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mc:AlternateContent xmlns:mc="http://schemas.openxmlformats.org/markup-compatibility/2006">
    <mc:Choice Requires="x15">
      <x15ac:absPath xmlns:x15ac="http://schemas.microsoft.com/office/spreadsheetml/2010/11/ac" url="Z:\Google Drive\FINANZEN\Excel Templates\Finanzdaten\GER Stock Market\"/>
    </mc:Choice>
  </mc:AlternateContent>
  <xr:revisionPtr revIDLastSave="0" documentId="13_ncr:1_{49C4F47F-B0EC-42D4-B261-976141E1A1B7}" xr6:coauthVersionLast="45" xr6:coauthVersionMax="45" xr10:uidLastSave="{00000000-0000-0000-0000-000000000000}"/>
  <bookViews>
    <workbookView xWindow="-120" yWindow="-120" windowWidth="29040" windowHeight="16440" activeTab="1" xr2:uid="{00000000-000D-0000-FFFF-FFFF00000000}"/>
  </bookViews>
  <sheets>
    <sheet name="INDEX" sheetId="1" r:id="rId1"/>
    <sheet name="HowTo" sheetId="163" r:id="rId2"/>
    <sheet name="1&amp;1 DRILLISCH" sheetId="2" r:id="rId3"/>
    <sheet name="AAREAL BANK" sheetId="3" r:id="rId4"/>
    <sheet name="ADIDAS" sheetId="4" r:id="rId5"/>
    <sheet name="ADO PROPERTIES" sheetId="5" r:id="rId6"/>
    <sheet name="ADVA OPTICAL NETWORK" sheetId="6" r:id="rId7"/>
    <sheet name="AIRBUS" sheetId="7" r:id="rId8"/>
    <sheet name="AIXTRON" sheetId="8" r:id="rId9"/>
    <sheet name="ALLIANZ" sheetId="9" r:id="rId10"/>
    <sheet name="ALSTRIA OFFICE REIT" sheetId="10" r:id="rId11"/>
    <sheet name="AMADEUS FIRE" sheetId="11" r:id="rId12"/>
    <sheet name="AROUNDTOWN SA" sheetId="12" r:id="rId13"/>
    <sheet name="AURUBIS" sheetId="13" r:id="rId14"/>
    <sheet name="BASF" sheetId="14" r:id="rId15"/>
    <sheet name="BAYER" sheetId="15" r:id="rId16"/>
    <sheet name="BAYWA" sheetId="16" r:id="rId17"/>
    <sheet name="BECHTLE" sheetId="17" r:id="rId18"/>
    <sheet name="BEFESA" sheetId="18" r:id="rId19"/>
    <sheet name="BEIERSDORF" sheetId="19" r:id="rId20"/>
    <sheet name="BERTRANDT" sheetId="20" r:id="rId21"/>
    <sheet name="BILFINGER" sheetId="21" r:id="rId22"/>
    <sheet name="BMW ST" sheetId="22" r:id="rId23"/>
    <sheet name="BORUSSIA DORTMUND" sheetId="23" r:id="rId24"/>
    <sheet name="BRENNTAG" sheetId="24" r:id="rId25"/>
    <sheet name="CANCOM" sheetId="25" r:id="rId26"/>
    <sheet name="CARL ZEISS MEDITEC" sheetId="26" r:id="rId27"/>
    <sheet name="CECONOMY ST" sheetId="27" r:id="rId28"/>
    <sheet name="CEWE STIFTUNG" sheetId="28" r:id="rId29"/>
    <sheet name="COMMERZBANK" sheetId="29" r:id="rId30"/>
    <sheet name="COMPUGROUP MEDICAL" sheetId="30" r:id="rId31"/>
    <sheet name="CONTINENTAL" sheetId="31" r:id="rId32"/>
    <sheet name="CORESTATE CAPITAL HOLDING" sheetId="32" r:id="rId33"/>
    <sheet name="COVESTRO" sheetId="33" r:id="rId34"/>
    <sheet name="CTS EVENTIM" sheetId="34" r:id="rId35"/>
    <sheet name="DAIMLER" sheetId="35" r:id="rId36"/>
    <sheet name="DELIVERY HERO" sheetId="36" r:id="rId37"/>
    <sheet name="DERMAPHARM HOLDING" sheetId="37" r:id="rId38"/>
    <sheet name="DEUTZ" sheetId="38" r:id="rId39"/>
    <sheet name="DIC ASSET" sheetId="39" r:id="rId40"/>
    <sheet name="DMG MORI" sheetId="40" r:id="rId41"/>
    <sheet name="DRÄGERWERK VZ" sheetId="41" r:id="rId42"/>
    <sheet name="DT. BANK" sheetId="42" r:id="rId43"/>
    <sheet name="DT. BETEILIGUNGS AG" sheetId="43" r:id="rId44"/>
    <sheet name="DT. BÖRSE" sheetId="44" r:id="rId45"/>
    <sheet name="DT. EUROSHOP" sheetId="45" r:id="rId46"/>
    <sheet name="DT. PFANDBRIEFBANK" sheetId="46" r:id="rId47"/>
    <sheet name="DT. POST" sheetId="47" r:id="rId48"/>
    <sheet name="DT. TELEKOM" sheetId="48" r:id="rId49"/>
    <sheet name="DT. WOHNEN SE" sheetId="49" r:id="rId50"/>
    <sheet name="DWS GROUP" sheetId="50" r:id="rId51"/>
    <sheet name="DÜRR" sheetId="51" r:id="rId52"/>
    <sheet name="E.ON" sheetId="52" r:id="rId53"/>
    <sheet name="ECKERT&amp;ZIEGLER" sheetId="53" r:id="rId54"/>
    <sheet name="ELMOS SEMICONDUCTOR" sheetId="54" r:id="rId55"/>
    <sheet name="ENCAVIS" sheetId="55" r:id="rId56"/>
    <sheet name="EVONIK INDUSTRIES" sheetId="56" r:id="rId57"/>
    <sheet name="EVOTEC" sheetId="57" r:id="rId58"/>
    <sheet name="FIELMANN" sheetId="58" r:id="rId59"/>
    <sheet name="FRAPORT" sheetId="59" r:id="rId60"/>
    <sheet name="FREENET" sheetId="60" r:id="rId61"/>
    <sheet name="FRESENIUS" sheetId="61" r:id="rId62"/>
    <sheet name="FRESENIUS MEDICAL CARE" sheetId="62" r:id="rId63"/>
    <sheet name="FUCHS PETROLUB VZ" sheetId="63" r:id="rId64"/>
    <sheet name="GEA GROUP" sheetId="64" r:id="rId65"/>
    <sheet name="GERRESHEIMER" sheetId="65" r:id="rId66"/>
    <sheet name="GRAND CITY PROPERTIES" sheetId="66" r:id="rId67"/>
    <sheet name="GRENKE AG" sheetId="67" r:id="rId68"/>
    <sheet name="HAMBORNER REIT" sheetId="68" r:id="rId69"/>
    <sheet name="HANNOVER RÜCK" sheetId="69" r:id="rId70"/>
    <sheet name="HEIDELBERGCEMENT" sheetId="70" r:id="rId71"/>
    <sheet name="HELLA" sheetId="71" r:id="rId72"/>
    <sheet name="HELLOFRESH" sheetId="72" r:id="rId73"/>
    <sheet name="HENKEL VZ" sheetId="73" r:id="rId74"/>
    <sheet name="HHLA" sheetId="74" r:id="rId75"/>
    <sheet name="HOCHTIEF" sheetId="75" r:id="rId76"/>
    <sheet name="HORNBACH HOLDING" sheetId="76" r:id="rId77"/>
    <sheet name="HUGO BOSS" sheetId="77" r:id="rId78"/>
    <sheet name="HYPOPORT" sheetId="78" r:id="rId79"/>
    <sheet name="INDUS HOLDING" sheetId="79" r:id="rId80"/>
    <sheet name="INFINEON" sheetId="80" r:id="rId81"/>
    <sheet name="INSTONE REAL ESTATE GROUP" sheetId="81" r:id="rId82"/>
    <sheet name="JENOPTIK" sheetId="82" r:id="rId83"/>
    <sheet name="JOST WERKE" sheetId="83" r:id="rId84"/>
    <sheet name="JUNGHEINRICH VZ" sheetId="84" r:id="rId85"/>
    <sheet name="K+S" sheetId="85" r:id="rId86"/>
    <sheet name="KION GROUP" sheetId="86" r:id="rId87"/>
    <sheet name="KLÖCKNER" sheetId="87" r:id="rId88"/>
    <sheet name="KNORR-BREMSE" sheetId="88" r:id="rId89"/>
    <sheet name="KOENIG &amp; BAUER" sheetId="89" r:id="rId90"/>
    <sheet name="KRONES" sheetId="90" r:id="rId91"/>
    <sheet name="KWS SAAT" sheetId="91" r:id="rId92"/>
    <sheet name="LANXESS" sheetId="92" r:id="rId93"/>
    <sheet name="LEG IMMOBILIEN" sheetId="93" r:id="rId94"/>
    <sheet name="LEONI" sheetId="94" r:id="rId95"/>
    <sheet name="LINDE PLC" sheetId="95" r:id="rId96"/>
    <sheet name="LPKF LASER" sheetId="96" r:id="rId97"/>
    <sheet name="LUFTHANSA" sheetId="97" r:id="rId98"/>
    <sheet name="MERCK KGAA" sheetId="98" r:id="rId99"/>
    <sheet name="METRO ST" sheetId="99" r:id="rId100"/>
    <sheet name="MORPHOSYS" sheetId="100" r:id="rId101"/>
    <sheet name="MTU AERO ENGINES" sheetId="101" r:id="rId102"/>
    <sheet name="MUNICH RE" sheetId="102" r:id="rId103"/>
    <sheet name="NEMETSCHEK" sheetId="103" r:id="rId104"/>
    <sheet name="NEW WORK SE" sheetId="104" r:id="rId105"/>
    <sheet name="NORDEX" sheetId="105" r:id="rId106"/>
    <sheet name="NORMA GROUP" sheetId="106" r:id="rId107"/>
    <sheet name="OSRAM LICHT" sheetId="107" r:id="rId108"/>
    <sheet name="PATRIZIA AG" sheetId="108" r:id="rId109"/>
    <sheet name="PFEIFFER VACUUM" sheetId="109" r:id="rId110"/>
    <sheet name="PROSIEBENSAT.1 MEDIA" sheetId="110" r:id="rId111"/>
    <sheet name="PUMA" sheetId="111" r:id="rId112"/>
    <sheet name="QIAGEN" sheetId="112" r:id="rId113"/>
    <sheet name="RATIONAL" sheetId="113" r:id="rId114"/>
    <sheet name="RHEINMETALL" sheetId="114" r:id="rId115"/>
    <sheet name="RHÖN-KLINIKUM" sheetId="115" r:id="rId116"/>
    <sheet name="ROCKET INTERNET" sheetId="116" r:id="rId117"/>
    <sheet name="RTL GROUP" sheetId="117" r:id="rId118"/>
    <sheet name="RWE" sheetId="118" r:id="rId119"/>
    <sheet name="S&amp;T AG" sheetId="119" r:id="rId120"/>
    <sheet name="SAF-HOLLAND" sheetId="120" r:id="rId121"/>
    <sheet name="SALZGITTER" sheetId="121" r:id="rId122"/>
    <sheet name="SAP" sheetId="122" r:id="rId123"/>
    <sheet name="SARTORIUS VZ" sheetId="123" r:id="rId124"/>
    <sheet name="SCHAEFFLER VZ" sheetId="124" r:id="rId125"/>
    <sheet name="SCOUT24" sheetId="125" r:id="rId126"/>
    <sheet name="SHOP APOTHEKE EUROPE" sheetId="126" r:id="rId127"/>
    <sheet name="SIEMENS" sheetId="127" r:id="rId128"/>
    <sheet name="SIEMENS HEALTHINEERS" sheetId="128" r:id="rId129"/>
    <sheet name="SILTRONIC" sheetId="129" r:id="rId130"/>
    <sheet name="SIXT LEASING" sheetId="130" r:id="rId131"/>
    <sheet name="SIXT ST" sheetId="131" r:id="rId132"/>
    <sheet name="SMA SOLAR TECHNOLOGY" sheetId="132" r:id="rId133"/>
    <sheet name="SNP" sheetId="133" r:id="rId134"/>
    <sheet name="SOFTWARE" sheetId="134" r:id="rId135"/>
    <sheet name="STABILUS" sheetId="135" r:id="rId136"/>
    <sheet name="STEINHOFF INT. HOLDINGS N.V." sheetId="136" r:id="rId137"/>
    <sheet name="STRATEC" sheetId="137" r:id="rId138"/>
    <sheet name="STRÖER" sheetId="138" r:id="rId139"/>
    <sheet name="SYMRISE" sheetId="139" r:id="rId140"/>
    <sheet name="SÜDZUCKER" sheetId="140" r:id="rId141"/>
    <sheet name="TAG IMMOBILIEN" sheetId="141" r:id="rId142"/>
    <sheet name="TAKKT" sheetId="142" r:id="rId143"/>
    <sheet name="TALANX" sheetId="143" r:id="rId144"/>
    <sheet name="TEAMVIEWER" sheetId="144" r:id="rId145"/>
    <sheet name="TELEFONICA DEUTSCHLAND HOLD (2)" sheetId="145" r:id="rId146"/>
    <sheet name="TELEFONICA DEUTSCHLAND HOLDING" sheetId="146" r:id="rId147"/>
    <sheet name="THYSSENKRUPP" sheetId="147" r:id="rId148"/>
    <sheet name="TRATON" sheetId="148" r:id="rId149"/>
    <sheet name="UNIPER" sheetId="149" r:id="rId150"/>
    <sheet name="UTD. INTERNET" sheetId="150" r:id="rId151"/>
    <sheet name="VARTA" sheetId="151" r:id="rId152"/>
    <sheet name="VOLKSWAGEN VZ" sheetId="152" r:id="rId153"/>
    <sheet name="VONOVIA" sheetId="153" r:id="rId154"/>
    <sheet name="VOSSLOH" sheetId="154" r:id="rId155"/>
    <sheet name="WACKER CHEMIE" sheetId="155" r:id="rId156"/>
    <sheet name="WACKER NEUSON" sheetId="156" r:id="rId157"/>
    <sheet name="WASHTEC" sheetId="157" r:id="rId158"/>
    <sheet name="WIRECARD" sheetId="158" r:id="rId159"/>
    <sheet name="WUESTENROT+WUERTT.AG" sheetId="159" r:id="rId160"/>
    <sheet name="ZALANDO" sheetId="160" r:id="rId161"/>
    <sheet name="ZEAL NETWORK SE" sheetId="161" r:id="rId162"/>
    <sheet name="ZOOPLUS" sheetId="162" r:id="rId163"/>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1" i="162" l="1"/>
  <c r="F1" i="161"/>
  <c r="F1" i="160"/>
  <c r="F1" i="159"/>
  <c r="F1" i="158"/>
  <c r="F1" i="157"/>
  <c r="F1" i="156"/>
  <c r="F1" i="155"/>
  <c r="F1" i="154"/>
  <c r="F1" i="153"/>
  <c r="F1" i="152"/>
  <c r="F1" i="151"/>
  <c r="F1" i="150"/>
  <c r="F1" i="149"/>
  <c r="F1" i="148"/>
  <c r="F1" i="147"/>
  <c r="F1" i="146"/>
  <c r="F1" i="145"/>
  <c r="F1" i="144"/>
  <c r="F1" i="143"/>
  <c r="F1" i="142"/>
  <c r="F1" i="141"/>
  <c r="F1" i="140"/>
  <c r="F1" i="139"/>
  <c r="F1" i="138"/>
  <c r="F1" i="137"/>
  <c r="F1" i="136"/>
  <c r="F1" i="135"/>
  <c r="F1" i="134"/>
  <c r="F1" i="133"/>
  <c r="F1" i="132"/>
  <c r="F1" i="131"/>
  <c r="F1" i="130"/>
  <c r="F1" i="129"/>
  <c r="F1" i="128"/>
  <c r="F1" i="127"/>
  <c r="F1" i="126"/>
  <c r="F1" i="125"/>
  <c r="F1" i="124"/>
  <c r="F1" i="123"/>
  <c r="F1" i="122"/>
  <c r="F1" i="121"/>
  <c r="F1" i="120"/>
  <c r="F1" i="119"/>
  <c r="F1" i="118"/>
  <c r="F1" i="117"/>
  <c r="F1" i="116"/>
  <c r="F1" i="115"/>
  <c r="F1" i="114"/>
  <c r="F1" i="113"/>
  <c r="F1" i="112"/>
  <c r="F1" i="111"/>
  <c r="F1" i="110"/>
  <c r="F1" i="109"/>
  <c r="F1" i="108"/>
  <c r="F1" i="107"/>
  <c r="F1" i="106"/>
  <c r="F1" i="105"/>
  <c r="F1" i="104"/>
  <c r="F1" i="103"/>
  <c r="F1" i="102"/>
  <c r="F1" i="101"/>
  <c r="F1" i="100"/>
  <c r="F1" i="99"/>
  <c r="F1" i="98"/>
  <c r="F1" i="97"/>
  <c r="F1" i="96"/>
  <c r="F1" i="95"/>
  <c r="F1" i="94"/>
  <c r="F1" i="93"/>
  <c r="F1" i="92"/>
  <c r="F1" i="91"/>
  <c r="F1" i="90"/>
  <c r="F1" i="89"/>
  <c r="F1" i="88"/>
  <c r="F1" i="87"/>
  <c r="F1" i="86"/>
  <c r="F1" i="85"/>
  <c r="F1" i="84"/>
  <c r="F1" i="83"/>
  <c r="F1" i="82"/>
  <c r="F1" i="81"/>
  <c r="F1" i="80"/>
  <c r="F1" i="79"/>
  <c r="F1" i="78"/>
  <c r="F1" i="77"/>
  <c r="F1" i="76"/>
  <c r="F1" i="75"/>
  <c r="F1" i="74"/>
  <c r="F1" i="73"/>
  <c r="F1" i="72"/>
  <c r="F1" i="71"/>
  <c r="F1" i="70"/>
  <c r="F1" i="69"/>
  <c r="F1" i="68"/>
  <c r="F1" i="67"/>
  <c r="F1" i="66"/>
  <c r="F1" i="65"/>
  <c r="F1" i="64"/>
  <c r="F1" i="63"/>
  <c r="F1" i="62"/>
  <c r="F1" i="61"/>
  <c r="F1" i="60"/>
  <c r="F1" i="59"/>
  <c r="F1" i="58"/>
  <c r="F1" i="57"/>
  <c r="F1" i="56"/>
  <c r="F1" i="55"/>
  <c r="F1" i="54"/>
  <c r="F1" i="53"/>
  <c r="F1" i="52"/>
  <c r="F1" i="51"/>
  <c r="F1" i="50"/>
  <c r="F1" i="49"/>
  <c r="F1" i="48"/>
  <c r="F1" i="47"/>
  <c r="F1" i="46"/>
  <c r="F1" i="45"/>
  <c r="F1" i="44"/>
  <c r="F1" i="43"/>
  <c r="F1" i="42"/>
  <c r="F1" i="41"/>
  <c r="F1" i="40"/>
  <c r="F1" i="39"/>
  <c r="F1" i="38"/>
  <c r="F1" i="37"/>
  <c r="F1" i="36"/>
  <c r="F1" i="35"/>
  <c r="F1" i="34"/>
  <c r="F1" i="33"/>
  <c r="F1" i="32"/>
  <c r="F1" i="31"/>
  <c r="F1" i="30"/>
  <c r="F1" i="29"/>
  <c r="F1" i="28"/>
  <c r="F1" i="27"/>
  <c r="F1" i="26"/>
  <c r="F1" i="25"/>
  <c r="F1" i="24"/>
  <c r="F1" i="23"/>
  <c r="F1" i="22"/>
  <c r="F1" i="21"/>
  <c r="F1" i="20"/>
  <c r="F1" i="19"/>
  <c r="F1" i="18"/>
  <c r="F1" i="17"/>
  <c r="F1" i="16"/>
  <c r="F1" i="15"/>
  <c r="F1" i="14"/>
  <c r="F1" i="13"/>
  <c r="F1" i="12"/>
  <c r="F1" i="11"/>
  <c r="F1" i="10"/>
  <c r="F1" i="9"/>
  <c r="F1" i="8"/>
  <c r="F1" i="7"/>
  <c r="F1" i="6"/>
  <c r="F1" i="5"/>
  <c r="F1" i="4"/>
  <c r="F1" i="3"/>
  <c r="F1" i="2"/>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A3" i="1"/>
</calcChain>
</file>

<file path=xl/sharedStrings.xml><?xml version="1.0" encoding="utf-8"?>
<sst xmlns="http://schemas.openxmlformats.org/spreadsheetml/2006/main" count="59195" uniqueCount="4067">
  <si>
    <t>INDEX</t>
  </si>
  <si>
    <t xml:space="preserve">1 1 DRILLISCH </t>
  </si>
  <si>
    <t>WKN: 554550  ISIN: DE0005545503  Symbol:DRI  Typ: Aktie</t>
  </si>
  <si>
    <t>STAMMDATEN / BASE DATA</t>
  </si>
  <si>
    <t>KONTAKT / CONTACT</t>
  </si>
  <si>
    <t>TERMINE / EVENTS 2020</t>
  </si>
  <si>
    <t>AKTIONÄRE / SHAREHOLDERS</t>
  </si>
  <si>
    <t>Gründungsjahr / Founding Year</t>
  </si>
  <si>
    <t>1982</t>
  </si>
  <si>
    <t>Telefon / Phone</t>
  </si>
  <si>
    <t>+49-6181-412-3</t>
  </si>
  <si>
    <t>26.03.2020</t>
  </si>
  <si>
    <t>Publication Of Annual Report</t>
  </si>
  <si>
    <t>United Internet</t>
  </si>
  <si>
    <t>75,10%</t>
  </si>
  <si>
    <t>Ticker</t>
  </si>
  <si>
    <t>DRI</t>
  </si>
  <si>
    <t>Fax</t>
  </si>
  <si>
    <t>+49-6181-412-183</t>
  </si>
  <si>
    <t>13.05.2020</t>
  </si>
  <si>
    <t>Result Q1</t>
  </si>
  <si>
    <t>Freefloat</t>
  </si>
  <si>
    <t>24,90%</t>
  </si>
  <si>
    <t>Gelistet Seit / Listed Since</t>
  </si>
  <si>
    <t>22.04.1998</t>
  </si>
  <si>
    <t>Internet</t>
  </si>
  <si>
    <t>http://www.drillisch.de</t>
  </si>
  <si>
    <t>19.05.2020</t>
  </si>
  <si>
    <t>Annual General Meeting</t>
  </si>
  <si>
    <t>Nominalwert / Nominal Value</t>
  </si>
  <si>
    <t>1,10</t>
  </si>
  <si>
    <t>E-Mail</t>
  </si>
  <si>
    <t>presse@1und1-drillisch.de</t>
  </si>
  <si>
    <t>13.08.2020</t>
  </si>
  <si>
    <t>Score Half Year</t>
  </si>
  <si>
    <t>Land / Country</t>
  </si>
  <si>
    <t>Deutschland</t>
  </si>
  <si>
    <t>Inv. Relations Telefon / Phone</t>
  </si>
  <si>
    <t>+49-6181-412-200</t>
  </si>
  <si>
    <t>10.11.2020</t>
  </si>
  <si>
    <t>Q3 Earnings</t>
  </si>
  <si>
    <t>Währung / Currency</t>
  </si>
  <si>
    <t>EUR</t>
  </si>
  <si>
    <t>Inv. Relations E-Mail</t>
  </si>
  <si>
    <t>inr@1und1-drillisch.de</t>
  </si>
  <si>
    <t>Branche / Industry</t>
  </si>
  <si>
    <t>Telecommunications Provider</t>
  </si>
  <si>
    <t>Kontaktperson / Contact Person</t>
  </si>
  <si>
    <t>Oliver Keil</t>
  </si>
  <si>
    <t>Sektor / Sector</t>
  </si>
  <si>
    <t>Telecommunications</t>
  </si>
  <si>
    <t>Typ / Genre</t>
  </si>
  <si>
    <t>Inhaberaktie</t>
  </si>
  <si>
    <t>Adresse / Address</t>
  </si>
  <si>
    <t>1&amp;1 Drillisch AGWilhelm-Röntgen-Straße 1-5  D-63477 Maintal</t>
  </si>
  <si>
    <t>Management</t>
  </si>
  <si>
    <t>Ralph Dommermuth, Markus Huhn, Alessandro Nava</t>
  </si>
  <si>
    <t>Aufsichtsrat / Board</t>
  </si>
  <si>
    <t>Michael Scheeren, Kai-Uwe Ricke, Dr. Claudia Borgas-Herold, Vlasios Choulidis, Kurt Dobitsch, Norbert Lang</t>
  </si>
  <si>
    <t>Beschreibung</t>
  </si>
  <si>
    <t>Die 1&amp;1 Drillisch AG ist einer der großen netzunabhängigen Telekommunikationsanbieter in Deutschland mit Sitz im hessischen Maintal. Mit seinen beiden 100-prozentigen Tochtergesellschaften 1&amp;1 Telecommunication SE und Drillisch Online AG bietet Drillisch ein umfassendes Portfolio an Dienstleistungen und Produkten aus dem Bereich leitungsgebundener sowie mobiler Sprach- und Datendienste als auch Content aus einer Hand. Im Premiumsegment konzentriert sich das Unternehmen dabei auf seine Marke 1&amp;1 als Anbieter von Festnetz-, DSL- und Mobilfunkprodukten. Mit der Marke yourfone, unter der Drillisch mehr als 200 Ladengeschäfte in den Top-Lagen deutscher Innenstädte betreibt, wird das Offline-Segment bedient. Darüber hinaus zählen viele weitere erfolgreiche Mobilfunkmarken zum Portfolio der Drillisch AG, darunter smartmobil.de, simply, sim.de, PremiumSIM, DeutschlandSIM, McSIM, helloMobil, winSIM und discoTEL. Copyright 2014 FINANCE BASE AG</t>
  </si>
  <si>
    <t>Profile</t>
  </si>
  <si>
    <t>The 1 &amp; 1 Drillisch AG is one of the big network independent telecommunications provider in Germany with headquarters in the Hessian valley. With its two 100-owned subsidiaries 1 &amp; 1 Telecommunication SE and Drillisch AG offers online Drillisch a comprehensive portfolio of services and products in the field of wired and mobile voice and data services and content from a single source. In the premium segment, the company concentrates on its brand 1 &amp; 1 as a provider of fixed-line, broadband and mobile products. With the brand yourfone, operates more than 200 stores in prime locations in German city under the Drillisch, the offline segment is operated. Moreover, among many other successful mobile brands to the portfolio of Drillisch AG, including smartmobil.de, simply, sim.de, PremiumSIM, DeutschlandSIM, McSIM, helloMobil, WinSIM and discoTEL. Copyright 2014 FINANCE BASE AG</t>
  </si>
  <si>
    <t>Bilanz in Mio.  EUR per  31.12</t>
  </si>
  <si>
    <t>Balance Sheet in M  EUR per  31.12</t>
  </si>
  <si>
    <t>Umsatz</t>
  </si>
  <si>
    <t>Revenue</t>
  </si>
  <si>
    <t>-</t>
  </si>
  <si>
    <t>Operatives Ergebnis (EBIT)</t>
  </si>
  <si>
    <t>EBIT Earning Before Interest &amp; Tax</t>
  </si>
  <si>
    <t>Finanzergebnis</t>
  </si>
  <si>
    <t>Financial Result</t>
  </si>
  <si>
    <t>Ergebnis vor Steuer (EBT)</t>
  </si>
  <si>
    <t>EBT Earning Before Tax</t>
  </si>
  <si>
    <t>Steuern auf Einkommen und Ertrag</t>
  </si>
  <si>
    <t>Taxes on income and earnings</t>
  </si>
  <si>
    <t>Ergebnis nach Steuer</t>
  </si>
  <si>
    <t>Earnings after tax</t>
  </si>
  <si>
    <t>Minderheitenanteil</t>
  </si>
  <si>
    <t>Minority Share</t>
  </si>
  <si>
    <t>Jahresüberschuss/-fehlbetrag</t>
  </si>
  <si>
    <t>Net Profit</t>
  </si>
  <si>
    <t>Summe Umlaufvermögen</t>
  </si>
  <si>
    <t>Current Assets</t>
  </si>
  <si>
    <t>Summe Anlagevermögen</t>
  </si>
  <si>
    <t>Fixed Assets</t>
  </si>
  <si>
    <t>Summe Aktiva</t>
  </si>
  <si>
    <t>Total Assets</t>
  </si>
  <si>
    <t>Summe kurzfristiges Fremdkapital</t>
  </si>
  <si>
    <t>Short-Term Debt</t>
  </si>
  <si>
    <t>Summe langfristiges Fremdkapital</t>
  </si>
  <si>
    <t>Long-Term Debt</t>
  </si>
  <si>
    <t>Summe Fremdkapital</t>
  </si>
  <si>
    <t>Total Liabilities</t>
  </si>
  <si>
    <t>Summe Eigenkapital</t>
  </si>
  <si>
    <t>Equity</t>
  </si>
  <si>
    <t>Summe Passiva</t>
  </si>
  <si>
    <t>Liabilities &amp; Shareholder Equity</t>
  </si>
  <si>
    <t>Mio.Aktien im Umlauf</t>
  </si>
  <si>
    <t>Million shares outstanding</t>
  </si>
  <si>
    <t>Gezeichnetes Kapital (in Mio.)</t>
  </si>
  <si>
    <t>Subscribed Capital in M</t>
  </si>
  <si>
    <t>Ergebnis je Aktie (brutto)</t>
  </si>
  <si>
    <t>Earnings per share</t>
  </si>
  <si>
    <t>Ergebnis je Aktie (unverwässert)</t>
  </si>
  <si>
    <t>Basic Earnings per share</t>
  </si>
  <si>
    <t>Ergebnis je Aktie (verwässert)</t>
  </si>
  <si>
    <t>Diluted Earnings per share</t>
  </si>
  <si>
    <t>Dividende je Aktie</t>
  </si>
  <si>
    <t>Dividend per share</t>
  </si>
  <si>
    <t>Dividendenausschüttung in Mio</t>
  </si>
  <si>
    <t>Dividend Payment in M</t>
  </si>
  <si>
    <t>Buchwert je Aktie</t>
  </si>
  <si>
    <t>Book value per share</t>
  </si>
  <si>
    <t>Cashflow je Aktie</t>
  </si>
  <si>
    <t>Cashflow per share</t>
  </si>
  <si>
    <t>Bilanzsumme je Aktie</t>
  </si>
  <si>
    <t>Total assets per share</t>
  </si>
  <si>
    <t>Personal am Ende des Jahres</t>
  </si>
  <si>
    <t>Staff at the end of year</t>
  </si>
  <si>
    <t>Personalaufwand in Mio. EUR</t>
  </si>
  <si>
    <t>Personnel expenses in M</t>
  </si>
  <si>
    <t>Aufwand je Mitarbeiter in EUR</t>
  </si>
  <si>
    <t>Effort per employee</t>
  </si>
  <si>
    <t>Umsatz je Aktie</t>
  </si>
  <si>
    <t>Revenue per share</t>
  </si>
  <si>
    <t>Bruttoergebnis je Mitarbeiter in EUR</t>
  </si>
  <si>
    <t>Gross Profit per employee</t>
  </si>
  <si>
    <t>Gewinn je Mitarbeiter in EUR</t>
  </si>
  <si>
    <t>Earnings per employee</t>
  </si>
  <si>
    <t>KGV (Kurs/Gewinn)</t>
  </si>
  <si>
    <t>PE (price/earnings)</t>
  </si>
  <si>
    <t>KUV (Kurs/Umsatz)</t>
  </si>
  <si>
    <t>PS (price/sales)</t>
  </si>
  <si>
    <t>KBV (Kurs/Buchwert)</t>
  </si>
  <si>
    <t>PB (price/book value)</t>
  </si>
  <si>
    <t>KCV (Kurs/Cashflow)</t>
  </si>
  <si>
    <t>PC (price/cashflow)</t>
  </si>
  <si>
    <t>Dividendenrendite in %</t>
  </si>
  <si>
    <t>Dividend Yield in %</t>
  </si>
  <si>
    <t>Gewinnrendite in %</t>
  </si>
  <si>
    <t>Return on profit in %</t>
  </si>
  <si>
    <t>Eigenkapitalrendite in %</t>
  </si>
  <si>
    <t>Return on Equity in %</t>
  </si>
  <si>
    <t>Umsatzrendite in %</t>
  </si>
  <si>
    <t>Return on sales in %</t>
  </si>
  <si>
    <t>Gesamtkapitalrendite in %</t>
  </si>
  <si>
    <t>Total Return on Investment in %</t>
  </si>
  <si>
    <t>Return on Investment in %</t>
  </si>
  <si>
    <t>Arbeitsintensität in %</t>
  </si>
  <si>
    <t>Work Intensity in %</t>
  </si>
  <si>
    <t>Eigenkapitalquote in %</t>
  </si>
  <si>
    <t>Equity Ratio in %</t>
  </si>
  <si>
    <t>Fremdkapitalquote in %</t>
  </si>
  <si>
    <t>Debt Ratio in %</t>
  </si>
  <si>
    <t>Verschuldungsgrad in %</t>
  </si>
  <si>
    <t>Finance Gearing in %</t>
  </si>
  <si>
    <t>Kurzfristige Vermögensquote in %</t>
  </si>
  <si>
    <t>Current Assets Ratio in %</t>
  </si>
  <si>
    <t>Nettogewinn Marge in %</t>
  </si>
  <si>
    <t>Net Profit Marge in %</t>
  </si>
  <si>
    <t>Operative Ergebnis Marge in %</t>
  </si>
  <si>
    <t>EBIT Marge in %</t>
  </si>
  <si>
    <t>Vermögensumsschlag in %</t>
  </si>
  <si>
    <t>Asset Turnover in %</t>
  </si>
  <si>
    <t>Langfristige Vermögensquote in %</t>
  </si>
  <si>
    <t>Non-Current Assets Ratio in %</t>
  </si>
  <si>
    <t>Gesamtkapitalrentabilität</t>
  </si>
  <si>
    <t>ROA Return on Assets in %</t>
  </si>
  <si>
    <t>Ertrag des eingesetzten Kapitals</t>
  </si>
  <si>
    <t>ROCE Return on Cap. Empl. in %</t>
  </si>
  <si>
    <t>Eigenkapital zu Anlagevermögen</t>
  </si>
  <si>
    <t>Equity to Fixed Assets in %</t>
  </si>
  <si>
    <t>Liquidität Dritten Grades</t>
  </si>
  <si>
    <t>Current Ratio in %</t>
  </si>
  <si>
    <t>Operativer Cashflow</t>
  </si>
  <si>
    <t>Operating Cashflow in M</t>
  </si>
  <si>
    <t>Aktienrückkauf</t>
  </si>
  <si>
    <t>Share Buyback in M</t>
  </si>
  <si>
    <t>Umsatzwachstum 1J in %</t>
  </si>
  <si>
    <t>Revenue Growth 1Y in %</t>
  </si>
  <si>
    <t>Umsatzwachstum 3J in %</t>
  </si>
  <si>
    <t>Revenue Growth 3Y in %</t>
  </si>
  <si>
    <t>Umsatzwachstum 5J in %</t>
  </si>
  <si>
    <t>Revenue Growth 5Y in %</t>
  </si>
  <si>
    <t>Umsatzwachstum 10J in %</t>
  </si>
  <si>
    <t>Revenue Growth 10Y in %</t>
  </si>
  <si>
    <t>Gewinnwachstum 1J in %</t>
  </si>
  <si>
    <t>Earnings Growth 1Y in %</t>
  </si>
  <si>
    <t>Gewinnwachstum 3J in %</t>
  </si>
  <si>
    <t>Earnings Growth 3Y in %</t>
  </si>
  <si>
    <t>Gewinnwachstum 5J in %</t>
  </si>
  <si>
    <t>Earnings Growth 5Y in %</t>
  </si>
  <si>
    <t>Gewinnwachstum 10J in %</t>
  </si>
  <si>
    <t>Earnings Growth 10Y in %</t>
  </si>
  <si>
    <t>PEG Ratio</t>
  </si>
  <si>
    <t>KGW Kurs/Gewinn/Wachstum</t>
  </si>
  <si>
    <t>EBIT-Wachstum 1J in %</t>
  </si>
  <si>
    <t>EBIT Growth 1Y in %</t>
  </si>
  <si>
    <t>EBIT-Wachstum 3J in %</t>
  </si>
  <si>
    <t>EBIT Growth 3Y in %</t>
  </si>
  <si>
    <t>EBIT-Wachstum 5J in %</t>
  </si>
  <si>
    <t>EBIT Growth 5Y in %</t>
  </si>
  <si>
    <t>EBIT-Wachstum 10J in %</t>
  </si>
  <si>
    <t>EBIT Growth 10Y in %</t>
  </si>
  <si>
    <t>Op.Cashflow Wachstum 1J in %</t>
  </si>
  <si>
    <t>Op.Cashflow Wachstum 1Y in %</t>
  </si>
  <si>
    <t>Op.Cashflow Wachstum 3J in %</t>
  </si>
  <si>
    <t>Op.Cashflow Wachstum 3Y in %</t>
  </si>
  <si>
    <t>Op.Cashflow Wachstum 5J in %</t>
  </si>
  <si>
    <t>Op.Cashflow Wachstum 5Y in %</t>
  </si>
  <si>
    <t>Op.Cashflow Wachstum 10J in %</t>
  </si>
  <si>
    <t>Op.Cashflow Wachstum 10Y in %</t>
  </si>
  <si>
    <t>Working Capital in Mio</t>
  </si>
  <si>
    <t>Working Capital in M</t>
  </si>
  <si>
    <t xml:space="preserve">AAREAL BANK </t>
  </si>
  <si>
    <t>WKN: 540811  ISIN: DE0005408116  Symbol:ARL  Typ: Aktie</t>
  </si>
  <si>
    <t>1922</t>
  </si>
  <si>
    <t>+49-611-348-0</t>
  </si>
  <si>
    <t>26.02.2020</t>
  </si>
  <si>
    <t>Preliminary Results</t>
  </si>
  <si>
    <t>FMR LLC</t>
  </si>
  <si>
    <t>2,39%</t>
  </si>
  <si>
    <t>ARL</t>
  </si>
  <si>
    <t>+49-611-348-2549</t>
  </si>
  <si>
    <t>BlackRock, Inc.</t>
  </si>
  <si>
    <t>9,69%</t>
  </si>
  <si>
    <t>http://www.aareal-bank.com</t>
  </si>
  <si>
    <t>12.05.2020</t>
  </si>
  <si>
    <t>JPMorgan Asset Management</t>
  </si>
  <si>
    <t>2,80%</t>
  </si>
  <si>
    <t>3,00</t>
  </si>
  <si>
    <t>+49-611-348-3001</t>
  </si>
  <si>
    <t>27.05.2020</t>
  </si>
  <si>
    <t>DWS Investment GmbH</t>
  </si>
  <si>
    <t>0,95%</t>
  </si>
  <si>
    <t>ir@aareal-bank.com</t>
  </si>
  <si>
    <t>Norges Bank</t>
  </si>
  <si>
    <t>2,82%</t>
  </si>
  <si>
    <t>12.11.2020</t>
  </si>
  <si>
    <t>Deka Investment GmbH</t>
  </si>
  <si>
    <t>10,15%</t>
  </si>
  <si>
    <t>Banks</t>
  </si>
  <si>
    <t>MainFirst SICAV</t>
  </si>
  <si>
    <t>2,99%</t>
  </si>
  <si>
    <t>Financial Sector</t>
  </si>
  <si>
    <t>DFA International Small Cap Value Portfolio DFA Investment Dimensions Group Inc.</t>
  </si>
  <si>
    <t>2,94%</t>
  </si>
  <si>
    <t>Allianz Global Investors GmbH</t>
  </si>
  <si>
    <t>5,03%</t>
  </si>
  <si>
    <t>Aareal Bank AGPaulinenstr. 15  D-65189 Wiesbaden</t>
  </si>
  <si>
    <t>Hermann J. Merkens, Marc Oliver Heß, Dagmar Knopek, Christiane Kunisch-Wolff, Thomas Ortmanns, Christof Winkelmann</t>
  </si>
  <si>
    <t>Marija Korsch, Klaus Novatius, Prof. Dr. Stephan Schüller, Thomas Hawel, Petra Heinemann-Specht, Richard Peters, Dr. Hans Werner Rhein, Sylvia Seignette, Elisabeth Stheeman, Dietrich Voigtländer, Prof. Dr. Hermann Wagner, Beate Wollmann</t>
  </si>
  <si>
    <t>Die Aareal Bank AG ist ein auf den Immobiliensektor spezialisiertes Bankhaus. Unter ihrem Dach sind alle Tochterunternehmen der Gruppen Strukturierte Immobilienfinanzierungen und Beratungs-Dienstleistungen gebündelt. Das Segment Strukturierte Immobilienfinanzierungen umfasst die Immobilienfinanzierungs- und Refinanzierungsaktivitäten der Aareal Bank. Hier begleitet die Bank im Rahmen einer Drei-Kontinente-Strategie nationale und internationale Kunden bei ihren Immobilienprojekten in Europa, Nordamerika und Asien. Im Segment Consulting/Dienstleistungen bietet die Aareal Bank der institutionellen Wohnungswirtschaft Dienstleistungen und Produkte für die Verwaltung von Wohnungsbeständen sowie für die Abwicklung des Zahlungsverkehrs. Copyright 2014 FINANCE BASE AG</t>
  </si>
  <si>
    <t>Aareal Bank AG is a specialist in the real estate sector bank. Under its umbrella, all subsidiaries of the Group Structured Property Financing and advisory services are bundled. The Structured Property Financing segment includes the real estate financing and refinancing activities of Aareal Bank. The Bank strategy three-continent accompanied as part of a national and international clients on their property projects in Europe, North America and Asia. In the Consulting / Services segment, Aareal Bank offers the institutional housing sector services and products for managing residential property portfolios and processing payment transactions. Copyright 2014 FINANCE BASE AG</t>
  </si>
  <si>
    <t>Gesamtertrag</t>
  </si>
  <si>
    <t>Total Income</t>
  </si>
  <si>
    <t>Ertrag</t>
  </si>
  <si>
    <t>Income</t>
  </si>
  <si>
    <t>Ertrag je Mitarbeiter in EUR</t>
  </si>
  <si>
    <t>Income per employee</t>
  </si>
  <si>
    <t xml:space="preserve">ADIDAS </t>
  </si>
  <si>
    <t>WKN: A1EWWW  ISIN: DE000A1EWWW0  Symbol:ADS  Typ: Aktie</t>
  </si>
  <si>
    <t>1949</t>
  </si>
  <si>
    <t>+49-9132-84-0</t>
  </si>
  <si>
    <t>11.03.2020</t>
  </si>
  <si>
    <t>5,95%</t>
  </si>
  <si>
    <t>ADS</t>
  </si>
  <si>
    <t>+49-9132-84-2241</t>
  </si>
  <si>
    <t>27.04.2020</t>
  </si>
  <si>
    <t>Southeastern Asset Management, Inc.</t>
  </si>
  <si>
    <t>17.11.1995</t>
  </si>
  <si>
    <t>http://www.adidas-group.com/</t>
  </si>
  <si>
    <t>14.05.2020</t>
  </si>
  <si>
    <t>Annual General Meeting (Postponed)</t>
  </si>
  <si>
    <t>The Capital Group Companies, Inc.</t>
  </si>
  <si>
    <t>3,02%</t>
  </si>
  <si>
    <t>1,00</t>
  </si>
  <si>
    <t>+49-9132-84-2920</t>
  </si>
  <si>
    <t>06.08.2020</t>
  </si>
  <si>
    <t>Thornburg Investment Management, Inc.</t>
  </si>
  <si>
    <t>2,73%</t>
  </si>
  <si>
    <t>investor.relations@adidas-Group.com</t>
  </si>
  <si>
    <t>4,92%</t>
  </si>
  <si>
    <t>Sebastian Steffen</t>
  </si>
  <si>
    <t>Albert Frère</t>
  </si>
  <si>
    <t>7,50%</t>
  </si>
  <si>
    <t>Sporting Goods</t>
  </si>
  <si>
    <t>eigene Aktien</t>
  </si>
  <si>
    <t>3,00%</t>
  </si>
  <si>
    <t>Consumer Goods</t>
  </si>
  <si>
    <t>Lone Pine Capital LLC</t>
  </si>
  <si>
    <t>Namensaktie</t>
  </si>
  <si>
    <t>Fidelity Mt. Vernon Street Trust</t>
  </si>
  <si>
    <t>adidas AGAdi-Dassler-Straße 1  D-91074 Herzogenaurach</t>
  </si>
  <si>
    <t>Kasper Rorsted, Roland Auschel, Brian Grevy, Harm Ohlmeyer, Karen Parkin, Martin Shankland</t>
  </si>
  <si>
    <t>Igor Landau, Udo Mueller, Dr. Thomas Rabe, Petra Auerbacher, Ian Gallienne, Roswitha Hermann, Herbert Kauffmann, Kathrin Menges, Roland Nosko, Beate Rohrig, Nassef Sawiris, Frank Scheiderer, Michael Storl, Bodo Uebber, Jing Ulrich, Günter Weigl</t>
  </si>
  <si>
    <t>Die adidas AG ist eines der weltweit führenden Unternehmen der Sportartikelbranche mit einem umfassenden Produktsortiment, das Sportschuhe, Bekleidung und Zubehör beinhaltet. Die Marken adidas, Reebok, TaylorMade-adidas Golf sowie CCM Hockey sind in nahezu jedem Land der Welt erhältlich. Dabei setzt der Konzern auf eine große Vielfalt an Produkten und bietet sowohl Spitzensportlern bestmögliche Ausrüstung als auch Freizeitbekleidung für reguläre Kunden, die den neusten Modetrends folgt. Das Portfolio ist daher sowohl auf den Massenmarkt als auch auf Nischenbereiche von Sport- und Freizeitbekleidung ausgelegt. Bei der Entwicklung der Produkte stehen innovative Entwicklungen wie neue Dämpfungstechnologien, Lightweight, Nachhaltigkeit und digitale Sporttechnologien im Fokus. Copyright 2014 FINANCE BASE AG</t>
  </si>
  <si>
    <t>Adidas AG includes one of the world's leading companies in the sporting goods industry with a comprehensive product range, the sports footwear, apparel and accessories. Adidas, Reebok, TaylorMade-adidas Golf and CCM Hockey are available in virtually every country in the world. The Group relies on a wide variety of products and offers both top athletes best equipment and leisure wear for customers regular, which follows the latest fashion trends. The portfolio is therefore designed for both the mass market than on niche areas of sports and leisure wear. In developing the products innovative developments such as new damping technology, Lightweight, sustainability and digital sports technologies are in focus. Copyright 2014 FINANCE BASE AG</t>
  </si>
  <si>
    <t>Bruttoergebnis vom Umsatz</t>
  </si>
  <si>
    <t>Gross Profit</t>
  </si>
  <si>
    <t>Umsatz je Mitarbeiter in EUR</t>
  </si>
  <si>
    <t>Turnover per employee</t>
  </si>
  <si>
    <t>Bruttoergebnis Marge in %</t>
  </si>
  <si>
    <t>Gross Profit Marge in %</t>
  </si>
  <si>
    <t xml:space="preserve">ADO PROPERTIES S A </t>
  </si>
  <si>
    <t>WKN: A14U78  ISIN: LU1250154413  Typ: Aktie</t>
  </si>
  <si>
    <t>0</t>
  </si>
  <si>
    <t>+352-278-456-710</t>
  </si>
  <si>
    <t>31.03.2020</t>
  </si>
  <si>
    <t>ADLER Real Estate AG</t>
  </si>
  <si>
    <t>33,25%</t>
  </si>
  <si>
    <t>ADJ</t>
  </si>
  <si>
    <t>+352-262-634-079</t>
  </si>
  <si>
    <t>18.05.2020</t>
  </si>
  <si>
    <t>66,75%</t>
  </si>
  <si>
    <t>23.07.2015</t>
  </si>
  <si>
    <t>http:/www.ado.properties</t>
  </si>
  <si>
    <t>10.06.2020</t>
  </si>
  <si>
    <t>ir@ado.properties</t>
  </si>
  <si>
    <t>12.08.2020</t>
  </si>
  <si>
    <t>11.11.2020</t>
  </si>
  <si>
    <t>Real Estate</t>
  </si>
  <si>
    <t>Various</t>
  </si>
  <si>
    <t>ADO Properties S.A.1B Heienhaff  L-1736 Senningerberg</t>
  </si>
  <si>
    <t>Thierry Beaudemoulin</t>
  </si>
  <si>
    <t>Dr. Peter Maser, Thierry Beaudemoulin, Dr. Ben Irle, Florian Sitta, Arzu Akkemik, Dr. Michael Bütter, Jörn Stobbe</t>
  </si>
  <si>
    <t>ADO Properties ist ein deutsches Immobilienunternehmen, das sich nahezu ausschließlich auf Wohnimmobilien in Berlin konzentriert. Die meisten Wohnungen bestehen aus ein bis zwei Zimmern. Im Dezember 2019 legte ADO Properties ein Übernahmeangebot für die ADLER Real Estate AG vor. Das zusammengeführte Gruppe soll unter dem Namen ADLER Real Estate Group firmieren. Copyright 2014 FINANCE BASE AG</t>
  </si>
  <si>
    <t>ADO Properties is a German real estate company which concentrates almost exclusively on residential properties in Berlin. Most apartments consist of one or two rooms. In December 2019 ADO Properties submitted a takeover bid for ADLER Real Estate AG. The combined group will operate under the name ADLER Real Estate Group. Copyright 2014 FINANCE BASE AG</t>
  </si>
  <si>
    <t xml:space="preserve">ADVA OPTICAL NETWORK </t>
  </si>
  <si>
    <t>WKN: 510300  ISIN: DE0005103006  Symbol:ADV  Typ: Aktie</t>
  </si>
  <si>
    <t>1994</t>
  </si>
  <si>
    <t>+49-89-890665-901</t>
  </si>
  <si>
    <t>20.02.2020</t>
  </si>
  <si>
    <t>Teleios</t>
  </si>
  <si>
    <t>19,95%</t>
  </si>
  <si>
    <t>ADV</t>
  </si>
  <si>
    <t>+49-89-890-665-199</t>
  </si>
  <si>
    <t>23.04.2020</t>
  </si>
  <si>
    <t>Egora Gruppe</t>
  </si>
  <si>
    <t>14,99%</t>
  </si>
  <si>
    <t>29.03.1999</t>
  </si>
  <si>
    <t>http://www.advaoptical.com</t>
  </si>
  <si>
    <t>Internationale Kapitalanlagegesellschaft mbH</t>
  </si>
  <si>
    <t>2,86%</t>
  </si>
  <si>
    <t>info@advaoptical.com</t>
  </si>
  <si>
    <t>23.07.2020</t>
  </si>
  <si>
    <t>DNB Asset Management AS</t>
  </si>
  <si>
    <t>5,02%</t>
  </si>
  <si>
    <t>22.10.2020</t>
  </si>
  <si>
    <t>DUMAC, Inc.</t>
  </si>
  <si>
    <t>3,01%</t>
  </si>
  <si>
    <t>Highclere International Investors LLP</t>
  </si>
  <si>
    <t>Network Technology And Systems</t>
  </si>
  <si>
    <t>Dimensional Holdings Inc.</t>
  </si>
  <si>
    <t>Technology</t>
  </si>
  <si>
    <t>48,15%</t>
  </si>
  <si>
    <t>Inhaber-Stammaktie</t>
  </si>
  <si>
    <t>ADVA Optical Networking SEFraunhoferstraße 9a  D-82152 Martinsried</t>
  </si>
  <si>
    <t>Brian Protiva, Christoph Glingener, Ulrich Dopfer, Scott St. John</t>
  </si>
  <si>
    <t>Nikos Theodosopoulos, Prof. Johanna Hey, Michael Aquino</t>
  </si>
  <si>
    <t>Die ADVA Optical Networking SE ist ein international führender Anbieter von Telekommunikationsinfrastrukturlösungen für den Einsatz, das Management und die Bereitstellung von Netzwerken und Hochgeschwindigkeitsdiensten. Insbesondere stellt das Unternehmen integrierte Hard- und Software-Lösungen zur Verfügung, die den nahtlosen Aufbau von optischen Netzen ermöglichen. Die Produktpalette von ADVA wird von Telekommunikationsanbietern und Metro-Service-Providern ebenso wie von Unternehmen genutzt, um eine leistungsfähige Anbindung und Bereitstellung von Hochgeschwindigkeitsdaten, Speicherung, Video oder Sprachdiensten zu gewährleisten. Die Telekommunikationsanbieter und Metro-Service-Provider verwenden ADVA-Produkte, um die Dienstleistungen über ihre Glasfasernetze zu verwalten und auszubauen, die Übertragungskapazitäten ihrer bestehenden optischen Netze zu erhöhen und um Unternehmen eine Reihe umsatzgenerierender Anwendung wie Video und Speicherung anzubieten. Copyright 2014 FINANCE BASE AG</t>
  </si>
  <si>
    <t>The ADVA Optical Networking SE is a leading international provider of telecommunications infrastructure solutions for the use, management and deployment of networks and high-speed services. Specifically, the company provides integrated hardware and software solutions that enable the seamless construction of optical networks. The product range of ADVA is just as companies used by telecommunication and metro service providers to ensure a high-performance connectivity and delivery of high-speed data, storage, video and voice services. Telecommunications providers and metro service providers use ADVA products to services to manage on their fiber networks and expand, to increase the transmission capacity of their existing optical networks and for companies to offer a range of revenue generating applications such as video and storage. Copyright 2014 FINANCE BASE AG</t>
  </si>
  <si>
    <t xml:space="preserve">AIRBUS GROUP </t>
  </si>
  <si>
    <t>WKN: 938914  ISIN: NL0000235190  US-Symbol:EADSF  Typ: Aktie</t>
  </si>
  <si>
    <t>1998</t>
  </si>
  <si>
    <t>+31-71-524-5600</t>
  </si>
  <si>
    <t>13.02.2020</t>
  </si>
  <si>
    <t>Q4 Result</t>
  </si>
  <si>
    <t>Société de Gestion de Participations Aéronautiques (SOGEPA)</t>
  </si>
  <si>
    <t>11,00%</t>
  </si>
  <si>
    <t>AIR</t>
  </si>
  <si>
    <t>24.04.2020</t>
  </si>
  <si>
    <t>Gesellschaft zur Beteiligungsverwaltung GZBV mbH &amp; Co.KG (GZBV)</t>
  </si>
  <si>
    <t>10,90%</t>
  </si>
  <si>
    <t>07.10.2000</t>
  </si>
  <si>
    <t>http://:www.airbus.com</t>
  </si>
  <si>
    <t>16.04.2020</t>
  </si>
  <si>
    <t>Sociedad Estatal de Participaciones Industriales (SEPI)</t>
  </si>
  <si>
    <t>4,10%</t>
  </si>
  <si>
    <t>+33-567-1902-64</t>
  </si>
  <si>
    <t>29.04.2020</t>
  </si>
  <si>
    <t>74,00%</t>
  </si>
  <si>
    <t>Niederlande</t>
  </si>
  <si>
    <t>ir@airbus.com</t>
  </si>
  <si>
    <t>30.07.2020</t>
  </si>
  <si>
    <t>Thorsten Fischer</t>
  </si>
  <si>
    <t>29.10.2020</t>
  </si>
  <si>
    <t>Aerospace Industry</t>
  </si>
  <si>
    <t>Transport / Transport Sector</t>
  </si>
  <si>
    <t>Airbus SEMendelweg 30  NL-2333 CS Leiden</t>
  </si>
  <si>
    <t>Guillaume Faury, Dominik Asam, Thierry Baril, Jean-Brice Dumont, Bruno Even, John Harrison, Dirk Hoke, Julie Kitcher, Philippe Mhun, Christian Scherer, Michael Schöllhorn, Grazia Vittadini, Antoine Bouvier, Marc Fontaine, C. Jeffrey Knittel, George Xu</t>
  </si>
  <si>
    <t>René Obermann, Guillaume Faury, Victor Chu, Jean-Pierre Clamadieu, Ralph D. Crosby, Lord Paul Drayson, Mark Dunkerley, Stephan Gemkow, Catherine Guillouard, Amparo Moraleda, Claudia Nemat, Carlos Tavares</t>
  </si>
  <si>
    <t>Airbus SE (ehemals EADS) ist ein europäischer Konzern, der aus der Fusion der deutschen DaimlerChrysler Aerospace AG, der französischen Aerospatiale Matra und der spanischen CASA entstanden ist. Die Airbus Group gilt als Europas größtes Luft- und Raumfahrtunternehmen sowie als einer der größten Rüstungskonzerne weltweit. Das Unternehmen ist in der zivilen Luftfahrt, im Bereich der Verteidigungstechnologie, beim Bau von Hubschraubern, in der Raumfahrt, bei der Konstruktion und Fertigung von Transport- und Kampfflugzeugen sowie den dazugehörigen Dienstleistungen tätig. Zur Airbus Group gehören unter anderem der zivile Flugzeugbauer Airbus, der Hubschrauber-Hersteller Eurocopter und das Raumfahrtunternehmen Astrium. Copyright 2014 FINANCE BASE AG</t>
  </si>
  <si>
    <t>Airbus SE (formerly EADS) is a European group, the German from the merger DaimlerChrysler Aerospace AG, the French Aerospatiale Matra and CASA of Spain has emerged. The Airbus Group is Europe's largest aerospace company and one of the largest defense companies worldwide. The company is engaged in the civil aviation sector, in the field of defense technology, the construction of helicopters, in space, in the design and manufacture of transport and combat aircraft, as well as related services. For Airbus Group include the commercial aircraft maker Airbus, the helicopter manufacturer Eurocopter and the space company Astrium. Copyright 2014 FINANCE BASE AG</t>
  </si>
  <si>
    <t xml:space="preserve">AIXTRON </t>
  </si>
  <si>
    <t>WKN: A0WMPJ  ISIN: DE000A0WMPJ6  Symbol:AIXA  Typ: Aktie</t>
  </si>
  <si>
    <t>1983</t>
  </si>
  <si>
    <t>+49-2407-9030-0</t>
  </si>
  <si>
    <t>27.02.2020</t>
  </si>
  <si>
    <t>2,76%</t>
  </si>
  <si>
    <t>AIXA</t>
  </si>
  <si>
    <t>+49-2407-9030-40</t>
  </si>
  <si>
    <t>30.04.2020</t>
  </si>
  <si>
    <t>Camma B.V.</t>
  </si>
  <si>
    <t>06.11.1997</t>
  </si>
  <si>
    <t>http://www.aixtron.com</t>
  </si>
  <si>
    <t>20.05.2020</t>
  </si>
  <si>
    <t>Union Investment Privatfonds GmbH</t>
  </si>
  <si>
    <t>info@aixtron.com</t>
  </si>
  <si>
    <t>T. Rowe Price International Funds, Inc.</t>
  </si>
  <si>
    <t>5,22%</t>
  </si>
  <si>
    <t>+49-2407-9030-444</t>
  </si>
  <si>
    <t>Argonaut Capital Partners LLP</t>
  </si>
  <si>
    <t>3,45%</t>
  </si>
  <si>
    <t>invest@aixtron.com</t>
  </si>
  <si>
    <t>OppenheimerFunds, Inc.</t>
  </si>
  <si>
    <t>5,16%</t>
  </si>
  <si>
    <t>Semiconductor Industry</t>
  </si>
  <si>
    <t>Guido Pickert</t>
  </si>
  <si>
    <t>Varma Mutual Pension Insurance Company</t>
  </si>
  <si>
    <t>3,10%</t>
  </si>
  <si>
    <t>2,24%</t>
  </si>
  <si>
    <t>Namens-Stammaktie</t>
  </si>
  <si>
    <t>Invesco Ltd.</t>
  </si>
  <si>
    <t>4,33%</t>
  </si>
  <si>
    <t>Aixtron SEDornkaulstr. 2  D-52134 Herzogenrath</t>
  </si>
  <si>
    <t>Dr. Bernd Schulte (bis 31.03.2021), Dr. Felix Grawert (CEO ab 1.04.2021), Dr. Jochen Linck (ab 1.12.2020)</t>
  </si>
  <si>
    <t>Kim Schindelhauer, Frits van Hout, Dr. Andreas Biagosch, Prof. Dr. Petra Denk, Prof. Dr. Anna Gersbacher</t>
  </si>
  <si>
    <t>Aixtron SE ist ein weltweit führender Anbieter von Beschichtungsanlagen für die Halbleiterindustrie. Die Produkte der Gesellschaft werden von einem breiten Kundenkreis zur Herstellung von leistungsstarken Bauelementen für elektronische und optoelektronische Anwendungen auf Basis von Verbindungs-, Silizium- und organischen Halbleitermaterialien sowie Kohlenstoff-Nanostrukturen genutzt. Eingesetzt werden diese Bauelemente in der Displaytechnik, der Signal- und Lichttechnik, Glasfaser-Kommunikationsnetzen, drahtlosen und mobilen Telefonie-Anwendungen, der optischen und elektronischen Datenspeicherung, LEDs, Photovoltaik sowie einer Reihe anderer High-Tech-Anwendungen. Zu den Kunden zählen viele namhafte internationale Elektronikkonzerne wie Osram, Philips, Merck, Mitsubishi, Sumitomo oder Samsung sowie zahlreiche kleinere Hersteller mikro- und optoelektronischer Bauelemente. Des Weiteren kooperiert das Unternehmen mit verschiedenen Universitäten und Forschungseinrichtungen. Copyright 2014 FINANCE BASE AG</t>
  </si>
  <si>
    <t>Aixtron SE is a leading global provider of coating systems for the semiconductor industry. The Company's products are used by a wide range of customers to build advanced components for electronic and opto-electronic applications based on compound, silicon, or organic semiconductor materials and carbon nanostructures. These components are used in display technology, the signaling and lighting, fiber optic communication systems and wireless and mobile telephony applications, optical and electronic storage devices, LEDs, photovoltaics, and a number of other high-tech applications. Its customers include many well-known international electronics companies such as Osram, Philips, Merck, Mitsubishi, Sumitomo and Samsung as well as numerous smaller manufacturers microelectronic and optoelectronic devices. The company also with universities and research institutions cooperate. Copyright 2014 FINANCE BASE AG</t>
  </si>
  <si>
    <t xml:space="preserve">ALLIANZ </t>
  </si>
  <si>
    <t>WKN: 840400  ISIN: DE0008404005  Symbol:ALV  Typ: Aktie</t>
  </si>
  <si>
    <t>1890</t>
  </si>
  <si>
    <t>+49-89-3800-0</t>
  </si>
  <si>
    <t>21.02.2020</t>
  </si>
  <si>
    <t>BlackRock. Inc.</t>
  </si>
  <si>
    <t>6,39%</t>
  </si>
  <si>
    <t>ALV</t>
  </si>
  <si>
    <t>06.03.2020</t>
  </si>
  <si>
    <t>Harris Associates L.P.</t>
  </si>
  <si>
    <t>2,95%</t>
  </si>
  <si>
    <t>12.12.1895</t>
  </si>
  <si>
    <t>http://www.allianz.com</t>
  </si>
  <si>
    <t>06.05.2020</t>
  </si>
  <si>
    <t>UBS Group AG</t>
  </si>
  <si>
    <t>3,04%</t>
  </si>
  <si>
    <t>2,56</t>
  </si>
  <si>
    <t>info@allianz.com</t>
  </si>
  <si>
    <t>07.05.2020</t>
  </si>
  <si>
    <t>Ex Dividend</t>
  </si>
  <si>
    <t>2,97%</t>
  </si>
  <si>
    <t>+49-89-3800-7555</t>
  </si>
  <si>
    <t>11.05.2020</t>
  </si>
  <si>
    <t>Dividend Payout</t>
  </si>
  <si>
    <t>3,85%</t>
  </si>
  <si>
    <t>investor.relations@allianz.com</t>
  </si>
  <si>
    <t>80,80%</t>
  </si>
  <si>
    <t>Insurance</t>
  </si>
  <si>
    <t>Oliver Schmidt</t>
  </si>
  <si>
    <t>05.08.2020</t>
  </si>
  <si>
    <t>06.11.2020</t>
  </si>
  <si>
    <t>Vinkulierte Namensaktie</t>
  </si>
  <si>
    <t>Allianz SEKöniginstraße 28  D-80802 München</t>
  </si>
  <si>
    <t>Oliver Bäte, Sergio Balbinot, Jacqueline Hunt, Dr. Christof Mascher, Niran Peiris, Klaus-Peter Röhler, Iván de la Sota, Giulio Terzariol, Dr. Günther Thallinger, Renate Wagner</t>
  </si>
  <si>
    <t>Michael Diekmann, Jim Hagemann Snabe, Gabriele Burkhardt-Berg, Sophie Boissard, Christine Bosse, Dr. Friedrich Eichiner, Jean-Claude Le Goäer, Martina Grundler, Herbert Hainer, Godfrey Robert Hayward, Frank Kirsch, Jürgen Lawrenz</t>
  </si>
  <si>
    <t>Die Allianz SE ist einer der weltweit führenden Versicherungs- und Finanzdienstleister. Die Gruppe bietet umfassenden Service in den Bereichen Schaden- und Unfallversicherung sowie Lebens- und Krankenversicherung an. Das Portfolio reicht dabei von allgemeinen Lebens-. Haftpflicht- und Autoversicherungen über Reise- und Kreditversicherungen bis hin zu Assistance-Leistungen. Zudem gilt die Gesellschaft weltweit als viertgrößter Vermögensverwalter und stellt Kunden zahlreiche Asset Management-Produkte und -Services zur Verfügung. Das Versicherungsangebot wird zudem in Deutschland. Italien, Frankreich, den Niederlanden und Bulgarien um Bankprodukte ergänzt. Copyright 2014 FINANCE BASE AG</t>
  </si>
  <si>
    <t>Allianz SE is one of the world's leading insurance and financial services. The group offers comprehensive services in the areas of property and casualty insurance, life and health insurance. The portfolio ranges from general life. Liability and auto insurance through travel and credit insurance to assistance services. Furthermore, the company is known worldwide as the fourth largest asset manager and provides customers numerous asset management products and services available. The insurance proposal is also in Germany. Italy, France, the Netherlands and Bulgaria supplemented by banking products. Copyright 2014 FINANCE BASE AG</t>
  </si>
  <si>
    <t xml:space="preserve">ALSTRIA OFFICE REIT </t>
  </si>
  <si>
    <t>WKN: A0LD2U  ISIN: DE000A0LD2U1  Symbol:AOX  Typ: Aktie</t>
  </si>
  <si>
    <t>2006</t>
  </si>
  <si>
    <t>+49-40-226341-300</t>
  </si>
  <si>
    <t>CNP Assurances SA</t>
  </si>
  <si>
    <t>2,71%</t>
  </si>
  <si>
    <t>AOX</t>
  </si>
  <si>
    <t>+49-40-226341-310</t>
  </si>
  <si>
    <t>BNP PARIBAS ASSET MANAGEMENT France S.A.S.</t>
  </si>
  <si>
    <t>03.04.2007</t>
  </si>
  <si>
    <t>http://www.alstria.de</t>
  </si>
  <si>
    <t>05.05.2020</t>
  </si>
  <si>
    <t>Brookfield Investment Management, Inc.</t>
  </si>
  <si>
    <t>info@alstria.de</t>
  </si>
  <si>
    <t>11.08.2020</t>
  </si>
  <si>
    <t>+49-40-226341-329</t>
  </si>
  <si>
    <t>05.11.2020</t>
  </si>
  <si>
    <t>4,83%</t>
  </si>
  <si>
    <t>ir@alstria.de</t>
  </si>
  <si>
    <t>Cohen &amp; Steers, Inc.</t>
  </si>
  <si>
    <t>Ralf Dibbern</t>
  </si>
  <si>
    <t>SAS Rue la Boétie</t>
  </si>
  <si>
    <t>5,18%</t>
  </si>
  <si>
    <t>PREDICA</t>
  </si>
  <si>
    <t>3,03%</t>
  </si>
  <si>
    <t>alstria office REIT-AGSteinstraße 7  D-20095 Hamburg</t>
  </si>
  <si>
    <t>Olivier Elamine, Alexander Dexne</t>
  </si>
  <si>
    <t>Dr. Johannes Conradi, Richard Mully, Dr. Bernhard Düttmann, Stefanie Frensch, Benoît Hérault, Marianne Voigt</t>
  </si>
  <si>
    <t>Die alstria office REIT-AG (alstria) ist eine Immobiliengesellschaft, die auf die Akquisition, den Besitz und die Verwaltung von Bürogebäuden in Deutschland spezialisiert ist. Die Gesellschaft verfügt über ein diversifiziertes Portfolio aus zahlreichen qualitativ hochwertigen Büroimmobilien an verschiedenen Standorten in ganz Deutschland, z.B. Hamburg, München, Stuttgart, Hannover und Düsseldorf. alstria wurde im Januar 2006 gegründet und im Oktober 2007 in den ersten deutschen REIT umgewandelt. Copyright 2014 FINANCE BASE AG</t>
  </si>
  <si>
    <t>Alstria office REIT-AG (alstria) is a real estate company which is solely focused on acquiring, owning and managing office real estate in Germany. The company has a diversified portfolio of numerous high-quality office properties in various locations throughout Germany, for example, Hamburg, Munich, Stuttgart, Hanover and Dusseldorf. alstria was founded in January 2006 and was converted into the first German REIT in October of 2007. Copyright 2014 FINANCE BASE AG</t>
  </si>
  <si>
    <t xml:space="preserve">AMADEUS FIRE </t>
  </si>
  <si>
    <t>WKN: 509310  ISIN: DE0005093108  Symbol:AAD  Typ: Aktie</t>
  </si>
  <si>
    <t>1990</t>
  </si>
  <si>
    <t>+49-69-96876-0</t>
  </si>
  <si>
    <t>04.02.2020</t>
  </si>
  <si>
    <t>11,04%</t>
  </si>
  <si>
    <t>AAD</t>
  </si>
  <si>
    <t>+49-69-96876-399</t>
  </si>
  <si>
    <t>10.03.2020</t>
  </si>
  <si>
    <t>Annual Press Conference</t>
  </si>
  <si>
    <t>BNP Paribas Investment Partners S.A.</t>
  </si>
  <si>
    <t>2,98%</t>
  </si>
  <si>
    <t>04.03.1999</t>
  </si>
  <si>
    <t>http://www.amadeus-fire.com</t>
  </si>
  <si>
    <t>Matthias Ruhland</t>
  </si>
  <si>
    <t>info@amadeus-fire.de</t>
  </si>
  <si>
    <t>Fidelity Investments</t>
  </si>
  <si>
    <t>4,91%</t>
  </si>
  <si>
    <t>+49-69-96876-186</t>
  </si>
  <si>
    <t>Lazard Frères Gestion/ SICAV (Lazard Group)</t>
  </si>
  <si>
    <t>investor-relations@amadeus-fire.de</t>
  </si>
  <si>
    <t>Bank of America</t>
  </si>
  <si>
    <t>3,60%</t>
  </si>
  <si>
    <t>Services</t>
  </si>
  <si>
    <t>Jan Hendrik Wessling</t>
  </si>
  <si>
    <t>2,91%</t>
  </si>
  <si>
    <t>Standard Life Investments Ltd.</t>
  </si>
  <si>
    <t>JPMorgan</t>
  </si>
  <si>
    <t>2,74%</t>
  </si>
  <si>
    <t>Amadeus Fire AGHanauer Landstraße 160  D-60314 Frankfurt am Main</t>
  </si>
  <si>
    <t>Robert von Wülfing, Dennis Gerlitzki</t>
  </si>
  <si>
    <t>Christoph Groß, Michael C. Wisser, Ulrike Bert, Knuth Henneke, Angelika Kappe, Ulrike Sommer, Elmar Roth, Andreas Setzwein, Dr. Ulrike Schweibert, Hartmut van der Straeten, Mathias Venema, Annett Martin</t>
  </si>
  <si>
    <t>Die Amadeus-Gruppe ist führender Personal-Dienstleister und Solution Provider mit konsequenter Spezialisierung auf kaufmännische Fach- und Führungskräfte. Mit den Dienstleistungen Zeitarbeit, Personalvermittlung/Recruitment, Interim-/Projektmanagement und Weiterbildung steht die Amadeus FiRe Gruppe im Markt klar positioniert auf vier Säulen und gewährleistet flächendeckende Betreuung durch die Verbindung von regionaler Nähe und einem bundesweiten Netzwerk. Im Kerngeschäft bietet Amadeus FiRe mit den Divisionen Accounting, Office, Banking und IT-Services ein auf die Kundenbedürfnisse abgestimmtes Konzept für flexible und permanente Besetzungen im kaufmännischen Bereich und im IT-Umfeld. Der Weiterbildungsbereich besteht aus den Tochtergesellschaften Steuer-Fachschule Dr. Endriss, Akademie für Internationale Rechnungslegung und TaxMaster. Copyright 2014 FINANCE BASE AG</t>
  </si>
  <si>
    <t>The Amadeus Group is a leading personnel service providers and solution providers with consistent specialization in commercial specialists and executives. With the services temporary staffing, permanent placement / recruitment, interim / project management and training is the Amadeus FiRe Group in the market clearly positioned on four pillars, ensuring nationwide coverage through the combination of regional proximity and a nationwide network. In the core business Amadeus FiRe offers with the divisions Accounting, Office, Banking and IT services tailored to a customer requirements concept for flexible and permanent occupations in the commercial sector and in the IT environment. The training area consists of the subsidiaries Tax College Dr. Endriss, Academy of International Accounting and TaxMaster. Copyright 2014 FINANCE BASE AG</t>
  </si>
  <si>
    <t xml:space="preserve">AROUNDTOWN SA </t>
  </si>
  <si>
    <t>WKN: A2DW8Z  ISIN: LU1673108939  Typ: Aktie</t>
  </si>
  <si>
    <t>+352-285-7741</t>
  </si>
  <si>
    <t>eigene Anteile</t>
  </si>
  <si>
    <t>12,00%</t>
  </si>
  <si>
    <t>AT1</t>
  </si>
  <si>
    <t>Avisco Group Plc</t>
  </si>
  <si>
    <t>9,60%</t>
  </si>
  <si>
    <t>https://www.aroundtownholdings.com/</t>
  </si>
  <si>
    <t>5,06%</t>
  </si>
  <si>
    <t>0,01</t>
  </si>
  <si>
    <t>info@aroundtownholdings.com</t>
  </si>
  <si>
    <t>26.08.2020</t>
  </si>
  <si>
    <t>73,34%</t>
  </si>
  <si>
    <t>Luxemburg</t>
  </si>
  <si>
    <t>+49-30-374-381-2109</t>
  </si>
  <si>
    <t>25.11.2020</t>
  </si>
  <si>
    <t>timothy@aroundtownholdings.com</t>
  </si>
  <si>
    <t>Timothy Wright</t>
  </si>
  <si>
    <t>Aroundtown SA40, Rue du Curé  L-1368 Luxembourg</t>
  </si>
  <si>
    <t>Shmuel Mayo, Andrew Wallis, Eyal Ben David</t>
  </si>
  <si>
    <t>Frank Roseen, Oschrie Massatschi, Jelena Afxentiou, Ran Laufer, Markus Leininger, Simone Runge-Brandner, Markus Kreuter</t>
  </si>
  <si>
    <t>Aroundtown SA ist ein Immobilienunternehmen, das sich auf Objekte in Deutschland und den Niederlanden spezialisiert hat. Aroundtown investiert in Gewerbe- und Wohnimmobilien mit guter Wertentwicklung. Ein Großteil der Immobilien befindet sich in Berlin, NRW, Frankfurt und München, sowie in anderen Großstädten in Deutschland und den Niederlanden. Die Gewerbeimmobilien werden von AT gehalten, darüber hinaus hält das Unternehmen bedeutende Anteile an Grand City Properties S.A., welches sich hauptsächlich auf den deutschen Wohnimmobilienmarkt konzentriert. Copyright 2014 FINANCE BASE AG</t>
  </si>
  <si>
    <t>Around Town SA is a real estate company that specializes in properties in Germany and the Netherlands. Around Town invests in commercial and residential properties with good performance. Much of the property is located in Berlin, NRW, Frankfurt and Munich, as well as in other major cities in Germany and the Netherlands. The commercial properties are held by AT, in addition, the company holds significant shares in Grand City Properties S.A., which focuses mainly on the German residential real estate market. Copyright 2014 FINANCE BASE AG</t>
  </si>
  <si>
    <t xml:space="preserve">AURUBIS </t>
  </si>
  <si>
    <t>WKN: 676650  ISIN: DE0006766504  Symbol:NDA  Typ: Aktie</t>
  </si>
  <si>
    <t>1866</t>
  </si>
  <si>
    <t>+49-40-7883-0</t>
  </si>
  <si>
    <t>Salzgitter AG</t>
  </si>
  <si>
    <t>25,00%</t>
  </si>
  <si>
    <t>NDA</t>
  </si>
  <si>
    <t>+49-40-7883-2255</t>
  </si>
  <si>
    <t>J.P. Morgan Investment Management Inc.</t>
  </si>
  <si>
    <t>1,96%</t>
  </si>
  <si>
    <t>07.07.1998</t>
  </si>
  <si>
    <t>http://www.aurubis.com</t>
  </si>
  <si>
    <t>28.02.2020</t>
  </si>
  <si>
    <t>2,96%</t>
  </si>
  <si>
    <t>info@aurubis.com</t>
  </si>
  <si>
    <t>03.03.2020</t>
  </si>
  <si>
    <t>Delta Lloyd N.V.</t>
  </si>
  <si>
    <t>+49-40-7883-3178</t>
  </si>
  <si>
    <t>15.05.2020</t>
  </si>
  <si>
    <t>a.seidler@aurubis.com</t>
  </si>
  <si>
    <t>Raw Materials</t>
  </si>
  <si>
    <t>Angela Seidler</t>
  </si>
  <si>
    <t>09.12.2020</t>
  </si>
  <si>
    <t>Silchester International Investors LLP</t>
  </si>
  <si>
    <t>9,93%</t>
  </si>
  <si>
    <t>Energy / Resources</t>
  </si>
  <si>
    <t>Rossmann Beteiligungs GmbH</t>
  </si>
  <si>
    <t>1,56%</t>
  </si>
  <si>
    <t>3,15%</t>
  </si>
  <si>
    <t>Aurubis AGHovestraße 50  D-20539 Hamburg</t>
  </si>
  <si>
    <t>Roland Harings, Rainer Verhoeven, Dr. Thomas Bünger</t>
  </si>
  <si>
    <t>Prof. Dr. Fritz Vahrenholt, Stefan Schmidt, Prof. Dr.-Ing. Heinz Jörg Fuhrmann, Deniz Acar, Prof. Dr. Karl Friedrich Jakob, Jan Koltze, Dr. Stephan Krümmer, Dr. Elke Lossin, Dr. Sandra Reich, Christian Ehrentraut, Andrea Bauer, Melf Singer</t>
  </si>
  <si>
    <t>Die Aurubis AG ist einer der weltweit größten Kupferproduzenten und Kupferrecycler. Das Unternehmen produziert börsenfähige Kupferkathoden aus Kupferkonzentraten, Altkupfer und anderen Recyclingrohstoffen. Diese werden im Konzern zu Gießwalzdraht, Stranggussformaten, Walzprodukten, Bändern sowie Spezialdrähten und Profilen aus Kupfer und Kupferlegierungen weiterverarbeitet. Zudem gehören Edelmetalle und eine Reihe anderer Produkte wie Schwefelsäure und Eisensilikat zum Angebot. Zu den Kunden von Aurubis gehören u. a. Unternehmen der Kupferhalbzeugindustrie, der Elektro-, Elektronik- und der Chemieindustrie, sowie Zulieferer für die Branchen Erneuerbare Energien, Bau- und Automobilindustrie. Copyright 2014 FINANCE BASE AG</t>
  </si>
  <si>
    <t>Aurubis AG is one of the world's largest copper producer and copper recycler. The company produces marketable copper cathodes from copper concentrates, copper scrap and other recycling raw materials. These are processed in copper and copper alloys in the group to wire rod, shapes, rolled products, bands and special wire. In addition, precious metals and a number include other products such as sulfuric acid and iron silicate to offer. Its customers include Aurubis u. a. Companies in the copper semis industry, the electrical, electronics and chemical industries as well as suppliers to the sectors of renewable energy, construction and automotive industries. Copyright 2014 FINANCE BASE AG</t>
  </si>
  <si>
    <t>Bilanz in Mio.  EUR per  30.09</t>
  </si>
  <si>
    <t>Balance Sheet in M  EUR per  30.09</t>
  </si>
  <si>
    <t xml:space="preserve">BASF </t>
  </si>
  <si>
    <t>WKN: BASF11  ISIN: DE000BASF111  Symbol:BAS  Typ: Aktie</t>
  </si>
  <si>
    <t>1865</t>
  </si>
  <si>
    <t>+49-621-60-0</t>
  </si>
  <si>
    <t>6,61%</t>
  </si>
  <si>
    <t>BAS</t>
  </si>
  <si>
    <t>+49-621-60-42525</t>
  </si>
  <si>
    <t>30.01.1952</t>
  </si>
  <si>
    <t>http://www.basf.com/</t>
  </si>
  <si>
    <t>18.06.2020</t>
  </si>
  <si>
    <t>UBS AG</t>
  </si>
  <si>
    <t>global.info@basf.com</t>
  </si>
  <si>
    <t>29.07.2020</t>
  </si>
  <si>
    <t>Credit Suisse Group AG</t>
  </si>
  <si>
    <t>2,26%</t>
  </si>
  <si>
    <t>+49-621-60-48230</t>
  </si>
  <si>
    <t>28.10.2020</t>
  </si>
  <si>
    <t>85,44%</t>
  </si>
  <si>
    <t>ir@basf.com</t>
  </si>
  <si>
    <t>Chemistry</t>
  </si>
  <si>
    <t>Dr. Stefanie Wettberg</t>
  </si>
  <si>
    <t>Chemicals / Pharmaceuticals</t>
  </si>
  <si>
    <t>BASF SECarl-Bosch-Straße 38  D-67056 Ludwigshafen</t>
  </si>
  <si>
    <t>Dr. Martin Brudermüller, Dr. Hans-Ulrich Engel, Saori Dubourg, Michael Heinz, Markus Kamieth, Wayne T. Smith</t>
  </si>
  <si>
    <t>Jürgen Hambrecht, Prof. Dr. Thomas Carell, Dame Alison J. Carnwath, Tatjana Diether, Franz Fehrenbach, Waldemar Helber, Sinischa Horvat, Dr. Alexander C. Karp, Anke Schäferkordt, Denise Schellemans, Roland Strasser, Michael Vassiliadis</t>
  </si>
  <si>
    <t>Die BASF SE ist ein weltweit führendes Chemieunternehmen. Der Konzern verfügt über eines der umfangreichsten Produktportfolios im Bereich der Industriechemikalien und bedient mit seinen Produkten weltweit die Automobil-, Elektro-, Chemie- und Bauindustrie sowie die Argrar- und Pharmabranche und die Öl- und Gasförderindustrie. Die BASF entwickelt und produziert Haupt- und Vorprodukte wie hochveredelte Chemikalien, technische Kunststoffe und Veredelungsprodukte sowie Pflanzenschutzmittel, Öle und Gase. Die Präparate finden Verwendung bei der Herstellung von Farben und Lacken, Papierprodukten, Hygieneartikeln, Kraft-, Kunst- und Schmierstoffen, Pestiziden, bei der Wasseraufbereitung und einer Vielzahl anderer Anwendungsgebiete. BASF verfügt über Gesellschaften in 80 Ländern, über sechs Verbund- und rund 380 Produktionsstandorte und erreicht Kunden in fast allen Ländern der Welt. Copyright 2014 FINANCE BASE AG</t>
  </si>
  <si>
    <t>BASF SE is the world's leading chemical company. The Group has one of the broadest product portfolio in the field of industrial chemicals and supplies its products to the world's automotive, electrical, chemical and construction industries as well as the Argrar- and pharmaceutical industries and the oil and gas industry. BASF develops and manufactures primary and intermediate products such as high-value chemicals, engineering plastics and finishing products and pesticides, oils and gases. The preparations find use in the preparation of paints and coatings, paper products, hygienic articles, fuels, plastics and lubricants, pesticides, in water treatment, and a variety of other applications. BASF has subsidiaries in 80 countries on six composite and around 380 production sites and reaches customers in nearly every country in the world. Copyright 2014 FINANCE BASE AG</t>
  </si>
  <si>
    <t xml:space="preserve">BAYER </t>
  </si>
  <si>
    <t>WKN: BAY001  ISIN: DE000BAY0017  Symbol:BAYN  Typ: Aktie</t>
  </si>
  <si>
    <t>1863</t>
  </si>
  <si>
    <t>+49-214-30-1</t>
  </si>
  <si>
    <t>7,17%</t>
  </si>
  <si>
    <t>BAYN</t>
  </si>
  <si>
    <t>+49-214-30-81013</t>
  </si>
  <si>
    <t>2,90%</t>
  </si>
  <si>
    <t>01.10.1953</t>
  </si>
  <si>
    <t>http://www.bayer.de</t>
  </si>
  <si>
    <t>28.04.2020</t>
  </si>
  <si>
    <t>2,65%</t>
  </si>
  <si>
    <t>info@bayer.com</t>
  </si>
  <si>
    <t>2,49%</t>
  </si>
  <si>
    <t>+49-214-30-65742</t>
  </si>
  <si>
    <t>04.05.2020</t>
  </si>
  <si>
    <t>SOCIÉTÉ GÉNÉRALE SA</t>
  </si>
  <si>
    <t>0,54%</t>
  </si>
  <si>
    <t>oliver.maier@bayer.com</t>
  </si>
  <si>
    <t>04.08.2020</t>
  </si>
  <si>
    <t>Morgan Stanley</t>
  </si>
  <si>
    <t>0,43%</t>
  </si>
  <si>
    <t>Oliver Maier</t>
  </si>
  <si>
    <t>03.11.2020</t>
  </si>
  <si>
    <t>Singapur</t>
  </si>
  <si>
    <t>3,97%</t>
  </si>
  <si>
    <t>Bayer AGKaiser-Wilhelm-Allee 1  D-51368 Leverkusen</t>
  </si>
  <si>
    <t>Werner Baumann, Liam Condon, Wolfgang Nickl, Stefan Oelrich, Heiko Schipper</t>
  </si>
  <si>
    <t>Oliver Zühlke, Dr. Paul Achleitner, Dr. Simone Bagel-Trah, Dr. Norbert W. Bischofberger, André van Broich, Ertharin Cousin, Dr. Thomas Elsner, Johanna W. Faber, Colleen A. Goggins, Robert Gundlach, Heike Hausfeld, Reiner Hoffmann, Frank Löllgen, Prof. Dr. Wolfgang Plischke, Petra Reinbold-Knape, Sabine Schaab, Michael Schmidt-Kießling, Prof. Dr. Otmar D. Wiestler, Prof. Dr. Norbert Winkeljohann</t>
  </si>
  <si>
    <t>Die Bayer AG ist ein weltweit führendes Unternehmen in den Bereichen Gesundheit und Agrarwirtschaft. Das breite Sortiment an Produkten und die Forschungsschwerpunkte des Konzerns sind auf die Gesundheitsversorgung, den Pflanzenschutz und die Schädlingsbekämpfung ausgerichtet. Das operative Geschäft ist dabei in die Bereiche Pharmaceuticals, Consumer Health und Crop Science inklusive Animal Health untergliedert. Das Produktangebot erstreckt sich von verschreibungspflichtigen Medikamenten über Aspirin, Alka-Seltzer und anderen Schmerzmitteln, Dermatologika, Vitaminen, Blutzuckermessgeräten und Injektionssystemen bis hin zu Pflanzenschutz- und Schädlingsbekämpfungsmitteln sowie Produkten für Nutz- und Haustiere. Des Weiteren forscht die Bayer AG unter anderem an der Entwicklung neuer Medikamente in den Bereichen Herz-Kreislauf und verwandte Erkrankungen, Onkologie und gynäkologische Therapien. Ende 2016 gliederte Bayer sein MaterialScience-Segment um High-End-Werkstoffe aus und notierte es als eigenständiges Unternehmen unter dem Namen Covestro an der Börse. Mitte September 2016 unterzeichneten Bayer und der US-amerikanische Agrarkonzern Monsanto eine Fusionsvereinbarung. Copyright 2014 FINANCE BASE AG</t>
  </si>
  <si>
    <t>The Bayer Group is a global leader in health and agriculture. The wide range of products and the research interests of the group are focused on health care, crop protection and pest control. The operating business is divided into the areas of Pharmaceuticals, Consumer Health and Crop Science, including Animal Health. The product range extends from prescription drugs to aspirin, Alka-Seltzer and other analgesics, dermatological, vitamins, blood glucose meters and injection systems to Pesticides and products for livestock and companion animals. Further research, Bayer AG, among others in the development of new medicines in the areas of cardiovascular and related diseases, oncology and gynecological therapies. be the end of 2016 was divided Bayer MaterialScience segment to high-end materials and listed it as an independent company under the name Covestro on the exchange. Mid September 2016 signed Bayer and the US agricultural company Monsanto a merger agreement. Copyright 2014 FINANCE BASE AG</t>
  </si>
  <si>
    <t xml:space="preserve">BAYWA </t>
  </si>
  <si>
    <t>WKN: 519406  ISIN: DE0005194062  Symbol:BYW6  Typ: Aktie</t>
  </si>
  <si>
    <t>1923</t>
  </si>
  <si>
    <t>+49-89-9222-0</t>
  </si>
  <si>
    <t>Bayerische Raiffeisen-Beteiligungs-AG</t>
  </si>
  <si>
    <t>34,61%</t>
  </si>
  <si>
    <t>BYW6</t>
  </si>
  <si>
    <t>27.03.2020</t>
  </si>
  <si>
    <t>Analyst Conference</t>
  </si>
  <si>
    <t>Raiffeisen Agrar Invest GmbH</t>
  </si>
  <si>
    <t>25,14%</t>
  </si>
  <si>
    <t>http://www.baywa.de</t>
  </si>
  <si>
    <t>40,25%</t>
  </si>
  <si>
    <t>info1@baywa.de</t>
  </si>
  <si>
    <t>26.05.2020</t>
  </si>
  <si>
    <t>+49-89-9222-3887</t>
  </si>
  <si>
    <t>investorrelations@baywa.de</t>
  </si>
  <si>
    <t>Other Trading</t>
  </si>
  <si>
    <t>Josko Radeljic</t>
  </si>
  <si>
    <t>Trade</t>
  </si>
  <si>
    <t>BayWa AGArabellastraße 4  D-81925 München</t>
  </si>
  <si>
    <t>Prof. Klaus Josef Lutz, Andreas Helber, Marcus Pöllinger, Matthias Taft, Reinhard Wolf</t>
  </si>
  <si>
    <t>Manfred Nüssel, Werner Waschbichler, Klaus Buchleitner, Wolfgang Altmüller, Theo Bergmann, Andrea Busch, Renate Glashauser, Jürgen Hahnemann, Monika Hohlmeier, Stefan Kraft, Michael Kuffner, Dr. Johann Lang, Bernhard Loy, Wilhelm Oberhofer, Joachim Rukwied, Monique Surges</t>
  </si>
  <si>
    <t>Die BayWa AG ist ein international tätiges Handels- und Dienstleistungsunternehmen. Gemeinsam mit Beteiligungen im In- und Ausland bildet die BayWa einen Konzernverbund - den BayWa-Konzern. Das geografische Kerngebiet von BayWa liegt in Deutschland und Österreich. Hier ist die Gesellschaft mit ihren zentralen Tätigkeiten in der Agrar-, Bau- und Energieindustrie vertreten. Das Unternehmen handelt mit landwirtschaftlichen Betriebsmitteln, Obst, Baustoffen, Heizöl, Diesel und Schmierstoffen. Das breit gefächerte Vertriebsnetz wird durch Standorte der Franchisepartner ergänzt. Die Gesellschaft baut sukzessive ihre Standorte im Ausland aus Copyright 2014 FINANCE BASE AG</t>
  </si>
  <si>
    <t>BayWa AG is an international trading and service companies. Together with investments at home and abroad, BayWa forms a group of companies - the BayWa Group. The geographical heartland of BayWa located in Germany and Austria. Here, the company is represented by its central activities in the agricultural, construction and energy industries. The company trades in agricultural resources, fruits, building materials, fuel and other lubricants. The broad distribution network is complemented by locations of franchisees. The company is building gradually their locations abroad from 2014 Copyright FINANCE BASE AG</t>
  </si>
  <si>
    <t xml:space="preserve">BECHTLE </t>
  </si>
  <si>
    <t>WKN: 515870  ISIN: DE0005158703  Symbol:BC8  Typ: Aktie</t>
  </si>
  <si>
    <t>+49-7132-981-0</t>
  </si>
  <si>
    <t>19.03.2020</t>
  </si>
  <si>
    <t>Karin Schick</t>
  </si>
  <si>
    <t>35,02%</t>
  </si>
  <si>
    <t>BC8</t>
  </si>
  <si>
    <t>+49-7132-981-8000</t>
  </si>
  <si>
    <t>08.05.2020</t>
  </si>
  <si>
    <t>DWS Investments</t>
  </si>
  <si>
    <t>5,04%</t>
  </si>
  <si>
    <t>30.03.2000</t>
  </si>
  <si>
    <t>http://www.bechtle.com</t>
  </si>
  <si>
    <t>Baillie Gifford &amp; Co</t>
  </si>
  <si>
    <t>7,59%</t>
  </si>
  <si>
    <t>info@bechtle.com</t>
  </si>
  <si>
    <t>+49-7132-981-4116</t>
  </si>
  <si>
    <t>Flossbach von Storch SICAV</t>
  </si>
  <si>
    <t>ir@bechtle.com</t>
  </si>
  <si>
    <t>2,92%</t>
  </si>
  <si>
    <t>It Services</t>
  </si>
  <si>
    <t>Martin Link</t>
  </si>
  <si>
    <t>BNP PARIBAS ASSET MANAGEMENT Holding S.A.</t>
  </si>
  <si>
    <t>Information Technology</t>
  </si>
  <si>
    <t>38,46%</t>
  </si>
  <si>
    <t>Bechtle AGBechtle Platz 1  D-74172 Neckarsulm</t>
  </si>
  <si>
    <t>Dr. Thomas Olemotz, Michael Guschlbauer, Jürgen Schäfer</t>
  </si>
  <si>
    <t>Klaus Winkler, Uli Drautz, Kurt Dobitsch, Dr. Lars Grünert, Prof. Dr. Thomas Hess, Sandra Stegmann, Elke Reichart, Daniela Eberle, Anton Samija, Volker Strohfeld, Michael Unser, Anastasia Polidoros</t>
  </si>
  <si>
    <t>Die Bechtle AG ist einer der führenden Anbieter von Informationstechnologie für Gewerbekunden in Deutschland und bietet ganzheitliche effiziente IT-Konzepte, hochwertige und kostengünstige Produkte sowie einen kontinuierlichen After-Sales-Service. Zu den Kunden gehören mittelständische Unternehmen, Großkonzerne und Kunden des öffentlichen Sektors. Bechtle bietet umfassende Dienstleistung von der IT-Strategieberatung über die Lieferung von Hard- und Software, Projektplanung und -durchführung, Systemintegration, IT-Services sowie Schulungen bis zum Komplettbetrieb der IT eines Unternehmens. Dazu kommt der Handel mit IT-Technik über Internet, Katalog und Telefon. Zu den Marken des Unternehmens gehören ARP, BECHTLE DIRECT und COMSOFT DIRECT. Copyright 2014 FINANCE BASE AG</t>
  </si>
  <si>
    <t>Bechtle AG is a leading provider of information technology for business customers in Germany and offers holistic efficient IT concepts, high-quality, cost-effective products, and continuous after-sales service. Its customers medium-sized companies, large corporations and customers include the public sector. Bechtle offers comprehensive services from the IT strategy consulting about the delivery of hardware and software, project planning and implementation, systems integration, IT services and training to the complete operation of a company. For this, the trade comes with IT technology through Internet, catalog and telephone. Among the brands include ARP, Bechtle DIRECT and COMSOFT DIRECT. Copyright 2014 FINANCE BASE AG</t>
  </si>
  <si>
    <t>Sonderdividende je Aktie</t>
  </si>
  <si>
    <t>Special Dividend per share</t>
  </si>
  <si>
    <t xml:space="preserve">BEFESA </t>
  </si>
  <si>
    <t>WKN: A2H5Z1  ISIN: LU1704650164  Typ: Aktie</t>
  </si>
  <si>
    <t>+49-2102-1001-0</t>
  </si>
  <si>
    <t>Triton</t>
  </si>
  <si>
    <t>40,60%</t>
  </si>
  <si>
    <t>BFSA</t>
  </si>
  <si>
    <t>59,40%</t>
  </si>
  <si>
    <t>http://www.befesa.com/web/de/index.html</t>
  </si>
  <si>
    <t>2,77</t>
  </si>
  <si>
    <t>irbefesa@befesa.com</t>
  </si>
  <si>
    <t>31.07.2020</t>
  </si>
  <si>
    <t>Rafael Pérez</t>
  </si>
  <si>
    <t>Industry</t>
  </si>
  <si>
    <t>Stammaktie</t>
  </si>
  <si>
    <t>BEFESA SABalcke-Dürr-Allee 1  D-40882 Ratingen</t>
  </si>
  <si>
    <t>Javier Molina Montes, Wolf Uwe Lehmann, Asier Zarraonandia, Federico Barredo</t>
  </si>
  <si>
    <t>Romeo Kreinberg, Javier Molina, Wolf Uwe Lehmann, Asier Zarraonandia, Frauke Heistermann, Manuel Soto, Georg Graf Waldersee, Helmut Wieser, Santiago Zaldumbide</t>
  </si>
  <si>
    <t>Befesa ist ein Umweltdienstleistungsunternehmen das sich auf das Recycling von Reststoffen aus der Stahl- und Aluminiumindustrie spezialisiert hat. Das 1993 gegründete Unternehmen reduziert durch die Verwertung von gefährlichen Rest- und Wertstoffen den Verbrauch von natürlichen Ressourcen in der Metallindustrie. Zum einen werden Recyclingdienste für industrielle Reststoffe aus der Stahlindustrie angeboten, zum anderen spezialisiert sich das Unternehmen auf das Recyceln von Aluminium und Salzschlacken. Daneben werden logistische und andere zugehörige Industriedienstleistungen zur Verfügung gestellt. Das Unternehmen teilt seine Geschäftstätigkeit in die zwei Bereiche Steel Dust Recycling Services und Aluminium Salt Slags Recycling Services auf. Copyright 2014 FINANCE BASE AG</t>
  </si>
  <si>
    <t>Befesa is an environmental services company specializing in the recycling of waste materials from the steel and aluminum industries. Established in 1993, reduced by the utilization of dangerous residual and recyclable materials the consumption of natural resources in the metal industry. Firstly recycling services are offered for industrial waste from the steel industry, on the other hand, the company specializes in the recycling of aluminum and salt slag. In addition, logistical and other related industrial services are made available. The company divides its business into two areas: Steel Dust Recycling Services and aluminum Salt Slags Recycling Services. Copyright 2014 FINANCE BASE AG</t>
  </si>
  <si>
    <t xml:space="preserve">BEIERSDORF </t>
  </si>
  <si>
    <t>WKN: 520000  ISIN: DE0005200000  Symbol:BEI  Typ: Aktie</t>
  </si>
  <si>
    <t>1882</t>
  </si>
  <si>
    <t>+49-40-4909-0</t>
  </si>
  <si>
    <t>16.01.2020</t>
  </si>
  <si>
    <t>maxingvest AG</t>
  </si>
  <si>
    <t>51,01%</t>
  </si>
  <si>
    <t>BEI</t>
  </si>
  <si>
    <t>+49-40-4909-3434</t>
  </si>
  <si>
    <t>9,99%</t>
  </si>
  <si>
    <t>01.01.1929</t>
  </si>
  <si>
    <t>http://www.beiersdorf.de</t>
  </si>
  <si>
    <t>39,00%</t>
  </si>
  <si>
    <t>Kontakt@beiersdorf.com</t>
  </si>
  <si>
    <t>+49-40-4909-5000</t>
  </si>
  <si>
    <t>investor.relations@beiersdorf.com</t>
  </si>
  <si>
    <t>Drugstore And Cosmetics Goods</t>
  </si>
  <si>
    <t>Dr. Jens Geißler</t>
  </si>
  <si>
    <t>Beiersdorf AGUnnastraße 48  D-20245 Hamburg</t>
  </si>
  <si>
    <t>Stefan De Loecker, Thomas Ingelfinger, Zhengrong Liu, Ramon A. Mirt, Asim Naseer, Dessi Temperley, Vincent Warnery</t>
  </si>
  <si>
    <t>Prof. Dr. Reinhard Pöllath, Martin Hansson, Prof. Manuela Rousseau, Hong Chow, Reiner Hansert, Michael Herz, Jan Koltze, Olaf Papier, Frédéric Pflanz, Dr. Dr. Christine Martel, Regina Schillings, Kirstin Weiland</t>
  </si>
  <si>
    <t>Die Beiersdorf AG ist ein international führendes Markenartikel-Unternehmen, das im Bereich der Kosmetik und in der Herstellung von Klebebändern tätig ist. Das Unternehmen konzentriert sich vornehlich auf die Entwicklung, Herstellung und Vermarktung innovativer Haut-, Schönheits- und Pflegeprodukte. Zu den bekanntesten Marken des Konzerns zählen unter anderem Nivea, Eucerin, Labello, 8x4 und La Prairie. Mit dem Unternehmensbereich tesa zählt Beiersdorf zu den weltweit führenden Herstellern von selbstklebenden Produkt- und Systemlösungen für Industrie, Gewerbe und Endverbraucher, die in vielfältigen Anwendungen der Elektronikindustrie, im Automobilbereich, der Papier- und Pharmaindustrie sowie dem Fälschungs- und Manipulationsschutz zum Einsatz kommen. Copyright 2014 FINANCE BASE AG</t>
  </si>
  <si>
    <t>Beiersdorf AG is a leading international branded goods company, which operates in the field of cosmetics and in the manufacture of adhesive tapes. The company focuses vornehlich in the development, manufacture and marketing of innovative skin, beauty and skin care products. Among the best known brands include, among others, Nivea, Eucerin, Labello, 8x4, and La Prairie. With the tesa business segment, Beiersdorf is one of the world's leading manufacturers of self-adhesive product and system solutions for industry, trade and consumers that come in a variety of applications in the electronics industry, in the automotive industry, paper and pharmaceutical industries and the counterfeiting and manipulation protection for use. Copyright 2014 FINANCE BASE AG</t>
  </si>
  <si>
    <t xml:space="preserve">BERTRANDT </t>
  </si>
  <si>
    <t>WKN: 523280  ISIN: DE0005232805  Symbol:BDT  Typ: Aktie</t>
  </si>
  <si>
    <t>1974</t>
  </si>
  <si>
    <t>+49-7034-656-0</t>
  </si>
  <si>
    <t>17.02.2020</t>
  </si>
  <si>
    <t>Dr. Ing. h.c. F. Porsche Aktiengesellschaft</t>
  </si>
  <si>
    <t>28,97%</t>
  </si>
  <si>
    <t>BDT</t>
  </si>
  <si>
    <t>+49-7034-656-4151</t>
  </si>
  <si>
    <t>19.02.2020</t>
  </si>
  <si>
    <t>Friedrich Boysen Holding GmbH</t>
  </si>
  <si>
    <t>14,90%</t>
  </si>
  <si>
    <t>10.01.1996</t>
  </si>
  <si>
    <t>http://www.bertrandt.com</t>
  </si>
  <si>
    <t>24.02.2020</t>
  </si>
  <si>
    <t>Management/ Mitarbeiter-Beteiligung</t>
  </si>
  <si>
    <t>9,00%</t>
  </si>
  <si>
    <t>info@bertrandt.com</t>
  </si>
  <si>
    <t>28.05.2020</t>
  </si>
  <si>
    <t>Vermögensverwaltungsgesellschaft Familie Bichler bR</t>
  </si>
  <si>
    <t>3,94%</t>
  </si>
  <si>
    <t>+49-7034-656-4029</t>
  </si>
  <si>
    <t>10.08.2020</t>
  </si>
  <si>
    <t>Markus Ruf</t>
  </si>
  <si>
    <t>10.12.2020</t>
  </si>
  <si>
    <t>Universal-Investment GmbH</t>
  </si>
  <si>
    <t>Automotive</t>
  </si>
  <si>
    <t>Automotive Industry</t>
  </si>
  <si>
    <t>BNY Mellon Service Gesellschaft GmbH</t>
  </si>
  <si>
    <t>7,61%</t>
  </si>
  <si>
    <t>Bertrandt AGBirkensee 1  D-71139 Ehningen</t>
  </si>
  <si>
    <t>Hans-Gerd Claus, Michael Lücke, Markus Ruf</t>
  </si>
  <si>
    <t>Dietmar Bichler, Udo Bäder, Horst Binnig, Prof. Dr. Wilfried Sihn, Michael Schmidt, Marianne Weiß</t>
  </si>
  <si>
    <t>Als einer der führenden Engineering-Partner in Europa erarbeitet Bertrandt an weltweit 52 Standorten maßgeschneiderte Lösungen. Das Leistungsspektrum in der Automobilindustrie reicht dabei von der Entwicklung einzelner Komponenten über komplexe Module und Systeme bis hin zu Derivaten mit umfassenden, an die Entwicklung angrenzenden Dienstleistungen. Zu den Kunden zählen nahezu alle europäischen Hersteller sowie bedeutende Systemlieferanten. In der Luftfahrtentwicklung ist Bertrandt schwerpunktmäßig im Bereich Struktur-, Kabinen- und Systementwicklung in transnationalen Projekten tätig. Darüber hinaus bietet Bertrandt Services deutschlandweit für die Branchen wie beispielsweise Energie, Elektro-/Medizintechnik und Maschinen-/Anlagenbau, technische und kaufmännische Dienstleistungen sowie Projektlösungen an. Copyright 2014 FINANCE BASE AG</t>
  </si>
  <si>
    <t>As one of the leading engineering partners in Europe, Bertrandt devises tailored solutions 52 locations worldwide. The range of services in the automotive industry ranges from the development of individual components to complex modules and systems to derivatives combined with comprehensive services related to development services. Its customers include almost all European manufacturers as well as leading systems suppliers. In the aviation sector, Bertrandt operates primarily on structural, cabin and systems development in transnational projects. In addition, Bertrandt Services offers over Germany at the industries such as energy, electrical / medical technology and mechanical / plant engineering, technical and commercial services, and project solutions. Copyright 2014 FINANCE BASE AG</t>
  </si>
  <si>
    <t xml:space="preserve">BILFINGER </t>
  </si>
  <si>
    <t>WKN: 590900  ISIN: DE0005909006  Symbol:GBF  Typ: Aktie</t>
  </si>
  <si>
    <t>1880</t>
  </si>
  <si>
    <t>+49-621-459-0</t>
  </si>
  <si>
    <t>Cevian Capital Partners Limited</t>
  </si>
  <si>
    <t>25,62%</t>
  </si>
  <si>
    <t>GBF</t>
  </si>
  <si>
    <t>13.03.2020</t>
  </si>
  <si>
    <t>5,01%</t>
  </si>
  <si>
    <t>01.01.1975</t>
  </si>
  <si>
    <t>http://www.bilfinger.com/</t>
  </si>
  <si>
    <t>Athris Holding AG</t>
  </si>
  <si>
    <t>info@bilfinger.de</t>
  </si>
  <si>
    <t>24.06.2020</t>
  </si>
  <si>
    <t>DJE Investment S.A.</t>
  </si>
  <si>
    <t>+49-621-459-2377</t>
  </si>
  <si>
    <t>2,59%</t>
  </si>
  <si>
    <t>bettina.schneider@bilfinger.com</t>
  </si>
  <si>
    <t>Schroders PLC</t>
  </si>
  <si>
    <t>Bettina Schneider</t>
  </si>
  <si>
    <t>Bilfinger SEOskar-Meixner-Straße 1  D-68163 Mannheim</t>
  </si>
  <si>
    <t>Thomas Blades, Duncan Hall, Christina Johansson</t>
  </si>
  <si>
    <t>Eckhard Cordes, Stephan Brückner, Agnieszka Al-Selwi, Dorothée Anna Deuring, Nicoletta Giadrossi, Dr. Ralph Heck, Susanne Hupe, Rainer Knerler, Dr. Janna Köke, Frank Lutz, Jörg Sommer, Jens Tischendorf</t>
  </si>
  <si>
    <t>Die Bilfinger SE ist eine international tätige Unternehmensgruppe, die sich als international führender Industriedienstleister engagiert. Das Unternehmen bietet Services rund um Wartung und Instandhaltung von Industrieanlagen. Bilfinger entwickelt darüber hinaus Komplettlösungen für Anlagen und Infrastrukturprojekte, von der Planung über die Finanzierung bis hin zum Betrieb. Die Auftraggeber kommen sowohl aus den privaten als auch öffentlichen Bereichen. Das Unternehmen zählt zu den führenden Tunnelbauspezialisten im In- und Ausland. Die Bilfinger Unternehmensgruppe ist mit zahlreichen Niederlassungen und Beteiligungsgesellschaften in Deutschland und vielen anderen Ländern auf allen Kontinenten vertreten. Copyright 2014 FINANCE BASE AG</t>
  </si>
  <si>
    <t>The Bilfinger is a group of companies internationally active, which is committed to a leading international industrial service provider. The company provides services related to maintenance and repair of industrial equipment. Bilfinger also develops complete solutions for plants and infrastructure projects, from planning and financing to operation. The clients come from both the private and public sectors. The company is a leading tunnel specialists at home and abroad. Bilfinger group is represented by numerous subsidiaries and affiliated companies in Germany and many other countries on all continents. Copyright 2014 FINANCE BASE AG</t>
  </si>
  <si>
    <t xml:space="preserve">BMW </t>
  </si>
  <si>
    <t>WKN: 519000  ISIN: DE0005190003  Symbol:BMW  Typ: Aktie</t>
  </si>
  <si>
    <t>1916</t>
  </si>
  <si>
    <t>+49-89-382-0</t>
  </si>
  <si>
    <t>18.03.2020</t>
  </si>
  <si>
    <t>Stefan Quandt</t>
  </si>
  <si>
    <t>17,64%</t>
  </si>
  <si>
    <t>BMW</t>
  </si>
  <si>
    <t>+49-89-382-14661</t>
  </si>
  <si>
    <t>Susanne Klatten</t>
  </si>
  <si>
    <t>12,75%</t>
  </si>
  <si>
    <t>01.01.1926</t>
  </si>
  <si>
    <t>http://www.bmwgroup.com</t>
  </si>
  <si>
    <t>bmwgroup.customerservice@bmwgroup.com</t>
  </si>
  <si>
    <t>Credit Suisse AG</t>
  </si>
  <si>
    <t>2,58%</t>
  </si>
  <si>
    <t>+49-89-382-25387</t>
  </si>
  <si>
    <t>17.05.2020</t>
  </si>
  <si>
    <t>3,19%</t>
  </si>
  <si>
    <t>ir@bmwgroup.com</t>
  </si>
  <si>
    <t>21.05.2020</t>
  </si>
  <si>
    <t>Automobile Production</t>
  </si>
  <si>
    <t>Veronika Rösler</t>
  </si>
  <si>
    <t>57,95%</t>
  </si>
  <si>
    <t>04.11.2020</t>
  </si>
  <si>
    <t>BMW AGPetuelring 130  D-80788 München</t>
  </si>
  <si>
    <t>Oliver Zipse, Klaus Fröhlich (bis 30.06.2020), Frank Weber (ab 1.07.2020), Ilka Horst-Meier, Dr. Milan Nedeljkovic, Pieter Nota, Dr. Nicolas Peter, Dr. Andreas Wendt</t>
  </si>
  <si>
    <t>Dr. Dr. Norbert Reithofer, Manfred Schoch, Stefan Quandt, Stefan Schmid, Dr. Karl-Ludwig Kley, Christiane Benner, Dr. Kurt Bock, Verena zu Dohna-Jaeger, Dr. Heinrich Hiesinger, Prof. Dr. Reinhard F. Hüttl, Susanne Klatten, Prof. Dr. Renate Köcher, Horst Lischka, Willibald Löw, Simone Menne, Dr. Dominique Mohabeer, Brigitte Rödig, Dr. Vishal Sikka, Dr. Thomas Wittig, Werner Zierer</t>
  </si>
  <si>
    <t>Die BMW AG ist einer der weltweit führenden Hersteller von Automobilen und Motorrädern. Die Besonderheit des Unternehmens besteht darin, dass es eine reine Premium-Markenstrategie verfolgt: BMW entwickelt, produziert und vermarktet seine Produkte unter den bekannten Marken BMW, Rolls-Royce Motor Cars und MINI. Darüber hinaus bietet die Gruppe im Zusammenhang mit ihren Produkten Premium-Dienstleistungen für individuelle Mobilität. Dazu gehören Finanzleistungen wie Finanzierung, Leasing, Vermögensmanagement oder das Flottengeschäft für Privat- und Geschäftskunden. Im Software-Standort Ulm entwickelt die BMW-Tochterfirma BMW Car IT GmbH Software für Fahrzeuge und individuelle Mobilität; besonderer Fokus liegt dabei auf der Fahrzeugvernetzung. Mit dem Hersteller Toyota kooperiert das Unternehmen bei der Elektrifizierung von Antrieben und der Entwicklung von Brennstoffzellen. Die Standorte in 150 Ländern auf allen sechs Kontinenten werden von der Unternehmenszentrale in München aus verwaltet. Copyright 2014 FINANCE BASE AG</t>
  </si>
  <si>
    <t>BMW AG is one of the world's leading manufacturers of automobiles and motorcycles. The company's specialty is that it pursues a pure premium brand strategy: BMW develops, manufactures and markets its products under the well-known brands BMW, Rolls-Royce Motor Cars and MINI. In addition, the group offers in connection with its products premium services for individual mobility. These include financial services such as financing, leasing, asset management and fleet business for residential and business customers. In the software-Ulm, the BMW subsidiary BMW Car IT GmbH develops software for vehicles and individual mobility; Particular emphasis is placed on the vehicle network. The manufacturer Toyota, the company is cooperating in the electrification of drive systems and the development of fuel cells. The locations in 150 countries on all six continents are managed by the company's headquarters in Munich. Copyright 2014 FINANCE BASE AG</t>
  </si>
  <si>
    <t xml:space="preserve">BORUSSIA DORTMUND </t>
  </si>
  <si>
    <t>WKN: 549309  ISIN: DE0005493092  Symbol:BVB  Typ: Aktie</t>
  </si>
  <si>
    <t>1909</t>
  </si>
  <si>
    <t>+49-231-9020-0</t>
  </si>
  <si>
    <t>Evonik Industries</t>
  </si>
  <si>
    <t>9,83%</t>
  </si>
  <si>
    <t>BVB</t>
  </si>
  <si>
    <t>+49-231-9020-105</t>
  </si>
  <si>
    <t>Bernd Geske</t>
  </si>
  <si>
    <t>9,35%</t>
  </si>
  <si>
    <t>31.10.2000</t>
  </si>
  <si>
    <t>http://aktie.bvb.de/</t>
  </si>
  <si>
    <t>28.09.2020</t>
  </si>
  <si>
    <t>Publication Of Annual Report (Estimated)</t>
  </si>
  <si>
    <t>BV. Borussia 09 e.V. Dortmund</t>
  </si>
  <si>
    <t>5,53%</t>
  </si>
  <si>
    <t>+49-231-9020-2745</t>
  </si>
  <si>
    <t>Signal Iduna</t>
  </si>
  <si>
    <t>5,43%</t>
  </si>
  <si>
    <t>aktie@bvb.de</t>
  </si>
  <si>
    <t>Puma SE</t>
  </si>
  <si>
    <t>5,00%</t>
  </si>
  <si>
    <t>Dr. Robin Steden</t>
  </si>
  <si>
    <t>Lansdowne Partners International Ltd.</t>
  </si>
  <si>
    <t>Sport / Gambling</t>
  </si>
  <si>
    <t>Media / Entertainment / Leisure</t>
  </si>
  <si>
    <t>Ralph Dommermuth Beteiligungen GmbH</t>
  </si>
  <si>
    <t>53,85%</t>
  </si>
  <si>
    <t>Borussia Dortmund GmbH &amp; Co.KGaARheinlanddamm 207-209  D-44137 Dortmund</t>
  </si>
  <si>
    <t>Hans-Joachim Watzke, Thomas Treß, Carsten Cramer</t>
  </si>
  <si>
    <t>Gerd Pieper, Christian Kullmann, Bernd Geske, Bjorn Gulden, Ulrich Leitermann, Dr. Reinhold Lunow, Silke Seidel, Peer Steinbrück</t>
  </si>
  <si>
    <t>Die Borussia Dortmund GmbH &amp; Co.KGaA (BVB) nimmt eine führende Position im internationalen Profifußball ein. Im Mittelpunkt der Geschäftstätigkeit steht der professionelle Fußballsport und die Nutzung der damit unmittelbar verbundenen Einnahmequellen. Dies sind insbesondere der Verkauf von Eintrittskarten, Fan-Artikeln und TV-Rechten sowie das Sponsoring. In diesen Bereichen erwirtschaftet Borussia Dortmund den überwiegenden Teil der Umsätze. Darüber hinaus engagiert sich der BVB in weiteren Geschäftsfeldern, die einen engen Bezug zum Fußball haben. Dabei arbeitet Borussia mit strategischen Partnern zusammen, die ihr spezifisches Know-how einbringen. Der BVB bringt den Markennamen "Borussia Dortmund", die Erfahrung im Fußballgeschäft und die genaue Kenntnis der Fan-Community ein. Copyright 2014 FINANCE BASE AG</t>
  </si>
  <si>
    <t>Borussia Dortmund GmbH &amp; Co. KGaA (BVB) has a leading position in the international professional football. The focus of the business of professional football sports and the use of it is directly linked income streams is. These are in particular the sale of tickets, fan merchandise and TV rights and sponsorship. In these areas, Borussia Dortmund generates most of its revenues. In addition, the BVB engaged in other business areas, which are closely related to football. While Borussia works with strategic partners who contribute their specific expertise. BVB brings the brand name "Borussia Dortmund", the experience in the football business and the exact knowledge of the fan community. Copyright 2014 FINANCE BASE AG</t>
  </si>
  <si>
    <t>Bilanz in Mio.  EUR per  30.06</t>
  </si>
  <si>
    <t>Balance Sheet in M  EUR per  30.06</t>
  </si>
  <si>
    <t xml:space="preserve">BRENNTAG </t>
  </si>
  <si>
    <t>WKN: A1DAHH  ISIN: DE000A1DAHH0  Symbol:BNR  Typ: Aktie</t>
  </si>
  <si>
    <t>1874</t>
  </si>
  <si>
    <t>+49-201-6496-0</t>
  </si>
  <si>
    <t>04.03.2020</t>
  </si>
  <si>
    <t>Ameriprise Financial, Inc.</t>
  </si>
  <si>
    <t>BNR</t>
  </si>
  <si>
    <t>+49-201-6496-1010</t>
  </si>
  <si>
    <t>4,99%</t>
  </si>
  <si>
    <t>29.03.2010</t>
  </si>
  <si>
    <t>http://www.brenntag.com</t>
  </si>
  <si>
    <t>infobrag@brenntag.de</t>
  </si>
  <si>
    <t>+49-201-6496-1496</t>
  </si>
  <si>
    <t>Oppenheimer Funds, Inc.</t>
  </si>
  <si>
    <t>IR@brenntag.de</t>
  </si>
  <si>
    <t>Flossbach von Storch AG</t>
  </si>
  <si>
    <t>3,17%</t>
  </si>
  <si>
    <t>Thomas Langer</t>
  </si>
  <si>
    <t>Wellington Management Group LLP</t>
  </si>
  <si>
    <t>Burgundy Asset Management Ltd.</t>
  </si>
  <si>
    <t>Yacktman Asset Management LP</t>
  </si>
  <si>
    <t>3,27%</t>
  </si>
  <si>
    <t>Brenntag AGMesseallee 11  D-45131 Essen</t>
  </si>
  <si>
    <t>Christian Kohlpaintner, Karsten Beckmann, Markus Klähn, Georg Müller, Henri Nejade</t>
  </si>
  <si>
    <t>Stefan Zuschke, Dr. Andreas Rittstieg, Stefanie Berlinger, Wijnand P. Donkers, Ulrich M. Harnacke, Doreen Nowotne</t>
  </si>
  <si>
    <t>Die Brenntag AG gehört zu den Weltmarktführern in der Chemiedistribution und erfüllt innerhalb des Konzerns eine Holdingfunktion. Ihr obliegt die Verantwortung für die strategische Ausrichtung der Gruppe, das Risikomanagement sowie die zentrale Finanzierung. Operativ fungiert Brenntag als Bindeglied zwischen Chemieproduzenten und der weiterverarbeitenden Industrie. Zum Kerngeschäft gehören weltweite Business-to-Business-Lösungen für Industrie- und Spezialchemikalien. Das Unternehmen bezieht von seinen Lieferanten große Mengen an Chemikalien, die kommissioniert und in bedarfsgerechten Größen weltweiten Kunden angeboten werden. Hinzu kommen Mehrwertleistungen wie Just-in-time-Lieferung, Mischungen &amp; Formulierungen, Neuverpackungen, Bestandsverwaltung und technische Serviceleistungen. Der Kundenstamm besteht aus Unternehmen in den Branchen Beschichtungen, Nahrungsmittel, Öl &amp; Gas, Pharma, Körperpflege und Trinkwasseraufbereitung. Copyright 2014 FINANCE BASE AG</t>
  </si>
  <si>
    <t>Brenntag AG is a world leader in chemical distribution and fulfills a holding function within the group. It is responsible for the responsibility for the strategic direction of the group risk management and central financing. Operationally acts Brenntag as a link between chemical producers and the processing industry. Its core business includes global business-to-business solutions for industrial and specialty chemicals. The Company from its suppliers large amounts of chemicals that are picked and offered customers worldwide in-demand sizes. In addition, value-added services come as just-in-time delivery, product mixing, formulation, repackaging, inventory management, and technical services. The customer base consists of companies in the sectors coatings, food, oil &amp; gas, pharmaceutical, personal care and drinking water treatment. Copyright 2014 FINANCE BASE AG</t>
  </si>
  <si>
    <t xml:space="preserve">CANCOM </t>
  </si>
  <si>
    <t>WKN: 541910  ISIN: DE0005419105  Symbol:COK  Typ: Aktie</t>
  </si>
  <si>
    <t>1992</t>
  </si>
  <si>
    <t>+49-89-54054-0</t>
  </si>
  <si>
    <t>06.02.2020</t>
  </si>
  <si>
    <t>PRIMEPULSE SE</t>
  </si>
  <si>
    <t>COK</t>
  </si>
  <si>
    <t>+49-89-54054-5119</t>
  </si>
  <si>
    <t>10,48%</t>
  </si>
  <si>
    <t>16.09.1999</t>
  </si>
  <si>
    <t>http://www.cancom.de</t>
  </si>
  <si>
    <t>4,58%</t>
  </si>
  <si>
    <t>info@cancom.de</t>
  </si>
  <si>
    <t>30.06.2020</t>
  </si>
  <si>
    <t>SMALLCAP World Fund, Inc.</t>
  </si>
  <si>
    <t>+49-89-54054-5193</t>
  </si>
  <si>
    <t>3,31%</t>
  </si>
  <si>
    <t>ir@cancom.de</t>
  </si>
  <si>
    <t>JPMorgan Chase Bank</t>
  </si>
  <si>
    <t>2,81%</t>
  </si>
  <si>
    <t>Sebastian Bucher</t>
  </si>
  <si>
    <t>The Goldman Sachs Group, Inc.</t>
  </si>
  <si>
    <t>1,80%</t>
  </si>
  <si>
    <t>64,39%</t>
  </si>
  <si>
    <t>CANCOM SEErika-Mann-Straße 69  D-80636 München</t>
  </si>
  <si>
    <t>Rudolf Hotter, Thomas Stark</t>
  </si>
  <si>
    <t>Dr. Lothar Koniarski, Stefan Kober, Martin Wild, Prof. Dr. Isabell Welpe</t>
  </si>
  <si>
    <t>Die CANCOM SE ist Anbieter von IT-Infrastruktur. Die CANCOM übernimmt dabei vorrangig die Finanzierung und das Management der Beteiligungsgesellschaften der Gruppe, die vor allem unter Nutzung digitaler Medien insbesondere im Handel mit Hard- und Software sowie ähnlicher Produkte Service-Dienstleistungen erbringen. In den letzten Jahren hat sich das Unternehmen durch strategische Akquisitionen konsequent vom nischenorientierten Handelshaus zum drittgrößten herstellerunabhängigen Systemhaus Deutschlands und zum IT-Komplettanbieter entwickelt. Das Produkt- und Dienstleistungsangebot deckt aus einer Hand das gesamte Spektrum von der Beratung und Erstellung von IT-Konzepten über die Beschaffung, den Vertrieb von Hard- und Software bis hin zu Integration und Betrieb der Systeme ab. Als einer der bedeutendsten Partner von HP, Microsoft, IBM, SAP, Symantec, Citrix sowie Apple und Adobe verfügt CANCOM über entscheidende Kernkompetenzen in der IT. Copyright 2014 FINANCE BASE AG</t>
  </si>
  <si>
    <t>CANCOM SE is a provider of IT infrastructure. CANCOM assumes primarily provide the financing and management of the holding companies of the group of digital media in particular by building particularly in trade with hardware, software and similar products servicing industry. In recent years, the company has consistently through strategic acquisitions of niche-oriented trading company the third largest manufacturer-independent system house in Germany and the IT full-service provider developed. The product and service range covers from a single source the entire spectrum from consulting and development of IT business solutions, procurement, distribution of hardware and software from up to integration and operation of the systems. As one of the important partners of HP, Microsoft, IBM, SAP, Symantec, Citrix and Apple and Adobe, CANCOM has crucial know-how in IT. Copyright 2014 FINANCE BASE AG</t>
  </si>
  <si>
    <t xml:space="preserve">CARL ZEISS MEDITEC </t>
  </si>
  <si>
    <t>WKN: 531370  ISIN: DE0005313704  Symbol:AFX  Typ: Aktie</t>
  </si>
  <si>
    <t>1977</t>
  </si>
  <si>
    <t>+49-3641-220-0</t>
  </si>
  <si>
    <t>10.02.2020</t>
  </si>
  <si>
    <t>Carl Zeiss Gruppe</t>
  </si>
  <si>
    <t>59,00%</t>
  </si>
  <si>
    <t>AFX</t>
  </si>
  <si>
    <t>+49-3641-220-117</t>
  </si>
  <si>
    <t>24.03.2020</t>
  </si>
  <si>
    <t>ODDO et Cie.</t>
  </si>
  <si>
    <t>22.03.2000</t>
  </si>
  <si>
    <t>http://meditec-ag.zeiss.com/</t>
  </si>
  <si>
    <t>info@meditec.zeiss.com</t>
  </si>
  <si>
    <t>07.08.2020</t>
  </si>
  <si>
    <t>Oppenheimer International Small-Mid Company Fund</t>
  </si>
  <si>
    <t>+49-3641-220-116</t>
  </si>
  <si>
    <t>11.12.2020</t>
  </si>
  <si>
    <t>investors.meditec@zeiss.com</t>
  </si>
  <si>
    <t>Health Services</t>
  </si>
  <si>
    <t>Sebastian Frericks</t>
  </si>
  <si>
    <t>Health Service</t>
  </si>
  <si>
    <t>23,16%</t>
  </si>
  <si>
    <t>Carl Zeiss Meditec AGGöschwitzer Straße 51-52  D-07745 Jena</t>
  </si>
  <si>
    <t>Dr. Ludwin Monz, Justus Felix Wehmer, Jan Willem de Cler</t>
  </si>
  <si>
    <t>Prof. Dr. Michael Kaschke, Tania von der Goltz, Dr. Christian Müller, Dr. Markus Guthoff, Cornelia Grandy, René Denner</t>
  </si>
  <si>
    <t>Unter dem Schirm der Carl Zeiss Meditec AG sind die Medizintechnik-Aktivitäten von ZEISS gebündelt. Das Unternehmen ist einer der weltweit führenden Medizintechnik-Anbieter. Die Gesellschaft bietet Lösungen für die Zukunftsmärkte Medical and Research Solutions, Industrial Solutions, Eye Care und Lifestyle Products an und trägt mit Innovationen in der Augenheilkunde und Mikrochirurgie zum medizinischen Fortschritt bei. Das Unternehmen entwickelt und vertreibt Operationsmikroskope, ophthalmologische Diagnosesysteme, Mikroskope, Lithografieoptik, industrielle Messtechnik, Brillengläser, Planetariumstechnik, optronische Produkte, Film- und Fotoobjektive sowie Ferngläser und Spektive. Ärzte in aller Welt bekommen mit Zeiss-Meditec-Technologien intelligente Werkzeuge in die Hand, um die vier wesentlichen Krankheitsbilder des Auges, Fehlsichtigkeit (Refraktion), Grauer Star (Katarakt), Grüner Star (Glaukom) und Netzhauterkrankungen (Retina-Erkrankungen) effizient und wirksam zu behandeln und dies von der Diagnose über die Therapie bis hin zur Nachbehandlung. Darüber hinaus bietet der Konzern neben Operationsmikroskopen auch Visualisierungslösungen für die HNO- und Neurochirurgie. Die Produkte werden dabei in erster Linie bei der Entfernung von Tumoren, der Behandlung von Gefäßerkrankungen und bei der Therapie funktioneller Krankheiten eingesetzt. Copyright 2014 FINANCE BASE AG</t>
  </si>
  <si>
    <t>Under the umbrella of the Carl Zeiss Meditec AG medical activities from ZEISS are bundled. The company is one of the world's leading medical technology companies. The company offers solutions for the future markets Medical and Research Solutions, Industrial Solutions, Eye Care and Lifestyle Products and contributes with innovations in ophthalmology and microsurgery to medical progress at. The company develops and distributes surgical microscopes, diagnostic systems for ophthalmology, microscopes, lithography optics, industrial measuring technology, eyeglass lenses, planetarium technology, optronic products, camera and cine lenses, and binoculars and spotting scopes. Doctors all over the world get with Zeiss Meditec technologies intelligent tools in hand to the four main diseases of the eye, vision defects (refraction), cataract (cataract), glaucoma (glaucoma) and retinal diseases (retina diseases) efficiently and effectively treat and this from diagnosis to therapy to treatment. In addition, the Group offers in addition to surgical microscopes and visualization solutions for ENT and neurosurgery. The products are employed primarily in the removal of tumors, treatment of vascular diseases and functional in the therapy of diseases. Copyright 2014 FINANCE BASE AG</t>
  </si>
  <si>
    <t xml:space="preserve">CECONOMY ST </t>
  </si>
  <si>
    <t>WKN: 725750  ISIN: DE0007257503  Symbol:CEC  Typ: Aktie</t>
  </si>
  <si>
    <t>1996</t>
  </si>
  <si>
    <t>+49-211-5408-7000</t>
  </si>
  <si>
    <t>07.02.2020</t>
  </si>
  <si>
    <t>Haniel</t>
  </si>
  <si>
    <t>22,70%</t>
  </si>
  <si>
    <t>CEC</t>
  </si>
  <si>
    <t>12.02.2020</t>
  </si>
  <si>
    <t>Meridian Stiftung</t>
  </si>
  <si>
    <t>14,33%</t>
  </si>
  <si>
    <t>25.07.1996</t>
  </si>
  <si>
    <t>https://www.ceconomy.de/</t>
  </si>
  <si>
    <t>freenet AG</t>
  </si>
  <si>
    <t>9,15%</t>
  </si>
  <si>
    <t>info@ceconomy.de</t>
  </si>
  <si>
    <t>Prof. Otto Beisheim Stiftung</t>
  </si>
  <si>
    <t>6,62%</t>
  </si>
  <si>
    <t>+49-211-5408-7225</t>
  </si>
  <si>
    <t>15.12.2020</t>
  </si>
  <si>
    <t>J O Hambro Capital Management Limited</t>
  </si>
  <si>
    <t>IR@ceconomy.de</t>
  </si>
  <si>
    <t>44,21%</t>
  </si>
  <si>
    <t>Holdings</t>
  </si>
  <si>
    <t>Stephanie Ritschel</t>
  </si>
  <si>
    <t>Ceconomy AGKaistr. 3  D-40221 Düsseldorf</t>
  </si>
  <si>
    <t>Dr. Bernhard Düttmann, Karin Sonnenmoser</t>
  </si>
  <si>
    <t>Jürgen Fitschen, Sylvia Woelke, Wolfgang Baur, Kirsten Joachim Breuer, Karin Dohm, Daniela Eckhardt, Dr. Florian Funck, Ludwig Glosser, Julia Goldin, Jo Harlow, Rainer Kuschewski, Stefanie Nutzenberger, Claudia Plath, Jens Ploog, Birgit Popp, Dr. Fredy Raas, Jürgen Schulz, Regine Stachelhaus, Christoph Vilanek</t>
  </si>
  <si>
    <t>Ceconomy ist eine führendes Handelsunternehmen im Bereich Consumer Electronics. Das Unternehmen entstand im Juli 2017 aus der Aufspaltung des Metro Konzerns und führt dessen Elektroniksparte eigenständig fort. Ceconomy betreibt die Elektronikfachmarktketten Media Markt und Saturn. Andere Marken sind Redcoon, der Musik-Streaming-Dienst Juke!, iBOOD und Retail Media Group. Redcoon ist ein online store für Elektronik, Bücher, Multimedia, Haushalt, und mehr. Der Internetvertrieb zählt der zu den größten Onlineversendern von Unterhaltungselektronik in Europa. iBOOD ist ein live-shopping Portal für aktuelle Angebote im Internet. Die Retail Media Group bietet Lösungen für datenbasiertes online-Marketing an. Außerdem hält das Unternehmen Minderheitsbeteiligungen an Flip4New und Locafox. Das Geschäftsmodell konzentriert sich sowohl auf den online-Handel, als auch auf den Verkauf in Elektronikfachmärkten vor Ort. Copyright 2014 FINANCE BASE AG</t>
  </si>
  <si>
    <t>Ceconomy is a leading trading company in consumer electronics. The company was formed in July 2017 from the split of Metro Group and leads its electronics division continued independently. Ceconomy operates the electronics store chains Media Markt and Saturn. Other trademarks are Redcoon, the music streaming service Juke !, iBOOD and Retail Media Group. Redcoon is an online store for electronics, books, multimedia, household, and more. The Internet marketing is one of the largest online shippers of consumer electronics in Europe. iBOOD is a live shopping portal for latest offers on the Internet. The Retail Media Group offers solutions for data-based online marketing. The company also holds minority interests in Flip4New and Locafox. The business model focuses on both the online trading, as well as on the sale of consumer electronics dealer on site. Copyright 2014 FINANCE BASE AG</t>
  </si>
  <si>
    <t xml:space="preserve">CEWE STIFTUNG </t>
  </si>
  <si>
    <t>WKN: 540390  ISIN: DE0005403901  Symbol:CWC  Typ: Aktie</t>
  </si>
  <si>
    <t>1961</t>
  </si>
  <si>
    <t>+49-441-404-0</t>
  </si>
  <si>
    <t>05.02.2020</t>
  </si>
  <si>
    <t>Erbengemeinschaft nach Herrn Senator h.c. Heinz Neumüller</t>
  </si>
  <si>
    <t>27,30%</t>
  </si>
  <si>
    <t>CWC</t>
  </si>
  <si>
    <t>+49-441-404-421</t>
  </si>
  <si>
    <t>5,11%</t>
  </si>
  <si>
    <t>24.03.1993</t>
  </si>
  <si>
    <t>http://www.cewecolor.de</t>
  </si>
  <si>
    <t>1,30%</t>
  </si>
  <si>
    <t>2,60</t>
  </si>
  <si>
    <t>info@cewecolor.de</t>
  </si>
  <si>
    <t>DWS Investment</t>
  </si>
  <si>
    <t>2,83%</t>
  </si>
  <si>
    <t>+49-441-404-2288</t>
  </si>
  <si>
    <t>63,46%</t>
  </si>
  <si>
    <t>IR@cewecolor.de</t>
  </si>
  <si>
    <t>Other Consumer Goods</t>
  </si>
  <si>
    <t>Axel Weber</t>
  </si>
  <si>
    <t>CEWE Stiftung &amp; Co. KGaAMeerweg 30-32  D-26133 Oldenburg</t>
  </si>
  <si>
    <t>Dr. Christian Friege, Patrick Berkhouwer, Dr. Reiner Fageth, Carsten Heitkamp, Dr. Olaf Holzkämper, Thomas Mehls, Frank Zweigle</t>
  </si>
  <si>
    <t>Otto Korte, Paolo Dell`Antonio, Prof. Dr. Christiane Hipp, Patrizia Geibel-Conrad, Dr. Birgit Vemmer, Dr. Hans-Henning Wiegmann, Insa Lukaßen, Elwira Wall, Marion Gerdes, Petra Adolph, Markus Schwarz, Alexander Oyen</t>
  </si>
  <si>
    <t>Die CEWE Stiftung &amp; Co. KGaA ist eine der führenden internationalen Fotoentwicklungs-Gruppen. Das Unternehmen ist Holding einer Reihe operativ tätiger Gesellschaften im In- und Ausland. Diese beliefern sowohl den stationären Handel als auch den Internethandel (e-Commerce) mit Fotoarbeiten. Das Unternehmen entwickelt jährlich mehrere Milliarden Farbfotos und mehrere Millionen CEWE FOTOBÜCHER, die sowohl von Filmen als auch von digitalen Bilddaten stammen. Weitere Produkte sind Fotokalender, Grußkarten und Wanddekorationen. CeWe Color zählt zu den Vorreitern bei der Einführung neuer digitaler Technologien, z. B. der Bestellung von Digitalfotos über das Internet oder mit Hilfe von Orderterminals (DigiFoto-Makern) im stationären Handel. Im Segment Online-Druck vermarktet der Fotoentwickler überwiegend Werbedrucksachen über die Vertriebsplattformen CEWE-PRINT, saxoprint und viaprinto. Copyright 2014 FINANCE BASE AG</t>
  </si>
  <si>
    <t>The CEWE Stiftung &amp; Co. KGaA is one of the leading international photo development groups. The company is holding a series operationally active companies at home and abroad. This supply both stores and Internet commerce (e-commerce) with photographic. The company develops every year billions of color photos and several million CEWE PHOTO BOOKS, as well as from both films from digital image data. Other products include photo calendars, greeting cards and wall decorations. CeWe Color is one new digital technologies at the forefront in introducing such. Example ordering digital photos in the Internet or with the help of order terminals (DigiFoto Makers) in retail stores. In the segment of online printing the photo developer marketed mainly advertising materials about the distribution platforms CEWE-PRINT, Saxoprint and viaprinto. Copyright 2014 FINANCE BASE AG</t>
  </si>
  <si>
    <t xml:space="preserve">COMMERZBANK </t>
  </si>
  <si>
    <t>WKN: CBK100  ISIN: DE000CBK1001  Symbol:CBK  Typ: Aktie</t>
  </si>
  <si>
    <t>1870</t>
  </si>
  <si>
    <t>+49-69-136-20</t>
  </si>
  <si>
    <t>SoFFin</t>
  </si>
  <si>
    <t>15,00%</t>
  </si>
  <si>
    <t>CBK</t>
  </si>
  <si>
    <t>+49-69-285-389</t>
  </si>
  <si>
    <t>20.03.2020</t>
  </si>
  <si>
    <t>4,88%</t>
  </si>
  <si>
    <t>26.01.1870</t>
  </si>
  <si>
    <t>http://www.commerzbank.de</t>
  </si>
  <si>
    <t>Cerberus/Stephen A. Feinberg</t>
  </si>
  <si>
    <t>info@commerzbank.com</t>
  </si>
  <si>
    <t>4,82%</t>
  </si>
  <si>
    <t>+49-69-136-52668</t>
  </si>
  <si>
    <t>EuroPacific Growth Fund</t>
  </si>
  <si>
    <t>4,78%</t>
  </si>
  <si>
    <t>ir@commerzbank.com</t>
  </si>
  <si>
    <t>Christoph Wortig</t>
  </si>
  <si>
    <t>62,54%</t>
  </si>
  <si>
    <t>Commerzbank AGKaiserplatz  D-60261 Frankfurt am Main</t>
  </si>
  <si>
    <t>Martin Zielke, Roland Boekhout, Dr. Marcus Chromik, Jörg Hessenmüller, Michael Mandel, Dr. Bettina Orlopp, Sabine Schmittroth</t>
  </si>
  <si>
    <t>Dr. Stefan Schmittmann, Uwe Tschäge, Heike Anscheit, Alexander Boursanoff, Gunnar de Buhr, Stefan Burghardt, Sabine U. Dietrich, Monika Fink, Dr. Tobias Guldimann, Dr. Rainer Hillebrand, Christian Höhn, Kerstin Jerchel, Alexandra Krieger, Dr. Victoria Ossadnik, Robin J. Stalker, Nicholas Teller, Dr. Gertrude Tumpel-Gugerell, Stefan Wittmann</t>
  </si>
  <si>
    <t>Die Commerzbank AG zählt zu den führenden Privat- und Firmenkundenbanken in Deutschland. Sie versteht sich als Dienstleister für Privat- und Geschäftskunden, betreut aber auch zahlreiche große und multinationale Firmen. Dabei bietet die Bank ihren rund 11 Millionen Privat- sowie eine Million Geschäfts- und Firmenkunden eine breite Palette an Service- und Beratungsleistungen. Verschiedene Tochtergesellschaften sind auf Spezialgebieten tätig, wie zum Beispiel im Asset Management, im Immobilienbereich oder im Leasing. Kunden im Kapitalmarktgeschäft bietet der Konzern das volle Leistungsspektrum einer internationalen Investmentbank. Mit rund 800 Filialen steht den Kunden eines der dichtesten Filialnetze deutscher Privatbanken zur Verfügung. Im Ausland ist sie an den wichtigsten internationalen Wirtschafts- und Finanzzentren mit Tochtergesellschaften, Filialen und Repräsentanzen direkt vertreten. Das Geschäft der Commerzbank ist dort auf institutionelle Kunden und Unternehmen ausgerichtet. An einigen Standorten werden auch vermögende Privatkunden betreut. Über besondere Expertise verfügt die Bank bei der Begleitung ihrer Mittelstandskunden ins Ausland. Sie hat in der finanziellen Abwicklung des deutschen Außenhandels einen weit überdurchschnittlichen Marktanteil. Kernmarkt des Unternehmens ist neben Deutschland auch Polen. Copyright 2014 FINANCE BASE AG</t>
  </si>
  <si>
    <t>Commerzbank AG is a leading retail and corporate banking banks in Germany. It sees itself as a service provider for residential and business customers, but also manages numerous large and multinational companies. The Bank offers its 11 million private customers and one million business and corporate clients offering a wide range of services and advice. Various subsidiaries operate in specialist areas such as asset management, in real estate or leasing. Customers in the capital markets business, the Group provides the full range of international investment bank. With about 800 stores the customer is one of the most extensive branch networks of German private banks. Abroad, it is directly represented in the main international economic and financial centers through subsidiaries, branches and representative offices. The business of Commerzbank is focused there on institutional and corporate customers. At some sites wealthy private clients are served. Special expertise, the bank has its SME customers abroad in the accompaniment. She has a well above-average market share in the financial settlement of German foreign trade. Core market of the company is also of Germany and Poland. Copyright 2014 FINANCE BASE AG</t>
  </si>
  <si>
    <t xml:space="preserve">COMPUGROUP MEDICAL </t>
  </si>
  <si>
    <t>WKN: 543730  ISIN: DE0005437305  Symbol:COP  Typ: Aktie</t>
  </si>
  <si>
    <t>1997</t>
  </si>
  <si>
    <t>+49-261-8000-0</t>
  </si>
  <si>
    <t>Frank Gotthardt</t>
  </si>
  <si>
    <t>33,65%</t>
  </si>
  <si>
    <t>COP</t>
  </si>
  <si>
    <t>+49-261-8000-3200</t>
  </si>
  <si>
    <t>25.03.2020</t>
  </si>
  <si>
    <t>Prof. Dr. Daniel Gotthardt</t>
  </si>
  <si>
    <t>6,71%</t>
  </si>
  <si>
    <t>http://www.compugroup.com</t>
  </si>
  <si>
    <t>9,03%</t>
  </si>
  <si>
    <t>+49-261-8000-6200</t>
  </si>
  <si>
    <t>Dr. Brigitte Gotthardt</t>
  </si>
  <si>
    <t>6,35%</t>
  </si>
  <si>
    <t>investor@cgm.com</t>
  </si>
  <si>
    <t>Dr. Reinhard Koop</t>
  </si>
  <si>
    <t>3,90%</t>
  </si>
  <si>
    <t>Technical Support / Service Covered</t>
  </si>
  <si>
    <t>2,93%</t>
  </si>
  <si>
    <t>Software</t>
  </si>
  <si>
    <t>34,43%</t>
  </si>
  <si>
    <t>CompuGroup Medical SEMaria Trost 21  D-56070 Koblenz</t>
  </si>
  <si>
    <t>Frank Gotthardt, Frank Brecher, Dr. Ralph Körfgen, Dr. Eckart Pech, Michael Rauch, Hannes Reichl</t>
  </si>
  <si>
    <t>Dr. Klaus Esser, Dr. Daniel Gotthardt, Dr. Ulrike Handel, Thomas Seifert, Maik Pagenkopf, Klaus Schrod</t>
  </si>
  <si>
    <t>Die CompuGroup Medical SE ist eines der führenden eHealth-Unternehmen in Europa. Das Unternehmen hilft durch seine Software und Kommunikationslösungen Ärzten, Zahnärzten, Krankenhäusern, Verbünden und Netzen sowie sonstigen Leistungserbringern bei der Organisation ihres Workflows, bei der Diagnose und bei der Therapie. Es bietet eine Plattform für die Vernetzung sämtlicher Beteiligten im Gesundheitswesen. Mit Produkten der CompuGROUP werden die technologischen und organisatorischen Barrieren der Sektoren der Gesundheitssysteme überwunden. Zu den Produkten gehören z.B. Online-Informations-Dienste, die einen sicheren Austausch medizinischer Daten sowie vollständig internetbasierte Abrechnungs- und Bürodienste für niedergelassene Ärzte und Zahnärzte ermöglichen. Mit eigenen Standorten und zahlreichen Kunden weltweit ist CompuGroup Medical das eHealth-Unternehmen mit einer der größten Reichweiten unter Leistungserbringern. Copyright 2014 FINANCE BASE AG</t>
  </si>
  <si>
    <t>CompuGroup Medical SE is one of the leading eHealth companies in Europe. The company helps its software and communications solutions doctors, dentists, hospitals, associations and networks as well as other service providers to organize their workflow in diagnosis and therapy. It provides a platform for the networking of all those involved in healthcare. With products of CompuGROUP the technological and organizational barriers of the health system sectors are overcome. The products include, for example, Online information services that enable secure exchange of medical data and complete Internet-based billing and office services for doctors and dentists. With its own sites and customers worldwide, CompuGroup Medical is the eHealth company with one of the highest coverage among service providers. Copyright 2014 FINANCE BASE AG</t>
  </si>
  <si>
    <t xml:space="preserve">CONTINENTAL </t>
  </si>
  <si>
    <t>WKN: 543900  ISIN: DE0005439004  Symbol:CON  Typ: Aktie</t>
  </si>
  <si>
    <t>1871</t>
  </si>
  <si>
    <t>+49-511-938-01</t>
  </si>
  <si>
    <t>05.03.2020</t>
  </si>
  <si>
    <t>IHO Gruppe</t>
  </si>
  <si>
    <t>46,00%</t>
  </si>
  <si>
    <t>CON</t>
  </si>
  <si>
    <t>+49-511-938-81770</t>
  </si>
  <si>
    <t>01.07.1871</t>
  </si>
  <si>
    <t>http://www.conti-online.com</t>
  </si>
  <si>
    <t>mailservice@conti.de</t>
  </si>
  <si>
    <t>14.07.2020</t>
  </si>
  <si>
    <t>AVGP Limited</t>
  </si>
  <si>
    <t>+49-511-938-1068</t>
  </si>
  <si>
    <t>42,97%</t>
  </si>
  <si>
    <t>ir@conti.de</t>
  </si>
  <si>
    <t>Bernard Wang</t>
  </si>
  <si>
    <t>Continental AGVahrenwalder Straße 9  D-30165 Hannover</t>
  </si>
  <si>
    <t>Dr. Elmar Degenhart, Hans-Jürgen Duensing, Frank Jourdan, Christian Kötz, Helmut Matschi, Dr. Ariane Reinhart, Wolfgang Schäfer, Nikolai Setzer</t>
  </si>
  <si>
    <t>Prof. Dr. Wolfgang Reitzle, Christiane Benner, Hasan Allak, Dr. Gunter Dunkel, Francesco Grioli, Michael Iglhaut, Satish Khatu, Isabel Corinna Knauf, Sabine Neuß, Prof. Dr. Rolf Nonnenmacher, Dirk Nordmann, Lorenz Pfau, Klaus Rosenfeld, Georg F. W. Schaeffler, Maria-Elisabeth Schaeffler-Thumann, Jörg Schönfelder, Stefan Scholz, Kirsten Vörkel, Elke Volkmann, Prof. Siegfried Wolf</t>
  </si>
  <si>
    <t>Die Continental AG ist ein international führender Hersteller von Reifen, Komponenten und Modulen für die Fahrzeugindustrie. Die Produktpalette von Continental umfasst neben Reifen auch Technologien für Bremssysteme, Fahrdynamikregelungen und Luftfedersysteme. Des Weiteren stellt Continental Produkte für die Passagiersicherheit sowie die Geräusch- und Schwingungsdämpfung an Chassis und Karosserie von Autos her. Zu den Nicht-Reifen-Produkten gehören neben Fahrwerksensoren, Fahrerassistenz- und Airbagsystemen auch Produkte für die Motorsteuerung und Einspritztechnik, Schlauchleitungssysteme, Formpolster, Transportbandysteme und Beschichtungen. Copyright 2014 FINANCE BASE AG</t>
  </si>
  <si>
    <t>Continental AG is a leading international producer of tires, components and modules for the automotive industry. next to tire the product range of Continental include technologies for braking systems, driving dynamics control systems and air suspension systems. Furthermore, Continental products for passenger safety and the noise and vibration of chassis and body of cars ago. Among the non-tire products besides chassis sensors, driver assistance and airbag systems include products for engine control and fuel injection hose assemblies, Formpolster, Transportbandysteme and coatings. Copyright 2014 FINANCE BASE AG</t>
  </si>
  <si>
    <t xml:space="preserve">CORESTATE CAPITAL HOLDING </t>
  </si>
  <si>
    <t>WKN: A141J3  ISIN: LU1296758029  Typ: Aktie</t>
  </si>
  <si>
    <t>+352-26-637222</t>
  </si>
  <si>
    <t>25.02.2020</t>
  </si>
  <si>
    <t>Norbert Ketterer</t>
  </si>
  <si>
    <t>9,64%</t>
  </si>
  <si>
    <t>CCAP</t>
  </si>
  <si>
    <t>+352-26-637245</t>
  </si>
  <si>
    <t>Sandra Ketterer</t>
  </si>
  <si>
    <t>8,93%</t>
  </si>
  <si>
    <t>04.10.2016</t>
  </si>
  <si>
    <t>http://www.corestate-capital.com</t>
  </si>
  <si>
    <t>Union Investment Privatfonds</t>
  </si>
  <si>
    <t>5,98%</t>
  </si>
  <si>
    <t>0,02</t>
  </si>
  <si>
    <t>info@corestate-capital.ch</t>
  </si>
  <si>
    <t>05.06.2020</t>
  </si>
  <si>
    <t>75,45%</t>
  </si>
  <si>
    <t>+49-69-3535630-107</t>
  </si>
  <si>
    <t>ir@corestate-capital.com</t>
  </si>
  <si>
    <t>Dr. Kai G. Klinger</t>
  </si>
  <si>
    <t>CORESTATE Capital Holding S.A.4, Rue Jean Monnet  L-2180 Luxembourg</t>
  </si>
  <si>
    <t>Lars Schnidrig, Nils Hübener</t>
  </si>
  <si>
    <t>Micha Blattmann, Ulrich Plett, Dr. Urs Felder, Jonathan Lurie</t>
  </si>
  <si>
    <t>CORESTATE Capital Holding S.A. (CORESTATE) ist ein Investmentmanager und Co-Investor mit einem verwalteten Vermögen von EUR 20 Mrd*. Als eine voll integrierte Immobilien-Plattform bietet CORESTATE seinen Kunden fundierte Expertise in den Bereichen Investment- und Fonds Management sowie Immobilien-Management Services aus einer Hand. Das Unternehmen ist international als angesehener Geschäftspartner für institutionelle Investoren sowie vermögende Privatanleger tätig. Die Gesellschaft hat ihren Hauptsitz in Luxemburg und verfügt über 29 weitere Büros unter anderen in Frankfurt, London, Madrid, Singapur und Zürich. CORESTATE beschäftigt über 470 Mitarbeiter und ist an der Frankfurter Wertpapierbörse notiert. Copyright 2014 FINANCE BASE AG</t>
  </si>
  <si>
    <t>CORESTATE Capital Holding S.A. (CORESTATE) is an investment manager and co-investor with assets under management of EUR 20 billion *. As a fully integrated real estate platform CORESTATE offers its customers solid expertise in the areas of investment and fund management and property management services from a single source. The company operates internationally as a respected business partner for institutional investors and high net worth individuals. The company is headquartered in Luxembourg and has 29 additional offices among others in Frankfurt, London, Madrid, Singapore and Zurich. CORESTATE employs over 470 employees and is listed on the Frankfurt Stock Exchange. Copyright 2014 FINANCE BASE AG</t>
  </si>
  <si>
    <t xml:space="preserve">COVESTRO </t>
  </si>
  <si>
    <t>WKN: 606214  ISIN: DE0006062144  Symbol:1COV  Typ: Aktie</t>
  </si>
  <si>
    <t>2015</t>
  </si>
  <si>
    <t>+49-214-6009-2000</t>
  </si>
  <si>
    <t>Bayer Aktiengesellschaft</t>
  </si>
  <si>
    <t>6,81%</t>
  </si>
  <si>
    <t>1COV</t>
  </si>
  <si>
    <t>4,94%</t>
  </si>
  <si>
    <t>02.10.2015</t>
  </si>
  <si>
    <t>http://www.covestro.de/</t>
  </si>
  <si>
    <t>Standard Life Investments Ltd</t>
  </si>
  <si>
    <t>+49-214-6009-2816</t>
  </si>
  <si>
    <t>Goldman Sachs International</t>
  </si>
  <si>
    <t>3,63%</t>
  </si>
  <si>
    <t>ir@covestro.com</t>
  </si>
  <si>
    <t>27.10.2020</t>
  </si>
  <si>
    <t>4,07%</t>
  </si>
  <si>
    <t>Ronald Köhler</t>
  </si>
  <si>
    <t>Plastics</t>
  </si>
  <si>
    <t>Amundi S.A.</t>
  </si>
  <si>
    <t>2,61%</t>
  </si>
  <si>
    <t>72,01%</t>
  </si>
  <si>
    <t>Covestro AGKaiser-Wilhelm-Allee 60  D-51373 Leverkusen</t>
  </si>
  <si>
    <t>Dr. Markus Steilemann, Sucheta Govil, Dr. Thomas Toepfer, Dr. Klaus Schäfer</t>
  </si>
  <si>
    <t>Dr. Richard Pott, Petra Kronen, Ferdinando Falco Beccalli, Dr. Christine Bortenlänger, Johannes Dietsch, Peter Hausmann, Irena Küstner, Dr. Ulrich Liman, Prof. Dr. Rolf Nonnenmacher, Regine Stachelhaus, Marc Stothfang, Frank Werth</t>
  </si>
  <si>
    <t>Covestro zählt zu den weltweit führenden Herstellern von Hightech-Polymerwerkstoffen. Die Produkte und Anwendungslösungen des Unternehmens stecken in nahezu allen Produkten des modernen Lebens. Zu den Kunden gehören Unternehmen aus den Sektoren Automobil, Bauen und Elektronik sowie aus der Möbel-, Sport- und Textilindustrie. Covestro bietet über 2.000 Werkstoffe und Lösungen; dazu gehören beispielsweise der Hochleistungskunststoff Polycarbonat sowie verschiedene Klebstoffe, Lacke oder Bindemittel. Das Unternehmen betreibt etwa 30 Standorte in Europa, Asien und Amerika. Covestro entstand 2015 durch die Abspaltung des Geschäftsbereichs Bayer MaterialScience aus der Bayer AG. Copyright 2014 FINANCE BASE AG</t>
  </si>
  <si>
    <t>Covestro one of the world's leading manufacturers of high-tech polymer materials. The products and applications offered by the company stuck of modern life in almost all products. Its customers include companies in the automotive, construction and electronics, and the furniture, sports and textile industry. Covestro offers over 2,000 materials and solutions; These include high-performance polycarbonate, and various adhesives, paints or binders. The company operates about 30 facilities in Europe, Asia and America. Covestro created in 2015 by the spin-off of the business unit of Bayer MaterialScience Bayer AG. Copyright 2014 FINANCE BASE AG</t>
  </si>
  <si>
    <t xml:space="preserve">CTS EVENTIM </t>
  </si>
  <si>
    <t>WKN: 547030  ISIN: DE0005470306  Symbol:EVD  Typ: Aktie</t>
  </si>
  <si>
    <t>1989</t>
  </si>
  <si>
    <t>+49-421-3666-0</t>
  </si>
  <si>
    <t>17.03.2020</t>
  </si>
  <si>
    <t>KPS Stiftung</t>
  </si>
  <si>
    <t>43,20%</t>
  </si>
  <si>
    <t>EVD</t>
  </si>
  <si>
    <t>+49-421-3666-290</t>
  </si>
  <si>
    <t>Fidelity Investment Trust</t>
  </si>
  <si>
    <t>01.02.2000</t>
  </si>
  <si>
    <t>http://www.eventim.de</t>
  </si>
  <si>
    <t>19.06.2020</t>
  </si>
  <si>
    <t>2,87%</t>
  </si>
  <si>
    <t>info@eventim.de</t>
  </si>
  <si>
    <t>20.08.2020</t>
  </si>
  <si>
    <t>+49-421-3666-270</t>
  </si>
  <si>
    <t>19.11.2020</t>
  </si>
  <si>
    <t>Tremblant Holdings LLC</t>
  </si>
  <si>
    <t>investor@eventim.de</t>
  </si>
  <si>
    <t>Entertainment / Services</t>
  </si>
  <si>
    <t>Marco Haeckermann</t>
  </si>
  <si>
    <t>NN Group N.V.</t>
  </si>
  <si>
    <t>Massachusetts Financial Services Company</t>
  </si>
  <si>
    <t>Select Equity Group L.P.</t>
  </si>
  <si>
    <t>CTS EVENTIM AG &amp; Co. KGaAContrescarpe 75a  D-28195 Bremen</t>
  </si>
  <si>
    <t>Klaus-Peter Schulenberg, Andreas Grandinger, Alexander Ruoff</t>
  </si>
  <si>
    <t>Dr. Bernd Kundrun, Prof. Jobst Plog, Dr. Juliane Thümmel, Justinus J.B.M. Spee</t>
  </si>
  <si>
    <t>Die CTS EVENTIM AG &amp; Co. KGaA ist eines der führenden deutschen Unternehmen in der Vermarktung von Tickets für Konzert-, Theater- und Sportveranstaltungen sowie ein Veranstalter von Live-Events. Über die Systeme der EVENTIM-Gruppe werden jährlich europaweit insgesamt mehr als 250 Mio. Veranstaltungstickets für weit mehr als 200.000 Events vermarktet. Zur Vermarktung der Tickets nutzt EVENTIM ein Netz von europaweit über als 20.000 Vorverkaufsstellen, mehrere Call Centern sowie insbesondere auch Internetplattformen wie www.eventim.de und www.getgo.de. Ende 2012 übernahm die Gesellschaft die Lanxess-Arena in Köln, welche mit rund 20.000 Plätzen eine der größten und erfolgreichsten Veranstaltungshallen weltweit ist. Copyright 2014 FINANCE BASE AG</t>
  </si>
  <si>
    <t>CTS EVENTIM AG &amp; Co. KGaA is one of the leading German companies in the commercialization of tickets for concerts, theater and sports events as well as a promoter of live events. On the systems of the EVENTIM group are a total of more than 250 marketed million tickets for well over 200,000 events per year across Europe. To EVENTIM distributes tickets utilizes a network of Europe about 20,000 ticket agencies, several call centers and especially via internet platforms like www.eventim.de and www.getgo.de. The end of 2012, we acquired the Lanxess Arena in Cologne, which is worldwide with approximately 20,000 seats one of the largest and most successful event halls. Copyright 2014 FINANCE BASE AG</t>
  </si>
  <si>
    <t xml:space="preserve">DAIMLER </t>
  </si>
  <si>
    <t>WKN: 710000  ISIN: DE0007100000  Symbol:DAI  Typ: Aktie</t>
  </si>
  <si>
    <t>+49-711-17-0</t>
  </si>
  <si>
    <t>11.02.2020</t>
  </si>
  <si>
    <t>Tenaclou3 Prospect Investment Limited</t>
  </si>
  <si>
    <t>DAI</t>
  </si>
  <si>
    <t>+49-711-17-22244</t>
  </si>
  <si>
    <t>Kuwait Investment Authority (als Vertreter der Regierung des Staates Kuwait)</t>
  </si>
  <si>
    <t>6,80%</t>
  </si>
  <si>
    <t>17.11.1998</t>
  </si>
  <si>
    <t>http://www.daimler.com</t>
  </si>
  <si>
    <t>4,47%</t>
  </si>
  <si>
    <t>2,87</t>
  </si>
  <si>
    <t>dialog@daimler.com</t>
  </si>
  <si>
    <t>BAIC Group</t>
  </si>
  <si>
    <t>+49-711-17-95256</t>
  </si>
  <si>
    <t>08.07.2020</t>
  </si>
  <si>
    <t>Renault/Nissan</t>
  </si>
  <si>
    <t>ir.dai@daimler.com</t>
  </si>
  <si>
    <t>Steffen Hoffmann</t>
  </si>
  <si>
    <t>23.10.2020</t>
  </si>
  <si>
    <t>Bank of America Corporation</t>
  </si>
  <si>
    <t>3,05%</t>
  </si>
  <si>
    <t>61,91%</t>
  </si>
  <si>
    <t>Daimler AGMercedesstr. 137  D-70327 Stuttgart</t>
  </si>
  <si>
    <t>Ola Källenius, Martin Daum, Renata Jungo Brüngger, Wilfried Porth, Markus Schäfer, Britta Seeger, Hubertus Troska, Harald Wilhelm</t>
  </si>
  <si>
    <t>Dr. Manfred Bischoff, Michael Brecht, Dr. Paul Achleitner, Bader M. Al Saad, Sari Baldauf, Michael Bettag, Dr. Clemens Börsig, Raymond Curry, Dr. Jürgen Hambrecht, Michael Häberle, Petraea Heynike, Joe Kaeser, Ergun Lümali, Dr. Bernd Pischetsrieder, Elke Tönjes-Werner, Sibylle Wankel, Dr. Frank Weber, Marie Wieck, Dr. Sabine Zimmer, Roman Zitzelsberger</t>
  </si>
  <si>
    <t>Die Daimler AG ist ein global operierender Automobilhersteller. Personenkraftwagen und Nutzfahrzeuge sowie Finanzdienstleistungen bilden das Kerngeschäft des zu den international führenden Autoproduzenten zählenden Konzerns. Daimler vertreibt seine Fahrzeuge und Dienstleistungen in nahezu allen Ländern der Welt und hat Produktionsstätten auf fünf Kontinenten. Zum heutigen Markenportfolio zählen neben Mercedes-Benz, der wertvollsten Premium-Automobilmarke der Welt, die Marken smart, Freightliner, Western Star, BharatBenz, Fuso, Setra und Thomas Built Buses. Die Muttergesellschaft vereint die Mercedes-Benz AG, die Daimler Truck AG und die Daimler Mobility AG unter einem Dach. Copyright 2014 FINANCE BASE AG</t>
  </si>
  <si>
    <t>Daimler is a global automotive manufacturers. Passenger cars and commercial vehicles and financial services are the core business of counting the leading international car producers Group. Daimler sells its vehicles and services in nearly all countries of the world and has production facilities on five continents. The current brand portfolio includes Mercedes-Benz, the most valuable premium car brand in the world, the brands smart, Freightliner, Western Star, BharatBenz, Fuso, Setra, and Thomas Built Buses. The parent company combines the Mercedes-Benz AG, Daimler Truck AG and Daimler AG Mobility under one roof. Copyright 2014 FINANCE BASE AG</t>
  </si>
  <si>
    <t xml:space="preserve">DELIVERY HERO </t>
  </si>
  <si>
    <t>WKN: A2E4K4  ISIN: DE000A2E4K43  Symbol:DHER  Typ: Aktie</t>
  </si>
  <si>
    <t>+49-30-544-459-000</t>
  </si>
  <si>
    <t>3,22%</t>
  </si>
  <si>
    <t>DHER</t>
  </si>
  <si>
    <t>Rocket Internet SE</t>
  </si>
  <si>
    <t>3,28%</t>
  </si>
  <si>
    <t>30.06.2017</t>
  </si>
  <si>
    <t>https://www.deliveryhero.com/</t>
  </si>
  <si>
    <t>Naspers Limited</t>
  </si>
  <si>
    <t>22,17%</t>
  </si>
  <si>
    <t>info@deliveryhero.com</t>
  </si>
  <si>
    <t>27.08.2020</t>
  </si>
  <si>
    <t>Lukasz Gadowski</t>
  </si>
  <si>
    <t>2,55%</t>
  </si>
  <si>
    <t>ir@deliveryhero.com</t>
  </si>
  <si>
    <t>Luxor Capital Group, LP</t>
  </si>
  <si>
    <t>Duncan McIntyre</t>
  </si>
  <si>
    <t>DHH Main Insight S.à r.l.</t>
  </si>
  <si>
    <t>7,51%</t>
  </si>
  <si>
    <t>Internet Commerce</t>
  </si>
  <si>
    <t>5,51%</t>
  </si>
  <si>
    <t>Vanguard World Funds</t>
  </si>
  <si>
    <t>3,07%</t>
  </si>
  <si>
    <t>3,25%</t>
  </si>
  <si>
    <t>Delivery Hero SEOranienburger Straße 70  D-10117 Berlin</t>
  </si>
  <si>
    <t>Niklas Östberg, Emmanuel Thomassin, Jeri Doris, Mats Diedrichsen, Pieter-Jan Vandepitte, Christian v. Hardenberg, Johannes Bruder</t>
  </si>
  <si>
    <t>Dr. Martin Enderle, Hilary Gosher, Vera Stachowiak, Christian Graf von Hardenberg, Patrick Kolek, Björn Ljungberg</t>
  </si>
  <si>
    <t>Die Delivery Hero SE ist ein weltweit führender Anbieter von online Essensbestelldiensten und betreibt eigene Lieferservices. Das Unternehmen ist mit seinen Diensten in über 40 Ländern auf sechs Kontinenten vertreten. Neben den online Bestellplattformen betreibt das Unternehmen seine eigenen Lieferservices in Großstädten rund um den Globus. Auf den Internetplattformen hat der Kunde die Möglichkeit aus einer Vielzahl von Lieferdiensten aus der Region zu wählen und über die Webseite oder per App zu bestellen. Die Bezahlung kann bar oder bargeldlos erfolgen. Für Gastronomiebetriebe bietet Delivery Hero ein Liefer- und Point of Sale-System an, um eingegangene Bestellungen sofort bearbeiten zu können. Darüber hinaus werden Essensverpackung und Werbe- und Druckdienstleistungen angeboten. Zu den bekannten Internetplattformen zählen foodora, Foodpanda und weitere Marken, über die auch die Auslieferung erfolgen kann. Zur Koordination der Liefer-Flotte entwickelte das Unternehmen eine eigene Dispatch Software. Derzeit plant das Unternehmen den Verkauf der deutschen Lieferdienste Lieferheld, Pizza.de und foodora an an den britischen Konkurrenten Takeaway.com. Copyright 2014 FINANCE BASE AG</t>
  </si>
  <si>
    <t>The Delivery Hero SE is a leading global provider of online food ordering services and operates its own delivery services. The company markets its services in over 40 countries on six continents. In addition to online ordering platforms, the company operates its own delivery service in major cities around the globe. On the internet platforms, the customer has the opportunity to choose from a variety of delivery services from the region and to order via the website or by app. Payment can be made in cash or cash. For gastronomy Delivery Hero offers a delivery and point of sale system to be able to received orders immediately edit. In addition, food packaging and advertising and printing services are offered. Among the well-known Internet platforms include foodora, Food Panda and other brands, can be done through the delivery. To coordinate the delivery fleet, the company developed its own dispatch software. The company plans to sell the German delivery Lieferheld, Pizza.de and foodora at the British competitor Takeaway.com. Copyright 2014 FINANCE BASE AG</t>
  </si>
  <si>
    <t xml:space="preserve">DERMAPHARM HOLDING </t>
  </si>
  <si>
    <t>WKN: A2GS5D  ISIN: DE000A2GS5D8  Symbol:DMP  Typ: Aktie</t>
  </si>
  <si>
    <t>1991</t>
  </si>
  <si>
    <t>+49-89-64186-0</t>
  </si>
  <si>
    <t>Themis Beteiligungs-AG</t>
  </si>
  <si>
    <t>75,05%</t>
  </si>
  <si>
    <t>DMP</t>
  </si>
  <si>
    <t>+49-89-64186-130</t>
  </si>
  <si>
    <t>08.04.2020</t>
  </si>
  <si>
    <t>24,95%</t>
  </si>
  <si>
    <t>09.02.2018</t>
  </si>
  <si>
    <t>http://ir.dermapharm.de/index.php</t>
  </si>
  <si>
    <t>+49-89-64186-233</t>
  </si>
  <si>
    <t>17.06.2020</t>
  </si>
  <si>
    <t>ir@dermapharm.com</t>
  </si>
  <si>
    <t>09.09.2020</t>
  </si>
  <si>
    <t>Britta Hamberger</t>
  </si>
  <si>
    <t>16.11.2020</t>
  </si>
  <si>
    <t>Pharma</t>
  </si>
  <si>
    <t>Dermapharm Holding SELil-Dagover-Ring 7  D-82031 Grünwald</t>
  </si>
  <si>
    <t>Dr. Hans-Georg Feldmeier, Karin Samusch, Dr. Jürgen Ott, Stefan Hümer (bis 31.07.2020), Hilde Neumeyer (ab 1.07.2020)</t>
  </si>
  <si>
    <t>Wilhelm Beier, Dr. Erwin Kern, Lothar Lanz</t>
  </si>
  <si>
    <t>Dermapharm ist ein Hersteller von patentfreien Markenarzneimitteln für ausgewählte Märkte in Deutschland. Die 1991 gegründete Gesellschaft hat ihren Sitz in Grünwald bei München und ihren Hauptproduktionsstandort in Brehna bei Leipzig. Das integrierte Geschäftsmodell der Gesellschaft umfasst die hausinterne Entwicklung, eigene Produktion sowie den Vertrieb von Arzneimitteln und anderen Gesundheitsprodukten für ausgewählte Märkte durch einen pharmazeutisch geschulten Außendienst. Dermapharm verfügt über rund 900 Arzneimittelzulassungen für mehr als 200 pharmazeutische Wirkstoffe, die sich in einem breiten Produktsortiment widerspiegeln. Zu den Kernmärkten der Gesellschaft gehören derzeit neben Deutschland auch Österreich und die Schweiz. Die Gesellschaft plant, ihre internationale Präsenz weiter auszubauen. Das Geschäftsmodell von Dermapharm umfasst überdies ein Parallelimportgeschäft, das unter der Marke 'axicorp' betrieben wird. Ausgehend vom Umsatz gehörte Dermapharm hier 2016 zu den vier umsatzstärksten Parallelimporteuren in Deutschland. Das Unternehmen setzt auf drei Wachstumstreiber: die hausinterne Entwicklung neuer Produkte, die Ausweitung der internationalen Präsenz sowie weitere Akquisitionen. Dazu zählt der Erwerb des Arzneimittelherstellers und -vermarkters Trommsdorff im Januar 2018, zu dessen Portfolio beispielsweise die bekannten Marken Keltican R forte und Tromcardin R complex gehören. Copyright 2014 FINANCE BASE AG</t>
  </si>
  <si>
    <t>Dermapharm is a manufacturer of off-patent branded medicines in selected markets in Germany. The company founded in 1991, is based in Grünwald near Munich and its main production site in Brehna near Leipzig. The integrated business model of the Company is the in-house development, production and distribution of drugs and other health products for selected markets through a pharmaceutically trained sales. Dermapharm has about 900 drug licenses for more than 200 pharmaceutical active ingredients, which are reflected in a wide range of products. The core markets of the company are currently in Germany but also Austria and Switzerland. The company plans to further expand its international presence. The business model of Dermapharm further comprises a parallel import business, which is operated under the brand 'AxiCorp'. Based on the revenue belonged Dermapharm here in 2016 to the four best-selling parallel importers in Germany. The company focuses on three growth drivers: the in-house development of new products, the expansion of international presence and further acquisitions. For this, the acquisition of the pharmaceutical manufacturer and marketing organization Trommsdorff counts in January 2018 to its portfolio such as the well-known brands Keltican R forte and Tromcardin R complex belong. Copyright 2014 FINANCE BASE AG</t>
  </si>
  <si>
    <t xml:space="preserve">DEUTZ </t>
  </si>
  <si>
    <t>WKN: 630500  ISIN: DE0006305006  Symbol:DEZ  Typ: Aktie</t>
  </si>
  <si>
    <t>1872</t>
  </si>
  <si>
    <t>+49-221-822-0</t>
  </si>
  <si>
    <t>02.03.2020</t>
  </si>
  <si>
    <t>4,84%</t>
  </si>
  <si>
    <t>DEZ</t>
  </si>
  <si>
    <t>+49-221-822-5850</t>
  </si>
  <si>
    <t>Old Mutual Plc</t>
  </si>
  <si>
    <t>2,85%</t>
  </si>
  <si>
    <t>28.11.1997</t>
  </si>
  <si>
    <t>http://www.deutz.com/</t>
  </si>
  <si>
    <t>4,97%</t>
  </si>
  <si>
    <t>info@deutz.de</t>
  </si>
  <si>
    <t>25.06.2020</t>
  </si>
  <si>
    <t>SKAGEN AS</t>
  </si>
  <si>
    <t>+49-221-822-3600</t>
  </si>
  <si>
    <t>ir@deutz.com</t>
  </si>
  <si>
    <t>Artisan Partners Funds</t>
  </si>
  <si>
    <t>Mechanical Engineering</t>
  </si>
  <si>
    <t>Leslie Isabelle Iltgen</t>
  </si>
  <si>
    <t>Assenagon S.A.</t>
  </si>
  <si>
    <t>3,47%</t>
  </si>
  <si>
    <t>5,09%</t>
  </si>
  <si>
    <t>Deutz AGOttostraße 1  D-51149 Köln-Porz</t>
  </si>
  <si>
    <t>Dr. Frank Hiller, Dr. Andreas Strecker, Michael Wellenzohn</t>
  </si>
  <si>
    <t>Dr. Bernd Bohr, Corinna Töpfer-Hartung, Sophie Albrecht, Sabine Beutert, Yavuz Büyükdag, Dr. Fabian Dietrich, Dr. Ulrich Dohle, Hans-Peter Finken, Patricia Geibel-Conrad, Alois Ludwig, Dr. Dietmar Voggenreiter, Ali Yener</t>
  </si>
  <si>
    <t>Die Deutz AG ist einer der weltweit führenden unabhängigen Hersteller kompakter Dieselmotoren in der Leistungsklasse von 10 kW bis 500 kW für On- und Nonroad-Anwendungen. Dabei handelt es sich um motorbetriebene Nutzfahrzeuge mit Straßenzulassung und motorbetriebene Geräte ohne Straßenzulassung. Die Produkte des Unternehmens kommen in Baumaschinen, Kompressoren, Nutzfahrzeugen, Bussen, Landmaschinen, Flur- und Förderfahrzeugen sowie in Schiffen zum Einsatz. Die Produktpalette wird von umfassenden Serviceleistungen ergänzt. Das Servicegeschäft umfasst die Ersatzteilversorgung, die Unterstützung der Kunden bei Reparaturen sowie Wartung und Instandhaltung. Das weltweite Servicenetz besteht aus eigenen Tochtergesellschaften, Service-Centern und Vertragshändlern. Wichtiger Bestandteil des Servicegeschäfts ist zudem das Angebot von Austauschteilen und -motoren, das unter dem Namen »DEUTZ Xchange« zusammengefasst wird. Copyright 2014 FINANCE BASE AG</t>
  </si>
  <si>
    <t>DEUTZ AG is one of the world's leading independent manufacturer of compact diesel engines in the power range from 10 kW to 500 kW for on- and non-road applications. It is motorized commercial vehicle street legal and motorized equipment not street legal. The company's products are used in construction machinery, compressors, commercial vehicles, buses, agricultural machinery, materials handling vehicles, and in ships. The product range is complemented by comprehensive services. The service business comprises the provision of spare parts, support of customers for repairs and maintenance and servicing. The global service network consisting of its own subsidiaries, service centers and dealers. An important part of the service business is also the offer of exchange parts and engines, which is summarized under the name "DEUTZ Xchange". Copyright 2014 FINANCE BASE AG</t>
  </si>
  <si>
    <t xml:space="preserve">DIC ASSET </t>
  </si>
  <si>
    <t>WKN: A1X3XX  ISIN: DE000A1X3XX4  Symbol:DIC  Typ: Aktie</t>
  </si>
  <si>
    <t>+49-69-9454858-0</t>
  </si>
  <si>
    <t>Deutsche Immobilien Chancen-Gruppe</t>
  </si>
  <si>
    <t>34,07%</t>
  </si>
  <si>
    <t>DIC</t>
  </si>
  <si>
    <t>+49-69-9454858-9399</t>
  </si>
  <si>
    <t>RAG-Stiftung</t>
  </si>
  <si>
    <t>10,00%</t>
  </si>
  <si>
    <t>20.12.2003</t>
  </si>
  <si>
    <t>http://www.dic-asset.de</t>
  </si>
  <si>
    <t>info@dic-asset.de</t>
  </si>
  <si>
    <t>Asset Value Investors Limited</t>
  </si>
  <si>
    <t>+49-69-9454858-1462</t>
  </si>
  <si>
    <t>British Empire Trust p.l.c.</t>
  </si>
  <si>
    <t>ir@dic-asset.de</t>
  </si>
  <si>
    <t>GMO Credit Opportunities Fund, L.P.</t>
  </si>
  <si>
    <t>Peer Schlinkmann</t>
  </si>
  <si>
    <t>Makuria Master Fund Ltd</t>
  </si>
  <si>
    <t>DIC Asset AGNeue Mainzer Straße 20  D-60311 Frankfurt am Main</t>
  </si>
  <si>
    <t>Sonja Wärntges, Johannes von Mutius, Patrick Weiden</t>
  </si>
  <si>
    <t>Prof. Dr. Gerhard Schmidt, Klaus-Jürgen Sontowski, Prof. Dr. Ulrich Reuter, Eberhard Vetter, Dr. Anton Wiegers, René Zahnd</t>
  </si>
  <si>
    <t>Die 2002 etablierte DIC Asset AG mit Sitz in Frankfurt am Main ist ein Immobilienunternehmen mit ausschließlichem Anlagefokus auf Gewerbeimmobilien in Deutschland und renditeorientierter Investitionspolitik. Eigene Immobilienmanagement-Teams in sechs Niederlassungen an regionalen Portfolio-Schwerpunkten betreuen die Mieter direkt. Die DIC Asset AG ist seit Juni 2006 im SDAX notiert und im internationalen EPRA-Index für die bedeutendsten Immobilienunternehmen in Europa vertreten. Copyright 2014 FINANCE BASE AG</t>
  </si>
  <si>
    <t>Established in 2002, DIC Asset AG, based in Frankfurt am Main, is a real estate company with a dedicated investment focus on commercial real estate in Germany, pursuing a return-oriented investment policy. Unique property management teams in six offices of regional portfolio focus on care of the tenants directly. DIC Asset AG has been listed since June 2006, on the SDAX and the international EPRA Index for the most important real estate companies in Europe. Copyright 2014 FINANCE BASE AG</t>
  </si>
  <si>
    <t xml:space="preserve">DMG MORI </t>
  </si>
  <si>
    <t>WKN: 587800  ISIN: DE0005878003  Symbol:GIL  Typ: Aktie</t>
  </si>
  <si>
    <t>+49-5205-74-0</t>
  </si>
  <si>
    <t>DMG MORI CO., LTD.</t>
  </si>
  <si>
    <t>76,03%</t>
  </si>
  <si>
    <t>GIL</t>
  </si>
  <si>
    <t>+49-5205-74-3009</t>
  </si>
  <si>
    <t>Deutsche Asset &amp; Wealth Management Investment GmbH</t>
  </si>
  <si>
    <t>01.01.1949</t>
  </si>
  <si>
    <t>http://www.dmgmori.com</t>
  </si>
  <si>
    <t>18,79%</t>
  </si>
  <si>
    <t>info@dmgmori.com</t>
  </si>
  <si>
    <t>+49-5205-74-3115</t>
  </si>
  <si>
    <t>ir@dmgmori.com</t>
  </si>
  <si>
    <t>Spezialmaschinenbau</t>
  </si>
  <si>
    <t>Tanja Figge</t>
  </si>
  <si>
    <t>DMG MORI AktiengesellschaftGildemeisterstraße 60  D-33689 Bielefeld</t>
  </si>
  <si>
    <t>Christian Thönes, Björn Biermann, Michael Horn</t>
  </si>
  <si>
    <t>Dr. Masahiko Mori, Mario Krainhöfner, Ulrich Hocker, Stefan Stetter, Irene Bader, Prof. Dr. Berend Denkena, Tanja Fondel, Dietmar Jansen, Prof. Dr. Annette G. Köhler, James Victor Nudo, Larissa Schikowski, Michaela Schroll</t>
  </si>
  <si>
    <t>Die DMG MORI Aktiengesellschaft ist ein weltweit tätiger Hersteller von Hightech-Maschinen, Serviceleistungen sowie Software- und Energielösungen. Hervorgegangen ist das Unternehmen aus einem Zusammenschluss der Gildemeister AG und der DMG Mori Seiki. Die Kernkompetenzen liegen im Drehen, Fräsen, Ultrasonic und Lasern und werden ergänzt durch Automatisierungs- und Softwarelösungen für Werkzeugmaschinen sowie Solar-Tracker-Systeme. Das Lieferprogramm umfasst sowohl ECO-Maschinen für einen preiswerten Einstieg in den Bereich der Standardmaschinen als auch Hightech-Maschinen für hochkomplexe Fertigungsaufgaben. Die Drehmaschinen von Graziano und Famot, die Fräsmaschinen von Deckel Maho sowie die Ultraschall- und Lasermaschinen von Sauer erfüllen eine breite Anzahl an Bearbeitungsaufgaben: Sie fertigen Präzisionsteile für die Automobilindustrie und bearbeiten Handygehäuse in der Telekommunikationsbranche. Sie produzieren Formteile für Skibindungen, bearbeiten Triebwerksteile für die Aerospace-Industrie, fertigen künstliche Hüftgelenke für die Medizintechnik mit höchster Genauigkeit oder lasern Mikrokavitäten für die Elektronikindustrie. Copyright 2014 FINANCE BASE AG</t>
  </si>
  <si>
    <t>DMG MORI Aktiengesellschaft is a global manufacturer of high-tech equipment, services, software and energy solutions. Emerged the company from a merger of Gildemeister AG and DMG Mori Seiki. Core competencies are in the turning, milling, ultrasonic and laser and are complemented by automation and software solutions for machine tools and solar tracking systems. The product range includes both ECO machines for cost-effective entry into the field of standard machines and high-tech machines for highly complex production tasks. The lathes from Graziano and Famot, the milling machines from Deckel Maho and ultrasonic and laser machines from Sauer meet a wide number of processing tasks: They manufacture precision parts for the automotive industry and edit cell phone housing in the telecommunications industry. They produce molded parts for ski bindings, edit engine parts for the aerospace industry, manufacture artificial hip joints for medical technology with the highest accuracy or lasers microcavities for the electronics industry. Copyright 2014 FINANCE BASE AG</t>
  </si>
  <si>
    <t xml:space="preserve">DR%C3%A4GERWERK VZ </t>
  </si>
  <si>
    <t>WKN: 555063  ISIN: DE0005550636  Symbol:DRW3  Typ: Aktie</t>
  </si>
  <si>
    <t>1889</t>
  </si>
  <si>
    <t>+49-451-882-0</t>
  </si>
  <si>
    <t>17.01.2020</t>
  </si>
  <si>
    <t>100,00%</t>
  </si>
  <si>
    <t>DRW3</t>
  </si>
  <si>
    <t>+49-451-882-2080</t>
  </si>
  <si>
    <t>01.01.1979</t>
  </si>
  <si>
    <t>http://www.draeger.com</t>
  </si>
  <si>
    <t>info@draeger.com</t>
  </si>
  <si>
    <t>+49-451-882-2685</t>
  </si>
  <si>
    <t>thomas.fischler@draeger.com</t>
  </si>
  <si>
    <t>Medical Equipment</t>
  </si>
  <si>
    <t>Thomas Fischler</t>
  </si>
  <si>
    <t>Inhaber-Vorzugsaktie</t>
  </si>
  <si>
    <t>Drägerwerk AG &amp; Co. KGaAMoislinger Allee 53-55  D-23558 Lübeck</t>
  </si>
  <si>
    <t>Stefan Dräger, Gert-Hartwig Lescow, Rainer Klug, Dr. Reiner Piske, Anton Schrofner</t>
  </si>
  <si>
    <t>Stefan Lauer, Siegfrid Kasang, Bettina van Almsick, Nike Benten, Daniel Friedrich, Prof. Dr. Thorsten Grenz, Uwe Lüders, Thomas Rickers, Dr. Reinhard Zinkann, Astrid Hamker, Stephan Kruse, Maria Dietz</t>
  </si>
  <si>
    <t>Die Drägerwerk AG &amp; Co. KGaA entwickelt, produziert und vertreibt seit 1889 Geräte und Systeme in den Bereichen Medizin- und Sicherheitstechnik. Zu den Kunden zählen Unternehmen und Institutionen aus der Notfall- und Akutmedizin, dem Personenschutz wie auch aus den Einsatzbereichen stationäre und mobile Gasmesstechnik oder Gefahrenmanagement. Zu den Produkten gehören Anästhesiearbeitsplätze, Beatmungsgeräte, Patientenmonitoring, und Geräte für die Versorgung von Neugeborenen und speziell auch Frühchen. Darüber hinaus bietet das Unternehmen auch IT-Lösungen für den OP und Gasmanagementsysteme und bietet so eine umfassende Ausrüstung für Krankenhäuser. Im Bereich Sicherheit bedient Dräger Feuerwehr, Rettungsdienste, Behörden und die Industrie mit ganzheitlichen Gefahrenmanagementsystemen, wozu Atemschutzausrüstung, Gasmesssysteme, Tauchtechnik oder Alkohol- und Drogenmessgeräte gehören. Zudem werden für Kunden spezielle Lösungen entwickelt wie Brandübungsanlagen, Trainingskonzepte und Schulungen. Copyright 2014 FINANCE BASE AG</t>
  </si>
  <si>
    <t>Drägerwerk AG &amp; Co. KGaA develops, manufactures and markets in the fields of medical and safety technology since 1889 devices and systems. Its customers include companies and institutions from emergency and acute care, personal security as well as stationary from the areas of application and mobile gas detection technology or risk management. Its products include anesthesia workstations, ventilation equipment, patient monitoring systems, and equipment for the care of newborns, especially premature babies also. In addition, the company also provides IT solutions for the operating room and gas management systems, providing a comprehensive equipment for hospitals. In the security operate Dräger fire, ambulance, authorities and industry with holistic risk management systems, in respiratory protection, gas detection systems, immersion technique or alcohol and drug detection devices include. In addition, special solutions are developed for clients such as fire training systems, training concepts and training. Copyright 2014 FINANCE BASE AG</t>
  </si>
  <si>
    <t xml:space="preserve">DEUTSCHE BANK </t>
  </si>
  <si>
    <t>WKN: 514000  ISIN: DE0005140008  Symbol:DBK  Typ: Aktie</t>
  </si>
  <si>
    <t>+49-69-910-00</t>
  </si>
  <si>
    <t>30.01.2020</t>
  </si>
  <si>
    <t>4,04%</t>
  </si>
  <si>
    <t>DBK</t>
  </si>
  <si>
    <t>+49-69-910-34225</t>
  </si>
  <si>
    <t>Paramount Services Holdings Ltd.</t>
  </si>
  <si>
    <t>30.05.1870</t>
  </si>
  <si>
    <t>http://www.deutsche-bank.de</t>
  </si>
  <si>
    <t>Supreme Universal Holdings Ltd.</t>
  </si>
  <si>
    <t>deutsche.bank@db.com</t>
  </si>
  <si>
    <t>C-QUADRAT Asset Management (UK) LLP</t>
  </si>
  <si>
    <t>3,43%</t>
  </si>
  <si>
    <t>+49-69-910-8000</t>
  </si>
  <si>
    <t>22.05.2020</t>
  </si>
  <si>
    <t>Cerberus SC Partners II, L.P.</t>
  </si>
  <si>
    <t>db.ir@db.com</t>
  </si>
  <si>
    <t>25.05.2020</t>
  </si>
  <si>
    <t>1,99%</t>
  </si>
  <si>
    <t>James Rivett</t>
  </si>
  <si>
    <t>Douglas L. Braunstein/ HEC Management GP LLC</t>
  </si>
  <si>
    <t>3,14%</t>
  </si>
  <si>
    <t>3,74%</t>
  </si>
  <si>
    <t>74,56%</t>
  </si>
  <si>
    <t>Deutsche Bank AGTaunusanlage 12  D-60262 Frankfurt am Main</t>
  </si>
  <si>
    <t>Christian Sewing, Karl von Rohr, Fabrizio Campelli, Frank Kuhnke, Bernd Leukert, Stuart Lewis, James von Moltke, Christiana Riley, Werner Steinmüller</t>
  </si>
  <si>
    <t>Dr. Paul Achleitner, Detlef Polaschek, Ludwig Blomeyer-Bartenstein, Frank Bsirske, Mayree Carroll Clark, Jan Duscheck, Gerhard Eschelbeck, Sigmar Gabriel, Katherine Garrett-Cox, Timo Heider, Martina Klee, Henriette Mark, Gabriele Platscher, Bernd Rose, Gerd Alexander Schütz, Stephan Szubalski, John Alexander Thain, Michele Trogni, Dr. Dagmar Valcárcel, Prof. Dr. Norbert Winkeljohann</t>
  </si>
  <si>
    <t>Die Deutsche Bank AG ist der größte Bankenkonzern in Deutschland und zählt weltweit zu den führenden Finanzdienstleistern. Als Multispezialbank bietet sie Kunden eine breite Palette an Bankdienstleistungen an. Den Privatkunden steht eine Rundumbetreuung von der Kontoführung über die Beratung bei der Geld- und Wertpapieranlage bis hin zur Vermögensverwaltung und Vorsorgeplanung zur Verfügung. Firmen- und institutionellen Kunden bietet die Bank das umfassende Spektrum einer internationalen Firmenkunden- und Investmentbank – von der Zahlungsverkehrsabwicklung über die gesamte Bandbreite der Unternehmensfinanzierung bis hin zur Begleitung von Börsengängen und der Beratung bei Übernahmen und Fusionen. Darüber hinaus nimmt die Deutsche Bank eine führende Stellung im Bereich des internationalen Devisen-, Anleihen- und Aktienhandels ein. Ziel der Bank ist es, der weltweit führende Anbieter von Finanzlösungen zu sein. Als Universalbank ist die deutsche Bank in den Bereichen Privat- &amp; Geschäftskunden, Asset &amp; Wealth Management, Corporate Banking &amp; Securities, Global Transaction Banking und Non-Core Operations-Einheit tätig. Des Weiteren ist sie mit über 90 Prozent Beteiligung Hauptaktionär der Postbank. Das Unternehmen wurde 1870 gegründet. Die Deutsche Bank-Aktie ist seit 1988 im DAX gelistet. Die Deutsche Bank ist der weltweit größte Devisenhändler – mit einem Marktanteil von rund 20 Prozent. Sie unterhält rund 2800 Niederlassungen in über 70 Ländern. Filialen des Unternehmens finden sich neben Deutschland in Belgien, Indien, Italien, Polen, Portugal und Spanien. Copyright 2014 FINANCE BASE AG</t>
  </si>
  <si>
    <t>The German Bank AG is the largest banking group in Germany and one of the world's leading financial service providers. As a multi-specialist bank, it offers customers a wide range of banking services. Private customers is all-round support from account management and advising on the money and securities investment to asset management and retirement planning. Corporate and institutional clients, the Bank offers the comprehensive range of international corporate and investment bank - from payments processing and the full range of corporate finance to IPOs and advising on mergers and acquisitions. In addition, the German bank has a leading position in the international foreign exchange, bond and equity trading. The bank competes to be the leading global provider of financial solutions. As a universal bank, the German banking &amp; in the areas of private business customers, Asset &amp; Wealth Management, Corporate Banking &amp; Securities, Global Transaction Banking and Non-Core Operations unit operates. Furthermore, it was over 90 percent participation shareholder of Postbank. The company was founded 1870th The German bank's stock is listed since 1988 on the DAX. The German bank is the world's largest currency traders - with a market share of around 20 percent. It maintains around 2,800 offices in over 70 countries. Branches of the company can be found next to Germany in Belgium, India, Italy, Poland, Portugal and Spain. Copyright 2014 FINANCE BASE AG</t>
  </si>
  <si>
    <t xml:space="preserve">DEUTSCHE BETEILIGUNGS AG </t>
  </si>
  <si>
    <t>WKN: A1TNUT  ISIN: DE000A1TNUT7  Symbol:DBAN  Typ: Aktie</t>
  </si>
  <si>
    <t>1965</t>
  </si>
  <si>
    <t>+49-69-95787-01</t>
  </si>
  <si>
    <t>25,01%</t>
  </si>
  <si>
    <t>DBAN</t>
  </si>
  <si>
    <t>+49-69-95787-199</t>
  </si>
  <si>
    <t>Ricardo Portabella (einschließlich 3 % oder mehr über Anpora Patrimonio S.L.)</t>
  </si>
  <si>
    <t>6,65%</t>
  </si>
  <si>
    <t>19.12.1085</t>
  </si>
  <si>
    <t>https://www.dbag.de/</t>
  </si>
  <si>
    <t>JPMorgan Asset Management (UK) Limited</t>
  </si>
  <si>
    <t>3,37</t>
  </si>
  <si>
    <t>welcome@dbag.de</t>
  </si>
  <si>
    <t>+49-69-95787-307</t>
  </si>
  <si>
    <t>IR@dbag.de</t>
  </si>
  <si>
    <t>59,43%</t>
  </si>
  <si>
    <t>Thomas Franke</t>
  </si>
  <si>
    <t>Deutsche Beteiligungs AGBörsenstraße 1  D-60313 Frankfurt</t>
  </si>
  <si>
    <t>Torsten Grede, Dr. Rolf Scheffels, Susanne Zeidler</t>
  </si>
  <si>
    <t>Dr. Hendrik Otto, Philipp Möller, Sonja Edeler, Axel Holtrup, Dr. Jörg Wulfken, Dr. Maximilian Zimmerer</t>
  </si>
  <si>
    <t>Die Deutsche Beteiligungs AG stellt Unternehmen Eigenkapital zur Verfügung. Sie trägt dabei das unternehmerisches Risiko im Bereich Private Equity. Die Deutsche Beteiligungs AG erwirbt wachstumsstarke und profitable Konzerntöchter und mittelständische Unternehmen, die in ihrem Markt etabliert sind - in Deutschland, in ausgewählten europäischen Ländern und den Vereinigten Staaten von Amerika. Beim Management-Buy-outs werden Unternehmen gemeinsam mit ihrem Management übernommen. Die Wachstumsfinanzierung bedeutet, dass sich die Deutsche Beteiligungs AG an Unternehmen als Minderheitsgesellschafter beteiligt, die Kapital benötigen, um ihre Wachstumsziele verfolgen zu können. Bei den Fondsbeteiligungen engagiert sich das Unternehmen hauptsächlich im Ausland. Copyright 2014 FINANCE BASE AG</t>
  </si>
  <si>
    <t>The German Beteiligungs AG provides companies with equity capital. She wears the entrepreneurial risk in private equity. The German Beteiligungs AG acquires growth and profitable subsidiaries and medium-sized companies that are well established in their market - in Germany, in selected European countries and the United States of America. The management buy-out companies are taken together with their management. The growth financing means that the German Beteiligungs AG invests in companies as a minority shareholder who need capital to be able to pursue their growth objectives. The fund's holdings, the company engages mainly abroad. Copyright 2014 FINANCE BASE AG</t>
  </si>
  <si>
    <t xml:space="preserve">DEUTSCHE B%C3%B6RSE </t>
  </si>
  <si>
    <t>WKN: 581005  ISIN: DE0005810055  Symbol:DB1  Typ: Aktie</t>
  </si>
  <si>
    <t>+49-69-211-0</t>
  </si>
  <si>
    <t>6,59%</t>
  </si>
  <si>
    <t>DB1</t>
  </si>
  <si>
    <t>+49-69-211-1-2005</t>
  </si>
  <si>
    <t>18.02.2020</t>
  </si>
  <si>
    <t>4,64%</t>
  </si>
  <si>
    <t>05.02.2001</t>
  </si>
  <si>
    <t>http://www.deutsche-boerse.com</t>
  </si>
  <si>
    <t>Invesco Limited</t>
  </si>
  <si>
    <t>info@deutsche-boerse.com</t>
  </si>
  <si>
    <t>+49-69-211-1-1670</t>
  </si>
  <si>
    <t>3,06%</t>
  </si>
  <si>
    <t>ir@deutsche-boerse.com</t>
  </si>
  <si>
    <t>Dodge+Cox</t>
  </si>
  <si>
    <t>Financial Services</t>
  </si>
  <si>
    <t>Jan Strecker</t>
  </si>
  <si>
    <t>Franklin Mutual Advisers, LLC</t>
  </si>
  <si>
    <t>The Royal Bank of Scotland plc</t>
  </si>
  <si>
    <t>2,34%</t>
  </si>
  <si>
    <t>Jupiter Fund Management plc</t>
  </si>
  <si>
    <t>Deutsche Börse AGDeutsche Börse AG  D-60485 Frankfurt am Main</t>
  </si>
  <si>
    <t>Dr. Theodor Weimer, Dr. Christoph Böhm, Dr. Thomas Book, Dr. Stephan Leithner, Gregor Pottmeyer, Hauke Stars (bis 1.07.2020), Heike Eckert (ab 1.07.2020)</t>
  </si>
  <si>
    <t>Dr. Joachim Faber (bis 19.05.2020), Jutta Stuhlfauth, Dr. Nadine Absenger, Dr. Markus Beck, Karl-Heinz Flöther, Martin Jetter, Susann Just-Marx, Achim Karle, Cornelis Johannes Nicolaas Kruijssen, Barbara Lambert, Prof. Dr. Joachim Nagel, Dr. Carsten Schäfer, Charles Stonehill, Clara-Christina Streit, Gerd Tausendfreund, Amy Yip</t>
  </si>
  <si>
    <t>Die Deutsche Börse AG ist eine der führenden europäischen Börsenorganisationen. Das Produkt- und Dienstleistungsportfolio der Gesellschaft umfasst die gesamte Prozesskette vom Aktien- und Terminhandel über Clearing, Settlement und Custody bis zur Bereitstellung von Marktdaten sowie der Entwicklung und dem Betrieb der elektronischen Handelssysteme. Des Weiteren ist die Deutsche Börse AG Trägerin der Frankfurter Wertpapierbörse. Mit der vollelektronischen Handelsplattform Xetra und der Börse Frankfurt betreibt die Gesellschaft einen der umsatzstärksten Kassamärkte weltweit. Eurex zählt zu den weltweit führenden Börsen im Handel von Terminkontrakten wie Futures und Optionen. Clearstream, ein Tochterunternehmen der Deutschen Börse, bietet integrierte Banking-, Custody und Settlement-Dienstleistungen für den Handel von festverzinslichen Wertpapieren und Aktien. Die Informationsströme ihrer Märkte kanalisiert die Deutsche Börse über Market Data &amp; Analytics. Kunden erhalten Produkte wie Kurse, Indizes und unternehmensbezogene Daten, die gezielt auf ihre Bedürfnisse zugeschnitten sind. In ihrem eigenen Rechenzentrum betreibt das Unternehmen verschiedene Handelsplattformen weltweit und liefert die Technologie für internationale Finanzdienstleister. Copyright 2014 FINANCE BASE AG</t>
  </si>
  <si>
    <t>The German stock exchange AG is one of Europe's leading exchange organizations. The product and service portfolio of the company covers the entire process chain from securities and derivatives trading, clearing, settlement and custody to the provision of market data and the development and operation of electronic trading systems. Furthermore, the German stock exchange AG bearer of the Frankfurt Stock Exchange. With the fully electronic trading system Xetra and the Frankfurt Stock Exchange, the company operates one of the most actively traded cash markets worldwide. Eurex is one of the world's leading stock exchanges in the trading of futures contracts, such as futures and options. Clearstream, a subsidiary of Deutsche Börse, provides integrated banking, custody and settlement services for the trading of fixed income securities and equities. The information flows of its markets channeled the German Stock Exchange on Market Data &amp; Analytics. Customers receive products such as prices, indices and company-related data that are tailored to their needs. In their own data center the company operates various trading platforms in the world and provides the technology for international financial services. Copyright 2014 FINANCE BASE AG</t>
  </si>
  <si>
    <t xml:space="preserve">DEUTSCHE EUROSHOP </t>
  </si>
  <si>
    <t>WKN: 748020  ISIN: DE0007480204  Symbol:DEQ  Typ: Aktie</t>
  </si>
  <si>
    <t>+49-40-413579-0</t>
  </si>
  <si>
    <t>Alexander Otto</t>
  </si>
  <si>
    <t>19,50%</t>
  </si>
  <si>
    <t>DEQ</t>
  </si>
  <si>
    <t>+49-40-413579-29</t>
  </si>
  <si>
    <t>03.04.2020</t>
  </si>
  <si>
    <t>BlackRock Inc.</t>
  </si>
  <si>
    <t>2,78%</t>
  </si>
  <si>
    <t>02.01.2001</t>
  </si>
  <si>
    <t>http://www.deutsche-euroshop.de</t>
  </si>
  <si>
    <t>Johannes Schorr</t>
  </si>
  <si>
    <t>3,30%</t>
  </si>
  <si>
    <t>info@deutsche-euroshop.de</t>
  </si>
  <si>
    <t>16.06.2020</t>
  </si>
  <si>
    <t>State Street Corporation</t>
  </si>
  <si>
    <t>+49-40-413579-20</t>
  </si>
  <si>
    <t>2,60%</t>
  </si>
  <si>
    <t>kiss@deutsche-euroshop.de</t>
  </si>
  <si>
    <t>66,82%</t>
  </si>
  <si>
    <t>Patrick Kiss</t>
  </si>
  <si>
    <t>Deutsche Euroshop AGHeegbarg 36  D-22391 Hamburg</t>
  </si>
  <si>
    <t>Wilhelm Wellner, Olaf G. Borkers</t>
  </si>
  <si>
    <t>Reiner Strecker, Karin Dohm, Dr. Anja Disput, Henning Eggers, Dr. Henning Kreke, Alexander Otto, Claudia Plath, Klaus Striebich, Roland Werner</t>
  </si>
  <si>
    <t>Die Deutsche EuroShop AG ist eine Investmentgesellschaft, die sich ausschließlich auf ertragsstarke Shoppingcenter konzentriert. Sie erschließt sich über ihre Beteiligungen ein Immobilienportfolio bestehend aus zahlreichen Shoppingcentern in Deutschland, Österreich, Polen, Tschechien und Ungarn, wobei der Schwerpunkt auf Investitionen in Deutschland liegt. Derzeit ist die Deutsche EuroShop an 21 Centern beteiligt. Diese befinden sich an Standorten inmitten kaufkräftiger Einzugsgebiete mit mindestens 300.000 Einwohnern und einer Mindestfläche von 15.000 qm. Eigentümer der Einkaufscenterimmobilien sind in Deutschland vermögensverwaltende bzw. gewerblich geprägte Personengesellschaften und im Ausland Besitzgesellschaften nach dem jeweiligen Landesrecht. Copyright 2014 FINANCE BASE AG</t>
  </si>
  <si>
    <t>The German Euro Shop AG is an investment company that focuses exclusively on profitable shopping centers. It reveals itself through its holdings a real estate portfolio consisting of numerous shopping centers in Germany, Austria, Poland, Czech Republic and Hungary, with a focus on investments in Germany. Currently, the German Euro Shop in 21 centers involved. These are located at sites in the midst purchasing power catchment areas with at least 300,000 inhabitants and a minimum area of ​​sqm 15,000. Owners of the shopping center real estate in Germany asset management or deemed commercial companies and foreign-owned companies under the law of the land. Copyright 2014 FINANCE BASE AG</t>
  </si>
  <si>
    <t xml:space="preserve">DEUTSCHE PFANDBRIEFBANK </t>
  </si>
  <si>
    <t>WKN: 801900  ISIN: DE0008019001  Symbol:PBB  Typ: Aktie</t>
  </si>
  <si>
    <t>+49-89-2880-0</t>
  </si>
  <si>
    <t>Finanzmarktstabilisierungsfonds - FMS</t>
  </si>
  <si>
    <t>3,50%</t>
  </si>
  <si>
    <t>PBB</t>
  </si>
  <si>
    <t>+49-89-2880-10319</t>
  </si>
  <si>
    <t>4,37%</t>
  </si>
  <si>
    <t>16.07.2015</t>
  </si>
  <si>
    <t>https://www.pfandbriefbank.com</t>
  </si>
  <si>
    <t>4,95%</t>
  </si>
  <si>
    <t>2,83</t>
  </si>
  <si>
    <t>info@pfandbriefbank.com</t>
  </si>
  <si>
    <t>+49-89-2880-28778</t>
  </si>
  <si>
    <t>Allan &amp; Gill Gray Foundation</t>
  </si>
  <si>
    <t>Michael Heuber</t>
  </si>
  <si>
    <t>Artemis Investment Management LLP</t>
  </si>
  <si>
    <t>4,50%</t>
  </si>
  <si>
    <t>Deutsche Pfandbriefbank AGParkring 28  D-85748 Garching</t>
  </si>
  <si>
    <t>Andreas Arndt, Thomas Köntgen, Andreas Schenk, Marcus Schulte</t>
  </si>
  <si>
    <t>Dr. Günther Bräunig, Dagmar P. Kollmann, Dr. Jutta Dönges, Dr. Thomas Duhnkrack, Joachim Plesser, Oliver Puhl, Christian Gebauer-Rochholz, Georg Kordick, Heike Theißing</t>
  </si>
  <si>
    <t>Die Deutsche Pfandbriefbank ist eine führende Spezialbank für die Finanzierung von Immobilien und öffentlichen Investitionen. Das Unternehmen unterstützt nationale und internationale Immobilienunternehmen, Institutionen und Immobilienfonds unter anderem bei der Finanzierung von Bürogebäuden sowie Einzelhandels- und Logistikimmobilien. Darüber hinaus offeriert die Deutsche Pfandbriefbank individuelle Finanzierungslösungen für öffentliche Einrichtungen, den kommunalen Wohnungsbau sowie die öffentliche Infrastruktur. Privatanleger können außerdem Fest- und Tagesgeld anlegen. Das Unternehmen entstand im Juni 2009 durch die Fusion der beiden Pfandbriefbanken Hypo Real Estate Bank AG und DEPA Deutsche Pfandbriefbank AG mit anschließender Umfirmierung. Heute gehört die Deutsche Pfandbriefbank zum HRE Konzern und damit zum Besitz der Bundesrepublik Deutschland. Die Spezialbank ist in Deutschland, Frankreich, Großbritannien, Nordeuropa sowie einzelnen mittel- und osteuropäischen Ländern tätig. Copyright 2014 FINANCE BASE AG</t>
  </si>
  <si>
    <t>The German Pfandbrief Bank is a leading specialist bank for real estate finance and public investment. The company supports national and international real estate companies, institutions and property funds in the financing of office buildings and retail and logistics properties. In addition, the German Pfandbrief bank offers individual financing solutions for public facilities, municipal housing and public infrastructure. Private investors can also invest time and call deposit. The company was formed in June 2009 by the merger of the two Pfandbrief banks Hypo Real Estate Bank AG and DEPA German Pfandbriefbank AG with subsequent change of name. Today, the German Pfandbrief bank is part of the HRE Group and thus the property of the Federal Republic of Germany. The specialist bank operates in Germany, France, Great Britain, Northern Europe and individual Central and Eastern European countries. Copyright 2014 FINANCE BASE AG</t>
  </si>
  <si>
    <t xml:space="preserve">DEUTSCHE POST </t>
  </si>
  <si>
    <t>WKN: 555200  ISIN: DE0005552004  Symbol:DPW  Typ: Aktie</t>
  </si>
  <si>
    <t>+49-228-182-0</t>
  </si>
  <si>
    <t>Kreditanstalt für Wiederaufbau</t>
  </si>
  <si>
    <t>24,89%</t>
  </si>
  <si>
    <t>DPW</t>
  </si>
  <si>
    <t>5,77%</t>
  </si>
  <si>
    <t>20.11.2000</t>
  </si>
  <si>
    <t>http://www.dp-dhl.com/</t>
  </si>
  <si>
    <t>info@deutschepost.de</t>
  </si>
  <si>
    <t>+49-228-182-63000</t>
  </si>
  <si>
    <t>63,51%</t>
  </si>
  <si>
    <t>ir@dpdhl.com</t>
  </si>
  <si>
    <t>Trucking</t>
  </si>
  <si>
    <t>Martin Ziegenbalg</t>
  </si>
  <si>
    <t>Deutsche Post AGCharles-de-Gaulle-Straße 20  D-53113 Bonn</t>
  </si>
  <si>
    <t>Dr. Frank Appel, Ken Allen, Oscar de Bok, Melanie Kreis, Dr. Tobias Meyer, Dr. Thomas Ogilvie, John Pearson, Tim Scharwath</t>
  </si>
  <si>
    <t>Dr. Nikolaus von Bomhard, Andrea Kocsis, Dr. Günther Bräunig, Dr. Mario Daberkow, Ingrid Deltenre, Dr. Heinrich Hiesinger, Dr. Jörg Kukies, Simone Menne, Roland Oetker, Dr. Stefan Schulte, Prof. Dr. Katja Windt, Rolf Bauermeister, Jörg von Dosky, Gabriele Gülzau, Thomas Held, Mario Jacubasch, Thomas Koczelnik, Ulrike Lennartz-Pipenbacher, Stephan Teuscher, Stefanie Weckesser</t>
  </si>
  <si>
    <t>Die Deutsche Post AG ist ein weltweit führender Post- und Logistik-Konzern. Das Unternehmen stellt Logistiknetze für die globalen Post- und Warenströme sowie die damit verbundenen Informations- und Finanzaktivitäten bereit. Mit den Konzernmarken Deutsche Post und DHL verfügt die Gesellschaft über ein einzigartiges Leistungsspektrum rund um Logistik und Kommunikation (Paket-, Express-, Briefgeschäft). Zudem enthält das Angebot einfach zu handhabende Standardprodukte wie auch maßgeschneiderte Lösungen, die vom Dialogmarketing bis hin zur industriellen Versorgungskette reichen. Die Deutsche Post unterstützt ihre Kunden in der Verteilung von Presseerzeugnissen sowie Werbe- und Katalogsendungen und bietet Gesamtlösungen für die Unternehmenskommunikation. Über den reinen Transport hinaus werden auch Zusatzleistungen erbracht und beispielswiese Software zur Adressverwaltung oder zur Verwaltung von Verteilgebieten von Postwurfsendungen bereitgestellt. Copyright 2014 FINANCE BASE AG</t>
  </si>
  <si>
    <t>The German Post AG is a leading mail and logistics services group. The company provides logistics networks for global mail and goods flows and the associated information and financial activities. With the Group brands German Post and DHL, the company has a unique range of logistics and communications (parcel, express, mail business). In addition, the site contains easy to use standardized products as well as customized solutions ranging from dialog marketing to industrial supply chains. The German Post supports its customers in the distribution of newspapers and advertising and catalogs and offers complete solutions for corporate communications. also additional services are provided through the addition to transport, and provided for meadow software for address management or management of distribution areas of direct mail. Copyright 2014 FINANCE BASE AG</t>
  </si>
  <si>
    <t xml:space="preserve">DEUTSCHE TELEKOM </t>
  </si>
  <si>
    <t>WKN: 555750  ISIN: DE0005557508  Symbol:DTE  Typ: Aktie</t>
  </si>
  <si>
    <t>+49-0228-181-0</t>
  </si>
  <si>
    <t>17,40%</t>
  </si>
  <si>
    <t>DTE</t>
  </si>
  <si>
    <t>+49-0228-181-94004</t>
  </si>
  <si>
    <t>Bund</t>
  </si>
  <si>
    <t>14,50%</t>
  </si>
  <si>
    <t>18.11.1996</t>
  </si>
  <si>
    <t>http://www.telekom.com</t>
  </si>
  <si>
    <t>+49-0228-181-88880</t>
  </si>
  <si>
    <t>22.06.2020</t>
  </si>
  <si>
    <t>63,19%</t>
  </si>
  <si>
    <t>investor.relations@telekom.de</t>
  </si>
  <si>
    <t>Deutsche Telekom AGFriedrich-Ebert-Allee 140  D-53113 Bonn</t>
  </si>
  <si>
    <t>Timotheus Höttges, Adel Al-Saleh, Birgit Bohle, Srini Gopalan, Christian P. Illek, Thorsten Langheim, Claudia Nemat, Dirk Wössner</t>
  </si>
  <si>
    <t>Prof. Dr. Ulrich Lehner, Frank Sauerland, Dr. Rolf Bösinger, Dr. Günther Bräunig, Odysseus D. Chatzidis, Constantin Greve, Lars Hinrichs, Dr. Helga Jung, Prof. Dr. Michael Kaschke, Nicole Koch, Dagmar P. Kollmann, Petra Steffi Kreusel, Harald Krüger, Kerstin Marx, Lothar Schröder, Nicole Seelemann-Wandtke, Sibylle Spoo, Karl-Heinz Streibich, Margret Suckale, Karin Topel</t>
  </si>
  <si>
    <t>Die Deutsche Telekom AG ist ein weltweit führendes Dienstleistungs-Unternehmen der Telekommunikations- und Informationstechnologie-Branche. Der Konzern bietet seinen Kunden die gesamte Palette der Telekommunikations- und IT-Branche aus einer Hand, was Festnetztelefonie, Breitbandinternet, Mobilfunk, TV oder komplexen ICT-Lösungen für Geschäftskunden umfasst. Die Gesellschaft ist international ausgerichtet und in rund 50 Ländern vertreten. Der wachsenden Konvergenz der Technologien trägt die Gesellschaft mit einem zunehmend integrierten Produktportfolio Rechnung, das den Zugriff auf persönliche Daten wie Musik, Videos oder auch Adressen über alle Endgeräte hinweg ermöglicht. Kunden werden sowohl Netzzugänge wie auch Kommunikations- und Mehrwertdienste über Festnetz und Mobilfunk zur Verfügung gestellt. Das Stammgeschäft machen dabei klassische Anschlüsse aus. Die Gesellschaft ist auch in der Erschließung des Smart Grid Marktes, mit IT-Services sowie mit Internet- und Netzwerkdiensten tätig. Des Weiteren betreibt T-Systems, die Großkundensparte des Unternehmens, das Geschäft mit netzzentrierten ICT-Lösungen. Für einen Transaktionswert von 300 Millionen Euro verkauft die Deutsche Telekom 2015 das Internetportal T-Online sowie den Digitalvermarkter Interactive Media an die Werbefirma Ströer. Copyright 2014 FINANCE BASE AG</t>
  </si>
  <si>
    <t>The German Telekom AG is a leading global services company in the telecommunications and information technology industry. The Group offers its customers the full range of telecommunications and IT industry from a single source, which includes fixed telephony, broadband Internet, mobile, TV or complex ICT solutions for business customers. The company is internationally oriented and present in over 50 countries. The growing convergence of technologies borne by the company with an increasingly integrated product portfolio account, which provides access to personal data such as music, videos and addresses of all devices across. Customers will be provided both network access as well as communications and value-added services over fixed and mobile networks available. The core business of making this classic ports. The company is also active in the development of the smart grid market, with IT services as well as Internet and network services. Furthermore, T-Systems, the corporate customer arm of the company, the business of network-centric ICT solutions. the German Telekom in 2015 sold the Internet portal T-Online and the digital marketing Interactive Media at the advertising company Ströer for a transaction value of 300 million euros. Copyright 2014 FINANCE BASE AG</t>
  </si>
  <si>
    <t xml:space="preserve">DEUTSCHE WOHNEN SE </t>
  </si>
  <si>
    <t>WKN: A0HN5C  ISIN: DE000A0HN5C6  Symbol:DWNI  Typ: Aktie</t>
  </si>
  <si>
    <t>+49-30-89786-0</t>
  </si>
  <si>
    <t>10,31%</t>
  </si>
  <si>
    <t>DWNI</t>
  </si>
  <si>
    <t>+49-30-89786-1000</t>
  </si>
  <si>
    <t>02.11.1999</t>
  </si>
  <si>
    <t>http://www.deutsche-wohnen.de</t>
  </si>
  <si>
    <t>6,93%</t>
  </si>
  <si>
    <t>+49-30-89786-5413</t>
  </si>
  <si>
    <t>ir@deutsche-wohnen.com</t>
  </si>
  <si>
    <t>13.11.2020</t>
  </si>
  <si>
    <t>Sebastian Jacob</t>
  </si>
  <si>
    <t>Stichting Pensioenfonds ABP</t>
  </si>
  <si>
    <t>2,64%</t>
  </si>
  <si>
    <t>Ärzteversorgung Westfalen-Lippe</t>
  </si>
  <si>
    <t>2,31%</t>
  </si>
  <si>
    <t>Deutsche Wohnen SEMecklenburgische Straße 57  D-14197 Berlin</t>
  </si>
  <si>
    <t>Michael Zahn, Philip Grosse, Henrik Thomsen, Lars Urbansky</t>
  </si>
  <si>
    <t>Matthias Hünlein, Dr. Andreas Kretschmer, Jürgen Fenk, Arwed Fischer, Tina Kleingarn, Dr. Florian Stetter</t>
  </si>
  <si>
    <t>Die Deutsche Wohnen SE ist eine börsennotierte Immobilien-Aktiengesellschaft, die sich operativ auf die Wohnungsbewirtschaftung, das Portfoliomanagement und die Wohnungsprivatisierung konzentriert. Das Portfolio umfasst derzeit insgesamt fast 165.000 Einheiten, davon rund 163.000 Wohneinheiten und über 2.600 Gewerbeimmobilien. Die Deutsche Wohnen AG fungiert als Holding und nimmt zentrale Finanz- und Managementaufgaben wahr. Die operative Geschäftstätigkeit wickelt die Gesellschaft über die Deutsche Wohnen Management GmbH, Deutsche Wohnen Real Estate GmbH und die KATHARINENHOF Seniorenwohn- und Pflegeanlage Betriebs-GmbH ab. Copyright 2014 FINANCE BASE AG</t>
  </si>
  <si>
    <t>The German residential SE is a listed real estate company, the operational focus on the residential property management, portfolio management and housing privatization. The portfolio currently includes a total of nearly 165,000 units, of which approximately 163,000 units and over 2,600 commercial properties. The German Wohnen AG acts as a holding company and provides central financial and management tasks. The operating activities wrapped society from across the German Wohnen Management GmbH, German Residential Real Estate GmbH and the KATHARINENHOF Seniorenwohn- and care BetriebsGmbH. Copyright 2014 FINANCE BASE AG</t>
  </si>
  <si>
    <t xml:space="preserve">DWS GROUP </t>
  </si>
  <si>
    <t>WKN: DWS100  ISIN: DE000DWS1007  Symbol:DWS  Typ: Aktie</t>
  </si>
  <si>
    <t>+49-69-910-12371</t>
  </si>
  <si>
    <t>DB Beteiligungs-Holding GmbH</t>
  </si>
  <si>
    <t>77,75%</t>
  </si>
  <si>
    <t>DWS</t>
  </si>
  <si>
    <t>+49-69-910-19090</t>
  </si>
  <si>
    <t>Nippon Life Insurance Company</t>
  </si>
  <si>
    <t>23.03.2018</t>
  </si>
  <si>
    <t>https://dws.com/de-de/</t>
  </si>
  <si>
    <t>17,25%</t>
  </si>
  <si>
    <t>info@dws.com</t>
  </si>
  <si>
    <t>+49-69-910-14700</t>
  </si>
  <si>
    <t>investor.relations@dws.com</t>
  </si>
  <si>
    <t>Oliver Flade</t>
  </si>
  <si>
    <t>DWS Group GmbH &amp; Co. KGaAMainzer Landstraße 11-17  D-60325 Frankfurt am Main</t>
  </si>
  <si>
    <t>Asoka Wöhrmann, Claire Peel, Mark Cullen, Nikolaus von Tippelskirch, Stefan Kreuzkamp, Pierre Cherki, Dirk Görgen, Robert Kendall</t>
  </si>
  <si>
    <t>Karl von Rohr, Ute Wolf, Annabelle Bexiga, Aldo Cardoso, Richard I. Morris, Jr., Margret Sucksale, Stephan Accorsini, Angela Meurer, Erwin Stengele, Said Zanjani</t>
  </si>
  <si>
    <t>Die DWS Group GmbH &amp; Co. KGaA gehört mit 700 Mrd. Euro verwaltetem Vermögen (Stand: 31. Dezember 2017) zu den weltweit größten Vermögensverwaltern. Die Deutsche Asset Management bietet Privatanlegern und Institutionen eine breite Palette an traditionellen und alternativen Investmentlösungen über alle Anlageklassen. Mit dem Börsengang 2018 wird die Vermögenssparte der Deutschen Bank als eigenes Unternehmen gelistet. Copyright 2014 FINANCE BASE AG</t>
  </si>
  <si>
    <t>DWS Group GmbH &amp; Co. KGaA is one (of December 31, 2017) with 700 billion euros in assets under management of the world's largest asset managers. The German Asset Management provides private investors and institutions with a broad range of traditional and alternative investment solutions across all asset classes. The IPO 2018, the assets division of Deutsche Bank is listed as a separate company. Copyright 2014 FINANCE BASE AG</t>
  </si>
  <si>
    <t xml:space="preserve">D%C3%BCRR </t>
  </si>
  <si>
    <t>WKN: 556520  ISIN: DE0005565204  Symbol:DUE  Typ: Aktie</t>
  </si>
  <si>
    <t>1895</t>
  </si>
  <si>
    <t>+49-7142-78-0</t>
  </si>
  <si>
    <t>Heinz Dürr GmbH</t>
  </si>
  <si>
    <t>25,60%</t>
  </si>
  <si>
    <t>DUE</t>
  </si>
  <si>
    <t>+49-7142-78-1716</t>
  </si>
  <si>
    <t>Heinz und Heide Dürr Stiftung GmbH</t>
  </si>
  <si>
    <t>04.01.1990</t>
  </si>
  <si>
    <t>http://www.durr.com</t>
  </si>
  <si>
    <t>AXA S.A.</t>
  </si>
  <si>
    <t>corpcom@durr.com</t>
  </si>
  <si>
    <t>4,70%</t>
  </si>
  <si>
    <t>+49-7142-78-1785</t>
  </si>
  <si>
    <t>Alecta Pensionsförsäkring</t>
  </si>
  <si>
    <t>3,20%</t>
  </si>
  <si>
    <t>investor.relations@durr.com</t>
  </si>
  <si>
    <t>Credit Suisse Fund Management S.A.</t>
  </si>
  <si>
    <t>Günter Dielmann</t>
  </si>
  <si>
    <t>3,08%</t>
  </si>
  <si>
    <t>New York Life Insurance Company</t>
  </si>
  <si>
    <t>50,87%</t>
  </si>
  <si>
    <t>Dürr AGCarl-Benz-Straße 34  D-74321 Bietigheim-Bissingen</t>
  </si>
  <si>
    <t>Ralf W. Dieter, Dr. Jochen Weyrauch, Pekka Paasivaara, Dietmar Heinrich (ab 1.08.2020)</t>
  </si>
  <si>
    <t>Karl-Heinz Streibich, Hayo Raich, Richard Bauer, Mirko Becker, Dr. Rolf Breidenbach, Prof. Dr. Alexandra Dürr, Gerhard Federer, Carmen Hettich-Günther, Thomas Hohmann, Dr. Anja Schuler, Dr. Martin Schwarz-Kocher, Dr. Astrid Ziegler, Dr. Heinz Dürr</t>
  </si>
  <si>
    <t>Die Dürr AG ist einer der weltweit führenden Anlagen- und Maschinenbaukonzerne. Produkte, Systeme und Services von Dürr ermöglichen hocheffiziente Fertigungsprozesse in unterschiedlichen Industrien. Der Großteil des Umsatzes entfällt auf das Geschäft mit Automobilherstellern und -zulieferern. Weitere Abnehmerbranchen sind zum Beispiel der Maschinenbau, die Chemie- und Pharmaindustrie und – seit der Übernahme der HOMAG Group AG im Oktober 2014 – die holzbearbeitende Industrie. Dürr verfügt über 92 Standorte in 28 Ländern. Der Konzern agiert mit fünf Divisions am Markt: Paint and Final Assembly Systems (Lackierereien und Endmontagewerke für die Automobilindustrie), Application Technology (Robotertechnologien für den automatischen Auftrag von Lack sowie Dicht- und Klebstoffen), Measuring and Process Systems (Auswucht- und Reinigungsanlagen sowie Montage-, Prüf- und Befülltechnik), Clean Technology Systems (Abluftreinigungsanlagen und Energieeffizienztechnik) sowie Woodworking Machinery and Systems (Maschinen und Anlagen für die holzbearbeitende Industrie). Copyright 2014 FINANCE BASE AG</t>
  </si>
  <si>
    <t>Dürr AG is one of the world's leading mechanical and plant engineering companies. Products, systems and services from Dürr enable highly efficient production processes in various industries. Most of the turnover comes from business with automobile manufacturers and their suppliers. Other customer industries include mechanical engineering, the chemical and pharmaceutical industry, and - since the takeover of the HOMAG Group AG in October 2014 - the woodworking industry. Dürr has 92 locations in 28 countries. The Group operates with five divisions on the market: Paint and Final Assembly Systems (paint shops and final assembly facilities for the automotive industry), Application Technology (robot technologies for the automatic application of paint and sealants and adhesives), Measuring and Process Systems (balancing and cleaning equipment as well as assembly, testing and filling), clean technology Systems (air purification systems and energy efficiency technology) and Woodworking machinery and Systems (machinery and equipment for the woodworking industry). Copyright 2014 FINANCE BASE AG</t>
  </si>
  <si>
    <t xml:space="preserve">E ON </t>
  </si>
  <si>
    <t>WKN: ENAG99  ISIN: DE000ENAG999  Symbol:EOAN  Typ: Aktie</t>
  </si>
  <si>
    <t>2000</t>
  </si>
  <si>
    <t>+49-201-184-00</t>
  </si>
  <si>
    <t>4,41%</t>
  </si>
  <si>
    <t>EOAN</t>
  </si>
  <si>
    <t>09.08.1965</t>
  </si>
  <si>
    <t>http://www.eon.com</t>
  </si>
  <si>
    <t>2,43%</t>
  </si>
  <si>
    <t>info@eon.com</t>
  </si>
  <si>
    <t>+49-152-0933-1400</t>
  </si>
  <si>
    <t>Canada Pension Plan Investment Board</t>
  </si>
  <si>
    <t>3,13%</t>
  </si>
  <si>
    <t>investorrelations@eon.com</t>
  </si>
  <si>
    <t>Capital Income Builder</t>
  </si>
  <si>
    <t>4,90%</t>
  </si>
  <si>
    <t>Utilities</t>
  </si>
  <si>
    <t>Verena Nicolaus-Kronenberg</t>
  </si>
  <si>
    <t>RWE Aktiengesellschaft</t>
  </si>
  <si>
    <t>Provider</t>
  </si>
  <si>
    <t>64,17%</t>
  </si>
  <si>
    <t>E.ON SEBrüsseler Platz 1  D-45131 Essen</t>
  </si>
  <si>
    <t>Dr. Johannes Teyssen, Dr. Leonhard Birnbaum, Thomas König, Dr. Marc Spieker, Dr. Karsten Wildberger</t>
  </si>
  <si>
    <t>Dr. Karl-Ludwig Kley, Erich Clementi, Andreas Scheidt, Klaus Fröhlich, Ulrich Grillo, Carolina Dybeck Happe, Andreas Schmitz, Dr. Rolf Martin Schmitz, Dr. Karen de Segundo, Deborah Wilkens, Ewald Woste, Monika Krebber, Eugen-Gheorghe Luha, Szilvia Pinczésné Márton, Stefan May, René Pöhls, Christoph Schmitz, Fred Schulz, Elisabeth Wallbaum, Albert Zettl</t>
  </si>
  <si>
    <t>Die E.ON SE ist eines der weltweit größten privaten Energieunternehmen. Zur Stromerzeugung werden regenerative und konventionelle Ressourcen genutzt. Daneben ist E.ON auch in der Erdgasförderung, im Strom- und Gashandel sowie im Netzausbau und Vertrieb tätig. Im Bereich erneuerbare Energien gehört E.ON zu einem der weltweit führenden Unternehmen und nutzt Wasser- und Windkraft, Biomasse und Solarenergie. Eine sichere und zuverlässige Stromübertragung ist über die jeweiligen Regionalversorger gewährleistet. Im Bereich Erdgas wird durch E.ON die gesamte Wertschöpfungskette abgedeckt. Die Gasförderung sowie die internationale Beschaffung, der Großhandel und der Vertrieb an industrielle Großkunden laufen über E.ON Ruhrgas, der Vertrieb an Endkunden wird von konzerneigenen Market Units übernommen. Insgesamt hat das Unternehmen Produktionsstandorte in Europa, Nordamerika und Russland und führt zusätzlich zusammen mit Partnern Geschäfte in Brasilien und der Türkei. Seit Herbst 2016 konzentriert sich E.ON auf die Bereiche Erneuerbare Energien, Energienetze und Kundenlösungen. Das Kerngeschäft der konventionellen Ennergieerzeugung wird seither vom abgespaltenen Unternehmen Uniper durchgeführt. 2018 wurden die Anteile an der abgespaltenen Uniper an den finnischen Versorger Fortum verkauft. E.ON steht vor der Übernahme des Versorgers innogy. Dabei sollen die Verteilnetze des Versorgers an E.ON übergehen; im Tausch dafür erhält der Konkurrent RWE, Haupt-Anteilseigner der innogy, das Geschäft um Erneuerbare Energien beider Unternehmen. Copyright 2014 FINANCE BASE AG</t>
  </si>
  <si>
    <t>E.ON SE is one of the world's largest private energy companies. For power generation renewable and conventional resources are used. In addition, E.ON is also active in the natural gas, electricity and gas trading as well as in network expansion and sales. Renewable energy E.ON is one of the world's leading companies and uses water and wind power, biomass and solar energy. A safe and reliable power transmission is ensured via the respective regional supplier. For natural gas the entire value chain is covered by E.ON. Gas production and international procurement, wholesale and distribution to large industrial customers over E.ON Ruhrgas, sales to end customers is handled by the Group's own market units. Overall, the company has production sites in Europe, North America and Russia, and also leads with partners shops in Brazil and Turkey. Since autumn 2016, E.ON focuses on renewable energy, energy networks and customer solutions. The core business of conventional Ennergieerzeugung has since been carried out by the split-off company Uniper. 2018, the shares were sold to the cleaved Uniper to the Finnish company Fortum. E.ON is innogy before the takeover of the utility. In this case, to pass over the provider of the distribution E.; in exchange for the competitor RWE, the main shareholder receives the innogy the business to renewable energies of both companies. Copyright 2014 FINANCE BASE AG</t>
  </si>
  <si>
    <t xml:space="preserve">ECKERT ZIEGLER </t>
  </si>
  <si>
    <t>WKN: 565970  ISIN: DE0005659700  Symbol:EUZ  Typ: Aktie</t>
  </si>
  <si>
    <t>+49-30-941084-0</t>
  </si>
  <si>
    <t>Eckert Wagniskapital und Frühphasenfinanzierung GmbH</t>
  </si>
  <si>
    <t>30,80%</t>
  </si>
  <si>
    <t>EUZ</t>
  </si>
  <si>
    <t>+49-30-941084-112</t>
  </si>
  <si>
    <t>JP Morgan Asset Management UK</t>
  </si>
  <si>
    <t>http://www.ezag.de</t>
  </si>
  <si>
    <t>JP Morgan Investment Management</t>
  </si>
  <si>
    <t>info@ezag.de</t>
  </si>
  <si>
    <t>2,70%</t>
  </si>
  <si>
    <t>+49-30-941084-138</t>
  </si>
  <si>
    <t>LOYS Investment S.A.</t>
  </si>
  <si>
    <t>karolin.riehle@ezag.de</t>
  </si>
  <si>
    <t>Karolin Riehle</t>
  </si>
  <si>
    <t>54,34%</t>
  </si>
  <si>
    <t>Eckert &amp; Ziegler Strahlen- und Medizintechnik AGRobert-Rössle-Str. 10  D-13125 Berlin</t>
  </si>
  <si>
    <t>Dr. Andreas Eckert, Dr. Harald Hasselmann, Dr. Lutz Helmke</t>
  </si>
  <si>
    <t>Prof. Dr. Wolfgang Maennig, Prof. Dr. Helmut Grothe, Dr. Edgar Löffler, Jutta Ludwig, Frank Perschmann, Albert Rupprecht</t>
  </si>
  <si>
    <t>Die Eckert &amp; Ziegler Gruppe gehört zu den weltweit größten Herstellern für radioaktive Komponenten für medizinische, wissenschaftliche und messtechnische Zwecke. Vorrangig konzentriert sich das Unternehmen auf die Entwicklung von Strahlungstechnologien für den Einsatz als Krebs- und Herzheilmittel, wie auch die die nuklearmedizinische Bildgebung. Hauptkunden sind internationale Medizingerätehersteller und Kliniken. Im Auftrag von Medizingeräteherstellern übernimmt die Gruppe die Entwicklung, Erprobung, Herstellung und Markteinführung neuer, schwach radioaktiver Produkte. Neben medizinischen Komponenten bietet die Eckert &amp; Ziegler AG weltweit auch radioaktive Strahlenquellen für den Einsatz in spezialisierten Messgeräten oder für wissenschaftliche Anwendungen an. Das Leistungsspektrum umfasst die Entwicklung der Produkte und Fertigungstechnologien im Rahmen von Genehmigungsverfahren, Strahlenschutzexpertisen sowie Wissen über Atomrecht und Gefahrgutverordnung. Copyright 2014 FINANCE BASE AG</t>
  </si>
  <si>
    <t>Eckert &amp; Ziegler Group is one of the world's largest producers of radioactive components for medical, scientific and metrological purposes. Primarily, the company focuses on the development of radiation technologies for use as cancer and heart remedies, as well as the nuclear imaging. Its main customers are international medical device manufacturers and hospitals. On behalf of medical device manufacturers, the group responsible for the development, testing, manufacturing and launch of new, low-level radioactive products. In addition to medical components Eckert &amp; Ziegler AG is a worldwide supplier and radioactive sources for use in specialized instruments or for scientific applications. The range of services includes the development of products and production technologies in the context of approval procedures, radiation protection expertise and knowledge of nuclear law and Dangerous Goods Ordinance. Copyright 2014 FINANCE BASE AG</t>
  </si>
  <si>
    <t xml:space="preserve">ELMOS SEMICONDUCTOR </t>
  </si>
  <si>
    <t>WKN: 567710  ISIN: DE0005677108  Symbol:ELG  Typ: Aktie</t>
  </si>
  <si>
    <t>1984</t>
  </si>
  <si>
    <t>+49-231-7549-0</t>
  </si>
  <si>
    <t>Weyer Beteiligungsgesellschaft mbH</t>
  </si>
  <si>
    <t>19,96%</t>
  </si>
  <si>
    <t>ELG</t>
  </si>
  <si>
    <t>+49-231-7549-149</t>
  </si>
  <si>
    <t>Jumakos Beteiligungsgesellschaft mbH</t>
  </si>
  <si>
    <t>14,83%</t>
  </si>
  <si>
    <t>11.10.1999</t>
  </si>
  <si>
    <t>http://www.elmos.de</t>
  </si>
  <si>
    <t>ZOE VVG GmbH</t>
  </si>
  <si>
    <t>info@elmos.de</t>
  </si>
  <si>
    <t>+49-231-7549-287</t>
  </si>
  <si>
    <t>Gerlin NV</t>
  </si>
  <si>
    <t>invest@elmos.com</t>
  </si>
  <si>
    <t>Internationale Kapitalanlagegesellschaft mit beschränkter Haftung</t>
  </si>
  <si>
    <t>Janina Rosenbaum</t>
  </si>
  <si>
    <t>WA Holdings, Inc.</t>
  </si>
  <si>
    <t>5,05%</t>
  </si>
  <si>
    <t>24,86%</t>
  </si>
  <si>
    <t>Elmos Semiconductor AGHeinrich-Hertz-Straße 1  D-44227 Dortmund</t>
  </si>
  <si>
    <t>Dr. Anton Mindl, Dr. Arne Schneider, Guido Meyer, Dr. Jan Dienstuhl</t>
  </si>
  <si>
    <t>Dr. Klaus Weyer, Prof. Dr. Günter Zimmer, Dr. Gottfried H. Dutiné, Dr. Klaus Egger, Thomas Lehner, Sven-Olaf Schellenberg</t>
  </si>
  <si>
    <t>Die ELMOS Semiconductor AG zählt zu den führenden Anbietern von anwendungsspezifischen integrierten Schaltungen (ASICs). Das Unternehmen konzentriert sich vorwiegend auf die Herstellung von ASICs für den Einsatz in Automobilen. Diese individuellen Chips werden in enger Zusammenarbeit mit den Kunden nach deren Anforderungen entwickelt und sind nur für deren spezielle Anwendungen einsetzbar. Besonders im Automobilbereich müssen diese ASIC's sehr robust sein, da sie zahlreichen Einflüssen wie Wind und Wetter, Öl und Fahrzeugvibrationen ausgesetzt sind. Copyright 2014 FINANCE BASE AG</t>
  </si>
  <si>
    <t>ELMOS Semiconductor AG is a leading supplier of application specific integrated circuits (ASICs). The company focuses primarily on the production of ASICs for use in automobiles. These individual chips are developed in close cooperation with the customer according to their requirements and can only be used for their specific applications. Particularly in the automotive sector, these ASICs have to be very robust, as they are exposed to numerous influences such as wind and weather, oil and vehicle vibrations. Copyright 2014 FINANCE BASE AG</t>
  </si>
  <si>
    <t xml:space="preserve">ENCAVIS </t>
  </si>
  <si>
    <t>WKN: 609500  ISIN: DE0006095003  Symbol:CAP  Typ: Aktie</t>
  </si>
  <si>
    <t>+49-40-378562-0</t>
  </si>
  <si>
    <t>AMCO Service GmbH</t>
  </si>
  <si>
    <t>20,21%</t>
  </si>
  <si>
    <t>CAP</t>
  </si>
  <si>
    <t>+49-40-378562-129</t>
  </si>
  <si>
    <t>Dr. Liedtke Vermögensverwaltung GmbH</t>
  </si>
  <si>
    <t>6,63%</t>
  </si>
  <si>
    <t>28.07.1998</t>
  </si>
  <si>
    <t>http://www.encavis.com/</t>
  </si>
  <si>
    <t>Dr. Jörn Kreke; Dr. Henning Kreke</t>
  </si>
  <si>
    <t>info@encavis.com</t>
  </si>
  <si>
    <t>Heidecker, Peter/ PELABA Anlagenverwaltungs GmbH &amp; Co. KG</t>
  </si>
  <si>
    <t>4,96%</t>
  </si>
  <si>
    <t>+49-40-378562-242</t>
  </si>
  <si>
    <t>Versicherungskammer Bayern Versicherungsanstalt des öffentlichen Rechts</t>
  </si>
  <si>
    <t>4,03%</t>
  </si>
  <si>
    <t>ir@encavis.com</t>
  </si>
  <si>
    <t>23.11.2020</t>
  </si>
  <si>
    <t>Jörg Peters</t>
  </si>
  <si>
    <t>30,22%</t>
  </si>
  <si>
    <t>Encavis AGGroße Elbstraße 45  D-22767 Hamburg</t>
  </si>
  <si>
    <t>Dr. Dierk Paskert, Dr. Christoph Husmann</t>
  </si>
  <si>
    <t>Dr. Manfred Krüper, Alexander Stuhlmann, Albert Büll, Dr. Cornelius Liedtke, Christine Scheel, Dr. Jörn Kreke, Prof. Dr. Fritz Vahrenholt, Dr. Marcus Schenck, Peter Heidecker</t>
  </si>
  <si>
    <t>Die Encavis AG (ehemals Capital Stage AG) ist als Stromanbieter vornehmlich im Bereich Erneuerbare Energien tätig. Das Unternehmen erwirbt und betreibt Solarkraftwerke und (Onshore-)Windparks in Deutschland sowie in acht weiteren europäischen Ländern. Die Gesamterzeugungskapazität der Encavis-Gruppe beläuft sich aktuell auf über 1,5 Gigawatt (GW). Innerhalb der Encavis-Gruppe ist die Encavis Asset Management AG auf den Bereich Institutioneller Anleger spezialisiert. Mit der Encavis Technical Services GmbH verfügt die Encavis-Gruppe zudem über eine Service-Einheit für die technische Betriebsführung von Solarparks. Die Encavis AG entstand 2018 durch den Zusammenschluss der Capital Stage AG mit der CHORUS Clean Energy AG. Copyright 2014 FINANCE BASE AG</t>
  </si>
  <si>
    <t>The Encavis AG (formerly Capital Stage AG) operates as a current provider primarily in the renewable energies. The company acquires and operates solar power plants and (offshore) wind farms in Germany and eight other European countries. The total generation capacity of Encavis group currently amounts to about 1.5 gigawatts (GW). Within the group Encavis the Encavis Asset Management AG specializes in the area Institutional investors. With the Encavis Technical Services GmbH Encavis Group is also a service unit for the technical operation of solar parks. The Encavis AG was formed in 2018 through the merger of Capital Stage AG with the CHORUS Clean Energy AG. Copyright 2014 FINANCE BASE AG</t>
  </si>
  <si>
    <t>Konzernjahresüberschuss in Minderheiten</t>
  </si>
  <si>
    <t xml:space="preserve">EVONIK INDUSTRIES </t>
  </si>
  <si>
    <t>WKN: EVNK01  ISIN: DE000EVNK013  Symbol:EVK  Typ: Aktie</t>
  </si>
  <si>
    <t>+49-201-177-01</t>
  </si>
  <si>
    <t>67,91%</t>
  </si>
  <si>
    <t>EVK</t>
  </si>
  <si>
    <t>+49-201-177-3475</t>
  </si>
  <si>
    <t>http://corporate.evonik.de/</t>
  </si>
  <si>
    <t>02.06.2020</t>
  </si>
  <si>
    <t>29,12%</t>
  </si>
  <si>
    <t>info@evonik.com</t>
  </si>
  <si>
    <t>+49-201-177-3150</t>
  </si>
  <si>
    <t>31.08.2020</t>
  </si>
  <si>
    <t>Tim Lange</t>
  </si>
  <si>
    <t>03.09.2020</t>
  </si>
  <si>
    <t>Evonik Industries AGRellinghauser Straße 1-11  D-45128 Essen</t>
  </si>
  <si>
    <t>Christian Kullmann, Dr. Harald Schwager, Ute Wolf, Thomas Wessel</t>
  </si>
  <si>
    <t>Bernd Tönjes, Edeltraud Glänzer, Professor Dr. Barbara Albert, Prof. Dr. Aldo Belloni, Prof. Dr. Barbara Grunewald, Dr. Siegfried Luther, Michael Rüdiger, Peter Spuhler, Angela Titzrath, Dr. Volker Trautz, Ulrich Weber, Martin Albers, Jens Barnhusen, Karin Erhard, Martin Kubessa, Frank Löllgen, Hussin El Moussaoui, Martina Reisch, Dr. Thomas Sauer, Anke Strüber-Hummelt</t>
  </si>
  <si>
    <t>Die Evonik Industries AG zählt zu den weltweit führenden Unternehmen im Bereich Spezialchemie. Das Unternehmen ist in einer Vielzahl von Märkten und Anwendungsgebieten tätig und produziert chemische Produkte und Systemlösungen für Konsumgüter, die pharmazeutische Gesundheitsversorgung, Tierernährung, den Energiemarkt, die internationale Kunststoff- und Gummiindustrie und Hightech-Anwendungen auf chemischer, thermischer und mechanischer Basis. Die Produkte des Unternehmens finden sich unter anderem in Hygieneartikeln, Solaranwendungen, Verpackungen, Halbleiterelektronik, Batterien, Baumaterialien, Farben und Lacken oder Pflanzenschutzmitteln wieder. Das deutsche Unternehmen vertreibt seine Produkte auf der ganzen Welt und betreibt Produktionsanlagen an 24 internationalen Standorten. Im Januar 2017 übernahm das Unternehmen das Spezialadditiv-Geschäft von Air Products and Chemicals. Copyright 2014 FINANCE BASE AG</t>
  </si>
  <si>
    <t>Evonik Industries AG is a global leader in specialty chemicals. The company is active in a variety of markets and applications and produces chemical products and system solutions for consumer goods, pharmaceutical health care, animal nutrition, the energy market, the international plastics and rubber industry and high-tech applications in chemical, thermal and mechanical base. The company's products can be found among others in hygiene articles, solar applications, packaging, semiconductor electronics, batteries, construction materials, paints and coatings and crop protection products again. The German company sells its products around the world and operates production facilities at 24 international locations. In January 2017, the Company acquired the specialty additives business of Air Products and Chemicals. Copyright 2014 FINANCE BASE AG</t>
  </si>
  <si>
    <t xml:space="preserve">EVOTEC </t>
  </si>
  <si>
    <t>WKN: 566480  ISIN: DE0005664809  Symbol:EVT  Typ: Aktie</t>
  </si>
  <si>
    <t>1993</t>
  </si>
  <si>
    <t>+49-40-56081-0</t>
  </si>
  <si>
    <t>Novo A/S</t>
  </si>
  <si>
    <t>10,10%</t>
  </si>
  <si>
    <t>EVT</t>
  </si>
  <si>
    <t>+49-40-56081-222</t>
  </si>
  <si>
    <t>Roland Oetker</t>
  </si>
  <si>
    <t>9,16%</t>
  </si>
  <si>
    <t>10.11.1999</t>
  </si>
  <si>
    <t>http://www.evotec.com</t>
  </si>
  <si>
    <t>Allianz Global Investors Europe GmbH</t>
  </si>
  <si>
    <t>4,89%</t>
  </si>
  <si>
    <t>info@evotec.com</t>
  </si>
  <si>
    <t>+49-40-56081-255</t>
  </si>
  <si>
    <t>2,35%</t>
  </si>
  <si>
    <t>investorrelations@evotec.com</t>
  </si>
  <si>
    <t>2,21%</t>
  </si>
  <si>
    <t>Biotechnology</t>
  </si>
  <si>
    <t>Gabriele Hansen</t>
  </si>
  <si>
    <t>T. Rowe Price Group, Inc.</t>
  </si>
  <si>
    <t>4,42%</t>
  </si>
  <si>
    <t>61,85%</t>
  </si>
  <si>
    <t>Evotec SEEssener Bogen 7  D-22419 Hamburg</t>
  </si>
  <si>
    <t>Dr. Werner Lanthaler, Dr. Cord Dohrmann, Dr. Craig Johnstone, Enno Spillner</t>
  </si>
  <si>
    <t>Prof. Dr. Wolfgang Plischke, Prof. Dr. Iris Löw-Friedrich, Dr. Mario Polywka, Roland Sackers, Michael Shalmi, Dr. Elaine Sullivan</t>
  </si>
  <si>
    <t>Die Evotec SE zählt zu den weltweit führenden Wirkstoffforschungs- und -entwicklungsunternehmen. Die Firma ist auf Neurowissenschaften, Schmerz, Stoffwechsel- und Entzündungskrankheiten sowie Onkologie spezialisiert. Das Kerngeschäft bildet die Wirkstoffforschung, die in Kooperation mit Partnerunternehmen aus der Pharma- und Biotechnologieindustrie realisiert wird. Unternehmen, die ihre Wirkstoffentwicklung auslagern wollen, werden hochwertige Lösungen und Dienstleistungen in diesem Bereich angeboten. Evotec übernimmt dabei alle Aktivitäten bis hin zur klinischen Entwicklung. Das Unternehmen unterhält langjährige Forschungsallianzen mit den größten Pharma-Unternehmen wie Bayer, Boehringer Ingelheim, CHDI, Genentech, Janssen Pharmaceuticals, MedImmune/AstraZeneca oder Ono Pharmaceutical sowie mit der Havard University zur Erforschung neuer Wirkstoffe. Copyright 2014 FINANCE BASE AG</t>
  </si>
  <si>
    <t>Evotec SE is one of the world's leading drug discovery and development. The company specializes in neuroscience, pain, metabolic and inflammatory diseases, and oncology. The core business forms the drug discovery, which is realized in co-operation with partners from the pharmaceutical and biotechnology industry. Companies that want to outsource their drug development, quality solutions and services are offered in this area. Evotec takes over all activities to clinical development. The company has many years of research alliances with major pharmaceutical companies such as Bayer, Boehringer Ingelheim, CHDI, Genentech, Janssen Pharmaceuticals, MedImmune / AstraZeneca or Ono Pharmaceutical and with Harvard University for research into new drugs. Copyright 2014 FINANCE BASE AG</t>
  </si>
  <si>
    <t xml:space="preserve">FIELMANN </t>
  </si>
  <si>
    <t>WKN: 577220  ISIN: DE0005772206  Symbol:FIE  Typ: Aktie</t>
  </si>
  <si>
    <t>1972</t>
  </si>
  <si>
    <t>+49-40-27076-0</t>
  </si>
  <si>
    <t>KORVA SE, Lütjensee</t>
  </si>
  <si>
    <t>71,64%</t>
  </si>
  <si>
    <t>FIE</t>
  </si>
  <si>
    <t>+49-40-27076-399</t>
  </si>
  <si>
    <t>09.07.2020</t>
  </si>
  <si>
    <t>2,41%</t>
  </si>
  <si>
    <t>14.09.1994</t>
  </si>
  <si>
    <t>http://www.fielmann.de</t>
  </si>
  <si>
    <t>25,95%</t>
  </si>
  <si>
    <t>kundenservice@fielmann.com</t>
  </si>
  <si>
    <t>+49-40-27076-442</t>
  </si>
  <si>
    <t>investorrelations@fielmann.com</t>
  </si>
  <si>
    <t>Retail Trade</t>
  </si>
  <si>
    <t>Fielmann AGWeidestraße 118a  D-22083 Hamburg</t>
  </si>
  <si>
    <t>Marc Fielmann, Michael Ferley, Dr. Bastian Körber, Georg Alexander Zeiss</t>
  </si>
  <si>
    <t>Prof. Dr. Mark K. Binz, Mathias Thürnau, Hans Georg Frey, Carolina Müller-Möhl, Hans Joachim Oltersdorf, Marie-Christine Ostermann, Pier Paolo Righi, Hans-Otto Schrader, Julia Wöhlke, Heiko Diekhöner, Jana Furcht, Ralf Greve, Fred Haselbach, Petra Oettle, Eva Schleifenbaum, Frank Schreckenberg</t>
  </si>
  <si>
    <t>Die Fielmann AG ist einer der führenden Augenoptiker in Europa. Das Unternehmen ist auf allen Ebenen der Branche aktiv: als Hersteller, als Agent und als Optiker. In Deutschland zählt die Gesellschaft zu den Marktführern. Fielmann liefert direkt und ohne Umwege an seine Niederlassungen. Die Geschäfte sind im Bereich der eigenen Kollektion “Factory-Outlets“, die zu vergleichsweise günstigen Preisen verkaufen können. Bei fremden Kollektionen kauft Fielmann, wie andere Optiker auch, bei Herstellern ein, die für bekannte Marken und Couture-Linien produzieren. Dabei bezieht die Gesellschaft häufig erheblich größere Mengen an einzelnen Modellen und kann die so generierten niedrigen Einkaufspreise an die Kunden weitergeben. Das Portfolio umfasst neben Sonnen- und Gleitsichtbrillen sowie Kontaktlinsen auch Hörgeräte. Fielmann hält Produktionsstätten ausschließlich in Deutschland. Copyright 2014 FINANCE BASE AG</t>
  </si>
  <si>
    <t>Fielmann AG is a leading opticians in Europe. The company is active at all levels of the industry as a manufacturer, as an agent and as an optician. In Germany, the market leader counts. Fielmann delivers directly and without detours to his offices. The shops are in the "factory outlets" of his own collection, which can sell at comparatively low prices. In foreign collections buys Fielmann, like other opticians also at manufacturers who produce for famous brands and couture lines. The company often involves considerably greater amounts of individual models and can thus generated low purchase prices to pass on to customers. The portfolio includes solar and progressive lenses, contact lenses and hearing aids. Fielmann has manufacturing exclusively in Germany. Copyright 2014 FINANCE BASE AG</t>
  </si>
  <si>
    <t xml:space="preserve">FRAPORT </t>
  </si>
  <si>
    <t>WKN: 577330  ISIN: DE0005773303  Symbol:FRA  Typ: Aktie</t>
  </si>
  <si>
    <t>1924</t>
  </si>
  <si>
    <t>+49-69-690-0</t>
  </si>
  <si>
    <t>Land Hessen</t>
  </si>
  <si>
    <t>31,31%</t>
  </si>
  <si>
    <t>FRA</t>
  </si>
  <si>
    <t>Stadtwerke Frankfurt am Main Holding GmbH</t>
  </si>
  <si>
    <t>20,32%</t>
  </si>
  <si>
    <t>11.06.2001</t>
  </si>
  <si>
    <t>http://www.fraport.de</t>
  </si>
  <si>
    <t>Deutsche Lufthansa AG</t>
  </si>
  <si>
    <t>8,44%</t>
  </si>
  <si>
    <t>10,00</t>
  </si>
  <si>
    <t>info@fraport.de</t>
  </si>
  <si>
    <t>Lazard Asset Management LLC</t>
  </si>
  <si>
    <t>+49-69-690-74840</t>
  </si>
  <si>
    <t>Christoph Nanke</t>
  </si>
  <si>
    <t>British Columbia Investment Management Corporation</t>
  </si>
  <si>
    <t>28,92%</t>
  </si>
  <si>
    <t>Fraport AGFrankfurt Airport Services Worldwide  D-60547 Frankfurt am Main</t>
  </si>
  <si>
    <t>Dr. Stefan Schulte, Anke Giesen, Michael Müller, Dr. Pierre Dominique Prümm, Dr. Matthias Zieschang</t>
  </si>
  <si>
    <t>Karlheinz Weimar (bis 26.05.2020), Ronald Laubrock, Claudia Amier, Devrim Arslan, Uwe Becker, Hakan Bölükmese, Hakan Cicek, Kathrin Dahnke, Detlev Drahts, Peter Feldmann, Peter Gerber, Dr. Margarete Haase, Frank-Peter Kaufmann, Dr. Ulrich Kipper, Lothar Klemm, Birgit Kother, Michael Odenwald, Qadeer Rana, Katharina Wesenick, Prof. Dr. Katja Windt</t>
  </si>
  <si>
    <t>Die Fraport AG zählt zu den größten Flughafen-Konzernen weltweit. Der Schwerpunkt des Geschäfts der Fraport AG besteht im Betrieb des Flughafens Frankfurt am Main, der eine der bedeutendsten Verkehrsdrehscheiben (Hub) in Europa ist. Der Flughafen verfügt über 4 Bahnen, zwei Start-Landebahnen, eine reine Start- sowie eine reine Landebahn. Die Gesellschaft ist neben den Dienstleistungen rund um den Flugbetrieb auch im Airport-Retailing und der Immobilienentwicklung aktiv. Copyright 2014 FINANCE BASE AG</t>
  </si>
  <si>
    <t>Fraport AG is one of the largest airport groups worldwide. The focus of the business of Fraport AG is to operate the Frankfurt airport, one of the major transportation hubs (hub) in Europe. The airport has four lanes, two start-runways, a pure start and a mere runway. The company is active in addition to services related to airport operations in airport retailing and real estate development. Copyright 2014 FINANCE BASE AG</t>
  </si>
  <si>
    <t xml:space="preserve">FREENET </t>
  </si>
  <si>
    <t>WKN: A0Z2ZZ  ISIN: DE000A0Z2ZZ5  Symbol:FNTN  Typ: Aktie</t>
  </si>
  <si>
    <t>+49-4331-69-1000</t>
  </si>
  <si>
    <t>14,89%</t>
  </si>
  <si>
    <t>FNTN</t>
  </si>
  <si>
    <t>7,32%</t>
  </si>
  <si>
    <t>05.03.2007</t>
  </si>
  <si>
    <t>http://www.freenet-group.de/</t>
  </si>
  <si>
    <t>info@mobilcom-debitel.de</t>
  </si>
  <si>
    <t>LSV ASSET MANAGEMENT</t>
  </si>
  <si>
    <t>+49-40-5130-6779</t>
  </si>
  <si>
    <t>investor.relations@freenet.ag</t>
  </si>
  <si>
    <t>Internet Service</t>
  </si>
  <si>
    <t>Dr. Tim-Frederik Oehr</t>
  </si>
  <si>
    <t>Polaris Capital Management, LLC</t>
  </si>
  <si>
    <t>Deutsche Asset Management Investment GmbH</t>
  </si>
  <si>
    <t>2,84%</t>
  </si>
  <si>
    <t>freenet AGHollerstraße 126  D-24782 Büdelsdorf</t>
  </si>
  <si>
    <t>Christoph Vilanek, Ingo Arnold, Stephan A. Esch, Antonius Fromme, Rickmann von Platen</t>
  </si>
  <si>
    <t>Prof. Dr. Helmut Thoma, Knut Mackeprang, Sabine Christiansen, Thorsten Kraemer, Fränzi Kühne, Marc Tüngler, Robert Weidinger, Claudia Anderleit, Bente Brandt, Theo-Benneke Bretsch, Gerhard Huck, Thomas Reimann</t>
  </si>
  <si>
    <t>Die freenet AG ist einer der größten netzunabhängigen Telekommunikationsanbieter in Deutschland und führt ein umfassendes Portfolio an Produkten und Services aus dem Bereich mobiler Sprach- und Datendienste. Dabei verfügt der Provider nicht über eine eigene Netzinfrastruktur, sondern vermarktet Mobilfunkdienstleistungen der Betreiber Telekom, Vodafone, E-Plus und O2 in Deutschland. Des Weiteren werden unter der Hauptmarke mobilcom-debitel sowie im Discountsegment unter den Marken klarmobil, freenetMobile und callmobile eigene netzunabhängige Dienste und Tarife im Vertrags-, Prepaid- und No-frills-Bereich vermarktet. Zudem vertreibt der Konzern auch Mobilfunk-Endgeräte und zusätzliche Services. Dabei läuft der Vertrieb entweder über firmeneigene Shops, über Elektronik- und Flächenmärkte oder über den Online- und Direktvertrieb. Des Weiteren verfügt die Gesellschaft mit freenet.de über ein etabliertes Internet-Portal und erschließt mit dem Bereich Digital Lifestyle ein neues Geschäftsfeld. Dort bietet freenet sogenannte Smarthome-Boxen an, mit denen sich Heizkosten per Steuerung über eine eigene Handy-App senken lassen. Durch die Übernahme des Apple-Händlers Gravis möchte das Unternehmen zudem stärker im Bereich Vertrieb von Hardware, Software und Peripheriegeräten aktiv werden. Copyright 2014 FINANCE BASE AG</t>
  </si>
  <si>
    <t>Freenet AG is one of the biggest network-independent telecommunications provider in Germany and leads a comprehensive portfolio of products and services in the field of mobile voice and data services. Here, the provider does not have its own network infrastructure, but also markets mobile services operators Telekom, Vodafone, E-Plus and O2 in Germany. Furthermore marketed klarmobil under the main brand mobilcom-debitel and the discount segment under the brand names, freenetMobile and callmobile own network services and tariffs in postpaid, prepaid and no-frills segment. In addition, the Group also sells mobile communications devices and additional services. Here, the sales are handled either through company-owned stores, via electronics retail and markets or through the online and direct sales. Furthermore, has the company freenet.de an established Internet portal and opens up the field of digital lifestyle a new business. There has freenet so-called smart home boxes of with which heating costs can be reduced by controlling its own mobile app. The takeover of Apple retailer Gravis, the company would also be actively involved in the area sales of hardware, software and peripherals. Copyright 2014 FINANCE BASE AG</t>
  </si>
  <si>
    <t xml:space="preserve">FRESENIUS </t>
  </si>
  <si>
    <t>WKN: 578560  ISIN: DE0005785604  Symbol:FRE  Typ: Aktie</t>
  </si>
  <si>
    <t>1981</t>
  </si>
  <si>
    <t>+49-6172-608-0</t>
  </si>
  <si>
    <t>Else Kröner-Fresenius-Stiftung</t>
  </si>
  <si>
    <t>26,60%</t>
  </si>
  <si>
    <t>FRE</t>
  </si>
  <si>
    <t>4,74%</t>
  </si>
  <si>
    <t>18.12.1986</t>
  </si>
  <si>
    <t>http://www.fresenius.de</t>
  </si>
  <si>
    <t>Henderson Group plc</t>
  </si>
  <si>
    <t>pr-fre@fresenius.com</t>
  </si>
  <si>
    <t>+49-6172-608-2485</t>
  </si>
  <si>
    <t>ir-fre@fresenius.com</t>
  </si>
  <si>
    <t>Markus Georgi</t>
  </si>
  <si>
    <t>54,47%</t>
  </si>
  <si>
    <t>Fresenius SE &amp; Co. KGaAElse-Kröner-Straße 1  D-61352 Bad Homburg</t>
  </si>
  <si>
    <t>Stephan Sturm, Dr. Francesco De Meo, Rachel Empey, Dr. Jürgen Götz, Mats Henriksson, Rice Powell, Dr. Ernst Wastler</t>
  </si>
  <si>
    <t>Dr. Gerd Krick, Michael Diekmann, Niko Stumpfögger, Bernd Behlert, Prof. Dr. D. Michael Albrecht, Konrad Kölbl, Stefanie Balling, Frauke Lehmann, Prof. Dr. Iris Löw-Friedrich, Klaus-Peter Müller, Oscar Romero De Paco, Hauke Stars</t>
  </si>
  <si>
    <t>Die Fresenius SE ist ein international tätiger Gesundheitskonzern, der Produkte und Dienstleistungen für Krankenhäuser, die ambulante medizinische Versorgung von Patienten und die Dialyse anbietet. Weitere Arbeitsfelder sind das Krankenhausträgergeschäft sowie Engineering- und Dienstleistungen für verschiedene Gesundheitseinrichtungen. Zum Fresenius-Konzern gehören vier Unternehmen, die weltweit eigenverantwortlich wirtschaften und handeln: Fresenius Medical Care, Fresenius Kabi, Fresenius Helios und Fresenius Vamed. Fresenius Medical Care ist der weltweit führende Anbieter von Produkten und Dienstleistungen für Patienten mit chronischem Nierenversagen. Fresenius Kabi ist Marktführer in der Infusionstherapie und in der klinischen Ernährung in Europa. Die Helios Kliniken Gruppe ist eines der größten und medizinisch führenden Klinikunternehmen Europas und auf den Betrieb und das operative Management von Krankenhäusern spezialisiert. Vamed ist weltweit im Projekt- und Managementgeschäft von Gesundheitseinrichtungen tätig. Dazu zählen Krankenhäuser, Gesundheitszentren sowie Thermen- und Wellnesscenter. Darüber hinaus werden über die Fresenius NetCare Dienstleistungen im Bereich Informationstechnologie angeboten. Copyright 2014 FINANCE BASE AG</t>
  </si>
  <si>
    <t>Fresenius SE is offering an international health care company, products and services for hospitals, ambulatory medical care of patients and dialysis. Further areas of activity are hospital operations and offers engineering and services for various health facilities. The Fresenius Group consists of four companies that operate worldwide own responsibility and act: Fresenius Medical Care, Fresenius Kabi, Fresenius Helios and Fresenius Vamed. Fresenius Medical Care is the world's leading provider of products and services for patients with chronic kidney failure. Fresenius Kabi is the leader in infusion therapy and clinical nutrition in Europe. The Helios Hospital Group is one of the largest and most medically advanced hospital companies in Europe and specializes in the operation and operational management of hospitals. Vamed is globally active in the project and management business of health facilities. These include hospitals, health centers and spa and wellness center. In addition, services are offered in information technology over the Fresenius NetCare. Copyright 2014 FINANCE BASE AG</t>
  </si>
  <si>
    <t xml:space="preserve">FRESENIUS MEDICAL CARE </t>
  </si>
  <si>
    <t>WKN: 578580  ISIN: DE0005785802  Symbol:FME  Typ: Aktie</t>
  </si>
  <si>
    <t>+49-6172-609-0</t>
  </si>
  <si>
    <t>Fresenius SE &amp; Co. KGaA</t>
  </si>
  <si>
    <t>30,75%</t>
  </si>
  <si>
    <t>FME</t>
  </si>
  <si>
    <t>+49-6172-609-2301</t>
  </si>
  <si>
    <t>Thornburg Investment Management Inc.</t>
  </si>
  <si>
    <t>02.10.1996</t>
  </si>
  <si>
    <t>http://www.fmc-ag.de</t>
  </si>
  <si>
    <t>3,12%</t>
  </si>
  <si>
    <t>+49-6172-609-2601</t>
  </si>
  <si>
    <t>FIL Limited</t>
  </si>
  <si>
    <t>ir@fmc-ag.com</t>
  </si>
  <si>
    <t>Dr. Dominic Heger</t>
  </si>
  <si>
    <t>Artisan Partners Asset Management Inc.</t>
  </si>
  <si>
    <t>52,16%</t>
  </si>
  <si>
    <t>Fresenius Medical Care AG &amp; Co. KGaAElse-Kröner-Straße 1  D-61352 Bad Homburg</t>
  </si>
  <si>
    <t>Rice Powell, Helen Giza, Frank Maddux, MD, Dr. Katarzyna Mazur-Hofsäß, Dr. Olaf Schermeier, William Valle, Kent Wanzek, Harry de Wit</t>
  </si>
  <si>
    <t>Dr. Dieter Schenk, Rolf A. Classon, William P. Johnston, Dr. Dorothea Wenzel, Pascale Witz, Prof. Dr. Gregor Zünd</t>
  </si>
  <si>
    <t>Die Fresenius Medical Care AG &amp; Co. KGaA ist ein weltweit führender Anbieter von Produkten und Dienstleistungen für die Dialysetechnik, einer Behandlung von chronischem Nierenversagen. Angeboten werden Dialysegeräte, das damit verbundene Einweg-Zubehör, Dialysemedikamente sowie Labordienstleistungen und Produkte entlang der gesamten Wertschöpfungskette der Dialyse. Das Unternehmen unterstützt dabei die beiden hauptsächlichen Behandlungsverfahren, die Hämodialyse und die Peritonealdialyse. Bei der Hämodialyse wird das Blut mit Hilfe eines Dialysators gereinigt. Bei der Peritonealdialyse wird hingegen das Bauchfell als filternde Membran genutzt. Die Gesellschaft ist mit Produktionsstätten auf allen Kontinenten vertreten und betreut weltweit Patienten in rund 3.500 eigenen Dialysekliniken. Copyright 2014 FINANCE BASE AG</t>
  </si>
  <si>
    <t>Fresenius Medical Care AG &amp; Co. KGaA is a leading global provider of products and services for dialysis technique, a treatment of chronic renal failure. offered dialysis equipment, the associated disposable accessories, pharmaceuticals, and laboratory services and products along the entire value chain of dialysis. The company supports the two main methods of treatment, hemodialysis and peritoneal dialysis. In hemodialysis, the blood is cleaned by means of a dialyzer. In peritoneal dialysis, however, the peritoneum is used as a filtering membrane. The company has production facilities on all continents and serves patients worldwide in around 3,500 own dialysis clinics. Copyright 2014 FINANCE BASE AG</t>
  </si>
  <si>
    <t xml:space="preserve">FUCHS PETROLUB VZ </t>
  </si>
  <si>
    <t>WKN: 579043  ISIN: DE0005790430  Symbol:FPE3  Typ: Aktie</t>
  </si>
  <si>
    <t>1931</t>
  </si>
  <si>
    <t>+49-621-3802-0</t>
  </si>
  <si>
    <t>FPE3</t>
  </si>
  <si>
    <t>+49-621-3802-7190</t>
  </si>
  <si>
    <t>25.07.1986</t>
  </si>
  <si>
    <t>http://www.fuchs-oil.de</t>
  </si>
  <si>
    <t>contact@fuchs.com</t>
  </si>
  <si>
    <t>ir@fuchs.com</t>
  </si>
  <si>
    <t>Thomas Altmann</t>
  </si>
  <si>
    <t>Vorzugsaktie</t>
  </si>
  <si>
    <t>Fuchs Petrolub SEFriesenheimer Straße 17  D-68169 Mannheim</t>
  </si>
  <si>
    <t>Stefan Fuchs, Dr. Lutz Lindemann, Dr. Timo Reister, Dr. Ralph Rheinboldt, Dagmar Steinert</t>
  </si>
  <si>
    <t>Dr. Kurt Bock, Dr. Erhard Schipporeit, Dr. Susanne Fuchs, Ingeborg Neumann, Jens Lehfeldt, Lars-Eric Reinert</t>
  </si>
  <si>
    <t>Die Fuchs Petrolub AG ist ein Anbieter von Schmierstoffen. Das deutsche Unternehmen konzentriert seine Aktivitäten auf die Herstellung von Standardprodukten und die Entwicklung von Speziallösungen für verschiedene Marktnischen. Die Produktpalette umfasst Schmierstoffe für Auto- und Motorradfahrer, Gütertransport, Personenverkehr, Stahlindustrie, Bergbau, Fahrzeug- und Maschinenbau sowie für die Bauwirtschaft und den Agrarbereich. Seinen Kunden bietet das Unternehmen zudem umfangreiche Beratungs- und Serviceleistungen. Unter dem Dach der Fuchs Petrolub AG sind zahlreiche Tochtergesellschaften und Beteiligungen zusammengefasst, zudem unterhält der Konzern Beziehungen zu externen Partnerunternehmen. Damit kann das Unternehmen von Synergieeffekten profitieren und diese zu seinem Vorteil nutzen. So können zum Beispiel internationale Ressourcen optimal eingesetzt werden, um die Bedürfnisse des Kunden vor Ort erfüllen zu können. Copyright 2014 FINANCE BASE AG</t>
  </si>
  <si>
    <t>Fuchs Petrolub AG is a provider of lubricants. The German company focuses its activities on the production of standard products and the development of special solutions for different market niches. The product range includes lubricants for cars, motorcyclists, Cargo transport, passenger transport, steel industry, mining, automotive and mechanical engineering as well as for the construction industry and the agricultural sector. Its customers, the company also provides extensive consulting and support services. Under the umbrella of Fuchs Petrolub AG numerous subsidiaries and associated companies are combined, in addition, the Group maintains relationships with external partners. Thus, the company may benefit from synergy effects and use them to his advantage. For example, international resources can be used to meet the needs of the customer to meet on site. Copyright 2014 FINANCE BASE AG</t>
  </si>
  <si>
    <t xml:space="preserve">GEA GROUP </t>
  </si>
  <si>
    <t>WKN: 660200  ISIN: DE0006602006  Symbol:G1A  Typ: Aktie</t>
  </si>
  <si>
    <t>1881</t>
  </si>
  <si>
    <t>+49-211-9136-0</t>
  </si>
  <si>
    <t>27.01.2020</t>
  </si>
  <si>
    <t>MFS International Value Fund</t>
  </si>
  <si>
    <t>10,49%</t>
  </si>
  <si>
    <t>G1A</t>
  </si>
  <si>
    <t>+49-211-9136-31087</t>
  </si>
  <si>
    <t>Kuwait Investment Authority</t>
  </si>
  <si>
    <t>8,36%</t>
  </si>
  <si>
    <t>http://www.gea.com</t>
  </si>
  <si>
    <t>Oliver Capital S.à.r.l.</t>
  </si>
  <si>
    <t>5,15%</t>
  </si>
  <si>
    <t>2,70</t>
  </si>
  <si>
    <t>info@gea.com</t>
  </si>
  <si>
    <t>4,85%</t>
  </si>
  <si>
    <t>ir@gea.com</t>
  </si>
  <si>
    <t>Standard Life Investments Limited</t>
  </si>
  <si>
    <t>Oliver Luckenbach</t>
  </si>
  <si>
    <t>Schroders plc</t>
  </si>
  <si>
    <t>26.11.2020</t>
  </si>
  <si>
    <t>Alecta pensionsförsäkri ng, ömsesidigt</t>
  </si>
  <si>
    <t>GEA Group AGPeter-Müller-Str. 12  D-40468 Düsseldorf</t>
  </si>
  <si>
    <t>Stefan Klebert, Marcus A. Ketter, Johannes Giloth</t>
  </si>
  <si>
    <t>Dr. Helmut Perlet, Kurt-Jürgen Löw, Ahmad M.A. Bastaki, Hartmut Eberlein, Rainer Gröbel, Colin Hall, Michaela Hubert, Michael Kämpfert, Eva-Maria Kerkemeier, Brigitte Krönchen, Jean E. Spence, Dr. Molly P. Zhang</t>
  </si>
  <si>
    <t>Die GEA Group ist einer der größten Systemanbieter für die nahrungsmittelverarbeitende Industrie. Als Technologiekonzern konzentriert sich das Unternehmen auf den Spezialmaschinenbau mit den Schwerpunkten Prozesstechnik und Komponenten sowie den Anlagenbau. Der Fokus liegt hierbei auf den beiden verfahrenstechnischen Grundprozessen Wärmeaustausch und Stofftrennung. Die Technologien der GEA Group kommen in der Nahrungsmittelwirtschaft, der chemischen und petrochemischen Industrie, der Energiewirtschaft, in der Lufttechnik, dem Schiffbau sowie in der Pharma- und Kosmetik-Herstellung zum Einsatz. Weltweit entsteht beispielsweise etwa ein Drittel des Instantkaffees in Anlagen der GEA Group und ungefähr jeder vierte Liter Milch wird mit Equipment der GEA Group gemolken bzw. weiterverarbeitet. Copyright 2014 FINANCE BASE AG</t>
  </si>
  <si>
    <t>The GEA Group is one of the largest system providers for the food processing industry. As a technology group, the company focuses on specialty mechanical engineering with a focus on process engineering and plant construction. The focus is on the two procedural basic processes of heat exchange and mass transfer. The GEA Group technologies are used in the food industry, the chemical and petrochemical industry, power industry, air treatment and shipbuilding as well as in the pharmaceutical and cosmetic manufacturing used. Worldwide one third is produced for example, about the instant coffee in GEA Group systems and about every fourth liter of milk is produced with equipment of the GEA Group and further processed. Copyright 2014 FINANCE BASE AG</t>
  </si>
  <si>
    <t xml:space="preserve">GERRESHEIMER </t>
  </si>
  <si>
    <t>WKN: A0LD6E  ISIN: DE000A0LD6E6  Symbol:GXI  Typ: Aktie</t>
  </si>
  <si>
    <t>1864</t>
  </si>
  <si>
    <t>+49-211-6181-00</t>
  </si>
  <si>
    <t>GXI</t>
  </si>
  <si>
    <t>+49-211-6181-295</t>
  </si>
  <si>
    <t>09.04.2020</t>
  </si>
  <si>
    <t>Franklin Advisory Services LLC</t>
  </si>
  <si>
    <t>11.06.2007</t>
  </si>
  <si>
    <t>http://www.gerresheimer.com</t>
  </si>
  <si>
    <t>info@gerresheimer.com</t>
  </si>
  <si>
    <t>Templeton Investment Counsel, LLC</t>
  </si>
  <si>
    <t>+49-211-6181-314</t>
  </si>
  <si>
    <t>13.10.2020</t>
  </si>
  <si>
    <t>Neuberger Berman Investment Advisers LLC</t>
  </si>
  <si>
    <t>jens-philipp.briemle@gerresheimer.com</t>
  </si>
  <si>
    <t>10,05%</t>
  </si>
  <si>
    <t>Jens-Philipp Briemle</t>
  </si>
  <si>
    <t>Fidelity Funds SICAV</t>
  </si>
  <si>
    <t>Gerresheimer AGKlaus-Bungert-Straße 4  D-40468 Düsseldorf</t>
  </si>
  <si>
    <t>Dietmar Siemssen, Dr. Bernd Metzner, Dr. Lukas Burkhardt</t>
  </si>
  <si>
    <t>Dr. Axel Herberg, Francesco Grioli, Andrea Abt, Heike Arndt, Dr. Karin Louise Dorrepaal, Franz Hartinger, Katja Schnitzler, Dr. Peter Noé, Markus Rocholz, Paul Schilling, Theodor Stuth, Udo J. Vetter</t>
  </si>
  <si>
    <t>Der Gerresheimer Konzern ist ein international führender Anbieter von hochwertigen Verpackungs- und Systemlösungen aus Glas und Kunststoff. Der wichtigste Absatzmarkt des Unternehmens ist die Pharma- und Medizinindustrie weltweit. Auf Basis eigener Entwicklungen und modernster Produktionstechnologien bietet Gerresheimer zum einen pharmazeutische Primärverpackungen und Drug Delivery-Systeme an, zum anderen Diagnostiksysteme und das komplette Spektrum an Glasprodukten für die Life Science Forschung. Kleinere Geschäftsanteile entfallen auf die Bereiche Kosmetik und technische Kunststoffsysteme, insbesondere für die Automobilzuliefererindustrie, sowie auf Nischensegmente der Nahrungsmittel- und Getränkeindustrie. Copyright 2014 FINANCE BASE AG</t>
  </si>
  <si>
    <t>The Gerresheimer Group is an internationally leading provider of high-quality packaging and system solutions made of glass and plastic. The main market of the company is the pharmaceutical and medical industries. Based on own developments and modernster production technologies offers Gerresheimer primary pharmaceutical packaging and drug delivery systems as well as diagnostic systems and a full range of glass products for the life science research. Smaller shares relate to cosmetics and technical plastic systems, particularly for the automotive industry, as well as to niche segments of the food and beverage industry. Copyright 2014 FINANCE BASE AG</t>
  </si>
  <si>
    <t>Bilanz in Mio.  EUR per  30.11</t>
  </si>
  <si>
    <t>Balance Sheet in M  EUR per  30.11</t>
  </si>
  <si>
    <t xml:space="preserve">GRAND CITY PROPERTIES </t>
  </si>
  <si>
    <t>WKN: A1JXCV  ISIN: LU0775917882  Typ: Aktie</t>
  </si>
  <si>
    <t>2011</t>
  </si>
  <si>
    <t>+49-30-887088-219</t>
  </si>
  <si>
    <t>16.03.2020</t>
  </si>
  <si>
    <t>Edolaxia Group</t>
  </si>
  <si>
    <t>GYC</t>
  </si>
  <si>
    <t>+49-30-887088-111</t>
  </si>
  <si>
    <t>EdgepointGroup</t>
  </si>
  <si>
    <t>28.05.2012</t>
  </si>
  <si>
    <t>http://www.grandcityproperties.com/</t>
  </si>
  <si>
    <t>56,00%</t>
  </si>
  <si>
    <t>0,10</t>
  </si>
  <si>
    <t>katrin.petersen@grandcity.lu</t>
  </si>
  <si>
    <t>17.08.2020</t>
  </si>
  <si>
    <t>+352-2877-8786</t>
  </si>
  <si>
    <t>Katrin Petersen</t>
  </si>
  <si>
    <t>Grand City Properties S.A.1, Avenue du Bois  L-1251 Luxembourg</t>
  </si>
  <si>
    <t>Christian Windfuhr</t>
  </si>
  <si>
    <t>Refael Zamir, Simone Runge-Brandner, Daniel Malkin</t>
  </si>
  <si>
    <t>Grand City Properties ist ein Immobilienunternehmen mit dem Schwerpunkt auf Wohnimmobilien in Deutschland. Der Großteil des Wohnungsbestands befindet sich im bevökerrungsreichsten Bundesland Nordrhein-Westfalen, in Berlin sowie in weiteren bevölkerrungsstarken Regionen. Das Unternehmen übernimmt alle Aspekte des Wohnungsankaufs und Wertsteigerungsmanagements und verfolgt eine Strategie des langfristigen Bestands, bei dem Teile des Portfolios, das aus über 86,000 Wohneinheiten besteht, nur bei überdurchschnittlichem Veräußerungsgewinn abgetreten werden. Copyright 2014 FINANCE BASE AG</t>
  </si>
  <si>
    <t>Grand City Properties is a real estate company with a focus on residential real estate in Germany. The bulk of the housing stock is located in bevökerrungsreichsten state North Rhine-Westphalia, in Berlin and in other bevölkerrungsstarken regions. The company handles all aspects of the home buying-in and value management and is pursuing a strategy of long-term portfolio, in which parts of the portfolio consisting of over 86,000 residential units, only be assigned with above-average capital gain. Copyright 2014 FINANCE BASE AG</t>
  </si>
  <si>
    <t xml:space="preserve">GRENKE AG </t>
  </si>
  <si>
    <t>WKN: A161N3  ISIN: DE000A161N30  Symbol:GLJ  Typ: Aktie</t>
  </si>
  <si>
    <t>+49-7221-5007-0</t>
  </si>
  <si>
    <t>Grenke Vermögensverwaltung GmbH</t>
  </si>
  <si>
    <t>42,64%</t>
  </si>
  <si>
    <t>GLJ</t>
  </si>
  <si>
    <t>+49-7221-5007-222</t>
  </si>
  <si>
    <t>Jupiter Unit Trust Managers Limited</t>
  </si>
  <si>
    <t>04.04.2000</t>
  </si>
  <si>
    <t>http://www.grenke.de/de.html</t>
  </si>
  <si>
    <t>1,28</t>
  </si>
  <si>
    <t>service@grenke.de</t>
  </si>
  <si>
    <t>ACATIS Investment Kapitalverwaltungsgesellschaft</t>
  </si>
  <si>
    <t>investor@grenke.de</t>
  </si>
  <si>
    <t>Anke Linnartz</t>
  </si>
  <si>
    <t>38,88%</t>
  </si>
  <si>
    <t>Grenke AGNeuer Markt 2  D-76532 Baden-Baden</t>
  </si>
  <si>
    <t>Antje Leminsky, Gilles Christ, Sebastian Hirsch, Mark Kindermann</t>
  </si>
  <si>
    <t>Prof. Dr. Ernst-Moritz Lipp, Wolfgang Grenke, Claudia Karolina Krcmar, Dr. Ljiljana Mitic, Florian Schulte, Jens Rönnberg</t>
  </si>
  <si>
    <t>Die Grenke AG zählt zu den führenden deutschen Anbietern von IT-Leasing. Das Unternehmen ist ein spezialisierter Dienstleister für die Finanzierung von IT-Produkten und die weitere Vertriebsunterstützung, insbesondere für Small-Ticket-IT-Produkte wie Notebooks, PCs, Bildschirme und andere Peripheriegeräte, Server, Software, Telekommunikations- und Kopiertechnik. Zu den Kunden des Unternehmens zählen überwiegend mittelständische und kleine Unternehmen, Freiberufler oder Selbständige. Grenkeleasing vertreibt seine Leasingprodukte überwiegend in enger Zusammenarbeit mit dem IT-Handel und den IT-Herstellern sowie im Internet über Weblease. Mit namhaften Herstellern, unter anderem Hewlett-Packard und Microsoft, werden enge Partnerschaften und Kooperationen unterhalten. Das Unternehmen nutzt drei verschiedene Vertriebswege für IT-Produkte, den Fachhandel, die Vertriebskanäle der IT-Hersteller sowie das Internet durch Weblease. Copyright 2014 FINANCE BASE AG</t>
  </si>
  <si>
    <t>Grenke AG is one of Germany's leading providers of IT leasing. The company is a specialized service for the financing of IT products and additional sales support, especially for small-ticket IT products such as notebooks, PCs, monitors and other peripherals, servers, software, telecommunication and copier equipment. The customers of the company are mainly medium and small companies, freelancers or self-employed. Grenkeleasing sells its leasing products mainly in close collaboration with the IT trade and IT manufacturers and on the Internet via Weblease. With well-known manufacturers, including Hewlett-Packard and Microsoft, strong partnerships and collaborations to be entertained. The company uses three different distribution channels for IT products, retailers, the sales channels of IT manufacturers and the Internet through Weblease. Copyright 2014 FINANCE BASE AG</t>
  </si>
  <si>
    <t xml:space="preserve">HAMBORNER REIT </t>
  </si>
  <si>
    <t>WKN: 601300  ISIN: DE0006013006  Symbol:HAB  Typ: Aktie</t>
  </si>
  <si>
    <t>1953</t>
  </si>
  <si>
    <t>+49-203-54405-0</t>
  </si>
  <si>
    <t>12,45%</t>
  </si>
  <si>
    <t>HAB</t>
  </si>
  <si>
    <t>+49-203-54405-49</t>
  </si>
  <si>
    <t>08.06.2009</t>
  </si>
  <si>
    <t>http://www.hamborner.de</t>
  </si>
  <si>
    <t>BNP Paribas</t>
  </si>
  <si>
    <t>info@hamborner.de</t>
  </si>
  <si>
    <t>Belfius Insurance</t>
  </si>
  <si>
    <t>+49-203-54405-32</t>
  </si>
  <si>
    <t>2,89%</t>
  </si>
  <si>
    <t>c.heitmann@hamborner.de</t>
  </si>
  <si>
    <t>69,70%</t>
  </si>
  <si>
    <t>Christoph Heitmann</t>
  </si>
  <si>
    <t>Hamborner REIT AGGoethestr. 45  D-47166 Duisburg</t>
  </si>
  <si>
    <t>Niclas Karoff, Hans Richard Schmitz</t>
  </si>
  <si>
    <t>Bärbel Schomberg (bis 6.05.2020), Dr. Andreas Mattner, Claus-Matthias Böge, Rolf Glessing, Ulrich Graebner, Christel Kaufmann-Hocker, Mechthilde Dordel, Wolfgang Heidermann, Dieter Rolke</t>
  </si>
  <si>
    <t>Die Hamborner REIT AG ist ausschließlich im Immobiliensektor tätig. Das Unternehmen verfügt über ein bundesweit gestreutes Immobilienportfolio von ca. siebzig Objekten. Den Schwerpunkt des Bestandes bilden Einzelhandelsflächen in zentralen Innenstadtlagen deutscher Großstädte und Mittelzentren. Darüber hinaus umfasst der Immobilienbestand hoch frequentierte Fachmärkte und profitable Bürohäuser, sowie Praxisflächen, Wohnungen und Stellplätze an diversen Standorten in Deutschland. Neueste Objekte befinden sich in Merlib, Hamburg, Erlangen, Freiburg, Ingolstadt und Münster. Weiterhin besitzt die Gesellschaft zudem rd. 1,4 Mio. m² unbebaute Grundstücksflächen, die sich überwiegend im Duisburger Norden und in den angrenzenden Kommunen Dinslaken und Hünxe befinden. Das Unternehmen zeichnet sich durch ein ausgeprägtes Nachhaltigkeitskonzept aus, das ökologische, soziale, ökonomische und Governance-Bereiche umfasst. Copyright 2014 FINANCE BASE AG</t>
  </si>
  <si>
    <t>Hamborner REIT AG operates exclusively in the property sector. The company has a nationwide diversified real estate portfolio of approximately seventy objects. The focus of the portfolio consists of retail space in central downtown locations in major German cities and resources centers. In addition, the property portfolio comprises highly frequented specialist stores and profitable office buildings, as well as doctors' surgeries, apartments and car parks at various locations in Germany. Latest properties are located in Merlib, Hamburg, Erlangen, Freiburg, Ingolstadt and Munster. Furthermore, the Company still has approximately. 1.4 million m² of undeveloped land, located predominantly in Duisburg North and in the adjacent municipalities of Dinslaken and Hünxe. The company is characterized by a distinctive concept of sustainability, ecological, social, economic and governance areas covers. Copyright 2014 FINANCE BASE AG</t>
  </si>
  <si>
    <t xml:space="preserve">HANNOVER R%C3%BCCK </t>
  </si>
  <si>
    <t>WKN: 840221  ISIN: DE0008402215  Symbol:HNR1  Typ: Aktie</t>
  </si>
  <si>
    <t>1966</t>
  </si>
  <si>
    <t>+49-511-5604-0</t>
  </si>
  <si>
    <t>Talanx AG</t>
  </si>
  <si>
    <t>50,20%</t>
  </si>
  <si>
    <t>HNR1</t>
  </si>
  <si>
    <t>+49-511-5604-1188</t>
  </si>
  <si>
    <t>30.11.1994</t>
  </si>
  <si>
    <t>http://www.hannover-rueck.de</t>
  </si>
  <si>
    <t>info@hannover-re.com</t>
  </si>
  <si>
    <t>3,33%</t>
  </si>
  <si>
    <t>+49-511-5604-1529</t>
  </si>
  <si>
    <t>40,23%</t>
  </si>
  <si>
    <t>Julia Hartmann</t>
  </si>
  <si>
    <t>Hannover Rück SEKarl-Wiechert-Allee 50  D-30625 Hannover</t>
  </si>
  <si>
    <t>Jean-Jacques Henchoz, Sven Althoff, Claude Chèvre, Dr. Klaus Miller, Dr. Michael Pickel, Silke Sehm, Roland Vogel</t>
  </si>
  <si>
    <t>Torsten Leue, Herbert K. Haas, Natalie Bani Ardalan, Frauke Heitmüller, Ilka Hundeshagen, Dr. Ursula Lipowsky, Dr. Michael Ollmann, Dr. Andrea Pollak, Dr. Erhard Schipporeit</t>
  </si>
  <si>
    <t>Die Hannover Rück SE ist mit einem Prämienvolumen von rund 13,8 Milliarden EUR eine der führenden Rückversicherungsgruppen der Welt. Sie betreibt alle Sparten der Schaden- und Personen-Rückversicherung und unterhält Rückversicherungsbeziehungen mit zahlreichen Versicherungsgesellschaften in verschiedenen Ländern. Zu den Versicherungsfeldern gehören unter anderem Schäden aus Naturkatastrophen, Transport, Luft- und Raumfahrt, Kredit- und Kautionsrückversicherungen, die allgemeine Haftpflicht sowie Lebens-, Kranken-, Renten-, Unfall- und Invaliditätsversicherungen. Das Deutschland-Geschäft der Gruppe wird von der Tochtergesellschaft E+S Rück betrieben. Die weltweite Infrastruktur der Versicherungsgruppe besteht aus einer Vielzahl von Tochter- und Beteiligungsgesellschaften, Niederlassungen und Repräsentanzen auf allen fünf Kontinenten. Copyright 2014 FINANCE BASE AG</t>
  </si>
  <si>
    <t>Hannover Rück SE is equipped with a gross premium of around EUR 13.8 billion one of the leading reinsurance groups in the world. It transacts all lines of non-life and life and maintains reinsurance relationships with numerous insurance companies in different countries. To insurance fields include losses from natural disasters, transportation, aerospace, credit and surety reinsurance, general liability and life, health, annuity, accident and disability insurance. The Germany business of the group is operated by the subsidiary E + S Rück. The worldwide network of insurance group consists of a number of subsidiaries and affiliates, branches and representative offices on all five continents. Copyright 2014 FINANCE BASE AG</t>
  </si>
  <si>
    <t xml:space="preserve">HEIDELBERGCEMENT </t>
  </si>
  <si>
    <t>WKN: 604700  ISIN: DE0006047004  Symbol:HEI  Typ: Aktie</t>
  </si>
  <si>
    <t>+49-6221-481-0</t>
  </si>
  <si>
    <t>First Eagle Holdings, Inc.</t>
  </si>
  <si>
    <t>HEI</t>
  </si>
  <si>
    <t>+49-6221-481-13217</t>
  </si>
  <si>
    <t>18.03.1889</t>
  </si>
  <si>
    <t>http://www.heidelbergcement.de</t>
  </si>
  <si>
    <t>3,23%</t>
  </si>
  <si>
    <t>info@heidelbergcement.com</t>
  </si>
  <si>
    <t>04.06.2020</t>
  </si>
  <si>
    <t>+49-6221-481-13249</t>
  </si>
  <si>
    <t>ir-info@heidelbergcement.com</t>
  </si>
  <si>
    <t>Efiparind B.V.</t>
  </si>
  <si>
    <t>Building Materials &amp; Components</t>
  </si>
  <si>
    <t>Christoph Beumelburg</t>
  </si>
  <si>
    <t>Building Industry</t>
  </si>
  <si>
    <t>Spohn Cement Beteiligungen GmbH</t>
  </si>
  <si>
    <t>25,53%</t>
  </si>
  <si>
    <t>Black Creek Investment Management Inc.</t>
  </si>
  <si>
    <t>HeidelbergCement AGBerliner Straße 6  D-69120 Heidelberg</t>
  </si>
  <si>
    <t>Dr. Dominik von Achten, Dr. Lorenz Näger, Kevin Gluskie, Hakan Gurdal, Ernest Jelito, Jon Morrish, Chris Ward</t>
  </si>
  <si>
    <t>Fritz-Jürgen Heckmann, Heinz Schmitt, Barbara Breuninger, Birgit Jochens, Ludwig Merckle, Tobias Merckle, Luka Mucic, Dr. Ines Ploss, Peter Riedel, Werner Schraeder, Margret Suckale, Prof. Dr. Marion Weissenberger-Eibl</t>
  </si>
  <si>
    <t>Die HeidelbergCement AG zählt zu den weltweit führenden Herstellern und Händlern von Zement, Beton und Baustoffen. Die internationalen Aktivitäten des Unternehmens werden dezentral in sechs strategischen Regionen mit operativer Verantwortung geführt. Die Kernaktivitäten von HeidelbergCement umfassen die Herstellung und den Vertrieb von Zement und Zuschlagstoffen, den beiden wesentlichen Rohstoffen für Beton. Nachgelagerte Produkte und Aktivitäten wie Transportbeton, Betonprodukte und Betonelemente sowie weitere verwandte Produkte und Serviceleistungen ergänzen das Portfolio. So handelt die HeidelbergCement auch mit Kalksandsteinen, Kalk, Mörtel, Estrichen und bauchemischen Produkten. Das Unternehmen vertreibt seine Produkte in rund 60 Ländern. 2016 übernahm HeidelbergCement den itlienischen Baumittelhersteller Italcementi. Copyright 2014 FINANCE BASE AG</t>
  </si>
  <si>
    <t>HeidelbergCement AG is one of the world's leading manufacturers and distributors of cement, concrete and building materials. The company's international activities is decentralized in six strategic areas with operational responsibility. The core activities of HeidelbergCement include the production and distribution of cement and aggregates, the two essential raw materials for concrete. Downstream products and activities such as ready-mix concrete, concrete products and concrete elements, as well as other related products and services complete the portfolio. So HeidelbergCement is also with sand-lime bricks, lime, mortar, screeds and construction chemicals. The company sells its products in about 60 countries. 2016 HeidelbergCement acquired the manufacturing business itlienischen Italcementi. Copyright 2014 FINANCE BASE AG</t>
  </si>
  <si>
    <t xml:space="preserve">HELLA KGAA HUECK CO </t>
  </si>
  <si>
    <t>WKN: A13SX2  ISIN: DE000A13SX22  Symbol:HLE  Typ: Aktie</t>
  </si>
  <si>
    <t>+49-2941-380</t>
  </si>
  <si>
    <t>14.01.2020</t>
  </si>
  <si>
    <t>Gesellschafterfamilie (poolgebunden)</t>
  </si>
  <si>
    <t>60,00%</t>
  </si>
  <si>
    <t>HLE</t>
  </si>
  <si>
    <t>+49-2941-387133</t>
  </si>
  <si>
    <t>02.04.2020</t>
  </si>
  <si>
    <t>Epina GmbH &amp; Co. KG</t>
  </si>
  <si>
    <t>11.11.2014</t>
  </si>
  <si>
    <t>http://www.hella.com</t>
  </si>
  <si>
    <t>14.08.2020</t>
  </si>
  <si>
    <t>36,72%</t>
  </si>
  <si>
    <t>info@hella.com</t>
  </si>
  <si>
    <t>24.09.2020</t>
  </si>
  <si>
    <t>+49-2941-381349</t>
  </si>
  <si>
    <t>investor.relations@hella.com</t>
  </si>
  <si>
    <t>Dr. Kerstin Dodel</t>
  </si>
  <si>
    <t>Hella GmbH &amp; Co. KGaARixbecker Straße 75  D-59552 Lippstadt</t>
  </si>
  <si>
    <t>Dr. Rolf Breidenbach, Dr. Frank Huber, Ulric Bernard Schaeferbarthold, Björn Twiehaus</t>
  </si>
  <si>
    <t>Klaus Kühn, Michaela Bittner, Heinrich-Georg Bölter, Paul Hellmann, Dr. Dietrich Hueck, Stephanie Hueck, Dr. Tobias Hueck, Susanna Hülsbömer, Manfred Menningen, Claudia Owen, Dr. Thomas B. Paul, Britta Peter, Christoph Rudiger, Franz-Josef Schütte, Charlotte Sötje, Christoph Thomas</t>
  </si>
  <si>
    <t>Hella GmbH &amp; Co. KGaA (ehemals Hella KGaA Hueck &amp; Co) ist ein weltweit führender Automobilzulieferer. Der Konzern ist auf Lichtsysteme und Fahrzeugelektronik spezialisiert. Das Unternehmen agiert in den Bereichen Automotive, Aftermarket und Special Applications. Im Bereich Automotive entwickelt, produziert und vertreibt Hella verschiedene Artikel für die Lichttechnik und Elektronik für Fahrzeughersteller oder weitere Zulieferbetriebe. Zum Angebot zählen dabei Batteriesensoren, radarbasierte Fahrerassistenz-Systeme oder adaptive Licht-Systeme. Außerdem bietet der Konzern im Bereich Aftermarket weitere Artikel für den unabhängigen Teilehandel und Werkstätten an. Special Applications hingegen konzentriert sich auf die Bedürfnisse von Baumaschinen- und Bootsherstellern sowie Kommunen und Energieversorgern. Copyright 2014 FINANCE BASE AG</t>
  </si>
  <si>
    <t>Hella GmbH &amp; Co. KGaA (formerly Hella KGaA Hueck &amp; Co) is a leading global automotive supplier. The Group specializes in lighting systems and automotive electronics. The company operates in the automotive aftermarket, and Special Applications. developed in the automotive sector, produces and sells Hella different items for lighting technology and electronics for the vehicle manufacturer or other suppliers. Other features include battery while sensors, radar-based driver assistance systems or adaptive lighting systems. In addition, the Group offers in the aftermarket to more articles for the independent aftermarket and repair shops. Special Applications, however, focuses on the needs of construction equipment and boat manufacturers as well as municipalities and utility companies. Copyright 2014 FINANCE BASE AG</t>
  </si>
  <si>
    <t>Bilanz in Mio.  EUR per  31.05</t>
  </si>
  <si>
    <t>Balance Sheet in M  EUR per  31.05</t>
  </si>
  <si>
    <t xml:space="preserve">HELLOFRESH </t>
  </si>
  <si>
    <t>WKN: A16140  ISIN: DE000A161408  Symbol:HFG  Typ: Aktie</t>
  </si>
  <si>
    <t>+49-30-208-4831-60</t>
  </si>
  <si>
    <t>15.01.2020</t>
  </si>
  <si>
    <t>26,59%</t>
  </si>
  <si>
    <t>HFG</t>
  </si>
  <si>
    <t>11,10%</t>
  </si>
  <si>
    <t>https://www.hellofreshgroup.com/</t>
  </si>
  <si>
    <t>Marathon Asset Management LLP</t>
  </si>
  <si>
    <t>5,64%</t>
  </si>
  <si>
    <t>pr@hellofresh.com</t>
  </si>
  <si>
    <t>Jeff Horing/ HF Main Insight S.à r.l.</t>
  </si>
  <si>
    <t>+49-30-346-496-153</t>
  </si>
  <si>
    <t>Dominik Sebastian Richter/ DSR Ventures UG</t>
  </si>
  <si>
    <t>2,54%</t>
  </si>
  <si>
    <t>ir@hellofresh.com</t>
  </si>
  <si>
    <t>5,20%</t>
  </si>
  <si>
    <t>Food</t>
  </si>
  <si>
    <t>Lukas Schunkert</t>
  </si>
  <si>
    <t>23,80%</t>
  </si>
  <si>
    <t>HelloFresh SESaarbrücker Straße 37a  D-10405 Berlin</t>
  </si>
  <si>
    <t>Dominik Richter, Thomas Griesel, Christian Gärtner, Ed Boyes</t>
  </si>
  <si>
    <t>Jeffrey Lieberman, Ursula Radeke-Pietsch, John H. Rittenhouse, Derek Zissman, Ugo Arzani</t>
  </si>
  <si>
    <t>HelloFresh SE ist ein Lieferservice für Lebensmittel. Das Unternehmen liefert die passenden Zutaten und die Rezepte für Gerichte zum selber Kochen an die Haustür. Die Lieferungen können individuell abgestimmt werden und die Essensplanung mit wöchentlich neuen Gerichtideen wird von HelloFresh übernommen. Abonnenten des Services können jede Woche aus abwechslungsreichen Gerichten auswählen und sparen sich den Weg zum Supermarkt. Das Unternehmen wurde 2011 gegründet und ist in Großbritannien, Deutschland, den Niederlanden, Belgien, der Schweiz, Australien und Kanada aktiv. Der Unternehmenssitz befindet sich in Berlin und HelloFresh unterhält weitere Büros in New York, London, Amsterdam, Zürich, Sydney und Toronto. Copyright 2014 FINANCE BASE AG</t>
  </si>
  <si>
    <t>Hello Fresh SE is a grocery delivery service. The company supplies the right ingredients and the recipes for dishes for cooking himself at the front door. Deliveries can be individually and meal planning with weekly new dish ideas is taken over by Hello Fresh. Subscribers to the service every week can choose from varied dishes and save yourself the trip to the supermarket. The company was founded in 2011 and is active in the UK, Germany, the Netherlands, Belgium, Switzerland, Australia and Canada. The company is based in Berlin and Hello Fresh with additional offices in New York, London, Amsterdam, Zurich, Sydney and Toronto. Copyright 2014 FINANCE BASE AG</t>
  </si>
  <si>
    <t xml:space="preserve">HENKEL VZ </t>
  </si>
  <si>
    <t>WKN: 604843  ISIN: DE0006048432  Symbol:HEN3  Typ: Aktie</t>
  </si>
  <si>
    <t>1876</t>
  </si>
  <si>
    <t>+49-211-797-0</t>
  </si>
  <si>
    <t>Aktienbindungsvertrag Familie Henkel</t>
  </si>
  <si>
    <t>61,02%</t>
  </si>
  <si>
    <t>HEN3</t>
  </si>
  <si>
    <t>38,98%</t>
  </si>
  <si>
    <t>11.10.1985</t>
  </si>
  <si>
    <t>http://www.henkel.de</t>
  </si>
  <si>
    <t>corporate.communications@henkel.de</t>
  </si>
  <si>
    <t>+49-211-797-3937</t>
  </si>
  <si>
    <t>investor.relations@henkel.com</t>
  </si>
  <si>
    <t>Lars Korinth</t>
  </si>
  <si>
    <t>Henkel AG &amp; Co. KGaAHenkelstraße 67  D-40589 Düsseldorf</t>
  </si>
  <si>
    <t>Carsten Knobel, Marco Swoboda, Sylvie Nicol, Jan-Dirk Auris, Jens-Martin Schwärzler, Bruno Piacenza</t>
  </si>
  <si>
    <t>Dr. Simone Bagel-Trah, Birgit Helten-Kindlein, Jutta Bernicke, Dr. Kaspar von Braun, Peter Emmerich, Timotheus Höttges, Benedikt-Richard Freiherr von Herman, Prof. Dr. Michael Kaschke, Barbara Kux, Andrea Pichottka, Philipp Scholz, Dr. Martina Seiler, Prof. Dr. Theo Siegert, Dirk Thiede, Edgar Topsch, Michael Vassiliadis</t>
  </si>
  <si>
    <t>Die Henkel AG &amp; Co. KGaA ist ein weltweit tätiger Entwickler und Produzent von Markenartikeln sowie Technologien im Konsumenten- und Industriegeschäft. Die Produkte und Technologien des Konzerns kommen in zahlreichen Bereichen zum Einsatz: Haushalt, Handwerk, Körperpflege und Kosmetik, Büro, Schule, Hobby, aber auch in der Automobil-, Elektronik- und Verpackungsindustrie. Dementsprechend setzt sich das Produktsortiment aus Kleb- und Dichtstoffen, Wasch- und Reinigungsmitteln sowie Haarwasch- und anderen Pflegemitteln, Hautpflegeprodukten, Deodorants, Bade- und Duschzusätzen und Zahnpflegeprodukten zusammen. Zu den bekanntesten Marken des Unternehmens gehören unter anderem Bref, Fa, Pattex, Persil, Perwoll, Pril, Pritt, Schauma, Sil, Somat, Spee und taft. Copyright 2014 FINANCE BASE AG</t>
  </si>
  <si>
    <t>Henkel AG &amp; Co. KGaA is a global developer and manufacturer of branded goods as well as technologies in the consumer and industrial business. The products and technologies of the Group are used in many sectors: household, crafts, personal care and cosmetics, office, school, hobby, but also in the automotive, electronics and packaging industries. Accordingly, the product range of adhesives and sealants, detergents and cleaners, as well as shampoos and other care products, skin care products, deodorants, bath and shower additives and dental care products is composed. Among the best known brands include, among others, Bref, Fa, Loctite, Persil, Perwoll, Pril, Pritt, Schauma, Sil, Somat, Spee and taffeta. Copyright 2014 FINANCE BASE AG</t>
  </si>
  <si>
    <t xml:space="preserve">HHLA </t>
  </si>
  <si>
    <t>WKN: A0S848  ISIN: DE000A0S8488  Symbol:HHFA  Typ: Aktie</t>
  </si>
  <si>
    <t>1885</t>
  </si>
  <si>
    <t>+49-40-3088-0</t>
  </si>
  <si>
    <t>Freie und Hansestadt Hamburg</t>
  </si>
  <si>
    <t>68,40%</t>
  </si>
  <si>
    <t>HHFA</t>
  </si>
  <si>
    <t>+49-40-3088-3355</t>
  </si>
  <si>
    <t>First Eagle Investment Management, L.L.C.</t>
  </si>
  <si>
    <t>02.11.2007</t>
  </si>
  <si>
    <t>http://www.hhla.de</t>
  </si>
  <si>
    <t>28,71%</t>
  </si>
  <si>
    <t>info@hhla.de</t>
  </si>
  <si>
    <t>+49-40-3088-3397</t>
  </si>
  <si>
    <t>Stefanie Steiner</t>
  </si>
  <si>
    <t>Hamburger Hafen und Logistik AGBei St. Annen 1  D-20457 Hamburg</t>
  </si>
  <si>
    <t>Angela Titzrath, Jens Hansen, Dr. Roland Lappin, Torben Seebold</t>
  </si>
  <si>
    <t>Rüdiger Grube, Berthold Bose, Dr. Norbert Kloppenburg, Thomas Lütje, Thomas Mendrzik, Dr. Isabella Niklas, Norbert Paulsen, Sonja Petersen, Dr. Sibylle Roggencamp, Prof. Dr. Burkhard Schwenker, Maya Schwiegershausen-Güth, Dr. Torsten Sevecke</t>
  </si>
  <si>
    <t>Die Hamburger Hafen und Logistik AG (HHLA) ist einer der führenden Hafenlogistik-Konzerne in der europäischen Nordrange. Die Gesellschaft entwickelt und vermietet Immobilien am Standort Hamburg. Effiziente Containerterminals, leistungsorientierte Transportsysteme und umfassende Logistikdienstleistungen bilden ein komplettes Netzwerk zwischen Überseehafen und europäischem Hinterland. Den Großteil des Umschlags stellen dabei die Verbindungen nach Asien dar, welche über die Hälfte der See-Containerverladung ausmachen. Jedoch werden alle Märkte, von Europa über Nord- und Südamerika bis nach Afrika, bedient. Copyright 2014 FINANCE BASE AG</t>
  </si>
  <si>
    <t>The Hamburger Hafen und Logistik Aktiengesellschaft (HHLA) is one of the leading port logistics groups in the European North Range. The company develops and leases properties in Hamburg. Efficient container terminals, performance-oriented transport systems and comprehensive logistics services form a complete network between the overseas port and its European hinterland. The majority of the envelope make it the connections to Asia is making up container loading lake more than half of. However, all markets, from Europe to North and South America to Africa, served. Copyright 2014 FINANCE BASE AG</t>
  </si>
  <si>
    <t xml:space="preserve">HOCHTIEF </t>
  </si>
  <si>
    <t>WKN: 607000  ISIN: DE0006070006  Symbol:HOT  Typ: Aktie</t>
  </si>
  <si>
    <t>1875</t>
  </si>
  <si>
    <t>+49-201-824-0</t>
  </si>
  <si>
    <t>ACS, Actividades de Construcción y Servicios, S.A.</t>
  </si>
  <si>
    <t>50,40%</t>
  </si>
  <si>
    <t>HOT</t>
  </si>
  <si>
    <t>+49-201-824-2777</t>
  </si>
  <si>
    <t>Atlantia S.p.A.</t>
  </si>
  <si>
    <t>18,01%</t>
  </si>
  <si>
    <t>http://www.hochtief.de</t>
  </si>
  <si>
    <t>06.07.2020</t>
  </si>
  <si>
    <t>31,59%</t>
  </si>
  <si>
    <t>info@hochtief.de</t>
  </si>
  <si>
    <t>+49-201-824-2127</t>
  </si>
  <si>
    <t>Nadine.Waermer@hochtief.de</t>
  </si>
  <si>
    <t>Construction Industry</t>
  </si>
  <si>
    <t>Nadine Wärmer</t>
  </si>
  <si>
    <t>Hochtief AGOpernplatz 2  D-45128 Essen</t>
  </si>
  <si>
    <t>Marcelino Fernández Verdes, Nikolaus Graf von Matuschka, José Ignacio Legorburo, Peter Sassenfeld</t>
  </si>
  <si>
    <t>Pedro López Jiménez, Matthias Maurer, Ángel García Altozano, Beate Bell, José Luis del Valle Pérez, Dr. rer. pol. h.c. Francisco Javier Garcia Sanz, Patricia Geibel-Conrad, Luis Nogueira Miguelsanz, Christine Wolff, Christoph Breimann, Carsten Burckhardt, Arno Gellweiler, Nikolaos Paraskevopoulos, Sabine Roth, Nicole Simons, Klaus Stümper</t>
  </si>
  <si>
    <t>Die HOCHTIEF AG zählt zu den führenden internationalen Baukonzernen. Das Unternehmen realisiert Infrastrukturprojekte weltweit und ist dabei in den Bereichen Verkehrs-, Energie-, soziale und urbane Infrastruktur sowie im Minengeschäft tätig. Mit seinen Tochtergesellschaften ist HOCHTIEF auf allen wichtigen Märkten der Welt präsent. In Europa plant, entwickelt und betreibt die HOCHTIEF Solutions AG Infrastrukturprojekte, Immobilien und Anlagen. Zum Leistungsumfang gehören Hoch-, Tief- und Ingenieurbau als auch das PPP-Geschäft (Public Private Partnership). In Amerika ist die Tochtergesellschaft Turner führend im Bereich allgemeiner Hochbau und gilt als Pionier im nachhaltigen Bauen. Ergänzt wird die Präsenz durch die Gesellschaft Flatiron, die vor allem im Verkehrswegebau einer der wichtigsten Anbieter ist. Hinzu kommen die Aktivitäten in Australien, wo die Firma Leighton Marktführer ist. Das Unternehmen bietet Leistungen für die Märkte Bau, Contract-Mining, Betrieb und Wartung sowie Dienstleistungen im Rohstoffbereich. Copyright 2014 FINANCE BASE AG</t>
  </si>
  <si>
    <t>HOCHTIEF AG is a leading international construction groups. The company implements infrastructure projects worldwide and is active in the fields of transport, energy, social and urban infrastructure as well as in the mining business. With its subsidiaries HOCHTIEF is represented in all major world markets. In Europe, plans to develop and operate the HOCHTIEF Solutions AG infrastructure projects, real estate and equipment. Our range includes construction and civil engineering as well as the PPP business (Public Private Partnership). In America, the subsidiary Turner is a leader in the field of general building construction and is considered a pioneer in sustainable building. its presence by the company Flatiron, which is a major player above all in road construction is completed. In addition, the activities are in Australia, where the company is market leader Leighton. The company provides services for markets construction, contract mining, operation and maintenance as well as services in the commodity sector. Copyright 2014 FINANCE BASE AG</t>
  </si>
  <si>
    <t xml:space="preserve">HORNBACH HOLDING </t>
  </si>
  <si>
    <t>WKN: 608340  ISIN: DE0006083405  Symbol:HBH  Typ: Aktie</t>
  </si>
  <si>
    <t>1877</t>
  </si>
  <si>
    <t>+49-6321-678-0</t>
  </si>
  <si>
    <t>First Eagle Investment Management, LLC</t>
  </si>
  <si>
    <t>HBH</t>
  </si>
  <si>
    <t>+49-6321-678-9300</t>
  </si>
  <si>
    <t>Gertraud Luise Hornbach</t>
  </si>
  <si>
    <t>11,31%</t>
  </si>
  <si>
    <t>03.07.1987</t>
  </si>
  <si>
    <t>http://www.hornbach-holding.de</t>
  </si>
  <si>
    <t>26.06.2020</t>
  </si>
  <si>
    <t>info@hornbach-holding.com</t>
  </si>
  <si>
    <t>10.07.2020</t>
  </si>
  <si>
    <t>Platinum International Fund</t>
  </si>
  <si>
    <t>+49-06348-60-2444</t>
  </si>
  <si>
    <t>29.09.2020</t>
  </si>
  <si>
    <t>axel.mueller@hornbach.com</t>
  </si>
  <si>
    <t>22.12.2020</t>
  </si>
  <si>
    <t>BNY Mellon Service Kapitalanlage-Gesellschaft mbH</t>
  </si>
  <si>
    <t>Axel Müller</t>
  </si>
  <si>
    <t>Prudential plc</t>
  </si>
  <si>
    <t>6,78%</t>
  </si>
  <si>
    <t>M&amp;G Investment Funds (7) ICVC</t>
  </si>
  <si>
    <t>6,69%</t>
  </si>
  <si>
    <t>Axxion S.A.</t>
  </si>
  <si>
    <t>HORNBACH Holding AG &amp; Co. KGaALe Quartier Hornbach 19  D-67433 Neustadt an der Weinstraße</t>
  </si>
  <si>
    <t>Albrecht Hornbach, Roland Pelka</t>
  </si>
  <si>
    <t>Dr. John Feldmann, Christoph Hornbach, Simone Krah, Melanie Thomann-Bopp, Dr. Susanne Wulfsberg</t>
  </si>
  <si>
    <t>Die HORNBACH Holding AG &amp; Co. KGaA ist die Muttergesellschaft der HORNBACH-Gruppe. Sie verfügt über mehrere Beteiligungsgesellschaften im Bereich Handel und Immobilien. Die mit Abstand größte und wichtigste Beteiligungsgesellschaft ist die HORNBACH-Baumarkt AG als Betreiber großflächiger Baumärkte mit integriertem Gartencenter im In- und Ausland. Unter der Verantwortung der Tochtergesellschaft HORNBACH-Baumarkt AG werden in Europa 140 Bau- und Gartenmärkte sowie von der Lafiora HORNBACH Florapark GmbH drei alleinstehende Gartencenter mit einer gesamten Verkaufsfläche von rund 1,4 Mio. m² betrieben. Abgerundet werden die Handelsaktivitäten durch die Tochter HORNBACH Baustoff Union GmbH mit dem Fokus auf dem Baustoffhandel mit vorwiegend gewerblichen Kunden. Des Weiteren ist die Gesellschaft in der Entwicklung und Vermarktung von Einzelhandelsimmobilien tätig. Dieser Bereich ist überwiegend in der HORNBACH Immobilien AG angesiedelt. Copyright 2014 FINANCE BASE AG</t>
  </si>
  <si>
    <t>HORNBACH Holding AG &amp; Co. KGaA is the parent company of the HORNBACH Group. It has several subsidiaries in the retail and real estate. By far the largest and most important subsidiary is HORNBACH-Baumarkt AG, which operates DIY megastores with integrated garden centers in Germany and abroad. Under the responsibility of the HORNBACH-Baumarkt AG 140 DIY megastores with garden and secluded from the Lafiora HORNBACH Florapark GmbH three garden centers with a total sales area of ​​around 1.4 million m² are operated in Europe. Rounding out the trading activities through the subsidiary HORNBACH Baustoff Union GmbH with a focus on the building materials trade with mainly commercial customers. Furthermore, the company in the development and marketing of retail real estate. This area is mainly located in the HORNBACH Immobilien AG. Copyright 2014 FINANCE BASE AG</t>
  </si>
  <si>
    <t>Bilanz in Mio.  EUR per  28.02</t>
  </si>
  <si>
    <t>Balance Sheet in M  EUR per  28.02</t>
  </si>
  <si>
    <t xml:space="preserve">HUGO BOSS </t>
  </si>
  <si>
    <t>WKN: A1PHFF  ISIN: DE000A1PHFF7  Symbol:BOSS  Typ: Aktie</t>
  </si>
  <si>
    <t>+49-7123-94-0</t>
  </si>
  <si>
    <t>21.01.2020</t>
  </si>
  <si>
    <t>Zignago Holding S.p.A.</t>
  </si>
  <si>
    <t>14,80%</t>
  </si>
  <si>
    <t>BOSS</t>
  </si>
  <si>
    <t>+49-7123-94-80259</t>
  </si>
  <si>
    <t>19.12.1985</t>
  </si>
  <si>
    <t>http://www.hugoboss.com</t>
  </si>
  <si>
    <t>info@hugoboss.com</t>
  </si>
  <si>
    <t>Alecta pensionsförsärkring</t>
  </si>
  <si>
    <t>+49-7123 94-80903</t>
  </si>
  <si>
    <t>Investor-Relations@hugoboss.com</t>
  </si>
  <si>
    <t>Clothing</t>
  </si>
  <si>
    <t>Christian Stöhr</t>
  </si>
  <si>
    <t>3,81%</t>
  </si>
  <si>
    <t>HUGO BOSS AGDieselstraße 12  D-72555 Metzingen</t>
  </si>
  <si>
    <t>Mark Langer (bis 30.09.2020), Yves Müller, Ingo Wilts</t>
  </si>
  <si>
    <t>Antonio Simina, Tanja Silvana Grzesch, Anita Kessel, Kirsten Kistermann-Christophe, Fridolin Klumpp, Gaetano Marzotto, Luca Marzotto, Sinan Piskin, Axel Salzmann, Martin Sambeth, Hermann Waldemer</t>
  </si>
  <si>
    <t>Als einer der international führenden Modekonzerne bietet die HUGO BOSS AG Freizeit- und Businessmode für Männer und Frauen an. Unter dem Dach der Kernmarke BOSS befinden sich die Linien BOSS, BOSS Selection, BOSS Orange, BOSS Green und Hugo sowie die dazugehörigen Accessoire-Kollektionen an. Die Womens- und Menswear Kollektionen der Linie BOSS bieten ein umfassendes Spektrum an "modern classics" für Business, Freizeit und Eventanlässe. Das Premium-Level der BOSS Markenwelt wird durch die Herrenlinie BOSS Selection verkörpert, die im oberen Marktsegment positioniert ist, während die BOSS Orange Kollektionen den Bereich der Leisurewear für Männer und Frauen abdecken. BOSS Green steht für eine Golf- und Sportswear-Herrenkollektion. Neben den Kernbereichen Konfektion, Sportswear und Accessoires sind auch nichttextile Produkte wie Brillen, Uhren, Düfte, Schuhe und Lederwaren erhältlich. Diese Produkte und Accessoires sind nicht Teil der Kernkompetenz von HUGO BOSS und werden deshalb in Form von Lizenzpartnerschaften an ausgesuchte Partnerfirmen vergeben. Die Marken von HUGO BOSS haben eine weltweite Präsenz. Die Vertriebsstrategie basiert auf zwei tragenden Elementen, der Distribution über so genannte Monomarkengeschäfte sowie über den gehobenen Fachhandel. Copyright 2014 FINANCE BASE AG</t>
  </si>
  <si>
    <t>As one of the leading international fashion group HUGO BOSS AG leisure and business fashion offers for men and women. the lines BOSS, BOSS Selection, BOSS Orange, BOSS Green and Hugo and related accessories collections are located at under the umbrella of the core brand BOSS. The womenswear and menswear collections in the BOSS offer a comprehensive range of "modern classics" in business, leisure and event occasions. The premium tier of the BOSS brand world embodied by the BOSS Selection menswear line that is positioned in the upper market segment, while BOSS Orange collections cover the range of leisure wear for men and women. BOSS Green presents golf and sportswear collection for men. In addition to the core areas of clothing, sportswear and accessories non-textile products such as eyewear, watches, fragrances, footwear and leather goods are available. These products and accessories are not the core competency of HUGO BOSS and are therefore assigned part in the form of licensing partnerships to selected partner companies. The HUGO BOSS brands have a global presence. The sales strategy is based on twin pillars: the distribution through mono-brand stores as well as the upscale retailer. Copyright 2014 FINANCE BASE AG</t>
  </si>
  <si>
    <t xml:space="preserve">HYPOPORT </t>
  </si>
  <si>
    <t>WKN: 549336  ISIN: DE0005493365  Symbol:HYQ  Typ: Aktie</t>
  </si>
  <si>
    <t>1999</t>
  </si>
  <si>
    <t>+49-30-42086-0</t>
  </si>
  <si>
    <t>Ronald Slabke (CEO)</t>
  </si>
  <si>
    <t>34,60%</t>
  </si>
  <si>
    <t>HYQ</t>
  </si>
  <si>
    <t>+49-30-42086-1999</t>
  </si>
  <si>
    <t>23.03.2020</t>
  </si>
  <si>
    <t>29.10.2007</t>
  </si>
  <si>
    <t>http://www.hypoport.de</t>
  </si>
  <si>
    <t>3,26%</t>
  </si>
  <si>
    <t>info@hypoport.de</t>
  </si>
  <si>
    <t>09.06.2020</t>
  </si>
  <si>
    <t>Eigene Anteile</t>
  </si>
  <si>
    <t>3,70%</t>
  </si>
  <si>
    <t>+49-30-42086-1920</t>
  </si>
  <si>
    <t>03.08.2020</t>
  </si>
  <si>
    <t>ir@hypoport.de</t>
  </si>
  <si>
    <t>02.11.2020</t>
  </si>
  <si>
    <t>Christian Würdemann</t>
  </si>
  <si>
    <t>Hypoport SEKlosterstraße 71  D-10179 Berlin</t>
  </si>
  <si>
    <t>Ronald Slabke, Stephan Gawarecki</t>
  </si>
  <si>
    <t>Dieter Pfeiffenberger, Roland Adams, Martin Krebs</t>
  </si>
  <si>
    <t>Die Hypoport SE mit Sitz in Lübeck ist Muttergesellschaft der Hypoport-Gruppe. Mit ihren rund 1.700 Mitarbeitern ist die Hypoport-Gruppe ein Netzwerk von Technologieunternehmen für die Kredit- &amp; Immobilien- sowie Versicherungswirtschaft. Sie gruppiert sich in vier voneinander profitierende Segmente: Kreditplattform, Privatkunden, Immobilienplattform und Versicherungsplattform. Das Segment Kreditplattform betreibt mit dem internetbasierten B2B-Kreditmarktplatz EUROPACE die größte deutsche Plattform für Immobilienfinanzierungen, Bausparprodukte und Ratenkredite. Ein vollintegriertes System vernetzt ca. 700 Partner aus den Bereichen Banken, Versicherungen und Finanzvertriebe. Mehrere Tausend Finanzierungsberater wickeln monatlich mehr als 30.000 Transaktionen mit einem Volumen von mehr als 6 Mrd. Euro über EUROPACE ab. Neben EUROPACE fördern die Teilmarktplätze FINMAS und GENOPACE sowie die B2B-Vertriebsgesellschaften Qualitypool und Starpool das Wachstum der Kreditplattform. Das Segment Privatkunden vereint mit dem internetbasierten und ungebundenen Finanzvertrieb Dr. Klein Privatkunden AG und dem Verbraucherportal Vergleich.de alle Geschäftsmodelle, die sich mit der Beratung zu Immobilienfinanzierungen, Versicherungen oder Vorsorgeprodukten direkt an Verbraucher richten. Das Segment Immobilienplattform bündelt alle immobilienbezogenen Aktivitäten der Hypoport-Gruppe außerhalb der privaten Finanzierung mit dem Ziel der Digitalisierung von Finanzierung, Verwaltung, Vermarktung und Bewertung von Immobilien. Das Segment Versicherungsplattform betreibt mit SMART INSUR eine internetbasierte B2B-Plattform zur Beratung, zum Tarifvergleich und zur Verwaltung von Versicherungspolicen. Zudem wird dem Segment auch der Versicherungsbereich der B2B-Vertriebsgesellschaft Qualitypool zugeordnet. Die Aktien der Hypoport SE sind an der Deutschen Börse im Prime Standard gelistet und seit 2015 im SDAX vertreten. Copyright 2014 FINANCE BASE AG</t>
  </si>
  <si>
    <t>Hypoport SE, based in Lübeck is the parent company of the Hypoport Group. With around 1,700 employees, the Hypoport Group is a network of technology companies for the credit and real estate and insurance industry. They are grouped into four reciprocally beneficial segments: credit platform, private, properties platform and insurance platform. The Credit segment platform operates the web-based B2B credit marketplace EUROPACE the biggest German platform for mortgages, building finance products and personal loans. A fully integrated system links 700 partners from the fields of banking, insurance and financial sales organizations. Several thousand financial advisors wrap month more than 30,000 transactions with a volume of more than 6 billion euros EUROPACE from. Besides EUROPACE part marketplaces and FINMAS GENOPACE and B2B distribution companies Qualitypool and Starpool promote the growth of credit platform. The Private Customers segment combined with the Internet-based and unbound Financial Sales Dr. Small private customers AG and the consumer portal Vergleich.de all business models aimed at advising on real estate finance, insurance and pension products directly to consumers. The real estate segment platform bundles all real estate-related activities, the Hypoport group outside of private financing with the aim of digitizing finance, management, marketing and property valuation. The segment insurance platform operates with SMART INSUR an Internet-based B2B platform for consultation, to the tariff comparison and administration of insurance policies. In addition, the segment will be assigned to the insurance field of B2B marketing company Qualitypool. The shares of Hypoport SE are listed on the German stock exchange in the Prime Standard and SDAX since, 2015. Copyright 2014 FINANCE BASE AG</t>
  </si>
  <si>
    <t xml:space="preserve">INDUS HOLDING </t>
  </si>
  <si>
    <t>WKN: 620010  ISIN: DE0006200108  Symbol:INH  Typ: Aktie</t>
  </si>
  <si>
    <t>+49-2204-4000-0</t>
  </si>
  <si>
    <t>Versicherungskammer Bayern</t>
  </si>
  <si>
    <t>19,40%</t>
  </si>
  <si>
    <t>INH</t>
  </si>
  <si>
    <t>+49-2204-4000-20</t>
  </si>
  <si>
    <t>30.03.2020</t>
  </si>
  <si>
    <t>Legitimationsaktionäre</t>
  </si>
  <si>
    <t>5,80%</t>
  </si>
  <si>
    <t>13.09.1995</t>
  </si>
  <si>
    <t>http://www.indus.de</t>
  </si>
  <si>
    <t>indus@indus.de</t>
  </si>
  <si>
    <t>+49-2204-4000-66</t>
  </si>
  <si>
    <t>68,79%</t>
  </si>
  <si>
    <t>investor.relations@indus.de</t>
  </si>
  <si>
    <t>Julia Pschribülla</t>
  </si>
  <si>
    <t>INDUS Holding AGKölner Straße 32  D-51429 Bergisch Gladbach</t>
  </si>
  <si>
    <t>Dr. Johannes Schmidt, Dr. Jörn Großmann, Axel Meyer, Rudolf Weichert</t>
  </si>
  <si>
    <t>Jürgen Abromeit, Wolfgang Lemb, Dr. Jürgen Allerkamp, Dr. Dorothee Becker, Dorothee Diehm, Pia Fischinger, Cornelia Holzberger, Gerold Klausmann, Isabella Pfaller, Helmut Späth, Uwe Trinogga, Carl Martin Welcker</t>
  </si>
  <si>
    <t>INDUS ist eine deutsche Holding AG, die sich auf den Erwerb mittelständischer Unternehmen aus der Produktionsindustrie spezialisiert hat. Unter dem Dach der Holding agieren zahlreiche kleinere und mittlere Unternehmen. Sie werden von INDUS in der Vermarktung ihrer Leistungen und Produkte unterstützt. INDUS kauft dabei ausschließlich Industrieunternehmen, sogenannte Hidden Champions, die in interessanten Nischenmärkten aktiv und innerhalb ihrer jeweiligen Märkte führend sind. Innerhalb ihrer Märkte operieren die einzelnen Firmen eigenständig. Indus konzentriert die eigenen Aufgaben auf Controlling, Rechnungswesen und Finanzierung. Die verschiedenen Beteiligungsgesellschaften sind in der Medizintechnik, Metallverarbeitung, im Maschinen- und Anlagenbau, im Engineering oder im Baugewerbe tätig. Copyright 2014 FINANCE BASE AG</t>
  </si>
  <si>
    <t>INDUS is a German Holding AG, which specializes in the acquisition of medium-sized companies in the manufacturing industry. Under the umbrella of the holding company act, many small and medium-sized enterprises. They are supported by INDUS in marketing their services and products. INDUS buys exclusively industrial companies, so-called hidden champions who are leading active and within their respective markets in interesting niche markets. Within their markets, the individual companies operate independently. Indus concentrates the own tasks of controlling, accounting and finance. The various subsidiaries are active in medical technology, metal processing, mechanical engineering and plant construction, engineering or construction. Copyright 2014 FINANCE BASE AG</t>
  </si>
  <si>
    <t xml:space="preserve">INFINEON </t>
  </si>
  <si>
    <t>WKN: 623100  ISIN: DE0006231004  Symbol:IFX  Typ: Aktie</t>
  </si>
  <si>
    <t>+49-89-234-0</t>
  </si>
  <si>
    <t>IFX</t>
  </si>
  <si>
    <t>5,36%</t>
  </si>
  <si>
    <t>13.03.2000</t>
  </si>
  <si>
    <t>http://www.infineon.com/</t>
  </si>
  <si>
    <t>2,00</t>
  </si>
  <si>
    <t>support@infineon.com</t>
  </si>
  <si>
    <t>+49-89-234-23766</t>
  </si>
  <si>
    <t>Staat Kuwait</t>
  </si>
  <si>
    <t>investor.relations@infineon.com</t>
  </si>
  <si>
    <t>Sun Life Financial Inc.</t>
  </si>
  <si>
    <t>Alexander Foltin</t>
  </si>
  <si>
    <t>09.11.2020</t>
  </si>
  <si>
    <t>3,92%</t>
  </si>
  <si>
    <t>72,41%</t>
  </si>
  <si>
    <t>Infineon Technologies AGAm Campeon 1-12  D-85579 Neubiberg</t>
  </si>
  <si>
    <t>Dr. Reinhard Ploss, Dr. Helmut Gassel, Jochen Hanebeck, Sven Schneider</t>
  </si>
  <si>
    <t>Dr. Wolfgang Eder, Johann Dechant, Xiaoqun Clever, Dr. Friedrich Eichiner, Hans Ulrich Holdenried, Géraldine Picaud, Dr. Manfred Puffer, Dr. Ulrich Spiesshofer, Margret Suckale, Annette Engelfried, Peter Gruber, Dr. Susanne Lachenmann, Melanie Riedl, Jürgen Scholz, Kerstin Schulzendorf, Diana Vitale</t>
  </si>
  <si>
    <t>Die Infineon Technologies AG ist ein führender Hersteller von Halbleitern, der sich bei der Entwicklung seiner Produkte besonders auf die Themen Energieeffizienz, Mobilität und Sicherheit konzentriert. Angeboten werden Halbleiter- und Systemlösungen für Automotive-, Industrieelektronik, Chipkarten- und Sicherheitsanwendungen. Infineon ist mit seinen Produkten in nahezu allen Bereichen des modernen Lebens, das in großen Teilen auf Elektronik basiert, vertreten. Zur Anwendung kommen Halbleiter unter anderem in der Elektronik von Fahrzeugen, in PCs, Mobiltelefonen, in Chips auf Ausweisen, Kredit- und EC-Karten, Beleuchtungsanlagen, allen Arten von Steuergeräten sowie in Haushalts- und Stromversorgungsgeräten. Im Januar 2015 bekam der Chiphersteller von den Wettbewerbshütern grünes Licht für den Kauf des US-Rivalen International Rectifier. Es ist die größte Übernahme in der Firmengeschichte von Infineon. Der Konzern hatte die rund 3 Mrd. US-Dollar (2,5 Mrd. Euro) schwere Übernahme im August 2014 angekündigt. Copyright 2014 FINANCE BASE AG</t>
  </si>
  <si>
    <t>Infineon Technologies AG is a leading manufacturer of semiconductors, which focuses on the development of its products particularly on energy efficiency, mobility and security. offered semiconductor and system solutions for automotive, industrial electronics, chip card and security applications. Infineon is represented with its products in nearly all areas of modern life, which is largely based on electronics. For use semiconductors are among others in the electronics of vehicles in personal computers, mobile phones, in chips on ID cards, credit and debit cards, lighting equipment, all kinds of control devices and in household and power supplies. In January 2015, the chipmaker got from the competition watchdogs go-ahead for the purchase of US rival International Rectifier. It is the largest acquisition in the history of Infineon. The group had announced the approximately 3 billion dollar takeover (EUR 2.5 billion) in August, 2014. Copyright 2014 FINANCE BASE AG</t>
  </si>
  <si>
    <t xml:space="preserve">INSTONE REAL ESTATE GROUP </t>
  </si>
  <si>
    <t>WKN: A2NBX8  ISIN: DE000A2NBX80  Symbol:INS  Typ: Aktie</t>
  </si>
  <si>
    <t>+49-201-45355-0</t>
  </si>
  <si>
    <t>INS</t>
  </si>
  <si>
    <t>+49-201-45355-934</t>
  </si>
  <si>
    <t>6,10%</t>
  </si>
  <si>
    <t>15.02.2018</t>
  </si>
  <si>
    <t>https://www.instone.de/</t>
  </si>
  <si>
    <t>Janus Henderson Group plc</t>
  </si>
  <si>
    <t>6,76%</t>
  </si>
  <si>
    <t>info@instone.de</t>
  </si>
  <si>
    <t>4,87%</t>
  </si>
  <si>
    <t>+49-201-45355-365</t>
  </si>
  <si>
    <t>AFFM S.A.</t>
  </si>
  <si>
    <t>Thomas.Eisenlohr@instone.de</t>
  </si>
  <si>
    <t>Thomas Eisenlohr</t>
  </si>
  <si>
    <t>Moore Capital Management, LP</t>
  </si>
  <si>
    <t>Instone Real Estate Group AGGrugaplatz 2-4  D-45131 Essen</t>
  </si>
  <si>
    <t>Kruno Crepulja, Dr. Foruhar Madjlessi, Andreas Gräf</t>
  </si>
  <si>
    <t>Stefan Brendgen, Dr. Jochen Scharpe, Marija Korsch, Dietmar P. Binkowska, Thomas Hegel</t>
  </si>
  <si>
    <t>Die Instone Real Estate Group AG ist ein deutsches Immobilienunternehmen, das sich auf die Entwicklung von Wohnraum im gesamten Bundesgebiet spezialisiert hat. Der Tätigkeitsbereich umfasst die Entwicklung von Apartmenthäusern und innerstädtischen Wohnquartieren bis hin zur Neugestaltung und Sanierung von denkmalgeschützten Objekten. Das Unternehmen arbeitet dabei mit Kommunen und mit privaten Geschäftspartnern zusammen. Die Gruppe entstand aus der formart und der GRK, zwei Wohnentwicklern mit langjähriger Erfahrung. Copyright 2014 FINANCE BASE AG</t>
  </si>
  <si>
    <t>The Instone Real Estate Group AG is a German real estate company that specializes in the development of housing throughout the country. The scope includes the development of apartment buildings and urban residential areas through to redesign and refurbishment of listed buildings. The company cooperates with local authorities and with private business partners. The group grew out of formart and GRK, two residential developers with years of experience. Copyright 2014 FINANCE BASE AG</t>
  </si>
  <si>
    <t xml:space="preserve">JENOPTIK </t>
  </si>
  <si>
    <t>WKN: A2NB60  ISIN: DE000A2NB601  Symbol:JEN  Typ: Aktie</t>
  </si>
  <si>
    <t>+49-3641-65-0</t>
  </si>
  <si>
    <t>Thüringer Industriebeteiligungs GmbH &amp; Co. KG (TIP)</t>
  </si>
  <si>
    <t>JEN</t>
  </si>
  <si>
    <t>+49-3641-424514</t>
  </si>
  <si>
    <t>9,82%</t>
  </si>
  <si>
    <t>16.06.1998</t>
  </si>
  <si>
    <t>http://www.jenoptik.de/</t>
  </si>
  <si>
    <t>pr@jenoptik.com</t>
  </si>
  <si>
    <t>Source Holdings Limited</t>
  </si>
  <si>
    <t>+49-3641-65-2120</t>
  </si>
  <si>
    <t>Financière IDAT</t>
  </si>
  <si>
    <t>Thomas.Fritsche@jenoptik.com</t>
  </si>
  <si>
    <t>Dimensional Fund Advisors LP</t>
  </si>
  <si>
    <t>Electrotechnology</t>
  </si>
  <si>
    <t>Thomas Fritsche</t>
  </si>
  <si>
    <t>3,16%</t>
  </si>
  <si>
    <t>Jenoptik AGCarl-Zeiß-Straße 1  D-07739 Jena</t>
  </si>
  <si>
    <t>Dr. Stefan Traeger, Hans-Dieter Schumacher</t>
  </si>
  <si>
    <t>Matthias Wierlacher, Michael Ebenau, Astrid Biesterfeldt, Evert Dudok, Elke Eckstein, Thomas Klippstein, Dörthe Knips, Dieter Kröhn, Doreen Nowotne, Heinrich Reimitz, Stefan Schaumburg, Prof. Dr. Andreas Tünnermann</t>
  </si>
  <si>
    <t>Die Jenoptik AG ist ein integrierter Optoelektronik-Konzern. Zu den Kunden weltweit gehören vor allem Unternehmen der Halbleiter- und Halbleiterausrüstungsindustrie, der Automobil- und Automobilzulieferindustrie, der Medizintechnik, der Sicherheits- und Wehrtechnik sowie der Luft- und Raumfahrtindustrie. Das Unternehmen ist in den fünf Sparten Optische Systeme, Laser und Materialbearbeitung, Industrielle Messtechnik, Verkehrssicherheit sowie Verteidigung und zivile Systeme tätig. Zu den Produkten aus den Gebieten der Laser- und optischen Technologie kommen Komponenten und Systeme für die Verkehrssicherheitstechnik wie Geschwindigkeits-, Ampel- und Mautüberwachungsanlagen sowie für die Fahrzeug- und Flugzeugausrüstung, darunter Antriebs- und Stabilisierungstechnik, optoelektronische Instrumente und Systeme sowie Software, Mess- und Regeltechnik für die Sicherheits- und Raumfahrtindustrie. Copyright 2014 FINANCE BASE AG</t>
  </si>
  <si>
    <t>Jenoptik AG is an integrated optoelectronics group. Its global customers mainly include companies in the semiconductor and semiconductor equipment manufacturing industry, automotive and automotive supplier industry, medical technology, security and defense technology as well as the aerospace industry. The company operates in five divisions: Optical Systems, Lasers and Material Processing, Industrial Metrology, Traffic Solutions and Defense &amp; Civil Systems. About the products in the fields of laser and optical technology components and systems are used for road safety technology such as speed, traffic lights and toll monitoring systems as well as for vehicle and aircraft equipment, including drive and stabilization technology, optoelectronic instruments and systems as well as software, measurement and control technology for security and space industries. Copyright 2014 FINANCE BASE AG</t>
  </si>
  <si>
    <t xml:space="preserve">JOST WERKE </t>
  </si>
  <si>
    <t>WKN: JST400  ISIN: DE000JST4000  Symbol:JST  Typ: Aktie</t>
  </si>
  <si>
    <t>+49-6102-295-0</t>
  </si>
  <si>
    <t>NBSH Acquisition, LLC</t>
  </si>
  <si>
    <t>JST</t>
  </si>
  <si>
    <t>+49-6102-295-298</t>
  </si>
  <si>
    <t>Oddo BHF Asset Management SAS</t>
  </si>
  <si>
    <t>20.07.2017</t>
  </si>
  <si>
    <t>http://www.jost-world.com</t>
  </si>
  <si>
    <t>NIBC Bank N.V.</t>
  </si>
  <si>
    <t>5,13%</t>
  </si>
  <si>
    <t>jost-sales@jost-world.com</t>
  </si>
  <si>
    <t>01.07.2020</t>
  </si>
  <si>
    <t>Belgravia Capital, SGIIC, SA</t>
  </si>
  <si>
    <t>+49-6102-295-379</t>
  </si>
  <si>
    <t>romy.acosta@jost-world.com</t>
  </si>
  <si>
    <t>Romy Acosta</t>
  </si>
  <si>
    <t>Paradice Investment Management Pty Ltd</t>
  </si>
  <si>
    <t>4,61%</t>
  </si>
  <si>
    <t>JOST Werke AGSiemensstraße 2  D-63263 Neu-Isenburg</t>
  </si>
  <si>
    <t>Joachim Dürr, Dr. Christian Terlinde, Dr. Ralf Eichler</t>
  </si>
  <si>
    <t>Manfred Wennemer, Prof. Dr. Bernd Gottschalk, Jürgen Schaubel, Klaus Sulzbach, Natalie Hayday, Rolf Lutz</t>
  </si>
  <si>
    <t>Die JOST Werke AG ist ein international führender Hersteller und Zulieferer für die LKW-Industrie. Der Schwerpunkt des Unternehmens liegt in der Herstellung von sicherheitsrelevanten Systemen für Zugmaschinen, Auflieger und Anhänger. Das Produktportfolio unterteilt sich in drei Bereiche. Der Bereich „Vehicle Interface“ stellt Produkte für Nutzfahrzeugkombinationen her, die aus Truck und Trailer bestehen. Das umfasst unter anderem Sattelkupplungen und Stützwinden. Die JOST Werke AG ist in diesem Produktsegment weltweit führender Anbieter, die Produkte werden unter den Kernmarken „JOST“, „ROCKINGER“, „TRIDEC“ und „Edbro“ vertrieben. Im Bereich „Handling Solutions“ konzentriert sich das Unternehmen auf Containertechnologie und hydraulische Zylinderprodukte. Das Geschäftsfeld „Maneuvering“ bietet vor allem Achsen für Sattelzugmaschinen und Sattelauflieger und Anhänger sowie Zwangslenkungssysteme an. Das Unternehmen betreibt ein weltweites Vertriebsnetz und unterhält Produktionsstätten auf fünf Kontinenten. Copyright 2014 FINANCE BASE AG</t>
  </si>
  <si>
    <t>The JOST Werke AG is a leading international manufacturer and supplier to the truck industry. The company's focus is in the manufacture of security systems for tractors, trailers and semi-trailers. The product portfolio is divided into three areas. The "Vehicle Interface" section provides products for commercial vehicle combinations ago, consisting of truck and trailer. This includes, but is fifth wheels and landing gear. The JOST Werke AG is a world leader in this product segment suppliers, the products are sold under the core brands "JOST", "ROCKINGER", "TRIDEC" and "Edbro". In the "Handling Solutions", the company focuses on container technology and hydraulic cylinder products. The business area "Maneuvering" offers mainly axles for tractors and semi-trailers and trailers, as well as power steering systems. The company operates a global distribution network and has production facilities on five continents. Copyright 2014 FINANCE BASE AG</t>
  </si>
  <si>
    <t xml:space="preserve">JUNGHEINRICH VZ </t>
  </si>
  <si>
    <t>WKN: 621993  ISIN: DE0006219934  Symbol:JUN3  Typ: Aktie</t>
  </si>
  <si>
    <t>+49-40-6948-0</t>
  </si>
  <si>
    <t>JUN3</t>
  </si>
  <si>
    <t>+49-40-6948-1777</t>
  </si>
  <si>
    <t>30.08.1990</t>
  </si>
  <si>
    <t>http://www.jungheinrich.com</t>
  </si>
  <si>
    <t>info@jungheinrich.com</t>
  </si>
  <si>
    <t>+49-40-6948-3407</t>
  </si>
  <si>
    <t>Andrea.Bleesen@jungheinrich.de</t>
  </si>
  <si>
    <t>Other Motor Vehicle Industry</t>
  </si>
  <si>
    <t>Andrea Bleesen</t>
  </si>
  <si>
    <t>Jungheinrich AGFriedrich-Ebert-Damm 129  D-22047 Hamburg</t>
  </si>
  <si>
    <t>Dr. Lars Brzoska, Christian Erlach, Dr. Volker Hues, Sabine Neuß, Dr. Klaus-Dieter Rosenbach</t>
  </si>
  <si>
    <t>Hans-Georg Frey, Markus Haase, Antoinette P. Aris, Rainer Breitschädel, Birgit von Garrel, Rolf Uwe Haschke, Beate Klose, Wolff Lange, Meike Lüdemann, Dr. Ulrich Schmidt, Steffen Schwarz, Franz Günter Wolf</t>
  </si>
  <si>
    <t>Die Jungheinrich AG zählt zu den international führenden Anbietern in den Bereichen Flurförderzeug-, Lager- und Materialflusstechnik. Insbesondere konzentriert sich das Unternehmen auf Produkte und Dienstleistungen "rund um den Stapler". Die Produktpalette umfasst im Bereich Flurförderzeuge Hubwagen, radunterstützte Stapler, Elektrostapler, Diesel-/Treibgasstapler, Schubmaststapler, Kommissionierer und Hochregalstapler. In dem Bereich Regale &amp; Lagereinrichtungen bietet das Unternehmen Mehrplatzregale, Hochregale, Einfuhr- und Durchfahrregale, Durchlauf- und Einschubregale, verfahrbare Regale, Systembühnen, Kommissionierungsregale sowie Fachbodenregale an. Des Weiteren offeriert Jungheinrich verschiedene Lösungen für die Lagerorganisation wie z.B. Lagerverwaltung, Staplersteuerung, Datenfunklösungen ergänzt durch Services wie logistische Beratung und die Erstellung von Konzeptstudien, Pflichtenhefterstellung, Projektmanagement und die Wartung von bestehenden Systemen. Weitere Betätigungsfelder von Jungheinrich sind das Erstellen von maßgeschneiderten "Allround-Lösungen", der Vertrieb von Miet- und Gebrauchtgeräten, weltweiter Kundendienst für Wartung und Reparatur sowie das Erbringen von Finanzdienstleistungen in den Bereichen Rental, Leasing, Teilzahlung und Mietkauf. Im Rahmen der Strategie, den Bereich Logistik weiter auszubauen, übernahm Jungheinrich die restlichen 75 Prozent an der ISA - Innovative Systemlösungen für die Automation GmbH, ein Softwarehaus für Lager- und Materialflusstechnik. Copyright 2014 FINANCE BASE AG</t>
  </si>
  <si>
    <t>Jungheinrich ranks among the world's leading suppliers of industrial trucks, warehousing and material flow engineering sectors. In particular, the company focuses on products and services "around the truck." The product range includes materials handling lift trucks, wheel-supported forklifts, electric forklifts, diesel / LPG forklifts, reach trucks, order pickers and turret trucks. In the area Shelves &amp; storage facilities, the company pallet racking, high shelves, import and drive-through racks, continuous and drawer shelves, movable shelves, system platforms, Kommissionierungsregale and Shelving offers. Furthermore, Jungheinrich offers various solutions for warehouse organization such as Warehouse management, stacker control, wireless data solutions complemented by services such as logistics consulting and the creation of concept studies, creation of functional specifications, project management and maintenance of existing systems. Further fields of Jungheinrich are creating customized "all-round solutions," the sale of rental and used equipment worldwide customer service for maintenance and repair as well as the provision of financial services in the areas of rental, leasing, hire-purchase and hire purchase. As part of the strategy of expanding the field of logistics, Jungheinrich acquired the remaining 75 percent of the ISA - Innovative System Solutions for Automation GmbH, a software provider for warehousing and material flow engineering sectors. Copyright 2014 FINANCE BASE AG</t>
  </si>
  <si>
    <t xml:space="preserve">K S 6 </t>
  </si>
  <si>
    <t>WKN: KSAG88  ISIN: DE000KSAG888  Symbol:SDF  Typ: Aktie</t>
  </si>
  <si>
    <t>+49-561-9301-0</t>
  </si>
  <si>
    <t>12.03.2020</t>
  </si>
  <si>
    <t>5,69%</t>
  </si>
  <si>
    <t>SDF</t>
  </si>
  <si>
    <t>4,79%</t>
  </si>
  <si>
    <t>01.01.1948</t>
  </si>
  <si>
    <t>http://www.k-plus-s.com</t>
  </si>
  <si>
    <t>pr@k-plus-s.com</t>
  </si>
  <si>
    <t>15.06.2020</t>
  </si>
  <si>
    <t>85,55%</t>
  </si>
  <si>
    <t>+49-561-9301-1460</t>
  </si>
  <si>
    <t>investor-relations@k-plus-s.com</t>
  </si>
  <si>
    <t>Julia Bock</t>
  </si>
  <si>
    <t>K+S AktiengesellschaftBertha-von-Suttner Str. 7  D-34131 Kassel</t>
  </si>
  <si>
    <t>Dr. Burkhard Lohr, Thorsten Boeckers, Mark Roberts</t>
  </si>
  <si>
    <t>Dr. Andreas Kreimeyer, Ralf Becker, Petra Adolph, André Bahn, Jella S. Benner-Heinacher, Peter Bleckmann, Philip Freiherr von dem Bussche, George Cardona, Dr. Elke Eller, Gerd Grimmig, Axel Hartmann, Michael Knackmuß, Thomas Kölbl, Gerd Kübler, Nevin McDougall, Anke Roehr</t>
  </si>
  <si>
    <t>Die K+S AG ist einer der weltweit führenden Anbieter von kali- und magnesiumhaltigen Produkten für landwirtschaftliche und industrielle Anwendungsbereiche. Die Produktpalette umfasst Spezial- und Standarddüngemittel, verschiedene Pflanzenpflege- und Salzprodukte sowie Produkte für die Tierhygiene und eine Anzahl an Basischemikalien wie Natronlauge, Salpetersäure und Natriumkarbonat. An internationalen Standorten produziert die Gesellschaft Kali-Dünger und Düngemittel-Spezialitäten, verschiedene Kali- und Magnesiumverbindungen für technische, gewerbliche und pharmazeutische Anwendungen sowie Stein- und Siedesalze. Das Chemikaliengeschäft wird von der Tochterfirma Chemische Fabrik Kalk übernommen, welche unter anderem Glashütten, Metallverarbeiter, Waschmittelproduzenten, Brauereien sowie Städte und Kommunen beliefert, die Calcium- oder Magnesiumchlorid für den Winterdienst verwenden. Schließlich ist das Unternehmen auch in der Entsorgung und dem Recycling von Rauchgasreinigungsrückständen, Aluminiumschmelzsalzen und Bauschutt tätig. Copyright 2014 FINANCE BASE AG</t>
  </si>
  <si>
    <t>The K + S Group is one of the world's leading suppliers of potash and magnesium products for agricultural and industrial applications. The product range includes specialty and standard fertilizers, plant care and salt products different, and products for animal hygiene and a number of basic chemicals such as sodium hydroxide, nitric acid and sodium carbonate. At international locations, the company potash fertilizers and fertilizer specialties, various potash and magnesium compounds for technical, industrial and pharmaceutical applications, stone and evaporated salts produced. The chemicals business is taken over lime from the subsidiary Chemical Factory, which supplies, among others glassworks, metal processing, detergent producers, breweries and local-government using calcium or magnesium chloride for winter maintenance. Finally, the company is also active in the disposal and recycling of flue gas cleaning residues, aluminum smelting salts and rubble. Copyright 2014 FINANCE BASE AG</t>
  </si>
  <si>
    <t xml:space="preserve">KION GROUP </t>
  </si>
  <si>
    <t>WKN: KGX888  ISIN: DE000KGX8881  Symbol:KGX  Typ: Aktie</t>
  </si>
  <si>
    <t>+49-611-770-0</t>
  </si>
  <si>
    <t>Weichai Power</t>
  </si>
  <si>
    <t>45,00%</t>
  </si>
  <si>
    <t>KGX</t>
  </si>
  <si>
    <t>+49-611-770-690</t>
  </si>
  <si>
    <t>28.06.2013</t>
  </si>
  <si>
    <t>http://www.kiongroup.com/</t>
  </si>
  <si>
    <t>info@kiongroup.com</t>
  </si>
  <si>
    <t>47,01%</t>
  </si>
  <si>
    <t>+49-611-770-450</t>
  </si>
  <si>
    <t>ir@kiongroup.com</t>
  </si>
  <si>
    <t>Dr. Karoline Jung-Senssfelder</t>
  </si>
  <si>
    <t>Kion Group AGAbraham-Lincoln-Straße 21  D-65189 Wiesbaden</t>
  </si>
  <si>
    <t>Gordon Riske, Eike M. Böhm, Anke Groth, Ching Pong Quek</t>
  </si>
  <si>
    <t>Dr. Michael Macht, Özcan Pancarci, Birgit Behrendt, Stefan Casper, Dr. Alexander Dibelius, Martin Fahrendorf, Jiang Kui, Olaf Kunz, Jörg Milla, Dr. Christina Reuter, Hans Peter Ring, Alexandra Schädler, Dr. Frank Schepp, Tan Xuguang, Claudia Wenzel, Xu Ping</t>
  </si>
  <si>
    <t>Die KION Group ist ein weltweit führender Anbieter von Gabelstaplern, Lagertechnik und verbundenen Dienstleistungen sowie Supply-Chain-Lösungen. In mehr als 100 Ländern optimiert die KION Group mit ihren Logistik-Lösungen den Material- und Informationsfluss in Fabriken, Lagerhäusern und Vertriebszentren. Der Konzern ist eigenen Angaben zufolge in Europa der größte Hersteller von Flurförderzeugen, weltweit die Nummer Zwei und zudem führender Anbieter von Automatisierungstechnologie. Dematic, das jüngste Mitglied der KION Group, ist ein Spezialist für den automatisierten Materialfluss mit einem umfassenden Angebot an intelligenten Supply-Chain- und Automatisierungslösungen. Egemin Automation bietet Logistikautomatisierung mit besonderer Stärke bei fahrerlosen Transportsystemen (AGV). Die Marken Linde und STILL bedienen den Premium-Markt der Flurförderzeuge, während Baoli sich auf das Economy-Segment konzentriert. Unter ihren regionalen Flurförderzeug-Marken ist Fenwick der größte Material-Handling-Anbieter in Frankreich, OM STILL agiert in Italien und Voltas bedient den indischen Markt. Copyright 2014 FINANCE BASE AG</t>
  </si>
  <si>
    <t>The KION Group is a leading global supplier of forklift trucks, warehouse trucks and related services and supply chain solutions. In more than 100 countries, the KION Group is optimizing their logistics solutions to material and information flow in factories, warehouses and distribution centers. The Group's own account in Europe's largest manufacturer of industrial trucks, the global number two and also a leading supplier of automation technology. Dematic, the youngest member of the KION Group, a specialist in automated material flow with a comprehensive range of intelligent supply chain and automation solutions. Egemin Automation provides logistic automation with particular strength in automated guided vehicles (AGV). The Linde and STILL brands serve the premium market for industrial trucks, while Baoli focuses on the economy segment. Under its regional truck brands Fenwick is the largest supplier of material-handling products in France, OM STILL operates in Italy and Voltas serves the Indian market. Copyright 2014 FINANCE BASE AG</t>
  </si>
  <si>
    <t xml:space="preserve">KL%C3%B6CKNER </t>
  </si>
  <si>
    <t>WKN: KC0100  ISIN: DE000KC01000  Symbol:KCO  Typ: Aktie</t>
  </si>
  <si>
    <t>1906</t>
  </si>
  <si>
    <t>+49-203-307-0</t>
  </si>
  <si>
    <t>Swoctem GmbH</t>
  </si>
  <si>
    <t>25,25%</t>
  </si>
  <si>
    <t>KCO</t>
  </si>
  <si>
    <t>+49-203-307-5000</t>
  </si>
  <si>
    <t>Franklin Mutual Series Funds</t>
  </si>
  <si>
    <t>28.06.2006</t>
  </si>
  <si>
    <t>http://is.gd/WMIqNM</t>
  </si>
  <si>
    <t>Franklin Mutual Advisers LLC</t>
  </si>
  <si>
    <t>info@kloeckner.com</t>
  </si>
  <si>
    <t>Claas Edmund Daun</t>
  </si>
  <si>
    <t>+49-203-307-2295</t>
  </si>
  <si>
    <t>ir@kloeckner.com</t>
  </si>
  <si>
    <t>60,49%</t>
  </si>
  <si>
    <t>Iron / Steel Industry</t>
  </si>
  <si>
    <t>Felix Schmitz</t>
  </si>
  <si>
    <t>Klöckner &amp; Co SEAm Silberpalais 1  D-47057 Duisburg</t>
  </si>
  <si>
    <t>Gisbert Rühl, Dr. Oliver Falk, John Ganem</t>
  </si>
  <si>
    <t>Prof. Dr. Dieter H. Vogel, Dr. Ralph Heck, Prof. Dr. Tobias Kollmann, Prof. Dr. Karl-Ulrich Köhler, Dr. Friedhelm Loh, Ute Wolf</t>
  </si>
  <si>
    <t>Die Klöckner &amp; Co SE ist einer der größten produzentenunabhängigen Stahl- und Metalldistributeure im Gesamtmarkt Europa und Nordamerika. Das Hauptgeschäft der Gesellschaft liegt in der lagerhaltenden Distribution von Stahlprodukten und NE-Metallen (Nicht-Eisen-Metallen) sowie dem Betrieb von Stahl-Service-Centern. Zusätzlich werden kundenspezifische Anarbeitungsdienstleistungen wie Sägen, Plasma- und Brennschneiden, Sandstrahlen, Primern und Biegen angeboten. Kunden der Klöckner &amp; Co Gruppe sind überwiegend kleinere und mittelständische Unternehmen verschiedener Industriezweige wie Automobilindustrie, Bauindustrie, Maschinen- und Anlagenbau, Apparatebau sowie Firmen aus dem verarbeitenden Gewerbe. Copyright 2014 FINANCE BASE AG</t>
  </si>
  <si>
    <t>Klöckner &amp; Co SE is the largest producer-independent steel and metal distributors in the overall market of Europe and North America. The main business of the Company is the stockholding and distribution of steel products and non-ferrous metals (non-ferrous metals) as well as the operation of steel service centers. In addition, customer-specific processing services such as sawing, plasma and flame cutting, sandblasting, priming and bending are offered. Customers of the Klöckner &amp; Co Group are predominantly small and medium companies of various industries such as automotive, construction, mechanical engineering, apparatus and companies from the manufacturing sector. Copyright 2014 FINANCE BASE AG</t>
  </si>
  <si>
    <t xml:space="preserve">KNORR BREMSE </t>
  </si>
  <si>
    <t>WKN: KBX100  ISIN: DE000KBX1006  Symbol:KBX  Typ: Aktie</t>
  </si>
  <si>
    <t>1905</t>
  </si>
  <si>
    <t>+49-89-3547-0</t>
  </si>
  <si>
    <t>KB Holding GmbH</t>
  </si>
  <si>
    <t>70,16%</t>
  </si>
  <si>
    <t>KBX</t>
  </si>
  <si>
    <t>+49-89-3547-2767</t>
  </si>
  <si>
    <t>http://www.knorr-bremse.de/</t>
  </si>
  <si>
    <t>info@knorr-bremse.com</t>
  </si>
  <si>
    <t>23,94%</t>
  </si>
  <si>
    <t>+49-89-3547-182310</t>
  </si>
  <si>
    <t>10.09.2020</t>
  </si>
  <si>
    <t>investor.relations@knorr-bremse.com</t>
  </si>
  <si>
    <t>Andreas Spitzauer</t>
  </si>
  <si>
    <t>Knorr-Bremse AGMoosacher Str. 80  D-80809 München</t>
  </si>
  <si>
    <t>Bernd Eulitz, Dr. Peter Laier, Dr. Jürgen Wilder, Ralph Heuwing (bis 30.04.2020), Markus Weber (ab 1.08.2020)</t>
  </si>
  <si>
    <t>Prof. Dr. Klaus Mangold, Franz-Josef Birkeneder, Kathrin Dahnke, Michael Jell, Dr. Wolfram Mörsdorf, Werner Ratzisberger, Annemarie Sedlmair, Erich Starkl, Julia Thiele-Schürhoff, Wolfgang Tölsner, Georg Weiberg, Günter Wiese, Heinz Hermann Thiele</t>
  </si>
  <si>
    <t>Knorr-Bremse ist ein weltweit tätiger Anbieter von Bremssystemen und anderen sicherheitskritischen Lösungen für Schienen- und Nutzfahrzeuge. Im Unternehmensbereich Systeme für Schienenfahrzeuge stattet das Unternehmen Fahrzeuge im Nahverkehr wie beispielsweise U-Bahnen und Straßenbahnen, aber auch Güterzüge, Lokomotiven sowie Personenverkehrs- und Hochgeschwindigkeitszüge mit verschiedensten Produkten aus. Neben Bremssystemen zählen hierzu auch intelligente Einstiegssysteme, Klimaanlagen, Energieversorgungssysteme, Steuerungskomponenten und Scheibenwischer, Bahnsteigtüren, Reibmaterial sowie Fahrerassistenzsysteme, elektrische Antriebsausrüstungen und Leittechnik. Die Unternehmensdivision Systeme für Nutzfahrzeuge bietet ihren Kunden Bremssysteme für Lkws, Busse, Anhänger und Landmaschinen. Im Bereich Chassis-Systeme engagiert sich Knorr-Bremse vornehmlich bei der elektronischen Steuerung und bei Fahrerassistenzsystemen als auch in der Luftaufbereitung. Weitere Produktfelder sind Lenksysteme, Systeme am Antriebsstrang sowie Drehschwingungsdämpfer für Dieselmotoren. Copyright 2014 FINANCE BASE AG</t>
  </si>
  <si>
    <t>Knorr-Bremse is a global supplier of brake systems and other safety-critical solutions for rail and commercial vehicles. In the business segment systems for rail vehicles, the company equips vehicles in mass transit such as subways and trams, but also freight trains, locomotives and passenger transport and high-speed trains with a variety of products. In addition to brake systems this also includes intelligent door systems, air conditioning systems, power systems, control components and windscreen wipers, platform screen doors, friction material, as well as driver assistance systems, electric traction equipment and control systems. Corporate Division Commercial Vehicle Systems offers customers braking systems for trucks, buses, trailers and agricultural machines. In the area of ​​chassis systems, Knorr-Bremse involved primarily in the electronic control and driver assistance systems as well as in the air conditioning. Other lines of steering systems, systems on the drive train and torsional vibration dampers for diesel engines. Copyright 2014 FINANCE BASE AG</t>
  </si>
  <si>
    <t xml:space="preserve">KOENIG BAUER </t>
  </si>
  <si>
    <t>WKN: 719350  ISIN: DE0007193500  Symbol:SKB  Typ: Aktie</t>
  </si>
  <si>
    <t>1817</t>
  </si>
  <si>
    <t>+49-931-909-0</t>
  </si>
  <si>
    <t>AlternInvest GmbH</t>
  </si>
  <si>
    <t>10,20%</t>
  </si>
  <si>
    <t>SKB</t>
  </si>
  <si>
    <t>+49-931-909-4101</t>
  </si>
  <si>
    <t>89,80%</t>
  </si>
  <si>
    <t>06.08.1985</t>
  </si>
  <si>
    <t>http://www.kba-print.de/</t>
  </si>
  <si>
    <t>+49-931-909-4835</t>
  </si>
  <si>
    <t>bernd.heusinger@kba.com</t>
  </si>
  <si>
    <t>Dr. Bernd Heusinger</t>
  </si>
  <si>
    <t>Koenig &amp; Bauer AGFriedrich-Koenig Straße 4  D-97080 Würzburg</t>
  </si>
  <si>
    <t>Claus Bolza-Schünemann, Dr. Mathias Dähn, Christoph Müller, Dr. Andreas Pleßke, Ralf Sammeck</t>
  </si>
  <si>
    <t>Prof. Dr. Raimund Klinkner, Gottfried Weippert, Dagmar Rehm, Julia Cuntz, Carsten Dentler, Marc Dotterweich, Matthias Hatschek, Christopher Kessler, Prof. Gisela Lanza, Dr. Johannes Liechtenstein, Walter Mann, Simone Walter</t>
  </si>
  <si>
    <t>Koenig &amp; Bauer ist der älteste Druckmaschinenhersteller der Welt und verfügt über eines der breitesten Produktprogramme der Branche. Seit über 200 Jahren unterstützt das Unternehmen die Drucker mit innovativer Technik, passgenauen Verfahren und vielfältigen Services. Das Portfolio reicht von Banknoten über Karton-, Folien-, Blech- und Glasverpackungen bis hin zum Bücher-, Display-, Kennzeichnungs-, Magazin-, Werbe- und Zeitungsdruck. Offset- und Flexodruck bei Bogen und Rolle, wasserloser Offset, Stahlstich-, Simultan- und Siebdruck oder digitaler Inkjetdruck gehören ebenfalls zum Angebot. Copyright 2014 FINANCE BASE AG</t>
  </si>
  <si>
    <t>Koenig &amp; Bauer is the oldest press manufacturers in the world and has one of the breitesten product programs in the industry. For over 200 years, the company supports the printer with innovative technology, precise methods and diverse services. Its portfolio ranges from banknotes on cardboard, foil, sheet metal and glass packaging to book, display, labeling, magazine, advertising and newspaper printing. Offset and flexographic printing for sheet and roll, waterless offset, engraved steel, simultaneous and screenprinting or digital inkjet printing are also provided. Copyright 2014 FINANCE BASE AG</t>
  </si>
  <si>
    <t xml:space="preserve">KRONES </t>
  </si>
  <si>
    <t>WKN: 633500  ISIN: DE0006335003  Symbol:KRN  Typ: Aktie</t>
  </si>
  <si>
    <t>1951</t>
  </si>
  <si>
    <t>+49-9401-70-0</t>
  </si>
  <si>
    <t>Familie Kronseder Konsortium GbR</t>
  </si>
  <si>
    <t>52,24%</t>
  </si>
  <si>
    <t>KRN</t>
  </si>
  <si>
    <t>+49-9401-70-2488</t>
  </si>
  <si>
    <t>ODDO &amp; CIE</t>
  </si>
  <si>
    <t>29.10.1984</t>
  </si>
  <si>
    <t>http://www.krones.com</t>
  </si>
  <si>
    <t>1,27</t>
  </si>
  <si>
    <t>info@krones.com</t>
  </si>
  <si>
    <t>Tweedy, Browne Company LLC</t>
  </si>
  <si>
    <t>+49-9401-70-1169</t>
  </si>
  <si>
    <t>Schadeberg GbR</t>
  </si>
  <si>
    <t>investor-realations@krones.com</t>
  </si>
  <si>
    <t>33,68%</t>
  </si>
  <si>
    <t>Olaf Scholz</t>
  </si>
  <si>
    <t>Krones AGBöhmerwaldstraße 5  D-93073 Neutraubling</t>
  </si>
  <si>
    <t>Christoph Klenk, Norbert Broger, Thomas Ricker, Markus Tischer, Ralf Goldbrunner</t>
  </si>
  <si>
    <t>Volker Kronseder, Werner Schrödl, Dr. phil. Verena Di Pasquale, Robert Friedmann, Klaus Gerlach, Oliver Grober, Thomas Hiltl, Norman Kronseder, Prof. Dr. Susanne Nonnast, Beate Eva Maria Pöpperl, Norbert Samhammer, Petra Schadeberg-Herrmann, Jürgen Scholz, Hans-Jürgen Thaus, Josef Weitzer, Matthias Winkler</t>
  </si>
  <si>
    <t>Die Krones AG plant, entwickelt und fertigt Einzelmaschinen sowie schlüsselfertige Anlagen für alle Bereiche der Abfüll- und Verpackungstechnik und die Getränkeproduktion. Damit gilt die Gesellschaft als einer der weltweit führenden Konzerne der Branche. Zu den Abnehmern gehören internationale Unternehmen aus den Bereichen Getränke-, Lebensmittel- sowie Chemie- und Pharmaindustrie. Das Unternehmen bietet vom Bau von Getränkefabriken bis hin zur Auslieferung der fertigen Produkte sämtliche Services aus einer Hand. Um Produktionsabläufe verbessern zu können, arbeitet der Konzern eng mit seinen Kunden zusammen und entwickelt individuell abgestimmte Produkte und Dienstleistungen. Zusätzlich zu seinen Produkten bietet Krones im After-Sales-Bereich ein umfangreiches Serviceangebot, das die weltweite Montage, Inbetriebnahme, Wartung oder den Umbau von Anlagen umfasst. Copyright 2014 FINANCE BASE AG</t>
  </si>
  <si>
    <t>Krones AG plans, develops and manufactures single machines and turnkey systems for all areas of filling and packaging technology and beverage production. Thus, the company is one of the world's leading companies in the industry. Its customers include international companies in the fields of beverage, food, chemical and pharmaceutical industries. The company offers the construction of beverage factories to delivery of the finished products all services from one source. In order to improve production processes, the Group works closely with its customers and develops individually tailored products and services. In addition to its products, Krones offers after-sales sector a comprehensive service offering that covers global installation, commissioning, maintenance or refurbishment of facilities. Copyright 2014 FINANCE BASE AG</t>
  </si>
  <si>
    <t xml:space="preserve">KWS SAAT </t>
  </si>
  <si>
    <t>WKN: 707400  ISIN: DE0007074007  Symbol:KWS  Typ: Aktie</t>
  </si>
  <si>
    <t>1856</t>
  </si>
  <si>
    <t>+49-5561-311-0</t>
  </si>
  <si>
    <t>Familien Büchting, Arend Oetker</t>
  </si>
  <si>
    <t>54,40%</t>
  </si>
  <si>
    <t>KWS</t>
  </si>
  <si>
    <t>+49-5561-311-322</t>
  </si>
  <si>
    <t>Tessner Beteiligungs GmbH</t>
  </si>
  <si>
    <t>15,40%</t>
  </si>
  <si>
    <t>12.07.1993</t>
  </si>
  <si>
    <t>http://www.kws.de</t>
  </si>
  <si>
    <t>30,20%</t>
  </si>
  <si>
    <t>webmaster@kws.com</t>
  </si>
  <si>
    <t>24.11.2020</t>
  </si>
  <si>
    <t>+49-5561-311-968</t>
  </si>
  <si>
    <t>16.12.2020</t>
  </si>
  <si>
    <t>investor.relations@kws.com</t>
  </si>
  <si>
    <t>Diversified</t>
  </si>
  <si>
    <t>Peter Vogt</t>
  </si>
  <si>
    <t>KWS Saat SE &amp; Co. KGaAGrimsehlstr. 31  D-37555 Einbeck</t>
  </si>
  <si>
    <t>Dr. Hagen Duenbostel, Dr. Léon Broers, Peter Hofmann, Eva Kienle, Dr. Felix Büchting</t>
  </si>
  <si>
    <t>Dr. Andreas J. Büchting, Dr. Marie Theres Schnell, Victor W. Balli, Jürgen Bolduan, Cathrina Claas-Mühlhäuser, Christine Coenen, Dr. Arend Oetker</t>
  </si>
  <si>
    <t>KWS Saat SE &amp; Co. KGaA ist ein international tätiges Saatgutunternehmen. Die Gesellschaft züchtet mit konventionellen und biotechnologischen Methoden Pflanzensorten der landwirtschaftlichen Nutzpflanzen für die gemäßigte Klimazone. Des Weiteren werden widerstandfähigere Sorten entwickelt, die eine umweltverträglichere Agrarproduktion ermöglichen. Die Züchtungsarbeiten beziehen sich auf die Kulturarten Zuckerrüben, Mais, Getreide, Winterraps, Sorghum, Sommerölfrüchte, Zwischenfrüchte, Energiepflanzen, Öko-Saatgut sowie Kartoffeln. Das Saatgut ist dabei auf die Anforderungen der Landwirte abgestimmt. In mehr als 70 Ländern der Welt ist die KWS SAAT AG mit Tochter- und Beteiligungsgesellschaften, Versuchsstationen und Vermehrungsflächen präsent. Zu den Grundpfeilern der Gesellschaft zählen zum einen nachhaltig hohe Aufwendungen für Forschung und Züchtung, um Kunden eine hohe Saatgutqualität sowie leistungsstarke Sorten anbieten zu können, zum anderen die Eigenständigkeit als Saatgut-Spezialist. Hinzu kommt die intensive Pflege von Beziehungen zu Landwirten und Partnern. Copyright 2014 FINANCE BASE AG</t>
  </si>
  <si>
    <t>KWS Saat SE &amp; Co. KGaA is an international seed companies. The company breeds with conventional and biotechnological methods plant varieties of agricultural crops for the temperate climate zone. Furthermore, to develop more resistant varieties that enable more environmentally sound agricultural production. The breeding activities are related to the types of crops sugar beets, corn, cereals, oilseed rape, sorghum, summer oil crops, cover crops, energy crops, organic seed and potatoes. The seed is tailored to the needs of farmers. In more than 70 countries around the world, KWS SAAT AG with subsidiaries and affiliated companies, research stations and propagation areas is present. The cornerstones of the company to include a sustained high expenses for research and breeding to offer a high quality seed varieties and powerful to customers, on the other hand, the independence as a seed specialist. In addition, the intensive care comes from relationships with farmers and partners. Copyright 2014 FINANCE BASE AG</t>
  </si>
  <si>
    <t xml:space="preserve">LANXESS </t>
  </si>
  <si>
    <t>WKN: 547040  ISIN: DE0005470405  Symbol:LXS  Typ: Aktie</t>
  </si>
  <si>
    <t>2004</t>
  </si>
  <si>
    <t>+49-221-8885-0</t>
  </si>
  <si>
    <t>Dodge &amp; Cox</t>
  </si>
  <si>
    <t>LXS</t>
  </si>
  <si>
    <t>4,56%</t>
  </si>
  <si>
    <t>31.01.2005</t>
  </si>
  <si>
    <t>http://www.lanxess.com</t>
  </si>
  <si>
    <t>5,26%</t>
  </si>
  <si>
    <t>lanxess-info@lanxess.com</t>
  </si>
  <si>
    <t>+49-221-8885-3262</t>
  </si>
  <si>
    <t>ir@lanxess.com</t>
  </si>
  <si>
    <t>Oliver Stratmann</t>
  </si>
  <si>
    <t>LANXESS AGKennedyplatz 1  D-50569 Köln</t>
  </si>
  <si>
    <t>Matthias Zachert, Dr. Anno Borkowsky, Dr. Hubert Fink, Michael Pontzen, Stephanie Coßmann</t>
  </si>
  <si>
    <t>Dr. Matthias L. Wolfgruber, Dr. Friedrich Janssen, Lawrence A. Rosen, Pamela Knapp, Dr. Heike Hanagarth, Theo H. Walthie, Werner Czaplik, Ralf Sikorski, Dr. Hans-Dieter Gerriets, Thomas Meiers, Manuela Strauch</t>
  </si>
  <si>
    <t>Die Lanxess AG gehört mit einem umfangreichen Produktportfolio aus den Bereichen Polymere sowie Basis-, Spezial- und Feinchemikalien zu den bedeutenden Chemie- und Polymeranbietern Europas. Das Unternehmen entwickelt, produziert und vertreibt Kunststoffe, Kautschuke, Spezialchemikalien und Zwischenprodukte. Darüber hinaus unterstützt Lanxess seine Kunden bei der Entwicklung und der Umsetzung von Systemlösungen. Der Konzern konzentriert sich bei seinen Produkten besonders auf Nachhaltigkeit und Umweltfreundlichkeit. Das Programm „Grüne Mobilität“ entwickelt zum Beispiel Hightech-Kunststoffe, die im Leichtbau von Fahrzeugen zum Einsatz kommen und durch ihr vermindertes Gewicht weniger Emissionen erzeugen und den Kraftstoffverbrauch senken. Des Weiteren kommen Hochleistungs-Kautschuke bei der Herstellung von Reifen zum Einsatz. Diese zeichnen sich durch einen geringeren Rollwiderstand, ausgezeichnetes Bremsverhalten, eine längere Laufleistung und verminderte Geräuschentwicklung aus. Copyright 2014 FINANCE BASE AG</t>
  </si>
  <si>
    <t>Lanxess AG, with a comprehensive product portfolio in the fields of polymers and basic, specialty and fine chemicals to major chemical and polymer suppliers in Europe. The company develops, manufactures and markets plastics, rubbers, specialty chemicals and intermediates. In addition, Lanxess supports its customers in the development and implementation of system solutions. The Group focuses its products particularly on sustainability and environmental friendliness. The program "Green Mobility" developed as high-tech plastics used in lightweight vehicles used and generate fewer emissions through their reduced weight and reduce fuel consumption. Furthermore, high-performance rubbers used in the manufacture of tires. These are characterized by a lower rolling resistance, excellent braking performance, longer service life and reduced noise emissions. Copyright 2014 FINANCE BASE AG</t>
  </si>
  <si>
    <t xml:space="preserve">LEG IMMOBILIEN </t>
  </si>
  <si>
    <t>WKN: LEG111  ISIN: DE000LEG1110  Symbol:LEG  Typ: Aktie</t>
  </si>
  <si>
    <t>1970</t>
  </si>
  <si>
    <t>+49-211-4568-0</t>
  </si>
  <si>
    <t>09.03.2020</t>
  </si>
  <si>
    <t>7,94%</t>
  </si>
  <si>
    <t>LEG</t>
  </si>
  <si>
    <t>+49-211-4568-261</t>
  </si>
  <si>
    <t>MFS</t>
  </si>
  <si>
    <t>10,46%</t>
  </si>
  <si>
    <t>01.02.2013</t>
  </si>
  <si>
    <t>http://www.leg-nrw.de/</t>
  </si>
  <si>
    <t>3,21%</t>
  </si>
  <si>
    <t>info@leg-wohnen.de</t>
  </si>
  <si>
    <t>CBRE Clarion Securities LLC</t>
  </si>
  <si>
    <t>+49-211-4568-400</t>
  </si>
  <si>
    <t>ir@leg.ag</t>
  </si>
  <si>
    <t>Perry Capital</t>
  </si>
  <si>
    <t>Frank Kopfinger</t>
  </si>
  <si>
    <t>Ruffer LLP</t>
  </si>
  <si>
    <t>LEG Immobilien AGHans-Böckler-Straße 38  D-40476 Düsseldorf</t>
  </si>
  <si>
    <t>Lars von Lackum, Susanne Schröter-Crossan (ab 1.07.2020), Dr. Volker Wiegel</t>
  </si>
  <si>
    <t>Michael Zimmer, Stefan Jütte, Natalie C. Hayday, Dr. Johannes Ludewig, Dr. Claus Nolting, Dr. Jochen Scharpe</t>
  </si>
  <si>
    <t>Die LEG Immobilien AG verwaltet Wohnimmobilien in Nordrhein-Westfalen. Zum Portfolio gehören rund 134.000 Mietwohnungen in Wohnsiedlungen und Stadtnähe mit dazugehörigen Garagen. Das Unternehmen ist neben der Immobilienverwaltung auch stark in die Modernisierung und Instandhaltung von eigenen und neu übernommenen Wohngebäuden involviert. Außerdem betreibt das Unternehmen ein aktives Quartiermanagement mit Angeboten zur Stadtteil-, Kultur- und Jugendarbeit. Im September 2015 wurde eine Grundsatzvereinbarung über einen Zusammenschluss mit der Deutsche Wohnen AG geschlossen. Copyright 2014 FINANCE BASE AG</t>
  </si>
  <si>
    <t>LEG Immobilien AG manages residential property in North Rhine-Westphalia. Its portfolio includes approximately 134,000 apartments in housing estates and town with associated garages. The company is also heavily involved in addition to property management in the modernization and maintenance of its own and newly acquired residential buildings. The company also operates an active neighborhood management with offers for city district, cultural and youth work. In September 2015 agreement in principle was concluded on a merger with the German Wohnen AG. Copyright 2014 FINANCE BASE AG</t>
  </si>
  <si>
    <t xml:space="preserve">LEONI </t>
  </si>
  <si>
    <t>WKN: 540888  ISIN: DE0005408884  Symbol:LEO  Typ: Aktie</t>
  </si>
  <si>
    <t>1917</t>
  </si>
  <si>
    <t>+49-911-2023-0</t>
  </si>
  <si>
    <t>T. Rowe Price International Ltd</t>
  </si>
  <si>
    <t>LEO</t>
  </si>
  <si>
    <t>+49-911-2023-455</t>
  </si>
  <si>
    <t>0,24%</t>
  </si>
  <si>
    <t>01.01.1923</t>
  </si>
  <si>
    <t>http://www.leoni.com</t>
  </si>
  <si>
    <t>info@leoni.com</t>
  </si>
  <si>
    <t>+49-911-2023-134</t>
  </si>
  <si>
    <t>Classic Fund Management Aktiengesellschaft</t>
  </si>
  <si>
    <t>invest@leoni.com</t>
  </si>
  <si>
    <t>Hans Wilms Beteiligungs-GmbH</t>
  </si>
  <si>
    <t>Other Technology</t>
  </si>
  <si>
    <t>Jens von Seckendorff</t>
  </si>
  <si>
    <t>2,67%</t>
  </si>
  <si>
    <t>Notz, Stucki Europe S.A.</t>
  </si>
  <si>
    <t>2,40%</t>
  </si>
  <si>
    <t>Leoni AGMarienstraße 7  D-90402 Nürnberg</t>
  </si>
  <si>
    <t>Aldo Kamper, Ingrid Jägering, Bruno Fankhauser, Martin Stüttem</t>
  </si>
  <si>
    <t>Dr. Klaus Probst, Franz Spieß, Dr. Werner Lang, Dr. Elisabetta Castiglioni, Wolfgang Dehen, Mark Dischner, Janine Heide, Karl-Heinz Lach, Richard Paglia, Dr. Bernd Rödl, Regine Stachelhaus, Inge Zellermaier</t>
  </si>
  <si>
    <t>Die LEONI AG ist ein weltweit tätiger System- und Entwicklungslieferant von Drähten, Kabeln und Bordnetz-Systemen. Das Angebotsspektrum umfasst Drähte und Litzen, Standard- und Spezialkabel, Lichtwellenleiter sowie komplette Kabelsysteme und Dienstleistungen für unterschiedlichste industrielle Anwendungen. Im Bereich Wiring Systems werden Kabelsätze und komplette Bordnetz-Systeme sowie Komponenten für die internationale Fahrzeugindustrie entwickelt, produziert und vertrieben. Die beiden Segmente bilden eine aufeinander aufbauende Wertschöpfungskette: Drähte, Litzen und Glasfaser sind die Grundlage für isolierte Kupferleitungen und -kabel bzw. Lichtwellenleiter. Diese werden konfektioniert, zu Kabelsätzen, Kabelsystemen sowie Bordnetz-Systemen weiterverarbeitet und als Komplettpaket inklusive ergänzender Services angeboten. Neben Produkten für die Automobil- und Nutzfahrzeugindustrie umfasst das LEONI-Leistungsspektrum Spezialkabel nach Kundenspezifikation, montagefertige Kabelsysteme, verkabelte Module, Datenleitungen und Netzwerk-Komponenten, isolierte Starkstromleitungen, Steuerleitungen, Koaxial- und Instrumentenkabel, Netzanschlussleitungen, Kupferdrähte und -litzen sowie die Strahlenvernetzung von Kabeln und Rohren. Copyright 2014 FINANCE BASE AG</t>
  </si>
  <si>
    <t>LEONI AG is a global system and development supplier of wires, cables and wiring systems. The range comprises wires and strands, standard and special cables, fiber optic cables as well as complete systems and services for various industrial applications. In the Wiring Systems cable harnesses and complete wiring systems and components are developed, produced and sold for the international automotive industry. The two segments form a complementary value chain: wires, strands and glass fiber are the basis of insulated copper wires and cables or optical fibers. These are packaged, processed into wire harnesses, cable systems and wiring systems and offered as a complete package, including supplementary services. By-products for the automobile and commercial vehicle industry comprising LEONI power spectrum special cables to customer specifications, installation-ready cable systems, wired modules, data lines and network components, insulated power cables, control cables, coaxial and instrumentation cables, power cables, copper wires and strands, as well as radiation cross-linking of cables and pipes. Copyright 2014 FINANCE BASE AG</t>
  </si>
  <si>
    <t xml:space="preserve">LINDE PLC </t>
  </si>
  <si>
    <t>WKN: A2DSYC  ISIN: IE00BZ12WP82  Typ: Aktie</t>
  </si>
  <si>
    <t>1879</t>
  </si>
  <si>
    <t>+44-1483-242200</t>
  </si>
  <si>
    <t>The Vanguard Group</t>
  </si>
  <si>
    <t>8,24%</t>
  </si>
  <si>
    <t>LIN</t>
  </si>
  <si>
    <t>+49-89-35757-1075</t>
  </si>
  <si>
    <t>7,72%</t>
  </si>
  <si>
    <t>21.06.1879</t>
  </si>
  <si>
    <t>https://www.lindeplc.com/</t>
  </si>
  <si>
    <t>5,07%</t>
  </si>
  <si>
    <t>info@linde.de</t>
  </si>
  <si>
    <t>4,01%</t>
  </si>
  <si>
    <t>Irland</t>
  </si>
  <si>
    <t>+49-89-35757-1332</t>
  </si>
  <si>
    <t>3,18%</t>
  </si>
  <si>
    <t>USD</t>
  </si>
  <si>
    <t>Investor_Relations@linde.com</t>
  </si>
  <si>
    <t>71,78%</t>
  </si>
  <si>
    <t>Juan Pelaez</t>
  </si>
  <si>
    <t>27.07.2020</t>
  </si>
  <si>
    <t>Linde plcTen Earlsford Terrace  D02-T380 Dublin, Ireland</t>
  </si>
  <si>
    <t>Steve Angel, Matt White, Sanjiv Lamba, Eduardo Menezes, Juergen Nowicki, Andreas Opfermann, Anne Roby</t>
  </si>
  <si>
    <t>Prof. Dr. Wolfgang Reitzle, Steve Angel, Prof. Dr. Ann-Kristin Achleitner, Prof. Dr. Clemens Börsig, Dr. Nance Dicciani, Dr. Thomas Enders, Franz Fehrenbach, Edward Galante, Larry McVay, Dr. Victoria Ossadnik, Martin Richenhagen, Robert Wood</t>
  </si>
  <si>
    <t>Linde plc ist ein weltweit führender Technologiekonzern, der in den Bereichen Industriegase und Engineering in über 100 Ländern tätig ist. Das Unternehmen produziert Industriegase, die anschließend in verschiedenen Bereichen wie dem Energiesektor, der Stahlproduktion, der Chemieverarbeitung, dem Umweltschutz oder medizinischen Therapien zum Einsatz kommen. Darüber hinaus umfassen die weiteren Unternehmensaktivitäten Planung und Bau von Industrieanlagen für verfahrenstechnische Projekte sowie die Herstellung von Anlagenkomponenten. Dienstleistungen wie Ingenieurberatung, Projektmanagement, Personalschulung und Kundendienst runden das Portfolio ab. Die Strategie der Linde Group ist dabei auf ertragsorientiertes und nachhaltiges Wachstum ausgerichtet. Im Oktober 2018 entstand der heute Konzern Linde plc durch die Fusion der deutschen Linde AG mit deren amerikanischen Konkurrenten Praxair Inc. Copyright 2014 FINANCE BASE AG</t>
  </si>
  <si>
    <t>Linde plc is a leading global technology group that has been active in the industrial gases and engineering in more than 100 countries. The company produces industrial gases, which are then used in various fields such as energy, steel production, chemical processing, environmental protection or medical therapies used. In addition, the company's further activity planning and construction of industrial plants for process engineering projects and the production of plant components include. Services such as engineering consulting, project management, staff training and customer service round out the portfolio. The Linde Group strategy is geared towards earnings-based and sustainable growth. In October 2018, the day Linde Group plc was formed by the merger of the German Linde AG with its American competitor Praxair Inc. Copyright 2014 FINANCE BASE AG</t>
  </si>
  <si>
    <t>Bilanz in Mio.  USD per  31.12</t>
  </si>
  <si>
    <t>Balance Sheet in M  USD per  31.12</t>
  </si>
  <si>
    <t>Personalaufwand in Mio. USD</t>
  </si>
  <si>
    <t>Aufwand je Mitarbeiter in USD</t>
  </si>
  <si>
    <t>Umsatz je Mitarbeiter in USD</t>
  </si>
  <si>
    <t>Bruttoergebnis je Mitarbeiter in USD</t>
  </si>
  <si>
    <t>Gewinn je Mitarbeiter in USD</t>
  </si>
  <si>
    <t xml:space="preserve">LPKF LASER </t>
  </si>
  <si>
    <t>WKN: 645000  ISIN: DE0006450000  Symbol:LPK  Typ: Aktie</t>
  </si>
  <si>
    <t>1976</t>
  </si>
  <si>
    <t>+49-5131-7095-0</t>
  </si>
  <si>
    <t>Jörg Bantleon</t>
  </si>
  <si>
    <t>28,95%</t>
  </si>
  <si>
    <t>LPK</t>
  </si>
  <si>
    <t>+49-5131-7095-90</t>
  </si>
  <si>
    <t>Henderson Global Investors/Henderson Group plc</t>
  </si>
  <si>
    <t>2,72%</t>
  </si>
  <si>
    <t>30.11.1998</t>
  </si>
  <si>
    <t>http://www.lpkf.de</t>
  </si>
  <si>
    <t>+49-5131-7095-1382</t>
  </si>
  <si>
    <t>Lazard Freres Gestions S.A.S.</t>
  </si>
  <si>
    <t>5,65%</t>
  </si>
  <si>
    <t>Bettina Schäfer</t>
  </si>
  <si>
    <t>Rock Point Advisors, LLC</t>
  </si>
  <si>
    <t>Otus Capital Management Limited</t>
  </si>
  <si>
    <t>2,63%</t>
  </si>
  <si>
    <t>Wasatch Advisors, Inc.</t>
  </si>
  <si>
    <t>Luxunion S.A.</t>
  </si>
  <si>
    <t>2,88%</t>
  </si>
  <si>
    <t>LPKF Laser &amp; Electronics AGOsteriede 7  D-30827 Garbsen</t>
  </si>
  <si>
    <t>Dr. Götz M. Bendele, Christian Witt</t>
  </si>
  <si>
    <t>Dr. Markus Peters, Dr. Dirk Michael Rothweiler, Prof. Dr. Ludger Overmeyer</t>
  </si>
  <si>
    <t>LPKF Laser &amp; Electronics AG (die Abkürzung steht für „Leiterplatten-Kopierfräsen“) ist ein deutscher Hersteller von Maschinen und Lasersystemen zur Mikromaterialbearbeitung. Diese kommen in der Elektronikfertigung, der Medizintechnik, der Automobilbranche und im Solarbereich zum Einsatz. Zentrales Element der Systeme ist ein Laserstrahl, der zur Bearbeitung von Oberflächen eingesetzt wird. Kunden verwenden diese Technologie zum einen bei der Entwicklung und Bearbeitung von Leiterplatten. Zum anderen setzen immer mehr Produzenten auf Laseranlagen, die zum Teil herkömmliche Produktionsverfahren ablösen. Copyright 2014 FINANCE BASE AG</t>
  </si>
  <si>
    <t>LPKF Laser &amp; Electronics AG (the acronym stands for "PCB copy milling") is a German manufacturer of machines and laser systems for micro material processing. These come in electronics fabrication, medical technology, the automotive industry and in the solar field is used. The central element of the systems is a laser beam, which is used for machining surfaces. Customers use this technology on the one hand in the development and processing of PCBs. On the other hand, more and more producers of laser systems, replace the conventional part production. Copyright 2014 FINANCE BASE AG</t>
  </si>
  <si>
    <t xml:space="preserve">LUFTHANSA </t>
  </si>
  <si>
    <t>WKN: 823212  ISIN: DE0008232125  Symbol:LHA  Typ: Aktie</t>
  </si>
  <si>
    <t>+49-69-696-0</t>
  </si>
  <si>
    <t>Société Générale S.A.</t>
  </si>
  <si>
    <t>5,19%</t>
  </si>
  <si>
    <t>LHA</t>
  </si>
  <si>
    <t>+49-69-696-3002</t>
  </si>
  <si>
    <t>14.04.1966</t>
  </si>
  <si>
    <t>http://www.lufthansa.com</t>
  </si>
  <si>
    <t>Templeton Growth Fund, Inc.</t>
  </si>
  <si>
    <t>impressum_de@lufthansa.com</t>
  </si>
  <si>
    <t>+49-69-696-28001</t>
  </si>
  <si>
    <t>investor.relations@dlh.de</t>
  </si>
  <si>
    <t>Airlines</t>
  </si>
  <si>
    <t>Dennis Weber</t>
  </si>
  <si>
    <t>2,69%</t>
  </si>
  <si>
    <t>5,29%</t>
  </si>
  <si>
    <t>72,50%</t>
  </si>
  <si>
    <t>Deutsche Lufthansa AGLufthansa Aviation Center, Airportring  D-60546 Frankfurt/Main</t>
  </si>
  <si>
    <t>Carsten Spohr, Thorsten Dirks, Christina Foerster, Harry Hohmeister, Dr. Detlef Kayser, Michael Niggemann</t>
  </si>
  <si>
    <t>Karl-Ludwig Kley, Christine Behle, Alexander Behrens, Jörg Cebulla, Herbert Hainer, Christian Hirsch, Carsten Knobel, Dr. Holger Benjamin Koch, Martin Koehler, Martina Merz, Michael Nilles, Monika Ribar, Birgit Rohleder, Miriam E. Sapiro, Ilja Schulz, Olivia Stelz, Stephan Sturm, Christina Weber, Klaus Winkler, Matthias Wissmann, Dr. Jürgen Weber</t>
  </si>
  <si>
    <t>Die Lufthansa AG ist eine weltweit tätige Fluggesellschaft mit rund 540 Tochter- und Beteiligungsunternehmen. Haupttätigkeitsfeld des Konzerns ist die Durchführung von nationalem und internationalem Passagier- und Frachtlinienverkehr. Mit den zum Lufthansa-Verbund gehörenden Fluglinien Lufthansa, SWISS, Austrian Airlines, Germanwings sowie den Beteiligungen an Brussels Airlines, JetBlue und SunExpress werden Ziele in mehr als 100 Ländern und vier Kontinenten angeflogen. Das Unternehmen hat sich von einer reinen Fluggesellschaft zu einem führenden Anbieter in den Bereichen Passagier- und Frachtverkehr, Logistik, Catering, Instandhaltung und IT-Services entwickelt. Die Lufthansa AG ist weltweit führend im internationalen Frachtlinienverkehr, als technischer Dienstleister für die Komplettbetreuung ganzer Flotten verantwortlich und bildet den Großteil seines Flug- und Servicepersonals selbst aus. Copyright 2014 FINANCE BASE AG</t>
  </si>
  <si>
    <t>Lufthansa AG is a global airline with some 540 subsidiaries and associated companies. Main activity of the Group is carrying out national and international passenger and cargo shipping service. With belonging to the Lufthansa Group Airlines, Lufthansa, SWISS, Austrian Airlines, German Wings, as well as investments in Brussels Airlines, JetBlue and SunExpress targets in more than 100 countries and four continents are served. The company has evolved from a pure airline into a leading provider of passenger and cargo transport, logistics, catering, maintenance and IT services. Lufthansa AG is a global leader in international freight transport line, responsible as a technical service provider for the complete management of entire fleets and forms the bulk of his flight and service personnel from itself. Copyright 2014 FINANCE BASE AG</t>
  </si>
  <si>
    <t xml:space="preserve">MERCK KGAA </t>
  </si>
  <si>
    <t>WKN: 659990  ISIN: DE0006599905  Symbol:MRK  Typ: Aktie</t>
  </si>
  <si>
    <t>1668</t>
  </si>
  <si>
    <t>+49-6151-72-0</t>
  </si>
  <si>
    <t>Franklin Resources, Inc.</t>
  </si>
  <si>
    <t>MRK</t>
  </si>
  <si>
    <t>+49-6151-72-2000</t>
  </si>
  <si>
    <t>20.10.1995</t>
  </si>
  <si>
    <t>http://www.merck.de</t>
  </si>
  <si>
    <t>Sun Life Financial</t>
  </si>
  <si>
    <t>1,30</t>
  </si>
  <si>
    <t>service@merckgroup.com</t>
  </si>
  <si>
    <t>Crédit Agricole S.A</t>
  </si>
  <si>
    <t>+49-6151-72-3321</t>
  </si>
  <si>
    <t>investor.relations@merckgroup.com</t>
  </si>
  <si>
    <t>Deutsche Bank</t>
  </si>
  <si>
    <t>Constantin Fest</t>
  </si>
  <si>
    <t>The Vanguard Group, Inc.</t>
  </si>
  <si>
    <t>Templeton Global Advisors Limited</t>
  </si>
  <si>
    <t>Merck KGaAFrankfurter Str. 250  D-64293 Darmstadt</t>
  </si>
  <si>
    <t>Dr. Stefan Oschmann, Udit Batra, Dr. Kai Beckmann, Belén Garijo, Marcus Kuhnert</t>
  </si>
  <si>
    <t>Dr. Wolfgang Büchele, Michael Fletterich, Gabriele Eismann, Jürgen Glaser, Edeltraud Glänzer, Sascha Held, Michael Kleinemeier, Renate Koehler, Anne Lange, Peter Emanuel Merck, Dietmar Oeter, Christian Raabe, Helene von Roeder, Helga Rübsamen-Schaeff, Daniel Thelen, Simon Thelen</t>
  </si>
  <si>
    <t>Die Merck KGaA ist ein weltweit tätiger Chemie-, Pharma- und Life Science-Konzern. Das Produktprogramm von Merck umfasst Originalpräparate gegen Herz-Kreislauf- und Stoffwechselerkrankungen sowie Produkte für die Selbstmedikation, Flüssigkristalle für Displays und Elektronikchemikalien zur Chipherstellung, Pigmente, Kosmetik- und Pharmawirkstoffe, Reagenzien sowie zahlreiche Laborprodukte für die Pharmaforschung. Die Medikamente des Unternehmens, die in vielen Ländern weltweit angeboten werden, werden bei Erkältungsbeschwerden und beim täglichen Gesundheitsschutz, bei neurodegenerativen Erkrankungen sowie in den Bereichen Onkologie, Fruchtbarkeit, Endokrinologie und Rheumatologie verwendet. Darüber hinaus entwickelt und vertreibt die Gesellschaft sogenannte Performance Materials für die Branchen Unterhaltungselektronik, Beleuchtung, Drucktechnik oder Kosmetik. Das Produktangebot erstreckt sich hier von Flüssigkristallen für Displays über funktionelle Füllstoffe bis hin zu Effektpigmenten. Ergänzt wird das Angebot von Merck durch Laborchemikalien, Lösungsmittel, Filtertechniken für die Wasseraufbereitung sowie Bioprozessverfahren und bioanalytische Services für die Pharmaindustrie. 2015 übernahm Merck das US-amerikanische Life-Science-Unternehmen Sigma-Aldrich. Derzeit plant Merck, die Sparte um rezeptfreie Medikamente an den US-Konzern Procter &amp; Gamble zu verkaufen. Die Transaktion soll bis Ende 2018 durchgeführt werden. Copyright 2014 FINANCE BASE AG</t>
  </si>
  <si>
    <t>Merck KGaA is a global chemical, pharmaceutical and life science company. The product of Merck includes original drugs against cardiovascular and metabolic diseases as well as products for self-medication, liquid crystals for displays and electronic chemicals for chip manufacturing, pigments, cosmetics and pharmaceutical active ingredients, reagents and numerous laboratory products for the pharmaceutical research. The drugs of the company, offered in many countries worldwide, used in cold remedies and the daily health, in neurodegenerative diseases as well as in the areas of oncology, fertility, endocrinology and rheumatology. also develops and sells the company called Performance Materials for the sectors consumer electronics, lighting, printing technology or cosmetics. The product range extends here of liquid crystals for displays on functional fillers to effect pigments. The offer is supplemented by Merck through laboratory chemicals, solvents, filtering techniques for water treatment and bioprocessing and bioanalytical services for the pharmaceutical industry. 2015, Merck acquired the US-based life science company Sigma-Aldrich. Currently, Merck plans to sell the division to counter drugs to the US group Procter &amp; Gamble. The transaction will be carried out by the end of the 2018th Copyright 2014 FINANCE BASE AG</t>
  </si>
  <si>
    <t xml:space="preserve">METRO ST </t>
  </si>
  <si>
    <t>WKN: BFB001  ISIN: DE000BFB0019  Symbol:B4B  Typ: Aktie</t>
  </si>
  <si>
    <t>+49-211-6886-0</t>
  </si>
  <si>
    <t>Franz Haniel &amp; Cie. GmbH</t>
  </si>
  <si>
    <t>B4B</t>
  </si>
  <si>
    <t>+49-211-6886-490-3759</t>
  </si>
  <si>
    <t>14.02.2020</t>
  </si>
  <si>
    <t>13.07.2017</t>
  </si>
  <si>
    <t>https://www.metroag.de/</t>
  </si>
  <si>
    <t>presse@metro.de</t>
  </si>
  <si>
    <t>+49-211-6886-1051</t>
  </si>
  <si>
    <t>20,63%</t>
  </si>
  <si>
    <t>investorrelations@metro.de</t>
  </si>
  <si>
    <t>METRO Consumer Electronics Zwischenholding GmbH &amp; Co. KG</t>
  </si>
  <si>
    <t>Sabrina Ley</t>
  </si>
  <si>
    <t>EP Global Commerce GmbH</t>
  </si>
  <si>
    <t>29,99%</t>
  </si>
  <si>
    <t>Metro AGMetro-Straße 1  D-40235 Düsseldorf</t>
  </si>
  <si>
    <t>Olaf G. Koch, Christian Baier, Andrea Euenheim, Rafael Gasset, Eric Poirier</t>
  </si>
  <si>
    <t>Jürgen B. Steinemann, Werner Klockhaus, Marco Arcelli, Herbert Bolliger, Gwyn Burr, Prof. Dr. Edgar Ernst, Peter Küpfer, Dr. Fredy Raas, Eva-Lotto Sjöstedt, Dr. Liliana Solomon, Alexandra Soto, Stefanie Blaser, Thomas Dommel, Michael Heider, Susanne Meister, Dr. Angela Pilkmann, Xaver Schiller, Angelika Will, Manfred Wirsch, Silke Zimmer</t>
  </si>
  <si>
    <t>Die Metro AG ist eines der größten Handelsunternehmen der Welt. Sie entstand im Juli 1996 aus der Verschmelzung von Metro Cash &amp; Carry, Kaufhof Holding AG und Asko Deutsche Kaufhaus AG. Heute vereint der Konzern Aktivitäten von Metro, Makro Cash &amp; Carry und Real unter einem Dach. Das Unternehmen zeigt ein klares Portfolio: An der Spitze steht die Metro Wholesale &amp; Food Specialist AG als strategische Management-Holding, das operative Geschäft teilt sich in die Geschäftsfelder Großhandel, Lebensmitteleinzelhandel und Warenhäuser. In diesen Bereichen sind die Vertriebsmarken selbstständig am Markt tätig und bieten privaten wie gewerblichen Kunden ein breites Leistungsspektrum. 2015 verkaufte das Unternehmen seine Warenhaustochter Galeria Kaufhof an den kanadischen Konzern Hudson´s Bay. Im Juli 2017 spaltete sich der Konzern in zwei unabhängige Handelsgruppen auf. Daraus entstand die neue Metro als Großhandels- und Lebensmittel-Spezialist sowie eine Consumer Electronics-Gruppe mit dem Namen CECONOMY. Derzeit liegt ein Übernahmeangebot der EP Global Commerce VI GmbH vor. Copyright 2014 FINANCE BASE AG</t>
  </si>
  <si>
    <t>Metro AG is one of the largest trading companies in the world. It was created in July 1996 from the merger of Metro Cash &amp; Carry, Kaufhof Holding AG and Asko German department store AG. Today, the group combines activities of Metro, Makro Cash &amp; Carry and Real under one roof. The company has a clear portfolio: Metro Wholesale &amp; Food stands Specialist AG as a strategic management holding company at the head, the operative business is divided into the business segments of wholesale, food retail and department stores. In these areas, the sales brands operate independently in the market and offer private and commercial customers a wide range of services. 2015, the company sold its department store subsidiary Galeria Kaufhof to the Canadian company Hudson Bay. In July 2017, the group split into two independent trade groups. From the new metro as wholesale and food specialist and a consumer electronics group called CECONOMY emerged. Currently, there is a takeover bid by EP Global Commerce VI GmbH. Copyright 2014 FINANCE BASE AG</t>
  </si>
  <si>
    <t xml:space="preserve">MORPHOSYS </t>
  </si>
  <si>
    <t>WKN: 663200  ISIN: DE0006632003  Symbol:MOR  Typ: Aktie</t>
  </si>
  <si>
    <t>+49-89-89927-0</t>
  </si>
  <si>
    <t>Vorstand und Aufsichtsrat</t>
  </si>
  <si>
    <t>2,00%</t>
  </si>
  <si>
    <t>MOR</t>
  </si>
  <si>
    <t>+49-89-89927-222</t>
  </si>
  <si>
    <t>09.03.1999</t>
  </si>
  <si>
    <t>http://www.morphosys.de</t>
  </si>
  <si>
    <t>Templeton Funds Trust</t>
  </si>
  <si>
    <t>info@morphosys.de</t>
  </si>
  <si>
    <t>Mark N. Lampert</t>
  </si>
  <si>
    <t>2,33%</t>
  </si>
  <si>
    <t>+49-89-89927-365</t>
  </si>
  <si>
    <t>investors@morphosys.com</t>
  </si>
  <si>
    <t>6,23%</t>
  </si>
  <si>
    <t>Isabelle Degbegni</t>
  </si>
  <si>
    <t>Consonance Capital Management LP</t>
  </si>
  <si>
    <t>MorphoSys AGSemmelweisstr. 7  D-82152 Martinsried/Planegg</t>
  </si>
  <si>
    <t>Dr. Jean-Paul Kress, Jens Holstein, Dr. Roland Wandeler, Dr. Malte Peters</t>
  </si>
  <si>
    <t>Dr. Marc Cluzel, Dr. Frank Morich, Wendy Johnson, Krisja Vermeylen, Dr. George Golumbeski, Michael Brosnan, Sharon Curran</t>
  </si>
  <si>
    <t>Die MorphoSys AG ist ein Biotech-Unternehmen, das auf die Entwicklung von Antikörper-basierten Produkten für die pharmazeutische Industrie spezialisiert ist. Die firmeneigene HuCAL® Technologie (Human Combinatorial Antibody Library) wird eingesetzt, um neue Arzneimittel für die Behandlung von Krankheiten wie Krebs, Autoimmunkrankheiten, Infektionen, verschiedene Entzündungen und anderen Erkrankungen herzustellen. Die Technologie-Plattform ist eine rein humane kombinatorische Antikörperbibliothek, die für Partner auf Lizenzbasis erhältlich ist und in deren Forschungsstätten eingesetzt werden kann. Die Technologie gilt bereits jetzt als Gold Standard für die Produktion von menschlichen Antikörpern. HuCAL® ermöglicht es exakt maßgeschneiderte Antikörper für bestimmte Therapien zu generieren. Sie stellt eine reiche Quelle für viele potenzieller Antikörper-Medikamente dar. Mit Ylanthia hat das Unternehmen zudem die nächste Generation der Antikörpertechnologie entwickelt, die über 100 Milliarden unterschiedliche, vollständig humane Antikörper enthält. Copyright 2014 FINANCE BASE AG</t>
  </si>
  <si>
    <t>MorphoSys is a biotechnology company that specializes in the development of antibody-based products for the pharmaceutical industry. The company's proprietary HuCAL® (Human Combinatorial Antibody Library) is used to create new medicines for the treatment of diseases such as cancer, autoimmune diseases, infections, various infections and other diseases to produce. The technology platform is a fully human combinatorial antibody library, which is available to partners on a license basis and can be used in their research institutions. The technology is already considered to be the gold standard for the production of human antibodies. HuCAL® allows precisely tailored antibodies for certain therapies to generate. It provides a rich source of many potential antibody drugs. With Ylanthia the company has also developed the next generation of antibody technology, which contains over 100 billion different fully human antibodies. Copyright 2014 FINANCE BASE AG</t>
  </si>
  <si>
    <t xml:space="preserve">MTU AERO ENGINES </t>
  </si>
  <si>
    <t>WKN: A0D9PT  ISIN: DE000A0D9PT0  Symbol:MTX  Typ: Aktie</t>
  </si>
  <si>
    <t>1969</t>
  </si>
  <si>
    <t>+49-89-1489-0</t>
  </si>
  <si>
    <t>Skandinaviska Enskilda Banken AB</t>
  </si>
  <si>
    <t>MTX</t>
  </si>
  <si>
    <t>+49-89-1489-5500</t>
  </si>
  <si>
    <t>The Capital Group Companies Inc.</t>
  </si>
  <si>
    <t>14,62%</t>
  </si>
  <si>
    <t>06.06.2005</t>
  </si>
  <si>
    <t>http://www.mtu.de/</t>
  </si>
  <si>
    <t>Maverick Capital, Ltd.</t>
  </si>
  <si>
    <t>info@mtu.de</t>
  </si>
  <si>
    <t>Artisan Partners Limited Partnership</t>
  </si>
  <si>
    <t>+49-89-1489-4787</t>
  </si>
  <si>
    <t>Mondrian Investment Partners Limited</t>
  </si>
  <si>
    <t>investorrelations@mtu.de</t>
  </si>
  <si>
    <t>Franklin Templeton Institutional, LLC</t>
  </si>
  <si>
    <t>Thomas Franz</t>
  </si>
  <si>
    <t>Growth Fund of America, Inc.</t>
  </si>
  <si>
    <t>GIC Private Limited</t>
  </si>
  <si>
    <t>2,77%</t>
  </si>
  <si>
    <t>MTU Aero Engines AGDachauer Straße 665  D-80995 München</t>
  </si>
  <si>
    <t>Reiner Winkler, Michael Schreyögg, Peter Kameritsch, Lars Wagner</t>
  </si>
  <si>
    <t>Klaus Eberhardt, Josef Mailer, Roberto Armellini, Dr. Christine Bortenlänger, Thomas Dautl, Dr. Jürgen M. Geißinger, Angelo Gross, Anita Heimerl, Heike Madan, Dr. Joachim Rauhut, Prof. Dr. Klaus Steffens, Prof. Dr. Marion A. Weissenberger-Eibl</t>
  </si>
  <si>
    <t>MTU Aero Engines AG ist ein führender Hersteller von Triebwerksmodulen und -komponenten sowie von kompletten Flugzeugtriebwerken und Industriegasturbinen. Zu den Kunden zählen sowohl zivile als auch militärische Hersteller und Betreiber von Flugzeugen und Industriegasturbinen auf der ganzen Welt. Auch in Helikoptern kommen die Produkte von MTU Aero Engines zur Anwendung. Darüber hinaus ist die MTU in der Instandhaltung von Triebwerken tätig und nutzt ihr Know-how aus dem Triebwerksbau auch im Industriegasturbinen-Geschäft. Die Bandbreite der hergestellten Produkte erstreckt sich von Großraumflugzeugen wie dem neuen Airbus A380 oder der Boeing 747 über große Passagiermaschinen wie den Airbus A320. Im Militärbereich gilt MTU auf nationaler Ebene als Systempartner für fast alle Flugtriebwerke der Bundeswehr. Auch an Antrieben für die Militärmaschinen Tornado, Eurofighter/Typhoon und den Militärtransporter A400M ist MTU beteiligt. National und international ist MTU maßgeblich an allen zentralen Technologieprogrammen beteiligt und kooperiert unter anderem mit General Electric und Rolls-Royce. Copyright 2014 FINANCE BASE AG</t>
  </si>
  <si>
    <t>MTU Aero Engines AG is a leading manufacturer of engine modules and components and of complete aircraft engines and industrial gas turbines. Customers include both civilian and military manufacturers and operators of aircraft and industrial gas turbines around the world. In helicopters, the products of MTU Aero Engines are used. In addition, the MTU in the maintenance of engines operates and uses its expertise in engine construction in the industrial gas turbine business. The range of products manufactured extends from wide-body aircraft such as the Airbus A380 or the Boeing 747 large passenger aircraft such as the Airbus A320. In the military area, MTU is true at the national level as lead company for practically all engines flown by the Bundeswehr. Also drives for the military aircraft Tornado, Euro Fighter / Typhoon and the A400M military transporter MTU is involved. Nationally and internationally MTU is significantly involved in all key technology programs and cooperates amongst others with General Electric and Rolls-Royce. Copyright 2014 FINANCE BASE AG</t>
  </si>
  <si>
    <t xml:space="preserve">MUNICH RE </t>
  </si>
  <si>
    <t>WKN: 843002  ISIN: DE0008430026  Symbol:MUV2  Typ: Aktie</t>
  </si>
  <si>
    <t>+49-89-3891-0</t>
  </si>
  <si>
    <t>6,58%</t>
  </si>
  <si>
    <t>MUV2</t>
  </si>
  <si>
    <t>+49-89-3990-56</t>
  </si>
  <si>
    <t>Warren E. Buffett, USA/Berkshire Hathaway Inc., Omaha</t>
  </si>
  <si>
    <t>2,46%</t>
  </si>
  <si>
    <t>18.03.1880</t>
  </si>
  <si>
    <t>http://www.munichre.com</t>
  </si>
  <si>
    <t>SEB AG</t>
  </si>
  <si>
    <t>4,29%</t>
  </si>
  <si>
    <t>contact@munichre.com</t>
  </si>
  <si>
    <t>People's Bank of China (PBOC)</t>
  </si>
  <si>
    <t>+49-89-3891-3900</t>
  </si>
  <si>
    <t>3,57%</t>
  </si>
  <si>
    <t>IR@munichre.com</t>
  </si>
  <si>
    <t>Christian Becker-Hussong</t>
  </si>
  <si>
    <t>Eigene Aktien</t>
  </si>
  <si>
    <t>74,10%</t>
  </si>
  <si>
    <t>Münchener Rückversicherungs-Ges. AG (Munich Re)Königinstraße 107  D-80802 München</t>
  </si>
  <si>
    <t>Dr. Joachim Wenning, Dr. Thomas Blunck, Nicholas J. Gartside, Dr. Doris Höpke, Dr. Thorsten Jeworrek, Dr. Christoph Jurecka, Hermann Pohlchristoph, Dr. Markus Rieß, Dr. Peter Röder</t>
  </si>
  <si>
    <t>Dr. Nikolaus von Bomhard, Dr. Anne Horstmann, Prof. Dr. Dr. Ann-Kristin Achleitner, Dr. Kurt Wilhelm Bock, Clement B. Booth, Ruth Brown, Stephan Eberl, Frank Fassin, Dr. Benita Ferrero-Waldner, Prof. Dr. Ursula Gather, Gerd Häusler, Eva-Maria Haiduk, Renata Jungo Brüngger, Stefan Kaindl, Gabriele Mücke, Ulrich Plottke, Manfred Rassy, Gabriele Sinz-Toporzysek, Karl-Heinz Streibich, Dr. Maximilian Zimmerer</t>
  </si>
  <si>
    <t>Die Münchener Rück ist eine der größten Rückversicherungs-Gesellschaften weltweit. Neben dem Kerngeschäft Rückversicherung ist der Konzern auch in den Bereichen Erstversicherung sowie in der Krankenrück- und Krankenerstversicherung außerhalb Deutschlands aktiv. Darüber hinaus ist einer der zentralen Unternehmensbereiche der Münchener Rück das Erstversicherungsgeschäft der ERGO-Versicherungsgruppe. Hier konzentriert sich die Gesellschaft auf Kunden in Deutschland und Europa. Die Münchener Rück ist weiterhin im Bereich Asset Management tätig. Copyright 2014 FINANCE BASE AG</t>
  </si>
  <si>
    <t>Munich Re is one of the world's largest reinsurance companies. Besides the core business of the reinsurance company is also active in the areas of primary insurance and in the Krankenrück- and insurance outside Germany. In addition, one of the key divisions of Munich Re's primary insurance business of the ERGO Insurance Group. Here the company focuses on customers in Germany and Europe. Munich Re is also active in asset management. Copyright 2014 FINANCE BASE AG</t>
  </si>
  <si>
    <t xml:space="preserve">NEMETSCHEK </t>
  </si>
  <si>
    <t>WKN: 645290  ISIN: DE0006452907  Symbol:NEM  Typ: Aktie</t>
  </si>
  <si>
    <t>+49-89-92793-0</t>
  </si>
  <si>
    <t>Nemetschek Vermögensverwaltungs GmbH &amp; Co. KG</t>
  </si>
  <si>
    <t>48,40%</t>
  </si>
  <si>
    <t>NEM</t>
  </si>
  <si>
    <t>+49-89-92793-5200</t>
  </si>
  <si>
    <t>Prof. Georg Nemetschek</t>
  </si>
  <si>
    <t>4,20%</t>
  </si>
  <si>
    <t>10.03.1999</t>
  </si>
  <si>
    <t>http://www.nemetschek.com/</t>
  </si>
  <si>
    <t>47,40%</t>
  </si>
  <si>
    <t>kontakt@nemetschek.com</t>
  </si>
  <si>
    <t>+49-89-92793-1229</t>
  </si>
  <si>
    <t>investorrelations@nemetschek.com</t>
  </si>
  <si>
    <t>30.10.2020</t>
  </si>
  <si>
    <t>Special Software</t>
  </si>
  <si>
    <t>Stefanie Zimmermann</t>
  </si>
  <si>
    <t>Nemetschek SEKonrad-Zuse-Platz 1  D-81829 München</t>
  </si>
  <si>
    <t>Axel Kaufmann, Viktor Várkonyi, Jon Elliott</t>
  </si>
  <si>
    <t>Kurt Dobitsch, Prof. Georg Nemetschek, Rüdiger Herzog, Bill Krouch</t>
  </si>
  <si>
    <t>Die Nemetschek SE ist einer der führenden Anbieter Europas von Software für Architektur und Bau. Das Unternehmen entwickelt, produziert und vertreibt Softwarelösungen, die in allen Phasen und Bereichen innerhalb der Bauindustrie einsetzbar sind. Die grafischen, analytischen und kaufmännischen Lösungen decken einen Großteil der gesamten Wertschöpfungskette am Bau ab – von der Planung und Visualisierung eines Gebäudes über den eigentlichen Bauprozess bis zur Nutzung. Die Palette der Softwareprogramme reicht von CAD-Lösungen für Architekten und Ingenieure bis zur Bau-Software für die Kostenplanung, für Ausschreibung und Vergabe sowie die Bauausführung. Hinzu kommen Lösungen für Facility- und Immobilienmanagement sowie Visualisierungs-Software für Architektur und Filmindustrie. Die Produkte des Unternehmens sind bei mehr als sechs Millionen Kunden in 142 Ländern weltweit im Einsatz. Ein Expansionsfokus liegt auf Amerika und Asien. Copyright 2014 FINANCE BASE AG</t>
  </si>
  <si>
    <t>Nemetschek SE is one of Europe's leading providers of software for architecture and construction. The company develops, manufactures and markets software solutions that are used in all phases and areas within the construction industry. The graphical, analytical and commercial solutions cover a large part of the entire value chain in construction - from planning and visualization of a building on the construction process to usage. The range of software programs includes CAD solutions for architects and engineers to construction software for cost planning, tenders, procurement and construction. In addition, solutions are software visualization for architecture and film industry for facility and real estate management as well. The company's products are used by more than six million customers in 142 countries worldwide. An expansion focus on America and Asia. Copyright 2014 FINANCE BASE AG</t>
  </si>
  <si>
    <t xml:space="preserve">NEW WORK SE </t>
  </si>
  <si>
    <t>WKN: NWRK01  ISIN: DE000NWRK013  Symbol:NWO  Typ: Aktie</t>
  </si>
  <si>
    <t>2003</t>
  </si>
  <si>
    <t>+49-40-419131-0</t>
  </si>
  <si>
    <t>Burda Digital GmbH</t>
  </si>
  <si>
    <t>50,00%</t>
  </si>
  <si>
    <t>NWO</t>
  </si>
  <si>
    <t>+49-40-419131-11</t>
  </si>
  <si>
    <t>4,71%</t>
  </si>
  <si>
    <t>07.12.2006</t>
  </si>
  <si>
    <t>https://www.new-work.se</t>
  </si>
  <si>
    <t>29.05.2020</t>
  </si>
  <si>
    <t>info@new-work.com</t>
  </si>
  <si>
    <t>Mawer Global Small Cap Fund</t>
  </si>
  <si>
    <t>+49-40-419131-793</t>
  </si>
  <si>
    <t>Mawer Investment Management Ltd.</t>
  </si>
  <si>
    <t>3,35%</t>
  </si>
  <si>
    <t>investor-relations@new-work.com</t>
  </si>
  <si>
    <t>35,79%</t>
  </si>
  <si>
    <t>Patrick Möller</t>
  </si>
  <si>
    <t>New Work SEDammtorstraße 30  D-20354 Hamburg</t>
  </si>
  <si>
    <t>Dr. Thomas Vollmoeller, Dr. Patrick Alberts, Alastair Bruce, Ingo Chu, Jens Pape, Petra von Strombeck</t>
  </si>
  <si>
    <t>Stefan Winners (bis 29.05.2020), Dr. Johannes Meier, Dr. Jörg Lübcke, Jean-Paul Schmetz, Anette Weber, Dr. Andreas Rittstieg</t>
  </si>
  <si>
    <t>Die New Work SE betreibt eine internationale Business-Netzwerk-Plattform xing. Knapp 11 Millionen Mitglieder nutzen die Internet-Plattform für Geschäft, Job und Karriere im deutschsprachigen Raum. Auf XING vernetzen sich Berufstätige aller Branchen, suchen und finden Jobs, Mitarbeiter, Aufträge, Kooperationspartner, fachlichen Rat oder Geschäftsideen und informieren sich über die neuesten Themen in ihrer Branche. Mitglieder tauschen sich online in über 74.000 Fachgruppen aus und treffen sich persönlich auf XING Events. Betreiber der Plattform ist die XING AG. Das Unternehmen wurde 2003 in Hamburg gegründet, ist seit 2006 börsennotiert und seit September 2011 im TecDAX gelistet. Mit dem Kauf von kununu, der marktführenden Plattform für Arbeitgeberbewertungen im deutschsprachigen Raum, hat XING seine Position als Marktführer im Bereich Social Recruiting weiter gestärkt. Anfang 2015 hat XING zudem die Intelligence Competence Center AG übernommen. Damit gehört die Webseite Jobbörse.com, mit über 2,5 Millionen Jobs die größte Jobsuchmaschine im deutschsprachigen Raum, zum Portfolio des Unternehmens. Das Unternehmen plant derzeit die Umwandlung des Firmennamens in „New Work SE". Copyright 2014 FINANCE BASE AG</t>
  </si>
  <si>
    <t>The New Work SE operates an international business network platform xing. Nearly 11 million members use the Internet platform for business, job and career in Germany. XING to connect professionals from all sectors, look for and find jobs, colleagues, new assignments, cooperation partners, experts and generate business ideas and find out about the latest issues in their industry. Members exchange views in over 74,000 specialist groups, meet at networking events. Operator of the platform, XING AG. The company was founded in Hamburg in 2003, has been publicly traded since 2006 and listed on the TecDAX since September 2011th With the purchase of kununu, the market-leading platform for employer reviews in German-speaking XING has further strengthened its position as market leader in social recruiting. Early 2015. XING has also taken the Intelligence Competence Center AG. This puts the site Jobbörse.com, with over 2.5 million jobs, the largest job search engine in the German-speaking countries, the company's portfolio. The company is currently planning the transformation of the company name to "New Work SE". Copyright 2014 FINANCE BASE AG</t>
  </si>
  <si>
    <t xml:space="preserve">NORDEX </t>
  </si>
  <si>
    <t>WKN: A0D655  ISIN: DE000A0D6554  Symbol:NDX1  Typ: Aktie</t>
  </si>
  <si>
    <t>1985</t>
  </si>
  <si>
    <t>+49-40-30030-1000</t>
  </si>
  <si>
    <t>Acciona S.A.</t>
  </si>
  <si>
    <t>36,27%</t>
  </si>
  <si>
    <t>NDX1</t>
  </si>
  <si>
    <t>+49-40-30030-1101</t>
  </si>
  <si>
    <t>5,54%</t>
  </si>
  <si>
    <t>02.04.2001</t>
  </si>
  <si>
    <t>http://www.nordex-online.com</t>
  </si>
  <si>
    <t>1,38%</t>
  </si>
  <si>
    <t>info@nordex-online.com</t>
  </si>
  <si>
    <t>56,81%</t>
  </si>
  <si>
    <t>+49-40-30030-1116</t>
  </si>
  <si>
    <t>fzander@nordex-online.com</t>
  </si>
  <si>
    <t>Felix Zander</t>
  </si>
  <si>
    <t>Nordex SELangenhorner Chaussee 600  D-22419 Hamburg</t>
  </si>
  <si>
    <t>José Luis Blanco Diéguez, Christoph Burkhard, Patxi Landa</t>
  </si>
  <si>
    <t>Dr. Wolfgang Ziebart, Juan Muro-Lara Girod, Jan Klatten, Connie Hedegaard, Rafael Mateo Alcalá, Martin Rey</t>
  </si>
  <si>
    <t>Die Nordex SE zählt zu den weltweit führenden Anbietern von Windenergieanlagen. Unter dem Markennamen Nordex führt das Unternehmen leistungsstarke Onshore-Anlagen, vor allem im Megawatt-Bereich. Die Kernkompetenz der Nordex-Gruppe liegt in der Planung und dem Engineering großer Windkraftanlagen für Stark-, Mittel- und Schwachwindstandorte, der Entwicklung und Fertigung von Steuerungen dieser Einrichtungen einschließlich des Netzanschlusses sowie der Fertigung von Rotorblättern für Windkraftanlagen der Megawatt-Klasse. Außerdem ist das Unternehmen auch an der Projektentwicklung von Windparks beteiligt. Nordex übernimmt neben der Produktion außerdem die Errichtung und Instandhaltung von Windturbinen. Für den Betrieb von Windenergieanlagen bietet Nordex die webbasierte Steuerungs- und Visualisierungs-Software Nordex Control. Das Programm ermöglicht die Steuerung und Regelung einer gesamten Windkraftanlage oder eines Windparks sowie die Datenerfassung und ihre Visualisierung. Die gesamte Produktpalette der Nordex-Gruppe wird durch verschiedene Serviceleistungen wie Inspektionen, Wartung und kurzfristige Störungsbeseitigung sowie mit Schulungen für die erfolgreiche Betriebsführung von Anlagen abgerundet. Copyright 2014 FINANCE BASE AG</t>
  </si>
  <si>
    <t>Nordex SE is one of the world's leading suppliers of wind turbines. Under the brand name Nordex the company carries powerful onshore facilities, especially in the megawatt range. The core competence of the Nordex Group is the planning and engineering of large wind turbines for high, medium and low wind conditions, the development and manufacture of control of these facilities, including the grid connection as well as the production of rotor blades for wind turbines in the megawatt class. The company is also involved in the development of wind parks. Nordex sees not only the production also the construction and maintenance of wind turbines. For the operation of wind turbines Nordex offers the web-based control and visualization software Nordex Control. The program enables the control and regulation of an entire wind turbine or a wind farm, as well as data collection and their visualization. The full range of the Nordex Group is complemented by a range of services such as inspections, maintenance and short-term troubleshooting, as well as training for the successful management of plants. Copyright 2014 FINANCE BASE AG</t>
  </si>
  <si>
    <t xml:space="preserve">NORMA GROUP </t>
  </si>
  <si>
    <t>WKN: A1H8BV  ISIN: DE000A1H8BV3  Symbol:NOEJ  Typ: Aktie</t>
  </si>
  <si>
    <t>+49-6181-6102-740</t>
  </si>
  <si>
    <t>Allianz SE</t>
  </si>
  <si>
    <t>5,21%</t>
  </si>
  <si>
    <t>NOEJ</t>
  </si>
  <si>
    <t>+49-6181-403-210</t>
  </si>
  <si>
    <t>6,85%</t>
  </si>
  <si>
    <t>08.04.2011</t>
  </si>
  <si>
    <t>http://www.normagroup.com</t>
  </si>
  <si>
    <t>Impax Asset Management Group Plc</t>
  </si>
  <si>
    <t>5,08%</t>
  </si>
  <si>
    <t>info@normagroup.com</t>
  </si>
  <si>
    <t>Threadneedle (Lux)</t>
  </si>
  <si>
    <t>+49-6181-6102-741</t>
  </si>
  <si>
    <t>ir@normagroup.com</t>
  </si>
  <si>
    <t>T. Rowe Price International Discovery Fund</t>
  </si>
  <si>
    <t>Andreas Trösch</t>
  </si>
  <si>
    <t>62,84%</t>
  </si>
  <si>
    <t>Norma Group SEEdisonstraße 4  D-63477 Maintal</t>
  </si>
  <si>
    <t>Dr. Michael Schneider, Dr. Friedrich Klein</t>
  </si>
  <si>
    <t>Lars Magnus Berg, Erika Schulte, Rita Forst, Günter Hauptmann, Knut J. Michelberger, Mark Wilhelms</t>
  </si>
  <si>
    <t>Die Norma Group SE ist ein international tätiges Technologieunternehmen, das qualitativ hochwertige Verbindungslösungen produziert und vertreibt. Zu den Kernprodukten zählen Befestigungsschellen, Verbindungselemente sowie Fluidsysteme (Clamp, Connect und Fluid). Dabei wird die gesamte Produktionskette vom Rohmaterial über die Halbteilefertigung bis hin zur Fertigung der Endprodukte abgedeckt. Zudem setzt die Gruppe neben den klassischen Maschinen und Anlagen auch im eigenen Haus entwickelte und gebaute Werkzeuge und Maschinen ein. Mit den angebotenen Produkten und Lösungen richtet sich das Unternehmen an Kunden aus verschiedenen Branchen. Dazu gehören unter anderem die Bereiche landwirtschaftliche Maschinen, Luftfahrt, Nutzfahrzeuge, Baumaschinen, Motoren, Infrastruktur/Bauindustrie/Wassermanagement, Personenkraftwagen, Schienenfahrzeuge, Haushaltsgeräte, Großhandel sowie technischer Vertrieb. Das Angebot der Gruppe reicht dabei von bestimmten Industrieanwendungen für Emissionskontrolle, Kühlsysteme, Induktion und Infrastruktur bis hin zu Vertriebsdienstleistungen. Die modernen Verbindungslösungen der Norma Group ermöglichen es, wertvolle Energiequellen in diesen Bereichen sauberer und effizienter zu nutzen. Dabei spielt die Technologie des Unternehmens eine wichtige Rolle bei der Sicherung der Langzeit- und Kosteneffizienz von erneuerbaren Energieplattformen. Copyright 2014 FINANCE BASE AG</t>
  </si>
  <si>
    <t>The Norma Group SE is a global technology company that produces high-quality connectivity solutions and markets. Its core products include mounting brackets, fasteners and fluid systems (clamp, connect and fluid). The entire production chain from raw materials to the semi-parts manufacturing to the production of final products is covered. In addition, the Group alongside the classic machinery and equipment also uses in-house developed and built tools and machinery. With the products and solutions, the company is aimed at customers from different industries. These include the areas of agricultural machinery, aviation, commercial vehicles, construction equipment, engines, infrastructure / construction / water management, passenger cars, rail cars, home appliances, wholesale and technical sales. The Group's services range from specific industrial applications for emission control, cooling systems, induction and infrastructure to distribution services. The modern connectivity solutions of Norma Group allow valuable energy sources in these areas clean and efficient to use. The company's technology plays an important role in securing the long-term and cost-effectiveness of renewable energy platforms. Copyright 2014 FINANCE BASE AG</t>
  </si>
  <si>
    <t xml:space="preserve">OSRAM LICHT </t>
  </si>
  <si>
    <t>WKN: LED400  ISIN: DE000LED4000  Symbol:OSR  Typ: Aktie</t>
  </si>
  <si>
    <t>1919</t>
  </si>
  <si>
    <t>+49-89-6213-0</t>
  </si>
  <si>
    <t>AMS AG</t>
  </si>
  <si>
    <t>23,44%</t>
  </si>
  <si>
    <t>OSR</t>
  </si>
  <si>
    <t>+49-89-6213-2020</t>
  </si>
  <si>
    <t>08.07.2013</t>
  </si>
  <si>
    <t>http://www.osram.de</t>
  </si>
  <si>
    <t>contact@osram.com</t>
  </si>
  <si>
    <t>Sand Grove Opportunities Master Fund Ltd</t>
  </si>
  <si>
    <t>2,02%</t>
  </si>
  <si>
    <t>+49-89-6213-4259</t>
  </si>
  <si>
    <t>Sand Grove Capital Management LLP</t>
  </si>
  <si>
    <t>2,32%</t>
  </si>
  <si>
    <t>ir@osram.com</t>
  </si>
  <si>
    <t>02.12.2020</t>
  </si>
  <si>
    <t>JPMorgan Chase &amp; Co.</t>
  </si>
  <si>
    <t>5,71%</t>
  </si>
  <si>
    <t>Juliana Baron</t>
  </si>
  <si>
    <t>55,51%</t>
  </si>
  <si>
    <t>OSRAM Licht AGMarcel-Breuer-Straße 6  D-80807 München</t>
  </si>
  <si>
    <t>Dr. Olaf Berlien, Kathrin Dahnke, Dr. Stefan Kampmann</t>
  </si>
  <si>
    <t>Peter Bauer, Dr. Roland Busch, Klaus Abel, Dr. Christine Bortenlänger, Dr. Margarete Haase, Frank H. Lakerveld, Arunjai Mittal, Alexander Müller, Olga Redda, Ulrike Salb, Irene Weininger, Thomas Wetzel</t>
  </si>
  <si>
    <t>OSRAM ist einer der führenden Lichthersteller weltweit. Das Unternehmen bietet Beleuchtungsprodukte und -lösungen entlang der gesamten Lichtwertschöpfungskette an. Dazu gehören Lichtquellen (Glühlampen, Halogenlampen, Leuchtstofflampen, Hochdruckentladungslampen, LED und OLED), Vorschaltgeräte, Beleuchtungskomponenten sowie vollständige Leuchten, Lichtmanagementsysteme und Beleuchtungslösungen. Diese werden sowohl für Endkunden als auch professionelle Anwender entwickelt. Die Systeme werden in einer Vielzahl von Bereichen eingesetzt. So werden beispielsweise für die Automobilindustrie Lichtquellen und -systeme für Front-, Rück-, Signal- und Innenbeleuchtung und Sensorik hergestellt. Aber auch in Displays, Mobiltelefonen, in den Bereichen Projektion und Unterhaltung oder Industrie und Medizin kommen Produkte von OSRAM zum Einsatz. Anfang Dezember 2019 wurde Osram vom östereichischen Unternehmen AMS übernommen. Copyright 2014 FINANCE BASE AG</t>
  </si>
  <si>
    <t>OSRAM is one of the leading lighting manufacturers. The company offers lighting products and solutions along the entire value chain light. These include light sources (incandescent, halogen, fluorescent, high intensity discharge lamps, LEDs and OLEDs), ballasts, lighting components and complete luminaires, lighting management systems and lighting solutions. These are developed as well as professional users for both end customers. The systems are used in a variety of fields. For example, for the automotive industry light sources and systems for front, rear, signal and interior lighting and sensors manufactured. But even in displays, mobile phones, in the fields of projection and entertainment or industrial and medical products come from OSRAM are used. Beginning in December 2019 OSRAM was taken over by Austria consultancy company AMS. Copyright 2014 FINANCE BASE AG</t>
  </si>
  <si>
    <t xml:space="preserve">PATRIZIA AG </t>
  </si>
  <si>
    <t>WKN: PAT1AG  ISIN: DE000PAT1AG3  Symbol:PAT  Typ: Aktie</t>
  </si>
  <si>
    <t>+49-821-50910-000</t>
  </si>
  <si>
    <t>First Capital Partner GmbH (Wolfgang Egger)</t>
  </si>
  <si>
    <t>51,81%</t>
  </si>
  <si>
    <t>PAT</t>
  </si>
  <si>
    <t>+49-821-50910-999</t>
  </si>
  <si>
    <t>31.03.2006</t>
  </si>
  <si>
    <t>http://www.patrizia.ag</t>
  </si>
  <si>
    <t>immobilien@patrizia.ag</t>
  </si>
  <si>
    <t>01.06.2020</t>
  </si>
  <si>
    <t>1,40%</t>
  </si>
  <si>
    <t>+49-821-50910-402</t>
  </si>
  <si>
    <t>36,75%</t>
  </si>
  <si>
    <t>investor.relations@patrizia.ag</t>
  </si>
  <si>
    <t>Martin Praum</t>
  </si>
  <si>
    <t>PATRIZIA AGFuggerstraße 26  D-86150 Augsburg</t>
  </si>
  <si>
    <t>Wolfgang Egger, Thomas Wels (ab 1.05.2020), Alexander Betz, Karim Bohn, Dr. Manuel Käsbauer, Anne Kavanagh, Klaus Schmitt (bis 31.12.2020), Simon Woolf</t>
  </si>
  <si>
    <t>Dr. Theodor Seitz, Alfred Hoschek, Uwe H. Reuter</t>
  </si>
  <si>
    <t>Die Patrizia AG (ehemals PATRIZIA Immobilien AG) ist ein bankenunabhängiges vollstufiges Immobilien-Investmenthaus. Den gesamten Immobilien-Lebenszyklus abdeckend, bietet die Gesellschaft Akquisition &amp; Consulting, Asset Management, Wohnungsprivatisierung, Immobilienmanagement, Projektentwicklung, Bautechnik und Sales. Des Weiteren werden Lage und Nutzungskonzept, Bausubstanz und Energiebilanz der Objekte analysiert, Teilmärkte erfasst und dabei auch steuerliche Gesichtspunkte berücksichtigt. Zu den Kunden des Unternehmens gehören institutionelle Investoren, gewerbliche und private Anleger sowie Selbstnutzer. Copyright 2014 FINANCE BASE AG</t>
  </si>
  <si>
    <t>The Patrizia AG (formerly PATRIZIA Immobilien AG) is a bank-independent fully integrated real estate investment company. The entire property life cycle covering, the Company offers Acquisition &amp; Consulting, asset management, housing privatization, property management, project development, construction and sales. Furthermore, to analyze situation and use concept, building materials and energy balance of the objects submarkets recorded and also taking into account tax considerations. Among the company's customers include institutional investors, commercial and residential investors and owner-occupiers. Copyright 2014 FINANCE BASE AG</t>
  </si>
  <si>
    <t xml:space="preserve">PFEIFFER VACUUM </t>
  </si>
  <si>
    <t>WKN: 691660  ISIN: DE0006916604  Symbol:PFV  Typ: Aktie</t>
  </si>
  <si>
    <t>+49-6441-802-0</t>
  </si>
  <si>
    <t>Pangea/​Busch</t>
  </si>
  <si>
    <t>50,02%</t>
  </si>
  <si>
    <t>PFV</t>
  </si>
  <si>
    <t>+49-6441-802-1202</t>
  </si>
  <si>
    <t>Hakuto, Tokyo</t>
  </si>
  <si>
    <t>3,48%</t>
  </si>
  <si>
    <t>15.04.1996</t>
  </si>
  <si>
    <t>http://www.pfeiffer-vacuum.de</t>
  </si>
  <si>
    <t>info@pfeiffer-vacuum.de</t>
  </si>
  <si>
    <t>Investmentgesellschaft für langfristige Investoren TGV</t>
  </si>
  <si>
    <t>+49-6441-802-1360</t>
  </si>
  <si>
    <t>40,32%</t>
  </si>
  <si>
    <t>Heide Erickson</t>
  </si>
  <si>
    <t>Pfeiffer Vacuum Technology AGBerliner Straße 43  D-35614 Asslar</t>
  </si>
  <si>
    <t>Eric Taberlet, Wolfgang Ehrk, Nathalie Benedikt</t>
  </si>
  <si>
    <t>Ayla Busch, Götz Timmerbeil, Matthias Mädler, Stefan Röser, Filippo Th. Beck, Henrik Newerla</t>
  </si>
  <si>
    <t>Die Pfeiffer Vacuum Technology AG entwickelt, produziert, vertreibt und wartet eine breite Palette an Vakuumpumpen und -systemen sowie Mess- und Analysegeräten. Die Produkte werden in einem breiten Spektrum von kommerziellen und analytischen Anwendungen verwendet unter anderem bei der Herstellung von Halbleitern, CDs, Computerfestplatten, optischen Linsen, Monitoren, Glühlampen, Autoelektronik, Autoscheinwerfern, gefriergetrockneter Nahrung, oberflächenbehandelten Ersatz- und Maschinenteilen, Elektronenmikroskopen und Massenspektrometern. Zu den Kunden gehören Hersteller von analytischen Geräten und Vakuum-Prozessausrüstungen, Forschungs- und Entwicklungseinrichtungen sowie Unternehmen, die Vakuumprozesse in ihrer Produktion einsetzen. Copyright 2014 FINANCE BASE AG</t>
  </si>
  <si>
    <t>Pfeiffer Vacuum Technology AG develops, manufactures, sells and services a wide range of vacuum pumps and systems, and measurement and analysis equipment. The products are used in a wide range of commercial and analytical applications, among others, in the manufacture of semiconductors, CDs, computer hard drives, optical lenses, monitors, light bulbs, car electronics, car headlights, freeze dried food, surface-treated parts and machine parts, electron microscopes and mass spectrometers. Customers include manufacturers of analytical devices and, using vacuum process equipment, research and development institutions and companies, the vacuum processes in their production. Copyright 2014 FINANCE BASE AG</t>
  </si>
  <si>
    <t xml:space="preserve">PROSIEBENSAT 1 MEDIA </t>
  </si>
  <si>
    <t>WKN: PSM777  ISIN: DE000PSM7770  Symbol:PSM  Typ: Aktie</t>
  </si>
  <si>
    <t>+49-89-9507-10</t>
  </si>
  <si>
    <t>2,50%</t>
  </si>
  <si>
    <t>PSM</t>
  </si>
  <si>
    <t>+49-89-9507-1122</t>
  </si>
  <si>
    <t>13.10.2000</t>
  </si>
  <si>
    <t>http://www.prosiebensat1.com</t>
  </si>
  <si>
    <t>The Income Fund of America</t>
  </si>
  <si>
    <t>info@ProSiebenSat1.com</t>
  </si>
  <si>
    <t>+49-89-9507-1502</t>
  </si>
  <si>
    <t>Aktie@prosiebensat1.com</t>
  </si>
  <si>
    <t>Broadcasting (Tv And Radio)</t>
  </si>
  <si>
    <t>Ralf Gierig</t>
  </si>
  <si>
    <t>Universal-Investment-Gesellschaft mit beschränkter Haftung</t>
  </si>
  <si>
    <t>Mediaset S.p.A.</t>
  </si>
  <si>
    <t>8,94%</t>
  </si>
  <si>
    <t>ProSiebenSat.1 Media SEMedienallee 7  D-85774 Unterföhring</t>
  </si>
  <si>
    <t>Rainer Beaujean, Wolfgang Link, Christine Scheffler</t>
  </si>
  <si>
    <t>Dr. Werner Brandt, Dr. Marion Helmes, Lawrence A. Aidem, Adam Cahan, Erik Adrianus Hubertus Huggers, Marjorie Kaplan, Ketan Mehta, Prof. Dr. Rolf Nonnenmacher</t>
  </si>
  <si>
    <t>Die ProSiebenSat.1 Media SE ist einer der führenden europäischen Medienkonzerne. Das Kerngeschäft besteht aus werbefinanziertem Free-TV, welches in 45 Millionen Haushalten in Deutschland, Österreich und der Schweiz empfangen wird. Die verschiedenen Programmen der Sender SAT.1, ProSieben, sixx, kabel eins, SAT.1 Gold und ProSieben MAXX zielen darauf ab, alle kommerziell relevanten Zielgruppen im deutschsprachigen Raum zu erreichen. Die Produktion von TV-Programmen übernimmt dabei Red Arrow Entertainment. Die produzierten Formate werden dann auch an andere Fernsehsender weltweit verkauft. Über das klassische Fernsehgeschäft hinaus betreibt die Gruppe zudem mit maxdome Deutschlands größte Online-Videothek und bietet über die Plattform MyVideo Online-Spiele an. Im Juni 2013 hat das Unternehmen die Musikplattform Ampya gestartet, die als Streaming-Dienst Musik, Videos, Radio sowie News bietet. Copyright 2014 FINANCE BASE AG</t>
  </si>
  <si>
    <t>ProSiebenSat.1 Media SE is one of Europe's leading media groups. The core business consists of commercial free-TV, which is received in 45 million households in Germany, Austria and Switzerland. The various programs of SAT.1, ProSieben, sixx, kabel eins, SAT.1 Gold and ProSieben MAXX aim to reach all commercially relevant target groups in Germany. The production of TV programs takes on Red Arrow Entertainment. The formats produced are then sold to other TV stations worldwide. Through traditional television business, the group also operates with max cathedrals Germany's largest online video store and offers on the platform MyVideo to online games. In June 2013, the company has launched the music platform Ampya that offers a streaming service music, videos, radio, and news. Copyright 2014 FINANCE BASE AG</t>
  </si>
  <si>
    <t xml:space="preserve">PUMA </t>
  </si>
  <si>
    <t>WKN: 696960  ISIN: DE0006969603  Symbol:PUM  Typ: Aktie</t>
  </si>
  <si>
    <t>+49-9132-81-0</t>
  </si>
  <si>
    <t>Kering Group</t>
  </si>
  <si>
    <t>44,22%</t>
  </si>
  <si>
    <t>PUM</t>
  </si>
  <si>
    <t>+49-9132-81-2246</t>
  </si>
  <si>
    <t>4,53%</t>
  </si>
  <si>
    <t>10.06.1986</t>
  </si>
  <si>
    <t>http://www.puma.de</t>
  </si>
  <si>
    <t>51,25%</t>
  </si>
  <si>
    <t>info@puma.com</t>
  </si>
  <si>
    <t>investor-relations@puma.com</t>
  </si>
  <si>
    <t>Johan-Philip Kuhlo</t>
  </si>
  <si>
    <t>Puma SEPuma Way 1  D-91074 Herzogenaurach</t>
  </si>
  <si>
    <t>Björn Gulden, Michael Lämmermann, Anne-Laure Descours</t>
  </si>
  <si>
    <t>Jean-François Palus, Thore Ohlsson, Héloïse Temple-Boyer, Fiona May Oly, Bernd Illig, Martin Köppel</t>
  </si>
  <si>
    <t>Die Puma SE Rudolf Dassler Sport (Puma) ist ein international tätiger Sportartikelhersteller. Das Unternehmen entstand durch die Aufteilung der 1948 gegründeten Gebrüder Dassler Schuhfabrik zwischen den Brüdern Rudi und Adi Dassler in Adidas und Puma. Das Unternehmen entwickelt und produziert Schuhe, Textilien und Accessoires. Die Produktpalette von Puma umfasst zahlreiche Produkte für den In- und Outdoorbereich. Im Bereich Sport Fashion kooperiert Puma mit namhaften Designer-Labels wie Alexander McQueen, Mihara Yasuhiro und Sergio Rossi. Darüber hinaus bestehen auch Kooperationen im Bereich Lifestyle-Kleidung mit BMW oder dem BVB. Copyright 2014 FINANCE BASE AG</t>
  </si>
  <si>
    <t>The Puma SE Rudolf Dassler Sport (Puma) is an international sports equipment manufacturer. The company was formed by the division, which was founded in 1948 Dassler Brothers Shoe Factory between the brothers Rudi and Adi Dassler in Adidas and Puma. The company develops and produces footwear, apparel and accessories. The product range of Puma comprises numerous products for indoor and outdoor use. Sport Fashion Puma collaborations with renowned designer labels such as Alexander McQueen, Mihara Yasuhiro and Sergio Rossi. In addition, cooperation in the field consist lifestyle clothing with BMW or the BVB. Copyright 2014 FINANCE BASE AG</t>
  </si>
  <si>
    <t xml:space="preserve">QIAGEN </t>
  </si>
  <si>
    <t>WKN: A2DKCH  ISIN: NL0012169213  US-Symbol:QGEN  Typ: Aktie</t>
  </si>
  <si>
    <t>+31-77-320-8400</t>
  </si>
  <si>
    <t>10,59%</t>
  </si>
  <si>
    <t>QIA</t>
  </si>
  <si>
    <t>+31-77-320-8409</t>
  </si>
  <si>
    <t>5,85%</t>
  </si>
  <si>
    <t>25.09.1997</t>
  </si>
  <si>
    <t>http://www.qiagen.com</t>
  </si>
  <si>
    <t>PRIMECAP Management Co.</t>
  </si>
  <si>
    <t>qiagen@qiagen.com</t>
  </si>
  <si>
    <t>Wellington Management</t>
  </si>
  <si>
    <t>+49-2103-29-11711</t>
  </si>
  <si>
    <t>State Street Corp.</t>
  </si>
  <si>
    <t>3,39%</t>
  </si>
  <si>
    <t>john.gilardi@qiagen.com</t>
  </si>
  <si>
    <t>John Gilardi</t>
  </si>
  <si>
    <t>66,10%</t>
  </si>
  <si>
    <t>QIAGEN N.V.Spoorstraat 50  NL-5911 KJ Venlo</t>
  </si>
  <si>
    <t>Thierry Bernard, Stephany Foster, Dr. Barthold Piening, Roland Sackers, Dr. Thomas Schweins, Dr. Jonathan Sheldon, Jean-Pascal Viola</t>
  </si>
  <si>
    <t>Dr. Håkan Björklund, Stéphane Bancel, Dr. Metin Colpan, Prof. Dr. Ross L. Levine, Prof. Dr. Elaine Mardis, Lawrence A. Rosen, Elizabeth E. Tallett</t>
  </si>
  <si>
    <t>Qiagen N.V. ist eine niederländische Holdinggesellschaft und weltweit führend in der Entwicklung und Herstellung innovativer Technologien und Produkte für die präanalytische Probenvorbereitung und molekularbiologischen Tests für die Forschung in Life Sciences, dem Feld der angewandten Testverfahren und der molekularen Diagnostik. Das umfangreiche Produktangebot des Unternehmens umfasst über 500 Produkte und Automationsplattformen für die Probenentnahme sowie die Trennung, Reinigung und Handhabung von Nukleinsäuren und Proteinen sowie Testtechnologien, die in der Form von offenen Nachweiskits und auch gezielten Tests für die angewandten Märkte und die molekulare Diagnostik angeboten werden. Qiagen-Produkte werden an wissenschaftliche Forschungsinstitute, Unternehmen im Pharma- und Biotechnologiebereich, an Kunden in angewandten Märkten (u.a. Forensik, Tier- und Nahrungsmittelkontrolle und der pharmazeutischen Prozesskontrolle) sowie an diagnostische Labore verkauft. Im Oktober gab die Gesellschaft bekannt, gemeinsam mit Bayer Health Care bei der Krebsdiagnostik kooperieren zu wollen. Entwickelt werden sollen therapiebegleitende Diagnostika für neue Medikamente von Bayer. Darüber hinaus wollen die beiden Unternehmen zusammen neue Technologien für die Profilierung von Patienten entwickeln. Anfang März 2020 wurde die geplante Übernahme durch Thermo Fisher bekanntgegeben. Copyright 2014 FINANCE BASE AG</t>
  </si>
  <si>
    <t>Qiagen N.V. a Netherlands holding company is the leading innovative in the development and manufacturing technologies and products for pre-analytical sample preparation and molecular tests for research in life sciences, the field of applied testing and molecular diagnostics. The extensive product portfolio includes over 500 products and automated solutions for sample collection, separation, purification and handling of nucleic acids and proteins and test technologies in the form of open detection kits and specific tests for the applied markets and molecular diagnostics are offered. Qiagen's products are sold to academic research markets, to leading pharmaceutical and biotechnology companies, to applied testing customers markets (among others forensics, animal or food control and industrial applications) as well as to diagnostics laboratories. In October, the Company announced to want to cooperate jointly with Bayer HealthCare in cancer diagnostics. will develop companion diagnostics for new drugs from Bayer. In addition, the two companies plan to jointly develop new technologies for the profiling of patients. Beginning in March 2020 was the proposed acquisition announced by Thermo Fisher. Copyright 2014 FINANCE BASE AG</t>
  </si>
  <si>
    <t xml:space="preserve">RATIONAL </t>
  </si>
  <si>
    <t>WKN: 701080  ISIN: DE0007010803  Symbol:RAA  Typ: Aktie</t>
  </si>
  <si>
    <t>1973</t>
  </si>
  <si>
    <t>+49-8191-327-0</t>
  </si>
  <si>
    <t>RAA</t>
  </si>
  <si>
    <t>+49-8191-327-272</t>
  </si>
  <si>
    <t>03.03.2000</t>
  </si>
  <si>
    <t>http://www.rational-online.com/</t>
  </si>
  <si>
    <t>Erbengemeinschaft nach Siegfried Meister</t>
  </si>
  <si>
    <t>62,98%</t>
  </si>
  <si>
    <t>info@rational-online.com</t>
  </si>
  <si>
    <t>+49-8191-327-209</t>
  </si>
  <si>
    <t>28,06%</t>
  </si>
  <si>
    <t>ir@rational-online.com</t>
  </si>
  <si>
    <t>Stefan Arnold</t>
  </si>
  <si>
    <t>Rational AGSiegfried-Meister-Straße 1  D-86899 Landsberg am Lech</t>
  </si>
  <si>
    <t>Dr. Peter Stadelmann, Peter Wiedemann, Markus Paschmann</t>
  </si>
  <si>
    <t>Walter Kurtz, Dr. Hans Maerz, Erich Baumgärtner, Dr. Gerd Lintz, Werner Schwind, Dr. Georg Sick, Dr. Johannes Würbser</t>
  </si>
  <si>
    <t>Die Rational AG ist ein führender Anbieter von Geräten und Dienstleistungen für die thermische Speisezubereitung in Groß- und Gewerbeküchen. Die Geräte des Unternehmens arbeiten mit einer speziellen Technologie, die Heißluft und Dampf in einem Gerät kombiniert. Das Unternehmen nimmt eine führende Position in dem Bereich der Combi-Dämpfer-Technologie ein. Zu den Abnehmern der Rational Produkte zählen Gastronomie, Hotellerie, Systemgastronomie und Küchen für die Gemeinschaftsverpflegung. Copyright 2014 FINANCE BASE AG</t>
  </si>
  <si>
    <t>Rational AG is a leading provider of equipment and services for the thermal preparation of food in commercial kitchens. The company's devices use a special technology, the hot air and steam combined in one device. The company occupies a leading position in the field of a combi-steamer technology. The customers of Rational products include restaurants, hotels, food service kitchens for catering. Copyright 2014 FINANCE BASE AG</t>
  </si>
  <si>
    <t xml:space="preserve">RHEINMETALL </t>
  </si>
  <si>
    <t>WKN: 703000  ISIN: DE0007030009  Symbol:RHM  Typ: Aktie</t>
  </si>
  <si>
    <t>+49-211-473-01</t>
  </si>
  <si>
    <t>RHM</t>
  </si>
  <si>
    <t>+49-211-473-4727</t>
  </si>
  <si>
    <t>3,09%</t>
  </si>
  <si>
    <t>01.01.1889</t>
  </si>
  <si>
    <t>http://www.rheinmetall.com</t>
  </si>
  <si>
    <t>info@rheinmetall.com</t>
  </si>
  <si>
    <t>Horseman Capital Management Limited</t>
  </si>
  <si>
    <t>Peter Rücker</t>
  </si>
  <si>
    <t>02.08.2020</t>
  </si>
  <si>
    <t>Deutsche Asset Management S.A</t>
  </si>
  <si>
    <t>9,81%</t>
  </si>
  <si>
    <t>Rheinmetall AGRheinmetall Platz 1  D-40476 Düsseldorf</t>
  </si>
  <si>
    <t>Armin Papperger, Helmut P. Merch, Peter Sebastian Krause</t>
  </si>
  <si>
    <t>Ulrich Grillo, Dr. Rudolf Luz, Dr. Klaus Draeger, Professor Dr. Andreas Georgi, Professor Dr. Susanne Hannemann, Dr. Franz Josef Jung, Detlef Moog, Klaus-Günter Vennemann, Prof. Dr. Marion A. Weissenberger-Eibl, Roswitha Armbruster, Daniel Hay, Dr. Michael Mielke, Reinhard Müller, Dagmar Muth, Markus Schaubel, Sven Schmidt</t>
  </si>
  <si>
    <t>Die Rheinmetall AG ist ein deutscher Technologiekonzern, der in den Bereichen Automotive und Defence tätig ist. Das weltweit agierende Traditionsunternehmen vereint unter seinem Dach die Aktivitäten verschiedener Tochter- und Beteiligungsgesellschaften und fungiert als zentrale und strategische Management-Holding. Im Vordergrund stehen insbesondere die Aktivitäten der dezentral operierenden Führungsgesellschaft KSPG AG und der Rheinmetall Defence-Sparte. Im Bereich Automotive hat sich die Führungsgesellschaft KSPG mit ihren Geschäftsbereichen Kolben, Luftversorgung, Pumpen, Aluminium-Technologie, Gleitlager und Motor Service auf Module und Systeme rund um den Motor spezialisiert. Die Defence Sparte des Rheinmetall Konzerns zählt mit ihren Geschäftsbereichen Fahrzeugsysteme, Waffe und Munition, Antriebe, Flugabwehr, Verteidigungselektronik sowie Simulation und Ausbildung zu den namhaften und großen Adressen der internationalen Verteidigungs- und Sicherheitsindustrie. Zu den Tochter- und Beteiligungsunternehmen gehören außerdem unter anderem: American Rheinmetall Munition, Inc., Eurometaal N.V., Nitrochemie AG, Oerlikon Contraves, Werkzeugbau Walldürn GmbH, Société Mosellane de Services, BF Germany GmbH und Intec France S.A.S. Copyright 2014 FINANCE BASE AG</t>
  </si>
  <si>
    <t>Rheinmetall AG is a German technology group that operates in the areas of Automotive and Defense. The global long-established company brings together under one roof the activities of various subsidiaries and associates, and acts as a central and strategic management holding company. In the foreground, in particular the activities of the decentralized operating management company KSPG AG and Rheinmetall Defense sector are. The Automotive sector, parented KSPG with its divisions Pistons, Air Supply, pumps, aluminum technology, engine bearings and engine service in modules and systems has some specialized around the engine. The Defense division, Rheinmetall is one of its divisions Land Systems, Weapon and Munitions, Propellants, Air Defense, defense electronics, and simulation and training to the well-known and big names in the international defense and security industry. Among the subsidiaries and associated companies also include: American Rheinmetall Munitions, Inc., Eurometaal N.V., nitro Chemie AG, Oerlikon Contraves, tool Walldürn GmbH, Société de Mosellane Services, BF Germany GmbH and Intec France S.A.S. Copyright 2014 FINANCE BASE AG</t>
  </si>
  <si>
    <t xml:space="preserve">RH%C3%B6N KLINIKUM </t>
  </si>
  <si>
    <t>WKN: 704230  ISIN: DE0007042301  Symbol:RHK  Typ: Aktie</t>
  </si>
  <si>
    <t>+49-9771-65-0</t>
  </si>
  <si>
    <t>Asklepios Kliniken GmbH &amp; Co. KGaA</t>
  </si>
  <si>
    <t>28,69%</t>
  </si>
  <si>
    <t>RHK</t>
  </si>
  <si>
    <t>+49-9771-97-467</t>
  </si>
  <si>
    <t>B. Braun Melsungen</t>
  </si>
  <si>
    <t>25,23%</t>
  </si>
  <si>
    <t>27.11.1989</t>
  </si>
  <si>
    <t>http://www.rhoen-klinikum-ag.com</t>
  </si>
  <si>
    <t>HCM SE</t>
  </si>
  <si>
    <t>14,56%</t>
  </si>
  <si>
    <t>2,50</t>
  </si>
  <si>
    <t>rka@rhoen-klinikum-ag.com</t>
  </si>
  <si>
    <t>03.06.2020</t>
  </si>
  <si>
    <t>Ingeborg Münch</t>
  </si>
  <si>
    <t>5,44%</t>
  </si>
  <si>
    <t>+49-9771-65-1536</t>
  </si>
  <si>
    <t>Landeskrankenhilfe V.V.a.G</t>
  </si>
  <si>
    <t>ir@rhoen-klinikum-ag.com</t>
  </si>
  <si>
    <t>20,87%</t>
  </si>
  <si>
    <t>Julian Schmitt</t>
  </si>
  <si>
    <t>Rhön-Klinikum AGSchlossplatz 1  D-97616 Bad Neustadt a. d. Saale</t>
  </si>
  <si>
    <t>Stephan Holzinger, Dr. Gunther K. Weiß, Prof. Dr. Bernd Griewing</t>
  </si>
  <si>
    <t>Eugen Münch, Georg Schulze-Ziehaus, Wolfgang Mündel, Dr. Annette Beller, Peter Berghöfer, Prof. Dr. Gerhard Ehninger, Jan Hacker, Stefan Härtel, Klaus Hanschur, Meike Jäger, Dr. Brigitte Mohn, Christine Reißner, Oliver Salomon, Evelin Schiebel, Dr. Katrin Vernau, Natascha Weihs</t>
  </si>
  <si>
    <t>Die RHÖN-KLINIKUM AG ist ein privates, staatlich anerkanntes Klinikunternehmen, das Krankenhäuser errichtet und betreibt. Die einzelnen Kliniken werden in privater Trägerschaft jeweils in der Rechtsform der GmbH oder AG geführt. Die Akutkliniken des Konzerns gehören verschiedenen Versorgungsstufen an: Unter ihnen befinden sich sowohl Krankenhäuser der Grund- und Regelversorgung, Fachkrankenhäuser, Kliniken der Schwerpunktversorgung als auch der Maximalversorgung und eine Universitätsklinik. Die Gesellschaft hat im September 2013 zusammen mit der HELIOS Kliniken GmbH und der Fresenius SE &amp; Co. KGaA einen Anteilskaufvertrag unterzeichnet, wonach Rhön an HELIOS und verbundene Unternehmen ein Portfolio von 43 Kliniken, medizinischen Versorgungszentren und weiteren Beteiligungen verkauft. Zudem soll ein Vertrag mit HELIOS geschlossen werden, um die Bildung von regionalen und überregionalen Netzwerken zur Fortentwicklung des Krankenhausmarktes in Deutschland zu ermöglichen. Copyright 2014 FINANCE BASE AG</t>
  </si>
  <si>
    <t>RHÖN-KLINIKUM AG is a private, nationally recognized hospital enterprises, built the hospitals and operates. The individual clinics are privately owned and operated in the legal form of a GmbH or AG. The acute care hospitals of the group belong to different levels of care: Among them are both hospitals for basic and standard care, specialist hospitals, clinics focusing on specialized care and maximum care and a university hospital. The Company has signed in September 2013 together with the HELIOS Kliniken GmbH and Fresenius SE &amp; Co. KGaA a share purchase agreement under which Rhon in Helios and related companies sold a portfolio of 43 clinics, medical centers and other investments. In addition, a contract will be signed with HELIOS to allow the formation of regional and national networks to the further development of the hospital market in Germany. Copyright 2014 FINANCE BASE AG</t>
  </si>
  <si>
    <t xml:space="preserve">ROCKET INTERNET </t>
  </si>
  <si>
    <t>WKN: A12UKK  ISIN: DE000A12UKK6  Symbol:RKET  Typ: Aktie</t>
  </si>
  <si>
    <t>2007</t>
  </si>
  <si>
    <t>+49-30300-1318-00</t>
  </si>
  <si>
    <t>Global Founders</t>
  </si>
  <si>
    <t>39,70%</t>
  </si>
  <si>
    <t>RKET</t>
  </si>
  <si>
    <t>+49-30300-1318-99</t>
  </si>
  <si>
    <t>6,52%</t>
  </si>
  <si>
    <t>02.10.2014</t>
  </si>
  <si>
    <t>https://www.rocket-internet.com/</t>
  </si>
  <si>
    <t>Oliver Samwer</t>
  </si>
  <si>
    <t>4,08%</t>
  </si>
  <si>
    <t>info@rocket-internet.com</t>
  </si>
  <si>
    <t>1,63%</t>
  </si>
  <si>
    <t>investorrelations@rocket-internet.com</t>
  </si>
  <si>
    <t>45,05%</t>
  </si>
  <si>
    <t>Rocket Internet SECharlottenstraße 4  D-10969 Berlin</t>
  </si>
  <si>
    <t>Oliver Samwer, Soheil Mirpour</t>
  </si>
  <si>
    <t>Prof. Dr. Marcus Englert, Dr. Joachim Schindler, Norbert Lang, Pierre Louette</t>
  </si>
  <si>
    <t>Die Rocket Internet SE ist ein deutscher Internetinkubator, der Beteiligungen an verschiedenen Internet-Startups hält. Das Unternehmen geht die Beteiligungen in der Gründungsphase der jungen Firmen ein und stellt für sie verschiedene Infrastrukturdienstleistungen bereit. Dabei setzt Rocket Internet häufig auf Neugründungen von Unternehmen, die bereits ein internationales Vorbild aufweisen können. Die Beteiligungen werden verwaltet, zum Teil aber auch schon nach wenigen Jahren wieder abgestoßen. Zu den Firmen, die unter dem Dach von Rocket groß geworden sind, zählen unter anderem der Mode-Versandhändler Zalando, die Partnerbörse eDarling und die Möbel-Shops Westwing und Home24. Rocket Internet ist die führende E-Commerce-Plattform in Schwellenländern und hat das Ziel, die größte Internet-Plattform außerhalb der USA und Chinas zu werden. Copyright 2014 FINANCE BASE AG</t>
  </si>
  <si>
    <t>The Rocket Internet SE is holding a German Internetinkubator, the investments in various Internet startups. The company expects the investments in the start-up phase of young companies and provides for them a series of infrastructure services. Here is Rocket Internet frequently on the establishment of new companies, which may have an international role model already. The investments are managed, but rejected in part after a few years. Among the companies that have grown up under the umbrella of Rocket, are among the fashion mail order company Zalando, the brokerage eDarling and furniture stores and Westwing Home24. Rocket Internet is the leading e-commerce platform in emerging markets and has to be the goal of the largest Internet platform outside the US and China. Copyright 2014 FINANCE BASE AG</t>
  </si>
  <si>
    <t xml:space="preserve">RTL GROUP </t>
  </si>
  <si>
    <t>WKN: 861149  ISIN: LU0061462528  Typ: Aktie</t>
  </si>
  <si>
    <t>+352-2486-1</t>
  </si>
  <si>
    <t>Bertelsmann</t>
  </si>
  <si>
    <t>76,28%</t>
  </si>
  <si>
    <t>RRTL</t>
  </si>
  <si>
    <t>+352-2486-2760</t>
  </si>
  <si>
    <t>22.04.2020</t>
  </si>
  <si>
    <t>23,72%</t>
  </si>
  <si>
    <t>http://www.rtlgroup.com</t>
  </si>
  <si>
    <t>+352-2486-5074</t>
  </si>
  <si>
    <t>andrew.buckhurst@rtlgroup.com</t>
  </si>
  <si>
    <t>07.07.2020</t>
  </si>
  <si>
    <t>Andrew Buckhurst</t>
  </si>
  <si>
    <t>RTL Group SA45 Boulevard Pierre Frieden  L-1543 Luxembourg</t>
  </si>
  <si>
    <t>Thomas Rabe, Elmar Heggen</t>
  </si>
  <si>
    <t>Martin Taylor, James Singh, Guillaume de Posch, Thomas Götz, Immanuel Hermreck, Bernd Hirsch, Bernd Kundrun, Jean-Louis Schlitz, Rolf Schmidt-Holtz, Lauren Zalaznick</t>
  </si>
  <si>
    <t>Die RTL Group gehört zu den führenden europäischen Entertainment-Netzwerken. Der Konzern verfügt über 61 Fernsehsender und 30 Radiostationen und ist mit Fernsehsendungen wie Talent- und Gameshows, Dramas, Daily Soaps und Telenovelas einer der Top-Produzenten weltweit. Das Ausstrahlungsgebiet der RTL Group erstreckt sich über Deutschland, Frankreich, Belgien, die Niederlande, Luxemburg, Spanien, Ungarn und Kroatien. An vorderster Stelle stehen dabei die Fernsehsender RTL in Deutschland, M6 in Frankreich, RTL 4 in den Niederlanden und RTL-TVI in Belgien. Die Content-Produktionsfirma des Unternehmens, FremantleMedia, produziert jährlich 8,500 Stunden an Programm. Zu den Sendungen der Produktionsfirma gehören Unterhaltungssendungen wie Deutschland sucht den Superstar, X Factor oder die tägliche Serie Gute Zeiten, Schlechte Zeiten sowie Nachrichtensendungen wie RTL Aktuell. Neben der Ausstrahlung im Fernsehen bietet die Gruppe mit der ‚Now‘-Familie auch die Möglichkeit Sendungen im Internet teilweise kostenlos, teils als Video-on-Demand Service zu sehen. Eines der wichtigsten Angebote in diesem Bereich ist in Deutschland Clipfish.de, welches auch Inhalte der BBC verfügbar macht. Auf dem Radiomarkt besetzt das Unternehmen ebenfalls international Schlüsselstellen mit Radiosendern wie Antenne Bayern in Deutschland, RTL in Frankreich oder Radio Contact in Belgien. Copyright 2014 FINANCE BASE AG</t>
  </si>
  <si>
    <t>RTL Group is one of the leading European entertainment network. The Group has 61 TV stations and 30 radio stations and is equipped with TV shows such as talent and game shows, drama, daily soaps and telenovelas one of the top producers worldwide. The radiation field of RTL Group covers Germany, France, Belgium, the Netherlands, Luxembourg, Spain, Hungary and Croatia. the television station RTL in Germany, M6 4 while standing at vorderster place in France, RTL in the Netherlands and RTL-TVI in Belgium. The content production company of the company, FremantleMedia produces annually 8.500 hours to program. Among the program's production company include entertainment programs, such as Germany Idol, X Factor or daily series Good Times, Bad Times and news programs such as RTL Aktuell. In addition to the television broadcast, the Group offers with the 'Now' family the opportunity broadcasts on the Internet partly free, partly as a video-on-demand service to see. One of the key deals in this area in Germany Clipfish.de that also makes the content of the BBC available. On the radio market, the company also occupied key positions with international radio stations like Antenne Bayern in Germany, RTL in France and Radio Contact in Belgium. Copyright 2014 FINANCE BASE AG</t>
  </si>
  <si>
    <t xml:space="preserve">RWE </t>
  </si>
  <si>
    <t>WKN: 703712  ISIN: DE0007037129  Symbol:RWE  Typ: Aktie</t>
  </si>
  <si>
    <t>1898</t>
  </si>
  <si>
    <t>+49-201-5179-0</t>
  </si>
  <si>
    <t>7,11%</t>
  </si>
  <si>
    <t>RWE</t>
  </si>
  <si>
    <t>+49-201-5179-5005</t>
  </si>
  <si>
    <t>KEB Holding AG</t>
  </si>
  <si>
    <t>01.12.1922</t>
  </si>
  <si>
    <t>http://www.rwe.com</t>
  </si>
  <si>
    <t>Stadt Essen</t>
  </si>
  <si>
    <t>+49-201-5179-3112</t>
  </si>
  <si>
    <t>29.06.2020</t>
  </si>
  <si>
    <t>Gunhild Grieve</t>
  </si>
  <si>
    <t>82,23%</t>
  </si>
  <si>
    <t>RWE AGAltenessener Straße 35  D-45141 Essen</t>
  </si>
  <si>
    <t>Dr. Rolf Martin Schmitz (bis 1.07.2021), Markus Krebber (CEO ab 1.07.2021)</t>
  </si>
  <si>
    <t>Dr. Werner Brandt, Frank Bsirske, Michael Bochinsky, Sandra Bossemeyer, Martin Bröker, Anja Dubbert, Matthias Dürbaum, Ute Gerbaulet, Prof. Dr. Hans-Peter Keitel, Dr. h.c. Monika Kircher, Harald Louis, Dagmar Mühlenfeld, Peter Ottmann, Günther Schartz, Dr. Erhard Schipporeit, Dr. Wolfgang Schüssel, Ullrich Sierau, Ralf Sikorski, Marion Weckes, Leonhard Zubrowski</t>
  </si>
  <si>
    <t>RWE ist auf allen Wertschöpfungsstufen der Energieversorgung tätig. Dazu gehören Öl, Gas und Braunkohle, der Bau und Betrieb von konventionellen und erneuerbaren Kraftwerken, der Handel mit Rohstoffen sowie der Transport und die Vermarktung von Strom und Gas. RWE fokussiert sich auf den europäischen Markt. Dabei gehört der Energieversorger in Deutschland, den Niederlanden und in Großbritannien zu den Marktführern. RWE ist heute ein auf die Stromerzeugung und den Energiehandel spezialisiertes Unternehmen. Mit dem Erneuerbare-Energien-Geschäft von E.ON und innogy unter dem Dach von RWE ist das Unternehmen ein international führender Stromerzeuger aus regenerativen Quellen geworden. Geografisch wird sich RWE auf Märkte in Europa, in Amerika und im asiatisch-pazifischen Raum konzentrieren. Bis 2040 hat RWE das Ziel, die Stromproduktion des Konzerns so weit umgestellt zu haben, dass der Anspruch der Klimaneutralität erfüllt wird. Dabei setzt RWE auf einen zügigen Ausbau der erneuerbaren Energien, die verstärkte Nutzung von Speichertechnologien und den Einsatz von CO2-neutralen Brennstoffen für die Stromerzeugung. Kohle- und Kernkraftwerke werden in dem Erzeugungsportfolio von RWE immer mehr an Gewicht verlieren. Bei der Kernenergie ergibt sich das aus dem deutschen Ausstiegsfahrplan und auch beim Energieträger Kohle zeichnet sich das Ende der Nutzungsmöglichkeit ab. In allen drei Ländern mit Kohlekraftwerken von RWE gibt es bereits konkrete Ausstiegspläne. Im März 2018 wurde bekannt, dass die Anteile der innogy SE im Rahmen eines weitreichenden Tauschs von Geschäftsaktivitäten und Beteiligungen an E.ON verkauft werden sollen. RWE soll im Gegenzug das Erneuerbaren Energien-Geschäft von E.ON erhalten. Im September 2019 trennte sich RWE von seinem 76,8 %-Anteil an innogy und erhielt dafür das Erneuerbare-Energien-Geschäft von E.ON, eine 16,67 %-Beteiligung an E.ON und die Minderheitsanteile der E.ON-Tochter PreussenElektra an den beiden RWE- Kernkraftwerken Gundremmingen und Emsland. Was noch aussteht, ist die rechtliche Rückübertragung einzelner innogy-Aktivitäten auf RWE, u.a. das Erneuerbare-Energien-Geschäft der innogy. Der Transfer soll frühestmöglich im laufenden Jahr stattfinden. Copyright 2014 FINANCE BASE AG</t>
  </si>
  <si>
    <t>RWE is active at all stages of energy supply. These include oil, gas and lignite, the construction and operation of conventional and renewable power plants, the trade in raw materials as well as the transport and marketing of electricity and gas. RWE focuses on the European market. Here, the energy supplier in Germany, the Netherlands and the UK market leader belongs. Today, RWE is a company specializing in power generation and energy trading companies. With the Renewable Energy business of E.ON and RWE Innogy under the umbrella of the company has become a leading international producers of electricity from renewable sources. Geographically, RWE will focus on markets in Europe, America and Asia-Pacific. By 2040, RWE has to have changed the goal of the current production of the Group to the extent that the claim of carbon neutrality is met. Here, RWE relies on a rapid expansion of renewable energy, increased use of storage technologies and the use of CO2-neutral fuels for power generation. Coal and nuclear power plants are losing more and more weight in the generation portfolio of RWE. In nuclear energy results in the withdrawal timetable from the German and also in fuels coal, the end of its useful possibility is emerging. In all three countries with coal-fired power plants of RWE there are already concrete exit plans. In March 2018 it was announced that the shares are to be sold the innogy SE as part of a wide-ranging exchange of business activities and investments in E.ON. RWE to receive the renewable energy business from E.ON in return. In September 2019, RWE separated from its 76.8% interest in innogy and received the Renewable Energy business of E.ON, a 16.67% stake in E.ON and the minority shares of E.ON subsidiary Preussen Elektra at the two RWE nuclear power plants Gundremmingen and Emsland. What is still outstanding, is the legal upload of single innogy activities at RWE, among others the Renewable Energy business of innogy. The transfer will take place as early as possible in the current year. Copyright 2014 FINANCE BASE AG</t>
  </si>
  <si>
    <t xml:space="preserve">S T AG </t>
  </si>
  <si>
    <t>WKN: A0X9EJ  ISIN: AT0000A0E9W5  Typ: Aktie</t>
  </si>
  <si>
    <t>+43-732-7664-0</t>
  </si>
  <si>
    <t>Ennoconn</t>
  </si>
  <si>
    <t>26,61%</t>
  </si>
  <si>
    <t>SANT</t>
  </si>
  <si>
    <t>+43-732-7664-501</t>
  </si>
  <si>
    <t>73,39%</t>
  </si>
  <si>
    <t>http://www.snt.at/</t>
  </si>
  <si>
    <t>kontakt@snt.at</t>
  </si>
  <si>
    <t>Österreich</t>
  </si>
  <si>
    <t>+49-821-4086-114</t>
  </si>
  <si>
    <t>ir@snt.at</t>
  </si>
  <si>
    <t>Alexandra Habekost</t>
  </si>
  <si>
    <t>S&amp;T AGIndustriezeile 35  A-4021 Linz</t>
  </si>
  <si>
    <t>Hannes Niederhauser, Richard Neuwirth, Peter Sturz, Michael Jeske, Carlos Queiroz</t>
  </si>
  <si>
    <t>Dr. Erhard F. Grossnigg, Bernhard Chwatal, Ed Wu, Steve Chu, Max Lee</t>
  </si>
  <si>
    <t>Der österreichische Technologiekonzern S&amp;T AG ist mit rund 3.700 Mitarbeitern und Niederlassungen in mehr als 25 Ländern weltweit niedergelassen. Als Systemhaus ist das an der Deutschen Börse und im TecDAX gelistete Unternehmen einer der führenden Anbieter von IT-Dienstleistungen und Lösungen in Zentral- und Osteuropa. Führende internationale Großkonzerne setzen genauso auf S&amp;T als Partner wie Klein- und Mittelunternehmen unterschiedlichster Branchen. In Österreich zählen Leistungen in den Bereichen Consulting, Integration und Outsourcing, SAP-Betrieb bzw. Implementierung und Softwareentwicklung mit den Schwerpunkten mobile Prozessabbildung, IoT und Individualentwicklungen (.NET, Java, C#) zu den Kerngeschäftsfeldern. Das Unternehmen ist als unabhängiges Systemhaus unter anderem in den Bereichen Workplace- bzw. POS-Management, Managed Printing, Rechenzentrumsbetrieb, Beschaffung und Integration von IT-Produkten sowie IT-Betreuung im KMU-Umfeld tätig. In Wien betreibt S&amp;T ein hochmodernes, georedundantes Tier-3-Plus-Rechenzentrum, zudem ist S&amp;T Microsoft Tier 1 Cloud Solution Provider. Als einer von wenigen Anbietern verfügt die S&amp;T AG über ein österreichweites Netz an eigenen Servicetechnikern und kann flächendeckenden 24x7-Support anbieten. 2016 ist S&amp;T bei der Kontron AG – einem Weltmarktführer im Bereich Embedded Computer – eingestiegen und zählt nach dieser Transaktion mit einem weiter gewachsenen Portfolio an Eigentechnologie in den Bereichen Appliances, Cloud Security, Software und Smart Energy - zu den international führenden Anbietern von Industrie-4.0- bzw. Internet-of-Things-Technologie. Copyright 2014 FINANCE BASE AG</t>
  </si>
  <si>
    <t>The Austrian technology group S &amp; T AG is established with about 3,700 employees and offices in more than 25 countries worldwide. As a system house that is listed on the German Stock Exchange and on the TecDAX company is a leading provider of IT services and solutions in Central and Eastern Europe. Leading international corporations attach importance to S &amp; T as a partner as small and medium enterprises unterschiedlichster industries. In Austria, services include in consulting, integration and outsourcing, SAP operation or implementation and software development with a focus on mobile imaging process, IoT and individual development (.NET, Java, C #) to the core business areas. The company operates as an independent system, among others in the areas of Workplace and POS management, managed printing, data center operations, procurement and integration of IT products and IT support in the SME environment. In Vienna, S &amp; T operates a highly modern, georedundantes Tier 3 plus data center, also S &amp; T Microsoft tier 1 cloud solution provider. As one of the few suppliers, S &amp; T AG has an Austria-wide network of our own service technicians and can offer comprehensive 24x7 support. 2016 S &amp; T is at Kontron AG - a world leader in embedded computer - entered and counts after this transaction with a further growing portfolio of personal technology in the fields of appliances, cloud security, software and Smart Energy - the leading international suppliers of industrial-4.0 - or Internet-of-Things technology. Copyright 2014 FINANCE BASE AG</t>
  </si>
  <si>
    <t xml:space="preserve">SAF HOLLAND </t>
  </si>
  <si>
    <t>WKN: A0MU70  ISIN: LU0307018795  US-Symbol:SFHLF  Typ: Aktie</t>
  </si>
  <si>
    <t>2005</t>
  </si>
  <si>
    <t>+49-6095-301-0</t>
  </si>
  <si>
    <t>Deutsche Bank AG</t>
  </si>
  <si>
    <t>SFQ</t>
  </si>
  <si>
    <t>+49-6095-301-200</t>
  </si>
  <si>
    <t>UniDeutschland XS</t>
  </si>
  <si>
    <t>26.07.2007</t>
  </si>
  <si>
    <t>http://corporate.safholland.com/de</t>
  </si>
  <si>
    <t>JP Morgan Asset Management Holding Inc.</t>
  </si>
  <si>
    <t>info@safholland.de</t>
  </si>
  <si>
    <t>+49-6095-301-617</t>
  </si>
  <si>
    <t>18.11.2020</t>
  </si>
  <si>
    <t>5,24%</t>
  </si>
  <si>
    <t>Michael.Schickling@safholland.de</t>
  </si>
  <si>
    <t>Henderson Group Plc</t>
  </si>
  <si>
    <t>Michael Schickling</t>
  </si>
  <si>
    <t>Delta Lloyd Asset Management N.V.</t>
  </si>
  <si>
    <t>TimesSquare Capital Management, LLC</t>
  </si>
  <si>
    <t>SAF-HOLLAND SE68-70 Boulevard de la Pétrusse  L-2320 Luxembourg</t>
  </si>
  <si>
    <t>Alexander Geis, Dr. Matthias Heiden (bis 30.06.2020), Inka Koljonen (ab 1.09.2020), Dr. André Philipp</t>
  </si>
  <si>
    <t>Martin Kleinschmitt, Martina Merz, Ingrid Jägering, Anja Kleyboldt, Carsten Reinhardt, Jack Gisinger</t>
  </si>
  <si>
    <t>SAF-HOLLAND SE ist ein führender globaler Anbieter von Bauteilen und Systemen für die Anhänger-, Auflieger-, Lastkraftwagen-, Sattelzugmaschinen-, Bus- und Wohnmobil-Industrie. Das Produktangebot umfasst Achs- und Fahrwerksysteme, Sattelkupplungen, Königszapfen, Anhängerkupplungen und Stützwinden. Zu den Kunden zählen neben Original Equipment Manufacturers (OEMs) und Original Equipment Suppliers (OESs) auch Endverbraucher und Service-Zentren. Zusätzlich verfügt das Unternehmen über eigene Forschungs-, Entwicklungs- und Testabteilungen. Copyright 2014 FINANCE BASE AG</t>
  </si>
  <si>
    <t>SAF-HOLLAND SE is a leading global supplier of components and systems for the trailer, semi-trailer, lorry, semi-trailer tractor, bus and RV industry. The product range encompasses axle and suspension systems, fifth wheels, king pin, trailer couplings and landing legs. Among the firm's clients include Original Equipment Manufacturers (OEMs) and Original Equipment Suppliers (OESs) and end users and service centers. In addition, the company has its own research, development and testing departments. Copyright 2014 FINANCE BASE AG</t>
  </si>
  <si>
    <t xml:space="preserve">SALZGITTER </t>
  </si>
  <si>
    <t>WKN: 620200  ISIN: DE0006202005  Symbol:SZG  Typ: Aktie</t>
  </si>
  <si>
    <t>1843</t>
  </si>
  <si>
    <t>+49-5341-21-01</t>
  </si>
  <si>
    <t>Land Niedersachsen</t>
  </si>
  <si>
    <t>26,50%</t>
  </si>
  <si>
    <t>SZG</t>
  </si>
  <si>
    <t>+49-5341-21-2727</t>
  </si>
  <si>
    <t>02.06.1998</t>
  </si>
  <si>
    <t>http://www.salzgitter-ag.de</t>
  </si>
  <si>
    <t>Pzena Investment Management, LLC</t>
  </si>
  <si>
    <t>2,69</t>
  </si>
  <si>
    <t>impressum@salzgitter-ag.de</t>
  </si>
  <si>
    <t>58,43%</t>
  </si>
  <si>
    <t>+49-5341-21-6105</t>
  </si>
  <si>
    <t>ir@salzgitter-ag.de</t>
  </si>
  <si>
    <t>Markus Heidler</t>
  </si>
  <si>
    <t>Salzgitter AGEisenhüttenstraße 99  D-38239 Salzgitter</t>
  </si>
  <si>
    <t>Prof. Dr. Heinz Jörg Fuhrmann, Burkhard Becker, Michael Kieckbusch</t>
  </si>
  <si>
    <t>Heinz-Gerhard Wente, Dr. Hans-Jürgen Urban, Dr. Werner Tegtmeier, Ulrike Brouzi, Dr. Bernd Drouven, Roland Flach, Reinhold Hilbers, Prof. Dr. Susanne Knorre, Dr. Dieter Köster, Heinz Kreuzer, Prof. Dr. Joachim Schindler, Dr. Dr. Birgit Spanner-Ulmer, Konrad Ackermann, Annelie Buntenbach, Hasan Cakir, Gabriele Handke, Norbert Keller, Bernd Lauenroth, Volker Mittelstädt, Christine Seemann, Clemens Spiller</t>
  </si>
  <si>
    <t>Die Salzgitter AG gehört zu den führenden Stahl-Technologie-Konzernen in Europa. Die Gesellschaft umfasst über 200 Tochter- und Beteiligungsgesellschaften. Kernkompetenzen liegen in der Produktion von Walzstahl- und Röhrenerzeugnissen (Flachstahl, Profile, Grobbleche, Spundwände, Bauelemente sowie Tailored Blanks) und deren Weiterverarbeitung und Vertrieb. In den Bereichen Profil- und Flachstahl gehört die Salzgitter AG zu den führenden Anbietern in Europa. Ein weiteres wichtiges Segment ist der Sondermaschinen- und Anlagenbau vorrangig zum Abfüllen und Verpacken von Getränken aber auch für die Produktion von Schuhen. Copyright 2014 FINANCE BASE AG</t>
  </si>
  <si>
    <t>Salzgitter AG is one of the leading steel and technology companies in Europe. The company has over 200 subsidiaries and associated companies. Core competencies lie in the production of rolled steel and tubes products (flat steel, sections, plate, sheet piles, components and tailored blanks) and their further processing and distribution. In the areas of sections and flat rolled Salzgitter AG is among the leading providers in Europe. Another important segment of special machines and plants primarily for filling and packaging of beverages but also for the production of shoes. Copyright 2014 FINANCE BASE AG</t>
  </si>
  <si>
    <t xml:space="preserve">SAP </t>
  </si>
  <si>
    <t>WKN: 716460  ISIN: DE0007164600  Symbol:SAP  Typ: Aktie</t>
  </si>
  <si>
    <t>+49-6227-7-47474</t>
  </si>
  <si>
    <t>28.01.2020</t>
  </si>
  <si>
    <t>Gründer</t>
  </si>
  <si>
    <t>SAP</t>
  </si>
  <si>
    <t>+49-6227-7-57575</t>
  </si>
  <si>
    <t>04.11.1988</t>
  </si>
  <si>
    <t>http://www.sap.de</t>
  </si>
  <si>
    <t>21.04.2020</t>
  </si>
  <si>
    <t>Hasso Plattner</t>
  </si>
  <si>
    <t>7,14%</t>
  </si>
  <si>
    <t>info@sap.com</t>
  </si>
  <si>
    <t>+49-6227-7-67336</t>
  </si>
  <si>
    <t>Portika gGmbH</t>
  </si>
  <si>
    <t>investor@sap.com</t>
  </si>
  <si>
    <t>Dietmar Hopp Stiftung GmbH</t>
  </si>
  <si>
    <t>5,52%</t>
  </si>
  <si>
    <t>Standard Software</t>
  </si>
  <si>
    <t>Stefan Gruber</t>
  </si>
  <si>
    <t>65,27%</t>
  </si>
  <si>
    <t>26.10.2020</t>
  </si>
  <si>
    <t>SAP SEDietmar-Hopp-Allee 16  D-69190 Walldorf</t>
  </si>
  <si>
    <t>Christian Klein, Adaire Fox-Martin, Michael Kleinemeier, Luka Mucic, Jürgen Müller, Stefan Ries, Thomas Saueressig</t>
  </si>
  <si>
    <t>Prof. Dr. Hasso Plattner, Margret Klein-Magar, Pekka Ala-Pietilä, Panagiotis Bissiritsas, Aicha Evans, Diane Greene, Prof. Dr. Gesche Joost, Monika Kovachka-Dimitrova, Lars Lamadé, Bernard Liautaud, Gerhard Oswald, Christine Regitz, Dr. Friederike Rotsch, Heike Steck, Christa Vergien-Knopf, Gunnar Wiedenfels, James Wright, Ralf Zeiger</t>
  </si>
  <si>
    <t>Die SAP SE zählt weltweit zu den führenden Anbietern von Unternehmenssoftwarelösungen, die die verschiedenen Prozesse innerhalb der Unternehmen und über Unternehmensgrenzen hinweg organisieren. Das Portfolio umfasst Geschäftsanwendungen für große und mittelständische Betriebe sowie Standardlösungen für kleine und mittelgroße Firmen. Darüber hinaus unterstützt SAP mit branchenspezifischen Lösungen Kernprozesse in den Industriezweigen Handel, Finanzen, High-Tech, im Gesundheitswesen und öffentlichen Verwaltungen. Das Flaggschiff des Konzerns stellt dabei die SAP Business-Suite dar, die auf die jeweiligen Anforderungen und Geschäftsziele exakt zugeschnitten werden kann. Basis dieser Anwendung ist die von SAP entwickelte Datenbanktechnik Hana, bei der Daten nicht mehr auf der Festplatte, sondern im Arbeitsspeicher abgelegt werden und so schneller zur Verfügung stehen. Copyright 2014 FINANCE BASE AG</t>
  </si>
  <si>
    <t>The SAP SE ranks among the leading providers of business software solutions that organize the various processes within the enterprise and across corporate boundaries. The portfolio includes business applications for large and medium-sized businesses as well as standard solutions for small and medium-sized companies. In addition, SAP supports industry-specific solutions core processes in the industries of trade, finance, high-tech, healthcare and public administration. The flagship of the group here represents the SAP Business Suite, which can be tailored precisely to the respective requirements and business objectives. Based on this application is developed by SAP database technology Hana, are stored in the data is no longer on the hard disk, but in memory and are more quickly available. Copyright 2014 FINANCE BASE AG</t>
  </si>
  <si>
    <t xml:space="preserve">SARTORIUS VZ </t>
  </si>
  <si>
    <t>WKN: 716563  ISIN: DE0007165631  Symbol:SRT3  Typ: Aktie</t>
  </si>
  <si>
    <t>+49-551-308-0</t>
  </si>
  <si>
    <t>SRT3</t>
  </si>
  <si>
    <t>+49-551-308-3289</t>
  </si>
  <si>
    <t>91,00%</t>
  </si>
  <si>
    <t>10.07.1990</t>
  </si>
  <si>
    <t>http://www.sartorius.de</t>
  </si>
  <si>
    <t>info@sartorius.com</t>
  </si>
  <si>
    <t>+49-551-308-1686</t>
  </si>
  <si>
    <t>21.07.2020</t>
  </si>
  <si>
    <t>petra.kirchhoff@sartorius.com</t>
  </si>
  <si>
    <t>20.10.2020</t>
  </si>
  <si>
    <t>Petra Kirchhoff</t>
  </si>
  <si>
    <t>Sartorius AGOtto-Brenner-Str. 20  D-37079 Goettingen</t>
  </si>
  <si>
    <t>Joachim Kreuzburg, Dr. René Fáber, Rainer Lehmann, Gerry MacKay</t>
  </si>
  <si>
    <t>Dr. Lothar Kappich, Manfred Zaffke, Annette Becker, Uwe Bretthauer, Michael Dohrmann, Prof. David Raymond Ebsworth, Dr. Daniela Favoccia, Petra Kirchhoff, Karoline Kleinschmidt, Ilke Hildegard Panzer, Prof. Dr. Thomas Scheper, Prof. Dr. Klaus Rüdiger Trützschler</t>
  </si>
  <si>
    <t>Die Sartorius AG ist ein international führender Labor- und Prozesstechnologie-Anbieter, der sich auf die Bereiche Biotech-, Pharma- und Nahrungsmittel-Industrie konzentriert. Die Lösungen tragen dazu bei, dass komplexe und qualitätskritische Prozesse in der Produktion wie im Labor effizient realisiert werden können. Zum Portfolio gehören Produkte in den Bereichen Zellkulturmedien, Fermentation, Zellernte, Pufferlösungen sowie Laborinstrumente wie Pipetten und Verbrauchsmaterialien. Darüber hinaus stellt Sartorius Industriewaagen für verschiedene Anwendungen in der Chemie-, Pharma- und Nahrungsmittelindustrie her. Die Sartorius AG ist das Mutterunternehmen des Konzerns und steuert als Holding die von ihr direkt und indirekt gehaltenen Beteiligungen. In Europa, Asien und Amerika ist der Konzern über eigene Produktionsstätten sowie über Vertriebsniederlassungen und örtliche Handelsvertretungen in mehr als 110 Ländern präsent. Copyright 2014 FINANCE BASE AG</t>
  </si>
  <si>
    <t>Sartorius AG is an internationally leading laboratory and process technology provider that focuses on the areas of biotech, pharmaceutical and food industries. The solutions help that complex and quality-critical processes in production and in the laboratory can be implemented efficiently. The portfolio includes products in the areas of cell culture media, fermentation, cell harvest, buffer solutions, as well as laboratory instruments such as pipettes and consumables. In addition, Sartorius industrial scales for various applications in the chemical, pharmaceutical and food industries. Sartorius AG is the parent company of the Group and is the holding holdings of their direct and indirect. In Europe, Asia and America, the Group has its own production as well as sales subsidiaries and local commercial agencies in more than 110 countries is present. Copyright 2014 FINANCE BASE AG</t>
  </si>
  <si>
    <t xml:space="preserve">SCHAEFFLER </t>
  </si>
  <si>
    <t>WKN: SHA015  ISIN: DE000SHA0159  Symbol:SHA  Typ: Aktie</t>
  </si>
  <si>
    <t>+49-9132-82-0</t>
  </si>
  <si>
    <t>BDT Capital Partners</t>
  </si>
  <si>
    <t>SHA</t>
  </si>
  <si>
    <t>+49-9132-82-4950</t>
  </si>
  <si>
    <t>75,00%</t>
  </si>
  <si>
    <t>09.10.2015</t>
  </si>
  <si>
    <t>http://www.schaeffler.com</t>
  </si>
  <si>
    <t>info@schaeffler.com</t>
  </si>
  <si>
    <t>+49-9132-82-4440</t>
  </si>
  <si>
    <t>ir@schaeffler.com</t>
  </si>
  <si>
    <t>Schaeffler AGIndustriestraße 1-3  D-91074 Herzogenaurach</t>
  </si>
  <si>
    <t>Klaus Rosenfeld, Dietmar Heinrich (bis 31.07.2020), Andreas Schick, Corinna Schittenhelm, Michael Söding, Dr. Stefan Spindler, Uwe Wagner, Matthias Zink</t>
  </si>
  <si>
    <t>Georg F. W. Schaeffler, Maria-Elisabeth Schaeffler-Thumann, Jürgen Wechsler, Sabine Bendiek, Prof. Dr. Hans-Jörg Bullinger, Dr. Holger Engelmann, Prof. Dr. Bernd Gottschalk, Andrea Grimm, Susanne Lau, Norbert Lenhard, Dr. Reinold Mittag, Barbara Resch, Sabrina Soussan, Dirk Spindler, Robin Stalker, Jürgen Stolz, Salvatore Vicari, Prof. Siegfried Wolf, Jürgen Worrich, Prof. Dr. Tong Zhang</t>
  </si>
  <si>
    <t>Die Schaeffler Gruppe ist ein weltweit führender integrierter Automobil- und Industriezulieferer. Zum Produktportfolio des Unternehmens gehören Präzisionskomponenten und Systeme für Motor, Getriebe und Fahrwerk sowie Wälz- und Gleitlagerlösungen für eine Vielzahl von Industrieanwendungen. Als Zulieferer für die Automobilindustrie bietet Schaeffler unter anderem Ventilspielausgleichselemente, Wälzlagerungen für Motorwellen, Kupplungen und Doppelkupplungssysteme, Radlager oder Servolenkungen. Für die Industrie ist der Konzern in den Sparten Mobilität, Erneuerbare Energien sowie als Systempartner bei der Entwicklung von Produktionsmaschinen oder Lagersystemen für die Luft- und Raumfahrt tätig. Abgerundet wird das Angebot durch umfassende Serviceleistungen und die Bereitstellung von Ersatzteilen. Copyright 2014 FINANCE BASE AG</t>
  </si>
  <si>
    <t>The Schaeffler Group is a leading global integrated automotive and industrial suppliers. The product portfolio of the company include precision products and systems for engines, transmissions and chassis and rolling and plain bearing solutions for a variety of industrial applications. As a supplier to the automotive industry provides Schaeffler among other valve lash adjustment elements, roller bearings for motor shafts, clutches and dual clutch systems, wheel bearings or power steering. For the industry, the Group in the areas of mobility, renewable energies and worked as a partner in the development of production machinery or storage systems for the aerospace industry is. The range is completed by comprehensive services and the provision of spare parts. Copyright 2014 FINANCE BASE AG</t>
  </si>
  <si>
    <t xml:space="preserve">SCOUT24 </t>
  </si>
  <si>
    <t>WKN: A12DM8  ISIN: DE000A12DM80  Symbol:G24  Typ: Aktie</t>
  </si>
  <si>
    <t>+49-89-44456-0</t>
  </si>
  <si>
    <t>G24</t>
  </si>
  <si>
    <t>01.10.2015</t>
  </si>
  <si>
    <t>http://www.scout24.com</t>
  </si>
  <si>
    <t>4,98%</t>
  </si>
  <si>
    <t>info@scout24.com</t>
  </si>
  <si>
    <t>+49-89-44456-3278</t>
  </si>
  <si>
    <t>23.06.2020</t>
  </si>
  <si>
    <t>ir@scout24.com</t>
  </si>
  <si>
    <t>Pelham Capital Ltd</t>
  </si>
  <si>
    <t>7,76%</t>
  </si>
  <si>
    <t>Ursula Querette</t>
  </si>
  <si>
    <t>Scout24 AGBothestraße 11-15  D-81675 München</t>
  </si>
  <si>
    <t>Tobias Hartmann, Dr. Dirk Schmelzer, Dr. Thomas Schroeter, Ralf Weitz</t>
  </si>
  <si>
    <t>Dr. Hans-Holger Albrecht, Christoph Brand, Frank H. Lutz, Peter Schwarzenbauer, André Schwämmlein, Ciara Smyth</t>
  </si>
  <si>
    <t>Scout24 betreibt digitale Anzeigenplattformen für den Immobilien- und Automobilmarkt. Dabei tritt das Unternehmen unter den Marken ImmobilienScout24, AutoScout24 sowie FinanceScout24 auf und agiert dabei vorwiegend in Deutschland, aber auch in weiteren europäischen Ländern. Laut eigenen Angaben ist ImmobilienScout24 die führende Plattform für digitale Immobilienanzeigen. Neben Gesuchen und Angeboten bietet sie auch Ratgeber, Tipps oder Analyse-Tools für (Ver-)Mieter. Weitere Marken der Scout24 Holding sind das Partnerportal Friends Scout 24,die Online-Börse Job Scout24 oder Travel Scout 24, das Onlinereisebüro für unterwegs und daheim. Im Frühjahr 2020 wurde der Verkauf von AutoScout24 und FinanceScout24 und Finanzcheck an Hellman &amp; Friedman bekannt vollzogen. Copyright 2014 FINANCE BASE AG</t>
  </si>
  <si>
    <t>Scout24 operates digital ad platforms for the real estate and automotive market. The company occurs under the brands ImmobilienScout24, AutoScout24 and FinanceScout24 and thereby acts mainly in Germany but also in other European countries. According to information is ImmobilienScout24, the leading platform for digital real estate ads. Besides requests and offers it also offers counselors, tips or analysis tools for (supply) tenants. More Brands of Scout24 Holding are the partner portal Friends Scout 24, the online job market Scout24 or Travelscout 24, the online travel agency on the go and at home. In spring 2020, the sale of AutoScout24 and FinanceScout24 and financial check on Hellman &amp; Friedman was consummated known. Copyright 2014 FINANCE BASE AG</t>
  </si>
  <si>
    <t xml:space="preserve">SHOP APOTHEKE EUROPE </t>
  </si>
  <si>
    <t>WKN: A2AR94  ISIN: NL0012044747  Typ: Aktie</t>
  </si>
  <si>
    <t>2001</t>
  </si>
  <si>
    <t>+31-77-850-6117</t>
  </si>
  <si>
    <t>32,00%</t>
  </si>
  <si>
    <t>SAE</t>
  </si>
  <si>
    <t>68,00%</t>
  </si>
  <si>
    <t>13.10.2016</t>
  </si>
  <si>
    <t>http://shop-apotheke-europe.com/</t>
  </si>
  <si>
    <t>kontakt@shop-apotheke.com</t>
  </si>
  <si>
    <t>Carmen.Herkenrath@shop-apotheke.com</t>
  </si>
  <si>
    <t>Carmen Herkenrath</t>
  </si>
  <si>
    <t>Mail Order Business</t>
  </si>
  <si>
    <t>Shop Apotheke Europe N.V.Dirk Hartogweg 14  NL-5928 LV Venlo</t>
  </si>
  <si>
    <t>Stefan Feltens, Stephan Weber, Theresa Holler, Marc Fischer</t>
  </si>
  <si>
    <t>Jan Pyttel, Dr. Björn Söder, Frank Köhler, Jérome Cochet</t>
  </si>
  <si>
    <t>Shop Apotheke Europe N.V. zählt zu den führenden europäischen Online-Apotheken. Die Gruppe vertreibt hauptsächlich rezeptfreie Arzneimittel sowie apothekenübliche Schönheits- und Pflegeprodukte. In diesem Zusammenhang bietet Shop Apotheke auch umfassende Informationen zu Medikamenten, ihrer Anwendung sowie zu Neben- und Wechselwirkungen. Copyright 2014 FINANCE BASE AG</t>
  </si>
  <si>
    <t>Shop Pharmacy Europe N.V. one of the leading European online pharmacies. The group sells mainly prescription medicines and pharmacies usual beauty and care products. In this context Shop Pharmacy also offers comprehensive information on drugs, their application and to side effects and interactions. Copyright 2014 FINANCE BASE AG</t>
  </si>
  <si>
    <t xml:space="preserve">SIEMENS </t>
  </si>
  <si>
    <t>WKN: 723610  ISIN: DE0007236101  Symbol:SIE  Typ: Aktie</t>
  </si>
  <si>
    <t>1847</t>
  </si>
  <si>
    <t>+49-89-636-00</t>
  </si>
  <si>
    <t>Familie Siemens</t>
  </si>
  <si>
    <t>6,00%</t>
  </si>
  <si>
    <t>SIE</t>
  </si>
  <si>
    <t>+49-69-6682-6664</t>
  </si>
  <si>
    <t>08.03.1899</t>
  </si>
  <si>
    <t>http://www.siemens.com</t>
  </si>
  <si>
    <t>contact@siemens.com</t>
  </si>
  <si>
    <t>DIC Company Limited</t>
  </si>
  <si>
    <t>+49-89-636-35755</t>
  </si>
  <si>
    <t>80,81%</t>
  </si>
  <si>
    <t>sabine.reichel@siemens.com</t>
  </si>
  <si>
    <t>Sabine Reichel</t>
  </si>
  <si>
    <t>Siemens AGWerner-von-Siemens-Straße 1  D-80333 München</t>
  </si>
  <si>
    <t>Joe Kaeser (bis 3.02.2021), Dr. Roland Busch (CEO ab 3.02.2021), Lisa Davis, Klaus Helmrich, Janina Kugel, Cedrik Neike, Michael Sen, Prof. Dr. Ralf P. Thomas</t>
  </si>
  <si>
    <t>Jim Hagemann Snabe, Birgit Steinborn, Werner Wenning, Dr. Werner Brandt, Michael Diekmann, Dr. Andrea Fehrmann, Bettina Haller, Robert Kensbock, Harald Kern, Jürgen Kerner, Dr. Nicola Leibinger-Kammüller, Benoît Potier, Hagen Reimer, Dr. Norbert Reithofer, Dame Nemat Talaat Shafik, Dr. Nathalie von Siemens, Michael Sigmund, Dorothea Simon, Matthias Zachert, Gunnar Zukunft</t>
  </si>
  <si>
    <t>Die Siemens AG ist ein weltweit führendes Unternehmen der Elektronik und Elektrotechnik. Der Konzern bedient mit seinen Produkten Kunden aus der Industrie-, Energie- und Gesundheitsbranche. Weltweit entwickelt und vertreibt das Unternehmen Produkte und Dienstleistungen für das Produktions- und Transportwesen, für Gebäudetechnik und Energieverteiler, die Gas- und Ölindustrie oder die städtische Infrastruktur. Siemens ist führender Produzent in der Energie- und Automatisierungstechnik sowie der Prozessleittechnik für Kraftwerke. Mit der US-amerikanischen Tochter Dresser-Rand ist Siemens außerdem als Ölindustrieausrüster tätig. Die Produkte von Siemens finden weltweit bei Großunternehmen wie auch Privathaushalten Anwendung und sind in beinahe allen elektrotechnischen Industriezweigen anzutreffen. 2015 zog sich das Unternehmen aus der Haushaltsgerätesparte zurück und verkaufte seinen 50-prozentigen Anteil am Joint-Venture BSH an Bosch. Das Medizintechnikgeschäft wurde 2018 als eigenes Unternehmen unter dem Namen Siemens Healthineers AG börsennotiert. Copyright 2014 FINANCE BASE AG</t>
  </si>
  <si>
    <t>Siemens AG is a global powerhouse in electronics and electrical engineering. The Group supplies its products to customers in the industrial, energy and healthcare industry. Worldwide, the company develops and sells products and services for the production and transport services, for building and energy distribution, gas and oil industry or urban infrastructure. Siemens is a leading producer in the power and automation technology and process control systems for power plants. With the US subsidiary Dresser-Rand, Siemens is also active as oil industry equipment. The Siemens products are used worldwide for large enterprises as well as households use and can be found all electrotechnical industries in almost. 2015, the company moved from the home appliances division back and sold his 50 percent stake in the joint venture BSH Bosch on. The medical business was listed in 2018 as a separate company under the name of Siemens AG Healthineers. Copyright 2014 FINANCE BASE AG</t>
  </si>
  <si>
    <t xml:space="preserve">SIEMENS HEALTHINEERS </t>
  </si>
  <si>
    <t>WKN: SHL100  ISIN: DE000SHL1006  Symbol:SHL  Typ: Aktie</t>
  </si>
  <si>
    <t>+49-800-188-188-5</t>
  </si>
  <si>
    <t>03.02.2020</t>
  </si>
  <si>
    <t>Siemens AG und Beteiligungen</t>
  </si>
  <si>
    <t>85,00%</t>
  </si>
  <si>
    <t>SHL</t>
  </si>
  <si>
    <t>https://www.siemens-healthineers.com/de/</t>
  </si>
  <si>
    <t>contact@siemens-healthineers.com</t>
  </si>
  <si>
    <t>+49-9131-84-2676</t>
  </si>
  <si>
    <t>ir.team@siemens-healthineers.com</t>
  </si>
  <si>
    <t>Marc Koebernick</t>
  </si>
  <si>
    <t>Siemens Healthineers AGHenkestr. 127  D-91052 Erlangen</t>
  </si>
  <si>
    <t>Dr. Bernd Montag, Dr. Jochen Schmitz, Dr. Christoph Zindel</t>
  </si>
  <si>
    <t>Dr. Ralf P. Thomas, Dr. Norbert Gaus, Dr. Marion Helmes, Dr. Andreas C. Hoffmann, Dr. Philipp Rösler, Michael Sen, Dr. Nathalie von Siemens, Dr. Gregory Sorensen, Karl-Heinz Streibich</t>
  </si>
  <si>
    <t>Siemens Healthineers ist das separat geführte Healthcare-Geschäft der Siemens AG und seit 2018 börsennotiert. Zu den Kernbereichen zählen die Bildgebung für Diagnostik und Therapie, Labordiagnostik sowie digitale Gesundheitsservices und Krankenhausmanagement. Das Unternehmen bietet dabei Röntgen-, Computertomographie (CT)- und Magnetresonanztomographie-Geräte sowie Blut- und Urintests. Die medizinischen Systeme des Unternehmens und die klinische Informationstechnik werden von Krankenhäusern sowie Forschungslaboren genutzt und in einer Vielzahl von Teilgebieten wie der Kardiologie, Onkologie und Neurologie eingesetzt. Copyright 2014 FINANCE BASE AG</t>
  </si>
  <si>
    <t>Siemens Healthineers is separately managed healthcare business of Siemens AG and publicly traded since 2018th Key areas include imaging for diagnosis and therapy, laboratory diagnostics, and digital health services and hospital management. The company offers X-ray, computed tomography (CT) - and magnetic resonance imaging devices as well as blood and urine tests. The company's medical systems and clinical information technology used by hospitals, research laboratories and used in a variety of sub-areas such as cardiology, oncology and neurology. Copyright 2014 FINANCE BASE AG</t>
  </si>
  <si>
    <t xml:space="preserve">SILTRONIC </t>
  </si>
  <si>
    <t>WKN: WAF300  ISIN: DE000WAF3001  Symbol:WAF  Typ: Aktie</t>
  </si>
  <si>
    <t>+49-89-8564-3000</t>
  </si>
  <si>
    <t>29.01.2020</t>
  </si>
  <si>
    <t>Wacker Chemie AG</t>
  </si>
  <si>
    <t>WAF</t>
  </si>
  <si>
    <t>11.06.2015</t>
  </si>
  <si>
    <t>http://www.siltronic.com</t>
  </si>
  <si>
    <t>info@siltronic.com</t>
  </si>
  <si>
    <t>63,31%</t>
  </si>
  <si>
    <t>+49-89-8564-3133</t>
  </si>
  <si>
    <t>investor.relations@siltronic.com</t>
  </si>
  <si>
    <t>Petra Müller</t>
  </si>
  <si>
    <t>Siltronic AGHanns-Seidel-Platz. 4  D-81737 München</t>
  </si>
  <si>
    <t>Dr. Christoph von Plotho, Rainer Irle</t>
  </si>
  <si>
    <t>Dr. Tobias Ohler, Johann Hautz, Prof. Dr. Gabrijela Dreo Rodosek, Sieglinde Feist, Dr. Hermann Gerlinger, Michael Hankel, Bernd Jonas, Mandy Breyer, Klaus-Peter Estermaier, Gebhard Fraunhofer, Gertraud Lauber, Jörg Kammermann</t>
  </si>
  <si>
    <t>Die Siltronic AG gehört zu den größten Herstellern von Wafern aus Reinstsilicium für die Halbleiterindustrie weltweit und produziert Siliziumwafer mit Durchmessern von bis zu 300 mm. Diese bilden die Grundlage für die moderne Mikro- und Nanoelektronik. Das Produktportfolio umfasst neben den verschiedenen Wafer-Formen poliert, epitaxiert und annealed auch weitere Spezialanfertigungen, mit denen das Unternehmen speziell auf die Wünsche seiner Kunden eingehen kann. So bietet Siltronic unter anderem Artikel mit unterschiedlichem Durchmesser, Schichten und Oberflächenbeschaffenheit an. Die Produkte werden schließlich in Computern, Smartphones, Flachdisplays, Navigationssystemen oder Steuer- und Kontrollsystemen für die Automobilbranche eingesetzt. Zu den Partnern des Unternehmens zählt beispielsweise Samsung, mit dem Siltronic ein Joint Venture in Singapur unterhält. Die Siltronic AG hält sowohl Produktions- als auch Verkaufsstellen in Europa, den USA und Asien. Copyright 2014 FINANCE BASE AG</t>
  </si>
  <si>
    <t>Siltronic AG is a leading manufacturer of wafers of silicon for the semiconductor industry worldwide and produces silicon wafers with diameters of up to mm 300th These form the basis for modern micro- and nanoelectronics. The product portfolio comprises the various wafer molds polished, epitaxially and annealed, other special designs that allow the company to specifically address the needs of its customers. So Siltronic offers, among other items with different diameters, layers and surface finish. The products are ultimately used in computers, smart phones, flat panel displays, navigation systems or command and control systems for the automotive industry. Among the partners of the company, for example, counts Samsung, maintains the Siltronic a joint venture in Singapore. Siltronic AG holds both production and sales locations in Europe, USA and Asia. Copyright 2014 FINANCE BASE AG</t>
  </si>
  <si>
    <t xml:space="preserve">SIXT LEASING </t>
  </si>
  <si>
    <t>WKN: A0DPRE  ISIN: DE000A0DPRE6  Symbol:LNSX  Typ: Aktie</t>
  </si>
  <si>
    <t>+49-89-744-44-0</t>
  </si>
  <si>
    <t>Sixt SE</t>
  </si>
  <si>
    <t>41,90%</t>
  </si>
  <si>
    <t>LNSX</t>
  </si>
  <si>
    <t>+49-89-744-44-8-6666</t>
  </si>
  <si>
    <t>8,70%</t>
  </si>
  <si>
    <t>07.05.2015</t>
  </si>
  <si>
    <t>http://www.sixt-leasing.de/</t>
  </si>
  <si>
    <t>firstlevel@sixt.com</t>
  </si>
  <si>
    <t>+49-89-744-44-4518</t>
  </si>
  <si>
    <t>ir@sixt-leasing.com</t>
  </si>
  <si>
    <t>FourWorld Global Opportunities Fund, Ltd</t>
  </si>
  <si>
    <t>4,80%</t>
  </si>
  <si>
    <t>Car Rentals</t>
  </si>
  <si>
    <t>SAMSON ROCK CAPITAL LLP</t>
  </si>
  <si>
    <t>24,09%</t>
  </si>
  <si>
    <t>Sixt Leasing SEZugspitzstraße 1  D-82049 Pullach</t>
  </si>
  <si>
    <t>Michael Martin Ruhl, Björn Waldow</t>
  </si>
  <si>
    <t>Erich Sixt, Prof. Dr. Marcus Englert, Dr. Julian zu Putlitz</t>
  </si>
  <si>
    <t>Die Sixt Leasing SE ist eine der führenden deutschen Mobilitätsdienstleister. Das Unternehmen bietet sowohl Privatkunden als auch Gewerbetreibenden ein breites Leistungsspektrum im Bereich Fahrzeug-Leasing: vom kundenspezifischen Full Service Leasing über Finanzleasing, Corporate Car-Sharing oder internationale Mobilitätslösungen bis hin zu Fuhrparkmanagement für große Flotten. Mit dem Online-Portal Sixt-neuwagen.de wird potentiellen Kunden zusätzlich ein breites Angebot an Fahrzeugen mit Hersteller-Garantie präsentiert. Sixt arbeitet mit einem breiten Partner-Netzwerk zusammen, zu dem neben Fahrzeugherstellern und –händlern auch Mineralöl-Gesellschaften, Werkstätten oder Versicherungsgesellschaften zählen. Das in Pullach ansässige Familienunternehmen ist neben Deutschland auch in Österreich, der Schweiz sowie Frankreich und den Niederlanden tätig. Durch verschiedene Franchises bedient Sixt Kunden in über 40 Ländern. Hauptaktionärin ist die Sixt SE. Copyright 2014 FINANCE BASE AG</t>
  </si>
  <si>
    <t>Sixt Leasing SE is one of Germany's leading mobility service provider. The company offers both private customers and traders a wide range of services in the field of car leasing: the customized full-service leasing and financial leasing, corporate car-sharing or international mobility solutions to fleet management for large fleets. With the online portal Sixt-neuwagen.de a wide range of vehicles with manufacturer's warranty is presented to potential customers in addition. Sixt is working with a broad network of partners to the next vehicle manufacturers and dealers also mineral oil companies, repair shops and insurance companies count. The family based in Pullach is active in Germany but also in Austria, Switzerland, France and the Netherlands. Through various franchises Sixt serves customers in over 40 countries. Main shareholder is Sixt. Copyright 2014 FINANCE BASE AG</t>
  </si>
  <si>
    <t xml:space="preserve">SIXT ST </t>
  </si>
  <si>
    <t>WKN: 723132  ISIN: DE0007231326  Symbol:SIX2  Typ: Aktie</t>
  </si>
  <si>
    <t>1912</t>
  </si>
  <si>
    <t>+49-89-74444-0</t>
  </si>
  <si>
    <t>SIX2</t>
  </si>
  <si>
    <t>+49-89-74444-86666</t>
  </si>
  <si>
    <t>94,99%</t>
  </si>
  <si>
    <t>01.07.1986</t>
  </si>
  <si>
    <t>http://ag.sixt.de/</t>
  </si>
  <si>
    <t>15.04.2020</t>
  </si>
  <si>
    <t>+49-89-74444-5104</t>
  </si>
  <si>
    <t>investorrelations@sixt.de</t>
  </si>
  <si>
    <t>Sixt SEZugspitzstr. 1  D-82049 Pullach</t>
  </si>
  <si>
    <t>Erich Sixt, Konstantin Sixt, Alexander Sixt, Detlev Pätsch, Jörg Bremer</t>
  </si>
  <si>
    <t>Friedrich Joussen, Ralf Teckentrup, Dr. Daniel Terberger</t>
  </si>
  <si>
    <t>Die Sixt SE ist ein international tätiger Mobilitätsdienstleister. Kerngeschäft des Unternehmens ist der Mietwagenservice, welcher durch Services wie Leasing und Autokauf sowie verschiedene Dienstleistungen rund um den Mobilitätsbereich ergänzt wird. Das Unternehmen gehört in Deutschland und Österreich zu den Marktführern im Bereich Autovermietung. Darüber hinaus betreibt die Gesellschaft über sechs Verleihstationen auf Flughäfen in den USA Geschäfte mit Firmenkunden über Dienstleistungsangebote, die unter anderem Service und Wartung für Firmenflotten sowie einen Limousinen-Service beinhalten. Mit dem persönlichen Fahrdienst MyDriver bietet das Unternehmen außerdem eine Festpreisalternative zu Taxis an. Sixt hält in Deutschland ein dichtes Netz an Servicestationen. Im Ausland ist das Unternehmen in den europäischen Kernländern Frankreich, Spanien, Großbritannien, den Niederlanden, Österreich, Schweiz, Belgien, Luxemburg und Monaco vertreten. Damit deckt Sixt mehr als 70 Prozent des europäischen Marktes durch eigene Tochtergesellschaften ab und zählt zu den größten Autovermietern in Europa. Copyright 2014 FINANCE BASE AG</t>
  </si>
  <si>
    <t>The Sixt is an international mobility services provider. Company's core business is the rental car service, which is complemented by services such as leasing and buying a car and various services related to the field of mobility. The company is in Germany and Austria among the market leaders in the field of car rental. In addition, the company operates six rental stations at airports in the US business with corporate customers about service offerings, which include, among other things, service and maintenance for corporate fleets, as well as a limousine service. With the personal car service MyDriver the company also offers a fixed-price alternative to taxis. Sixt holds in Germany, a dense network of service stations. Abroad, the company is represented in the core European countries, France, Spain, Great Britain, the Netherlands, Austria, Switzerland, Belgium, Luxembourg and Monaco. Thus, Sixt covers more than 70 percent of the European market through its own subsidiaries, and one of the largest car rental companies in Europe. Copyright 2014 FINANCE BASE AG</t>
  </si>
  <si>
    <t xml:space="preserve">SMA SOLAR TECHNOLOGY </t>
  </si>
  <si>
    <t>WKN: A0DJ6J  ISIN: DE000A0DJ6J9  Symbol:S92  Typ: Aktie</t>
  </si>
  <si>
    <t>+49-561-9522-0</t>
  </si>
  <si>
    <t>Gründerfamilien</t>
  </si>
  <si>
    <t>54,81%</t>
  </si>
  <si>
    <t>S92</t>
  </si>
  <si>
    <t>+49-561-9522-100</t>
  </si>
  <si>
    <t>Danfoss A/S</t>
  </si>
  <si>
    <t>20,00%</t>
  </si>
  <si>
    <t>27.06.2008</t>
  </si>
  <si>
    <t>http://www.sma.de</t>
  </si>
  <si>
    <t>25,19%</t>
  </si>
  <si>
    <t>info@SMA.de</t>
  </si>
  <si>
    <t>ir@SMA.de</t>
  </si>
  <si>
    <t>SMA Solar Technology AGSonnenallee 1  D-34266 Niestetal</t>
  </si>
  <si>
    <t>Dr. Jürgen Reinert, Ulrich Hadding</t>
  </si>
  <si>
    <t>Dr. Erik Ehrentraut, Kim Fausing, Roland Bent, Peter Drews, Alexa Hergenröther, Ilonka Nußbaumer, Oliver Dietzel, Johannes Häde, Heike Haigis, Yvonne Siebert, Dr. Matthias Victor, Hans-Dieter Werner</t>
  </si>
  <si>
    <t>Die SMA Solar Technology AG entwickelt, produziert und vertreibt Komponenten für die Photovoltaikindustrie. Die Unternehmensgruppe konzentriert sich dabei auf die Herstellung von Solarwechselrichtern. Diese werden benötigt, um den aus Solarmodulen erzeugten Gleichstrom in Wechselstrom umzuwandeln, der ins Stromnetz eingespeist werden kann. Das Angebotsspektrum ist dabei nicht auf einzelne Modultypen oder Leistungsgrößen beschränkt, sondern an sämtliche auf dem Markt erhältliche Typen anpassbar. Neben Wechselrichtern für netzgekoppelte Anwendungen werden auch Wechselrichter für den Insel- und Backup-Betrieb angeboten. Zum Portfolio gehören außerdem Produkte zur Überwachung und zum Energiemanagement von PV-Anlagen. Darüber hinaus bietet SMA Serviceleistungen wie die Unterstützung bei der Installation und Inbetriebnahme, einen Geräte-Austauschservice sowie eine kostenlose Service-Hotline. In speziellen Schulungen werden zudem Anlagenplaner, Installateure oder Elektrofachkräfte geschult. Copyright 2014 FINANCE BASE AG</t>
  </si>
  <si>
    <t>SMA Solar Technology AG develops, produces and sells components for the photovoltaic industry. The Group focuses on the production of solar inverters. These are needed to generated from solar modules into alternating current to convert, which can be fed into the grid. The range is not limited to specific types of modules or power ratings, but adaptable to all types available on the market. In addition to inverters for grid-connected applications, inverter for island and backup operation are offered. The portfolio also includes products for monitoring and energy management of PV systems. In addition, SMA offers services such as assistance with installation and commissioning, a device exchange service and a free service hotline. In addition, special training system designers, installers and electricians to be trained. Copyright 2014 FINANCE BASE AG</t>
  </si>
  <si>
    <t xml:space="preserve">SNP SCHNEIDER NEUREITHER PARTNER SE </t>
  </si>
  <si>
    <t>WKN: 720370  ISIN: DE0007203705  Symbol:SHF  Typ: Aktie</t>
  </si>
  <si>
    <t>+49-6221-6425-0</t>
  </si>
  <si>
    <t>31.01.2020</t>
  </si>
  <si>
    <t>Dr. Andres Schneider-Neureither/​ SN Assets GmbH</t>
  </si>
  <si>
    <t>SHF</t>
  </si>
  <si>
    <t>+49-6221-6425-20</t>
  </si>
  <si>
    <t>AkrosA Private Equity</t>
  </si>
  <si>
    <t>03.04.2000</t>
  </si>
  <si>
    <t>www.snpgroup.com/de/</t>
  </si>
  <si>
    <t>Swedbank Robur Småbolagsfond Europa, SME</t>
  </si>
  <si>
    <t>infro@snpgroup.com</t>
  </si>
  <si>
    <t>Oswin Hartung</t>
  </si>
  <si>
    <t>+49-6221-6425-637</t>
  </si>
  <si>
    <t>Kabouter Management, LLC</t>
  </si>
  <si>
    <t>investorrelations@snpgroup.com</t>
  </si>
  <si>
    <t>56,18%</t>
  </si>
  <si>
    <t>Christoph Marx</t>
  </si>
  <si>
    <t>SNP Schneider-Neureither &amp; Partner SEDossenheimer Landstr. 100  D-69121 Heidelberg</t>
  </si>
  <si>
    <t>Dr. Andreas Schneider-Neureither, Michael Eberhardt, Frank Hohenadel, Prof. Dr. Heiner Diefenbach, Nicole Huber, Prof. Dr. Herbert Schuster</t>
  </si>
  <si>
    <t>Dr. Andreas Schneider-Neureither, Dr. Michael Drill, Gerhard A. Burkhardt, Rainer Zinow, Dr. Karl Benedikt Biesinger</t>
  </si>
  <si>
    <t>Die SNP SE mit Hauptsitz in Heidelberg ist führender Anbieter von Software und Software-related-Services für Optimierungen und Transformationen von IT-Systemen, wie sie beispielsweise im Zuge von Mergers &amp; Acquisitions, Splits, Harmonisierungen oder System-Upgrades notwendig werden. Die SNP AG unterstützt Unternehmen, ihre IT-Landschaft schneller und wirtschaftlicher an neue Rahmenbedingungen anzupassen, und ermöglicht ihnen, die Geschwindigkeit, mit der Veränderungen umgesetzt werden, zu erhöhen. Dazu hat das Softwareunternehmen mit SNP Transformation Backbone® die weltweit erste Standardsoftware für die automatisierte Analyse und standardisierte Umsetzung von Änderungen in IT-Systemen entwickelt. Die Transformationsplattform beruht auf den Erfahrungen aus weltweit über 2.500 Projekten, die SNP mit ihren software-bezogenen Dienstleistungen für Business Landscape Transformation® umgesetzt hat. Copyright 2014 FINANCE BASE AG</t>
  </si>
  <si>
    <t>The SNP SE, headquartered in Heidelberg, is a leading provider of software and software-related services for optimizing and transforming IT systems, such as those in the course of mergers and acquisitions, splits, harmonization or system upgrades. SNP supports companies and adjust their IT infrastructure faster economic to new conditions, and allows them the speed to be implemented with changes to increase. For this, the software company SNP Transformation Backbone has developed the world's first standard software for automated analysis and standardized integration of changes in IT systems. The transformation platform based on the experience from more than 2,500 projects worldwide, the SNP has implemented with its software-related services for business Landscape Transformation. Copyright 2014 FINANCE BASE AG</t>
  </si>
  <si>
    <t xml:space="preserve">SOFTWARE AG O N </t>
  </si>
  <si>
    <t>WKN: A2GS40  ISIN: DE000A2GS401  Symbol:SOW  Typ: Aktie</t>
  </si>
  <si>
    <t>+49-6151-92-0</t>
  </si>
  <si>
    <t>Software AG Stiftung</t>
  </si>
  <si>
    <t>34,00%</t>
  </si>
  <si>
    <t>SOW</t>
  </si>
  <si>
    <t>+49-6151-92-34-1106</t>
  </si>
  <si>
    <t>26.04.1999</t>
  </si>
  <si>
    <t>http://www.softwareag.com</t>
  </si>
  <si>
    <t>webinfo@softwareag.com</t>
  </si>
  <si>
    <t>+49-6151-92-1900</t>
  </si>
  <si>
    <t>22.07.2020</t>
  </si>
  <si>
    <t>investor.relations@softwareag.com</t>
  </si>
  <si>
    <t>21.10.2020</t>
  </si>
  <si>
    <t>54,02%</t>
  </si>
  <si>
    <t>Otmar F. Winzig</t>
  </si>
  <si>
    <t>Software AGUhlandstr. 12  D-64297 Darmstadt</t>
  </si>
  <si>
    <t>Sanjay Brahmawar, Dr. Elke Frank, John Schweitzer, Stefan Sigg</t>
  </si>
  <si>
    <t>Dr. Andreas Bereczky, Guido Falkenberg, Eun-Kyung Park, Alf Henryk Wulf, Markus Ziener, Christian Zimmermann</t>
  </si>
  <si>
    <t>Die Software AG bietet eine Digital Business Platform für durchgängige Prozesse auf Basis offener Standards mit den Kernkomponenten Integration, Prozessmanagement, In-Memory-Datentechnologie, flexible Anwendungsentwicklung, Echtzeit-Analyse und IT-Architektur-Management. Dank dieser modularen Plattform können Anwender ihre Applikationssysteme von morgen entwickeln. Die Software AG ist seit über 45 Jahren aktiv. Das Unternehmen wird nach eigenen Angaben in zahlreichen Kategorien für Innovation und Digitalisierung als Marktführer eingestuft. Copyright 2014 FINANCE BASE AG</t>
  </si>
  <si>
    <t>Software AG provides a digital business platform for integrated processes based on open standards with the core component integration, process management, in-memory data technology, flexible application development, real-time analysis and IT architecture management. Thanks to this modular platform allows users to develop their application systems of tomorrow. Software AG has been active for over 45 years. The Company is classified as a market leader by its own account in numerous categories for innovation and digitalization. Copyright 2014 FINANCE BASE AG</t>
  </si>
  <si>
    <t xml:space="preserve">STABILUS </t>
  </si>
  <si>
    <t>WKN: A113Q5  ISIN: LU1066226637  Typ: Aktie</t>
  </si>
  <si>
    <t>1934</t>
  </si>
  <si>
    <t>+352-286-7701</t>
  </si>
  <si>
    <t>JPMorgan Chase &amp; Co</t>
  </si>
  <si>
    <t>STM</t>
  </si>
  <si>
    <t>+352-286-77099</t>
  </si>
  <si>
    <t>23.05.2014</t>
  </si>
  <si>
    <t>http://www.stabilus.de</t>
  </si>
  <si>
    <t>4,93%</t>
  </si>
  <si>
    <t>info@stabilus.com</t>
  </si>
  <si>
    <t>+352-286-770-21</t>
  </si>
  <si>
    <t>82,03%</t>
  </si>
  <si>
    <t>anschroeder@stabilus.com</t>
  </si>
  <si>
    <t>Andreas Schröder</t>
  </si>
  <si>
    <t>Stabilus S.A.2, rue Albert Borschette  L-1246 Luxembourg</t>
  </si>
  <si>
    <t>Michael Büchsner, Mark Wilhelms, Markus Schädlich, Andreas Sievers, Andreas Schröder</t>
  </si>
  <si>
    <t>Dr. Stephan Kessel, Dr. Joachim Rauhut, Dr. Ralf-Michael Fuchs, Dr. Dirk Linzmeier</t>
  </si>
  <si>
    <t>Stabilus S.A. ist ein luxemburgischer Hersteller von Gasdruckfedern und hydraulischen Dämpfern mit Sitz in Luxemburg. Das Unternehmen wurde 1934 gegründet und beschäftigt weltweit über 4.000 Mitarbeiter an neun Produktionsstandorten. Das bekannteste Produkt der Firma Stabilus ist der Lift-O-Mat. Dieser kommt zum größten Teil bei Heckklappen und Motorhauben von PKW zum Einsatz, aber auch in der Medizin- und Rehatechnik und in der Seefahrt. Auch in Drehstühlen oder anderen Möbeln kommen Gasfedern oder Dämpfer von Stabilus zum Einsatz. Am 23. Mai 2014 erfolgte der Börsengang der Holdinggesellschaft an der Frankfurter Wertpapierbörse im Prime Standard des regulierten Marktes. Copyright 2014 FINANCE BASE AG</t>
  </si>
  <si>
    <t>Stabilus S.A. is a Luxembourg manufacturer of gas springs and hydraulic dampers based in Luxembourg. The company was founded in 1934 and employs more than 4,000 people worldwide at nine production sites. The most famous product of the company Stabilus is the Lift-O-Mat. This comes largely at tailgates and bonnets of cars used, but also in medical and rehabilitation technology and seafaring. Also in swivel chairs or other furniture gas springs or dampers come from Stabilus used. On 23 May 2014, the IPO of the holding company was the regulated market on the Frankfurt Stock Exchange's Prime Standard. Copyright 2014 FINANCE BASE AG</t>
  </si>
  <si>
    <t xml:space="preserve">STEINHOFF INTERNATIONAL HOLDINGS N V </t>
  </si>
  <si>
    <t>WKN: A14XB9  ISIN: NL0011375019  Typ: Aktie</t>
  </si>
  <si>
    <t>+27-11-445-3000</t>
  </si>
  <si>
    <t>CH Wiese</t>
  </si>
  <si>
    <t>20,52%</t>
  </si>
  <si>
    <t>SNH</t>
  </si>
  <si>
    <t>Public Investment Corporation</t>
  </si>
  <si>
    <t>9,91%</t>
  </si>
  <si>
    <t>07.12.2015</t>
  </si>
  <si>
    <t>http://www.steinhoffinternational.com/</t>
  </si>
  <si>
    <t>Coronation Fund Managers Ltd.</t>
  </si>
  <si>
    <t>info@steinhoffinternational.com</t>
  </si>
  <si>
    <t>BE Steinhoff</t>
  </si>
  <si>
    <t>4,60%</t>
  </si>
  <si>
    <t>investors@steinhoffinternational.com</t>
  </si>
  <si>
    <t>3,11%</t>
  </si>
  <si>
    <t>Investec Asset Management Limited</t>
  </si>
  <si>
    <t>Furniture And Decorative Industry</t>
  </si>
  <si>
    <t>Blackrock Inc.</t>
  </si>
  <si>
    <t>48,45%</t>
  </si>
  <si>
    <t>Steinhoff International Holdings N.V.Herengracht 466  NL-1017 CA Amsterdam</t>
  </si>
  <si>
    <t>Louis Du Preez, Theodore de Klerk</t>
  </si>
  <si>
    <t>Heather Joan Sonn, Paul Copley, Khanyisile Kweyama, Moira Moses, Hugo Nelson, David Pauker, Peter Wakkie, Alexandra Watson</t>
  </si>
  <si>
    <t>Steinhoff International Holdings ist ein Einzelhandelskonzern, der vor allem Möbel und Haushaltswaren produziert und vertreibt. Das Kerngeschäft des Unternehmens bildet dabei die Produktion und der Verkauf von einer großen Bandbreite an Möbeln und Einrichtungsgegenständen. Verkauft werden die Produkte in verschiedenen Einzelhandelsketten der Gruppe, dazu gehören beispielsweise Conforama, Lipo oder Harveys. Über die 2015 akquirierte Pepkor-Gruppe vertreibt das Unternehmen auch Gebrauchsartikel des täglichen Bedarfs. Unter der Marke Unitrans Automotive ist das Steinhoff darüber hinaus als Autohändler in Südafrika tätig. Der Konzern operiert in Europa, Asien und Afrika. Copyright 2014 FINANCE BASE AG</t>
  </si>
  <si>
    <t>Steinhoff International is a retail company that mainly produces and sells furniture and housewares. The core business of the company forms the production and sale of a wide range of furniture and home furnishings. products are sold in various retail chains the group, including for example, Conforama, Lipo or Harvey. About the 2015 acquired Pepkor Group, the company also sells consumer goods for daily needs. Under the brand Unitrans Automotive the Steinhoff has also worked about as car dealers in South Africa. The Group operates in Europe, Asia and Africa. Copyright 2014 FINANCE BASE AG</t>
  </si>
  <si>
    <t xml:space="preserve">STRATEC </t>
  </si>
  <si>
    <t>WKN: STRA55  ISIN: DE000STRA555  Symbol:SBS  Typ: Aktie</t>
  </si>
  <si>
    <t>1979</t>
  </si>
  <si>
    <t>+49-7082-7916-0</t>
  </si>
  <si>
    <t>Herrmann Leistner und Familie</t>
  </si>
  <si>
    <t>41,08%</t>
  </si>
  <si>
    <t>SBS</t>
  </si>
  <si>
    <t>+49-7082-7916-9190</t>
  </si>
  <si>
    <t>6,66%</t>
  </si>
  <si>
    <t>25.08.1998</t>
  </si>
  <si>
    <t>http://www.stratec.com</t>
  </si>
  <si>
    <t>08.06.2020</t>
  </si>
  <si>
    <t>info@stratec.com</t>
  </si>
  <si>
    <t>12.06.2020</t>
  </si>
  <si>
    <t>0,06%</t>
  </si>
  <si>
    <t>+49-7082-7916-991</t>
  </si>
  <si>
    <t>Allianz Global Investors Fund SICAV</t>
  </si>
  <si>
    <t>ir@stratec.com</t>
  </si>
  <si>
    <t>6,29%</t>
  </si>
  <si>
    <t>Jan Keppeler</t>
  </si>
  <si>
    <t>Threadneedle</t>
  </si>
  <si>
    <t>27,71%</t>
  </si>
  <si>
    <t>STRATEC SEGewerbestraße 37  D-75217 Birkenfeld</t>
  </si>
  <si>
    <t>Marcus Wolfinger, Dr. Robert Siegle, Dr. Claus Vielsack</t>
  </si>
  <si>
    <t>Dr. Frank Hiller, Roland Baule, Prof. Dr. Stefanie Remmele</t>
  </si>
  <si>
    <t>STRATEC SE (ehemals Stratec Biomedical AG) projektiert, entwickelt und produziert vollautomatische Systeme für Partner aus der klinischen Diagnostik und Biotechnologie. Von besonderer Bedeutung ist dabei das Feld der In-vitro-Diagnostik (IVD). Die Untersuchungen werden heutzutage fast ausschließlich durch automatisierte Verfahren durchgeführt, wobei STRATEC genau diese Automatisierung insbesondere in der Probenvor- bzw. Probenaufbereitung, der Durchführung der Tests und der damit verbundenen Reaktion sowie in der Messung und der dazugehörigen Auswertung bietet. Die Produkte basieren entweder auf generisch entwickelten Systemen, die gewisse kundenspezifische Adaptionen zulassen, oder sind Neuentwicklungen auf Basis vorhandener Technologien. Generell sind jedoch beide Varianten auf die Bedürfnisse der Kunden abgestimmt. Zur Anwendung kommen die Geräte in Laboratorien, Blutbanken und Forschungseinrichtungen. Copyright 2014 FINANCE BASE AG</t>
  </si>
  <si>
    <t>STRATEC SE (formerly Stratec Biomedical AG) designs and manufactures fully automated systems for its partners in clinical diagnostics and biotechnology. Of particular importance is the field of in vitro diagnostics (IVD). The investigations are now carried out almost exclusively by automated process in which STRATEC offers exactly this automation, particularly in the sample pre or sample preparation, performing the tests and the associated reaction and in the measurement and the related evaluation. The products are based on either generically developed systems that allow certain customer-specific adaptations, or are new developments based on existing technologies. In general, however, both versions are tailored to the needs of customers. For use, the devices are used in laboratories, blood banks and research institutes. Copyright 2014 FINANCE BASE AG</t>
  </si>
  <si>
    <t xml:space="preserve">STR%C3%B6ER </t>
  </si>
  <si>
    <t>WKN: 749399  ISIN: DE0007493991  Symbol:SAX  Typ: Aktie</t>
  </si>
  <si>
    <t>+49-2236-9645-0</t>
  </si>
  <si>
    <t>Allianz Global Investors Europe</t>
  </si>
  <si>
    <t>6,01%</t>
  </si>
  <si>
    <t>SAX</t>
  </si>
  <si>
    <t>+49-2236-9645-299</t>
  </si>
  <si>
    <t>Credit Suisse</t>
  </si>
  <si>
    <t>15.07.2010</t>
  </si>
  <si>
    <t>http://www.stroeer.de</t>
  </si>
  <si>
    <t>90,54%</t>
  </si>
  <si>
    <t>info@stroeer.com</t>
  </si>
  <si>
    <t>+49-2236-9645-356</t>
  </si>
  <si>
    <t>cloehrke@stroeer.de</t>
  </si>
  <si>
    <t>Christoph Löhrke</t>
  </si>
  <si>
    <t>Ströer SE &amp; Co. KGaAStröer-Allee 1  D-50999 Köln</t>
  </si>
  <si>
    <t>Udo Müller, Christian Schmalzl, Dr. Christian Baier</t>
  </si>
  <si>
    <t>Christoph Vilanek, Angela Barzen, Martin Diederichs, Petra Sontheimer, Dirk Ströer, Simone Thiäner, Vicente Vento Bosch, Ulrich Voigt, Andreas Huster, Sabine Hüttinger, Petra Loubek, Rachel Marquardt, Tobias Meuser, Dr. Thomas Müller, Nadine Reichel, Christian Sardiña Gellesch</t>
  </si>
  <si>
    <t>Ströer SE &amp; Co. KGaA ist einer der führenden Anbieter für Außen- und Online-Werbung und bietet den werbungtreibenden Kunden individualisierte und voll integrierte Premium-Kommunikationslösungen an. Das Portfolio reicht von klassischen Plakatmedien über Werbung auf Wartehallen und Transportmitteln bis hin zu digitalen und interaktiven Medien. Die Ströer Gruppe vermarktet rund 300.000 Außenwerbeflächen und mehrere tausend Webseiten. In Deutschland ist Ströer in mehr als 600 Städten vertreten. Hinzu kommt die Betreuung von unterschiedlich großen Flächen in der Türkei und Polen. Für einen Transaktionswert von 300 Millionen Euro kaufte Ströer 2015 zusätzlich das Internetportal T-Online sowie den Digitalvermarkter Interactive Media der Deutschen Telekom. Copyright 2014 FINANCE BASE AG</t>
  </si>
  <si>
    <t>Ströer SE &amp; Co. KGaA is a leading provider of outdoor and online advertising, offering advertisers customers with individual and fully integrated premium communication solutions. Its portfolio ranges from traditional posters, advertising in waiting areas and mass transit to digital and interactive media. The Ströer Group sold around 300,000 advertising displays and several thousand websites. In Germany, Ströer is represented than 600 cities in more. In addition, the support comes from different sized areas in Turkey and Poland. bought for a transaction value of 300 million euros in 2015 Ströer addition, the Internet portal T-Online and the digital marketing Interactive Media at Deutsche Telekom. Copyright 2014 FINANCE BASE AG</t>
  </si>
  <si>
    <t xml:space="preserve">SYMRISE </t>
  </si>
  <si>
    <t>WKN: SYM999  ISIN: DE000SYM9999  Symbol:SY1  Typ: Aktie</t>
  </si>
  <si>
    <t>+49-5531-90-0</t>
  </si>
  <si>
    <t>9,96%</t>
  </si>
  <si>
    <t>SY1</t>
  </si>
  <si>
    <t>+49-5531-90-1649</t>
  </si>
  <si>
    <t>Horst-Otto Gerberding</t>
  </si>
  <si>
    <t>11.12.2006</t>
  </si>
  <si>
    <t>http://www.symrise.de</t>
  </si>
  <si>
    <t>info@symrise.com</t>
  </si>
  <si>
    <t>+49-5531-90-1879</t>
  </si>
  <si>
    <t>APG Asset Management N.V.</t>
  </si>
  <si>
    <t>IR@symrise.com</t>
  </si>
  <si>
    <t>Tobias Erfurth</t>
  </si>
  <si>
    <t>Harding Loevner LP</t>
  </si>
  <si>
    <t>MFS International Intrinsic Value Fund</t>
  </si>
  <si>
    <t>Symrise AGMühlenfeldstraße 1  D-37603 Holzminden</t>
  </si>
  <si>
    <t>Dr. Heinz-Jürgen Bertram, Olaf Klinger, Achim Daub, Heinrich Schaper, Dr. Jean-Yves Parisot</t>
  </si>
  <si>
    <t>Dr. Winfreid Steeger, Ursula Buck, Harald Feist, Horst-Otto Gerberding, Bernd Hirsch, Andre Kirchhoff, Michael König, Jeannette Kurtgil, Prof. Dr. Andrea Pfeifer, Andrea Püttcher, Dr. Ludwig Tumbrink, Peter Winkelmann</t>
  </si>
  <si>
    <t>Die Symrise AG ist ein weltweit führendes Unternehmen der Duft- und Geschmacksstoffindustrie. Zum Leistungsumfang zählen Produkte, die aus dem täglichen Leben nicht mehr wegzudenken sind. Sie werden von Parfum-, Kosmetik- und Nahrungsmittelherstellern eingesetzt. Symrise zählt zu den vier größten Anbietern im globalen Markt für Duft- und Geschmacksstoffe. Die Gesellschaft produziert auf fünf Kontinenten diverse Produkte und verkauft diese weltweit. Zu den Kunden von Symrise zählen beispielsweise Beiersdorf, Coca Cola, Colgate, Danone, Diageo, Dior, Guerlain, Henkel/Schwarzkopf, Kraft, Nestlé, PepsiCo, Procter &amp; Gamble und Unilever. Ende 2012 schloss Symrise eine Forschungs- und Entwicklungskooperation mit dem schwedischen Biotechnologiekonzern Probi AB. Ziel ist, Kompetenzen im Segment funktionale Inhaltsstoffe zu bündeln, Probiotika mit gesundheitsfördernden Eigenschaften zu identifizieren und einer der führenden Produzenten von probiotischen Kulturen für Getränke, Milchprodukte und Nahrungsergänzungsmittel zu werden. Copyright 2014 FINANCE BASE AG</t>
  </si>
  <si>
    <t>Symrise AG is a global leader in the fragrance and flavor industry. Services include products that are no longer essential to everyday life. They are used by manufacturers of perfumes, cosmetics and food manufacturers. Symrise among the top four providers in the global market for flavors and fragrances. The company produces various products on five continents and sells them worldwide. At Symrise's customers include companies such as Beiersdorf, Coca Cola, Colgate, Danone, Diageo, Dior, Guerlain, Henkel / Schwarzkopf, Kraft, Nestle, PepsiCo, Procter &amp; Gamble and Unilever. The end of 2012 joined Symrise is a research and development collaboration with the Swedish biotech company Probi AB. The aim is to pool expertise in the segment functional ingredients to identify probiotics with health-promoting properties, and to become one of the leading producers of probiotic cultures for beverages, dairy products and dietary supplements. Copyright 2014 FINANCE BASE AG</t>
  </si>
  <si>
    <t xml:space="preserve">S%C3%BCDZUCKER </t>
  </si>
  <si>
    <t>WKN: 729700  ISIN: DE0007297004  Symbol:SZU  Typ: Aktie</t>
  </si>
  <si>
    <t>1926</t>
  </si>
  <si>
    <t>+49-621-421-0</t>
  </si>
  <si>
    <t>Süddeutsche Zuckerrübenverwertungs-Genossenschaft eG</t>
  </si>
  <si>
    <t>58,00%</t>
  </si>
  <si>
    <t>SZU</t>
  </si>
  <si>
    <t>+49-621-421-425</t>
  </si>
  <si>
    <t>Zucker Invest GmbH</t>
  </si>
  <si>
    <t>01.02.1927</t>
  </si>
  <si>
    <t>http://www.suedzucker.de</t>
  </si>
  <si>
    <t>info@suedzucker.de</t>
  </si>
  <si>
    <t>16.07.2020</t>
  </si>
  <si>
    <t>+49-621-421-240</t>
  </si>
  <si>
    <t>Investor.relations@suedzucker.de</t>
  </si>
  <si>
    <t>Nikolai Baltruschat</t>
  </si>
  <si>
    <t>Südzucker AGMaximilianstraße 10  D-68165 Mannheim</t>
  </si>
  <si>
    <t>Niels Pörksen, Dr. Thomas Kirchberg, Thomas Kölbl, Johann Marihart</t>
  </si>
  <si>
    <t>Dr. Hans-Jörg Gebhard, Franz-Josef Möllenberg, Erwin Hameseder, Thomas Bernhard, Helmut Friedl, Ulrich Gruber, Veronika Haslinger, Georg Koch, Susanne Kunschert, Walter Manz, Julia Merkel, Sabine Möller, Angela Nguyen, Ulrike Rösch, Joachim Rukwied, Bernd Frank Sachse, Nadine Seidemann, Dr. Stefan Streng, Wolfgang Vogl, Rolf Wiederhold</t>
  </si>
  <si>
    <t>Die Südzucker AG ist eines der führenden Unternehmen in der europäischen Ernährungsindustrie. Die heutige Südzucker AG wurde 1926 als Zusammenschluss von fünf Zuckergesellschaften gegründet. Bis heute ist aus dem regionalen Zuckerproduzenten ein führender Lebensmittelkonzern entstanden. Die Produktpalette umfasst neben Zucker und Süßungsmitteln Tiefkühlprodukte und weitere Lebensmittelzutaten. Copyright 2014 FINANCE BASE AG</t>
  </si>
  <si>
    <t>Südzucker AG is one of the leading companies in the European food industry. Today's Südzucker AG was founded in 1926 as a merger of five sugar companies. To date, a leading food company has emerged from the regional sugar producers. The product range includes in addition to sugar and sweeteners frozen foods and other food ingredients. Copyright 2014 FINANCE BASE AG</t>
  </si>
  <si>
    <t xml:space="preserve">TAG IMMOBILIEN </t>
  </si>
  <si>
    <t>WKN: 830350  ISIN: DE0008303504  Symbol:TEG  Typ: Aktie</t>
  </si>
  <si>
    <t>+49-40-38032-0</t>
  </si>
  <si>
    <t>9,61%</t>
  </si>
  <si>
    <t>TEG</t>
  </si>
  <si>
    <t>+49-40-38032-388</t>
  </si>
  <si>
    <t>MFS (Massachusetts Financial Services Company)</t>
  </si>
  <si>
    <t>9,94%</t>
  </si>
  <si>
    <t>06.10.2000</t>
  </si>
  <si>
    <t>http://www.tag-ag.com</t>
  </si>
  <si>
    <t>6,17%</t>
  </si>
  <si>
    <t>info@tag-ag.com</t>
  </si>
  <si>
    <t>+49-40-38032-300</t>
  </si>
  <si>
    <t>BayernInvest Kapitalverwaltungsgesellschaft mbH</t>
  </si>
  <si>
    <t>ir@tag-ag.com</t>
  </si>
  <si>
    <t>Versorgungsanstalt des Bundes und der Länder</t>
  </si>
  <si>
    <t>Dominique Mann</t>
  </si>
  <si>
    <t>59,46%</t>
  </si>
  <si>
    <t>TAG Immobilien AGSteckelhörn 5  D-20457 Hamburg</t>
  </si>
  <si>
    <t>Claudia Hoyer, Martin Thiel, Dr. Harboe Vaagt</t>
  </si>
  <si>
    <t>Rolf Elgeti, Lothar Lanz, Prof. Dr. Kristin Wellner, Dr. Philipp K. Wagner, Harald Kintzel, Marco Schellenberg</t>
  </si>
  <si>
    <t>Die TAG Immobilien AG (TAG) ist ein im MDAX gelistetes Immobilienunternehmen mit einer über 125-jährigen Geschichte. Die TAG ist ein Bestandshalter von Wohnimmobilien in Deutschland. Die Hauptstandorte sind der Großraum Hamburg, der Großraum Berlin, die Region Salzgitter, Thüringen/Sachsen sowie Nordrhein-Westfalen. Im Fokus der operativen Geschäftstätigkeit der TAG stehen die Bewirtschaftung und Entwicklung von Wohnimmobilien sowie die Wertsteigerung des Portfolios durch aktives Asset Management. Das Ziel der TAG ist die Steigerung des Unternehmenswertes durch den nachhaltigen Ausbau und die Wertsteigerung des Wohnimmobilienportfolios sowie durch eine gute Rentabilität der Bestände, um Investoren eine attraktive Anlageklasse zu bieten. Copyright 2014 FINANCE BASE AG</t>
  </si>
  <si>
    <t>TAG Immobilien AG (TAG) is a company listed on the MDAX real estate company with a more than 125-year history. TAG is a proprietor of residential properties in Germany. Its main locations are the greater Hamburg area, the greater Berlin area, the region Salzgitter, Thuringia / Saxony and North Rhine-Westphalia. The focus of the operations, the TAG management and development are of residential properties as well as the increase in value of the portfolio through active asset management. The goal of the TAG is to increase the company's value through the sustainable growth and increasing the value of residential real estate portfolio and to offer through a good return on stocks to investors an attractive asset class. Copyright 2014 FINANCE BASE AG</t>
  </si>
  <si>
    <t xml:space="preserve">TAKKT </t>
  </si>
  <si>
    <t>WKN: 744600  ISIN: DE0007446007  Symbol:TTK  Typ: Aktie</t>
  </si>
  <si>
    <t>1945</t>
  </si>
  <si>
    <t>+49 711 3465-80</t>
  </si>
  <si>
    <t>50,28%</t>
  </si>
  <si>
    <t>TTK</t>
  </si>
  <si>
    <t>+49 711 3465-8100</t>
  </si>
  <si>
    <t>Franklin Templeton Investment Management Limited</t>
  </si>
  <si>
    <t>15.09.1999</t>
  </si>
  <si>
    <t>http://www.takkt.de</t>
  </si>
  <si>
    <t>service@takkt.de</t>
  </si>
  <si>
    <t>Bank of Montreal</t>
  </si>
  <si>
    <t>2,27%</t>
  </si>
  <si>
    <t>+49-711-3465-8222</t>
  </si>
  <si>
    <t>investor@takkt.de</t>
  </si>
  <si>
    <t>Lazard Frères Gestion SAS</t>
  </si>
  <si>
    <t>Dr. Christian Warns</t>
  </si>
  <si>
    <t>TAKKT AGPresselstraße 12  D-70191 Stuttgart</t>
  </si>
  <si>
    <t>Dr. Felix A. Zimmermann, Dr. Claude Tomaszewski, Heiko Hegwein</t>
  </si>
  <si>
    <t>Dr. Florian Funck, Dr. Johannes Haupt, Thomas Kniehl, Dr. Dorothee Ritz, Thomas Schmidt, Christian Wendler</t>
  </si>
  <si>
    <t>Die Takkt AG ist die in Europa und Nordamerika führende Versandhandelsgruppe für Business Equipment Solutions. Weltweit liefert TAKKT an Kunden in über 25 Ländern. Als Basis ihres Erfolgs sieht die Gruppe ein starkes Systemgeschäft, das kontinuierlich optimiert wird. Der Business-to-Business-Handel unterteilt sich in die Vertriebswege Einzelhandel, Großhandel und Versandhandel. Über diese Vertriebswege werden nahezu alle Produkte für den Geschäftsbedarf vertrieben. Die Produkte können in die Produktgruppen Verbrauchsgüter (consumables), dauerhafte Güter für die Betriebs- und Geschäftsausstattung (durables) und Spezialprodukte wie Elektrokomponenten, Werkzeuge und Arbeitssicherheitsprodukte (specialities) eingeteilt werden. In dem so beschriebenen Gesamtmarkt für Geschäftsbedarf konzentrieren sich die Gesellschaften der TAKKT-Gruppe auf den Business-to-Business-Versandhandel mit Betriebs-, Büro- und Lagerausstattungen sowie Arbeitssicherheitsprodukten. Ziel ist, Kunden die komplette Ausstattung für ihr Unternehmen aus einer Hand anzubieten. Dazu erstellen die Gesellschaften der TAKKT-Gruppe ein umfassendes Gesamtsortiment, welches insgesamt aus mehr als 500.000 Produkten besteht. Ergänzt wird das Angebot durch eine Servicepalette. Copyright 2014 FINANCE BASE AG</t>
  </si>
  <si>
    <t>The Takkt AG is the leading European and North American mail order company for business equipment solutions. Worldwide supplies TAKKT to customers in over 25 countries. As the basis of its success, the group sees a strong system business that is continuously optimized. The business-to-business trade is divided into the sales channels retail, wholesale and mail order. About these distribution channels almost all products are sold to business needs. The products can be used in the product groups of consumer goods (consumables), durable goods for the factory and office equipment (durables) and specialty products such as electrical components, tools and safety products (specialties) are divided. In the so-described overall market for business needs, the companies of the TAKKT Group to the business-to-business mail order company for office, business and warehouse equipment as well as industrial safety products focus. The aim is to offer customers the complete equipment for their company from a single source. For this, the companies of the TAKKT Group create a comprehensive overall assortment, which consists of a total of more than 500,000 products. The range is supplemented by a range of services. Copyright 2014 FINANCE BASE AG</t>
  </si>
  <si>
    <t xml:space="preserve">TALANX </t>
  </si>
  <si>
    <t>WKN: TLX100  ISIN: DE000TLX1005  Symbol:TLX  Typ: Aktie</t>
  </si>
  <si>
    <t>+49-511-3747-0</t>
  </si>
  <si>
    <t>HDI V.a.G.</t>
  </si>
  <si>
    <t>79,00%</t>
  </si>
  <si>
    <t>TLX</t>
  </si>
  <si>
    <t>+49-511-3747-2525</t>
  </si>
  <si>
    <t>21,00%</t>
  </si>
  <si>
    <t>02.10.2012</t>
  </si>
  <si>
    <t>http://www.talanx.de/</t>
  </si>
  <si>
    <t>info@talanx.com</t>
  </si>
  <si>
    <t>+49-511-3747-2331</t>
  </si>
  <si>
    <t>ir@talanx.com</t>
  </si>
  <si>
    <t>Carsten Werle</t>
  </si>
  <si>
    <t>Talanx AGHDI-Platz 1  D-30659 Hannover</t>
  </si>
  <si>
    <t>Torsten Leue, Sven Fokkema, Jean-Jacques Henchoz, Edgar Puls, Dr. Immo Querner, Dr. Jan Wicke</t>
  </si>
  <si>
    <t>Herbert K. Haas, Ralf Rieger, Dr. Thomas Lindner, Antonia Aschendorf, Benita Bierstedt, Rainer-Karl Bock-Wehr, Sebastian L. Gascard, Jutta Hammer, Dr. Hermann Jung, Dirk Lohmann, Christoph Meister, Jutta Mück, Dr. Erhard Schipporeit, Prof. Dr. Jens Schubert, Norbert Steiner, Angela Titzrath</t>
  </si>
  <si>
    <t>Der Talanx-Konzern ist als Mehrmarkenanbieter in der Versicherungs- und Finanzdienstleistungsbranche tätig. Dabei übernimmt die Talanx AG die Rolle einer Management- und Finanzholding innerhalb des Konzerns. Die einzelnen Gesellschaften arbeiten unter verschiedenen Marken. Dazu gehören HDI und HDI-Gerling, die Versicherungen für Privat- und Firmenkunden sowie für Industriekunden offerieren; weitere Marken unter dem Dach von Talanx sind der Rückversicherer Hannover Rück, die auf den Bereich Bankenvertrieb spezialisierte Gesellschaft neue leben sowie die Versicherungen PB und TARGO und AmpegaGerling als Fondsanbieter und Vermögensverwalter. Copyright 2014 FINANCE BASE AG</t>
  </si>
  <si>
    <t>The Talanx Group operates as a multi-brand provider in the insurance and financial services industry. The Talanx AG acts as a management and holding company within the group. The individual companies operate under different brands. These include HDI and HDI-Gerling, insurance for private and corporate customers as well as offer for industrial customers; other brands under the umbrella of Talanx, the reinsurer Hannover Re, which specializes in the area of ​​bank sales company, new life and the insurance PB and TARGO and AmpegaGerling as a fund provider and asset manager. Copyright 2014 FINANCE BASE AG</t>
  </si>
  <si>
    <t xml:space="preserve">TEAMVIEWER </t>
  </si>
  <si>
    <t>WKN: A2YN90  ISIN: DE000A2YN900  Symbol:TMV  Typ: Aktie</t>
  </si>
  <si>
    <t>+49-7161-305-897-700</t>
  </si>
  <si>
    <t>Premira Holdings Limited</t>
  </si>
  <si>
    <t>51,50%</t>
  </si>
  <si>
    <t>TMV</t>
  </si>
  <si>
    <t>+49-7161-606-92-79</t>
  </si>
  <si>
    <t>25.09.2019</t>
  </si>
  <si>
    <t>https://www.teamviewer.com/de/</t>
  </si>
  <si>
    <t>43,47%</t>
  </si>
  <si>
    <t>contact@teamviewer.com</t>
  </si>
  <si>
    <t>+49-7161-972-00-81</t>
  </si>
  <si>
    <t>ir@teamviewer.com</t>
  </si>
  <si>
    <t>TeamViewer AGJahnstr. 30  D-73037 Göppingen</t>
  </si>
  <si>
    <t>Oliver Steil, Stefan Gaiser</t>
  </si>
  <si>
    <t>Dr. Abraham Peled, Jacob Fonnesbech Aqraou, Dr. Jörg Rockenhäuser, Stefan Dziarski, Holger Felgner, Axel Salzmann</t>
  </si>
  <si>
    <t>Die TeamViewer AG ist ein weltweit führender Software-Anbieter von Remote-Konnektivitätslösungen. Über die Konnektivitätsplattform von TeamViewer kann eine Vielzahl an elektronischen Geräten über das Internet der Dinge miteinander vernetzt werden, um die Fernsteuerung, Verwaltung und Interaktion zwischen Personen und Geräten, Personen und Personen oder Geräten und Geräten zu ermöglichen. Das Unternehmen bietet dadurch Organisationen jeder Größe sichere Fernzugriffs-, Support-, Kontroll- und Kollaborationsfunktionen. Die modulare Architektur von TeamViewer ist cloud-basiert und wurde bereits auf mehr als zwei Milliarden Geräten aktiviert. Das 2005 gegründete Unternehmen unterhält Niederlassungen in Europa, den USA und im asiatisch-pazifischen Raum. Copyright 2014 FINANCE BASE AG</t>
  </si>
  <si>
    <t>The TeamViewer AG is a leading global software provider of remote connectivity solutions. About connectivity platform TeamViewer a variety of electronic devices can be networked together to enable the remote control, administration and interaction between people and equipment, and persons or equipment and devices over the Internet of Things. The company thus provides organizations of all sizes secure remote access, support, control and collaboration features. The modular architecture of TeamViewer is cloud-based and has already been activated on more than two billion devices. Founded in 2005 with offices in Europe, the USA and Asia-Pacific. Copyright 2014 FINANCE BASE AG</t>
  </si>
  <si>
    <t xml:space="preserve">TELEFONICA DEUTSCHLAND HOLDING </t>
  </si>
  <si>
    <t>WKN: A1J5RX  ISIN: DE000A1J5RX9  Symbol:O2D  Typ: Aktie</t>
  </si>
  <si>
    <t>+49-89-2442-0</t>
  </si>
  <si>
    <t>Telefónica Germany Holding Ltd.</t>
  </si>
  <si>
    <t>69,20%</t>
  </si>
  <si>
    <t>O2D</t>
  </si>
  <si>
    <t>Koninklijke KPN N.V.</t>
  </si>
  <si>
    <t>30.10.2012</t>
  </si>
  <si>
    <t>http://www.telefonica.de/</t>
  </si>
  <si>
    <t>ir-deutschland@telefonica.com</t>
  </si>
  <si>
    <t>Dr. Veronika Bunk-Sanderson</t>
  </si>
  <si>
    <t>21,83%</t>
  </si>
  <si>
    <t>Telefónica Deutschland Holding AGGeorg-Brauchle-Ring 23-25  D-80992 München</t>
  </si>
  <si>
    <t>Markus Haas, Markus Rolle, Valentina Daiber, Nicole Gerhardt, Alfons Lösing, Wolfgang Metze, Mallik Rao</t>
  </si>
  <si>
    <t>Peter Löscher, Christoph Braun, Sally Anne Ashford, Martin Butz, Pablo de Carvajal González, Patricia Cobián González, Peter Erskine, María García-Legaz Ponce, Cansever Heil, Christoph Heil, Michael Hoffmann, Julio Linares López, Thomas Pfeil, Joachim Rieger, Dr. Jan-Erik Walter, Claudia Weber</t>
  </si>
  <si>
    <t>Telefónica Deutschland zählt mit über 49 Millionen Kundenanschlüssen zu den größten integrierten Telekommunikationsanbietern in Deutschland. Die Gesellschaft offeriert für Privat- und Geschäftskunden Mobilfunk- und Festnetzprodukte sowie Datenversand und Mehrwertdienste. Die Produktpalette setzt sich aus Post- und Prepaid-Mobilfunkprodukten sowie mobilen Datendiensten auf Basis der GPRS-, UMTS- und LTE-Technologie zusammen. Als integrierter Telekommunikationsanbieter stellt das Unternehmen des Weiteren DSL-Festnetztelefonie und Highspeed-Internet zur Verfügung. Anfang 2013 startet die Telekommunikationsgesellschaft mit der Marke O2 ein mobiles Bezahlverfahren: Kunden können via Handy Beträge überweisen. Ergänzend offeriert O2 die digitale Geldbörse mit dem Markennamen O2 Wallet. Copyright 2014 FINANCE BASE AG</t>
  </si>
  <si>
    <t>Telefónica Germany is one with more than 49 million customer connections to the largest integrated telecommunications provider in Germany. The Company offers for private and business clients mobile and fixed network products as well as data transmission and value added services. The product range consists of postpaid and prepaid wireless products and mobile data services based on GPRS, UMTS and LTE technology together. As an integrated telecommunications provider, the company further offers DSL fixed network telephony and high-speed Internet. Early 2013, the telecommunications company will launch a mobile payment system with the brand O2 Customers can transfer mobile amounts. In addition offers O2 digital wallet with the brand name O2 Wallet. Copyright 2014 FINANCE BASE AG</t>
  </si>
  <si>
    <t xml:space="preserve">THYSSENKRUPP </t>
  </si>
  <si>
    <t>WKN: 750000  ISIN: DE0007500001  Symbol:TKA  Typ: Aktie</t>
  </si>
  <si>
    <t>+49-201-844-0</t>
  </si>
  <si>
    <t>Alfred Krupp von Bohlen und Halbach-Stiftung</t>
  </si>
  <si>
    <t>TKA</t>
  </si>
  <si>
    <t>+49-201-844-536000</t>
  </si>
  <si>
    <t>25.03.1999</t>
  </si>
  <si>
    <t>http://www.thyssenkrupp.com</t>
  </si>
  <si>
    <t>+49-201-844-536464</t>
  </si>
  <si>
    <t>ir@thyssenkrupp.com</t>
  </si>
  <si>
    <t>4,15%</t>
  </si>
  <si>
    <t>Dr. Claus Ehrenbeck</t>
  </si>
  <si>
    <t>64,08%</t>
  </si>
  <si>
    <t>ThyssenKrupp AGThyssenKrupp Allee 1  D-45143 Essen</t>
  </si>
  <si>
    <t>Martina Merz, Oliver Burkhard, Johannes Dietsch, Dr. Klaus Keysberg</t>
  </si>
  <si>
    <t>Prof. Dr. Siegfried Russwurm, Birgit A. Behrendt, Dr. Wolfgang Colberg, Prof. Dr. Dr. Ursula Gather, Angelika Gifford, Dr. Bernhard Günther, Friederike Helfer, Dr. Ingrid Hengster, Dr. Ingo Luge, Martina Merz (Mandat ruhend), Prof. Dr. Siegfried Russwurm, Dr. Lothar Steinebach, Achim Hass, Susanne Herberger, Tanja Jacquemin, Jürgen Kerner, Dr. Norbert Kluge, Barbara Kremser-Bruttel, Peter Remmler, Dirk Sievers, Fritz Weber, Isolde Würz</t>
  </si>
  <si>
    <t>Die ThyssenKrupp AG ist ein weltweit tätiger diversifizierter Industriekonzern, der sich auf die Verarbeitung von Wertstoffen spezialisiert. Das Unternehmen unterteilt seine Geschäftsaktivitäten in die fünf Bereiche Components Technology, Elevator Technology, Industrial Solutions, Materials Services sowie die nicht fortgeführte Aktivität Steel Europe. Das Produkt- und Leistungsspektrum reicht dabei von Flachstahl über den Handel mit Werk- und Rohstoffen bis hin zu Personenbeförderungsanlagen. Ergänzt wird das Angebot durch die Herstellung von hochwertigen Komponenten, die in den verschiedensten Fahrzeugen und Maschinen zum Einsatz kommen. Die ThyssenKrupp AG ist in knapp 80 Ländern mit eigenen Gesellschaften, Niederlassungen und Büros vertreten. Copyright 2014 FINANCE BASE AG</t>
  </si>
  <si>
    <t>ThyssenKrupp AG is a global diversified industrial group, specializing in the processing of recyclable materials. The company divides its business into five areas Components Technology, Elevator Technology, Industrial Solutions, Materials Services and discontinued operations Steel Europe. The products and services range from flat steel on trade in industrial and raw materials to passenger transportation systems. The offer is supplemented by the production of high quality components that come in a variety of vehicles and machines. ThyssenKrupp AG is represented in about 80 countries with its own companies, branches and offices. Copyright 2014 FINANCE BASE AG</t>
  </si>
  <si>
    <t xml:space="preserve">TRATON </t>
  </si>
  <si>
    <t>WKN: TRAT0N  ISIN: DE000TRAT0N7  Symbol:8TRA  Typ: Aktie</t>
  </si>
  <si>
    <t>+49-89-36098-70</t>
  </si>
  <si>
    <t>Volkswagen AG</t>
  </si>
  <si>
    <t>89,72%</t>
  </si>
  <si>
    <t>8TRA</t>
  </si>
  <si>
    <t>AMF Pensionsförsäkring AB</t>
  </si>
  <si>
    <t>28.06.2019</t>
  </si>
  <si>
    <t>https://traton.com/de</t>
  </si>
  <si>
    <t>7,27%</t>
  </si>
  <si>
    <t>media@traton.com</t>
  </si>
  <si>
    <t>investor.relations@traton.com</t>
  </si>
  <si>
    <t>Rolf Woller</t>
  </si>
  <si>
    <t>TRATON SEDachauer Str. 641  D-80995 München</t>
  </si>
  <si>
    <t>Andreas Renschler, Christian Schulz, Antonio Roberto Cortes, Joachim Drees, Henrik Henriksson, Dr. Carsten Intra, Christian Levin</t>
  </si>
  <si>
    <t>Hans Dieter Pötsch, Athanasios Stimoniaris, Dr. Manfred Döss, Gunnar Kilian, Dr. Albert Kirchmann, Dr. Julia Kuhn-Piëch, Nina Macpherson, Dr. Dr. Christian Porsche, Dr. Wolf-Michael Schmid, Hiltrud Werner, Frank Witter, Torsten Bechstädt, Mari Carlquist, Jürgen Kerner, Lisa Lorentzon, Bo Luthin, Michael Lyngsie, Bernd Osterloh, Karina Schnur, Steffen Zieger</t>
  </si>
  <si>
    <t>TRATON SE gehört zu den weltweit führenden Nutzfahrzeugherstellern. Unter den Marken MAN, Scania, Volkswagen Caminhões e Ônibus und RIO werden leichte Nutzfahrzeuge, Lkws und Busse angeboten. Im Jahr 2018 setzten die Marken von TRATON insgesamt rund 233.000 Fahrzeuge ab. Die Gruppe verfügt derzeit über 29 Produktions- und Montagestandorte weltweit und ist in 17 Ländern aktiv. Copyright 2014 FINANCE BASE AG</t>
  </si>
  <si>
    <t>TRATON SE is one of the world's leading commercial vehicle manufacturers. Among the brands MAN, Scania, Volkswagen Caminhões e Ônibus and RIO light commercial vehicles, trucks and buses are available. In 2018, the brands of TRATON translated from a total of about 233,000 vehicles. The group currently has worldwide 29 production and assembly facilities, and is active in 17 countries. Copyright 2014 FINANCE BASE AG</t>
  </si>
  <si>
    <t xml:space="preserve">UNIPER </t>
  </si>
  <si>
    <t>WKN: UNSE01  ISIN: DE000UNSE018  Symbol:UN01  Typ: Aktie</t>
  </si>
  <si>
    <t>2016</t>
  </si>
  <si>
    <t>+48-211-73275-0</t>
  </si>
  <si>
    <t>Fortum Oyj</t>
  </si>
  <si>
    <t>69,56%</t>
  </si>
  <si>
    <t>UN01</t>
  </si>
  <si>
    <t>12.09.2016</t>
  </si>
  <si>
    <t>https://www.uniper.energy/de</t>
  </si>
  <si>
    <t>Paul E. Singer</t>
  </si>
  <si>
    <t>info@uniper.energy</t>
  </si>
  <si>
    <t>26,20%</t>
  </si>
  <si>
    <t>+48-211-4579-4400</t>
  </si>
  <si>
    <t>carlo.beck@uniper.energy</t>
  </si>
  <si>
    <t>Dr. Carlo Beck</t>
  </si>
  <si>
    <t>Uniper SEE.ON-Platz 1  D-40479 Düsseldorf</t>
  </si>
  <si>
    <t>Andreas Schierenbeck, Sascha Bibert, David Bryson, Keith Martin</t>
  </si>
  <si>
    <t>Klaus-Dieter Maubach, Markus Rauramo, Harald Seegatz, Ingrid Åsander, Oliver Biniek, Barbara Jagodzinski, André Muilwijk, Immo Schlepper</t>
  </si>
  <si>
    <t>Uniper SE ist ein internationales Energieunternehmen, das aus der E.ON-Gruppe hervorgegangen ist. Die neu gegründete Gesellschaft verfügt über moderne Stromerzeugungsanlagen, Kompetenzen in den Bereichen Bau, Management sowie Betrieb von Großanlagen und bietet Kunden maßgeschneiderte Enregieprodukte und dazugehörige Dienstleistungen an. Aktiv ist Uniper in über 40 Ländern. Es liegt ein Übernahmeangebot des finnischen Energieversorgers Fortum vor. Copyright 2014 FINANCE BASE AG</t>
  </si>
  <si>
    <t>Uniper SE is an international energy company, which emerged from the E.ON Group. The newly established company has modern power generation facilities, expertise in the fields of construction, management and operation of large-scale systems and offers customers tailored Enregieprodukte and related services. Active is Uniper in over 40 countries. There is a bid by the Finnish utility company Fortum. Copyright 2014 FINANCE BASE AG</t>
  </si>
  <si>
    <t xml:space="preserve">UNITED INTERNET </t>
  </si>
  <si>
    <t>WKN: 508903  ISIN: DE0005089031  Symbol:UTDI  Typ: Aktie</t>
  </si>
  <si>
    <t>1988</t>
  </si>
  <si>
    <t>+49-2602-96-1100</t>
  </si>
  <si>
    <t>Ralph Dommermuth</t>
  </si>
  <si>
    <t>42,53%</t>
  </si>
  <si>
    <t>UTDI</t>
  </si>
  <si>
    <t>+49-2602-96-1013</t>
  </si>
  <si>
    <t>23.03.1998</t>
  </si>
  <si>
    <t>http://www.united-internet.de</t>
  </si>
  <si>
    <t>Allianz Global Investors</t>
  </si>
  <si>
    <t>info@united-internet.de</t>
  </si>
  <si>
    <t>+49-2602-96-1043</t>
  </si>
  <si>
    <t>investor-relations@united-internet.de</t>
  </si>
  <si>
    <t>Stephan Gramkow</t>
  </si>
  <si>
    <t>37,99%</t>
  </si>
  <si>
    <t>United Internet AGElgendorfer Straße 57  D-56410 Montabaur</t>
  </si>
  <si>
    <t>Ralph Dommermuth, Frank Krause</t>
  </si>
  <si>
    <t>Kurt Dobitsch, Michael Scheeren, Kai-Uwe Ricke</t>
  </si>
  <si>
    <t>United Internet ist ein deutsches Unternehmen, das im Bereich Internet verschiedenartige Anwendungen und Applikationen entwickelt und vertreibt. Mit seinem Portfolio gehört der Konzern zu den führenden Anbietern in Europa. Das Unternehmen bietet unterschiedliche Internet-Zugangsprodukte sowie Applikationen für Privatanwender, Freiberufler und kleinere bis mittelgroße Firmen. Unter dem Schlagwort „Internet-Fabrik“ betreibt United Internet ein Entwicklungs- und Rechenzentrum. Der Konzern vermarktet die etablierten Marken GMX, WEB.DE 1&amp;1 sowie united domains, fasthosts, InterNetX, Sedo oder affilinet und kann seinen Kunden damit ein breites Spektrum anbieten. Neben kostenpflichtigen Angeboten hält United Internet mit GMX und WEB.DE kostenfreie Mail-Anwendungen für eine breite Nutzergruppe bereit. Durch die Kombination von rationellen Fertigungsmechanismen mit den internettypischen Prozessen kann das Unternehmen seine Produktpalette jederzeit verbreitern bzw. modernisieren und damit kundenspezifische Lösungen offerieren. Copyright 2014 FINANCE BASE AG</t>
  </si>
  <si>
    <t>United Internet has developed a German company, the different types in Internet applications and applications and markets. With its portfolio, the Group is among the leading providers in Europe. The company offers a range of Internet products and applications for private users, freelancers and small to medium sized companies. Under the slogan "Internet Factory" United Internet operates a development and data center. The Group markets the established brands GMX, WEB.DE, 1 &amp; 1 and united-domains, affilinet fasthosts, InterNetX, Sedo or and can thus offer its customers a wide range. In addition to paid offerings keeps United Internet with GMX and WEB.DE free mail applications ready for a wide group of users. By combining efficient production mechanisms with internet typical processes, the company can broaden its product range at any time or modernize and offer therefore customized solutions. Copyright 2014 FINANCE BASE AG</t>
  </si>
  <si>
    <t xml:space="preserve">VARTA </t>
  </si>
  <si>
    <t>WKN: A0TGJ5  ISIN: DE000A0TGJ55  Symbol:VAR1  Typ: Aktie</t>
  </si>
  <si>
    <t>+49-7961-921–699</t>
  </si>
  <si>
    <t>Montana Tech Components AG</t>
  </si>
  <si>
    <t>58,33%</t>
  </si>
  <si>
    <t>VAR1</t>
  </si>
  <si>
    <t>41,67%</t>
  </si>
  <si>
    <t>02.12.2016</t>
  </si>
  <si>
    <t>http://www.varta.com/</t>
  </si>
  <si>
    <t>info@varta-ag.com</t>
  </si>
  <si>
    <t>Varta AGVARTA-Platz 1  D-73479 Ellwangen</t>
  </si>
  <si>
    <t>Herbert Schein, Steffen Munz</t>
  </si>
  <si>
    <t>Dr. Michael Tojner, Frank Dieter Maier, Sven Quandt, Dr. Harald Sommerer, Dr. Georg Blumauer, Dr. Michael Pistauer</t>
  </si>
  <si>
    <t>Die VARTA AG als Muttergesellschaft der Gruppe ist über ihre hauptsächlichen operativen Tochtergesellschaften VARTA Microbattery GmbH und VARTA Storage GmbH in den Geschäftssegmenten Microbatteries und Energy Storage Solutions tätig. Als einer der zwei weltweit größten Hersteller von Mikrobatterien für Hörgeräte (gemessen am Produktionsvolumen) ist die VARTA Microbattery GmbH ein Pionier im Mikrobatteriesektor. Die Mikrobatterien für Hörgeräte werden unter der Marke power one sowie als White Label-Produkte für führende Hörgerätehersteller und Batteriemarken produziert, verkauft und vermarktet. Daneben ist die VARTA Microbattery GmbH bestrebt, ihre Expertise im Bereich der Mikrobatterien für Hörgeräte auf den Wachstumsmarkt für wiederaufladbare Mikrobatterien für die Unterhaltungselektronik und eine Vielzahl an industriellen Anwendungen zu übertragen. Durch ihre Tochtergesellschaft VARTA Storage GmbH fokussiert sich die Gruppe auf das Design, die Systemintegration und die Montage von stationären Lithium-Ionen-Energiespeichersystemen für Haushalte und maßgeschneiderte Batteriespeichersysteme für OEM-Kunden. Mit vier Produktions- und Fertigungsstätten in Europa und Asien sowie Vertriebszentren in Asien, Europa und den USA sind die operativen Tochtergesellschaften der Gruppe derzeit in über 75 Ländern weltweit tätig. Copyright 2014 FINANCE BASE AG</t>
  </si>
  <si>
    <t>VARTA AG, the parent company of the Group operates through its principal operating subsidiaries VARTA Microbattery GmbH VARTA and Storage GmbH in the business segments Micro Batteries and Energy Storage Solutions. As one of the world's two largest manufacturers of micro-batteries for hearing aids (as measured by production volume) VARTA Microbattery GmbH is a pioneer in micro-battery sector. The micro batteries for hearing aids are produced, sold and marketed under the brand power one and as a white label products for leading hearing aid manufacturer and battery brands. In addition, the VARTA Microbattery GmbH is committed to transfer its expertise in the field of micro-batteries for hearing aids in the growth market for rechargeable micro batteries for consumer electronics, and a variety of industrial applications. Through its subsidiary VARTA Storage GmbH, the group on the design, system integration and installation of stationary lithium-ion energy storage systems for households and customized battery storage systems for OEM customers focused. With four production and manufacturing facilities in Europe and Asia as well as distribution centers in Asia, Europe and the US, the operating subsidiaries of the group are currently active in over 75 countries worldwide. Copyright 2014 FINANCE BASE AG</t>
  </si>
  <si>
    <t xml:space="preserve">VOLKSWAGEN VZ </t>
  </si>
  <si>
    <t>WKN: 766403  ISIN: DE0007664039  Symbol:VOW3  Typ: Aktie</t>
  </si>
  <si>
    <t>1938</t>
  </si>
  <si>
    <t>+49-5361-9-0</t>
  </si>
  <si>
    <t>VOW3</t>
  </si>
  <si>
    <t>+49-5361-9-28282</t>
  </si>
  <si>
    <t>15.08.1961</t>
  </si>
  <si>
    <t>http://www.volkswagen.de/</t>
  </si>
  <si>
    <t>vw@volkswagen.de</t>
  </si>
  <si>
    <t>+44-20-3705-2046</t>
  </si>
  <si>
    <t>investor.relations@volkswagen.de</t>
  </si>
  <si>
    <t>Oliver Larkin</t>
  </si>
  <si>
    <t>Volkswagen AGBerliner Ring 2  D-38440 Wolfsburg</t>
  </si>
  <si>
    <t>Dr. Herbert Diess, Oliver Blume, Gunnar Kilian, Andreas Renschler, Abraham Schot, Dr. Stefan Sommer, Hiltrud Dorothea Werner, Frank Witter (bis 30.06.2021)</t>
  </si>
  <si>
    <t>Hans Dieter Pötsch, Dr. Hussain Ali Al-Abdulla, Dr. Hessa Sultan Al-Jaber, Dr. Bernd Althusmann, Dr. Hans-Peter Fischer, Marianne Heiß, Jörg Hofmann, Johan Järvklo, Ulrike Jakob, Dr. Louise Kiesling, Peter Mosch, Bertina Murkovic, Bernd Osterloh, Dr. Hans Michel Piëch, Dr. Ferdinand Oliver Porsche, Dr. Wolfgang Porsche, Conny Schönhardt, Athanasios Stimoniaris, Stephan Weil, Werner Weresch</t>
  </si>
  <si>
    <t>Die Volkswagen AG ist der größte Automobilhersteller in Europa und einer der führenden weltweit. Volkswagen konzentriert seine Tätigkeit auf das Automobilgeschäft und bietet entlang der gesamten Wertschöpfungskette einschließlich der Segmente Finanzdienstleistungen und Finanzierung ein breites und vollständiges Dienstleistungsspektrum an. Der Konzern ist in die Bereiche Automobile und Finanzdienstleistungen strukturiert. Es gehören die Marken Volkswagen, Audi, SEAT, Skoda, Bentley, Bugatti, Lamborghini, Porsche, Ducati, Volkswagen Nutzfahrzeuge, Scania und MAN zum Portfolio. Dabei hat jede Marke ihren eigenen Charakter und operiert selbständig am Markt. Das Angebot reicht von verbrauchsarmen Kleinwagen wie dem VW Up! bis zu Luxusautos. Im Bereich Nutzfahrzeuge reicht die Produktpalette von Pick-ups bis zu Bussen und Schwertransportern. In weiteren Segmenten produziert Volkswagen Großdieselmotoren, Turbolader, Turbomaschinen und Kompressoren sowie chemische Reaktoren. Auch Spezialgetriebe für Fahrzeuge und Windräder sowie Gleitlager und Kupplungen gehören zum Sortiment. Copyright 2014 FINANCE BASE AG</t>
  </si>
  <si>
    <t>Volkswagen AG is the largest automobile manufacturer in Europe and one of the leading worldwide. Volkswagen is focusing its activities in the automotive business, offering along the entire value chain, including the segments of financial services and finance a wide and complete range of services to. The Group is structured into the areas of automotive and financial services. It includes the brands Volkswagen, Audi, SEAT, Skoda, Bentley, Bugatti, Lamborghini, Porsche, Ducati, Volkswagen Commercial Vehicles, Scania and MAN to the portfolio. Each brand has its own character and operates independently on the market. The range extends from low-consumption small cars such as the VW Up! to luxury cars. In the commercial vehicle sector, the product range of pick-ups extends to buses and heavy goods vehicles. In other segments Volkswagen large diesel engines, turbochargers, compressors and turbo machinery and chemical reactors produced. Also, special gears for vehicles and wind turbines as well as bearings and couplings are part of the assortment. Copyright 2014 FINANCE BASE AG</t>
  </si>
  <si>
    <t xml:space="preserve">VONOVIA </t>
  </si>
  <si>
    <t>WKN: A1ML7J  ISIN: DE000A1ML7J1  Symbol:VNA  Typ: Aktie</t>
  </si>
  <si>
    <t>+49-234-314-0</t>
  </si>
  <si>
    <t>Barclays Capital Securities Ltd</t>
  </si>
  <si>
    <t>VNA</t>
  </si>
  <si>
    <t>+49-234-314-888-4414</t>
  </si>
  <si>
    <t>7,63%</t>
  </si>
  <si>
    <t>11.07.2013</t>
  </si>
  <si>
    <t>http://www.vonovia.de/</t>
  </si>
  <si>
    <t>7,43%</t>
  </si>
  <si>
    <t>info@vonovia.de</t>
  </si>
  <si>
    <t>The Wellcome Trust Ltd.</t>
  </si>
  <si>
    <t>+49-234-314-1629</t>
  </si>
  <si>
    <t>investorrelations@vonovia.de</t>
  </si>
  <si>
    <t>Rene Hoffmann</t>
  </si>
  <si>
    <t>TFCP Capital Investments Limited</t>
  </si>
  <si>
    <t>CICAP Ltd.</t>
  </si>
  <si>
    <t>2,57%</t>
  </si>
  <si>
    <t>Vonovia SEUniversitätsstraße 133  D-44803 Bochum</t>
  </si>
  <si>
    <t>Rolf Buch, Arnd Fittkau, Helene von Roeder, Daniel Riedl</t>
  </si>
  <si>
    <t>Jürgen Fitschen, Prof. Dr. Edgar Ernst, Burkhard Ulrich Drescher, Vitus Eckert, Dr. Florian Funck, Dr. Ute Geipel-Faber, Daniel Just, Hildegard Müller, Prof. Dr. Klaus Rauscher, Dr. Ariane Reinhart, Clara-Christina Streit, Christian Ulbrich</t>
  </si>
  <si>
    <t>Die Vonovia SE (vormals Deutsche Annington) ist ein Immobilienunternehmen, das sich auf die Verwaltung von privaten Wohnungen spezialisiert. Vonovia besitzt rund 396.000 Wohnungen; hinzu kommen rund 84.000 verwaltete Wohnungen. Das Unternehmen investiert in die Instandhaltung, Modernisierung und den seniorenfreundlichen Umbau der Gebäude, mit dem selbst erklärtem Ziel, den Kunden ein bezahlbares und komfortables Wohnen zu ermöglichen. Zudem baut das Unternehmen zunehmend neue Wohnungen durch Nachverdichtung und Aufstockung. Die Objekte befinden sich in Deutschland, Österreich und Schweden. Copyright 2014 FINANCE BASE AG</t>
  </si>
  <si>
    <t>The Deutsche Annington Immobilien Gruppe SE (formerly German Annington) is a real estate company that specializes in the management of private apartments. Deutsche Annington Immobilien Gruppe owns about 396,000 apartments; includes roughly 84,000 apartments managed. The company invests in the maintenance, modernization and senior-friendly renovation of buildings, to allow the self-avowed aim of offering customers an affordable and comfortable living. In addition, the company is building more and more new homes through densification and increase. The properties are located in Germany, Austria and Sweden. Copyright 2014 FINANCE BASE AG</t>
  </si>
  <si>
    <t xml:space="preserve">VOSSLOH </t>
  </si>
  <si>
    <t>WKN: 766710  ISIN: DE0007667107  Symbol:VOS  Typ: Aktie</t>
  </si>
  <si>
    <t>+49-2392-52-0</t>
  </si>
  <si>
    <t>Heinz Hermann Thiele</t>
  </si>
  <si>
    <t>50,09%</t>
  </si>
  <si>
    <t>VOS</t>
  </si>
  <si>
    <t>+49-2392-52-219</t>
  </si>
  <si>
    <t>Franklin Mutual Advisers</t>
  </si>
  <si>
    <t>14.06.1990</t>
  </si>
  <si>
    <t>http://www.vossloh.com</t>
  </si>
  <si>
    <t>44,86%</t>
  </si>
  <si>
    <t>info@ag.vossloh.com</t>
  </si>
  <si>
    <t>+49-2392-52-609</t>
  </si>
  <si>
    <t>investor.relations@ag.vossloh.com</t>
  </si>
  <si>
    <t>Dr. Daniel Gavranovic</t>
  </si>
  <si>
    <t>Vossloh AGVosslohstr. 4  D-58791 Werdohl</t>
  </si>
  <si>
    <t>Oliver Schuster, Dr. Karl Martin Runge</t>
  </si>
  <si>
    <t>Prof. Dr. Rüdiger Grube, Dr. Sigrid Evelyn Nikutta, Prof. Dr. Anne Christine d’Arcy, Ulrich M. Harnacke, Andreas Kretschmann, Michael Ulrich</t>
  </si>
  <si>
    <t>Die Vossloh AG ist ein weltweit in den Bereichen Eisenbahn und Verkehr operierender Konzern. Mit seinen Aktivitäten in der Sparte Eisenbahn &amp; Verkehr besetzt der Konzern weltweit führende Marktpositionen. Das Unternehmen konzentriert sich dabei auf seine Kerngeschäfte in der Bahn-Infrastruktur sowie auf Schienenfahrzeuge und Elektrobusse. Die Angebote der Infrastrukturabteilung des Unternehmens umfassen Schienenbefestigungen für den Nah- und Schwerlastverkehr und Hochgeschwindigkeitsstrecken, Weichen, Steuerungs- und Kontrollsysteme. Daneben fertigt das Unternehmen Diesellokomotiven und Fahrzeuge für Nahverkehrsbahnen, die Ausrüstung von Elektrobussen und Stadbahnen mit elektrischen Systemen sowie Wartungs- und Ersatzteilservices. Derzeit liegt dem Unternehmen ein Übernahmeangebot der KB Holding GmbH vor. Copyright 2014 FINANCE BASE AG</t>
  </si>
  <si>
    <t>Vossloh AG is a worldwide operating in the fields of railway and transport group. With its activities in the Railway &amp; Transport division, the Group occupies leading market positions worldwide. The company focuses on its core businesses of rail infrastructure, rail vehicles and electric buses. The offers of the infrastructure department of the company include rail fasteners for urban and heavy traffic and high-speed lines, switches, control and monitoring systems. The company also diesel locomotives and vehicles for light rail vehicles, the equipment of electric buses and Stadbahnen with electrical systems as well as maintenance and spare parts services produced. Currently, the company is still a tender offer of KB Holding GmbH. Copyright 2014 FINANCE BASE AG</t>
  </si>
  <si>
    <t xml:space="preserve">WACKER CHEMIE </t>
  </si>
  <si>
    <t>WKN: WCH888  ISIN: DE000WCH8881  Symbol:WCH  Typ: Aktie</t>
  </si>
  <si>
    <t>1914</t>
  </si>
  <si>
    <t>+49-89-6279-0</t>
  </si>
  <si>
    <t>Dr. Alexander Wacker Familiengesellschaft mbH</t>
  </si>
  <si>
    <t>WCH</t>
  </si>
  <si>
    <t>+49-89-6279-1770</t>
  </si>
  <si>
    <t>Blue Elephant Holding GmbH</t>
  </si>
  <si>
    <t>10.04.2006</t>
  </si>
  <si>
    <t>http://www.wacker.com/</t>
  </si>
  <si>
    <t>40,00%</t>
  </si>
  <si>
    <t>info@wacker.com</t>
  </si>
  <si>
    <t>+49-89-6279-1633</t>
  </si>
  <si>
    <t>investor.relations@wacker.com</t>
  </si>
  <si>
    <t>Jörg Hoffmann</t>
  </si>
  <si>
    <t>WACKER CHEMIE AGHanns-Seidel-Platz 4  D-81737 München</t>
  </si>
  <si>
    <t>Dr. Rudolf Staudigl, Dr. Tobias Ohler, Dr. Christian Hartel, Auguste Willems</t>
  </si>
  <si>
    <t>Dr. Peter-Alexander Wacker, Manfred Köppl, Peter Áldozó, Dr. Andreas H. Biagosch, Dr. Gregor Biebl, Matthias Biebl, Ingrid Heindl, Jörg Kammermann, Konrad Kammergruber, Eduard-Harald Klein, Franz-Josef Kortüm, Barbara Kraller, Beate Rohrig, Ann-Sophie Wacker, Dr. Susanne Weiss, Prof. Dr. Ernst-Ludwig Winnacker</t>
  </si>
  <si>
    <t>Die Wacker Chemie AG ist ein global tätiges Chemieunternehmen. Das Leistungsportfolio konzentriert sich schwerpunktmäßig auf Silikonchemie, Polymerchemie, Feinchemikalien und Biotech-Produkte, Polysilicium sowie Wafer und Einkristalle aus Reinstsilicium. Die Produktpalette reicht von Ölen und Dichtstoffen über Lackharze, Dispersionspulver und Kieselsäure hin zu Siliciumwafern und Pharmaproteinen. Den Großteil seines Umsatzes erzielt Wacker mit Produkten auf Siliciumbasis. Zu den Abnehmern gehören unter anderem die Konsumgüter-, Nahrungsmittel-, Pharma-, Textil-, Solar-, Elektronik- und chemische Grundstoffindustrie sowie die Medizintechnik, die Biotechnologie und der Maschinenbau. Als Hersteller von Silicon- und Polymerprodukten kommen die Kunden von Wacker besonders aus der Automobil- und Bauindustrie. Mit der Produktion von Siliciumwafern gehört das Unternehmen zu den wichtigsten Zulieferern der Halbleiterindustrie. Copyright 2014 FINANCE BASE AG</t>
  </si>
  <si>
    <t>Wacker Chemie AG is a globally active chemical company. The service portfolio focuses mainly on silicone chemistry, polymer chemistry, fine chemicals and biotech products, polysilicon and wafer and single crystals of silicon. The product range of oils and sealants coating resins, polymer powders and silica, to silicon wafers and pharmaceutical proteins. generates most of its revenue Wacker with products based on silicon. Its customers include the consumer goods, food, pharmaceutical, textile, solar, electronics and chemical raw materials industry and medical technology, biotech and mechanical engineering. As a manufacturer of silicone and polymer products to customers from Wacker come particularly from the automotive and construction industries. With the production of silicon wafers, the company is one of the main suppliers to the semiconductor industry. Copyright 2014 FINANCE BASE AG</t>
  </si>
  <si>
    <t xml:space="preserve">WACKER NEUSON </t>
  </si>
  <si>
    <t>WKN: WACK01  ISIN: DE000WACK012  Symbol:WAC  Typ: Aktie</t>
  </si>
  <si>
    <t>1848</t>
  </si>
  <si>
    <t>+49-89-35402-0</t>
  </si>
  <si>
    <t>Aktienkonsortium Familien Wacker und Neunteufel</t>
  </si>
  <si>
    <t>WAC</t>
  </si>
  <si>
    <t>+49-89-35402-390</t>
  </si>
  <si>
    <t>42,00%</t>
  </si>
  <si>
    <t>15.05.2007</t>
  </si>
  <si>
    <t>http://wackerneusongroup.com/</t>
  </si>
  <si>
    <t>infoline@wackerneuson.com</t>
  </si>
  <si>
    <t>+49-89-35402-427</t>
  </si>
  <si>
    <t>ir@wackerneuson.com</t>
  </si>
  <si>
    <t>Christopher Helmreich</t>
  </si>
  <si>
    <t>Wacker Neuson SEPreußenstraße 41  D-80809 München</t>
  </si>
  <si>
    <t>Martin Lehner, Wilfried Trepels, Alexander Greschner</t>
  </si>
  <si>
    <t>Hans Neunteufel, Prof. Dr. Matthias Schüppen, Kurt Helletzgruber, Ralph Wacker, Elvis Schwarzmair, Christian Kekelj</t>
  </si>
  <si>
    <t>Die 1848 als Schmiede gegründete Wacker Neuson SE ist ein weltweit tätiges Unternehmen der Baumaschinen- und Baugeräteindustrie. Das Geschäft des Wacker Konzerns reicht von der Entwicklung, der Produktion, dem Vertrieb, der Vermietung sowie der Reparatur und Wartung (Service) von qualitativ hochwertigen Baugeräten (bis zu einem Gewicht von ca. 3t, sogenanntem Light Equipment) bis zur Entwicklung und Produktion von Baumaschinen der Kompaktklasse (bis zu einem Gewicht von 14t, sogenanntem Compact Equipment). Seit dem Zusammenschluss mit der NEUSON KRAMER Baumaschinen AG und ihren Tochtergesellschaften im Jahr 2007 werden die Produkte und Dienstleistungen unter der Hauptmarke „Wacker Neuson“ angeboten. Teile der Kompakt-Baumaschinen auch unter den Marken "WEIDEMANN" und "KramerAllrad". Copyright 2014 FINANCE BASE AG</t>
  </si>
  <si>
    <t>Wacker Neuson SE was founded in 1848 as a blacksmith is a global enterprise of construction machinery and construction equipment industry. The business, Wacker Group ranges from the development, production, distribution, rental and repair and maintenance (service) of high-quality Equipment (up to 3t weighing about, so-called light equipment) to the development and production of Construction of the compact class (up to a weight of 14t, so-called compact equipment). Since the merger with NEUSON KRAMER Baumaschinen AG and its subsidiaries in 2007, the products and services offered under the main brand "Wacker Neuson". Parts of the compact equipment under the brand names "Weidemann" and "Kramer wheel". Copyright 2014 FINANCE BASE AG</t>
  </si>
  <si>
    <t xml:space="preserve">WASHTEC </t>
  </si>
  <si>
    <t>WKN: 750750  ISIN: DE0007507501  Symbol:WSU  Typ: Aktie</t>
  </si>
  <si>
    <t>+49-821-5584-0</t>
  </si>
  <si>
    <t>Axion S.A.</t>
  </si>
  <si>
    <t>WSU</t>
  </si>
  <si>
    <t>+49-821-5584-1410</t>
  </si>
  <si>
    <t>Kempen European Participations N.V.</t>
  </si>
  <si>
    <t>12.11.1997</t>
  </si>
  <si>
    <t>http://www.washtec.de</t>
  </si>
  <si>
    <t>28.07.2020</t>
  </si>
  <si>
    <t>EQMC Europe Development Capital Fund plc</t>
  </si>
  <si>
    <t>10,42%</t>
  </si>
  <si>
    <t>washtec@washtec.de</t>
  </si>
  <si>
    <t>Dr. Kurt Schwarz</t>
  </si>
  <si>
    <t>6,82%</t>
  </si>
  <si>
    <t>6,27%</t>
  </si>
  <si>
    <t>Investment AG für langfr. Investoren, TGV</t>
  </si>
  <si>
    <t>Paradigm Capital Value Fund</t>
  </si>
  <si>
    <t>4,25%</t>
  </si>
  <si>
    <t>Diversity Industrie Holding AG</t>
  </si>
  <si>
    <t>4,00%</t>
  </si>
  <si>
    <t>WashTec AGArgonstraße 7  D-86153 Augsburg</t>
  </si>
  <si>
    <t>Dr. Ralf Koeppe, Axel Jaeger, Stephan Weber</t>
  </si>
  <si>
    <t>Dr. Günter Blaschke, Ulrich Bellgardt, Dr. Alexander Selent, Jens Große-Allermann, Dr. Sören Hein, Dr. Hans Lieble</t>
  </si>
  <si>
    <t>Die Washtec AG ist ein führender Anbieter von Fahrzeugwaschanlagen für PKW, Nutzfahrzeuge und Schienenfahrzeuge. Portalanlagen, Waschstraßensysteme und SB-Waschplätze bilden die Angebotspalette der WashTec im PKW- und Nutzfahrzeugbereich. Die Anlagen arbeiten entweder mit Bürsten oder mit Hochdrucktechnik. Ergänzend dazu bietet das Unternehmen Wartung und Service-Dienstleistungen an. Zu den Hauptkunden zählen Tankstellen, Supermärkte, Verkehrsunternehmen und selbständige Betreiber. Washtec fertigt seine Produkte in Werken in Deutschland, Frankreich, Kanada und den USA. Des Weiteren werden die Anlagen weltweit vertrieben. Darüber hinaus bietet die Gesellschaft weitreichende Dienstleistungen wie regelmäßige Wartung, Chemieversorgung, Hallenreinigung, technisches und optisches Facelifting. Für Netzbetreiber bietet die Wesurent Car Wash Marketing GmbH ein umfassendes Leistungsspektrum, das von Finanzierungsmodellen über Planungsunterstützung und Standortrealisierung bis hin zum Betrieb der Anlage in Zusammenarbeit mit dem Kunden reicht. auwa Chemie verfügt über ein komplettes Produktportfolio von Waschchemie und ist mit der Marke „auwa“ ein etablierter Hersteller des mittelständisch geprägten Marktes für Waschchemie in Europa. auwa Chemie verfügt über einen eigenen Vertrieb in Deutschland und unabhängige Vertriebspartner in Europa. So kann WashTec seine Kunden durch die Lieferung von speziell auf Fahrzeugwaschanlagen ausgerichteter Waschchemie noch umfangreicher in ihrem Waschgeschäft unterstützen. Copyright 2014 FINANCE BASE AG</t>
  </si>
  <si>
    <t>The WashTec AG is a leading provider of vehicle wash systems for cars, trucks and rail vehicles. Portal systems, car wash systems and jet washes form the range of WashTec in cars and commercial vehicles. The systems work with either brush or high pressure technology. In addition to this, the company maintenance and servicing offers. The main customers include gas stations, supermarkets, transport companies and independent operators. Washtec manufactures its products in factories in Germany, France, Canada and the USA. Furthermore, the distributed systems worldwide. The company also offers extensive services such as regular maintenance, chemical supply, hall cleaning, technical and visual facelift. For network operators, the Wesurent Car Wash Marketing GmbH offers a comprehensive range of services, ranging in cooperation with the customer financing models to support planning and site implementation to operation of the plant. auwa Chemie offers a complete product portfolio of wash chemicals and with the brand "auwa" an established manufacturer of medium-sized market for car wash chemicals in Europe. auwa chemistry has its own sales in Germany and independent distributors in Europe. So WashTec can support its customers through the supply of specially geared to car washes wash chemicals more extensively in its car wash business. Copyright 2014 FINANCE BASE AG</t>
  </si>
  <si>
    <t xml:space="preserve">WIRECARD </t>
  </si>
  <si>
    <t>WKN: 747206  ISIN: DE0007472060  Symbol:WDI  Typ: Aktie</t>
  </si>
  <si>
    <t>+49-89-4424-1400</t>
  </si>
  <si>
    <t>MB Beteiligungsgesellschaft mbH</t>
  </si>
  <si>
    <t>7,05%</t>
  </si>
  <si>
    <t>WDI</t>
  </si>
  <si>
    <t>+49-89-4424-1500</t>
  </si>
  <si>
    <t>25.10.2000</t>
  </si>
  <si>
    <t>http://www.wirecard.de</t>
  </si>
  <si>
    <t>Jupiter Fund Management PLC</t>
  </si>
  <si>
    <t>contact@wirecard.com</t>
  </si>
  <si>
    <t>+49-89-4424-1788</t>
  </si>
  <si>
    <t>02.07.2020</t>
  </si>
  <si>
    <t>iris.stoeckl@wirecard.com</t>
  </si>
  <si>
    <t>03.07.2020</t>
  </si>
  <si>
    <t>2,44%</t>
  </si>
  <si>
    <t>Iris Stöckl</t>
  </si>
  <si>
    <t>Comgest Global Investors S.A.S.</t>
  </si>
  <si>
    <t>AFFM SA</t>
  </si>
  <si>
    <t>Wirecard AGEinsteinring 35  D-85609 Aschheim</t>
  </si>
  <si>
    <t>Dr. Markus Braun, Alexander von Knoop, Jan Marsalek, Susanne Steidl, Jörg Brand, Dr. James H. Freis (ab 1.07.2020)</t>
  </si>
  <si>
    <t>Thomas Eichelmann, Stefan Klestil, Wulf Matthias, Dr. Anastassia Lauterbach, Vuyiswa V. M’Cwabeni, Susana Quintana-Plaza (bis 2.07.2020)</t>
  </si>
  <si>
    <t>Die Wirecard AG ist einer der führenden internationalen Anbieter elektronischer Zahlungs- und Risikomanagementlösungen. Weltweit unterstützt Wirecard über 20.000 Kunden aus unterschiedlichen Branchen bei der Automatisierung ihrer Zahlungsprozesse und der Minimierung von Forderungsausfällen. Die Wirecard Bank AG bietet Konten- und Kreditkarten-Dienstleistungen sowohl für Geschäfts- als auch Privatkunden und ist Principal Member von VISA, MasterCard und JCB und als Kreditkarten-Acquirer weltweit aktiv. Der Internetbezahldienst Wirecard ermöglicht Konsumenten sicheres Bezahlen bei Millionen von MasterCard Akzeptanzstellen. Zusätzlich können registrierte Nutzer in Echtzeit untereinander Geld versenden oder empfangen. Darüber hinaus bietet die Wirecard-Gruppe über die eigene Bank Lösungen in den Bereichen Corporate Banking, Prepaid- bzw. Co-branded-Karten- sowie Konten-Produkte; sowohl für Geschäfts- als auch für Privatkunden. Copyright 2014 FINANCE BASE AG</t>
  </si>
  <si>
    <t>Wirecard AG is one of the leading international providers of electronic payment and risk management solutions. Worldwide, Wirecard supports over 20,000 clients in various industry segments in automating their payment processes and minimizing cases of default. Wirecard Bank AG provides account and credit card services both for business and private customers and is active worldwide Principal Member of VISA, MasterCard and JCB and operates as a credit card acquirer. The Internet payment service Wirecard enables consumers to make secure payments at millions of MasterCard acceptance outlets worldwide. In addition, registered users can send or receive in real time with each other money. In addition, the Wirecard Group has its own banking solutions in the fields of corporate banking, prepaid and co-branded cards, along with account products both for business and private customers. Copyright 2014 FINANCE BASE AG</t>
  </si>
  <si>
    <t xml:space="preserve">WUESTENROT WUERTTEMBERGISCHE </t>
  </si>
  <si>
    <t>WKN: 805100  ISIN: DE0008051004  Symbol:WUW  Typ: Aktie</t>
  </si>
  <si>
    <t>+49-711-662-0</t>
  </si>
  <si>
    <t>Wüstenrot Holding AG</t>
  </si>
  <si>
    <t>39,91%</t>
  </si>
  <si>
    <t>WUW</t>
  </si>
  <si>
    <t>WS Holding AG</t>
  </si>
  <si>
    <t>26,40%</t>
  </si>
  <si>
    <t>09.09.1999</t>
  </si>
  <si>
    <t>http://www.ww-ag.com/</t>
  </si>
  <si>
    <t>33,69%</t>
  </si>
  <si>
    <t>info@ww-ag.com</t>
  </si>
  <si>
    <t>+49-711-662-725252</t>
  </si>
  <si>
    <t>ir@ww-ag.com</t>
  </si>
  <si>
    <t>Michael Ellwanger</t>
  </si>
  <si>
    <t>Wüstenrot &amp; Württembergische AGGutenbergstraße 30  D-70176 Stuttgart</t>
  </si>
  <si>
    <t>Jürgen Albert Junker, Dr. Michael Gutjahr, Jürgen Steffan, Jens Wieland, Bernd Hertweck, Thomas Bischof, Daniel Welzer</t>
  </si>
  <si>
    <t>Hans Dietmar Sauer, Frank Weber, Petra Aichholz, Peter Buschbeck, Prof. Dr. Nadine Gatzert, Dr. Reiner Hagemann, Ute Hobinka, Jochen Höpken, Corinna Linner, Marika Lulay, Bernd Mader, Andreas Rothbauer, Hans-Ulrich Schulz, Christoph Seeger, Jutta Stöcker, Susanne Ulshöfer</t>
  </si>
  <si>
    <t>Die Wüstenrot &amp; Württembergische AG (W&amp;W) ist eine unabhängige Finanzdienstleistungsgruppe mit Sitz in Stuttgart, die 1999 aus der Fusion von Wüstenrot und Württembergische hervorgegangen ist. Seit 2005 gehören auch die Karlsruher Versicherungen zur Gruppe. Geboten werden Leistungen für Wohneigentum, Vermögensbildung, Zukunftssicherung und Risikoschutz aus einer Hand. Dabei gilt das Bauspar- und Baufinanzierungsgeschäft als Kerngeschäft des Wüstenrot-Außendienstes, während das Schaden- und Unfallversicherungsgeschäft die Basis für die Betreuer der Württembergischen ist. Zusätzlich intensivieren beide Vertriebswege mehr und mehr die gemeinsame Marktbearbeitung – das Cross-Selling. Dabei konzentrieren sich Wüstenrot und Württembergische gleichermaßen auf Produkte mit hohen Wachstums- und Ertragsperspektiven. Diese sogenannten „Produkte der Mitte“ sind besonders im Bereich der Altersvorsorge und der Vermögensbildung zu finden. Hierzu zählen Lebens- und Rentenversicherungen Geldanlageprodukte, Investmentfonds, aber auch Krankenversicherungen. Copyright 2014 FINANCE BASE AG</t>
  </si>
  <si>
    <t>Wüstenrot &amp; Württembergische AG (W &amp; W) is an independent financial services group headquartered in Stuttgart, which emerged from the merger of Wüstenrot and Württembergische 1999th Since 2005, the Karlsruher Insurance belong to the group. offer services for home ownership, wealth creation, future security and risk protection from one source. Here, the building society and mortgage lending business is regarded as core business of the Wüstenrot external service, while the property and casualty insurance business is the basis for the supervisor of the Württembergischen. In addition, both sales channels intensify more and more joint marketing - cross-selling. Here, Wüstenrot and Württembergische equally focus on products with high growth and earnings prospects. These so-called "products of the center" are particularly found in the area of ​​pensions and wealth creation. These include life and annuity investment products, mutual funds, as well as health insurance. Copyright 2014 FINANCE BASE AG</t>
  </si>
  <si>
    <t xml:space="preserve">ZALANDO </t>
  </si>
  <si>
    <t>WKN: ZAL111  ISIN: DE000ZAL1111  Symbol:ZAL  Typ: Aktie</t>
  </si>
  <si>
    <t>2008</t>
  </si>
  <si>
    <t>+49-30-20968-1584</t>
  </si>
  <si>
    <t>Kinnevik AB</t>
  </si>
  <si>
    <t>25,83%</t>
  </si>
  <si>
    <t>ZAL</t>
  </si>
  <si>
    <t>+49-30-2759-46-93</t>
  </si>
  <si>
    <t>Baillie Gifford &amp; Co.</t>
  </si>
  <si>
    <t>11,68%</t>
  </si>
  <si>
    <t>01.10.2014</t>
  </si>
  <si>
    <t>https://www.zalando.de/</t>
  </si>
  <si>
    <t>Anders Holch Povlsen</t>
  </si>
  <si>
    <t>service@zalando.de</t>
  </si>
  <si>
    <t>investor.relations@zalando.de</t>
  </si>
  <si>
    <t>3,62%</t>
  </si>
  <si>
    <t>Patrick Kofler</t>
  </si>
  <si>
    <t>37,65%</t>
  </si>
  <si>
    <t>Zalando SETamara-Danz-Straße 1  D-10243 Berlin</t>
  </si>
  <si>
    <t>Robert Gentz, David Schneider, Rubin Ritter, David Schröder, Jim Freeman</t>
  </si>
  <si>
    <t>Cristina Stenbeck, Kelly Bennett, Anders Holch Povlsen, Jørgen Madsen Lindemann, Mariella Röhm-Kottmann, Alexander Samwer, Anthony Brew, Konrad Schäfers, Beate Siert</t>
  </si>
  <si>
    <t>Zalando ist ein Online-Versandhändler für Schuhe und Mode. Zalando’s Angebot für Damen, Herren und Kinder reicht von bekannten Trendmarken bis hin zu gefragten Designerlabels. Insgesamt arbeitet Zalando mit über 1.500 Markenherstellern zusammen. Neben Schuhen und Bekleidung gehören Accessoires, Beauty-Produkte und Sportartikel zum Sortiment. Das Unternehmen wurde 2008 gegründet. Nach dem großen Erfolg in Deutschland werden seit 2009 auch europäische Nachbarländer beliefert. Gestartet wurde mit Österreich (2009), es folgten die Niederlande und Frankreich (beide 2010). 2011 kamen Italien, Großbritannien und die Schweiz hinzu. Seit 2012 ist Zalando auch in Schweden, Belgien, Spanien, Dänemark, Finnland, Polen, Norwegen und Luxemburg (2013) online. Copyright 2014 FINANCE BASE AG</t>
  </si>
  <si>
    <t>Zalando is an online retailer for shoes and fashion. Zalando's offer for men, women and children ranging from well-known fashion brands to popular designer labels. Total Zalando works with more than 1,500 brand-name manufacturers. In addition to shoes and clothing accessories, beauty products and sporting goods belong to the assortment. The company was founded of 2008. After the huge success in Germany and neighboring European countries are supplied since in 2009. was started with Austria (2009), followed by the Netherlands and France (both 2010). 2011 Italy, Great Britain and Switzerland were added. Since 2012, Zalando is also in Sweden, Belgium, Spain, Denmark, Finland, Poland, Norway and Luxembourg (2013) online. Copyright 2014 FINANCE BASE AG</t>
  </si>
  <si>
    <t xml:space="preserve">ZEAL NETWORK SE </t>
  </si>
  <si>
    <t>WKN: ZEAL24  ISIN: DE000ZEAL241  Symbol:TIMA  Typ: Aktie</t>
  </si>
  <si>
    <t>+44-203-739-7000</t>
  </si>
  <si>
    <t>Oliver Jaster</t>
  </si>
  <si>
    <t>33,89%</t>
  </si>
  <si>
    <t>TIMA</t>
  </si>
  <si>
    <t>+44-203-739-7099</t>
  </si>
  <si>
    <t>Working Capital Management Pte. Ltd.</t>
  </si>
  <si>
    <t>19,35%</t>
  </si>
  <si>
    <t>12.10.2005</t>
  </si>
  <si>
    <t>http://www.zeal-network.co.uk/</t>
  </si>
  <si>
    <t>Marc Peters</t>
  </si>
  <si>
    <t>4,46%</t>
  </si>
  <si>
    <t>office@zeal-network.co.uk</t>
  </si>
  <si>
    <t>Jens Schumann</t>
  </si>
  <si>
    <t>3,58%</t>
  </si>
  <si>
    <t>Großbritannien</t>
  </si>
  <si>
    <t>+44-203-739-7123</t>
  </si>
  <si>
    <t>2,68%</t>
  </si>
  <si>
    <t>ir@zeal-network.co.uk</t>
  </si>
  <si>
    <t>36,04%</t>
  </si>
  <si>
    <t>Frank Hoffmann</t>
  </si>
  <si>
    <t>ZEAL Network SE5th Floor - One New Change  UK-EC4M 9AF London</t>
  </si>
  <si>
    <t>Dr. Helmut Becker, Jonas Mattsson</t>
  </si>
  <si>
    <t>Andreas de Maizière, Thorsten Hehl, Oliver Jaster, Marc Peters, Jens Schumann, Peter Steiner</t>
  </si>
  <si>
    <t>Die ZEAL Network SE (ehemals Tipp24 SE) ist ein privates Lotterieunternehmen, welches in Deutschland, Spanien, Italien und Großbritannien über das Internet vermittelte Glücksspiele und Lotterien anbietet. Die Gesellschaft hält Beteiligungen an der Lottovate, Lotto Network, Geolotto, Ventura 24 und Tipp24. Im November 2014 wurde die Tipp24 SE in die heutige ZEAL Network SE umbenannt. Zuvor wurde der ursprünlich in Hamburg gelegene Stammsitz nach London verlegt. Copyright 2014 FINANCE BASE AG</t>
  </si>
  <si>
    <t>The ZEAL Network SE (formerly Tipp24 SE) is a private lottery companies, which offers in Germany, Spain, Italy and Britain over the Internet mediated gambling and lotteries. The company holds interests in Lottovate, lottery Network, Geolotto, Ventura 24 and Tipp24. In November 2014, the Tipp24 SE in today's ZEAL Network SE has been renamed. Previously, the area initially located in Hamburg headquarters to London was moved. Copyright 2014 FINANCE BASE AG</t>
  </si>
  <si>
    <t xml:space="preserve">ZOOPLUS </t>
  </si>
  <si>
    <t>WKN: 511170  ISIN: DE0005111702  Symbol:ZO1  Typ: Aktie</t>
  </si>
  <si>
    <t>+49-89-211-29-211</t>
  </si>
  <si>
    <t>Maxburg Beteiligungen GmbH &amp; Co KG</t>
  </si>
  <si>
    <t>ZO1</t>
  </si>
  <si>
    <t>+49-89-211-29-222</t>
  </si>
  <si>
    <t>Ruane, Cunniff &amp; Goldfarb</t>
  </si>
  <si>
    <t>8,91%</t>
  </si>
  <si>
    <t>09.05.2008</t>
  </si>
  <si>
    <t>http://www.zooplus.de</t>
  </si>
  <si>
    <t>Bestinger Gestion</t>
  </si>
  <si>
    <t>contact@zooplus.com</t>
  </si>
  <si>
    <t>5,62%</t>
  </si>
  <si>
    <t>+49-89-95-006-100</t>
  </si>
  <si>
    <t>18.08.2020</t>
  </si>
  <si>
    <t>Kapitalforeningen Investin Pro</t>
  </si>
  <si>
    <t>5,17%</t>
  </si>
  <si>
    <t>ir@zooplus.com</t>
  </si>
  <si>
    <t>17.11.2020</t>
  </si>
  <si>
    <t>Adelphi Capital LLP</t>
  </si>
  <si>
    <t>Diana Apostol</t>
  </si>
  <si>
    <t>Pelham Capital Ltd.</t>
  </si>
  <si>
    <t>Luxempart S.A.</t>
  </si>
  <si>
    <t>zooplus AGSonnenstraße 15  D-80331 München</t>
  </si>
  <si>
    <t>Dr. Cornelius Patt, Andreas Maueröder, Dr. Mischa Ritter, Florian Welz</t>
  </si>
  <si>
    <t>Christian Stahl, Moritz Greve, Christine Cross, Ulric Jerome, Henrik Persson, Dr. Norbert Stoeck</t>
  </si>
  <si>
    <t>Die zooplus AG ist eine Unternehmensgruppe, die als Online-Händler für Heimtierbedarf europaweit tätig ist.Die angebotenen Produkte werden Online im deutschsprachigem Heimatmarkt sowie Frankreich, Italien, Spanien, den Niederlanden, Großbritannien und Polen angeboten. Darüber hinaus ist das Unternehmen in weiteren europäischen Märkten aktiv. Die umfangreiche Produktpalette mit über 8.000 Produkten beinhaltet Tierfutter (Trocken- und Nassfutter oder auch Futterbeigaben wie Kauknochen, Snacks u.a.) und Zubehör wie Kratzbäume für Katzen, Käfige und Hundekörbe in unterschiedlichsten Preis- und Qualitätskategorien. Neben Fremdmarkenprodukten werden auch die Eigenmarken Cosma, Smilla, Rocco und Catessy vertrieben. Darüber hinaus bietet das Unternehmen seinen Kunden im Rahmen eines Internetmagazins kostenfreie Informationen zur Tierhaltung, zur Behandlung von Tiererkrankungen sowie Diskussionsforen, Blogs und interaktive Features. zooplus betreibt in Deutschland sowie in den Niederlanden zentrale Warenhäuser, die eine zügige Belieferung der europaweiten Kunden in verschiedenen Ländern ermöglichen. Copyright 2014 FINANCE BASE AG</t>
  </si>
  <si>
    <t>Zooplus AG is a corporate group that operates across Europe as an online retailer for pet products .The products offered are in the German home market, France, Italy, Spain, the Netherlands, Great Britain and Poland offered online. The company also in other European markets is active. The extensive product range of over 8,000 products including pet food (dry and wet food or food supplements such as chewing bones and snacks, among others) and accessories such as cat trees, cages and dog baskets in a variety of price and quality categories. In addition to foreign branded products and the private labels Cosma, Smilla, Rocco and Catessy are sold. In addition, the company offers its customers as part of an Internet magazine free information on animal husbandry, for the treatment of animal diseases as well as discussion forums, blogs and interactive features. zooplus operates in Germany and the Netherlands central department stores, allowing for a timely delivery of pan-European customers in different countries. Copyright 2014 FINANCE BASE AG</t>
  </si>
  <si>
    <t>Herzliche willkommen zu diesen Excel-Sheets!</t>
  </si>
  <si>
    <t>Welcome to this excel sheets!</t>
  </si>
  <si>
    <t>v1_0</t>
  </si>
  <si>
    <t>Es besteht aus 2 Excel-Tabellen -
1) Stammdaten daten
2) Historische Aktienkurse
In jedem Excel-Sheet haben Sie eine Indexübersicht, in der Sie direkt zu der einzelnen Aktie springen können an der Sie interessiert sind - und in jedem Aktien-Detailblatt eine Möglichkeit zum Index zurückzukehren.</t>
  </si>
  <si>
    <t>It consists of 2 Excel Sheets -
1) Stock Data
2) Historical Stock Prices
In every Excel-Sheet you have an Index-Overview, where you can jump directly to the indiviudal stock you are interested in - and also have a "Back to INDEX" field in every Stock Worksheet.</t>
  </si>
  <si>
    <t>Im folgenden Video finden Sie eine Erläuterung zur Handhabung:</t>
  </si>
  <si>
    <t>See the following video for a explenation for the handling:</t>
  </si>
  <si>
    <t>https://youtu.be/oyscNEdV6vY</t>
  </si>
  <si>
    <t>Im STOCK DATA Excel sehen sie alle Stammdaten und Kennzahlen des Aktientitels.</t>
  </si>
  <si>
    <t>In the STOCK DATA Excel sheet you can see all the Base Data and Metrics for the stock title.</t>
  </si>
  <si>
    <t>US-Symbol: z.B. AMZN für Amazon
ISIN-Nummer: z.B. US0231351067 für Amazon 
Wertpapierkennnummer: z.B. WKN906866  für Amazon</t>
  </si>
  <si>
    <t>US-Symbol: for example AMZN for Amazon
ISIN-Number: for example US0231351067 for Amazon
Wertpapierkennnummer: for example 906866 for Amazon</t>
  </si>
  <si>
    <r>
      <rPr>
        <b/>
        <sz val="11"/>
        <color theme="1"/>
        <rFont val="Arial"/>
        <family val="2"/>
      </rPr>
      <t>Stammdaten:</t>
    </r>
    <r>
      <rPr>
        <sz val="11"/>
        <color theme="1"/>
        <rFont val="Arial"/>
        <family val="2"/>
      </rPr>
      <t xml:space="preserve">
Gründungsjahr, Ticker, Gelistet  Seit, Nominalwert, Land, Währung, Branche, Sektor, Typ,  Adresse, Management, Aufsichtsrat, Beschreibung in Deutsch und Englisch, Bilanzwähruung, Geschäftsjahr</t>
    </r>
  </si>
  <si>
    <r>
      <rPr>
        <b/>
        <sz val="11"/>
        <color theme="1"/>
        <rFont val="Arial"/>
        <family val="2"/>
      </rPr>
      <t>Base Data:</t>
    </r>
    <r>
      <rPr>
        <sz val="11"/>
        <color theme="1"/>
        <rFont val="Arial"/>
        <family val="2"/>
      </rPr>
      <t xml:space="preserve">
Founding Year, Ticker, Country, Currency, Industry, Sector, Address, Management, Board, Beschreibung in German, Profile in English, Balance Sheet Currency</t>
    </r>
  </si>
  <si>
    <r>
      <rPr>
        <b/>
        <sz val="11"/>
        <color theme="1"/>
        <rFont val="Arial"/>
        <family val="2"/>
      </rPr>
      <t>Kontakt-Informationen:</t>
    </r>
    <r>
      <rPr>
        <sz val="11"/>
        <color theme="1"/>
        <rFont val="Arial"/>
        <family val="2"/>
      </rPr>
      <t xml:space="preserve">
Telefon, Fax, Internet, Investor Relations Telefon, Investor Relations E-Mail, Kontaktperson</t>
    </r>
  </si>
  <si>
    <r>
      <rPr>
        <b/>
        <sz val="11"/>
        <color theme="1"/>
        <rFont val="Arial"/>
        <family val="2"/>
      </rPr>
      <t>Contact Informationss:</t>
    </r>
    <r>
      <rPr>
        <sz val="11"/>
        <color theme="1"/>
        <rFont val="Arial"/>
        <family val="2"/>
      </rPr>
      <t xml:space="preserve">
Phone, Fax, Internet, Investor Relations Phone, Investor Relations E-Mail, Contact Person</t>
    </r>
  </si>
  <si>
    <r>
      <t xml:space="preserve">Termine:
</t>
    </r>
    <r>
      <rPr>
        <sz val="11"/>
        <color theme="1"/>
        <rFont val="Arial"/>
        <family val="2"/>
      </rPr>
      <t xml:space="preserve">Quartalsberichte, Jahresberichte, Hauptversammlungen, Dividendenzahlungen
</t>
    </r>
    <r>
      <rPr>
        <b/>
        <sz val="11"/>
        <color theme="1"/>
        <rFont val="Arial"/>
        <family val="2"/>
      </rPr>
      <t>Aktionäre:</t>
    </r>
    <r>
      <rPr>
        <sz val="11"/>
        <color theme="1"/>
        <rFont val="Arial"/>
        <family val="2"/>
      </rPr>
      <t xml:space="preserve">
Großaktionäre,  Freier Handel</t>
    </r>
  </si>
  <si>
    <r>
      <rPr>
        <b/>
        <sz val="11"/>
        <color theme="1"/>
        <rFont val="Arial"/>
        <family val="2"/>
      </rPr>
      <t>Upcoming Events:</t>
    </r>
    <r>
      <rPr>
        <sz val="11"/>
        <color theme="1"/>
        <rFont val="Arial"/>
        <family val="2"/>
      </rPr>
      <t xml:space="preserve">
Quarterly Results, Publications of Annual Reports, Annual General Meetings, Dividend Payouts
</t>
    </r>
    <r>
      <rPr>
        <b/>
        <sz val="11"/>
        <color theme="1"/>
        <rFont val="Arial"/>
        <family val="2"/>
      </rPr>
      <t xml:space="preserve">Shareholders in %
</t>
    </r>
    <r>
      <rPr>
        <sz val="11"/>
        <color theme="1"/>
        <rFont val="Arial"/>
        <family val="2"/>
      </rPr>
      <t>Biggest Individual Shareholders, Freefloat</t>
    </r>
  </si>
  <si>
    <r>
      <rPr>
        <b/>
        <sz val="11"/>
        <color theme="1"/>
        <rFont val="Arial"/>
        <family val="2"/>
      </rPr>
      <t xml:space="preserve">Kennzahlen:
</t>
    </r>
    <r>
      <rPr>
        <sz val="11"/>
        <color theme="1"/>
        <rFont val="Arial"/>
        <family val="2"/>
      </rPr>
      <t>Umsatz, Operatives Ergebnis (EBIT), Finanzergebnis, Ergebnis vor Steuer (EBT), Steuern auf Einkommen und Ertrag, Ergebnis nach Steuer, Minderheitenanteil, Jahresüberschuss/-fehlbetrag, Summe Umlaufvermögen, Summe Anlagevermögen, Summe Aktiva, Summe kurzfristiges Fremdkapital, Summe langfristiges Fremdkapital, Summe Fremdkapital, Minderheitenanteil, Summe Eigenkapital, Summe Passiva, Mio.Aktien im Umlauf, Mio.Aktien im Umlauf, Gezeichnetes Kapital (in Mio.), Ergebnis je Aktie (brutto),  Ergebnis je Aktie (unverwässert),  Ergebnis je Aktie (verwässert),  Dividende je Aktie,  Dividendenausschüttung in Mio, Umsatz je Aktie, Buchwert je Aktie, Cashflow je Aktie, Bilanzsumme je Aktie, Personal am Ende des Jahres</t>
    </r>
  </si>
  <si>
    <r>
      <rPr>
        <b/>
        <sz val="11"/>
        <color theme="1"/>
        <rFont val="Arial"/>
        <family val="2"/>
      </rPr>
      <t>Ratios:</t>
    </r>
    <r>
      <rPr>
        <sz val="11"/>
        <color theme="1"/>
        <rFont val="Arial"/>
        <family val="2"/>
      </rPr>
      <t xml:space="preserve">
Total Income, EBIT Earning Before Interest &amp; Tax, Financial Result, EBT Earning Before Tax, Taxes on income and earnings, Earnings after tax, Minority Share, Net Income, Total Assets, Total Debt Capital, Minority Share, Total Equity, Total Liabilities, Million shares outstanding, Subscribed Capital in M, Earnings per share, Basic Earnings per share, Diluted Earnings per share, Dividend per share, Dividend Payment in M, Income, Book value per share, Cashflow per share, Total assets per share, Staff at the end of year</t>
    </r>
  </si>
  <si>
    <t xml:space="preserve">Personalaufwand in Mio. USD,  Aufwand je Mitarbeiter in USD, Umsatz je Aktie, Bruttoergebnis je Mitarbeiter in USD,  Gewinn je Mitarbeiter in USD,  KGV (Kurs/Gewinn), KUV (Kurs/Umsatz), KBV (Kurs/Buchwert),  KCV (Kurs/Cashflow), Dividendenrendite in %,  Gewinnrendite in %,  Eigenkapitalrendite in %,  Umsatzrendite in %, Gesamtkapitalrendite in %, Return on Investment in %, Arbeitsintensität in %, Eigenkapitalquote in %, Fremdkapitalquote in %, Verschuldungsgrad in %, Kurzfristige Vermögensquote in %, Nettogewinn Marge in %, Operative Ergebnis Marge in %, Vermögensumsschlag in %, Langfristige Vermögensquote in %, Gesamtkapitalrentabilität,  Ertrag des eingesetzten Kapitals, Eigenkapital zu Anlagevermögen, Liquidität Dritten Grades, Operativer Cashflow. Aktienrückkauf, Umsatzwachstum 1J in %, Umsatzwachstum 3J in %, Umsatzwachstum 5J in %, Umsatzwachstum 10J in %, Gewinnwachstum 1J in %, Gewinnwachstum 3J in %, Gewinnwachstum 5J in %, Gewinnwachstum 10J in %, PEG Ratio, EBIT-Wachstum 1J in %, EBIT-Wachstum 3J in %, EBIT-Wachstum 5J in %, EBIT-Wachstum 10J in %, Op.Cashflow Wachstum 1J in %, Op.Cashflow Wachstum 3J in %, Op.Cashflow Wachstum 5J in %, Op.Cashflow Wachstum 10J in %, Working Capital in Mio
</t>
  </si>
  <si>
    <t>Personnel expenses in M, Effort per employee, Income per employee, Gross Profit per employee, Earnings per employee, PE (price/earnings)
- PS (price/sales,  PB (price/book value), PC (prce/cashflow), Dividend Yield in %, Return on profit in %, Return on Equity in %, Total Return on Investment in %, Equity Ratio in %, Debt Ratio in %, Finance Gearing in %, Current Assets Ratio in %, Net Profit Marge in %, EBIT Marge in %, Asset Turnover in %, Non-Current Assets Ratio in %, ROA Return on Assets in %, ROCE Return on Cap. Empl. in %, Equity to Fixed Assets in %, Current Ratio in %, Operating Cashflow in M, Share Buyback in M, Revenue Growth 1Y in %, Revenue Growth 3Y in %, Revenue Growth 5Y in %, Revenue Growth 10Y in %, Earnings Growth 1Y in %, Earnings Growth 3Y in %, Earnings Growth 5Y in %, Earnings Growth 10Y in %, KGW Kurs/Gewinn/Wachstum, EBIT Growth 1Y in %, EBIT Growth 3Y in %, EBIT Growth 5Y in %, EBIT Growth 10Y in %, Op.Cashflow Wachstum 1Y in %, Op.Cashflow Wachstum 3Y in %, Op.Cashflow Wachstum 5Y in %, Op.Cashflow Wachstum 10Y in %, Working Capital in M</t>
  </si>
  <si>
    <t>Im PRICE DATA Excel sehen sie alle historischen Kursdaten und ausgewählten Kennzahlen  auf täglicher Basis</t>
  </si>
  <si>
    <t>In the PRICE DATA Excel sheet you can see the Historic Stock Prices and some metrics on daily basis for the stock title</t>
  </si>
  <si>
    <t>Kurs, MarktKap in Md, KGV (Kurs/Gewinn), KUV (Kurs/Umsatz), KBV (Kurs/Buchwert), KCV (Kurs/Cashflow), Dividendenrendite, Initial Yield, KGW Kurs/Gewinn/Wachstum</t>
  </si>
  <si>
    <t>Price, MarketCap, PE Ratio (Price / Earnings), PS Ratio (Price / Sales), PB Ratio (Price / Book), PC Ratio (Price / Cashflow), Dividend Yield,  Initial Yield, PEG Rato (Price / Earnings / Growth)</t>
  </si>
  <si>
    <t>Ich wünsche viel Erfolg und Freude mit diesem Bewertungs-Excel-Sheet.</t>
  </si>
  <si>
    <t xml:space="preserve">I wish you much success and enjoyment with this evaluation Excel sheet.
</t>
  </si>
  <si>
    <t>Hier finden Sie alles, was Sie über den US-Aktienmarkt wissen müssen.
Mehr als 150 Aktien mit 100 Kennzahlen und historischen Preisen bis zu 30 Jahre zurück.
Perfekt zum Backtesting und zur Analyse Ihrer individuellen Strategie.
Die Werte stammen aus den Unternehmensberichten in US-Dollar - die Aktienkurse basieren auf Informationen von verschiedenen Börsen (u.a. NYSE, Nasdaq). "</t>
  </si>
  <si>
    <t>Here you can find everything you need to know about the US Stock Market.
More than 150 indiviudal stocks with 100 ratios and historical prices for up to 30 years back.
Perfect for backtesting and analyzing your individual strategy.
Values ​​are from the company reports in USD - the stock prices are based on the informations from different stock exchanges (NYSE, Nasdaq)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</si>
</sst>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name val="Calibri"/>
    </font>
    <font>
      <b/>
      <sz val="14"/>
      <name val="Calibri"/>
    </font>
    <font>
      <b/>
      <sz val="11"/>
      <name val="Calibri"/>
    </font>
    <font>
      <b/>
      <sz val="14"/>
      <name val="Calibri"/>
    </font>
    <font>
      <u/>
      <sz val="11"/>
      <color theme="10"/>
      <name val="Calibri"/>
      <family val="2"/>
      <scheme val="minor"/>
    </font>
    <font>
      <b/>
      <sz val="14"/>
      <color theme="1"/>
      <name val="Arial"/>
      <family val="2"/>
    </font>
    <font>
      <sz val="11"/>
      <color theme="1"/>
      <name val="Arial"/>
      <family val="2"/>
    </font>
    <font>
      <sz val="8"/>
      <color theme="1"/>
      <name val="Arial"/>
      <family val="2"/>
    </font>
    <font>
      <sz val="14"/>
      <color theme="1"/>
      <name val="Arial"/>
      <family val="2"/>
    </font>
    <font>
      <b/>
      <sz val="11"/>
      <color theme="1"/>
      <name val="Arial"/>
      <family val="2"/>
    </font>
  </fonts>
  <fills count="8">
    <fill>
      <patternFill patternType="none"/>
    </fill>
    <fill>
      <patternFill patternType="gray125"/>
    </fill>
    <fill>
      <patternFill patternType="solid">
        <fgColor rgb="FFFBFCE1"/>
        <bgColor rgb="FFFBFCE1"/>
      </patternFill>
    </fill>
    <fill>
      <patternFill patternType="solid">
        <fgColor rgb="FFBABAB6"/>
        <bgColor rgb="FFBABAB6"/>
      </patternFill>
    </fill>
    <fill>
      <patternFill patternType="solid">
        <fgColor rgb="FFC7FFCD"/>
        <bgColor rgb="FFFFFBC7"/>
      </patternFill>
    </fill>
    <fill>
      <patternFill patternType="solid">
        <fgColor rgb="FFFBFCE1"/>
        <bgColor rgb="FFFBFCE1"/>
      </patternFill>
    </fill>
    <fill>
      <patternFill patternType="solid">
        <fgColor rgb="FFBABAB6"/>
        <bgColor rgb="FFBABAB6"/>
      </patternFill>
    </fill>
    <fill>
      <patternFill patternType="solid">
        <fgColor rgb="FFC7FFCD"/>
        <bgColor rgb="FFFFFBC7"/>
      </patternFill>
    </fill>
  </fills>
  <borders count="5">
    <border>
      <left/>
      <right/>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s>
  <cellStyleXfs count="2">
    <xf numFmtId="0" fontId="0" fillId="0" borderId="0"/>
    <xf numFmtId="0" fontId="5" fillId="0" borderId="0" applyNumberFormat="0" applyFill="0" applyBorder="0" applyAlignment="0" applyProtection="0"/>
  </cellStyleXfs>
  <cellXfs count="15">
    <xf numFmtId="0" fontId="0" fillId="0" borderId="0" xfId="0"/>
    <xf numFmtId="0" fontId="2" fillId="4" borderId="1" xfId="0" applyFont="1" applyFill="1" applyBorder="1"/>
    <xf numFmtId="0" fontId="1" fillId="4" borderId="1" xfId="0" applyFont="1" applyFill="1" applyBorder="1"/>
    <xf numFmtId="0" fontId="1" fillId="3" borderId="2" xfId="0" applyFont="1" applyFill="1" applyBorder="1"/>
    <xf numFmtId="0" fontId="0" fillId="3" borderId="2" xfId="0" applyFill="1" applyBorder="1"/>
    <xf numFmtId="0" fontId="1" fillId="2" borderId="1" xfId="0" applyFont="1" applyFill="1" applyBorder="1"/>
    <xf numFmtId="0" fontId="4" fillId="7" borderId="3" xfId="0" applyFont="1" applyFill="1" applyBorder="1"/>
    <xf numFmtId="0" fontId="3" fillId="6" borderId="4" xfId="0" applyFont="1" applyFill="1" applyBorder="1"/>
    <xf numFmtId="0" fontId="3" fillId="5" borderId="3" xfId="0" applyFont="1" applyFill="1" applyBorder="1"/>
    <xf numFmtId="0" fontId="6" fillId="0" borderId="0" xfId="0" applyFont="1" applyAlignment="1">
      <alignment vertical="top" wrapText="1"/>
    </xf>
    <xf numFmtId="0" fontId="7" fillId="0" borderId="0" xfId="0" applyFont="1" applyAlignment="1">
      <alignment vertical="top" wrapText="1"/>
    </xf>
    <xf numFmtId="0" fontId="8" fillId="0" borderId="0" xfId="0" applyFont="1" applyAlignment="1">
      <alignment vertical="top" wrapText="1"/>
    </xf>
    <xf numFmtId="0" fontId="9" fillId="0" borderId="0" xfId="0" applyFont="1" applyAlignment="1">
      <alignment vertical="top" wrapText="1"/>
    </xf>
    <xf numFmtId="0" fontId="5" fillId="0" borderId="0" xfId="1" applyAlignment="1">
      <alignment vertical="top" wrapText="1"/>
    </xf>
    <xf numFmtId="0" fontId="10" fillId="0" borderId="0" xfId="0" applyFont="1" applyAlignment="1">
      <alignment vertical="top" wrapText="1"/>
    </xf>
  </cellXfs>
  <cellStyles count="2">
    <cellStyle name="Link" xfId="1" builtinId="8"/>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54" Type="http://schemas.openxmlformats.org/officeDocument/2006/relationships/worksheet" Target="worksheets/sheet154.xml"/><Relationship Id="rId159" Type="http://schemas.openxmlformats.org/officeDocument/2006/relationships/worksheet" Target="worksheets/sheet159.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styles" Target="styles.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148" Type="http://schemas.openxmlformats.org/officeDocument/2006/relationships/worksheet" Target="worksheets/sheet148.xml"/><Relationship Id="rId151" Type="http://schemas.openxmlformats.org/officeDocument/2006/relationships/worksheet" Target="worksheets/sheet151.xml"/><Relationship Id="rId156" Type="http://schemas.openxmlformats.org/officeDocument/2006/relationships/worksheet" Target="worksheets/sheet156.xml"/><Relationship Id="rId16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hyperlink" Target="https://youtu.be/oyscNEdV6vY" TargetMode="External"/><Relationship Id="rId1" Type="http://schemas.openxmlformats.org/officeDocument/2006/relationships/hyperlink" Target="https://youtu.be/oyscNEdV6v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63"/>
  <sheetViews>
    <sheetView workbookViewId="0">
      <pane xSplit="2" ySplit="1" topLeftCell="C137" activePane="bottomRight" state="frozen"/>
      <selection pane="topRight"/>
      <selection pane="bottomLeft"/>
      <selection pane="bottomRight" activeCell="A166" sqref="A166"/>
    </sheetView>
  </sheetViews>
  <sheetFormatPr baseColWidth="10" defaultColWidth="9.140625" defaultRowHeight="15" x14ac:dyDescent="0.25"/>
  <cols>
    <col min="1" max="1" width="36" customWidth="1"/>
  </cols>
  <sheetData>
    <row r="1" spans="1:1" ht="18.75" x14ac:dyDescent="0.3">
      <c r="A1" s="6" t="s">
        <v>0</v>
      </c>
    </row>
    <row r="2" spans="1:1" x14ac:dyDescent="0.25">
      <c r="A2" s="7"/>
    </row>
    <row r="3" spans="1:1" x14ac:dyDescent="0.25">
      <c r="A3" s="8" t="str">
        <f>HYPERLINK("dax-30_Stock_Data_EUR.xlsx#'1&amp;1 DRILLISCH'!A1", "1&amp;1 DRILLISCH")</f>
        <v>1&amp;1 DRILLISCH</v>
      </c>
    </row>
    <row r="4" spans="1:1" x14ac:dyDescent="0.25">
      <c r="A4" s="8" t="str">
        <f>HYPERLINK("dax-30_Stock_Data_EUR.xlsx#'AAREAL BANK'!A1", "AAREAL BANK")</f>
        <v>AAREAL BANK</v>
      </c>
    </row>
    <row r="5" spans="1:1" x14ac:dyDescent="0.25">
      <c r="A5" s="8" t="str">
        <f>HYPERLINK("dax-30_Stock_Data_EUR.xlsx#'ADIDAS'!A1", "ADIDAS")</f>
        <v>ADIDAS</v>
      </c>
    </row>
    <row r="6" spans="1:1" x14ac:dyDescent="0.25">
      <c r="A6" s="8" t="str">
        <f>HYPERLINK("dax-30_Stock_Data_EUR.xlsx#'ADO PROPERTIES'!A1", "ADO PROPERTIES")</f>
        <v>ADO PROPERTIES</v>
      </c>
    </row>
    <row r="7" spans="1:1" x14ac:dyDescent="0.25">
      <c r="A7" s="8" t="str">
        <f>HYPERLINK("dax-30_Stock_Data_EUR.xlsx#'ADVA OPTICAL NETWORK'!A1", "ADVA OPTICAL NETWORK")</f>
        <v>ADVA OPTICAL NETWORK</v>
      </c>
    </row>
    <row r="8" spans="1:1" x14ac:dyDescent="0.25">
      <c r="A8" s="8" t="str">
        <f>HYPERLINK("dax-30_Stock_Data_EUR.xlsx#'AIRBUS'!A1", "AIRBUS")</f>
        <v>AIRBUS</v>
      </c>
    </row>
    <row r="9" spans="1:1" x14ac:dyDescent="0.25">
      <c r="A9" s="8" t="str">
        <f>HYPERLINK("dax-30_Stock_Data_EUR.xlsx#'AIXTRON'!A1", "AIXTRON")</f>
        <v>AIXTRON</v>
      </c>
    </row>
    <row r="10" spans="1:1" x14ac:dyDescent="0.25">
      <c r="A10" s="8" t="str">
        <f>HYPERLINK("dax-30_Stock_Data_EUR.xlsx#'ALLIANZ'!A1", "ALLIANZ")</f>
        <v>ALLIANZ</v>
      </c>
    </row>
    <row r="11" spans="1:1" x14ac:dyDescent="0.25">
      <c r="A11" s="8" t="str">
        <f>HYPERLINK("dax-30_Stock_Data_EUR.xlsx#'ALSTRIA OFFICE REIT'!A1", "ALSTRIA OFFICE REIT")</f>
        <v>ALSTRIA OFFICE REIT</v>
      </c>
    </row>
    <row r="12" spans="1:1" x14ac:dyDescent="0.25">
      <c r="A12" s="8" t="str">
        <f>HYPERLINK("dax-30_Stock_Data_EUR.xlsx#'AMADEUS FIRE'!A1", "AMADEUS FIRE")</f>
        <v>AMADEUS FIRE</v>
      </c>
    </row>
    <row r="13" spans="1:1" x14ac:dyDescent="0.25">
      <c r="A13" s="8" t="str">
        <f>HYPERLINK("dax-30_Stock_Data_EUR.xlsx#'AROUNDTOWN SA'!A1", "AROUNDTOWN SA")</f>
        <v>AROUNDTOWN SA</v>
      </c>
    </row>
    <row r="14" spans="1:1" x14ac:dyDescent="0.25">
      <c r="A14" s="8" t="str">
        <f>HYPERLINK("dax-30_Stock_Data_EUR.xlsx#'AURUBIS'!A1", "AURUBIS")</f>
        <v>AURUBIS</v>
      </c>
    </row>
    <row r="15" spans="1:1" x14ac:dyDescent="0.25">
      <c r="A15" s="8" t="str">
        <f>HYPERLINK("dax-30_Stock_Data_EUR.xlsx#'BASF'!A1", "BASF")</f>
        <v>BASF</v>
      </c>
    </row>
    <row r="16" spans="1:1" x14ac:dyDescent="0.25">
      <c r="A16" s="8" t="str">
        <f>HYPERLINK("dax-30_Stock_Data_EUR.xlsx#'BAYER'!A1", "BAYER")</f>
        <v>BAYER</v>
      </c>
    </row>
    <row r="17" spans="1:1" x14ac:dyDescent="0.25">
      <c r="A17" s="8" t="str">
        <f>HYPERLINK("dax-30_Stock_Data_EUR.xlsx#'BAYWA'!A1", "BAYWA")</f>
        <v>BAYWA</v>
      </c>
    </row>
    <row r="18" spans="1:1" x14ac:dyDescent="0.25">
      <c r="A18" s="8" t="str">
        <f>HYPERLINK("dax-30_Stock_Data_EUR.xlsx#'BECHTLE'!A1", "BECHTLE")</f>
        <v>BECHTLE</v>
      </c>
    </row>
    <row r="19" spans="1:1" x14ac:dyDescent="0.25">
      <c r="A19" s="8" t="str">
        <f>HYPERLINK("dax-30_Stock_Data_EUR.xlsx#'BEFESA'!A1", "BEFESA")</f>
        <v>BEFESA</v>
      </c>
    </row>
    <row r="20" spans="1:1" x14ac:dyDescent="0.25">
      <c r="A20" s="8" t="str">
        <f>HYPERLINK("dax-30_Stock_Data_EUR.xlsx#'BEIERSDORF'!A1", "BEIERSDORF")</f>
        <v>BEIERSDORF</v>
      </c>
    </row>
    <row r="21" spans="1:1" x14ac:dyDescent="0.25">
      <c r="A21" s="8" t="str">
        <f>HYPERLINK("dax-30_Stock_Data_EUR.xlsx#'BERTRANDT'!A1", "BERTRANDT")</f>
        <v>BERTRANDT</v>
      </c>
    </row>
    <row r="22" spans="1:1" x14ac:dyDescent="0.25">
      <c r="A22" s="8" t="str">
        <f>HYPERLINK("dax-30_Stock_Data_EUR.xlsx#'BILFINGER'!A1", "BILFINGER")</f>
        <v>BILFINGER</v>
      </c>
    </row>
    <row r="23" spans="1:1" x14ac:dyDescent="0.25">
      <c r="A23" s="8" t="str">
        <f>HYPERLINK("dax-30_Stock_Data_EUR.xlsx#'BMW ST'!A1", "BMW ST")</f>
        <v>BMW ST</v>
      </c>
    </row>
    <row r="24" spans="1:1" x14ac:dyDescent="0.25">
      <c r="A24" s="8" t="str">
        <f>HYPERLINK("dax-30_Stock_Data_EUR.xlsx#'BORUSSIA DORTMUND'!A1", "BORUSSIA DORTMUND")</f>
        <v>BORUSSIA DORTMUND</v>
      </c>
    </row>
    <row r="25" spans="1:1" x14ac:dyDescent="0.25">
      <c r="A25" s="8" t="str">
        <f>HYPERLINK("dax-30_Stock_Data_EUR.xlsx#'BRENNTAG'!A1", "BRENNTAG")</f>
        <v>BRENNTAG</v>
      </c>
    </row>
    <row r="26" spans="1:1" x14ac:dyDescent="0.25">
      <c r="A26" s="8" t="str">
        <f>HYPERLINK("dax-30_Stock_Data_EUR.xlsx#'CANCOM'!A1", "CANCOM")</f>
        <v>CANCOM</v>
      </c>
    </row>
    <row r="27" spans="1:1" x14ac:dyDescent="0.25">
      <c r="A27" s="8" t="str">
        <f>HYPERLINK("dax-30_Stock_Data_EUR.xlsx#'CARL ZEISS MEDITEC'!A1", "CARL ZEISS MEDITEC")</f>
        <v>CARL ZEISS MEDITEC</v>
      </c>
    </row>
    <row r="28" spans="1:1" x14ac:dyDescent="0.25">
      <c r="A28" s="8" t="str">
        <f>HYPERLINK("dax-30_Stock_Data_EUR.xlsx#'CECONOMY ST'!A1", "CECONOMY ST")</f>
        <v>CECONOMY ST</v>
      </c>
    </row>
    <row r="29" spans="1:1" x14ac:dyDescent="0.25">
      <c r="A29" s="8" t="str">
        <f>HYPERLINK("dax-30_Stock_Data_EUR.xlsx#'CEWE STIFTUNG'!A1", "CEWE STIFTUNG")</f>
        <v>CEWE STIFTUNG</v>
      </c>
    </row>
    <row r="30" spans="1:1" x14ac:dyDescent="0.25">
      <c r="A30" s="8" t="str">
        <f>HYPERLINK("dax-30_Stock_Data_EUR.xlsx#'COMMERZBANK'!A1", "COMMERZBANK")</f>
        <v>COMMERZBANK</v>
      </c>
    </row>
    <row r="31" spans="1:1" x14ac:dyDescent="0.25">
      <c r="A31" s="8" t="str">
        <f>HYPERLINK("dax-30_Stock_Data_EUR.xlsx#'COMPUGROUP MEDICAL'!A1", "COMPUGROUP MEDICAL")</f>
        <v>COMPUGROUP MEDICAL</v>
      </c>
    </row>
    <row r="32" spans="1:1" x14ac:dyDescent="0.25">
      <c r="A32" s="8" t="str">
        <f>HYPERLINK("dax-30_Stock_Data_EUR.xlsx#'CONTINENTAL'!A1", "CONTINENTAL")</f>
        <v>CONTINENTAL</v>
      </c>
    </row>
    <row r="33" spans="1:1" x14ac:dyDescent="0.25">
      <c r="A33" s="8" t="str">
        <f>HYPERLINK("dax-30_Stock_Data_EUR.xlsx#'CORESTATE CAPITAL HOLDING'!A1", "CORESTATE CAPITAL HOLDING")</f>
        <v>CORESTATE CAPITAL HOLDING</v>
      </c>
    </row>
    <row r="34" spans="1:1" x14ac:dyDescent="0.25">
      <c r="A34" s="8" t="str">
        <f>HYPERLINK("dax-30_Stock_Data_EUR.xlsx#'COVESTRO'!A1", "COVESTRO")</f>
        <v>COVESTRO</v>
      </c>
    </row>
    <row r="35" spans="1:1" x14ac:dyDescent="0.25">
      <c r="A35" s="8" t="str">
        <f>HYPERLINK("dax-30_Stock_Data_EUR.xlsx#'CTS EVENTIM'!A1", "CTS EVENTIM")</f>
        <v>CTS EVENTIM</v>
      </c>
    </row>
    <row r="36" spans="1:1" x14ac:dyDescent="0.25">
      <c r="A36" s="8" t="str">
        <f>HYPERLINK("dax-30_Stock_Data_EUR.xlsx#'DAIMLER'!A1", "DAIMLER")</f>
        <v>DAIMLER</v>
      </c>
    </row>
    <row r="37" spans="1:1" x14ac:dyDescent="0.25">
      <c r="A37" s="8" t="str">
        <f>HYPERLINK("dax-30_Stock_Data_EUR.xlsx#'DELIVERY HERO'!A1", "DELIVERY HERO")</f>
        <v>DELIVERY HERO</v>
      </c>
    </row>
    <row r="38" spans="1:1" x14ac:dyDescent="0.25">
      <c r="A38" s="8" t="str">
        <f>HYPERLINK("dax-30_Stock_Data_EUR.xlsx#'DERMAPHARM HOLDING'!A1", "DERMAPHARM HOLDING")</f>
        <v>DERMAPHARM HOLDING</v>
      </c>
    </row>
    <row r="39" spans="1:1" x14ac:dyDescent="0.25">
      <c r="A39" s="8" t="str">
        <f>HYPERLINK("dax-30_Stock_Data_EUR.xlsx#'DEUTZ'!A1", "DEUTZ")</f>
        <v>DEUTZ</v>
      </c>
    </row>
    <row r="40" spans="1:1" x14ac:dyDescent="0.25">
      <c r="A40" s="8" t="str">
        <f>HYPERLINK("dax-30_Stock_Data_EUR.xlsx#'DIC ASSET'!A1", "DIC ASSET")</f>
        <v>DIC ASSET</v>
      </c>
    </row>
    <row r="41" spans="1:1" x14ac:dyDescent="0.25">
      <c r="A41" s="8" t="str">
        <f>HYPERLINK("dax-30_Stock_Data_EUR.xlsx#'DMG MORI'!A1", "DMG MORI")</f>
        <v>DMG MORI</v>
      </c>
    </row>
    <row r="42" spans="1:1" x14ac:dyDescent="0.25">
      <c r="A42" s="8" t="str">
        <f>HYPERLINK("dax-30_Stock_Data_EUR.xlsx#'DRÄGERWERK VZ'!A1", "DRÄGERWERK VZ")</f>
        <v>DRÄGERWERK VZ</v>
      </c>
    </row>
    <row r="43" spans="1:1" x14ac:dyDescent="0.25">
      <c r="A43" s="8" t="str">
        <f>HYPERLINK("dax-30_Stock_Data_EUR.xlsx#'DT. BANK'!A1", "DT. BANK")</f>
        <v>DT. BANK</v>
      </c>
    </row>
    <row r="44" spans="1:1" x14ac:dyDescent="0.25">
      <c r="A44" s="8" t="str">
        <f>HYPERLINK("dax-30_Stock_Data_EUR.xlsx#'DT. BETEILIGUNGS AG'!A1", "DT. BETEILIGUNGS AG")</f>
        <v>DT. BETEILIGUNGS AG</v>
      </c>
    </row>
    <row r="45" spans="1:1" x14ac:dyDescent="0.25">
      <c r="A45" s="8" t="str">
        <f>HYPERLINK("dax-30_Stock_Data_EUR.xlsx#'DT. BÖRSE'!A1", "DT. BÖRSE")</f>
        <v>DT. BÖRSE</v>
      </c>
    </row>
    <row r="46" spans="1:1" x14ac:dyDescent="0.25">
      <c r="A46" s="8" t="str">
        <f>HYPERLINK("dax-30_Stock_Data_EUR.xlsx#'DT. EUROSHOP'!A1", "DT. EUROSHOP")</f>
        <v>DT. EUROSHOP</v>
      </c>
    </row>
    <row r="47" spans="1:1" x14ac:dyDescent="0.25">
      <c r="A47" s="8" t="str">
        <f>HYPERLINK("dax-30_Stock_Data_EUR.xlsx#'DT. PFANDBRIEFBANK'!A1", "DT. PFANDBRIEFBANK")</f>
        <v>DT. PFANDBRIEFBANK</v>
      </c>
    </row>
    <row r="48" spans="1:1" x14ac:dyDescent="0.25">
      <c r="A48" s="8" t="str">
        <f>HYPERLINK("dax-30_Stock_Data_EUR.xlsx#'DT. POST'!A1", "DT. POST")</f>
        <v>DT. POST</v>
      </c>
    </row>
    <row r="49" spans="1:1" x14ac:dyDescent="0.25">
      <c r="A49" s="8" t="str">
        <f>HYPERLINK("dax-30_Stock_Data_EUR.xlsx#'DT. TELEKOM'!A1", "DT. TELEKOM")</f>
        <v>DT. TELEKOM</v>
      </c>
    </row>
    <row r="50" spans="1:1" x14ac:dyDescent="0.25">
      <c r="A50" s="8" t="str">
        <f>HYPERLINK("dax-30_Stock_Data_EUR.xlsx#'DT. WOHNEN SE'!A1", "DT. WOHNEN SE")</f>
        <v>DT. WOHNEN SE</v>
      </c>
    </row>
    <row r="51" spans="1:1" x14ac:dyDescent="0.25">
      <c r="A51" s="8" t="str">
        <f>HYPERLINK("dax-30_Stock_Data_EUR.xlsx#'DWS GROUP'!A1", "DWS GROUP")</f>
        <v>DWS GROUP</v>
      </c>
    </row>
    <row r="52" spans="1:1" x14ac:dyDescent="0.25">
      <c r="A52" s="8" t="str">
        <f>HYPERLINK("dax-30_Stock_Data_EUR.xlsx#'DÜRR'!A1", "DÜRR")</f>
        <v>DÜRR</v>
      </c>
    </row>
    <row r="53" spans="1:1" x14ac:dyDescent="0.25">
      <c r="A53" s="8" t="str">
        <f>HYPERLINK("dax-30_Stock_Data_EUR.xlsx#'E.ON'!A1", "E.ON")</f>
        <v>E.ON</v>
      </c>
    </row>
    <row r="54" spans="1:1" x14ac:dyDescent="0.25">
      <c r="A54" s="8" t="str">
        <f>HYPERLINK("dax-30_Stock_Data_EUR.xlsx#'ECKERT&amp;ZIEGLER'!A1", "ECKERT&amp;ZIEGLER")</f>
        <v>ECKERT&amp;ZIEGLER</v>
      </c>
    </row>
    <row r="55" spans="1:1" x14ac:dyDescent="0.25">
      <c r="A55" s="8" t="str">
        <f>HYPERLINK("dax-30_Stock_Data_EUR.xlsx#'ELMOS SEMICONDUCTOR'!A1", "ELMOS SEMICONDUCTOR")</f>
        <v>ELMOS SEMICONDUCTOR</v>
      </c>
    </row>
    <row r="56" spans="1:1" x14ac:dyDescent="0.25">
      <c r="A56" s="8" t="str">
        <f>HYPERLINK("dax-30_Stock_Data_EUR.xlsx#'ENCAVIS'!A1", "ENCAVIS")</f>
        <v>ENCAVIS</v>
      </c>
    </row>
    <row r="57" spans="1:1" x14ac:dyDescent="0.25">
      <c r="A57" s="8" t="str">
        <f>HYPERLINK("dax-30_Stock_Data_EUR.xlsx#'EVONIK INDUSTRIES'!A1", "EVONIK INDUSTRIES")</f>
        <v>EVONIK INDUSTRIES</v>
      </c>
    </row>
    <row r="58" spans="1:1" x14ac:dyDescent="0.25">
      <c r="A58" s="8" t="str">
        <f>HYPERLINK("dax-30_Stock_Data_EUR.xlsx#'EVOTEC'!A1", "EVOTEC")</f>
        <v>EVOTEC</v>
      </c>
    </row>
    <row r="59" spans="1:1" x14ac:dyDescent="0.25">
      <c r="A59" s="8" t="str">
        <f>HYPERLINK("dax-30_Stock_Data_EUR.xlsx#'FIELMANN'!A1", "FIELMANN")</f>
        <v>FIELMANN</v>
      </c>
    </row>
    <row r="60" spans="1:1" x14ac:dyDescent="0.25">
      <c r="A60" s="8" t="str">
        <f>HYPERLINK("dax-30_Stock_Data_EUR.xlsx#'FRAPORT'!A1", "FRAPORT")</f>
        <v>FRAPORT</v>
      </c>
    </row>
    <row r="61" spans="1:1" x14ac:dyDescent="0.25">
      <c r="A61" s="8" t="str">
        <f>HYPERLINK("dax-30_Stock_Data_EUR.xlsx#'FREENET'!A1", "FREENET")</f>
        <v>FREENET</v>
      </c>
    </row>
    <row r="62" spans="1:1" x14ac:dyDescent="0.25">
      <c r="A62" s="8" t="str">
        <f>HYPERLINK("dax-30_Stock_Data_EUR.xlsx#'FRESENIUS'!A1", "FRESENIUS")</f>
        <v>FRESENIUS</v>
      </c>
    </row>
    <row r="63" spans="1:1" x14ac:dyDescent="0.25">
      <c r="A63" s="8" t="str">
        <f>HYPERLINK("dax-30_Stock_Data_EUR.xlsx#'FRESENIUS MEDICAL CARE'!A1", "FRESENIUS MEDICAL CARE")</f>
        <v>FRESENIUS MEDICAL CARE</v>
      </c>
    </row>
    <row r="64" spans="1:1" x14ac:dyDescent="0.25">
      <c r="A64" s="8" t="str">
        <f>HYPERLINK("dax-30_Stock_Data_EUR.xlsx#'FUCHS PETROLUB VZ'!A1", "FUCHS PETROLUB VZ")</f>
        <v>FUCHS PETROLUB VZ</v>
      </c>
    </row>
    <row r="65" spans="1:1" x14ac:dyDescent="0.25">
      <c r="A65" s="8" t="str">
        <f>HYPERLINK("dax-30_Stock_Data_EUR.xlsx#'GEA GROUP'!A1", "GEA GROUP")</f>
        <v>GEA GROUP</v>
      </c>
    </row>
    <row r="66" spans="1:1" x14ac:dyDescent="0.25">
      <c r="A66" s="8" t="str">
        <f>HYPERLINK("dax-30_Stock_Data_EUR.xlsx#'GERRESHEIMER'!A1", "GERRESHEIMER")</f>
        <v>GERRESHEIMER</v>
      </c>
    </row>
    <row r="67" spans="1:1" x14ac:dyDescent="0.25">
      <c r="A67" s="8" t="str">
        <f>HYPERLINK("dax-30_Stock_Data_EUR.xlsx#'GRAND CITY PROPERTIES'!A1", "GRAND CITY PROPERTIES")</f>
        <v>GRAND CITY PROPERTIES</v>
      </c>
    </row>
    <row r="68" spans="1:1" x14ac:dyDescent="0.25">
      <c r="A68" s="8" t="str">
        <f>HYPERLINK("dax-30_Stock_Data_EUR.xlsx#'GRENKE AG'!A1", "GRENKE AG")</f>
        <v>GRENKE AG</v>
      </c>
    </row>
    <row r="69" spans="1:1" x14ac:dyDescent="0.25">
      <c r="A69" s="8" t="str">
        <f>HYPERLINK("dax-30_Stock_Data_EUR.xlsx#'HAMBORNER REIT'!A1", "HAMBORNER REIT")</f>
        <v>HAMBORNER REIT</v>
      </c>
    </row>
    <row r="70" spans="1:1" x14ac:dyDescent="0.25">
      <c r="A70" s="8" t="str">
        <f>HYPERLINK("dax-30_Stock_Data_EUR.xlsx#'HANNOVER RÜCK'!A1", "HANNOVER RÜCK")</f>
        <v>HANNOVER RÜCK</v>
      </c>
    </row>
    <row r="71" spans="1:1" x14ac:dyDescent="0.25">
      <c r="A71" s="8" t="str">
        <f>HYPERLINK("dax-30_Stock_Data_EUR.xlsx#'HEIDELBERGCEMENT'!A1", "HEIDELBERGCEMENT")</f>
        <v>HEIDELBERGCEMENT</v>
      </c>
    </row>
    <row r="72" spans="1:1" x14ac:dyDescent="0.25">
      <c r="A72" s="8" t="str">
        <f>HYPERLINK("dax-30_Stock_Data_EUR.xlsx#'HELLA'!A1", "HELLA")</f>
        <v>HELLA</v>
      </c>
    </row>
    <row r="73" spans="1:1" x14ac:dyDescent="0.25">
      <c r="A73" s="8" t="str">
        <f>HYPERLINK("dax-30_Stock_Data_EUR.xlsx#'HELLOFRESH'!A1", "HELLOFRESH")</f>
        <v>HELLOFRESH</v>
      </c>
    </row>
    <row r="74" spans="1:1" x14ac:dyDescent="0.25">
      <c r="A74" s="8" t="str">
        <f>HYPERLINK("dax-30_Stock_Data_EUR.xlsx#'HENKEL VZ'!A1", "HENKEL VZ")</f>
        <v>HENKEL VZ</v>
      </c>
    </row>
    <row r="75" spans="1:1" x14ac:dyDescent="0.25">
      <c r="A75" s="8" t="str">
        <f>HYPERLINK("dax-30_Stock_Data_EUR.xlsx#'HHLA'!A1", "HHLA")</f>
        <v>HHLA</v>
      </c>
    </row>
    <row r="76" spans="1:1" x14ac:dyDescent="0.25">
      <c r="A76" s="8" t="str">
        <f>HYPERLINK("dax-30_Stock_Data_EUR.xlsx#'HOCHTIEF'!A1", "HOCHTIEF")</f>
        <v>HOCHTIEF</v>
      </c>
    </row>
    <row r="77" spans="1:1" x14ac:dyDescent="0.25">
      <c r="A77" s="8" t="str">
        <f>HYPERLINK("dax-30_Stock_Data_EUR.xlsx#'HORNBACH HOLDING'!A1", "HORNBACH HOLDING")</f>
        <v>HORNBACH HOLDING</v>
      </c>
    </row>
    <row r="78" spans="1:1" x14ac:dyDescent="0.25">
      <c r="A78" s="8" t="str">
        <f>HYPERLINK("dax-30_Stock_Data_EUR.xlsx#'HUGO BOSS'!A1", "HUGO BOSS")</f>
        <v>HUGO BOSS</v>
      </c>
    </row>
    <row r="79" spans="1:1" x14ac:dyDescent="0.25">
      <c r="A79" s="8" t="str">
        <f>HYPERLINK("dax-30_Stock_Data_EUR.xlsx#'HYPOPORT'!A1", "HYPOPORT")</f>
        <v>HYPOPORT</v>
      </c>
    </row>
    <row r="80" spans="1:1" x14ac:dyDescent="0.25">
      <c r="A80" s="8" t="str">
        <f>HYPERLINK("dax-30_Stock_Data_EUR.xlsx#'INDUS HOLDING'!A1", "INDUS HOLDING")</f>
        <v>INDUS HOLDING</v>
      </c>
    </row>
    <row r="81" spans="1:1" x14ac:dyDescent="0.25">
      <c r="A81" s="8" t="str">
        <f>HYPERLINK("dax-30_Stock_Data_EUR.xlsx#'INFINEON'!A1", "INFINEON")</f>
        <v>INFINEON</v>
      </c>
    </row>
    <row r="82" spans="1:1" x14ac:dyDescent="0.25">
      <c r="A82" s="8" t="str">
        <f>HYPERLINK("dax-30_Stock_Data_EUR.xlsx#'INSTONE REAL ESTATE GROUP'!A1", "INSTONE REAL ESTATE GROUP")</f>
        <v>INSTONE REAL ESTATE GROUP</v>
      </c>
    </row>
    <row r="83" spans="1:1" x14ac:dyDescent="0.25">
      <c r="A83" s="8" t="str">
        <f>HYPERLINK("dax-30_Stock_Data_EUR.xlsx#'JENOPTIK'!A1", "JENOPTIK")</f>
        <v>JENOPTIK</v>
      </c>
    </row>
    <row r="84" spans="1:1" x14ac:dyDescent="0.25">
      <c r="A84" s="8" t="str">
        <f>HYPERLINK("dax-30_Stock_Data_EUR.xlsx#'JOST WERKE'!A1", "JOST WERKE")</f>
        <v>JOST WERKE</v>
      </c>
    </row>
    <row r="85" spans="1:1" x14ac:dyDescent="0.25">
      <c r="A85" s="8" t="str">
        <f>HYPERLINK("dax-30_Stock_Data_EUR.xlsx#'JUNGHEINRICH VZ'!A1", "JUNGHEINRICH VZ")</f>
        <v>JUNGHEINRICH VZ</v>
      </c>
    </row>
    <row r="86" spans="1:1" x14ac:dyDescent="0.25">
      <c r="A86" s="8" t="str">
        <f>HYPERLINK("dax-30_Stock_Data_EUR.xlsx#'K+S'!A1", "K+S")</f>
        <v>K+S</v>
      </c>
    </row>
    <row r="87" spans="1:1" x14ac:dyDescent="0.25">
      <c r="A87" s="8" t="str">
        <f>HYPERLINK("dax-30_Stock_Data_EUR.xlsx#'KION GROUP'!A1", "KION GROUP")</f>
        <v>KION GROUP</v>
      </c>
    </row>
    <row r="88" spans="1:1" x14ac:dyDescent="0.25">
      <c r="A88" s="8" t="str">
        <f>HYPERLINK("dax-30_Stock_Data_EUR.xlsx#'KLÖCKNER'!A1", "KLÖCKNER")</f>
        <v>KLÖCKNER</v>
      </c>
    </row>
    <row r="89" spans="1:1" x14ac:dyDescent="0.25">
      <c r="A89" s="8" t="str">
        <f>HYPERLINK("dax-30_Stock_Data_EUR.xlsx#'KNORR-BREMSE'!A1", "KNORR-BREMSE")</f>
        <v>KNORR-BREMSE</v>
      </c>
    </row>
    <row r="90" spans="1:1" x14ac:dyDescent="0.25">
      <c r="A90" s="8" t="str">
        <f>HYPERLINK("dax-30_Stock_Data_EUR.xlsx#'KOENIG &amp; BAUER'!A1", "KOENIG &amp; BAUER")</f>
        <v>KOENIG &amp; BAUER</v>
      </c>
    </row>
    <row r="91" spans="1:1" x14ac:dyDescent="0.25">
      <c r="A91" s="8" t="str">
        <f>HYPERLINK("dax-30_Stock_Data_EUR.xlsx#'KRONES'!A1", "KRONES")</f>
        <v>KRONES</v>
      </c>
    </row>
    <row r="92" spans="1:1" x14ac:dyDescent="0.25">
      <c r="A92" s="8" t="str">
        <f>HYPERLINK("dax-30_Stock_Data_EUR.xlsx#'KWS SAAT'!A1", "KWS SAAT")</f>
        <v>KWS SAAT</v>
      </c>
    </row>
    <row r="93" spans="1:1" x14ac:dyDescent="0.25">
      <c r="A93" s="8" t="str">
        <f>HYPERLINK("dax-30_Stock_Data_EUR.xlsx#'LANXESS'!A1", "LANXESS")</f>
        <v>LANXESS</v>
      </c>
    </row>
    <row r="94" spans="1:1" x14ac:dyDescent="0.25">
      <c r="A94" s="8" t="str">
        <f>HYPERLINK("dax-30_Stock_Data_EUR.xlsx#'LEG IMMOBILIEN'!A1", "LEG IMMOBILIEN")</f>
        <v>LEG IMMOBILIEN</v>
      </c>
    </row>
    <row r="95" spans="1:1" x14ac:dyDescent="0.25">
      <c r="A95" s="8" t="str">
        <f>HYPERLINK("dax-30_Stock_Data_EUR.xlsx#'LEONI'!A1", "LEONI")</f>
        <v>LEONI</v>
      </c>
    </row>
    <row r="96" spans="1:1" x14ac:dyDescent="0.25">
      <c r="A96" s="8" t="str">
        <f>HYPERLINK("dax-30_Stock_Data_EUR.xlsx#'LINDE PLC'!A1", "LINDE PLC")</f>
        <v>LINDE PLC</v>
      </c>
    </row>
    <row r="97" spans="1:1" x14ac:dyDescent="0.25">
      <c r="A97" s="8" t="str">
        <f>HYPERLINK("dax-30_Stock_Data_EUR.xlsx#'LPKF LASER'!A1", "LPKF LASER")</f>
        <v>LPKF LASER</v>
      </c>
    </row>
    <row r="98" spans="1:1" x14ac:dyDescent="0.25">
      <c r="A98" s="8" t="str">
        <f>HYPERLINK("dax-30_Stock_Data_EUR.xlsx#'LUFTHANSA'!A1", "LUFTHANSA")</f>
        <v>LUFTHANSA</v>
      </c>
    </row>
    <row r="99" spans="1:1" x14ac:dyDescent="0.25">
      <c r="A99" s="8" t="str">
        <f>HYPERLINK("dax-30_Stock_Data_EUR.xlsx#'MERCK KGAA'!A1", "MERCK KGAA")</f>
        <v>MERCK KGAA</v>
      </c>
    </row>
    <row r="100" spans="1:1" x14ac:dyDescent="0.25">
      <c r="A100" s="8" t="str">
        <f>HYPERLINK("dax-30_Stock_Data_EUR.xlsx#'METRO ST'!A1", "METRO ST")</f>
        <v>METRO ST</v>
      </c>
    </row>
    <row r="101" spans="1:1" x14ac:dyDescent="0.25">
      <c r="A101" s="8" t="str">
        <f>HYPERLINK("dax-30_Stock_Data_EUR.xlsx#'MORPHOSYS'!A1", "MORPHOSYS")</f>
        <v>MORPHOSYS</v>
      </c>
    </row>
    <row r="102" spans="1:1" x14ac:dyDescent="0.25">
      <c r="A102" s="8" t="str">
        <f>HYPERLINK("dax-30_Stock_Data_EUR.xlsx#'MTU AERO ENGINES'!A1", "MTU AERO ENGINES")</f>
        <v>MTU AERO ENGINES</v>
      </c>
    </row>
    <row r="103" spans="1:1" x14ac:dyDescent="0.25">
      <c r="A103" s="8" t="str">
        <f>HYPERLINK("dax-30_Stock_Data_EUR.xlsx#'MUNICH RE'!A1", "MUNICH RE")</f>
        <v>MUNICH RE</v>
      </c>
    </row>
    <row r="104" spans="1:1" x14ac:dyDescent="0.25">
      <c r="A104" s="8" t="str">
        <f>HYPERLINK("dax-30_Stock_Data_EUR.xlsx#'NEMETSCHEK'!A1", "NEMETSCHEK")</f>
        <v>NEMETSCHEK</v>
      </c>
    </row>
    <row r="105" spans="1:1" x14ac:dyDescent="0.25">
      <c r="A105" s="8" t="str">
        <f>HYPERLINK("dax-30_Stock_Data_EUR.xlsx#'NEW WORK SE'!A1", "NEW WORK SE")</f>
        <v>NEW WORK SE</v>
      </c>
    </row>
    <row r="106" spans="1:1" x14ac:dyDescent="0.25">
      <c r="A106" s="8" t="str">
        <f>HYPERLINK("dax-30_Stock_Data_EUR.xlsx#'NORDEX'!A1", "NORDEX")</f>
        <v>NORDEX</v>
      </c>
    </row>
    <row r="107" spans="1:1" x14ac:dyDescent="0.25">
      <c r="A107" s="8" t="str">
        <f>HYPERLINK("dax-30_Stock_Data_EUR.xlsx#'NORMA GROUP'!A1", "NORMA GROUP")</f>
        <v>NORMA GROUP</v>
      </c>
    </row>
    <row r="108" spans="1:1" x14ac:dyDescent="0.25">
      <c r="A108" s="8" t="str">
        <f>HYPERLINK("dax-30_Stock_Data_EUR.xlsx#'OSRAM LICHT'!A1", "OSRAM LICHT")</f>
        <v>OSRAM LICHT</v>
      </c>
    </row>
    <row r="109" spans="1:1" x14ac:dyDescent="0.25">
      <c r="A109" s="8" t="str">
        <f>HYPERLINK("dax-30_Stock_Data_EUR.xlsx#'PATRIZIA AG'!A1", "PATRIZIA AG")</f>
        <v>PATRIZIA AG</v>
      </c>
    </row>
    <row r="110" spans="1:1" x14ac:dyDescent="0.25">
      <c r="A110" s="8" t="str">
        <f>HYPERLINK("dax-30_Stock_Data_EUR.xlsx#'PFEIFFER VACUUM'!A1", "PFEIFFER VACUUM")</f>
        <v>PFEIFFER VACUUM</v>
      </c>
    </row>
    <row r="111" spans="1:1" x14ac:dyDescent="0.25">
      <c r="A111" s="8" t="str">
        <f>HYPERLINK("dax-30_Stock_Data_EUR.xlsx#'PROSIEBENSAT.1 MEDIA'!A1", "PROSIEBENSAT.1 MEDIA")</f>
        <v>PROSIEBENSAT.1 MEDIA</v>
      </c>
    </row>
    <row r="112" spans="1:1" x14ac:dyDescent="0.25">
      <c r="A112" s="8" t="str">
        <f>HYPERLINK("dax-30_Stock_Data_EUR.xlsx#'PUMA'!A1", "PUMA")</f>
        <v>PUMA</v>
      </c>
    </row>
    <row r="113" spans="1:1" x14ac:dyDescent="0.25">
      <c r="A113" s="8" t="str">
        <f>HYPERLINK("dax-30_Stock_Data_EUR.xlsx#'QIAGEN'!A1", "QIAGEN")</f>
        <v>QIAGEN</v>
      </c>
    </row>
    <row r="114" spans="1:1" x14ac:dyDescent="0.25">
      <c r="A114" s="8" t="str">
        <f>HYPERLINK("dax-30_Stock_Data_EUR.xlsx#'RATIONAL'!A1", "RATIONAL")</f>
        <v>RATIONAL</v>
      </c>
    </row>
    <row r="115" spans="1:1" x14ac:dyDescent="0.25">
      <c r="A115" s="8" t="str">
        <f>HYPERLINK("dax-30_Stock_Data_EUR.xlsx#'RHEINMETALL'!A1", "RHEINMETALL")</f>
        <v>RHEINMETALL</v>
      </c>
    </row>
    <row r="116" spans="1:1" x14ac:dyDescent="0.25">
      <c r="A116" s="8" t="str">
        <f>HYPERLINK("dax-30_Stock_Data_EUR.xlsx#'RHÖN-KLINIKUM'!A1", "RHÖN-KLINIKUM")</f>
        <v>RHÖN-KLINIKUM</v>
      </c>
    </row>
    <row r="117" spans="1:1" x14ac:dyDescent="0.25">
      <c r="A117" s="8" t="str">
        <f>HYPERLINK("dax-30_Stock_Data_EUR.xlsx#'ROCKET INTERNET'!A1", "ROCKET INTERNET")</f>
        <v>ROCKET INTERNET</v>
      </c>
    </row>
    <row r="118" spans="1:1" x14ac:dyDescent="0.25">
      <c r="A118" s="8" t="str">
        <f>HYPERLINK("dax-30_Stock_Data_EUR.xlsx#'RTL GROUP'!A1", "RTL GROUP")</f>
        <v>RTL GROUP</v>
      </c>
    </row>
    <row r="119" spans="1:1" x14ac:dyDescent="0.25">
      <c r="A119" s="8" t="str">
        <f>HYPERLINK("dax-30_Stock_Data_EUR.xlsx#'RWE'!A1", "RWE")</f>
        <v>RWE</v>
      </c>
    </row>
    <row r="120" spans="1:1" x14ac:dyDescent="0.25">
      <c r="A120" s="8" t="str">
        <f>HYPERLINK("dax-30_Stock_Data_EUR.xlsx#'S&amp;T AG'!A1", "S&amp;T AG")</f>
        <v>S&amp;T AG</v>
      </c>
    </row>
    <row r="121" spans="1:1" x14ac:dyDescent="0.25">
      <c r="A121" s="8" t="str">
        <f>HYPERLINK("dax-30_Stock_Data_EUR.xlsx#'SAF-HOLLAND'!A1", "SAF-HOLLAND")</f>
        <v>SAF-HOLLAND</v>
      </c>
    </row>
    <row r="122" spans="1:1" x14ac:dyDescent="0.25">
      <c r="A122" s="8" t="str">
        <f>HYPERLINK("dax-30_Stock_Data_EUR.xlsx#'SALZGITTER'!A1", "SALZGITTER")</f>
        <v>SALZGITTER</v>
      </c>
    </row>
    <row r="123" spans="1:1" x14ac:dyDescent="0.25">
      <c r="A123" s="8" t="str">
        <f>HYPERLINK("dax-30_Stock_Data_EUR.xlsx#'SAP'!A1", "SAP")</f>
        <v>SAP</v>
      </c>
    </row>
    <row r="124" spans="1:1" x14ac:dyDescent="0.25">
      <c r="A124" s="8" t="str">
        <f>HYPERLINK("dax-30_Stock_Data_EUR.xlsx#'SARTORIUS VZ'!A1", "SARTORIUS VZ")</f>
        <v>SARTORIUS VZ</v>
      </c>
    </row>
    <row r="125" spans="1:1" x14ac:dyDescent="0.25">
      <c r="A125" s="8" t="str">
        <f>HYPERLINK("dax-30_Stock_Data_EUR.xlsx#'SCHAEFFLER VZ'!A1", "SCHAEFFLER VZ")</f>
        <v>SCHAEFFLER VZ</v>
      </c>
    </row>
    <row r="126" spans="1:1" x14ac:dyDescent="0.25">
      <c r="A126" s="8" t="str">
        <f>HYPERLINK("dax-30_Stock_Data_EUR.xlsx#'SCOUT24'!A1", "SCOUT24")</f>
        <v>SCOUT24</v>
      </c>
    </row>
    <row r="127" spans="1:1" x14ac:dyDescent="0.25">
      <c r="A127" s="8" t="str">
        <f>HYPERLINK("dax-30_Stock_Data_EUR.xlsx#'SHOP APOTHEKE EUROPE'!A1", "SHOP APOTHEKE EUROPE")</f>
        <v>SHOP APOTHEKE EUROPE</v>
      </c>
    </row>
    <row r="128" spans="1:1" x14ac:dyDescent="0.25">
      <c r="A128" s="8" t="str">
        <f>HYPERLINK("dax-30_Stock_Data_EUR.xlsx#'SIEMENS'!A1", "SIEMENS")</f>
        <v>SIEMENS</v>
      </c>
    </row>
    <row r="129" spans="1:1" x14ac:dyDescent="0.25">
      <c r="A129" s="8" t="str">
        <f>HYPERLINK("dax-30_Stock_Data_EUR.xlsx#'SIEMENS HEALTHINEERS'!A1", "SIEMENS HEALTHINEERS")</f>
        <v>SIEMENS HEALTHINEERS</v>
      </c>
    </row>
    <row r="130" spans="1:1" x14ac:dyDescent="0.25">
      <c r="A130" s="8" t="str">
        <f>HYPERLINK("dax-30_Stock_Data_EUR.xlsx#'SILTRONIC'!A1", "SILTRONIC")</f>
        <v>SILTRONIC</v>
      </c>
    </row>
    <row r="131" spans="1:1" x14ac:dyDescent="0.25">
      <c r="A131" s="8" t="str">
        <f>HYPERLINK("dax-30_Stock_Data_EUR.xlsx#'SIXT LEASING'!A1", "SIXT LEASING")</f>
        <v>SIXT LEASING</v>
      </c>
    </row>
    <row r="132" spans="1:1" x14ac:dyDescent="0.25">
      <c r="A132" s="8" t="str">
        <f>HYPERLINK("dax-30_Stock_Data_EUR.xlsx#'SIXT ST'!A1", "SIXT ST")</f>
        <v>SIXT ST</v>
      </c>
    </row>
    <row r="133" spans="1:1" x14ac:dyDescent="0.25">
      <c r="A133" s="8" t="str">
        <f>HYPERLINK("dax-30_Stock_Data_EUR.xlsx#'SMA SOLAR TECHNOLOGY'!A1", "SMA SOLAR TECHNOLOGY")</f>
        <v>SMA SOLAR TECHNOLOGY</v>
      </c>
    </row>
    <row r="134" spans="1:1" x14ac:dyDescent="0.25">
      <c r="A134" s="8" t="str">
        <f>HYPERLINK("dax-30_Stock_Data_EUR.xlsx#'SNP'!A1", "SNP")</f>
        <v>SNP</v>
      </c>
    </row>
    <row r="135" spans="1:1" x14ac:dyDescent="0.25">
      <c r="A135" s="8" t="str">
        <f>HYPERLINK("dax-30_Stock_Data_EUR.xlsx#'SOFTWARE'!A1", "SOFTWARE")</f>
        <v>SOFTWARE</v>
      </c>
    </row>
    <row r="136" spans="1:1" x14ac:dyDescent="0.25">
      <c r="A136" s="8" t="str">
        <f>HYPERLINK("dax-30_Stock_Data_EUR.xlsx#'STABILUS'!A1", "STABILUS")</f>
        <v>STABILUS</v>
      </c>
    </row>
    <row r="137" spans="1:1" x14ac:dyDescent="0.25">
      <c r="A137" s="8" t="str">
        <f>HYPERLINK("dax-30_Stock_Data_EUR.xlsx#'STEINHOFF INT. HOLDINGS N.V.'!A1", "STEINHOFF INT. HOLDINGS N.V.")</f>
        <v>STEINHOFF INT. HOLDINGS N.V.</v>
      </c>
    </row>
    <row r="138" spans="1:1" x14ac:dyDescent="0.25">
      <c r="A138" s="8" t="str">
        <f>HYPERLINK("dax-30_Stock_Data_EUR.xlsx#'STRATEC'!A1", "STRATEC")</f>
        <v>STRATEC</v>
      </c>
    </row>
    <row r="139" spans="1:1" x14ac:dyDescent="0.25">
      <c r="A139" s="8" t="str">
        <f>HYPERLINK("dax-30_Stock_Data_EUR.xlsx#'STRÖER'!A1", "STRÖER")</f>
        <v>STRÖER</v>
      </c>
    </row>
    <row r="140" spans="1:1" x14ac:dyDescent="0.25">
      <c r="A140" s="8" t="str">
        <f>HYPERLINK("dax-30_Stock_Data_EUR.xlsx#'SYMRISE'!A1", "SYMRISE")</f>
        <v>SYMRISE</v>
      </c>
    </row>
    <row r="141" spans="1:1" x14ac:dyDescent="0.25">
      <c r="A141" s="8" t="str">
        <f>HYPERLINK("dax-30_Stock_Data_EUR.xlsx#'SÜDZUCKER'!A1", "SÜDZUCKER")</f>
        <v>SÜDZUCKER</v>
      </c>
    </row>
    <row r="142" spans="1:1" x14ac:dyDescent="0.25">
      <c r="A142" s="8" t="str">
        <f>HYPERLINK("dax-30_Stock_Data_EUR.xlsx#'TAG IMMOBILIEN'!A1", "TAG IMMOBILIEN")</f>
        <v>TAG IMMOBILIEN</v>
      </c>
    </row>
    <row r="143" spans="1:1" x14ac:dyDescent="0.25">
      <c r="A143" s="8" t="str">
        <f>HYPERLINK("dax-30_Stock_Data_EUR.xlsx#'TAKKT'!A1", "TAKKT")</f>
        <v>TAKKT</v>
      </c>
    </row>
    <row r="144" spans="1:1" x14ac:dyDescent="0.25">
      <c r="A144" s="8" t="str">
        <f>HYPERLINK("dax-30_Stock_Data_EUR.xlsx#'TALANX'!A1", "TALANX")</f>
        <v>TALANX</v>
      </c>
    </row>
    <row r="145" spans="1:1" x14ac:dyDescent="0.25">
      <c r="A145" s="8" t="str">
        <f>HYPERLINK("dax-30_Stock_Data_EUR.xlsx#'TEAMVIEWER'!A1", "TEAMVIEWER")</f>
        <v>TEAMVIEWER</v>
      </c>
    </row>
    <row r="146" spans="1:1" x14ac:dyDescent="0.25">
      <c r="A146" s="8" t="str">
        <f>HYPERLINK("dax-30_Stock_Data_EUR.xlsx#'TELEFONICA DEUTSCHLAND HOLD (2)'!A1", "TELEFONICA DEUTSCHLAND HOLD (2)")</f>
        <v>TELEFONICA DEUTSCHLAND HOLD (2)</v>
      </c>
    </row>
    <row r="147" spans="1:1" x14ac:dyDescent="0.25">
      <c r="A147" s="8" t="str">
        <f>HYPERLINK("dax-30_Stock_Data_EUR.xlsx#'TELEFONICA DEUTSCHLAND HOLDING'!A1", "TELEFONICA DEUTSCHLAND HOLDING")</f>
        <v>TELEFONICA DEUTSCHLAND HOLDING</v>
      </c>
    </row>
    <row r="148" spans="1:1" x14ac:dyDescent="0.25">
      <c r="A148" s="8" t="str">
        <f>HYPERLINK("dax-30_Stock_Data_EUR.xlsx#'THYSSENKRUPP'!A1", "THYSSENKRUPP")</f>
        <v>THYSSENKRUPP</v>
      </c>
    </row>
    <row r="149" spans="1:1" x14ac:dyDescent="0.25">
      <c r="A149" s="8" t="str">
        <f>HYPERLINK("dax-30_Stock_Data_EUR.xlsx#'TRATON'!A1", "TRATON")</f>
        <v>TRATON</v>
      </c>
    </row>
    <row r="150" spans="1:1" x14ac:dyDescent="0.25">
      <c r="A150" s="8" t="str">
        <f>HYPERLINK("dax-30_Stock_Data_EUR.xlsx#'UNIPER'!A1", "UNIPER")</f>
        <v>UNIPER</v>
      </c>
    </row>
    <row r="151" spans="1:1" x14ac:dyDescent="0.25">
      <c r="A151" s="8" t="str">
        <f>HYPERLINK("dax-30_Stock_Data_EUR.xlsx#'UTD. INTERNET'!A1", "UTD. INTERNET")</f>
        <v>UTD. INTERNET</v>
      </c>
    </row>
    <row r="152" spans="1:1" x14ac:dyDescent="0.25">
      <c r="A152" s="8" t="str">
        <f>HYPERLINK("dax-30_Stock_Data_EUR.xlsx#'VARTA'!A1", "VARTA")</f>
        <v>VARTA</v>
      </c>
    </row>
    <row r="153" spans="1:1" x14ac:dyDescent="0.25">
      <c r="A153" s="8" t="str">
        <f>HYPERLINK("dax-30_Stock_Data_EUR.xlsx#'VOLKSWAGEN VZ'!A1", "VOLKSWAGEN VZ")</f>
        <v>VOLKSWAGEN VZ</v>
      </c>
    </row>
    <row r="154" spans="1:1" x14ac:dyDescent="0.25">
      <c r="A154" s="8" t="str">
        <f>HYPERLINK("dax-30_Stock_Data_EUR.xlsx#'VONOVIA'!A1", "VONOVIA")</f>
        <v>VONOVIA</v>
      </c>
    </row>
    <row r="155" spans="1:1" x14ac:dyDescent="0.25">
      <c r="A155" s="8" t="str">
        <f>HYPERLINK("dax-30_Stock_Data_EUR.xlsx#'VOSSLOH'!A1", "VOSSLOH")</f>
        <v>VOSSLOH</v>
      </c>
    </row>
    <row r="156" spans="1:1" x14ac:dyDescent="0.25">
      <c r="A156" s="8" t="str">
        <f>HYPERLINK("dax-30_Stock_Data_EUR.xlsx#'WACKER CHEMIE'!A1", "WACKER CHEMIE")</f>
        <v>WACKER CHEMIE</v>
      </c>
    </row>
    <row r="157" spans="1:1" x14ac:dyDescent="0.25">
      <c r="A157" s="8" t="str">
        <f>HYPERLINK("dax-30_Stock_Data_EUR.xlsx#'WACKER NEUSON'!A1", "WACKER NEUSON")</f>
        <v>WACKER NEUSON</v>
      </c>
    </row>
    <row r="158" spans="1:1" x14ac:dyDescent="0.25">
      <c r="A158" s="8" t="str">
        <f>HYPERLINK("dax-30_Stock_Data_EUR.xlsx#'WASHTEC'!A1", "WASHTEC")</f>
        <v>WASHTEC</v>
      </c>
    </row>
    <row r="159" spans="1:1" x14ac:dyDescent="0.25">
      <c r="A159" s="8" t="str">
        <f>HYPERLINK("dax-30_Stock_Data_EUR.xlsx#'WIRECARD'!A1", "WIRECARD")</f>
        <v>WIRECARD</v>
      </c>
    </row>
    <row r="160" spans="1:1" x14ac:dyDescent="0.25">
      <c r="A160" s="8" t="str">
        <f>HYPERLINK("dax-30_Stock_Data_EUR.xlsx#'WUESTENROT+WUERTT.AG'!A1", "WUESTENROT+WUERTT.AG")</f>
        <v>WUESTENROT+WUERTT.AG</v>
      </c>
    </row>
    <row r="161" spans="1:1" x14ac:dyDescent="0.25">
      <c r="A161" s="8" t="str">
        <f>HYPERLINK("dax-30_Stock_Data_EUR.xlsx#'ZALANDO'!A1", "ZALANDO")</f>
        <v>ZALANDO</v>
      </c>
    </row>
    <row r="162" spans="1:1" x14ac:dyDescent="0.25">
      <c r="A162" s="8" t="str">
        <f>HYPERLINK("dax-30_Stock_Data_EUR.xlsx#'ZEAL NETWORK SE'!A1", "ZEAL NETWORK SE")</f>
        <v>ZEAL NETWORK SE</v>
      </c>
    </row>
    <row r="163" spans="1:1" x14ac:dyDescent="0.25">
      <c r="A163" s="8" t="str">
        <f>HYPERLINK("dax-30_Stock_Data_EUR.xlsx#'ZOOPLUS'!A1", "ZOOPLUS")</f>
        <v>ZOOPLUS</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3A30B-0B72-4C6D-9CAF-9ED07EC122DF}">
  <dimension ref="A1:B21"/>
  <sheetViews>
    <sheetView tabSelected="1" topLeftCell="A4" workbookViewId="0">
      <selection activeCell="A11" sqref="A11"/>
    </sheetView>
  </sheetViews>
  <sheetFormatPr baseColWidth="10" defaultRowHeight="14.25" x14ac:dyDescent="0.25"/>
  <cols>
    <col min="1" max="1" width="126.42578125" style="10" customWidth="1"/>
    <col min="2" max="2" width="137.28515625" style="10" customWidth="1"/>
    <col min="3" max="16384" width="11.42578125" style="10"/>
  </cols>
  <sheetData>
    <row r="1" spans="1:2" ht="18" x14ac:dyDescent="0.25">
      <c r="A1" s="9" t="s">
        <v>4037</v>
      </c>
      <c r="B1" s="9" t="s">
        <v>4038</v>
      </c>
    </row>
    <row r="2" spans="1:2" ht="18" x14ac:dyDescent="0.25">
      <c r="A2" s="11" t="s">
        <v>4039</v>
      </c>
      <c r="B2" s="12"/>
    </row>
    <row r="3" spans="1:2" ht="108" x14ac:dyDescent="0.25">
      <c r="A3" s="9" t="s">
        <v>4065</v>
      </c>
      <c r="B3" s="9" t="s">
        <v>4066</v>
      </c>
    </row>
    <row r="4" spans="1:2" ht="18" x14ac:dyDescent="0.25">
      <c r="A4" s="9"/>
      <c r="B4" s="9"/>
    </row>
    <row r="5" spans="1:2" ht="108" x14ac:dyDescent="0.25">
      <c r="A5" s="9" t="s">
        <v>4040</v>
      </c>
      <c r="B5" s="9" t="s">
        <v>4041</v>
      </c>
    </row>
    <row r="6" spans="1:2" ht="18" x14ac:dyDescent="0.25">
      <c r="A6" s="9"/>
      <c r="B6" s="9"/>
    </row>
    <row r="7" spans="1:2" ht="18" x14ac:dyDescent="0.25">
      <c r="A7" s="9" t="s">
        <v>4042</v>
      </c>
      <c r="B7" s="9" t="s">
        <v>4043</v>
      </c>
    </row>
    <row r="8" spans="1:2" ht="15" x14ac:dyDescent="0.25">
      <c r="A8" s="13" t="s">
        <v>4044</v>
      </c>
      <c r="B8" s="13" t="s">
        <v>4044</v>
      </c>
    </row>
    <row r="9" spans="1:2" ht="15" x14ac:dyDescent="0.25">
      <c r="A9" s="13"/>
      <c r="B9" s="13"/>
    </row>
    <row r="10" spans="1:2" ht="15" x14ac:dyDescent="0.25">
      <c r="A10" s="14" t="s">
        <v>4045</v>
      </c>
      <c r="B10" s="14" t="s">
        <v>4046</v>
      </c>
    </row>
    <row r="11" spans="1:2" ht="42.75" x14ac:dyDescent="0.25">
      <c r="A11" s="10" t="s">
        <v>4047</v>
      </c>
      <c r="B11" s="10" t="s">
        <v>4048</v>
      </c>
    </row>
    <row r="12" spans="1:2" ht="43.5" x14ac:dyDescent="0.25">
      <c r="A12" s="10" t="s">
        <v>4049</v>
      </c>
      <c r="B12" s="10" t="s">
        <v>4050</v>
      </c>
    </row>
    <row r="13" spans="1:2" ht="29.25" x14ac:dyDescent="0.25">
      <c r="A13" s="10" t="s">
        <v>4051</v>
      </c>
      <c r="B13" s="10" t="s">
        <v>4052</v>
      </c>
    </row>
    <row r="14" spans="1:2" ht="58.5" x14ac:dyDescent="0.25">
      <c r="A14" s="14" t="s">
        <v>4053</v>
      </c>
      <c r="B14" s="10" t="s">
        <v>4054</v>
      </c>
    </row>
    <row r="15" spans="1:2" ht="100.5" x14ac:dyDescent="0.25">
      <c r="A15" s="10" t="s">
        <v>4055</v>
      </c>
      <c r="B15" s="10" t="s">
        <v>4056</v>
      </c>
    </row>
    <row r="16" spans="1:2" ht="171" x14ac:dyDescent="0.25">
      <c r="A16" s="10" t="s">
        <v>4057</v>
      </c>
      <c r="B16" s="10" t="s">
        <v>4058</v>
      </c>
    </row>
    <row r="17" spans="1:2" ht="15" x14ac:dyDescent="0.25">
      <c r="A17" s="14" t="s">
        <v>4059</v>
      </c>
      <c r="B17" s="14" t="s">
        <v>4060</v>
      </c>
    </row>
    <row r="18" spans="1:2" ht="28.5" x14ac:dyDescent="0.25">
      <c r="A18" s="10" t="s">
        <v>4061</v>
      </c>
      <c r="B18" s="10" t="s">
        <v>4062</v>
      </c>
    </row>
    <row r="21" spans="1:2" ht="28.5" x14ac:dyDescent="0.25">
      <c r="A21" s="10" t="s">
        <v>4063</v>
      </c>
      <c r="B21" s="10" t="s">
        <v>4064</v>
      </c>
    </row>
  </sheetData>
  <hyperlinks>
    <hyperlink ref="B8" r:id="rId1" xr:uid="{5CE47104-80DB-4FB5-977E-9D5A7B952663}"/>
    <hyperlink ref="A8" r:id="rId2" xr:uid="{73C9661A-E8C2-4C46-A31F-E59AD6DA5EA9}"/>
  </hyperlinks>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4" width="20" customWidth="1"/>
    <col min="15" max="15" width="21" customWidth="1"/>
    <col min="16" max="16" width="10" customWidth="1"/>
    <col min="17" max="17" width="21" customWidth="1"/>
    <col min="18" max="18" width="20" customWidth="1"/>
    <col min="19" max="22" width="10" customWidth="1"/>
    <col min="23" max="23" width="8" customWidth="1"/>
  </cols>
  <sheetData>
    <row r="1" spans="1:23" ht="18.75" customHeight="1" x14ac:dyDescent="0.3">
      <c r="A1" s="1" t="s">
        <v>1</v>
      </c>
      <c r="B1" s="2" t="s">
        <v>2</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8</v>
      </c>
      <c r="C4" s="5" t="s">
        <v>9</v>
      </c>
      <c r="D4" s="5"/>
      <c r="E4" t="s">
        <v>10</v>
      </c>
      <c r="G4" t="s">
        <v>11</v>
      </c>
      <c r="H4" t="s">
        <v>12</v>
      </c>
      <c r="J4" t="s">
        <v>13</v>
      </c>
      <c r="L4" t="s">
        <v>14</v>
      </c>
    </row>
    <row r="5" spans="1:23" x14ac:dyDescent="0.25">
      <c r="A5" s="5" t="s">
        <v>15</v>
      </c>
      <c r="B5" t="s">
        <v>16</v>
      </c>
      <c r="C5" s="5" t="s">
        <v>17</v>
      </c>
      <c r="D5" s="5"/>
      <c r="E5" t="s">
        <v>18</v>
      </c>
      <c r="G5" t="s">
        <v>19</v>
      </c>
      <c r="H5" t="s">
        <v>20</v>
      </c>
      <c r="J5" t="s">
        <v>21</v>
      </c>
      <c r="L5" t="s">
        <v>22</v>
      </c>
    </row>
    <row r="6" spans="1:23" x14ac:dyDescent="0.25">
      <c r="A6" s="5" t="s">
        <v>23</v>
      </c>
      <c r="B6" t="s">
        <v>24</v>
      </c>
      <c r="C6" s="5" t="s">
        <v>25</v>
      </c>
      <c r="D6" s="5"/>
      <c r="E6" t="s">
        <v>26</v>
      </c>
      <c r="G6" t="s">
        <v>27</v>
      </c>
      <c r="H6" t="s">
        <v>28</v>
      </c>
    </row>
    <row r="7" spans="1:23" x14ac:dyDescent="0.25">
      <c r="A7" s="5" t="s">
        <v>29</v>
      </c>
      <c r="B7" t="s">
        <v>30</v>
      </c>
      <c r="C7" s="5" t="s">
        <v>31</v>
      </c>
      <c r="D7" s="5"/>
      <c r="E7" t="s">
        <v>32</v>
      </c>
      <c r="G7" t="s">
        <v>33</v>
      </c>
      <c r="H7" t="s">
        <v>34</v>
      </c>
    </row>
    <row r="8" spans="1:23" x14ac:dyDescent="0.25">
      <c r="A8" s="5" t="s">
        <v>35</v>
      </c>
      <c r="B8" t="s">
        <v>36</v>
      </c>
      <c r="C8" s="5" t="s">
        <v>37</v>
      </c>
      <c r="D8" s="5"/>
      <c r="E8" t="s">
        <v>38</v>
      </c>
      <c r="G8" t="s">
        <v>39</v>
      </c>
      <c r="H8" t="s">
        <v>40</v>
      </c>
    </row>
    <row r="9" spans="1:23" x14ac:dyDescent="0.25">
      <c r="A9" s="5" t="s">
        <v>41</v>
      </c>
      <c r="B9" t="s">
        <v>42</v>
      </c>
      <c r="C9" s="5" t="s">
        <v>43</v>
      </c>
      <c r="D9" s="5"/>
      <c r="E9" t="s">
        <v>44</v>
      </c>
    </row>
    <row r="10" spans="1:23" x14ac:dyDescent="0.25">
      <c r="A10" s="5" t="s">
        <v>45</v>
      </c>
      <c r="B10" t="s">
        <v>46</v>
      </c>
      <c r="C10" s="5" t="s">
        <v>47</v>
      </c>
      <c r="D10" s="5"/>
      <c r="E10" t="s">
        <v>48</v>
      </c>
    </row>
    <row r="11" spans="1:23" x14ac:dyDescent="0.25">
      <c r="A11" s="5" t="s">
        <v>49</v>
      </c>
      <c r="B11" t="s">
        <v>50</v>
      </c>
    </row>
    <row r="12" spans="1:23" x14ac:dyDescent="0.25">
      <c r="A12" s="5" t="s">
        <v>51</v>
      </c>
      <c r="B12" t="s">
        <v>52</v>
      </c>
    </row>
    <row r="13" spans="1:23" x14ac:dyDescent="0.25">
      <c r="A13" s="5" t="s">
        <v>53</v>
      </c>
      <c r="B13" t="s">
        <v>54</v>
      </c>
    </row>
    <row r="14" spans="1:23" x14ac:dyDescent="0.25">
      <c r="A14" s="5" t="s">
        <v>55</v>
      </c>
      <c r="B14" t="s">
        <v>56</v>
      </c>
    </row>
    <row r="15" spans="1:23" x14ac:dyDescent="0.25">
      <c r="A15" s="5" t="s">
        <v>57</v>
      </c>
      <c r="B15" t="s">
        <v>58</v>
      </c>
    </row>
    <row r="16" spans="1:23" x14ac:dyDescent="0.25">
      <c r="A16" s="5" t="s">
        <v>59</v>
      </c>
      <c r="B16" t="s">
        <v>60</v>
      </c>
    </row>
    <row r="17" spans="1:23" x14ac:dyDescent="0.25">
      <c r="A17" s="5" t="s">
        <v>61</v>
      </c>
      <c r="B17" t="s">
        <v>62</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3675</v>
      </c>
      <c r="D20">
        <v>3663</v>
      </c>
      <c r="E20">
        <v>2812</v>
      </c>
      <c r="F20">
        <v>710</v>
      </c>
      <c r="G20">
        <v>629.5</v>
      </c>
      <c r="H20">
        <v>289.60000000000002</v>
      </c>
      <c r="I20">
        <v>290.5</v>
      </c>
      <c r="J20">
        <v>323.7</v>
      </c>
      <c r="K20">
        <v>349.1</v>
      </c>
      <c r="L20">
        <v>362.5</v>
      </c>
      <c r="M20">
        <v>344.5</v>
      </c>
      <c r="N20">
        <v>350.1</v>
      </c>
      <c r="O20">
        <v>361.5</v>
      </c>
      <c r="P20">
        <v>282.2</v>
      </c>
      <c r="Q20">
        <v>323.2</v>
      </c>
      <c r="R20">
        <v>350.4</v>
      </c>
      <c r="S20">
        <v>154.80000000000001</v>
      </c>
      <c r="T20">
        <v>144.5</v>
      </c>
      <c r="U20">
        <v>173</v>
      </c>
      <c r="V20">
        <v>187.9</v>
      </c>
      <c r="W20" t="s">
        <v>67</v>
      </c>
    </row>
    <row r="21" spans="1:23" x14ac:dyDescent="0.25">
      <c r="A21" s="5" t="s">
        <v>68</v>
      </c>
      <c r="B21" s="5" t="s">
        <v>69</v>
      </c>
      <c r="C21">
        <v>528.5</v>
      </c>
      <c r="D21">
        <v>567.20000000000005</v>
      </c>
      <c r="E21">
        <v>439.9</v>
      </c>
      <c r="F21">
        <v>58.7</v>
      </c>
      <c r="G21">
        <v>69.2</v>
      </c>
      <c r="H21">
        <v>75.3</v>
      </c>
      <c r="I21">
        <v>61.2</v>
      </c>
      <c r="J21">
        <v>55.5</v>
      </c>
      <c r="K21">
        <v>48.1</v>
      </c>
      <c r="L21">
        <v>40.4</v>
      </c>
      <c r="M21">
        <v>44.4</v>
      </c>
      <c r="N21">
        <v>33.9</v>
      </c>
      <c r="O21">
        <v>34</v>
      </c>
      <c r="P21">
        <v>28.8</v>
      </c>
      <c r="Q21">
        <v>24</v>
      </c>
      <c r="R21">
        <v>16.100000000000001</v>
      </c>
      <c r="S21">
        <v>8.4</v>
      </c>
      <c r="T21">
        <v>2.8</v>
      </c>
      <c r="U21">
        <v>-18.899999999999999</v>
      </c>
      <c r="V21">
        <v>5.7</v>
      </c>
      <c r="W21" t="s">
        <v>67</v>
      </c>
    </row>
    <row r="22" spans="1:23" x14ac:dyDescent="0.25">
      <c r="A22" s="5" t="s">
        <v>70</v>
      </c>
      <c r="B22" s="5" t="s">
        <v>71</v>
      </c>
      <c r="C22">
        <v>-6.1</v>
      </c>
      <c r="D22">
        <v>-4.5999999999999996</v>
      </c>
      <c r="E22">
        <v>-8.6</v>
      </c>
      <c r="F22">
        <v>-3.1</v>
      </c>
      <c r="G22">
        <v>-3.4</v>
      </c>
      <c r="H22">
        <v>-2.7</v>
      </c>
      <c r="I22">
        <v>116.8</v>
      </c>
      <c r="J22">
        <v>-34.700000000000003</v>
      </c>
      <c r="K22">
        <v>4.2</v>
      </c>
      <c r="L22">
        <v>2.2000000000000002</v>
      </c>
      <c r="M22">
        <v>66.5</v>
      </c>
      <c r="N22">
        <v>-206.3</v>
      </c>
      <c r="O22">
        <v>-6.3</v>
      </c>
      <c r="P22">
        <v>-0.7</v>
      </c>
      <c r="Q22">
        <v>1.1000000000000001</v>
      </c>
      <c r="R22">
        <v>0.5</v>
      </c>
      <c r="S22">
        <v>-0.7</v>
      </c>
      <c r="T22">
        <v>-0.4</v>
      </c>
      <c r="U22">
        <v>-1.7</v>
      </c>
      <c r="V22">
        <v>-2</v>
      </c>
      <c r="W22" t="s">
        <v>67</v>
      </c>
    </row>
    <row r="23" spans="1:23" x14ac:dyDescent="0.25">
      <c r="A23" s="5" t="s">
        <v>72</v>
      </c>
      <c r="B23" s="5" t="s">
        <v>73</v>
      </c>
      <c r="C23">
        <v>522.4</v>
      </c>
      <c r="D23">
        <v>562.6</v>
      </c>
      <c r="E23">
        <v>431.3</v>
      </c>
      <c r="F23">
        <v>55.6</v>
      </c>
      <c r="G23">
        <v>65.8</v>
      </c>
      <c r="H23">
        <v>72.599999999999994</v>
      </c>
      <c r="I23">
        <v>178</v>
      </c>
      <c r="J23">
        <v>20.8</v>
      </c>
      <c r="K23">
        <v>52.3</v>
      </c>
      <c r="L23">
        <v>42.6</v>
      </c>
      <c r="M23">
        <v>110.9</v>
      </c>
      <c r="N23">
        <v>-172.4</v>
      </c>
      <c r="O23">
        <v>27.7</v>
      </c>
      <c r="P23">
        <v>28.1</v>
      </c>
      <c r="Q23">
        <v>25.1</v>
      </c>
      <c r="R23">
        <v>16.600000000000001</v>
      </c>
      <c r="S23">
        <v>7.7</v>
      </c>
      <c r="T23">
        <v>2.4</v>
      </c>
      <c r="U23">
        <v>-20.6</v>
      </c>
      <c r="V23">
        <v>3.7</v>
      </c>
      <c r="W23" t="s">
        <v>67</v>
      </c>
    </row>
    <row r="24" spans="1:23" x14ac:dyDescent="0.25">
      <c r="A24" s="5" t="s">
        <v>74</v>
      </c>
      <c r="B24" s="5" t="s">
        <v>75</v>
      </c>
      <c r="C24">
        <v>148.80000000000001</v>
      </c>
      <c r="D24">
        <v>156.5</v>
      </c>
      <c r="E24">
        <v>121</v>
      </c>
      <c r="F24">
        <v>29.1</v>
      </c>
      <c r="G24">
        <v>20</v>
      </c>
      <c r="H24">
        <v>22.5</v>
      </c>
      <c r="I24">
        <v>22.2</v>
      </c>
      <c r="J24">
        <v>-2.7</v>
      </c>
      <c r="K24">
        <v>11.3</v>
      </c>
      <c r="L24">
        <v>11.6</v>
      </c>
      <c r="M24">
        <v>10</v>
      </c>
      <c r="N24">
        <v>11.7</v>
      </c>
      <c r="O24">
        <v>3.4</v>
      </c>
      <c r="P24">
        <v>10.9</v>
      </c>
      <c r="Q24">
        <v>10.6</v>
      </c>
      <c r="R24">
        <v>6.1</v>
      </c>
      <c r="S24">
        <v>5.0999999999999996</v>
      </c>
      <c r="T24">
        <v>1.8</v>
      </c>
      <c r="U24">
        <v>-6.7</v>
      </c>
      <c r="V24">
        <v>3.6</v>
      </c>
      <c r="W24" t="s">
        <v>67</v>
      </c>
    </row>
    <row r="25" spans="1:23" x14ac:dyDescent="0.25">
      <c r="A25" s="5" t="s">
        <v>76</v>
      </c>
      <c r="B25" s="5" t="s">
        <v>77</v>
      </c>
      <c r="C25">
        <v>373.6</v>
      </c>
      <c r="D25">
        <v>406</v>
      </c>
      <c r="E25">
        <v>310.39999999999998</v>
      </c>
      <c r="F25">
        <v>26.4</v>
      </c>
      <c r="G25">
        <v>45.8</v>
      </c>
      <c r="H25">
        <v>50.1</v>
      </c>
      <c r="I25">
        <v>155.80000000000001</v>
      </c>
      <c r="J25">
        <v>23.5</v>
      </c>
      <c r="K25">
        <v>41</v>
      </c>
      <c r="L25">
        <v>31</v>
      </c>
      <c r="M25">
        <v>101.2</v>
      </c>
      <c r="N25">
        <v>-184.1</v>
      </c>
      <c r="O25">
        <v>24.3</v>
      </c>
      <c r="P25">
        <v>17.2</v>
      </c>
      <c r="Q25">
        <v>14.4</v>
      </c>
      <c r="R25">
        <v>10.6</v>
      </c>
      <c r="S25">
        <v>2.6</v>
      </c>
      <c r="T25">
        <v>0.7</v>
      </c>
      <c r="U25">
        <v>-13.9</v>
      </c>
      <c r="V25">
        <v>0.1</v>
      </c>
      <c r="W25" t="s">
        <v>67</v>
      </c>
    </row>
    <row r="26" spans="1:23" x14ac:dyDescent="0.25">
      <c r="A26" s="5" t="s">
        <v>78</v>
      </c>
      <c r="B26" s="5" t="s">
        <v>79</v>
      </c>
      <c r="C26" t="s">
        <v>67</v>
      </c>
      <c r="D26" t="s">
        <v>67</v>
      </c>
      <c r="E26">
        <v>-16.600000000000001</v>
      </c>
      <c r="F26" t="s">
        <v>67</v>
      </c>
      <c r="G26" t="s">
        <v>67</v>
      </c>
      <c r="H26" t="s">
        <v>67</v>
      </c>
      <c r="I26" t="s">
        <v>67</v>
      </c>
      <c r="J26" t="s">
        <v>67</v>
      </c>
      <c r="K26" t="s">
        <v>67</v>
      </c>
      <c r="L26" t="s">
        <v>67</v>
      </c>
      <c r="M26">
        <v>0.1</v>
      </c>
      <c r="N26" t="s">
        <v>67</v>
      </c>
      <c r="O26" t="s">
        <v>67</v>
      </c>
      <c r="P26" t="s">
        <v>67</v>
      </c>
      <c r="Q26" t="s">
        <v>67</v>
      </c>
      <c r="R26" t="s">
        <v>67</v>
      </c>
      <c r="S26" t="s">
        <v>67</v>
      </c>
      <c r="T26" t="s">
        <v>67</v>
      </c>
      <c r="U26" t="s">
        <v>67</v>
      </c>
      <c r="V26" t="s">
        <v>67</v>
      </c>
      <c r="W26" t="s">
        <v>67</v>
      </c>
    </row>
    <row r="27" spans="1:23" x14ac:dyDescent="0.25">
      <c r="A27" s="5" t="s">
        <v>80</v>
      </c>
      <c r="B27" s="5" t="s">
        <v>81</v>
      </c>
      <c r="C27">
        <v>373.6</v>
      </c>
      <c r="D27">
        <v>406</v>
      </c>
      <c r="E27">
        <v>464.7</v>
      </c>
      <c r="F27">
        <v>26.4</v>
      </c>
      <c r="G27">
        <v>46.1</v>
      </c>
      <c r="H27">
        <v>50.1</v>
      </c>
      <c r="I27">
        <v>155.80000000000001</v>
      </c>
      <c r="J27">
        <v>23.5</v>
      </c>
      <c r="K27">
        <v>41</v>
      </c>
      <c r="L27">
        <v>31</v>
      </c>
      <c r="M27">
        <v>101.2</v>
      </c>
      <c r="N27">
        <v>-184.1</v>
      </c>
      <c r="O27">
        <v>24.3</v>
      </c>
      <c r="P27">
        <v>17.2</v>
      </c>
      <c r="Q27">
        <v>14.4</v>
      </c>
      <c r="R27">
        <v>10.6</v>
      </c>
      <c r="S27">
        <v>2.6</v>
      </c>
      <c r="T27">
        <v>0.7</v>
      </c>
      <c r="U27">
        <v>-13.9</v>
      </c>
      <c r="V27">
        <v>0.3</v>
      </c>
      <c r="W27" t="s">
        <v>67</v>
      </c>
    </row>
    <row r="28" spans="1:23" x14ac:dyDescent="0.25">
      <c r="A28" s="5" t="s">
        <v>82</v>
      </c>
      <c r="B28" s="5" t="s">
        <v>83</v>
      </c>
      <c r="C28">
        <v>1309</v>
      </c>
      <c r="D28">
        <v>1065</v>
      </c>
      <c r="E28">
        <v>656.6</v>
      </c>
      <c r="F28">
        <v>200.5</v>
      </c>
      <c r="G28">
        <v>283.89999999999998</v>
      </c>
      <c r="H28">
        <v>373.6</v>
      </c>
      <c r="I28">
        <v>242.1</v>
      </c>
      <c r="J28">
        <v>130.80000000000001</v>
      </c>
      <c r="K28">
        <v>75.2</v>
      </c>
      <c r="L28">
        <v>70.400000000000006</v>
      </c>
      <c r="M28">
        <v>74.900000000000006</v>
      </c>
      <c r="N28">
        <v>43.1</v>
      </c>
      <c r="O28">
        <v>143.1</v>
      </c>
      <c r="P28">
        <v>38.200000000000003</v>
      </c>
      <c r="Q28">
        <v>66.599999999999994</v>
      </c>
      <c r="R28">
        <v>50.4</v>
      </c>
      <c r="S28">
        <v>69.2</v>
      </c>
      <c r="T28">
        <v>23.9</v>
      </c>
      <c r="U28">
        <v>33.700000000000003</v>
      </c>
      <c r="V28">
        <v>45.7</v>
      </c>
      <c r="W28" t="s">
        <v>67</v>
      </c>
    </row>
    <row r="29" spans="1:23" x14ac:dyDescent="0.25">
      <c r="A29" s="5" t="s">
        <v>84</v>
      </c>
      <c r="B29" s="5" t="s">
        <v>85</v>
      </c>
      <c r="C29">
        <v>5153</v>
      </c>
      <c r="D29">
        <v>4182</v>
      </c>
      <c r="E29">
        <v>4079</v>
      </c>
      <c r="F29">
        <v>394.7</v>
      </c>
      <c r="G29">
        <v>404.8</v>
      </c>
      <c r="H29">
        <v>102</v>
      </c>
      <c r="I29">
        <v>110.2</v>
      </c>
      <c r="J29">
        <v>391.8</v>
      </c>
      <c r="K29">
        <v>318.5</v>
      </c>
      <c r="L29">
        <v>204.2</v>
      </c>
      <c r="M29">
        <v>230.4</v>
      </c>
      <c r="N29">
        <v>139.19999999999999</v>
      </c>
      <c r="O29">
        <v>242.9</v>
      </c>
      <c r="P29">
        <v>212.7</v>
      </c>
      <c r="Q29">
        <v>44.1</v>
      </c>
      <c r="R29">
        <v>44.8</v>
      </c>
      <c r="S29">
        <v>52.1</v>
      </c>
      <c r="T29">
        <v>22.6</v>
      </c>
      <c r="U29">
        <v>25.2</v>
      </c>
      <c r="V29">
        <v>34.6</v>
      </c>
      <c r="W29" t="s">
        <v>67</v>
      </c>
    </row>
    <row r="30" spans="1:23" x14ac:dyDescent="0.25">
      <c r="A30" s="5" t="s">
        <v>86</v>
      </c>
      <c r="B30" s="5" t="s">
        <v>87</v>
      </c>
      <c r="C30">
        <v>6462</v>
      </c>
      <c r="D30">
        <v>5247</v>
      </c>
      <c r="E30">
        <v>4736</v>
      </c>
      <c r="F30">
        <v>595.20000000000005</v>
      </c>
      <c r="G30">
        <v>688.7</v>
      </c>
      <c r="H30">
        <v>475.6</v>
      </c>
      <c r="I30">
        <v>352.3</v>
      </c>
      <c r="J30">
        <v>522.6</v>
      </c>
      <c r="K30">
        <v>393.7</v>
      </c>
      <c r="L30">
        <v>274.60000000000002</v>
      </c>
      <c r="M30">
        <v>305.3</v>
      </c>
      <c r="N30">
        <v>182.3</v>
      </c>
      <c r="O30">
        <v>386</v>
      </c>
      <c r="P30">
        <v>250.9</v>
      </c>
      <c r="Q30">
        <v>110.7</v>
      </c>
      <c r="R30">
        <v>95.2</v>
      </c>
      <c r="S30">
        <v>121.3</v>
      </c>
      <c r="T30">
        <v>46.5</v>
      </c>
      <c r="U30">
        <v>58.9</v>
      </c>
      <c r="V30">
        <v>80.3</v>
      </c>
      <c r="W30" t="s">
        <v>67</v>
      </c>
    </row>
    <row r="31" spans="1:23" x14ac:dyDescent="0.25">
      <c r="A31" s="5" t="s">
        <v>88</v>
      </c>
      <c r="B31" s="5" t="s">
        <v>89</v>
      </c>
      <c r="C31">
        <v>548.9</v>
      </c>
      <c r="D31">
        <v>646.9</v>
      </c>
      <c r="E31">
        <v>675.2</v>
      </c>
      <c r="F31">
        <v>153.69999999999999</v>
      </c>
      <c r="G31">
        <v>201.1</v>
      </c>
      <c r="H31">
        <v>45.6</v>
      </c>
      <c r="I31">
        <v>41.4</v>
      </c>
      <c r="J31">
        <v>65.900000000000006</v>
      </c>
      <c r="K31">
        <v>65.7</v>
      </c>
      <c r="L31">
        <v>73.3</v>
      </c>
      <c r="M31">
        <v>92.7</v>
      </c>
      <c r="N31">
        <v>66.900000000000006</v>
      </c>
      <c r="O31">
        <v>71.2</v>
      </c>
      <c r="P31">
        <v>51.4</v>
      </c>
      <c r="Q31">
        <v>39.4</v>
      </c>
      <c r="R31">
        <v>37</v>
      </c>
      <c r="S31">
        <v>69.7</v>
      </c>
      <c r="T31">
        <v>19.3</v>
      </c>
      <c r="U31">
        <v>31.8</v>
      </c>
      <c r="V31">
        <v>39</v>
      </c>
      <c r="W31" t="s">
        <v>67</v>
      </c>
    </row>
    <row r="32" spans="1:23" x14ac:dyDescent="0.25">
      <c r="A32" s="5" t="s">
        <v>90</v>
      </c>
      <c r="B32" s="5" t="s">
        <v>91</v>
      </c>
      <c r="C32">
        <v>1272</v>
      </c>
      <c r="D32">
        <v>319.60000000000002</v>
      </c>
      <c r="E32">
        <v>255.4</v>
      </c>
      <c r="F32">
        <v>141.5</v>
      </c>
      <c r="G32">
        <v>134.5</v>
      </c>
      <c r="H32">
        <v>98.8</v>
      </c>
      <c r="I32">
        <v>93.3</v>
      </c>
      <c r="J32">
        <v>336.3</v>
      </c>
      <c r="K32">
        <v>163</v>
      </c>
      <c r="L32">
        <v>60.9</v>
      </c>
      <c r="M32">
        <v>64</v>
      </c>
      <c r="N32">
        <v>83.6</v>
      </c>
      <c r="O32">
        <v>81.099999999999994</v>
      </c>
      <c r="P32">
        <v>87.2</v>
      </c>
      <c r="Q32">
        <v>0.6</v>
      </c>
      <c r="R32">
        <v>0.3</v>
      </c>
      <c r="S32">
        <v>0.5</v>
      </c>
      <c r="T32">
        <v>0.7</v>
      </c>
      <c r="U32">
        <v>1.4</v>
      </c>
      <c r="V32">
        <v>1.7</v>
      </c>
      <c r="W32" t="s">
        <v>67</v>
      </c>
    </row>
    <row r="33" spans="1:23" x14ac:dyDescent="0.25">
      <c r="A33" s="5" t="s">
        <v>92</v>
      </c>
      <c r="B33" s="5" t="s">
        <v>93</v>
      </c>
      <c r="C33">
        <v>1821</v>
      </c>
      <c r="D33">
        <v>966.6</v>
      </c>
      <c r="E33">
        <v>930.6</v>
      </c>
      <c r="F33">
        <v>311.8</v>
      </c>
      <c r="G33">
        <v>335.7</v>
      </c>
      <c r="H33">
        <v>144.4</v>
      </c>
      <c r="I33">
        <v>134.69999999999999</v>
      </c>
      <c r="J33">
        <v>402.2</v>
      </c>
      <c r="K33">
        <v>228.7</v>
      </c>
      <c r="L33">
        <v>134.19999999999999</v>
      </c>
      <c r="M33">
        <v>156.80000000000001</v>
      </c>
      <c r="N33">
        <v>150.6</v>
      </c>
      <c r="O33">
        <v>152.30000000000001</v>
      </c>
      <c r="P33">
        <v>138.6</v>
      </c>
      <c r="Q33">
        <v>40</v>
      </c>
      <c r="R33">
        <v>37.200000000000003</v>
      </c>
      <c r="S33">
        <v>70.2</v>
      </c>
      <c r="T33">
        <v>20</v>
      </c>
      <c r="U33">
        <v>33.200000000000003</v>
      </c>
      <c r="V33">
        <v>40.700000000000003</v>
      </c>
      <c r="W33" t="s">
        <v>67</v>
      </c>
    </row>
    <row r="34" spans="1:23" x14ac:dyDescent="0.25">
      <c r="A34" s="5" t="s">
        <v>78</v>
      </c>
      <c r="B34" s="5" t="s">
        <v>79</v>
      </c>
      <c r="C34" t="s">
        <v>67</v>
      </c>
      <c r="D34" t="s">
        <v>67</v>
      </c>
      <c r="E34" t="s">
        <v>67</v>
      </c>
      <c r="F34" t="s">
        <v>67</v>
      </c>
      <c r="G34" t="s">
        <v>67</v>
      </c>
      <c r="H34" t="s">
        <v>67</v>
      </c>
      <c r="I34" t="s">
        <v>67</v>
      </c>
      <c r="J34" t="s">
        <v>67</v>
      </c>
      <c r="K34" t="s">
        <v>67</v>
      </c>
      <c r="L34">
        <v>0.2</v>
      </c>
      <c r="M34">
        <v>0.4</v>
      </c>
      <c r="N34" t="s">
        <v>67</v>
      </c>
      <c r="O34" t="s">
        <v>67</v>
      </c>
      <c r="P34" t="s">
        <v>67</v>
      </c>
      <c r="Q34" t="s">
        <v>67</v>
      </c>
      <c r="R34" t="s">
        <v>67</v>
      </c>
      <c r="S34" t="s">
        <v>67</v>
      </c>
      <c r="T34" t="s">
        <v>67</v>
      </c>
      <c r="U34" t="s">
        <v>67</v>
      </c>
      <c r="V34">
        <v>-0.1</v>
      </c>
      <c r="W34" t="s">
        <v>67</v>
      </c>
    </row>
    <row r="35" spans="1:23" x14ac:dyDescent="0.25">
      <c r="A35" s="5" t="s">
        <v>94</v>
      </c>
      <c r="B35" s="5" t="s">
        <v>95</v>
      </c>
      <c r="C35">
        <v>4641</v>
      </c>
      <c r="D35">
        <v>4280</v>
      </c>
      <c r="E35">
        <v>3805</v>
      </c>
      <c r="F35">
        <v>283.39999999999998</v>
      </c>
      <c r="G35">
        <v>353</v>
      </c>
      <c r="H35">
        <v>331.1</v>
      </c>
      <c r="I35">
        <v>217.6</v>
      </c>
      <c r="J35">
        <v>120.5</v>
      </c>
      <c r="K35">
        <v>165</v>
      </c>
      <c r="L35">
        <v>140.19999999999999</v>
      </c>
      <c r="M35">
        <v>148.1</v>
      </c>
      <c r="N35">
        <v>31.7</v>
      </c>
      <c r="O35">
        <v>233.7</v>
      </c>
      <c r="P35">
        <v>112.3</v>
      </c>
      <c r="Q35">
        <v>70.7</v>
      </c>
      <c r="R35">
        <v>58</v>
      </c>
      <c r="S35">
        <v>51.1</v>
      </c>
      <c r="T35">
        <v>26.5</v>
      </c>
      <c r="U35">
        <v>25.6</v>
      </c>
      <c r="V35">
        <v>39.799999999999997</v>
      </c>
      <c r="W35" t="s">
        <v>67</v>
      </c>
    </row>
    <row r="36" spans="1:23" x14ac:dyDescent="0.25">
      <c r="A36" s="5" t="s">
        <v>96</v>
      </c>
      <c r="B36" s="5" t="s">
        <v>97</v>
      </c>
      <c r="C36">
        <v>6462</v>
      </c>
      <c r="D36">
        <v>5247</v>
      </c>
      <c r="E36">
        <v>4736</v>
      </c>
      <c r="F36">
        <v>595.20000000000005</v>
      </c>
      <c r="G36">
        <v>688.7</v>
      </c>
      <c r="H36">
        <v>475.6</v>
      </c>
      <c r="I36">
        <v>352.3</v>
      </c>
      <c r="J36">
        <v>522.6</v>
      </c>
      <c r="K36">
        <v>393.7</v>
      </c>
      <c r="L36">
        <v>274.60000000000002</v>
      </c>
      <c r="M36">
        <v>305.3</v>
      </c>
      <c r="N36">
        <v>182.3</v>
      </c>
      <c r="O36">
        <v>386</v>
      </c>
      <c r="P36">
        <v>250.9</v>
      </c>
      <c r="Q36">
        <v>110.7</v>
      </c>
      <c r="R36">
        <v>95.2</v>
      </c>
      <c r="S36">
        <v>121.3</v>
      </c>
      <c r="T36">
        <v>46.5</v>
      </c>
      <c r="U36">
        <v>58.9</v>
      </c>
      <c r="V36">
        <v>80.3</v>
      </c>
      <c r="W36" t="s">
        <v>67</v>
      </c>
    </row>
    <row r="37" spans="1:23" x14ac:dyDescent="0.25">
      <c r="A37" s="5" t="s">
        <v>98</v>
      </c>
      <c r="B37" s="5" t="s">
        <v>99</v>
      </c>
      <c r="C37">
        <v>176.27</v>
      </c>
      <c r="D37">
        <v>176.36</v>
      </c>
      <c r="E37">
        <v>176.77</v>
      </c>
      <c r="F37">
        <v>54.77</v>
      </c>
      <c r="G37">
        <v>54.77</v>
      </c>
      <c r="H37">
        <v>53.19</v>
      </c>
      <c r="I37">
        <v>53.19</v>
      </c>
      <c r="J37">
        <v>48.71</v>
      </c>
      <c r="K37">
        <v>51.9</v>
      </c>
      <c r="L37">
        <v>53.2</v>
      </c>
      <c r="M37">
        <v>53.2</v>
      </c>
      <c r="N37">
        <v>53.2</v>
      </c>
      <c r="O37">
        <v>53.2</v>
      </c>
      <c r="P37">
        <v>32.5</v>
      </c>
      <c r="Q37">
        <v>32.5</v>
      </c>
      <c r="R37">
        <v>32.700000000000003</v>
      </c>
      <c r="S37">
        <v>35</v>
      </c>
      <c r="T37">
        <v>24</v>
      </c>
      <c r="U37">
        <v>24</v>
      </c>
      <c r="V37" t="s">
        <v>67</v>
      </c>
      <c r="W37" t="s">
        <v>67</v>
      </c>
    </row>
    <row r="38" spans="1:23" x14ac:dyDescent="0.25">
      <c r="A38" s="5" t="s">
        <v>100</v>
      </c>
      <c r="B38" s="5" t="s">
        <v>101</v>
      </c>
      <c r="C38">
        <v>193.9</v>
      </c>
      <c r="D38">
        <v>194</v>
      </c>
      <c r="E38">
        <v>194.4</v>
      </c>
      <c r="F38">
        <v>60.24</v>
      </c>
      <c r="G38">
        <v>60.24</v>
      </c>
      <c r="H38">
        <v>52.8</v>
      </c>
      <c r="I38">
        <v>58.51</v>
      </c>
      <c r="J38">
        <v>53.58</v>
      </c>
      <c r="K38">
        <v>57.09</v>
      </c>
      <c r="L38">
        <v>58.5</v>
      </c>
      <c r="M38">
        <v>58.5</v>
      </c>
      <c r="N38">
        <v>54.7</v>
      </c>
      <c r="O38">
        <v>58.5</v>
      </c>
      <c r="P38">
        <v>34.5</v>
      </c>
      <c r="Q38">
        <v>34.6</v>
      </c>
      <c r="R38">
        <v>34.6</v>
      </c>
      <c r="S38">
        <v>35</v>
      </c>
      <c r="T38">
        <v>23.9</v>
      </c>
      <c r="U38">
        <v>23.7</v>
      </c>
      <c r="V38" t="s">
        <v>67</v>
      </c>
      <c r="W38" t="s">
        <v>67</v>
      </c>
    </row>
    <row r="39" spans="1:23" x14ac:dyDescent="0.25">
      <c r="A39" s="5" t="s">
        <v>102</v>
      </c>
      <c r="B39" s="5" t="s">
        <v>103</v>
      </c>
      <c r="C39">
        <v>2.96</v>
      </c>
      <c r="D39">
        <v>3.19</v>
      </c>
      <c r="E39">
        <v>2.44</v>
      </c>
      <c r="F39">
        <v>1.02</v>
      </c>
      <c r="G39">
        <v>1.2</v>
      </c>
      <c r="H39">
        <v>1.36</v>
      </c>
      <c r="I39">
        <v>3.35</v>
      </c>
      <c r="J39">
        <v>0.43</v>
      </c>
      <c r="K39">
        <v>1.01</v>
      </c>
      <c r="L39">
        <v>0.8</v>
      </c>
      <c r="M39">
        <v>2.08</v>
      </c>
      <c r="N39">
        <v>-3.24</v>
      </c>
      <c r="O39">
        <v>0.52</v>
      </c>
      <c r="P39">
        <v>0.86</v>
      </c>
      <c r="Q39">
        <v>0.77</v>
      </c>
      <c r="R39">
        <v>0.51</v>
      </c>
      <c r="S39">
        <v>0.22</v>
      </c>
      <c r="T39">
        <v>0.1</v>
      </c>
      <c r="U39">
        <v>-0.86</v>
      </c>
      <c r="V39" t="s">
        <v>67</v>
      </c>
      <c r="W39" t="s">
        <v>67</v>
      </c>
    </row>
    <row r="40" spans="1:23" x14ac:dyDescent="0.25">
      <c r="A40" s="5" t="s">
        <v>104</v>
      </c>
      <c r="B40" s="5" t="s">
        <v>105</v>
      </c>
      <c r="C40">
        <v>2.12</v>
      </c>
      <c r="D40">
        <v>2.2999999999999998</v>
      </c>
      <c r="E40">
        <v>2.2799999999999998</v>
      </c>
      <c r="F40">
        <v>0.48</v>
      </c>
      <c r="G40">
        <v>0.85</v>
      </c>
      <c r="H40">
        <v>1.03</v>
      </c>
      <c r="I40">
        <v>3.24</v>
      </c>
      <c r="J40">
        <v>0.46</v>
      </c>
      <c r="K40">
        <v>0.77</v>
      </c>
      <c r="L40">
        <v>0.57999999999999996</v>
      </c>
      <c r="M40">
        <v>1.98</v>
      </c>
      <c r="N40">
        <v>-3.58</v>
      </c>
      <c r="O40">
        <v>0.66</v>
      </c>
      <c r="P40">
        <v>0.54</v>
      </c>
      <c r="Q40">
        <v>0.45</v>
      </c>
      <c r="R40">
        <v>0.31</v>
      </c>
      <c r="S40">
        <v>0.1</v>
      </c>
      <c r="T40">
        <v>0.03</v>
      </c>
      <c r="U40">
        <v>-0.59</v>
      </c>
      <c r="V40">
        <v>0.01</v>
      </c>
      <c r="W40" t="s">
        <v>67</v>
      </c>
    </row>
    <row r="41" spans="1:23" x14ac:dyDescent="0.25">
      <c r="A41" s="5" t="s">
        <v>106</v>
      </c>
      <c r="B41" s="5" t="s">
        <v>107</v>
      </c>
      <c r="C41">
        <v>2.12</v>
      </c>
      <c r="D41">
        <v>2.2999999999999998</v>
      </c>
      <c r="E41">
        <v>2.2799999999999998</v>
      </c>
      <c r="F41">
        <v>0.48</v>
      </c>
      <c r="G41">
        <v>0.82</v>
      </c>
      <c r="H41">
        <v>0.99</v>
      </c>
      <c r="I41">
        <v>3.23</v>
      </c>
      <c r="J41">
        <v>0.46</v>
      </c>
      <c r="K41">
        <v>0.77</v>
      </c>
      <c r="L41">
        <v>0.57999999999999996</v>
      </c>
      <c r="M41">
        <v>1.98</v>
      </c>
      <c r="N41">
        <v>-3.58</v>
      </c>
      <c r="O41">
        <v>0.66</v>
      </c>
      <c r="P41">
        <v>0.54</v>
      </c>
      <c r="Q41">
        <v>0.45</v>
      </c>
      <c r="R41">
        <v>0.31</v>
      </c>
      <c r="S41">
        <v>0.1</v>
      </c>
      <c r="T41">
        <v>0.03</v>
      </c>
      <c r="U41">
        <v>-0.59</v>
      </c>
      <c r="V41">
        <v>0.01</v>
      </c>
      <c r="W41" t="s">
        <v>67</v>
      </c>
    </row>
    <row r="42" spans="1:23" x14ac:dyDescent="0.25">
      <c r="A42" s="5" t="s">
        <v>108</v>
      </c>
      <c r="B42" s="5" t="s">
        <v>109</v>
      </c>
      <c r="C42">
        <v>0.05</v>
      </c>
      <c r="D42">
        <v>0.05</v>
      </c>
      <c r="E42">
        <v>1.6</v>
      </c>
      <c r="F42">
        <v>1.8</v>
      </c>
      <c r="G42">
        <v>1.75</v>
      </c>
      <c r="H42">
        <v>1.7</v>
      </c>
      <c r="I42">
        <v>1.6</v>
      </c>
      <c r="J42">
        <v>1.3</v>
      </c>
      <c r="K42">
        <v>0.7</v>
      </c>
      <c r="L42">
        <v>0.5</v>
      </c>
      <c r="M42">
        <v>0.3</v>
      </c>
      <c r="N42" t="s">
        <v>67</v>
      </c>
      <c r="O42">
        <v>0.1</v>
      </c>
      <c r="P42" t="s">
        <v>67</v>
      </c>
      <c r="Q42">
        <v>0.2</v>
      </c>
      <c r="R42" t="s">
        <v>67</v>
      </c>
      <c r="S42" t="s">
        <v>67</v>
      </c>
      <c r="T42" t="s">
        <v>67</v>
      </c>
      <c r="U42" t="s">
        <v>67</v>
      </c>
      <c r="V42" t="s">
        <v>67</v>
      </c>
      <c r="W42" t="s">
        <v>67</v>
      </c>
    </row>
    <row r="43" spans="1:23" x14ac:dyDescent="0.25">
      <c r="A43" s="5" t="s">
        <v>110</v>
      </c>
      <c r="B43" s="5" t="s">
        <v>111</v>
      </c>
      <c r="C43">
        <v>8.8000000000000007</v>
      </c>
      <c r="D43">
        <v>8.81</v>
      </c>
      <c r="E43">
        <v>282.8</v>
      </c>
      <c r="F43">
        <v>98.6</v>
      </c>
      <c r="G43">
        <v>95.8</v>
      </c>
      <c r="H43">
        <v>90.4</v>
      </c>
      <c r="I43">
        <v>76.8</v>
      </c>
      <c r="J43">
        <v>62.4</v>
      </c>
      <c r="K43">
        <v>37.200000000000003</v>
      </c>
      <c r="L43">
        <v>26.6</v>
      </c>
      <c r="M43">
        <v>16</v>
      </c>
      <c r="N43" t="s">
        <v>67</v>
      </c>
      <c r="O43">
        <v>5.3</v>
      </c>
      <c r="P43" t="s">
        <v>67</v>
      </c>
      <c r="Q43">
        <v>6.5</v>
      </c>
      <c r="R43" t="s">
        <v>67</v>
      </c>
      <c r="S43" t="s">
        <v>67</v>
      </c>
      <c r="T43" t="s">
        <v>67</v>
      </c>
      <c r="U43" t="s">
        <v>67</v>
      </c>
      <c r="V43" t="s">
        <v>67</v>
      </c>
      <c r="W43" t="s">
        <v>67</v>
      </c>
    </row>
    <row r="44" spans="1:23" x14ac:dyDescent="0.25">
      <c r="A44" s="5" t="s">
        <v>65</v>
      </c>
      <c r="B44" s="5" t="s">
        <v>66</v>
      </c>
      <c r="C44">
        <v>20.85</v>
      </c>
      <c r="D44">
        <v>20.77</v>
      </c>
      <c r="E44">
        <v>15.91</v>
      </c>
      <c r="F44">
        <v>12.96</v>
      </c>
      <c r="G44">
        <v>11.49</v>
      </c>
      <c r="H44">
        <v>5.44</v>
      </c>
      <c r="I44">
        <v>5.46</v>
      </c>
      <c r="J44">
        <v>6.65</v>
      </c>
      <c r="K44">
        <v>6.73</v>
      </c>
      <c r="L44">
        <v>6.81</v>
      </c>
      <c r="M44">
        <v>6.48</v>
      </c>
      <c r="N44">
        <v>6.58</v>
      </c>
      <c r="O44">
        <v>6.8</v>
      </c>
      <c r="P44">
        <v>8.68</v>
      </c>
      <c r="Q44">
        <v>9.94</v>
      </c>
      <c r="R44">
        <v>10.72</v>
      </c>
      <c r="S44">
        <v>4.42</v>
      </c>
      <c r="T44">
        <v>6.02</v>
      </c>
      <c r="U44">
        <v>7.21</v>
      </c>
      <c r="V44" t="s">
        <v>67</v>
      </c>
      <c r="W44" t="s">
        <v>67</v>
      </c>
    </row>
    <row r="45" spans="1:23" x14ac:dyDescent="0.25">
      <c r="A45" s="5" t="s">
        <v>112</v>
      </c>
      <c r="B45" s="5" t="s">
        <v>113</v>
      </c>
      <c r="C45">
        <v>26.33</v>
      </c>
      <c r="D45">
        <v>24.27</v>
      </c>
      <c r="E45">
        <v>21.53</v>
      </c>
      <c r="F45">
        <v>5.17</v>
      </c>
      <c r="G45">
        <v>6.45</v>
      </c>
      <c r="H45">
        <v>6.22</v>
      </c>
      <c r="I45">
        <v>4.09</v>
      </c>
      <c r="J45">
        <v>2.4700000000000002</v>
      </c>
      <c r="K45">
        <v>3.18</v>
      </c>
      <c r="L45">
        <v>2.64</v>
      </c>
      <c r="M45">
        <v>2.78</v>
      </c>
      <c r="N45">
        <v>0.6</v>
      </c>
      <c r="O45">
        <v>4.3899999999999997</v>
      </c>
      <c r="P45">
        <v>3.46</v>
      </c>
      <c r="Q45">
        <v>2.1800000000000002</v>
      </c>
      <c r="R45">
        <v>1.77</v>
      </c>
      <c r="S45">
        <v>1.46</v>
      </c>
      <c r="T45">
        <v>1.1000000000000001</v>
      </c>
      <c r="U45">
        <v>1.07</v>
      </c>
      <c r="V45" t="s">
        <v>67</v>
      </c>
      <c r="W45" t="s">
        <v>67</v>
      </c>
    </row>
    <row r="46" spans="1:23" x14ac:dyDescent="0.25">
      <c r="A46" s="5" t="s">
        <v>114</v>
      </c>
      <c r="B46" s="5" t="s">
        <v>115</v>
      </c>
      <c r="C46">
        <v>2.13</v>
      </c>
      <c r="D46">
        <v>0.88</v>
      </c>
      <c r="E46">
        <v>1.97</v>
      </c>
      <c r="F46">
        <v>1.47</v>
      </c>
      <c r="G46">
        <v>1.39</v>
      </c>
      <c r="H46">
        <v>1.35</v>
      </c>
      <c r="I46">
        <v>1.07</v>
      </c>
      <c r="J46">
        <v>0.5</v>
      </c>
      <c r="K46">
        <v>0.39</v>
      </c>
      <c r="L46">
        <v>0.77</v>
      </c>
      <c r="M46">
        <v>1.01</v>
      </c>
      <c r="N46">
        <v>0.8</v>
      </c>
      <c r="O46">
        <v>0.1</v>
      </c>
      <c r="P46">
        <v>0.72</v>
      </c>
      <c r="Q46">
        <v>0.48</v>
      </c>
      <c r="R46">
        <v>0.51</v>
      </c>
      <c r="S46">
        <v>0.57999999999999996</v>
      </c>
      <c r="T46">
        <v>0.41</v>
      </c>
      <c r="U46">
        <v>0.34</v>
      </c>
      <c r="V46" t="s">
        <v>67</v>
      </c>
      <c r="W46" t="s">
        <v>67</v>
      </c>
    </row>
    <row r="47" spans="1:23" x14ac:dyDescent="0.25">
      <c r="A47" s="5" t="s">
        <v>116</v>
      </c>
      <c r="B47" s="5" t="s">
        <v>117</v>
      </c>
      <c r="C47">
        <v>36.659999999999997</v>
      </c>
      <c r="D47">
        <v>29.75</v>
      </c>
      <c r="E47">
        <v>26.79</v>
      </c>
      <c r="F47">
        <v>10.87</v>
      </c>
      <c r="G47">
        <v>12.58</v>
      </c>
      <c r="H47">
        <v>8.94</v>
      </c>
      <c r="I47">
        <v>6.62</v>
      </c>
      <c r="J47">
        <v>10.73</v>
      </c>
      <c r="K47">
        <v>7.59</v>
      </c>
      <c r="L47">
        <v>5.16</v>
      </c>
      <c r="M47">
        <v>5.74</v>
      </c>
      <c r="N47">
        <v>3.43</v>
      </c>
      <c r="O47">
        <v>7.26</v>
      </c>
      <c r="P47">
        <v>7.72</v>
      </c>
      <c r="Q47">
        <v>3.41</v>
      </c>
      <c r="R47">
        <v>2.91</v>
      </c>
      <c r="S47">
        <v>3.47</v>
      </c>
      <c r="T47">
        <v>1.94</v>
      </c>
      <c r="U47">
        <v>2.4500000000000002</v>
      </c>
      <c r="V47" t="s">
        <v>67</v>
      </c>
      <c r="W47" t="s">
        <v>67</v>
      </c>
    </row>
    <row r="48" spans="1:23" x14ac:dyDescent="0.25">
      <c r="A48" s="5" t="s">
        <v>118</v>
      </c>
      <c r="B48" s="5" t="s">
        <v>119</v>
      </c>
      <c r="C48">
        <v>3163</v>
      </c>
      <c r="D48">
        <v>3150</v>
      </c>
      <c r="E48">
        <v>3194</v>
      </c>
      <c r="F48">
        <v>916</v>
      </c>
      <c r="G48">
        <v>733</v>
      </c>
      <c r="H48">
        <v>355</v>
      </c>
      <c r="I48">
        <v>358</v>
      </c>
      <c r="J48">
        <v>342</v>
      </c>
      <c r="K48">
        <v>329</v>
      </c>
      <c r="L48">
        <v>379</v>
      </c>
      <c r="M48">
        <v>382</v>
      </c>
      <c r="N48">
        <v>347</v>
      </c>
      <c r="O48">
        <v>374</v>
      </c>
      <c r="P48">
        <v>306</v>
      </c>
      <c r="Q48">
        <v>332</v>
      </c>
      <c r="R48">
        <v>372</v>
      </c>
      <c r="S48">
        <v>201</v>
      </c>
      <c r="T48">
        <v>161</v>
      </c>
      <c r="U48">
        <v>233</v>
      </c>
      <c r="V48">
        <v>274</v>
      </c>
      <c r="W48">
        <v>284</v>
      </c>
    </row>
    <row r="49" spans="1:23" x14ac:dyDescent="0.25">
      <c r="A49" s="5" t="s">
        <v>120</v>
      </c>
      <c r="B49" s="5" t="s">
        <v>121</v>
      </c>
      <c r="C49">
        <v>185.6</v>
      </c>
      <c r="D49">
        <v>178.3</v>
      </c>
      <c r="E49">
        <v>163.1</v>
      </c>
      <c r="F49">
        <v>59.7</v>
      </c>
      <c r="G49">
        <v>46.9</v>
      </c>
      <c r="H49">
        <v>24.6</v>
      </c>
      <c r="I49">
        <v>23.8</v>
      </c>
      <c r="J49">
        <v>22.6</v>
      </c>
      <c r="K49">
        <v>20.8</v>
      </c>
      <c r="L49">
        <v>23.9</v>
      </c>
      <c r="M49">
        <v>21.4</v>
      </c>
      <c r="N49">
        <v>19.5</v>
      </c>
      <c r="O49">
        <v>21</v>
      </c>
      <c r="P49">
        <v>16.399999999999999</v>
      </c>
      <c r="Q49">
        <v>18.2</v>
      </c>
      <c r="R49">
        <v>18.899999999999999</v>
      </c>
      <c r="S49">
        <v>11.1</v>
      </c>
      <c r="T49">
        <v>8.1999999999999993</v>
      </c>
      <c r="U49">
        <v>10.4</v>
      </c>
      <c r="V49">
        <v>12.3</v>
      </c>
      <c r="W49">
        <v>11.5</v>
      </c>
    </row>
    <row r="50" spans="1:23" x14ac:dyDescent="0.25">
      <c r="A50" s="5" t="s">
        <v>122</v>
      </c>
      <c r="B50" s="5" t="s">
        <v>123</v>
      </c>
      <c r="C50">
        <v>58678</v>
      </c>
      <c r="D50">
        <v>56603</v>
      </c>
      <c r="E50">
        <v>51065</v>
      </c>
      <c r="F50">
        <v>65175</v>
      </c>
      <c r="G50">
        <v>63984</v>
      </c>
      <c r="H50">
        <v>69296</v>
      </c>
      <c r="I50">
        <v>66480</v>
      </c>
      <c r="J50">
        <v>66082</v>
      </c>
      <c r="K50">
        <v>63222</v>
      </c>
      <c r="L50">
        <v>63061</v>
      </c>
      <c r="M50">
        <v>56021</v>
      </c>
      <c r="N50">
        <v>56196</v>
      </c>
      <c r="O50">
        <v>56150</v>
      </c>
      <c r="P50">
        <v>53595</v>
      </c>
      <c r="Q50">
        <v>54819</v>
      </c>
      <c r="R50">
        <v>50806</v>
      </c>
      <c r="S50">
        <v>55224</v>
      </c>
      <c r="T50">
        <v>50932</v>
      </c>
      <c r="U50">
        <v>44635</v>
      </c>
      <c r="V50">
        <v>44891</v>
      </c>
      <c r="W50" t="s">
        <v>67</v>
      </c>
    </row>
    <row r="51" spans="1:23" x14ac:dyDescent="0.25">
      <c r="A51" s="5" t="s">
        <v>124</v>
      </c>
      <c r="B51" s="5" t="s">
        <v>125</v>
      </c>
      <c r="C51">
        <v>1160000</v>
      </c>
      <c r="D51">
        <v>1160000</v>
      </c>
      <c r="E51">
        <v>880499</v>
      </c>
      <c r="F51">
        <v>841704</v>
      </c>
      <c r="G51">
        <v>858862</v>
      </c>
      <c r="H51">
        <v>815910</v>
      </c>
      <c r="I51">
        <v>811366</v>
      </c>
      <c r="J51">
        <v>946468</v>
      </c>
      <c r="K51">
        <v>1060000</v>
      </c>
      <c r="L51">
        <v>956441</v>
      </c>
      <c r="M51">
        <v>901832</v>
      </c>
      <c r="N51">
        <v>1010000</v>
      </c>
      <c r="O51">
        <v>966577</v>
      </c>
      <c r="P51">
        <v>922222</v>
      </c>
      <c r="Q51">
        <v>973493</v>
      </c>
      <c r="R51">
        <v>941935</v>
      </c>
      <c r="S51">
        <v>770149</v>
      </c>
      <c r="T51">
        <v>897515</v>
      </c>
      <c r="U51">
        <v>742489</v>
      </c>
      <c r="V51">
        <v>685766</v>
      </c>
      <c r="W51" t="s">
        <v>67</v>
      </c>
    </row>
    <row r="52" spans="1:23" x14ac:dyDescent="0.25">
      <c r="A52" s="5" t="s">
        <v>126</v>
      </c>
      <c r="B52" s="5" t="s">
        <v>127</v>
      </c>
      <c r="C52" t="s">
        <v>67</v>
      </c>
      <c r="D52" t="s">
        <v>67</v>
      </c>
      <c r="E52" t="s">
        <v>67</v>
      </c>
      <c r="F52" t="s">
        <v>67</v>
      </c>
      <c r="G52" t="s">
        <v>67</v>
      </c>
      <c r="H52" t="s">
        <v>67</v>
      </c>
      <c r="I52" t="s">
        <v>67</v>
      </c>
      <c r="J52" t="s">
        <v>67</v>
      </c>
      <c r="K52" t="s">
        <v>67</v>
      </c>
      <c r="L52" t="s">
        <v>67</v>
      </c>
      <c r="M52" t="s">
        <v>67</v>
      </c>
      <c r="N52" t="s">
        <v>67</v>
      </c>
      <c r="O52" t="s">
        <v>67</v>
      </c>
      <c r="P52" t="s">
        <v>67</v>
      </c>
      <c r="Q52" t="s">
        <v>67</v>
      </c>
      <c r="R52" t="s">
        <v>67</v>
      </c>
      <c r="S52" t="s">
        <v>67</v>
      </c>
      <c r="T52" t="s">
        <v>67</v>
      </c>
      <c r="U52" t="s">
        <v>67</v>
      </c>
      <c r="V52" t="s">
        <v>67</v>
      </c>
      <c r="W52" t="s">
        <v>67</v>
      </c>
    </row>
    <row r="53" spans="1:23" x14ac:dyDescent="0.25">
      <c r="A53" s="5" t="s">
        <v>128</v>
      </c>
      <c r="B53" s="5" t="s">
        <v>129</v>
      </c>
      <c r="C53">
        <v>118116</v>
      </c>
      <c r="D53">
        <v>128889</v>
      </c>
      <c r="E53">
        <v>145492</v>
      </c>
      <c r="F53">
        <v>28821</v>
      </c>
      <c r="G53">
        <v>62892</v>
      </c>
      <c r="H53">
        <v>141127</v>
      </c>
      <c r="I53">
        <v>435196</v>
      </c>
      <c r="J53">
        <v>68713</v>
      </c>
      <c r="K53">
        <v>124620</v>
      </c>
      <c r="L53">
        <v>81794</v>
      </c>
      <c r="M53">
        <v>264921</v>
      </c>
      <c r="N53">
        <v>-530548</v>
      </c>
      <c r="O53">
        <v>64973</v>
      </c>
      <c r="P53">
        <v>56209</v>
      </c>
      <c r="Q53">
        <v>43373</v>
      </c>
      <c r="R53">
        <v>28495</v>
      </c>
      <c r="S53">
        <v>12935</v>
      </c>
      <c r="T53">
        <v>4348</v>
      </c>
      <c r="U53">
        <v>-59657</v>
      </c>
      <c r="V53">
        <v>1095</v>
      </c>
      <c r="W53" t="s">
        <v>67</v>
      </c>
    </row>
    <row r="54" spans="1:23" x14ac:dyDescent="0.25">
      <c r="A54" s="5" t="s">
        <v>130</v>
      </c>
      <c r="B54" s="5" t="s">
        <v>131</v>
      </c>
      <c r="C54">
        <v>10.8</v>
      </c>
      <c r="D54">
        <v>19.3</v>
      </c>
      <c r="E54">
        <v>30.2</v>
      </c>
      <c r="F54">
        <v>85.2</v>
      </c>
      <c r="G54">
        <v>46</v>
      </c>
      <c r="H54">
        <v>28.7</v>
      </c>
      <c r="I54">
        <v>6.5</v>
      </c>
      <c r="J54">
        <v>24.2</v>
      </c>
      <c r="K54">
        <v>9.1999999999999993</v>
      </c>
      <c r="L54">
        <v>10.5</v>
      </c>
      <c r="M54">
        <v>2.6</v>
      </c>
      <c r="N54" t="s">
        <v>67</v>
      </c>
      <c r="O54">
        <v>8.3000000000000007</v>
      </c>
      <c r="P54">
        <v>10.7</v>
      </c>
      <c r="Q54">
        <v>10.1</v>
      </c>
      <c r="R54">
        <v>10.7</v>
      </c>
      <c r="S54">
        <v>35.799999999999997</v>
      </c>
      <c r="T54">
        <v>23.7</v>
      </c>
      <c r="U54" t="s">
        <v>67</v>
      </c>
      <c r="V54">
        <v>335</v>
      </c>
      <c r="W54" t="s">
        <v>67</v>
      </c>
    </row>
    <row r="55" spans="1:23" x14ac:dyDescent="0.25">
      <c r="A55" s="5" t="s">
        <v>132</v>
      </c>
      <c r="B55" s="5" t="s">
        <v>133</v>
      </c>
      <c r="C55">
        <v>1.1000000000000001</v>
      </c>
      <c r="D55">
        <v>2.14</v>
      </c>
      <c r="E55">
        <v>4.33</v>
      </c>
      <c r="F55">
        <v>3.15</v>
      </c>
      <c r="G55">
        <v>3.4</v>
      </c>
      <c r="H55">
        <v>5.43</v>
      </c>
      <c r="I55">
        <v>3.84</v>
      </c>
      <c r="J55">
        <v>1.68</v>
      </c>
      <c r="K55">
        <v>1.06</v>
      </c>
      <c r="L55">
        <v>0.9</v>
      </c>
      <c r="M55">
        <v>0.78</v>
      </c>
      <c r="N55">
        <v>0.26</v>
      </c>
      <c r="O55">
        <v>0.81</v>
      </c>
      <c r="P55">
        <v>0.67</v>
      </c>
      <c r="Q55">
        <v>0.46</v>
      </c>
      <c r="R55">
        <v>0.31</v>
      </c>
      <c r="S55">
        <v>0.81</v>
      </c>
      <c r="T55">
        <v>0.12</v>
      </c>
      <c r="U55">
        <v>0.13</v>
      </c>
      <c r="V55" t="s">
        <v>67</v>
      </c>
      <c r="W55" t="s">
        <v>67</v>
      </c>
    </row>
    <row r="56" spans="1:23" x14ac:dyDescent="0.25">
      <c r="A56" s="5" t="s">
        <v>134</v>
      </c>
      <c r="B56" s="5" t="s">
        <v>135</v>
      </c>
      <c r="C56">
        <v>0.87</v>
      </c>
      <c r="D56">
        <v>1.83</v>
      </c>
      <c r="E56">
        <v>3.2</v>
      </c>
      <c r="F56">
        <v>7.9</v>
      </c>
      <c r="G56">
        <v>6.06</v>
      </c>
      <c r="H56">
        <v>4.75</v>
      </c>
      <c r="I56">
        <v>5.13</v>
      </c>
      <c r="J56">
        <v>4.51</v>
      </c>
      <c r="K56">
        <v>2.2400000000000002</v>
      </c>
      <c r="L56">
        <v>2.31</v>
      </c>
      <c r="M56">
        <v>1.81</v>
      </c>
      <c r="N56">
        <v>2.9</v>
      </c>
      <c r="O56">
        <v>1.25</v>
      </c>
      <c r="P56">
        <v>1.68</v>
      </c>
      <c r="Q56">
        <v>2.09</v>
      </c>
      <c r="R56">
        <v>1.87</v>
      </c>
      <c r="S56">
        <v>2.4500000000000002</v>
      </c>
      <c r="T56">
        <v>0.64</v>
      </c>
      <c r="U56">
        <v>0.87</v>
      </c>
      <c r="V56" t="s">
        <v>67</v>
      </c>
      <c r="W56" t="s">
        <v>67</v>
      </c>
    </row>
    <row r="57" spans="1:23" x14ac:dyDescent="0.25">
      <c r="A57" s="5" t="s">
        <v>136</v>
      </c>
      <c r="B57" s="5" t="s">
        <v>137</v>
      </c>
      <c r="C57">
        <v>10.73</v>
      </c>
      <c r="D57">
        <v>50.44</v>
      </c>
      <c r="E57">
        <v>35</v>
      </c>
      <c r="F57">
        <v>27.82</v>
      </c>
      <c r="G57">
        <v>28.09</v>
      </c>
      <c r="H57">
        <v>21.91</v>
      </c>
      <c r="I57">
        <v>19.600000000000001</v>
      </c>
      <c r="J57">
        <v>22.35</v>
      </c>
      <c r="K57">
        <v>18.45</v>
      </c>
      <c r="L57">
        <v>7.95</v>
      </c>
      <c r="M57">
        <v>4.9800000000000004</v>
      </c>
      <c r="N57">
        <v>2.16</v>
      </c>
      <c r="O57">
        <v>54.19</v>
      </c>
      <c r="P57">
        <v>8.06</v>
      </c>
      <c r="Q57">
        <v>9.48</v>
      </c>
      <c r="R57">
        <v>6.46</v>
      </c>
      <c r="S57">
        <v>6.2</v>
      </c>
      <c r="T57">
        <v>1.72</v>
      </c>
      <c r="U57">
        <v>2.72</v>
      </c>
      <c r="V57" t="s">
        <v>67</v>
      </c>
      <c r="W57" t="s">
        <v>67</v>
      </c>
    </row>
    <row r="58" spans="1:23" x14ac:dyDescent="0.25">
      <c r="A58" s="5" t="s">
        <v>138</v>
      </c>
      <c r="B58" s="5" t="s">
        <v>139</v>
      </c>
      <c r="C58">
        <v>0.22</v>
      </c>
      <c r="D58">
        <v>0.11</v>
      </c>
      <c r="E58">
        <v>2.3199999999999998</v>
      </c>
      <c r="F58">
        <v>4.4000000000000004</v>
      </c>
      <c r="G58">
        <v>4.4800000000000004</v>
      </c>
      <c r="H58">
        <v>5.75</v>
      </c>
      <c r="I58">
        <v>7.62</v>
      </c>
      <c r="J58">
        <v>11.66</v>
      </c>
      <c r="K58">
        <v>9.85</v>
      </c>
      <c r="L58">
        <v>8.1999999999999993</v>
      </c>
      <c r="M58">
        <v>5.94</v>
      </c>
      <c r="N58" t="s">
        <v>67</v>
      </c>
      <c r="O58">
        <v>1.82</v>
      </c>
      <c r="P58" t="s">
        <v>67</v>
      </c>
      <c r="Q58">
        <v>4.4000000000000004</v>
      </c>
      <c r="R58" t="s">
        <v>67</v>
      </c>
      <c r="S58" t="s">
        <v>67</v>
      </c>
      <c r="T58" t="s">
        <v>67</v>
      </c>
      <c r="U58" t="s">
        <v>67</v>
      </c>
      <c r="V58" t="s">
        <v>67</v>
      </c>
      <c r="W58" t="s">
        <v>67</v>
      </c>
    </row>
    <row r="59" spans="1:23" x14ac:dyDescent="0.25">
      <c r="A59" s="5" t="s">
        <v>140</v>
      </c>
      <c r="B59" s="5" t="s">
        <v>141</v>
      </c>
      <c r="C59">
        <v>9.3000000000000007</v>
      </c>
      <c r="D59">
        <v>5.2</v>
      </c>
      <c r="E59">
        <v>3.3</v>
      </c>
      <c r="F59">
        <v>1.2</v>
      </c>
      <c r="G59">
        <v>2.2000000000000002</v>
      </c>
      <c r="H59">
        <v>3.5</v>
      </c>
      <c r="I59">
        <v>15.4</v>
      </c>
      <c r="J59">
        <v>4.0999999999999996</v>
      </c>
      <c r="K59">
        <v>10.8</v>
      </c>
      <c r="L59">
        <v>9.5</v>
      </c>
      <c r="M59">
        <v>39.200000000000003</v>
      </c>
      <c r="N59">
        <v>-206.9</v>
      </c>
      <c r="O59">
        <v>12</v>
      </c>
      <c r="P59">
        <v>9.3000000000000007</v>
      </c>
      <c r="Q59">
        <v>9.9</v>
      </c>
      <c r="R59">
        <v>9.3000000000000007</v>
      </c>
      <c r="S59">
        <v>2.8</v>
      </c>
      <c r="T59">
        <v>4.2</v>
      </c>
      <c r="U59">
        <v>-63.4</v>
      </c>
      <c r="V59">
        <v>0.3</v>
      </c>
      <c r="W59" t="s">
        <v>67</v>
      </c>
    </row>
    <row r="60" spans="1:23" x14ac:dyDescent="0.25">
      <c r="A60" s="5" t="s">
        <v>142</v>
      </c>
      <c r="B60" s="5" t="s">
        <v>143</v>
      </c>
      <c r="C60">
        <v>8.0500000000000007</v>
      </c>
      <c r="D60">
        <v>9.49</v>
      </c>
      <c r="E60">
        <v>12.21</v>
      </c>
      <c r="F60">
        <v>9.32</v>
      </c>
      <c r="G60">
        <v>13.06</v>
      </c>
      <c r="H60">
        <v>15.13</v>
      </c>
      <c r="I60">
        <v>71.599999999999994</v>
      </c>
      <c r="J60">
        <v>19.5</v>
      </c>
      <c r="K60">
        <v>24.85</v>
      </c>
      <c r="L60">
        <v>22.11</v>
      </c>
      <c r="M60">
        <v>68.33</v>
      </c>
      <c r="N60">
        <v>-580.76</v>
      </c>
      <c r="O60">
        <v>10.4</v>
      </c>
      <c r="P60">
        <v>15.32</v>
      </c>
      <c r="Q60">
        <v>20.37</v>
      </c>
      <c r="R60">
        <v>18.28</v>
      </c>
      <c r="S60">
        <v>5.09</v>
      </c>
      <c r="T60">
        <v>2.64</v>
      </c>
      <c r="U60">
        <v>-54.3</v>
      </c>
      <c r="V60">
        <v>0.75</v>
      </c>
      <c r="W60" t="s">
        <v>67</v>
      </c>
    </row>
    <row r="61" spans="1:23" x14ac:dyDescent="0.25">
      <c r="A61" s="5" t="s">
        <v>144</v>
      </c>
      <c r="B61" s="5" t="s">
        <v>145</v>
      </c>
      <c r="C61">
        <v>10.17</v>
      </c>
      <c r="D61">
        <v>11.09</v>
      </c>
      <c r="E61">
        <v>16.52</v>
      </c>
      <c r="F61">
        <v>3.72</v>
      </c>
      <c r="G61">
        <v>7.32</v>
      </c>
      <c r="H61">
        <v>17.3</v>
      </c>
      <c r="I61">
        <v>53.63</v>
      </c>
      <c r="J61">
        <v>7.26</v>
      </c>
      <c r="K61">
        <v>11.74</v>
      </c>
      <c r="L61">
        <v>8.5500000000000007</v>
      </c>
      <c r="M61">
        <v>29.38</v>
      </c>
      <c r="N61">
        <v>-52.58</v>
      </c>
      <c r="O61">
        <v>6.72</v>
      </c>
      <c r="P61">
        <v>6.09</v>
      </c>
      <c r="Q61">
        <v>4.46</v>
      </c>
      <c r="R61">
        <v>3.03</v>
      </c>
      <c r="S61">
        <v>1.68</v>
      </c>
      <c r="T61">
        <v>0.48</v>
      </c>
      <c r="U61">
        <v>-8.0299999999999994</v>
      </c>
      <c r="V61">
        <v>0.16</v>
      </c>
      <c r="W61" t="s">
        <v>67</v>
      </c>
    </row>
    <row r="62" spans="1:23" x14ac:dyDescent="0.25">
      <c r="A62" s="5" t="s">
        <v>146</v>
      </c>
      <c r="B62" s="5" t="s">
        <v>147</v>
      </c>
      <c r="C62">
        <v>5.89</v>
      </c>
      <c r="D62">
        <v>7.84</v>
      </c>
      <c r="E62">
        <v>10.01</v>
      </c>
      <c r="F62">
        <v>5.16</v>
      </c>
      <c r="G62">
        <v>7.27</v>
      </c>
      <c r="H62">
        <v>11.29</v>
      </c>
      <c r="I62">
        <v>58.53</v>
      </c>
      <c r="J62">
        <v>6.72</v>
      </c>
      <c r="K62">
        <v>11.61</v>
      </c>
      <c r="L62">
        <v>11.29</v>
      </c>
      <c r="M62">
        <v>33.15</v>
      </c>
      <c r="N62">
        <v>-100.99</v>
      </c>
      <c r="O62">
        <v>6.3</v>
      </c>
      <c r="P62">
        <v>6.86</v>
      </c>
      <c r="Q62">
        <v>13.01</v>
      </c>
      <c r="R62">
        <v>11.13</v>
      </c>
      <c r="S62">
        <v>2.14</v>
      </c>
      <c r="T62">
        <v>1.51</v>
      </c>
      <c r="U62">
        <v>-23.6</v>
      </c>
      <c r="V62">
        <v>0.37</v>
      </c>
      <c r="W62" t="s">
        <v>67</v>
      </c>
    </row>
    <row r="63" spans="1:23" x14ac:dyDescent="0.25">
      <c r="A63" s="5" t="s">
        <v>148</v>
      </c>
      <c r="B63" s="5" t="s">
        <v>148</v>
      </c>
      <c r="C63">
        <v>5.78</v>
      </c>
      <c r="D63">
        <v>7.74</v>
      </c>
      <c r="E63">
        <v>9.81</v>
      </c>
      <c r="F63">
        <v>4.4400000000000004</v>
      </c>
      <c r="G63">
        <v>6.69</v>
      </c>
      <c r="H63">
        <v>10.53</v>
      </c>
      <c r="I63">
        <v>44.22</v>
      </c>
      <c r="J63">
        <v>4.5</v>
      </c>
      <c r="K63">
        <v>10.41</v>
      </c>
      <c r="L63">
        <v>11.29</v>
      </c>
      <c r="M63">
        <v>33.15</v>
      </c>
      <c r="N63">
        <v>-100.99</v>
      </c>
      <c r="O63">
        <v>6.3</v>
      </c>
      <c r="P63">
        <v>6.86</v>
      </c>
      <c r="Q63">
        <v>13.01</v>
      </c>
      <c r="R63">
        <v>11.13</v>
      </c>
      <c r="S63">
        <v>2.14</v>
      </c>
      <c r="T63">
        <v>1.51</v>
      </c>
      <c r="U63">
        <v>-23.6</v>
      </c>
      <c r="V63">
        <v>0.37</v>
      </c>
      <c r="W63" t="s">
        <v>67</v>
      </c>
    </row>
    <row r="64" spans="1:23" x14ac:dyDescent="0.25">
      <c r="A64" s="5" t="s">
        <v>149</v>
      </c>
      <c r="B64" s="5" t="s">
        <v>150</v>
      </c>
      <c r="C64">
        <v>20.260000000000002</v>
      </c>
      <c r="D64">
        <v>20.29</v>
      </c>
      <c r="E64">
        <v>13.86</v>
      </c>
      <c r="F64">
        <v>33.69</v>
      </c>
      <c r="G64">
        <v>41.22</v>
      </c>
      <c r="H64">
        <v>78.55</v>
      </c>
      <c r="I64">
        <v>68.72</v>
      </c>
      <c r="J64">
        <v>25.03</v>
      </c>
      <c r="K64">
        <v>19.100000000000001</v>
      </c>
      <c r="L64">
        <v>25.64</v>
      </c>
      <c r="M64">
        <v>24.53</v>
      </c>
      <c r="N64">
        <v>23.64</v>
      </c>
      <c r="O64">
        <v>37.07</v>
      </c>
      <c r="P64">
        <v>15.23</v>
      </c>
      <c r="Q64">
        <v>60.16</v>
      </c>
      <c r="R64">
        <v>52.94</v>
      </c>
      <c r="S64">
        <v>57.05</v>
      </c>
      <c r="T64">
        <v>51.4</v>
      </c>
      <c r="U64">
        <v>57.22</v>
      </c>
      <c r="V64">
        <v>56.91</v>
      </c>
      <c r="W64" t="s">
        <v>67</v>
      </c>
    </row>
    <row r="65" spans="1:23" x14ac:dyDescent="0.25">
      <c r="A65" s="5" t="s">
        <v>151</v>
      </c>
      <c r="B65" s="5" t="s">
        <v>152</v>
      </c>
      <c r="C65">
        <v>71.819999999999993</v>
      </c>
      <c r="D65">
        <v>81.58</v>
      </c>
      <c r="E65">
        <v>80.349999999999994</v>
      </c>
      <c r="F65">
        <v>47.61</v>
      </c>
      <c r="G65">
        <v>51.26</v>
      </c>
      <c r="H65">
        <v>69.62</v>
      </c>
      <c r="I65">
        <v>61.77</v>
      </c>
      <c r="J65">
        <v>23.06</v>
      </c>
      <c r="K65">
        <v>41.91</v>
      </c>
      <c r="L65">
        <v>51.06</v>
      </c>
      <c r="M65">
        <v>48.51</v>
      </c>
      <c r="N65">
        <v>17.39</v>
      </c>
      <c r="O65">
        <v>60.54</v>
      </c>
      <c r="P65">
        <v>44.76</v>
      </c>
      <c r="Q65">
        <v>63.87</v>
      </c>
      <c r="R65">
        <v>60.92</v>
      </c>
      <c r="S65">
        <v>42.13</v>
      </c>
      <c r="T65">
        <v>56.99</v>
      </c>
      <c r="U65">
        <v>43.46</v>
      </c>
      <c r="V65">
        <v>49.56</v>
      </c>
      <c r="W65" t="s">
        <v>67</v>
      </c>
    </row>
    <row r="66" spans="1:23" x14ac:dyDescent="0.25">
      <c r="A66" s="5" t="s">
        <v>153</v>
      </c>
      <c r="B66" s="5" t="s">
        <v>154</v>
      </c>
      <c r="C66">
        <v>28.18</v>
      </c>
      <c r="D66">
        <v>18.420000000000002</v>
      </c>
      <c r="E66">
        <v>19.649999999999999</v>
      </c>
      <c r="F66">
        <v>52.39</v>
      </c>
      <c r="G66">
        <v>48.74</v>
      </c>
      <c r="H66">
        <v>30.38</v>
      </c>
      <c r="I66">
        <v>38.229999999999997</v>
      </c>
      <c r="J66">
        <v>76.94</v>
      </c>
      <c r="K66">
        <v>58.09</v>
      </c>
      <c r="L66">
        <v>48.94</v>
      </c>
      <c r="M66">
        <v>51.49</v>
      </c>
      <c r="N66">
        <v>82.61</v>
      </c>
      <c r="O66">
        <v>39.46</v>
      </c>
      <c r="P66">
        <v>55.24</v>
      </c>
      <c r="Q66">
        <v>36.130000000000003</v>
      </c>
      <c r="R66">
        <v>39.08</v>
      </c>
      <c r="S66">
        <v>57.87</v>
      </c>
      <c r="T66">
        <v>43.01</v>
      </c>
      <c r="U66">
        <v>56.54</v>
      </c>
      <c r="V66">
        <v>50.44</v>
      </c>
      <c r="W66" t="s">
        <v>67</v>
      </c>
    </row>
    <row r="67" spans="1:23" x14ac:dyDescent="0.25">
      <c r="A67" s="5" t="s">
        <v>155</v>
      </c>
      <c r="B67" s="5" t="s">
        <v>156</v>
      </c>
      <c r="C67">
        <v>39.24</v>
      </c>
      <c r="D67">
        <v>22.58</v>
      </c>
      <c r="E67">
        <v>24.46</v>
      </c>
      <c r="F67">
        <v>110.02</v>
      </c>
      <c r="G67">
        <v>95.1</v>
      </c>
      <c r="H67">
        <v>43.64</v>
      </c>
      <c r="I67">
        <v>61.9</v>
      </c>
      <c r="J67">
        <v>333.69</v>
      </c>
      <c r="K67">
        <v>138.61000000000001</v>
      </c>
      <c r="L67">
        <v>95.86</v>
      </c>
      <c r="M67">
        <v>106.14</v>
      </c>
      <c r="N67">
        <v>475.08</v>
      </c>
      <c r="O67">
        <v>65.17</v>
      </c>
      <c r="P67">
        <v>123.42</v>
      </c>
      <c r="Q67">
        <v>56.58</v>
      </c>
      <c r="R67">
        <v>64.14</v>
      </c>
      <c r="S67">
        <v>137.38</v>
      </c>
      <c r="T67">
        <v>75.47</v>
      </c>
      <c r="U67">
        <v>130.08000000000001</v>
      </c>
      <c r="V67">
        <v>101.76</v>
      </c>
      <c r="W67" t="s">
        <v>67</v>
      </c>
    </row>
    <row r="68" spans="1:23" x14ac:dyDescent="0.25">
      <c r="A68" s="5"/>
      <c r="B68" s="5"/>
    </row>
    <row r="69" spans="1:23" x14ac:dyDescent="0.25">
      <c r="A69" s="5" t="s">
        <v>157</v>
      </c>
      <c r="B69" s="5" t="s">
        <v>158</v>
      </c>
      <c r="C69">
        <v>20.260000000000002</v>
      </c>
      <c r="D69">
        <v>20.3</v>
      </c>
      <c r="E69">
        <v>13.86</v>
      </c>
      <c r="F69">
        <v>33.69</v>
      </c>
      <c r="G69">
        <v>41.22</v>
      </c>
      <c r="H69">
        <v>78.55</v>
      </c>
      <c r="I69">
        <v>68.72</v>
      </c>
      <c r="J69">
        <v>25.03</v>
      </c>
      <c r="K69">
        <v>19.100000000000001</v>
      </c>
      <c r="L69">
        <v>25.64</v>
      </c>
      <c r="M69">
        <v>24.53</v>
      </c>
      <c r="N69">
        <v>23.64</v>
      </c>
      <c r="O69">
        <v>37.07</v>
      </c>
      <c r="P69">
        <v>15.23</v>
      </c>
      <c r="Q69">
        <v>60.16</v>
      </c>
      <c r="R69">
        <v>52.94</v>
      </c>
      <c r="S69">
        <v>57.05</v>
      </c>
      <c r="T69">
        <v>51.4</v>
      </c>
      <c r="U69">
        <v>57.22</v>
      </c>
      <c r="V69">
        <v>56.91</v>
      </c>
    </row>
    <row r="70" spans="1:23" x14ac:dyDescent="0.25">
      <c r="A70" s="5" t="s">
        <v>159</v>
      </c>
      <c r="B70" s="5" t="s">
        <v>160</v>
      </c>
      <c r="C70">
        <v>1791.85</v>
      </c>
      <c r="D70">
        <v>1954.74</v>
      </c>
      <c r="E70">
        <v>2920.8</v>
      </c>
      <c r="F70">
        <v>203.7</v>
      </c>
      <c r="G70">
        <v>401.22</v>
      </c>
      <c r="H70">
        <v>920.96</v>
      </c>
      <c r="I70">
        <v>2853.48</v>
      </c>
      <c r="J70">
        <v>353.38</v>
      </c>
      <c r="K70">
        <v>609.21</v>
      </c>
      <c r="L70">
        <v>455.21</v>
      </c>
      <c r="M70">
        <v>1561.73</v>
      </c>
      <c r="N70">
        <v>-2797.87</v>
      </c>
      <c r="O70">
        <v>357.35</v>
      </c>
      <c r="P70">
        <v>198.16</v>
      </c>
      <c r="Q70">
        <v>144.87</v>
      </c>
      <c r="R70">
        <v>98.88</v>
      </c>
      <c r="S70">
        <v>58.82</v>
      </c>
      <c r="T70">
        <v>11.63</v>
      </c>
      <c r="U70">
        <v>-192.79</v>
      </c>
      <c r="V70" t="s">
        <v>67</v>
      </c>
    </row>
    <row r="71" spans="1:23" x14ac:dyDescent="0.25">
      <c r="A71" s="5" t="s">
        <v>161</v>
      </c>
      <c r="B71" s="5" t="s">
        <v>162</v>
      </c>
      <c r="C71">
        <v>2534.77</v>
      </c>
      <c r="D71">
        <v>2730.86</v>
      </c>
      <c r="E71">
        <v>2764.93</v>
      </c>
      <c r="F71">
        <v>452.93</v>
      </c>
      <c r="G71">
        <v>602.26</v>
      </c>
      <c r="H71">
        <v>1384.19</v>
      </c>
      <c r="I71">
        <v>1120.8800000000001</v>
      </c>
      <c r="J71">
        <v>834.59</v>
      </c>
      <c r="K71">
        <v>714.71</v>
      </c>
      <c r="L71">
        <v>593.25</v>
      </c>
      <c r="M71">
        <v>685.19</v>
      </c>
      <c r="N71">
        <v>515.20000000000005</v>
      </c>
      <c r="O71">
        <v>500</v>
      </c>
      <c r="P71">
        <v>331.8</v>
      </c>
      <c r="Q71">
        <v>241.45</v>
      </c>
      <c r="R71">
        <v>150.19</v>
      </c>
      <c r="S71">
        <v>190.05</v>
      </c>
      <c r="T71">
        <v>46.51</v>
      </c>
      <c r="U71">
        <v>-262.14</v>
      </c>
      <c r="V71" t="s">
        <v>67</v>
      </c>
    </row>
    <row r="72" spans="1:23" x14ac:dyDescent="0.25">
      <c r="A72" s="5" t="s">
        <v>163</v>
      </c>
      <c r="B72" s="5" t="s">
        <v>164</v>
      </c>
      <c r="C72">
        <v>0.32</v>
      </c>
      <c r="D72">
        <v>0.4</v>
      </c>
      <c r="E72">
        <v>0.34</v>
      </c>
      <c r="F72">
        <v>2.1800000000000002</v>
      </c>
      <c r="G72">
        <v>1.67</v>
      </c>
      <c r="H72">
        <v>1.1399999999999999</v>
      </c>
      <c r="I72">
        <v>1.55</v>
      </c>
      <c r="J72">
        <v>1.27</v>
      </c>
      <c r="K72">
        <v>1.71</v>
      </c>
      <c r="L72">
        <v>2.48</v>
      </c>
      <c r="M72">
        <v>2.12</v>
      </c>
      <c r="N72">
        <v>3.61</v>
      </c>
      <c r="O72">
        <v>1.76</v>
      </c>
      <c r="P72">
        <v>3.46</v>
      </c>
      <c r="Q72">
        <v>8.98</v>
      </c>
      <c r="R72">
        <v>11.26</v>
      </c>
      <c r="S72">
        <v>3.64</v>
      </c>
      <c r="T72">
        <v>12.95</v>
      </c>
      <c r="U72">
        <v>12.24</v>
      </c>
      <c r="V72" t="s">
        <v>67</v>
      </c>
    </row>
    <row r="73" spans="1:23" x14ac:dyDescent="0.25">
      <c r="A73" s="5" t="s">
        <v>165</v>
      </c>
      <c r="B73" s="5" t="s">
        <v>166</v>
      </c>
      <c r="C73">
        <v>79.739999999999995</v>
      </c>
      <c r="D73">
        <v>79.7</v>
      </c>
      <c r="E73">
        <v>86.13</v>
      </c>
      <c r="F73">
        <v>66.31</v>
      </c>
      <c r="G73">
        <v>58.78</v>
      </c>
      <c r="H73">
        <v>21.45</v>
      </c>
      <c r="I73">
        <v>31.28</v>
      </c>
      <c r="J73">
        <v>74.97</v>
      </c>
      <c r="K73">
        <v>80.900000000000006</v>
      </c>
      <c r="L73">
        <v>74.36</v>
      </c>
      <c r="M73">
        <v>75.47</v>
      </c>
      <c r="N73">
        <v>76.36</v>
      </c>
      <c r="O73">
        <v>62.93</v>
      </c>
      <c r="P73">
        <v>84.77</v>
      </c>
      <c r="Q73">
        <v>39.840000000000003</v>
      </c>
      <c r="R73">
        <v>47.06</v>
      </c>
      <c r="S73">
        <v>42.95</v>
      </c>
      <c r="T73">
        <v>48.6</v>
      </c>
      <c r="U73">
        <v>42.78</v>
      </c>
      <c r="V73">
        <v>43.09</v>
      </c>
    </row>
    <row r="74" spans="1:23" x14ac:dyDescent="0.25">
      <c r="A74" s="5" t="s">
        <v>167</v>
      </c>
      <c r="B74" s="5" t="s">
        <v>168</v>
      </c>
      <c r="C74">
        <v>5.78</v>
      </c>
      <c r="D74">
        <v>7.74</v>
      </c>
      <c r="E74">
        <v>9.81</v>
      </c>
      <c r="F74">
        <v>4.4400000000000004</v>
      </c>
      <c r="G74">
        <v>6.69</v>
      </c>
      <c r="H74">
        <v>10.53</v>
      </c>
      <c r="I74">
        <v>44.22</v>
      </c>
      <c r="J74">
        <v>4.5</v>
      </c>
      <c r="K74">
        <v>10.41</v>
      </c>
      <c r="L74">
        <v>11.29</v>
      </c>
      <c r="M74">
        <v>33.15</v>
      </c>
      <c r="N74">
        <v>-100.99</v>
      </c>
      <c r="O74">
        <v>6.3</v>
      </c>
      <c r="P74">
        <v>6.86</v>
      </c>
      <c r="Q74">
        <v>13.01</v>
      </c>
      <c r="R74">
        <v>11.13</v>
      </c>
      <c r="S74">
        <v>2.14</v>
      </c>
      <c r="T74">
        <v>1.51</v>
      </c>
      <c r="U74">
        <v>-23.6</v>
      </c>
      <c r="V74">
        <v>0.37</v>
      </c>
    </row>
    <row r="75" spans="1:23" x14ac:dyDescent="0.25">
      <c r="A75" s="5" t="s">
        <v>169</v>
      </c>
      <c r="B75" s="5" t="s">
        <v>170</v>
      </c>
      <c r="C75">
        <v>8.94</v>
      </c>
      <c r="D75">
        <v>12.33</v>
      </c>
      <c r="E75">
        <v>10.83</v>
      </c>
      <c r="F75">
        <v>13.3</v>
      </c>
      <c r="G75">
        <v>14.19</v>
      </c>
      <c r="H75">
        <v>17.510000000000002</v>
      </c>
      <c r="I75">
        <v>19.68</v>
      </c>
      <c r="J75">
        <v>12.15</v>
      </c>
      <c r="K75">
        <v>14.66</v>
      </c>
      <c r="L75">
        <v>20.07</v>
      </c>
      <c r="M75">
        <v>20.88</v>
      </c>
      <c r="N75">
        <v>29.38</v>
      </c>
      <c r="O75">
        <v>10.8</v>
      </c>
      <c r="P75">
        <v>14.44</v>
      </c>
      <c r="Q75">
        <v>33.659999999999997</v>
      </c>
      <c r="R75">
        <v>27.66</v>
      </c>
      <c r="S75">
        <v>16.28</v>
      </c>
      <c r="T75">
        <v>10.29</v>
      </c>
      <c r="U75">
        <v>-69.739999999999995</v>
      </c>
      <c r="V75">
        <v>13.8</v>
      </c>
    </row>
    <row r="76" spans="1:23" x14ac:dyDescent="0.25">
      <c r="A76" s="5" t="s">
        <v>171</v>
      </c>
      <c r="B76" s="5" t="s">
        <v>172</v>
      </c>
      <c r="C76">
        <v>90.06</v>
      </c>
      <c r="D76">
        <v>102.34</v>
      </c>
      <c r="E76">
        <v>93.28</v>
      </c>
      <c r="F76">
        <v>71.8</v>
      </c>
      <c r="G76">
        <v>87.2</v>
      </c>
      <c r="H76">
        <v>324.61</v>
      </c>
      <c r="I76">
        <v>197.46</v>
      </c>
      <c r="J76">
        <v>30.76</v>
      </c>
      <c r="K76">
        <v>51.81</v>
      </c>
      <c r="L76">
        <v>68.66</v>
      </c>
      <c r="M76">
        <v>64.28</v>
      </c>
      <c r="N76">
        <v>22.77</v>
      </c>
      <c r="O76">
        <v>96.21</v>
      </c>
      <c r="P76">
        <v>52.8</v>
      </c>
      <c r="Q76">
        <v>160.32</v>
      </c>
      <c r="R76">
        <v>129.46</v>
      </c>
      <c r="S76">
        <v>98.08</v>
      </c>
      <c r="T76">
        <v>117.26</v>
      </c>
      <c r="U76">
        <v>101.59</v>
      </c>
      <c r="V76">
        <v>115.03</v>
      </c>
    </row>
    <row r="77" spans="1:23" x14ac:dyDescent="0.25">
      <c r="A77" s="5" t="s">
        <v>173</v>
      </c>
      <c r="B77" s="5" t="s">
        <v>174</v>
      </c>
      <c r="C77">
        <v>238.48</v>
      </c>
      <c r="D77">
        <v>164.63</v>
      </c>
      <c r="E77">
        <v>97.25</v>
      </c>
      <c r="F77">
        <v>130.44999999999999</v>
      </c>
      <c r="G77">
        <v>141.16999999999999</v>
      </c>
      <c r="H77">
        <v>819.3</v>
      </c>
      <c r="I77">
        <v>584.78</v>
      </c>
      <c r="J77">
        <v>198.48</v>
      </c>
      <c r="K77">
        <v>114.46</v>
      </c>
      <c r="L77">
        <v>96.04</v>
      </c>
      <c r="M77">
        <v>80.8</v>
      </c>
      <c r="N77">
        <v>64.42</v>
      </c>
      <c r="O77">
        <v>200.98</v>
      </c>
      <c r="P77">
        <v>74.319999999999993</v>
      </c>
      <c r="Q77">
        <v>169.04</v>
      </c>
      <c r="R77">
        <v>136.22</v>
      </c>
      <c r="S77">
        <v>99.28</v>
      </c>
      <c r="T77">
        <v>123.83</v>
      </c>
      <c r="U77">
        <v>105.97</v>
      </c>
      <c r="V77">
        <v>117.18</v>
      </c>
    </row>
    <row r="78" spans="1:23" x14ac:dyDescent="0.25">
      <c r="A78" s="5" t="s">
        <v>175</v>
      </c>
      <c r="B78" s="5" t="s">
        <v>176</v>
      </c>
      <c r="C78">
        <v>1891.3770999999999</v>
      </c>
      <c r="D78">
        <v>8895.5984000000008</v>
      </c>
      <c r="E78">
        <v>6186.9500000000007</v>
      </c>
      <c r="F78">
        <v>1523.7013999999999</v>
      </c>
      <c r="G78">
        <v>1538.4893</v>
      </c>
      <c r="H78">
        <v>1165.3929000000001</v>
      </c>
      <c r="I78">
        <v>1042.5239999999999</v>
      </c>
      <c r="J78">
        <v>1088.6685</v>
      </c>
      <c r="K78">
        <v>957.55499999999995</v>
      </c>
      <c r="L78">
        <v>422.94000000000011</v>
      </c>
      <c r="M78">
        <v>264.93599999999998</v>
      </c>
      <c r="N78">
        <v>114.91200000000001</v>
      </c>
      <c r="O78">
        <v>2882.9079999999999</v>
      </c>
      <c r="P78">
        <v>261.95</v>
      </c>
      <c r="Q78">
        <v>308.10000000000002</v>
      </c>
      <c r="R78">
        <v>211.24199999999999</v>
      </c>
      <c r="S78">
        <v>217</v>
      </c>
      <c r="T78">
        <v>41.28</v>
      </c>
      <c r="U78">
        <v>65.28</v>
      </c>
      <c r="V78" t="s">
        <v>67</v>
      </c>
    </row>
    <row r="79" spans="1:23" x14ac:dyDescent="0.25">
      <c r="A79" s="5" t="s">
        <v>177</v>
      </c>
      <c r="B79" s="5" t="s">
        <v>178</v>
      </c>
      <c r="C79">
        <v>9.0000000000003411E-2</v>
      </c>
      <c r="D79">
        <v>0.40999999999999659</v>
      </c>
      <c r="E79">
        <v>-122</v>
      </c>
      <c r="F79">
        <v>0</v>
      </c>
      <c r="G79">
        <v>-1.580000000000005</v>
      </c>
      <c r="H79">
        <v>0</v>
      </c>
      <c r="I79">
        <v>-4.4799999999999969</v>
      </c>
      <c r="J79">
        <v>3.1899999999999982</v>
      </c>
      <c r="K79">
        <v>1.300000000000004</v>
      </c>
      <c r="L79">
        <v>0</v>
      </c>
      <c r="M79">
        <v>0</v>
      </c>
      <c r="N79">
        <v>0</v>
      </c>
      <c r="O79">
        <v>-20.7</v>
      </c>
      <c r="P79">
        <v>0</v>
      </c>
      <c r="Q79">
        <v>0.20000000000000279</v>
      </c>
      <c r="R79">
        <v>2.2999999999999972</v>
      </c>
      <c r="S79">
        <v>-11</v>
      </c>
      <c r="T79">
        <v>0</v>
      </c>
      <c r="U79" t="s">
        <v>67</v>
      </c>
      <c r="V79" t="s">
        <v>67</v>
      </c>
    </row>
    <row r="80" spans="1:23" x14ac:dyDescent="0.25">
      <c r="A80" s="5" t="s">
        <v>179</v>
      </c>
      <c r="B80" s="5" t="s">
        <v>180</v>
      </c>
      <c r="C80">
        <v>0.39</v>
      </c>
      <c r="D80">
        <v>30.55</v>
      </c>
      <c r="E80">
        <v>22.76</v>
      </c>
      <c r="F80">
        <v>12.79</v>
      </c>
      <c r="G80">
        <v>111.21</v>
      </c>
      <c r="H80">
        <v>-0.37</v>
      </c>
      <c r="I80">
        <v>-17.89</v>
      </c>
      <c r="J80">
        <v>-1.19</v>
      </c>
      <c r="K80">
        <v>-1.17</v>
      </c>
      <c r="L80">
        <v>5.09</v>
      </c>
      <c r="M80">
        <v>-1.52</v>
      </c>
      <c r="N80">
        <v>-3.24</v>
      </c>
      <c r="O80">
        <v>-21.66</v>
      </c>
      <c r="P80">
        <v>-12.68</v>
      </c>
      <c r="Q80">
        <v>-7.28</v>
      </c>
      <c r="R80">
        <v>142.53</v>
      </c>
      <c r="S80">
        <v>-26.58</v>
      </c>
      <c r="T80">
        <v>-16.5</v>
      </c>
      <c r="U80" t="s">
        <v>67</v>
      </c>
      <c r="V80" t="s">
        <v>67</v>
      </c>
    </row>
    <row r="81" spans="1:22" x14ac:dyDescent="0.25">
      <c r="A81" s="5" t="s">
        <v>181</v>
      </c>
      <c r="B81" s="5" t="s">
        <v>182</v>
      </c>
      <c r="C81">
        <v>17.899999999999999</v>
      </c>
      <c r="D81">
        <v>22.03</v>
      </c>
      <c r="E81">
        <v>48.92</v>
      </c>
      <c r="F81">
        <v>41.21</v>
      </c>
      <c r="G81">
        <v>30.98</v>
      </c>
      <c r="H81">
        <v>-6.48</v>
      </c>
      <c r="I81">
        <v>-6.75</v>
      </c>
      <c r="J81">
        <v>0.91</v>
      </c>
      <c r="K81">
        <v>0.8</v>
      </c>
      <c r="L81">
        <v>0.11</v>
      </c>
      <c r="M81">
        <v>-8.81</v>
      </c>
      <c r="N81">
        <v>-12.53</v>
      </c>
      <c r="O81">
        <v>-13.87</v>
      </c>
      <c r="P81">
        <v>40.86</v>
      </c>
      <c r="Q81">
        <v>36.22</v>
      </c>
      <c r="R81">
        <v>33.15</v>
      </c>
      <c r="S81" t="s">
        <v>67</v>
      </c>
      <c r="T81" t="s">
        <v>67</v>
      </c>
      <c r="U81" t="s">
        <v>67</v>
      </c>
      <c r="V81" t="s">
        <v>67</v>
      </c>
    </row>
    <row r="82" spans="1:22" x14ac:dyDescent="0.25">
      <c r="A82" s="5" t="s">
        <v>183</v>
      </c>
      <c r="B82" s="5" t="s">
        <v>184</v>
      </c>
      <c r="C82">
        <v>35.54</v>
      </c>
      <c r="D82">
        <v>35.39</v>
      </c>
      <c r="E82">
        <v>25.7</v>
      </c>
      <c r="F82">
        <v>20.91</v>
      </c>
      <c r="G82">
        <v>18.12</v>
      </c>
      <c r="H82">
        <v>-3.11</v>
      </c>
      <c r="I82">
        <v>-3.34</v>
      </c>
      <c r="J82">
        <v>-0.41</v>
      </c>
      <c r="K82">
        <v>-4.5</v>
      </c>
      <c r="L82">
        <v>-6.8</v>
      </c>
      <c r="M82">
        <v>-9.2799999999999994</v>
      </c>
      <c r="N82">
        <v>19.53</v>
      </c>
      <c r="O82">
        <v>14.87</v>
      </c>
      <c r="P82">
        <v>15.9</v>
      </c>
      <c r="Q82" t="s">
        <v>67</v>
      </c>
      <c r="R82" t="s">
        <v>67</v>
      </c>
      <c r="S82" t="s">
        <v>67</v>
      </c>
      <c r="T82" t="s">
        <v>67</v>
      </c>
      <c r="U82" t="s">
        <v>67</v>
      </c>
      <c r="V82" t="s">
        <v>67</v>
      </c>
    </row>
    <row r="83" spans="1:22" x14ac:dyDescent="0.25">
      <c r="A83" s="5" t="s">
        <v>185</v>
      </c>
      <c r="B83" s="5" t="s">
        <v>186</v>
      </c>
      <c r="C83">
        <v>16.22</v>
      </c>
      <c r="D83">
        <v>16.03</v>
      </c>
      <c r="E83">
        <v>12.65</v>
      </c>
      <c r="F83">
        <v>8.2100000000000009</v>
      </c>
      <c r="G83">
        <v>5.66</v>
      </c>
      <c r="H83">
        <v>-6.19</v>
      </c>
      <c r="I83">
        <v>8.1</v>
      </c>
      <c r="J83">
        <v>7.23</v>
      </c>
      <c r="K83">
        <v>5.7</v>
      </c>
      <c r="L83" t="s">
        <v>67</v>
      </c>
      <c r="M83" t="s">
        <v>67</v>
      </c>
      <c r="N83" t="s">
        <v>67</v>
      </c>
      <c r="O83" t="s">
        <v>67</v>
      </c>
      <c r="P83" t="s">
        <v>67</v>
      </c>
      <c r="Q83" t="s">
        <v>67</v>
      </c>
      <c r="R83" t="s">
        <v>67</v>
      </c>
      <c r="S83" t="s">
        <v>67</v>
      </c>
      <c r="T83" t="s">
        <v>67</v>
      </c>
      <c r="U83" t="s">
        <v>67</v>
      </c>
      <c r="V83" t="s">
        <v>67</v>
      </c>
    </row>
    <row r="84" spans="1:22" x14ac:dyDescent="0.25">
      <c r="A84" s="5" t="s">
        <v>187</v>
      </c>
      <c r="B84" s="5" t="s">
        <v>188</v>
      </c>
      <c r="C84">
        <v>-7.98</v>
      </c>
      <c r="D84">
        <v>-12.63</v>
      </c>
      <c r="E84">
        <v>1660.23</v>
      </c>
      <c r="F84">
        <v>-42.73</v>
      </c>
      <c r="G84">
        <v>-7.98</v>
      </c>
      <c r="H84">
        <v>-67.84</v>
      </c>
      <c r="I84">
        <v>562.98</v>
      </c>
      <c r="J84">
        <v>-42.68</v>
      </c>
      <c r="K84">
        <v>32.26</v>
      </c>
      <c r="L84">
        <v>-69.37</v>
      </c>
      <c r="M84">
        <v>-154.97</v>
      </c>
      <c r="N84">
        <v>-857.61</v>
      </c>
      <c r="O84">
        <v>41.28</v>
      </c>
      <c r="P84">
        <v>19.440000000000001</v>
      </c>
      <c r="Q84">
        <v>35.85</v>
      </c>
      <c r="R84">
        <v>307.69</v>
      </c>
      <c r="S84">
        <v>271.43</v>
      </c>
      <c r="T84">
        <v>-105.04</v>
      </c>
      <c r="U84">
        <v>-4733.33</v>
      </c>
      <c r="V84" t="s">
        <v>67</v>
      </c>
    </row>
    <row r="85" spans="1:22" x14ac:dyDescent="0.25">
      <c r="A85" s="5" t="s">
        <v>189</v>
      </c>
      <c r="B85" s="5" t="s">
        <v>190</v>
      </c>
      <c r="C85">
        <v>546.54</v>
      </c>
      <c r="D85">
        <v>534.96</v>
      </c>
      <c r="E85">
        <v>536.51</v>
      </c>
      <c r="F85">
        <v>-39.520000000000003</v>
      </c>
      <c r="G85">
        <v>162.38999999999999</v>
      </c>
      <c r="H85">
        <v>150.82</v>
      </c>
      <c r="I85">
        <v>184.19</v>
      </c>
      <c r="J85">
        <v>-26.6</v>
      </c>
      <c r="K85">
        <v>-64.03</v>
      </c>
      <c r="L85">
        <v>-360.65</v>
      </c>
      <c r="M85">
        <v>-323.77</v>
      </c>
      <c r="N85">
        <v>-265.63</v>
      </c>
      <c r="O85">
        <v>32.19</v>
      </c>
      <c r="P85">
        <v>120.99</v>
      </c>
      <c r="Q85">
        <v>204.99</v>
      </c>
      <c r="R85">
        <v>158.03</v>
      </c>
      <c r="S85">
        <v>-1522.31</v>
      </c>
      <c r="T85" t="s">
        <v>67</v>
      </c>
      <c r="U85" t="s">
        <v>67</v>
      </c>
      <c r="V85" t="s">
        <v>67</v>
      </c>
    </row>
    <row r="86" spans="1:22" x14ac:dyDescent="0.25">
      <c r="A86" s="5" t="s">
        <v>191</v>
      </c>
      <c r="B86" s="5" t="s">
        <v>192</v>
      </c>
      <c r="C86">
        <v>317.77999999999997</v>
      </c>
      <c r="D86">
        <v>305.81</v>
      </c>
      <c r="E86">
        <v>420.93</v>
      </c>
      <c r="F86">
        <v>80.349999999999994</v>
      </c>
      <c r="G86">
        <v>95.35</v>
      </c>
      <c r="H86">
        <v>83.07</v>
      </c>
      <c r="I86">
        <v>65.64</v>
      </c>
      <c r="J86">
        <v>-218.47</v>
      </c>
      <c r="K86">
        <v>-201.68</v>
      </c>
      <c r="L86">
        <v>-204.25</v>
      </c>
      <c r="M86">
        <v>-183.2</v>
      </c>
      <c r="N86">
        <v>-90.67</v>
      </c>
      <c r="O86">
        <v>135.13999999999999</v>
      </c>
      <c r="P86">
        <v>105.87</v>
      </c>
      <c r="Q86">
        <v>-844.68</v>
      </c>
      <c r="R86" t="s">
        <v>67</v>
      </c>
      <c r="S86" t="s">
        <v>67</v>
      </c>
      <c r="T86" t="s">
        <v>67</v>
      </c>
      <c r="U86" t="s">
        <v>67</v>
      </c>
      <c r="V86" t="s">
        <v>67</v>
      </c>
    </row>
    <row r="87" spans="1:22" x14ac:dyDescent="0.25">
      <c r="A87" s="5" t="s">
        <v>193</v>
      </c>
      <c r="B87" s="5" t="s">
        <v>194</v>
      </c>
      <c r="C87">
        <v>200.43</v>
      </c>
      <c r="D87">
        <v>185.73</v>
      </c>
      <c r="E87">
        <v>101.23</v>
      </c>
      <c r="F87">
        <v>-60.67</v>
      </c>
      <c r="G87">
        <v>-54.45</v>
      </c>
      <c r="H87">
        <v>-50.07</v>
      </c>
      <c r="I87">
        <v>-12.51</v>
      </c>
      <c r="J87">
        <v>-41.67</v>
      </c>
      <c r="K87">
        <v>-47.9</v>
      </c>
      <c r="L87">
        <v>-524.46</v>
      </c>
      <c r="M87" t="s">
        <v>67</v>
      </c>
      <c r="N87" t="s">
        <v>67</v>
      </c>
      <c r="O87" t="s">
        <v>67</v>
      </c>
      <c r="P87" t="s">
        <v>67</v>
      </c>
      <c r="Q87" t="s">
        <v>67</v>
      </c>
      <c r="R87" t="s">
        <v>67</v>
      </c>
      <c r="S87" t="s">
        <v>67</v>
      </c>
      <c r="T87" t="s">
        <v>67</v>
      </c>
      <c r="U87" t="s">
        <v>67</v>
      </c>
      <c r="V87" t="s">
        <v>67</v>
      </c>
    </row>
    <row r="88" spans="1:22" x14ac:dyDescent="0.25">
      <c r="A88" s="5" t="s">
        <v>195</v>
      </c>
      <c r="B88" s="5" t="s">
        <v>196</v>
      </c>
      <c r="C88">
        <v>0.03</v>
      </c>
      <c r="D88">
        <v>0.06</v>
      </c>
      <c r="E88">
        <v>7.0000000000000007E-2</v>
      </c>
      <c r="F88">
        <v>1.06</v>
      </c>
      <c r="G88">
        <v>0.48</v>
      </c>
      <c r="H88">
        <v>0.35</v>
      </c>
      <c r="I88">
        <v>0.1</v>
      </c>
      <c r="J88">
        <v>-0.11</v>
      </c>
      <c r="K88">
        <v>-0.05</v>
      </c>
      <c r="L88">
        <v>-0.05</v>
      </c>
      <c r="M88">
        <v>-0.01</v>
      </c>
      <c r="N88" t="s">
        <v>67</v>
      </c>
      <c r="O88">
        <v>0.06</v>
      </c>
      <c r="P88">
        <v>0.1</v>
      </c>
      <c r="Q88">
        <v>-0.01</v>
      </c>
      <c r="R88" t="s">
        <v>67</v>
      </c>
      <c r="S88" t="s">
        <v>67</v>
      </c>
      <c r="T88" t="s">
        <v>67</v>
      </c>
      <c r="U88" t="s">
        <v>67</v>
      </c>
      <c r="V88" t="s">
        <v>67</v>
      </c>
    </row>
    <row r="89" spans="1:22" x14ac:dyDescent="0.25">
      <c r="A89" s="5" t="s">
        <v>197</v>
      </c>
      <c r="B89" s="5" t="s">
        <v>198</v>
      </c>
      <c r="C89">
        <v>-6.82</v>
      </c>
      <c r="D89">
        <v>28.94</v>
      </c>
      <c r="E89">
        <v>649.4</v>
      </c>
      <c r="F89">
        <v>-15.17</v>
      </c>
      <c r="G89">
        <v>-8.1</v>
      </c>
      <c r="H89">
        <v>23.04</v>
      </c>
      <c r="I89">
        <v>10.27</v>
      </c>
      <c r="J89">
        <v>15.38</v>
      </c>
      <c r="K89">
        <v>19.059999999999999</v>
      </c>
      <c r="L89">
        <v>-9.01</v>
      </c>
      <c r="M89">
        <v>30.97</v>
      </c>
      <c r="N89">
        <v>-0.28999999999999998</v>
      </c>
      <c r="O89">
        <v>18.059999999999999</v>
      </c>
      <c r="P89">
        <v>20</v>
      </c>
      <c r="Q89">
        <v>49.07</v>
      </c>
      <c r="R89">
        <v>91.67</v>
      </c>
      <c r="S89">
        <v>200</v>
      </c>
      <c r="T89">
        <v>-114.81</v>
      </c>
      <c r="U89">
        <v>-431.58</v>
      </c>
      <c r="V89" t="s">
        <v>67</v>
      </c>
    </row>
    <row r="90" spans="1:22" x14ac:dyDescent="0.25">
      <c r="A90" s="5" t="s">
        <v>199</v>
      </c>
      <c r="B90" s="5" t="s">
        <v>200</v>
      </c>
      <c r="C90">
        <v>223.84</v>
      </c>
      <c r="D90">
        <v>221.06</v>
      </c>
      <c r="E90">
        <v>208.71</v>
      </c>
      <c r="F90">
        <v>-0.08</v>
      </c>
      <c r="G90">
        <v>8.4</v>
      </c>
      <c r="H90">
        <v>16.23</v>
      </c>
      <c r="I90">
        <v>14.9</v>
      </c>
      <c r="J90">
        <v>8.48</v>
      </c>
      <c r="K90">
        <v>13.67</v>
      </c>
      <c r="L90">
        <v>7.22</v>
      </c>
      <c r="M90">
        <v>16.25</v>
      </c>
      <c r="N90">
        <v>12.59</v>
      </c>
      <c r="O90">
        <v>29.04</v>
      </c>
      <c r="P90">
        <v>53.58</v>
      </c>
      <c r="Q90">
        <v>113.58</v>
      </c>
      <c r="R90">
        <v>58.95</v>
      </c>
      <c r="S90">
        <v>-115.46</v>
      </c>
      <c r="T90" t="s">
        <v>67</v>
      </c>
      <c r="U90" t="s">
        <v>67</v>
      </c>
      <c r="V90" t="s">
        <v>67</v>
      </c>
    </row>
    <row r="91" spans="1:22" x14ac:dyDescent="0.25">
      <c r="A91" s="5" t="s">
        <v>201</v>
      </c>
      <c r="B91" s="5" t="s">
        <v>202</v>
      </c>
      <c r="C91">
        <v>129.65</v>
      </c>
      <c r="D91">
        <v>135.62</v>
      </c>
      <c r="E91">
        <v>131.88999999999999</v>
      </c>
      <c r="F91">
        <v>5.08</v>
      </c>
      <c r="G91">
        <v>11.93</v>
      </c>
      <c r="H91">
        <v>11.75</v>
      </c>
      <c r="I91">
        <v>13.33</v>
      </c>
      <c r="J91">
        <v>11.22</v>
      </c>
      <c r="K91">
        <v>11.76</v>
      </c>
      <c r="L91">
        <v>11.95</v>
      </c>
      <c r="M91">
        <v>23.56</v>
      </c>
      <c r="N91">
        <v>35.700000000000003</v>
      </c>
      <c r="O91">
        <v>75.760000000000005</v>
      </c>
      <c r="P91">
        <v>49.19</v>
      </c>
      <c r="Q91">
        <v>-41.13</v>
      </c>
      <c r="R91" t="s">
        <v>67</v>
      </c>
      <c r="S91" t="s">
        <v>67</v>
      </c>
      <c r="T91" t="s">
        <v>67</v>
      </c>
      <c r="U91" t="s">
        <v>67</v>
      </c>
      <c r="V91" t="s">
        <v>67</v>
      </c>
    </row>
    <row r="92" spans="1:22" x14ac:dyDescent="0.25">
      <c r="A92" s="5" t="s">
        <v>203</v>
      </c>
      <c r="B92" s="5" t="s">
        <v>204</v>
      </c>
      <c r="C92">
        <v>70.7</v>
      </c>
      <c r="D92">
        <v>74.48</v>
      </c>
      <c r="E92">
        <v>71.55</v>
      </c>
      <c r="F92">
        <v>8.42</v>
      </c>
      <c r="G92">
        <v>11.94</v>
      </c>
      <c r="H92">
        <v>17.66</v>
      </c>
      <c r="I92">
        <v>24.52</v>
      </c>
      <c r="J92">
        <v>43.49</v>
      </c>
      <c r="K92">
        <v>30.47</v>
      </c>
      <c r="L92">
        <v>-14.59</v>
      </c>
      <c r="M92" t="s">
        <v>67</v>
      </c>
      <c r="N92" t="s">
        <v>67</v>
      </c>
      <c r="O92" t="s">
        <v>67</v>
      </c>
      <c r="P92" t="s">
        <v>67</v>
      </c>
      <c r="Q92" t="s">
        <v>67</v>
      </c>
      <c r="R92" t="s">
        <v>67</v>
      </c>
      <c r="S92" t="s">
        <v>67</v>
      </c>
      <c r="T92" t="s">
        <v>67</v>
      </c>
      <c r="U92" t="s">
        <v>67</v>
      </c>
      <c r="V92" t="s">
        <v>67</v>
      </c>
    </row>
    <row r="93" spans="1:22" x14ac:dyDescent="0.25">
      <c r="A93" s="5" t="s">
        <v>205</v>
      </c>
      <c r="B93" s="5" t="s">
        <v>206</v>
      </c>
      <c r="C93">
        <v>-78.73</v>
      </c>
      <c r="D93">
        <v>44.11</v>
      </c>
      <c r="E93">
        <v>25.81</v>
      </c>
      <c r="F93">
        <v>-0.96</v>
      </c>
      <c r="G93">
        <v>28.21</v>
      </c>
      <c r="H93">
        <v>11.79</v>
      </c>
      <c r="I93">
        <v>-12.3</v>
      </c>
      <c r="J93">
        <v>21.14</v>
      </c>
      <c r="K93">
        <v>132.08000000000001</v>
      </c>
      <c r="L93">
        <v>59.64</v>
      </c>
      <c r="M93">
        <v>130.56</v>
      </c>
      <c r="N93">
        <v>-96.01</v>
      </c>
      <c r="O93">
        <v>572.33000000000004</v>
      </c>
      <c r="P93">
        <v>-14.98</v>
      </c>
      <c r="Q93">
        <v>46.75</v>
      </c>
      <c r="R93">
        <v>4.1900000000000004</v>
      </c>
      <c r="S93">
        <v>260.47000000000003</v>
      </c>
      <c r="T93">
        <v>-36.76</v>
      </c>
      <c r="U93" t="s">
        <v>67</v>
      </c>
      <c r="V93" t="s">
        <v>67</v>
      </c>
    </row>
    <row r="94" spans="1:22" x14ac:dyDescent="0.25">
      <c r="A94" s="5" t="s">
        <v>207</v>
      </c>
      <c r="B94" s="5" t="s">
        <v>208</v>
      </c>
      <c r="C94">
        <v>-2.94</v>
      </c>
      <c r="D94">
        <v>22.99</v>
      </c>
      <c r="E94">
        <v>17.690000000000001</v>
      </c>
      <c r="F94">
        <v>13.01</v>
      </c>
      <c r="G94">
        <v>9.23</v>
      </c>
      <c r="H94">
        <v>6.88</v>
      </c>
      <c r="I94">
        <v>46.97</v>
      </c>
      <c r="J94">
        <v>70.95</v>
      </c>
      <c r="K94">
        <v>107.43</v>
      </c>
      <c r="L94">
        <v>31.4</v>
      </c>
      <c r="M94">
        <v>202.29</v>
      </c>
      <c r="N94">
        <v>153.78</v>
      </c>
      <c r="O94">
        <v>201.37</v>
      </c>
      <c r="P94">
        <v>11.99</v>
      </c>
      <c r="Q94">
        <v>103.8</v>
      </c>
      <c r="R94">
        <v>75.97</v>
      </c>
      <c r="S94" t="s">
        <v>67</v>
      </c>
      <c r="T94" t="s">
        <v>67</v>
      </c>
      <c r="U94" t="s">
        <v>67</v>
      </c>
      <c r="V94" t="s">
        <v>67</v>
      </c>
    </row>
    <row r="95" spans="1:22" x14ac:dyDescent="0.25">
      <c r="A95" s="5" t="s">
        <v>209</v>
      </c>
      <c r="B95" s="5" t="s">
        <v>210</v>
      </c>
      <c r="C95">
        <v>3.69</v>
      </c>
      <c r="D95">
        <v>21.79</v>
      </c>
      <c r="E95">
        <v>10.51</v>
      </c>
      <c r="F95">
        <v>9.58</v>
      </c>
      <c r="G95">
        <v>36.18</v>
      </c>
      <c r="H95">
        <v>42.47</v>
      </c>
      <c r="I95">
        <v>66.22</v>
      </c>
      <c r="J95">
        <v>49.48</v>
      </c>
      <c r="K95">
        <v>159.72</v>
      </c>
      <c r="L95">
        <v>130.31</v>
      </c>
      <c r="M95">
        <v>127.73</v>
      </c>
      <c r="N95">
        <v>102.46</v>
      </c>
      <c r="O95">
        <v>173.75</v>
      </c>
      <c r="P95">
        <v>51.93</v>
      </c>
      <c r="Q95" t="s">
        <v>67</v>
      </c>
      <c r="R95" t="s">
        <v>67</v>
      </c>
      <c r="S95" t="s">
        <v>67</v>
      </c>
      <c r="T95" t="s">
        <v>67</v>
      </c>
      <c r="U95" t="s">
        <v>67</v>
      </c>
      <c r="V95" t="s">
        <v>67</v>
      </c>
    </row>
    <row r="96" spans="1:22" x14ac:dyDescent="0.25">
      <c r="A96" s="5" t="s">
        <v>211</v>
      </c>
      <c r="B96" s="5" t="s">
        <v>212</v>
      </c>
      <c r="C96">
        <v>23.08</v>
      </c>
      <c r="D96">
        <v>44.01</v>
      </c>
      <c r="E96">
        <v>30</v>
      </c>
      <c r="F96">
        <v>84.65</v>
      </c>
      <c r="G96">
        <v>83.25</v>
      </c>
      <c r="H96">
        <v>85.1</v>
      </c>
      <c r="I96">
        <v>84.34</v>
      </c>
      <c r="J96">
        <v>111.62</v>
      </c>
      <c r="K96">
        <v>105.83</v>
      </c>
      <c r="L96" t="s">
        <v>67</v>
      </c>
      <c r="M96" t="s">
        <v>67</v>
      </c>
      <c r="N96" t="s">
        <v>67</v>
      </c>
      <c r="O96" t="s">
        <v>67</v>
      </c>
      <c r="P96" t="s">
        <v>67</v>
      </c>
      <c r="Q96" t="s">
        <v>67</v>
      </c>
      <c r="R96" t="s">
        <v>67</v>
      </c>
      <c r="S96" t="s">
        <v>67</v>
      </c>
      <c r="T96" t="s">
        <v>67</v>
      </c>
      <c r="U96" t="s">
        <v>67</v>
      </c>
      <c r="V96" t="s">
        <v>67</v>
      </c>
    </row>
    <row r="97" spans="1:23" x14ac:dyDescent="0.25">
      <c r="A97" s="5" t="s">
        <v>213</v>
      </c>
      <c r="B97" s="5" t="s">
        <v>214</v>
      </c>
      <c r="C97">
        <v>760.3</v>
      </c>
      <c r="D97">
        <v>417.7</v>
      </c>
      <c r="E97">
        <v>-18.600000000000001</v>
      </c>
      <c r="F97">
        <v>46.8</v>
      </c>
      <c r="G97">
        <v>82.8</v>
      </c>
      <c r="H97">
        <v>328</v>
      </c>
      <c r="I97">
        <v>200.7</v>
      </c>
      <c r="J97">
        <v>64.900000000000006</v>
      </c>
      <c r="K97">
        <v>9.5</v>
      </c>
      <c r="L97">
        <v>-2.9</v>
      </c>
      <c r="M97">
        <v>-17.8</v>
      </c>
      <c r="N97">
        <v>-23.8</v>
      </c>
      <c r="O97">
        <v>71.900000000000006</v>
      </c>
      <c r="P97">
        <v>-13.2</v>
      </c>
      <c r="Q97">
        <v>27.2</v>
      </c>
      <c r="R97">
        <v>13.4</v>
      </c>
      <c r="S97">
        <v>-0.5</v>
      </c>
      <c r="T97">
        <v>4.5999999999999996</v>
      </c>
      <c r="U97">
        <v>1.9</v>
      </c>
      <c r="V97">
        <v>6.7</v>
      </c>
      <c r="W97" t="s">
        <v>67</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8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10" customWidth="1"/>
    <col min="13" max="13" width="20" customWidth="1"/>
    <col min="14" max="14" width="19" customWidth="1"/>
    <col min="15" max="15" width="20" customWidth="1"/>
    <col min="16" max="19" width="21" customWidth="1"/>
    <col min="20" max="20" width="19" customWidth="1"/>
    <col min="21" max="22" width="9" customWidth="1"/>
  </cols>
  <sheetData>
    <row r="1" spans="1:22" ht="18.75" customHeight="1" x14ac:dyDescent="0.3">
      <c r="A1" s="1" t="s">
        <v>215</v>
      </c>
      <c r="B1" s="2" t="s">
        <v>216</v>
      </c>
      <c r="C1" s="2"/>
      <c r="D1" s="2"/>
      <c r="E1" s="2"/>
      <c r="F1" s="2" t="str">
        <f>HYPERLINK("dax-30_Stock_Data_EUR.xlsx#INDEX!A1", "Back to INDEX")</f>
        <v>Back to INDEX</v>
      </c>
      <c r="G1" s="2"/>
      <c r="H1" s="2"/>
      <c r="I1" s="2"/>
      <c r="J1" s="2"/>
      <c r="K1" s="2"/>
      <c r="L1" s="2"/>
      <c r="M1" s="2"/>
      <c r="N1" s="2"/>
      <c r="O1" s="2"/>
      <c r="P1" s="2"/>
      <c r="Q1" s="2"/>
      <c r="R1" s="2"/>
      <c r="S1" s="2"/>
      <c r="T1" s="2"/>
      <c r="U1" s="2"/>
      <c r="V1" s="2"/>
    </row>
    <row r="2" spans="1:22" x14ac:dyDescent="0.25">
      <c r="A2" s="3"/>
      <c r="B2" s="4"/>
      <c r="C2" s="4"/>
      <c r="D2" s="4"/>
      <c r="E2" s="4"/>
      <c r="F2" s="4"/>
      <c r="G2" s="4"/>
      <c r="H2" s="4"/>
      <c r="I2" s="4"/>
      <c r="J2" s="4"/>
      <c r="K2" s="4"/>
      <c r="L2" s="4"/>
      <c r="M2" s="4"/>
      <c r="N2" s="4"/>
      <c r="O2" s="4"/>
      <c r="P2" s="4"/>
      <c r="Q2" s="4"/>
      <c r="R2" s="4"/>
      <c r="S2" s="4"/>
      <c r="T2" s="4"/>
      <c r="U2" s="4"/>
      <c r="V2" s="4"/>
    </row>
    <row r="3" spans="1:22" x14ac:dyDescent="0.25">
      <c r="A3" s="5" t="s">
        <v>3</v>
      </c>
      <c r="C3" s="5" t="s">
        <v>4</v>
      </c>
      <c r="D3" s="5"/>
      <c r="G3" s="5" t="s">
        <v>5</v>
      </c>
      <c r="H3" s="5"/>
      <c r="J3" s="5" t="s">
        <v>6</v>
      </c>
      <c r="K3" s="5"/>
    </row>
    <row r="4" spans="1:22" x14ac:dyDescent="0.25">
      <c r="A4" s="5" t="s">
        <v>7</v>
      </c>
      <c r="B4" t="s">
        <v>217</v>
      </c>
      <c r="C4" s="5" t="s">
        <v>9</v>
      </c>
      <c r="D4" s="5"/>
      <c r="E4" t="s">
        <v>218</v>
      </c>
      <c r="G4" t="s">
        <v>219</v>
      </c>
      <c r="H4" t="s">
        <v>220</v>
      </c>
      <c r="J4" t="s">
        <v>221</v>
      </c>
      <c r="L4" t="s">
        <v>222</v>
      </c>
    </row>
    <row r="5" spans="1:22" x14ac:dyDescent="0.25">
      <c r="A5" s="5" t="s">
        <v>15</v>
      </c>
      <c r="B5" t="s">
        <v>223</v>
      </c>
      <c r="C5" s="5" t="s">
        <v>17</v>
      </c>
      <c r="D5" s="5"/>
      <c r="E5" t="s">
        <v>224</v>
      </c>
      <c r="G5" t="s">
        <v>11</v>
      </c>
      <c r="H5" t="s">
        <v>12</v>
      </c>
      <c r="J5" t="s">
        <v>225</v>
      </c>
      <c r="L5" t="s">
        <v>226</v>
      </c>
    </row>
    <row r="6" spans="1:22" x14ac:dyDescent="0.25">
      <c r="A6" s="5" t="s">
        <v>23</v>
      </c>
      <c r="B6" t="s">
        <v>67</v>
      </c>
      <c r="C6" s="5" t="s">
        <v>25</v>
      </c>
      <c r="D6" s="5"/>
      <c r="E6" t="s">
        <v>227</v>
      </c>
      <c r="G6" t="s">
        <v>228</v>
      </c>
      <c r="H6" t="s">
        <v>20</v>
      </c>
      <c r="J6" t="s">
        <v>229</v>
      </c>
      <c r="L6" t="s">
        <v>230</v>
      </c>
    </row>
    <row r="7" spans="1:22" x14ac:dyDescent="0.25">
      <c r="A7" s="5" t="s">
        <v>29</v>
      </c>
      <c r="B7" t="s">
        <v>231</v>
      </c>
      <c r="C7" s="5" t="s">
        <v>37</v>
      </c>
      <c r="D7" s="5"/>
      <c r="E7" t="s">
        <v>232</v>
      </c>
      <c r="G7" t="s">
        <v>233</v>
      </c>
      <c r="H7" t="s">
        <v>28</v>
      </c>
      <c r="J7" t="s">
        <v>234</v>
      </c>
      <c r="L7" t="s">
        <v>235</v>
      </c>
    </row>
    <row r="8" spans="1:22" x14ac:dyDescent="0.25">
      <c r="A8" s="5" t="s">
        <v>35</v>
      </c>
      <c r="B8" t="s">
        <v>36</v>
      </c>
      <c r="C8" s="5" t="s">
        <v>43</v>
      </c>
      <c r="D8" s="5"/>
      <c r="E8" t="s">
        <v>236</v>
      </c>
      <c r="G8" t="s">
        <v>33</v>
      </c>
      <c r="H8" t="s">
        <v>34</v>
      </c>
      <c r="J8" t="s">
        <v>237</v>
      </c>
      <c r="L8" t="s">
        <v>238</v>
      </c>
    </row>
    <row r="9" spans="1:22" x14ac:dyDescent="0.25">
      <c r="A9" s="5" t="s">
        <v>41</v>
      </c>
      <c r="B9" t="s">
        <v>42</v>
      </c>
      <c r="C9" s="5" t="s">
        <v>47</v>
      </c>
      <c r="D9" s="5"/>
      <c r="E9" t="s">
        <v>67</v>
      </c>
      <c r="G9" t="s">
        <v>239</v>
      </c>
      <c r="H9" t="s">
        <v>40</v>
      </c>
      <c r="J9" t="s">
        <v>240</v>
      </c>
      <c r="L9" t="s">
        <v>241</v>
      </c>
    </row>
    <row r="10" spans="1:22" x14ac:dyDescent="0.25">
      <c r="A10" s="5" t="s">
        <v>45</v>
      </c>
      <c r="B10" t="s">
        <v>242</v>
      </c>
      <c r="C10" s="5"/>
      <c r="D10" s="5"/>
      <c r="J10" t="s">
        <v>243</v>
      </c>
      <c r="L10" t="s">
        <v>244</v>
      </c>
    </row>
    <row r="11" spans="1:22" x14ac:dyDescent="0.25">
      <c r="A11" s="5" t="s">
        <v>49</v>
      </c>
      <c r="B11" t="s">
        <v>245</v>
      </c>
      <c r="J11" t="s">
        <v>246</v>
      </c>
      <c r="L11" t="s">
        <v>247</v>
      </c>
    </row>
    <row r="12" spans="1:22" x14ac:dyDescent="0.25">
      <c r="A12" s="5" t="s">
        <v>51</v>
      </c>
      <c r="B12" t="s">
        <v>52</v>
      </c>
      <c r="J12" t="s">
        <v>248</v>
      </c>
      <c r="L12" t="s">
        <v>249</v>
      </c>
    </row>
    <row r="13" spans="1:22" x14ac:dyDescent="0.25">
      <c r="A13" s="5" t="s">
        <v>53</v>
      </c>
      <c r="B13" t="s">
        <v>250</v>
      </c>
    </row>
    <row r="14" spans="1:22" x14ac:dyDescent="0.25">
      <c r="A14" s="5" t="s">
        <v>55</v>
      </c>
      <c r="B14" t="s">
        <v>251</v>
      </c>
    </row>
    <row r="15" spans="1:22" x14ac:dyDescent="0.25">
      <c r="A15" s="5" t="s">
        <v>57</v>
      </c>
      <c r="B15" t="s">
        <v>252</v>
      </c>
    </row>
    <row r="16" spans="1:22" x14ac:dyDescent="0.25">
      <c r="A16" s="5" t="s">
        <v>59</v>
      </c>
      <c r="B16" t="s">
        <v>253</v>
      </c>
    </row>
    <row r="17" spans="1:22" x14ac:dyDescent="0.25">
      <c r="A17" s="5" t="s">
        <v>61</v>
      </c>
      <c r="B17" t="s">
        <v>254</v>
      </c>
    </row>
    <row r="18" spans="1:22" x14ac:dyDescent="0.25">
      <c r="A18" s="3"/>
      <c r="B18" s="4"/>
      <c r="C18" s="4"/>
      <c r="D18" s="4"/>
      <c r="E18" s="4"/>
      <c r="F18" s="4"/>
      <c r="G18" s="4"/>
      <c r="H18" s="4"/>
      <c r="I18" s="4"/>
      <c r="J18" s="4"/>
      <c r="K18" s="4"/>
      <c r="L18" s="4"/>
      <c r="M18" s="4"/>
      <c r="N18" s="4"/>
      <c r="O18" s="4"/>
      <c r="P18" s="4"/>
      <c r="Q18" s="4"/>
      <c r="R18" s="4"/>
      <c r="S18" s="4"/>
      <c r="T18" s="4"/>
      <c r="U18" s="4"/>
      <c r="V18" s="4"/>
    </row>
    <row r="19" spans="1:22"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2001</v>
      </c>
    </row>
    <row r="20" spans="1:22" x14ac:dyDescent="0.25">
      <c r="A20" s="5" t="s">
        <v>255</v>
      </c>
      <c r="B20" s="5" t="s">
        <v>256</v>
      </c>
      <c r="C20">
        <v>736</v>
      </c>
      <c r="D20">
        <v>753</v>
      </c>
      <c r="E20">
        <v>765</v>
      </c>
      <c r="F20">
        <v>883</v>
      </c>
      <c r="G20">
        <v>832</v>
      </c>
      <c r="H20">
        <v>715</v>
      </c>
      <c r="I20">
        <v>597</v>
      </c>
      <c r="J20">
        <v>541</v>
      </c>
      <c r="K20">
        <v>581</v>
      </c>
      <c r="L20">
        <v>509</v>
      </c>
      <c r="M20">
        <v>463</v>
      </c>
      <c r="N20">
        <v>430</v>
      </c>
      <c r="O20">
        <v>726</v>
      </c>
      <c r="P20">
        <v>524</v>
      </c>
      <c r="Q20">
        <v>320</v>
      </c>
      <c r="R20">
        <v>185</v>
      </c>
      <c r="S20">
        <v>424</v>
      </c>
      <c r="T20">
        <v>531</v>
      </c>
      <c r="U20">
        <v>373</v>
      </c>
      <c r="V20">
        <v>373</v>
      </c>
    </row>
    <row r="21" spans="1:22" x14ac:dyDescent="0.25">
      <c r="A21" s="5" t="s">
        <v>68</v>
      </c>
      <c r="B21" s="5" t="s">
        <v>69</v>
      </c>
      <c r="C21">
        <v>248</v>
      </c>
      <c r="D21">
        <v>316</v>
      </c>
      <c r="E21">
        <v>328</v>
      </c>
      <c r="F21">
        <v>366</v>
      </c>
      <c r="G21">
        <v>470</v>
      </c>
      <c r="H21">
        <v>436</v>
      </c>
      <c r="I21">
        <v>198</v>
      </c>
      <c r="J21">
        <v>176</v>
      </c>
      <c r="K21">
        <v>185</v>
      </c>
      <c r="L21">
        <v>134</v>
      </c>
      <c r="M21">
        <v>86</v>
      </c>
      <c r="N21">
        <v>117</v>
      </c>
      <c r="O21">
        <v>380</v>
      </c>
      <c r="P21">
        <v>160</v>
      </c>
      <c r="Q21">
        <v>-88</v>
      </c>
      <c r="R21">
        <v>-186</v>
      </c>
      <c r="S21">
        <v>56</v>
      </c>
      <c r="T21">
        <v>165</v>
      </c>
      <c r="U21">
        <v>49</v>
      </c>
      <c r="V21">
        <v>49</v>
      </c>
    </row>
    <row r="22" spans="1:22" x14ac:dyDescent="0.25">
      <c r="A22" s="5" t="s">
        <v>70</v>
      </c>
      <c r="B22" s="5" t="s">
        <v>71</v>
      </c>
      <c r="C22" t="s">
        <v>67</v>
      </c>
      <c r="D22" t="s">
        <v>67</v>
      </c>
      <c r="E22" t="s">
        <v>67</v>
      </c>
      <c r="F22" t="s">
        <v>67</v>
      </c>
      <c r="G22" t="s">
        <v>67</v>
      </c>
      <c r="H22" t="s">
        <v>67</v>
      </c>
      <c r="I22" t="s">
        <v>67</v>
      </c>
      <c r="J22" t="s">
        <v>67</v>
      </c>
      <c r="K22" t="s">
        <v>67</v>
      </c>
      <c r="L22" t="s">
        <v>67</v>
      </c>
      <c r="M22" t="s">
        <v>67</v>
      </c>
      <c r="N22" t="s">
        <v>67</v>
      </c>
      <c r="O22" t="s">
        <v>67</v>
      </c>
      <c r="P22" t="s">
        <v>67</v>
      </c>
      <c r="Q22" t="s">
        <v>67</v>
      </c>
      <c r="R22" t="s">
        <v>67</v>
      </c>
      <c r="S22" t="s">
        <v>67</v>
      </c>
      <c r="T22" t="s">
        <v>67</v>
      </c>
      <c r="U22" t="s">
        <v>67</v>
      </c>
      <c r="V22" t="s">
        <v>67</v>
      </c>
    </row>
    <row r="23" spans="1:22" x14ac:dyDescent="0.25">
      <c r="A23" s="5" t="s">
        <v>72</v>
      </c>
      <c r="B23" s="5" t="s">
        <v>73</v>
      </c>
      <c r="C23">
        <v>248</v>
      </c>
      <c r="D23">
        <v>316</v>
      </c>
      <c r="E23">
        <v>328</v>
      </c>
      <c r="F23">
        <v>366</v>
      </c>
      <c r="G23">
        <v>470</v>
      </c>
      <c r="H23">
        <v>436</v>
      </c>
      <c r="I23">
        <v>198</v>
      </c>
      <c r="J23">
        <v>176</v>
      </c>
      <c r="K23">
        <v>185</v>
      </c>
      <c r="L23">
        <v>134</v>
      </c>
      <c r="M23">
        <v>86</v>
      </c>
      <c r="N23">
        <v>117</v>
      </c>
      <c r="O23">
        <v>380</v>
      </c>
      <c r="P23">
        <v>160</v>
      </c>
      <c r="Q23">
        <v>-88</v>
      </c>
      <c r="R23">
        <v>-186</v>
      </c>
      <c r="S23">
        <v>56</v>
      </c>
      <c r="T23">
        <v>165</v>
      </c>
      <c r="U23">
        <v>49</v>
      </c>
      <c r="V23">
        <v>49</v>
      </c>
    </row>
    <row r="24" spans="1:22" x14ac:dyDescent="0.25">
      <c r="A24" s="5" t="s">
        <v>74</v>
      </c>
      <c r="B24" s="5" t="s">
        <v>75</v>
      </c>
      <c r="C24">
        <v>85</v>
      </c>
      <c r="D24">
        <v>90</v>
      </c>
      <c r="E24">
        <v>115</v>
      </c>
      <c r="F24">
        <v>132</v>
      </c>
      <c r="G24">
        <v>96</v>
      </c>
      <c r="H24">
        <v>101</v>
      </c>
      <c r="I24">
        <v>62</v>
      </c>
      <c r="J24">
        <v>52</v>
      </c>
      <c r="K24">
        <v>52</v>
      </c>
      <c r="L24">
        <v>40</v>
      </c>
      <c r="M24">
        <v>19</v>
      </c>
      <c r="N24">
        <v>39</v>
      </c>
      <c r="O24">
        <v>72</v>
      </c>
      <c r="P24">
        <v>36</v>
      </c>
      <c r="Q24">
        <v>-52</v>
      </c>
      <c r="R24">
        <v>-80</v>
      </c>
      <c r="S24">
        <v>-1</v>
      </c>
      <c r="T24">
        <v>60</v>
      </c>
      <c r="U24">
        <v>25</v>
      </c>
      <c r="V24">
        <v>25</v>
      </c>
    </row>
    <row r="25" spans="1:22" x14ac:dyDescent="0.25">
      <c r="A25" s="5" t="s">
        <v>76</v>
      </c>
      <c r="B25" s="5" t="s">
        <v>77</v>
      </c>
      <c r="C25">
        <v>163</v>
      </c>
      <c r="D25">
        <v>226</v>
      </c>
      <c r="E25">
        <v>213</v>
      </c>
      <c r="F25">
        <v>234</v>
      </c>
      <c r="G25">
        <v>374</v>
      </c>
      <c r="H25">
        <v>335</v>
      </c>
      <c r="I25">
        <v>136</v>
      </c>
      <c r="J25">
        <v>124</v>
      </c>
      <c r="K25">
        <v>133</v>
      </c>
      <c r="L25">
        <v>94</v>
      </c>
      <c r="M25">
        <v>67</v>
      </c>
      <c r="N25">
        <v>78</v>
      </c>
      <c r="O25">
        <v>308</v>
      </c>
      <c r="P25">
        <v>124</v>
      </c>
      <c r="Q25">
        <v>-36</v>
      </c>
      <c r="R25">
        <v>-106</v>
      </c>
      <c r="S25">
        <v>57</v>
      </c>
      <c r="T25">
        <v>105</v>
      </c>
      <c r="U25">
        <v>25</v>
      </c>
      <c r="V25">
        <v>25</v>
      </c>
    </row>
    <row r="26" spans="1:22" x14ac:dyDescent="0.25">
      <c r="A26" s="5" t="s">
        <v>78</v>
      </c>
      <c r="B26" s="5" t="s">
        <v>79</v>
      </c>
      <c r="C26">
        <v>-2</v>
      </c>
      <c r="D26">
        <v>-2</v>
      </c>
      <c r="E26">
        <v>-6</v>
      </c>
      <c r="F26">
        <v>-19</v>
      </c>
      <c r="G26">
        <v>-19</v>
      </c>
      <c r="H26">
        <v>-19</v>
      </c>
      <c r="I26">
        <v>-19</v>
      </c>
      <c r="J26">
        <v>-19</v>
      </c>
      <c r="K26">
        <v>-19</v>
      </c>
      <c r="L26">
        <v>-18</v>
      </c>
      <c r="M26">
        <v>-18</v>
      </c>
      <c r="N26">
        <v>-18</v>
      </c>
      <c r="O26">
        <v>-18</v>
      </c>
      <c r="P26">
        <v>-18</v>
      </c>
      <c r="Q26">
        <v>-19</v>
      </c>
      <c r="R26">
        <v>-18</v>
      </c>
      <c r="S26">
        <v>-19</v>
      </c>
      <c r="T26">
        <v>-18</v>
      </c>
      <c r="U26">
        <v>-2</v>
      </c>
      <c r="V26">
        <v>-2</v>
      </c>
    </row>
    <row r="27" spans="1:22" x14ac:dyDescent="0.25">
      <c r="A27" s="5" t="s">
        <v>80</v>
      </c>
      <c r="B27" s="5" t="s">
        <v>81</v>
      </c>
      <c r="C27">
        <v>161</v>
      </c>
      <c r="D27">
        <v>224</v>
      </c>
      <c r="E27">
        <v>207</v>
      </c>
      <c r="F27">
        <v>215</v>
      </c>
      <c r="G27">
        <v>355</v>
      </c>
      <c r="H27">
        <v>294</v>
      </c>
      <c r="I27">
        <v>93</v>
      </c>
      <c r="J27">
        <v>85</v>
      </c>
      <c r="K27">
        <v>93</v>
      </c>
      <c r="L27">
        <v>46</v>
      </c>
      <c r="M27">
        <v>23</v>
      </c>
      <c r="N27">
        <v>60</v>
      </c>
      <c r="O27">
        <v>290</v>
      </c>
      <c r="P27">
        <v>107</v>
      </c>
      <c r="Q27">
        <v>-55</v>
      </c>
      <c r="R27">
        <v>-124</v>
      </c>
      <c r="S27">
        <v>38</v>
      </c>
      <c r="T27">
        <v>87</v>
      </c>
      <c r="U27">
        <v>22</v>
      </c>
      <c r="V27">
        <v>22</v>
      </c>
    </row>
    <row r="28" spans="1:22" x14ac:dyDescent="0.25">
      <c r="A28" s="5" t="s">
        <v>86</v>
      </c>
      <c r="B28" s="5" t="s">
        <v>87</v>
      </c>
      <c r="C28">
        <v>41137</v>
      </c>
      <c r="D28">
        <v>42687</v>
      </c>
      <c r="E28">
        <v>41908</v>
      </c>
      <c r="F28">
        <v>47708</v>
      </c>
      <c r="G28">
        <v>51948</v>
      </c>
      <c r="H28">
        <v>49557</v>
      </c>
      <c r="I28">
        <v>42981</v>
      </c>
      <c r="J28">
        <v>45734</v>
      </c>
      <c r="K28">
        <v>41814</v>
      </c>
      <c r="L28">
        <v>41217</v>
      </c>
      <c r="M28">
        <v>39569</v>
      </c>
      <c r="N28">
        <v>41159</v>
      </c>
      <c r="O28">
        <v>40202</v>
      </c>
      <c r="P28">
        <v>38279</v>
      </c>
      <c r="Q28">
        <v>39186</v>
      </c>
      <c r="R28">
        <v>38762</v>
      </c>
      <c r="S28">
        <v>37933</v>
      </c>
      <c r="T28">
        <v>37295</v>
      </c>
      <c r="U28">
        <v>31970</v>
      </c>
      <c r="V28">
        <v>31970</v>
      </c>
    </row>
    <row r="29" spans="1:22" x14ac:dyDescent="0.25">
      <c r="A29" s="5" t="s">
        <v>92</v>
      </c>
      <c r="B29" s="5" t="s">
        <v>93</v>
      </c>
      <c r="C29">
        <v>37497</v>
      </c>
      <c r="D29">
        <v>39759</v>
      </c>
      <c r="E29">
        <v>38984</v>
      </c>
      <c r="F29">
        <v>44579</v>
      </c>
      <c r="G29">
        <v>48904</v>
      </c>
      <c r="H29">
        <v>46834</v>
      </c>
      <c r="I29">
        <v>40531</v>
      </c>
      <c r="J29">
        <v>43382</v>
      </c>
      <c r="K29">
        <v>39645</v>
      </c>
      <c r="L29">
        <v>39232</v>
      </c>
      <c r="M29">
        <v>37492</v>
      </c>
      <c r="N29">
        <v>39730</v>
      </c>
      <c r="O29">
        <v>38575</v>
      </c>
      <c r="P29">
        <v>36907</v>
      </c>
      <c r="Q29">
        <v>37945</v>
      </c>
      <c r="R29">
        <v>37590</v>
      </c>
      <c r="S29">
        <v>36706</v>
      </c>
      <c r="T29">
        <v>36026</v>
      </c>
      <c r="U29">
        <v>30896</v>
      </c>
      <c r="V29">
        <v>30896</v>
      </c>
    </row>
    <row r="30" spans="1:22" x14ac:dyDescent="0.25">
      <c r="A30" s="5" t="s">
        <v>78</v>
      </c>
      <c r="B30" s="5" t="s">
        <v>79</v>
      </c>
      <c r="C30" t="s">
        <v>67</v>
      </c>
      <c r="D30" t="s">
        <v>67</v>
      </c>
      <c r="E30" t="s">
        <v>67</v>
      </c>
      <c r="F30" t="s">
        <v>67</v>
      </c>
      <c r="G30" t="s">
        <v>67</v>
      </c>
      <c r="H30" t="s">
        <v>67</v>
      </c>
      <c r="I30" t="s">
        <v>67</v>
      </c>
      <c r="J30" t="s">
        <v>67</v>
      </c>
      <c r="K30" t="s">
        <v>67</v>
      </c>
      <c r="L30" t="s">
        <v>67</v>
      </c>
      <c r="M30" t="s">
        <v>67</v>
      </c>
      <c r="N30" t="s">
        <v>67</v>
      </c>
      <c r="O30" t="s">
        <v>67</v>
      </c>
      <c r="P30" t="s">
        <v>67</v>
      </c>
      <c r="Q30" t="s">
        <v>67</v>
      </c>
      <c r="R30" t="s">
        <v>67</v>
      </c>
      <c r="S30" t="s">
        <v>67</v>
      </c>
      <c r="T30" t="s">
        <v>67</v>
      </c>
      <c r="U30" t="s">
        <v>67</v>
      </c>
      <c r="V30" t="s">
        <v>67</v>
      </c>
    </row>
    <row r="31" spans="1:22" x14ac:dyDescent="0.25">
      <c r="A31" s="5" t="s">
        <v>94</v>
      </c>
      <c r="B31" s="5" t="s">
        <v>95</v>
      </c>
      <c r="C31">
        <v>2859</v>
      </c>
      <c r="D31">
        <v>2926</v>
      </c>
      <c r="E31">
        <v>2922</v>
      </c>
      <c r="F31">
        <v>2887</v>
      </c>
      <c r="G31">
        <v>2802</v>
      </c>
      <c r="H31">
        <v>2481</v>
      </c>
      <c r="I31">
        <v>2208</v>
      </c>
      <c r="J31">
        <v>2109</v>
      </c>
      <c r="K31">
        <v>1926</v>
      </c>
      <c r="L31">
        <v>1742</v>
      </c>
      <c r="M31">
        <v>1834</v>
      </c>
      <c r="N31">
        <v>1185</v>
      </c>
      <c r="O31">
        <v>1384</v>
      </c>
      <c r="P31">
        <v>1128</v>
      </c>
      <c r="Q31">
        <v>997</v>
      </c>
      <c r="R31">
        <v>930</v>
      </c>
      <c r="S31">
        <v>982</v>
      </c>
      <c r="T31">
        <v>1023</v>
      </c>
      <c r="U31">
        <v>826</v>
      </c>
      <c r="V31">
        <v>826</v>
      </c>
    </row>
    <row r="32" spans="1:22" x14ac:dyDescent="0.25">
      <c r="A32" s="5" t="s">
        <v>96</v>
      </c>
      <c r="B32" s="5" t="s">
        <v>97</v>
      </c>
      <c r="C32">
        <v>41137</v>
      </c>
      <c r="D32">
        <v>42687</v>
      </c>
      <c r="E32">
        <v>41908</v>
      </c>
      <c r="F32">
        <v>47708</v>
      </c>
      <c r="G32">
        <v>51948</v>
      </c>
      <c r="H32">
        <v>49557</v>
      </c>
      <c r="I32">
        <v>42981</v>
      </c>
      <c r="J32">
        <v>45734</v>
      </c>
      <c r="K32">
        <v>41814</v>
      </c>
      <c r="L32">
        <v>41217</v>
      </c>
      <c r="M32">
        <v>39569</v>
      </c>
      <c r="N32">
        <v>41159</v>
      </c>
      <c r="O32">
        <v>40202</v>
      </c>
      <c r="P32">
        <v>38279</v>
      </c>
      <c r="Q32">
        <v>39186</v>
      </c>
      <c r="R32">
        <v>38762</v>
      </c>
      <c r="S32">
        <v>37933</v>
      </c>
      <c r="T32">
        <v>37295</v>
      </c>
      <c r="U32">
        <v>31970</v>
      </c>
      <c r="V32">
        <v>31970</v>
      </c>
    </row>
    <row r="33" spans="1:22" x14ac:dyDescent="0.25">
      <c r="A33" s="5" t="s">
        <v>98</v>
      </c>
      <c r="B33" s="5" t="s">
        <v>99</v>
      </c>
      <c r="C33">
        <v>59.86</v>
      </c>
      <c r="D33">
        <v>59.86</v>
      </c>
      <c r="E33">
        <v>59.86</v>
      </c>
      <c r="F33">
        <v>59.86</v>
      </c>
      <c r="G33">
        <v>59.86</v>
      </c>
      <c r="H33">
        <v>59.86</v>
      </c>
      <c r="I33">
        <v>59.86</v>
      </c>
      <c r="J33">
        <v>59.86</v>
      </c>
      <c r="K33">
        <v>59.9</v>
      </c>
      <c r="L33">
        <v>42.8</v>
      </c>
      <c r="M33">
        <v>42.8</v>
      </c>
      <c r="N33">
        <v>42.8</v>
      </c>
      <c r="O33">
        <v>42.8</v>
      </c>
      <c r="P33">
        <v>42.8</v>
      </c>
      <c r="Q33">
        <v>42.8</v>
      </c>
      <c r="R33">
        <v>38.9</v>
      </c>
      <c r="S33">
        <v>35.299999999999997</v>
      </c>
      <c r="T33">
        <v>35.299999999999997</v>
      </c>
      <c r="U33" t="s">
        <v>67</v>
      </c>
      <c r="V33" t="s">
        <v>67</v>
      </c>
    </row>
    <row r="34" spans="1:22" x14ac:dyDescent="0.25">
      <c r="A34" s="5" t="s">
        <v>102</v>
      </c>
      <c r="B34" s="5" t="s">
        <v>103</v>
      </c>
      <c r="C34">
        <v>4.1399999999999997</v>
      </c>
      <c r="D34">
        <v>5.28</v>
      </c>
      <c r="E34">
        <v>5.48</v>
      </c>
      <c r="F34">
        <v>6.11</v>
      </c>
      <c r="G34">
        <v>7.85</v>
      </c>
      <c r="H34">
        <v>7.28</v>
      </c>
      <c r="I34">
        <v>3.31</v>
      </c>
      <c r="J34">
        <v>2.94</v>
      </c>
      <c r="K34">
        <v>3.09</v>
      </c>
      <c r="L34">
        <v>3.13</v>
      </c>
      <c r="M34">
        <v>2.0099999999999998</v>
      </c>
      <c r="N34">
        <v>2.73</v>
      </c>
      <c r="O34">
        <v>8.8800000000000008</v>
      </c>
      <c r="P34">
        <v>3.74</v>
      </c>
      <c r="Q34">
        <v>-2.06</v>
      </c>
      <c r="R34">
        <v>-4.78</v>
      </c>
      <c r="S34">
        <v>1.59</v>
      </c>
      <c r="T34">
        <v>4.67</v>
      </c>
      <c r="U34" t="s">
        <v>67</v>
      </c>
      <c r="V34" t="s">
        <v>67</v>
      </c>
    </row>
    <row r="35" spans="1:22" x14ac:dyDescent="0.25">
      <c r="A35" s="5" t="s">
        <v>104</v>
      </c>
      <c r="B35" s="5" t="s">
        <v>105</v>
      </c>
      <c r="C35">
        <v>2.42</v>
      </c>
      <c r="D35">
        <v>3.48</v>
      </c>
      <c r="E35">
        <v>3.2</v>
      </c>
      <c r="F35">
        <v>3.33</v>
      </c>
      <c r="G35">
        <v>5.66</v>
      </c>
      <c r="H35">
        <v>4.87</v>
      </c>
      <c r="I35">
        <v>1.95</v>
      </c>
      <c r="J35">
        <v>1.75</v>
      </c>
      <c r="K35">
        <v>2.11</v>
      </c>
      <c r="L35">
        <v>1.78</v>
      </c>
      <c r="M35">
        <v>1.1399999999999999</v>
      </c>
      <c r="N35">
        <v>1.41</v>
      </c>
      <c r="O35">
        <v>6.77</v>
      </c>
      <c r="P35">
        <v>2.4900000000000002</v>
      </c>
      <c r="Q35">
        <v>-1.4</v>
      </c>
      <c r="R35">
        <v>-3.42</v>
      </c>
      <c r="S35">
        <v>1.08</v>
      </c>
      <c r="T35">
        <v>2.4700000000000002</v>
      </c>
      <c r="U35" t="s">
        <v>67</v>
      </c>
      <c r="V35" t="s">
        <v>67</v>
      </c>
    </row>
    <row r="36" spans="1:22" x14ac:dyDescent="0.25">
      <c r="A36" s="5" t="s">
        <v>106</v>
      </c>
      <c r="B36" s="5" t="s">
        <v>107</v>
      </c>
      <c r="C36">
        <v>2.42</v>
      </c>
      <c r="D36">
        <v>3.48</v>
      </c>
      <c r="E36">
        <v>3.2</v>
      </c>
      <c r="F36">
        <v>3.33</v>
      </c>
      <c r="G36">
        <v>5.66</v>
      </c>
      <c r="H36">
        <v>4.87</v>
      </c>
      <c r="I36">
        <v>1.95</v>
      </c>
      <c r="J36">
        <v>1.75</v>
      </c>
      <c r="K36">
        <v>2.11</v>
      </c>
      <c r="L36">
        <v>1.78</v>
      </c>
      <c r="M36">
        <v>1.1399999999999999</v>
      </c>
      <c r="N36">
        <v>1.41</v>
      </c>
      <c r="O36">
        <v>6.77</v>
      </c>
      <c r="P36">
        <v>2.4900000000000002</v>
      </c>
      <c r="Q36">
        <v>-1.4</v>
      </c>
      <c r="R36">
        <v>-3.42</v>
      </c>
      <c r="S36">
        <v>1.08</v>
      </c>
      <c r="T36">
        <v>2.4700000000000002</v>
      </c>
      <c r="U36" t="s">
        <v>67</v>
      </c>
      <c r="V36" t="s">
        <v>67</v>
      </c>
    </row>
    <row r="37" spans="1:22" x14ac:dyDescent="0.25">
      <c r="A37" s="5" t="s">
        <v>108</v>
      </c>
      <c r="B37" s="5" t="s">
        <v>109</v>
      </c>
      <c r="C37" t="s">
        <v>67</v>
      </c>
      <c r="D37">
        <v>2.1</v>
      </c>
      <c r="E37">
        <v>2.5</v>
      </c>
      <c r="F37">
        <v>2</v>
      </c>
      <c r="G37">
        <v>1.65</v>
      </c>
      <c r="H37">
        <v>1.2</v>
      </c>
      <c r="I37">
        <v>0.75</v>
      </c>
      <c r="J37" t="s">
        <v>67</v>
      </c>
      <c r="K37" t="s">
        <v>67</v>
      </c>
      <c r="L37" t="s">
        <v>67</v>
      </c>
      <c r="M37" t="s">
        <v>67</v>
      </c>
      <c r="N37" t="s">
        <v>67</v>
      </c>
      <c r="O37">
        <v>0.5</v>
      </c>
      <c r="P37">
        <v>0.5</v>
      </c>
      <c r="Q37" t="s">
        <v>67</v>
      </c>
      <c r="R37" t="s">
        <v>67</v>
      </c>
      <c r="S37">
        <v>0.6</v>
      </c>
      <c r="T37">
        <v>0.5</v>
      </c>
      <c r="U37" t="s">
        <v>67</v>
      </c>
      <c r="V37" t="s">
        <v>67</v>
      </c>
    </row>
    <row r="38" spans="1:22" x14ac:dyDescent="0.25">
      <c r="A38" s="5" t="s">
        <v>110</v>
      </c>
      <c r="B38" s="5" t="s">
        <v>111</v>
      </c>
      <c r="C38">
        <v>119.71</v>
      </c>
      <c r="D38">
        <v>141</v>
      </c>
      <c r="E38">
        <v>165</v>
      </c>
      <c r="F38">
        <v>119.71</v>
      </c>
      <c r="G38">
        <v>98.76</v>
      </c>
      <c r="H38">
        <v>71.83</v>
      </c>
      <c r="I38">
        <v>44.89</v>
      </c>
      <c r="J38" t="s">
        <v>67</v>
      </c>
      <c r="K38" t="s">
        <v>67</v>
      </c>
      <c r="L38" t="s">
        <v>67</v>
      </c>
      <c r="M38" t="s">
        <v>67</v>
      </c>
      <c r="N38" t="s">
        <v>67</v>
      </c>
      <c r="O38">
        <v>21</v>
      </c>
      <c r="P38">
        <v>21</v>
      </c>
      <c r="Q38" t="s">
        <v>67</v>
      </c>
      <c r="R38" t="s">
        <v>67</v>
      </c>
      <c r="S38">
        <v>21</v>
      </c>
      <c r="T38">
        <v>18</v>
      </c>
      <c r="U38" t="s">
        <v>67</v>
      </c>
      <c r="V38" t="s">
        <v>67</v>
      </c>
    </row>
    <row r="39" spans="1:22" x14ac:dyDescent="0.25">
      <c r="A39" s="5" t="s">
        <v>257</v>
      </c>
      <c r="B39" s="5" t="s">
        <v>258</v>
      </c>
      <c r="C39">
        <v>12.3</v>
      </c>
      <c r="D39">
        <v>12.58</v>
      </c>
      <c r="E39">
        <v>12.78</v>
      </c>
      <c r="F39">
        <v>14.75</v>
      </c>
      <c r="G39">
        <v>13.9</v>
      </c>
      <c r="H39">
        <v>11.95</v>
      </c>
      <c r="I39">
        <v>9.9700000000000006</v>
      </c>
      <c r="J39">
        <v>9.0399999999999991</v>
      </c>
      <c r="K39">
        <v>9.6999999999999993</v>
      </c>
      <c r="L39">
        <v>11.89</v>
      </c>
      <c r="M39">
        <v>10.82</v>
      </c>
      <c r="N39">
        <v>10.050000000000001</v>
      </c>
      <c r="O39">
        <v>16.96</v>
      </c>
      <c r="P39">
        <v>12.24</v>
      </c>
      <c r="Q39">
        <v>7.48</v>
      </c>
      <c r="R39">
        <v>4.76</v>
      </c>
      <c r="S39">
        <v>12.01</v>
      </c>
      <c r="T39">
        <v>15.04</v>
      </c>
      <c r="U39" t="s">
        <v>67</v>
      </c>
      <c r="V39" t="s">
        <v>67</v>
      </c>
    </row>
    <row r="40" spans="1:22" x14ac:dyDescent="0.25">
      <c r="A40" s="5" t="s">
        <v>112</v>
      </c>
      <c r="B40" s="5" t="s">
        <v>113</v>
      </c>
      <c r="C40">
        <v>47.76</v>
      </c>
      <c r="D40">
        <v>48.88</v>
      </c>
      <c r="E40">
        <v>48.82</v>
      </c>
      <c r="F40">
        <v>48.23</v>
      </c>
      <c r="G40">
        <v>46.81</v>
      </c>
      <c r="H40">
        <v>41.45</v>
      </c>
      <c r="I40">
        <v>36.89</v>
      </c>
      <c r="J40">
        <v>35.229999999999997</v>
      </c>
      <c r="K40">
        <v>32.15</v>
      </c>
      <c r="L40">
        <v>40.700000000000003</v>
      </c>
      <c r="M40">
        <v>42.85</v>
      </c>
      <c r="N40">
        <v>27.69</v>
      </c>
      <c r="O40">
        <v>32.340000000000003</v>
      </c>
      <c r="P40">
        <v>26.36</v>
      </c>
      <c r="Q40">
        <v>23.29</v>
      </c>
      <c r="R40">
        <v>23.91</v>
      </c>
      <c r="S40">
        <v>27.82</v>
      </c>
      <c r="T40">
        <v>28.98</v>
      </c>
      <c r="U40" t="s">
        <v>67</v>
      </c>
      <c r="V40" t="s">
        <v>67</v>
      </c>
    </row>
    <row r="41" spans="1:22" x14ac:dyDescent="0.25">
      <c r="A41" s="5" t="s">
        <v>114</v>
      </c>
      <c r="B41" s="5" t="s">
        <v>115</v>
      </c>
      <c r="C41">
        <v>8.1</v>
      </c>
      <c r="D41">
        <v>-4.91</v>
      </c>
      <c r="E41">
        <v>-1.34</v>
      </c>
      <c r="F41">
        <v>-3.51</v>
      </c>
      <c r="G41">
        <v>-8.9700000000000006</v>
      </c>
      <c r="H41">
        <v>-34</v>
      </c>
      <c r="I41">
        <v>-57.79</v>
      </c>
      <c r="J41">
        <v>81.010000000000005</v>
      </c>
      <c r="K41">
        <v>-35.08</v>
      </c>
      <c r="L41">
        <v>-7.27</v>
      </c>
      <c r="M41">
        <v>22.97</v>
      </c>
      <c r="N41">
        <v>38.79</v>
      </c>
      <c r="O41">
        <v>3.2</v>
      </c>
      <c r="P41">
        <v>-8.0399999999999991</v>
      </c>
      <c r="Q41">
        <v>-11.61</v>
      </c>
      <c r="R41">
        <v>-12.7</v>
      </c>
      <c r="S41">
        <v>-35.979999999999997</v>
      </c>
      <c r="T41">
        <v>4.3899999999999997</v>
      </c>
      <c r="U41" t="s">
        <v>67</v>
      </c>
      <c r="V41" t="s">
        <v>67</v>
      </c>
    </row>
    <row r="42" spans="1:22" x14ac:dyDescent="0.25">
      <c r="A42" s="5" t="s">
        <v>116</v>
      </c>
      <c r="B42" s="5" t="s">
        <v>117</v>
      </c>
      <c r="C42">
        <v>687.25</v>
      </c>
      <c r="D42">
        <v>713.15</v>
      </c>
      <c r="E42">
        <v>700.14</v>
      </c>
      <c r="F42">
        <v>797.03</v>
      </c>
      <c r="G42">
        <v>867.87</v>
      </c>
      <c r="H42">
        <v>827.92</v>
      </c>
      <c r="I42">
        <v>718.06</v>
      </c>
      <c r="J42">
        <v>764.05</v>
      </c>
      <c r="K42">
        <v>698.06</v>
      </c>
      <c r="L42">
        <v>963.01</v>
      </c>
      <c r="M42">
        <v>924.51</v>
      </c>
      <c r="N42">
        <v>961.66</v>
      </c>
      <c r="O42">
        <v>939.3</v>
      </c>
      <c r="P42">
        <v>894.37</v>
      </c>
      <c r="Q42">
        <v>915.56</v>
      </c>
      <c r="R42">
        <v>996.45</v>
      </c>
      <c r="S42">
        <v>1075</v>
      </c>
      <c r="T42">
        <v>1057</v>
      </c>
      <c r="U42" t="s">
        <v>67</v>
      </c>
      <c r="V42" t="s">
        <v>67</v>
      </c>
    </row>
    <row r="43" spans="1:22" x14ac:dyDescent="0.25">
      <c r="A43" s="5" t="s">
        <v>118</v>
      </c>
      <c r="B43" s="5" t="s">
        <v>119</v>
      </c>
      <c r="C43">
        <v>2788</v>
      </c>
      <c r="D43">
        <v>2748</v>
      </c>
      <c r="E43">
        <v>2800</v>
      </c>
      <c r="F43">
        <v>2728</v>
      </c>
      <c r="G43">
        <v>2861</v>
      </c>
      <c r="H43">
        <v>2548</v>
      </c>
      <c r="I43">
        <v>2375</v>
      </c>
      <c r="J43">
        <v>2289</v>
      </c>
      <c r="K43">
        <v>2353</v>
      </c>
      <c r="L43">
        <v>2407</v>
      </c>
      <c r="M43">
        <v>2315</v>
      </c>
      <c r="N43">
        <v>2502</v>
      </c>
      <c r="O43">
        <v>2536</v>
      </c>
      <c r="P43">
        <v>2632</v>
      </c>
      <c r="Q43">
        <v>3160</v>
      </c>
      <c r="R43">
        <v>3157</v>
      </c>
      <c r="S43">
        <v>3310</v>
      </c>
      <c r="T43">
        <v>3370</v>
      </c>
      <c r="U43" t="s">
        <v>67</v>
      </c>
      <c r="V43" t="s">
        <v>67</v>
      </c>
    </row>
    <row r="44" spans="1:22" x14ac:dyDescent="0.25">
      <c r="A44" s="5" t="s">
        <v>120</v>
      </c>
      <c r="B44" s="5" t="s">
        <v>121</v>
      </c>
      <c r="C44">
        <v>295</v>
      </c>
      <c r="D44">
        <v>261</v>
      </c>
      <c r="E44">
        <v>313</v>
      </c>
      <c r="F44">
        <v>339</v>
      </c>
      <c r="G44">
        <v>332</v>
      </c>
      <c r="H44">
        <v>261</v>
      </c>
      <c r="I44">
        <v>233</v>
      </c>
      <c r="J44">
        <v>221</v>
      </c>
      <c r="K44">
        <v>244</v>
      </c>
      <c r="L44">
        <v>226</v>
      </c>
      <c r="M44">
        <v>221</v>
      </c>
      <c r="N44">
        <v>212</v>
      </c>
      <c r="O44">
        <v>230</v>
      </c>
      <c r="P44">
        <v>228</v>
      </c>
      <c r="Q44">
        <v>250</v>
      </c>
      <c r="R44">
        <v>226</v>
      </c>
      <c r="S44">
        <v>215</v>
      </c>
      <c r="T44">
        <v>226</v>
      </c>
      <c r="U44" t="s">
        <v>67</v>
      </c>
      <c r="V44" t="s">
        <v>67</v>
      </c>
    </row>
    <row r="45" spans="1:22" x14ac:dyDescent="0.25">
      <c r="A45" s="5" t="s">
        <v>122</v>
      </c>
      <c r="B45" s="5" t="s">
        <v>123</v>
      </c>
      <c r="C45">
        <v>105811</v>
      </c>
      <c r="D45">
        <v>94978</v>
      </c>
      <c r="E45">
        <v>111786</v>
      </c>
      <c r="F45">
        <v>124267</v>
      </c>
      <c r="G45">
        <v>116043</v>
      </c>
      <c r="H45">
        <v>102433</v>
      </c>
      <c r="I45">
        <v>98105</v>
      </c>
      <c r="J45">
        <v>96549</v>
      </c>
      <c r="K45">
        <v>103697</v>
      </c>
      <c r="L45">
        <v>93893</v>
      </c>
      <c r="M45">
        <v>95464</v>
      </c>
      <c r="N45">
        <v>84732</v>
      </c>
      <c r="O45">
        <v>90694</v>
      </c>
      <c r="P45">
        <v>86626</v>
      </c>
      <c r="Q45">
        <v>79114</v>
      </c>
      <c r="R45">
        <v>71587</v>
      </c>
      <c r="S45">
        <v>64955</v>
      </c>
      <c r="T45">
        <v>67062</v>
      </c>
      <c r="U45" t="s">
        <v>67</v>
      </c>
      <c r="V45" t="s">
        <v>67</v>
      </c>
    </row>
    <row r="46" spans="1:22" x14ac:dyDescent="0.25">
      <c r="A46" s="5" t="s">
        <v>259</v>
      </c>
      <c r="B46" s="5" t="s">
        <v>260</v>
      </c>
      <c r="C46">
        <v>263989</v>
      </c>
      <c r="D46">
        <v>274017</v>
      </c>
      <c r="E46">
        <v>273214</v>
      </c>
      <c r="F46">
        <v>323680</v>
      </c>
      <c r="G46">
        <v>290807</v>
      </c>
      <c r="H46">
        <v>280612</v>
      </c>
      <c r="I46">
        <v>251368</v>
      </c>
      <c r="J46">
        <v>236348</v>
      </c>
      <c r="K46">
        <v>246919</v>
      </c>
      <c r="L46">
        <v>211467</v>
      </c>
      <c r="M46">
        <v>200000</v>
      </c>
      <c r="N46">
        <v>171863</v>
      </c>
      <c r="O46">
        <v>286278</v>
      </c>
      <c r="P46">
        <v>199088</v>
      </c>
      <c r="Q46">
        <v>101266</v>
      </c>
      <c r="R46">
        <v>58600</v>
      </c>
      <c r="S46">
        <v>128097</v>
      </c>
      <c r="T46">
        <v>157567</v>
      </c>
      <c r="U46" t="s">
        <v>67</v>
      </c>
      <c r="V46" t="s">
        <v>67</v>
      </c>
    </row>
    <row r="47" spans="1:22" x14ac:dyDescent="0.25">
      <c r="A47" s="5" t="s">
        <v>126</v>
      </c>
      <c r="B47" s="5" t="s">
        <v>127</v>
      </c>
      <c r="C47" t="s">
        <v>67</v>
      </c>
      <c r="D47" t="s">
        <v>67</v>
      </c>
      <c r="E47" t="s">
        <v>67</v>
      </c>
      <c r="F47" t="s">
        <v>67</v>
      </c>
      <c r="G47" t="s">
        <v>67</v>
      </c>
      <c r="H47" t="s">
        <v>67</v>
      </c>
      <c r="I47" t="s">
        <v>67</v>
      </c>
      <c r="J47" t="s">
        <v>67</v>
      </c>
      <c r="K47" t="s">
        <v>67</v>
      </c>
      <c r="L47" t="s">
        <v>67</v>
      </c>
      <c r="M47" t="s">
        <v>67</v>
      </c>
      <c r="N47" t="s">
        <v>67</v>
      </c>
      <c r="O47" t="s">
        <v>67</v>
      </c>
      <c r="P47" t="s">
        <v>67</v>
      </c>
      <c r="Q47" t="s">
        <v>67</v>
      </c>
      <c r="R47" t="s">
        <v>67</v>
      </c>
      <c r="S47" t="s">
        <v>67</v>
      </c>
      <c r="T47" t="s">
        <v>67</v>
      </c>
      <c r="U47" t="s">
        <v>67</v>
      </c>
      <c r="V47" t="s">
        <v>67</v>
      </c>
    </row>
    <row r="48" spans="1:22" x14ac:dyDescent="0.25">
      <c r="A48" s="5" t="s">
        <v>128</v>
      </c>
      <c r="B48" s="5" t="s">
        <v>129</v>
      </c>
      <c r="C48">
        <v>57747</v>
      </c>
      <c r="D48">
        <v>81514</v>
      </c>
      <c r="E48">
        <v>73929</v>
      </c>
      <c r="F48">
        <v>78812</v>
      </c>
      <c r="G48">
        <v>124082</v>
      </c>
      <c r="H48">
        <v>115385</v>
      </c>
      <c r="I48">
        <v>39158</v>
      </c>
      <c r="J48">
        <v>37134</v>
      </c>
      <c r="K48">
        <v>39524</v>
      </c>
      <c r="L48">
        <v>19111</v>
      </c>
      <c r="M48">
        <v>9935</v>
      </c>
      <c r="N48">
        <v>23981</v>
      </c>
      <c r="O48">
        <v>114353</v>
      </c>
      <c r="P48">
        <v>40654</v>
      </c>
      <c r="Q48">
        <v>-17405</v>
      </c>
      <c r="R48">
        <v>-39278</v>
      </c>
      <c r="S48">
        <v>11480</v>
      </c>
      <c r="T48">
        <v>25816</v>
      </c>
      <c r="U48" t="s">
        <v>67</v>
      </c>
      <c r="V48" t="s">
        <v>67</v>
      </c>
    </row>
    <row r="49" spans="1:22" x14ac:dyDescent="0.25">
      <c r="A49" s="5" t="s">
        <v>130</v>
      </c>
      <c r="B49" s="5" t="s">
        <v>131</v>
      </c>
      <c r="C49">
        <v>12.5</v>
      </c>
      <c r="D49">
        <v>7.8</v>
      </c>
      <c r="E49">
        <v>11.8</v>
      </c>
      <c r="F49">
        <v>10.7</v>
      </c>
      <c r="G49">
        <v>6.1</v>
      </c>
      <c r="H49">
        <v>6.8</v>
      </c>
      <c r="I49">
        <v>14.8</v>
      </c>
      <c r="J49">
        <v>9</v>
      </c>
      <c r="K49">
        <v>6.6</v>
      </c>
      <c r="L49">
        <v>12.8</v>
      </c>
      <c r="M49">
        <v>11.6</v>
      </c>
      <c r="N49">
        <v>4.0999999999999996</v>
      </c>
      <c r="O49">
        <v>4.5999999999999996</v>
      </c>
      <c r="P49">
        <v>14.2</v>
      </c>
      <c r="Q49" t="s">
        <v>67</v>
      </c>
      <c r="R49" t="s">
        <v>67</v>
      </c>
      <c r="S49">
        <v>23</v>
      </c>
      <c r="T49">
        <v>4.9000000000000004</v>
      </c>
      <c r="U49" t="s">
        <v>67</v>
      </c>
      <c r="V49" t="s">
        <v>67</v>
      </c>
    </row>
    <row r="50" spans="1:22" x14ac:dyDescent="0.25">
      <c r="A50" s="5" t="s">
        <v>132</v>
      </c>
      <c r="B50" s="5" t="s">
        <v>133</v>
      </c>
      <c r="C50">
        <v>2.46</v>
      </c>
      <c r="D50">
        <v>2.15</v>
      </c>
      <c r="E50">
        <v>2.95</v>
      </c>
      <c r="F50">
        <v>2.42</v>
      </c>
      <c r="G50">
        <v>2.4900000000000002</v>
      </c>
      <c r="H50">
        <v>2.79</v>
      </c>
      <c r="I50">
        <v>2.89</v>
      </c>
      <c r="J50">
        <v>1.74</v>
      </c>
      <c r="K50">
        <v>1.44</v>
      </c>
      <c r="L50">
        <v>1.92</v>
      </c>
      <c r="M50">
        <v>1.23</v>
      </c>
      <c r="N50">
        <v>0.56999999999999995</v>
      </c>
      <c r="O50">
        <v>1.85</v>
      </c>
      <c r="P50">
        <v>2.88</v>
      </c>
      <c r="Q50">
        <v>4.29</v>
      </c>
      <c r="R50">
        <v>5.13</v>
      </c>
      <c r="S50">
        <v>2.06</v>
      </c>
      <c r="T50">
        <v>0.81</v>
      </c>
      <c r="U50" t="s">
        <v>67</v>
      </c>
      <c r="V50" t="s">
        <v>67</v>
      </c>
    </row>
    <row r="51" spans="1:22" x14ac:dyDescent="0.25">
      <c r="A51" s="5" t="s">
        <v>134</v>
      </c>
      <c r="B51" s="5" t="s">
        <v>135</v>
      </c>
      <c r="C51">
        <v>0.63</v>
      </c>
      <c r="D51">
        <v>0.55000000000000004</v>
      </c>
      <c r="E51">
        <v>0.77</v>
      </c>
      <c r="F51">
        <v>0.74</v>
      </c>
      <c r="G51">
        <v>0.74</v>
      </c>
      <c r="H51">
        <v>0.8</v>
      </c>
      <c r="I51">
        <v>0.78</v>
      </c>
      <c r="J51">
        <v>0.45</v>
      </c>
      <c r="K51">
        <v>0.43</v>
      </c>
      <c r="L51">
        <v>0.56000000000000005</v>
      </c>
      <c r="M51">
        <v>0.31</v>
      </c>
      <c r="N51">
        <v>0.21</v>
      </c>
      <c r="O51">
        <v>0.97</v>
      </c>
      <c r="P51">
        <v>1.34</v>
      </c>
      <c r="Q51">
        <v>1.38</v>
      </c>
      <c r="R51">
        <v>1.02</v>
      </c>
      <c r="S51">
        <v>0.89</v>
      </c>
      <c r="T51">
        <v>0.42</v>
      </c>
      <c r="U51" t="s">
        <v>67</v>
      </c>
      <c r="V51" t="s">
        <v>67</v>
      </c>
    </row>
    <row r="52" spans="1:22" x14ac:dyDescent="0.25">
      <c r="A52" s="5" t="s">
        <v>136</v>
      </c>
      <c r="B52" s="5" t="s">
        <v>137</v>
      </c>
      <c r="C52">
        <v>3.73</v>
      </c>
      <c r="D52">
        <v>-5.5</v>
      </c>
      <c r="E52">
        <v>-28.23</v>
      </c>
      <c r="F52">
        <v>-10.19</v>
      </c>
      <c r="G52">
        <v>-3.86</v>
      </c>
      <c r="H52">
        <v>-0.98</v>
      </c>
      <c r="I52">
        <v>-0.5</v>
      </c>
      <c r="J52">
        <v>0.19</v>
      </c>
      <c r="K52">
        <v>-0.4</v>
      </c>
      <c r="L52">
        <v>-3.14</v>
      </c>
      <c r="M52">
        <v>0.57999999999999996</v>
      </c>
      <c r="N52">
        <v>0.15</v>
      </c>
      <c r="O52">
        <v>9.7799999999999994</v>
      </c>
      <c r="P52">
        <v>-4.3899999999999997</v>
      </c>
      <c r="Q52">
        <v>-2.76</v>
      </c>
      <c r="R52">
        <v>-1.92</v>
      </c>
      <c r="S52">
        <v>-0.69</v>
      </c>
      <c r="T52">
        <v>2.78</v>
      </c>
      <c r="U52" t="s">
        <v>67</v>
      </c>
      <c r="V52" t="s">
        <v>67</v>
      </c>
    </row>
    <row r="53" spans="1:22" x14ac:dyDescent="0.25">
      <c r="A53" s="5" t="s">
        <v>138</v>
      </c>
      <c r="B53" s="5" t="s">
        <v>139</v>
      </c>
      <c r="C53" t="s">
        <v>67</v>
      </c>
      <c r="D53">
        <v>7.78</v>
      </c>
      <c r="E53">
        <v>6.63</v>
      </c>
      <c r="F53">
        <v>5.59</v>
      </c>
      <c r="G53">
        <v>4.76</v>
      </c>
      <c r="H53">
        <v>3.6</v>
      </c>
      <c r="I53">
        <v>2.61</v>
      </c>
      <c r="J53" t="s">
        <v>67</v>
      </c>
      <c r="K53" t="s">
        <v>67</v>
      </c>
      <c r="L53" t="s">
        <v>67</v>
      </c>
      <c r="M53" t="s">
        <v>67</v>
      </c>
      <c r="N53" t="s">
        <v>67</v>
      </c>
      <c r="O53">
        <v>1.6</v>
      </c>
      <c r="P53">
        <v>1.42</v>
      </c>
      <c r="Q53" t="s">
        <v>67</v>
      </c>
      <c r="R53" t="s">
        <v>67</v>
      </c>
      <c r="S53">
        <v>2.42</v>
      </c>
      <c r="T53">
        <v>4.0999999999999996</v>
      </c>
      <c r="U53" t="s">
        <v>67</v>
      </c>
      <c r="V53" t="s">
        <v>67</v>
      </c>
    </row>
    <row r="54" spans="1:22" x14ac:dyDescent="0.25">
      <c r="A54" s="5" t="s">
        <v>140</v>
      </c>
      <c r="B54" s="5" t="s">
        <v>141</v>
      </c>
      <c r="C54">
        <v>8</v>
      </c>
      <c r="D54">
        <v>12.9</v>
      </c>
      <c r="E54">
        <v>8.5</v>
      </c>
      <c r="F54">
        <v>9.3000000000000007</v>
      </c>
      <c r="G54">
        <v>16.3</v>
      </c>
      <c r="H54">
        <v>14.6</v>
      </c>
      <c r="I54">
        <v>6.8</v>
      </c>
      <c r="J54">
        <v>11.1</v>
      </c>
      <c r="K54">
        <v>15.1</v>
      </c>
      <c r="L54">
        <v>7.8</v>
      </c>
      <c r="M54">
        <v>8.6</v>
      </c>
      <c r="N54">
        <v>24.5</v>
      </c>
      <c r="O54">
        <v>21.6</v>
      </c>
      <c r="P54">
        <v>7.1</v>
      </c>
      <c r="Q54">
        <v>-4.4000000000000004</v>
      </c>
      <c r="R54">
        <v>-14</v>
      </c>
      <c r="S54">
        <v>4.4000000000000004</v>
      </c>
      <c r="T54">
        <v>20.2</v>
      </c>
      <c r="U54" t="s">
        <v>67</v>
      </c>
      <c r="V54" t="s">
        <v>67</v>
      </c>
    </row>
    <row r="55" spans="1:22" x14ac:dyDescent="0.25">
      <c r="A55" s="5" t="s">
        <v>142</v>
      </c>
      <c r="B55" s="5" t="s">
        <v>143</v>
      </c>
      <c r="C55">
        <v>5.63</v>
      </c>
      <c r="D55">
        <v>7.66</v>
      </c>
      <c r="E55">
        <v>7.08</v>
      </c>
      <c r="F55">
        <v>7.45</v>
      </c>
      <c r="G55">
        <v>12.67</v>
      </c>
      <c r="H55">
        <v>11.85</v>
      </c>
      <c r="I55">
        <v>4.21</v>
      </c>
      <c r="J55">
        <v>4.03</v>
      </c>
      <c r="K55">
        <v>4.83</v>
      </c>
      <c r="L55">
        <v>2.64</v>
      </c>
      <c r="M55">
        <v>1.25</v>
      </c>
      <c r="N55">
        <v>5.0599999999999996</v>
      </c>
      <c r="O55">
        <v>20.95</v>
      </c>
      <c r="P55">
        <v>9.49</v>
      </c>
      <c r="Q55">
        <v>-5.52</v>
      </c>
      <c r="R55">
        <v>-13.33</v>
      </c>
      <c r="S55">
        <v>3.87</v>
      </c>
      <c r="T55">
        <v>8.5</v>
      </c>
      <c r="U55">
        <v>2.66</v>
      </c>
      <c r="V55">
        <v>2.66</v>
      </c>
    </row>
    <row r="56" spans="1:22" x14ac:dyDescent="0.25">
      <c r="A56" s="5" t="s">
        <v>146</v>
      </c>
      <c r="B56" s="5" t="s">
        <v>147</v>
      </c>
      <c r="C56">
        <v>0.39</v>
      </c>
      <c r="D56">
        <v>0.52</v>
      </c>
      <c r="E56">
        <v>0.49</v>
      </c>
      <c r="F56">
        <v>0.45</v>
      </c>
      <c r="G56">
        <v>0.68</v>
      </c>
      <c r="H56">
        <v>0.59</v>
      </c>
      <c r="I56">
        <v>0.22</v>
      </c>
      <c r="J56">
        <v>0.19</v>
      </c>
      <c r="K56">
        <v>0.22</v>
      </c>
      <c r="L56">
        <v>0.11</v>
      </c>
      <c r="M56">
        <v>0.06</v>
      </c>
      <c r="N56">
        <v>0.15</v>
      </c>
      <c r="O56">
        <v>0.72</v>
      </c>
      <c r="P56">
        <v>0.28000000000000003</v>
      </c>
      <c r="Q56">
        <v>-0.14000000000000001</v>
      </c>
      <c r="R56">
        <v>-0.32</v>
      </c>
      <c r="S56">
        <v>0.1</v>
      </c>
      <c r="T56">
        <v>0.23</v>
      </c>
      <c r="U56">
        <v>7.0000000000000007E-2</v>
      </c>
      <c r="V56">
        <v>7.0000000000000007E-2</v>
      </c>
    </row>
    <row r="57" spans="1:22" x14ac:dyDescent="0.25">
      <c r="A57" s="5" t="s">
        <v>151</v>
      </c>
      <c r="B57" s="5" t="s">
        <v>152</v>
      </c>
      <c r="C57">
        <v>6.95</v>
      </c>
      <c r="D57">
        <v>6.85</v>
      </c>
      <c r="E57">
        <v>6.97</v>
      </c>
      <c r="F57">
        <v>6.05</v>
      </c>
      <c r="G57">
        <v>5.39</v>
      </c>
      <c r="H57">
        <v>5.01</v>
      </c>
      <c r="I57">
        <v>5.14</v>
      </c>
      <c r="J57">
        <v>4.6100000000000003</v>
      </c>
      <c r="K57">
        <v>4.6100000000000003</v>
      </c>
      <c r="L57">
        <v>4.2300000000000004</v>
      </c>
      <c r="M57">
        <v>4.63</v>
      </c>
      <c r="N57">
        <v>2.88</v>
      </c>
      <c r="O57">
        <v>3.44</v>
      </c>
      <c r="P57">
        <v>2.95</v>
      </c>
      <c r="Q57">
        <v>2.54</v>
      </c>
      <c r="R57">
        <v>2.4</v>
      </c>
      <c r="S57">
        <v>2.59</v>
      </c>
      <c r="T57">
        <v>2.74</v>
      </c>
      <c r="U57">
        <v>2.58</v>
      </c>
      <c r="V57">
        <v>2.58</v>
      </c>
    </row>
    <row r="58" spans="1:22" x14ac:dyDescent="0.25">
      <c r="A58" s="5" t="s">
        <v>153</v>
      </c>
      <c r="B58" s="5" t="s">
        <v>154</v>
      </c>
      <c r="C58">
        <v>93.05</v>
      </c>
      <c r="D58">
        <v>93.15</v>
      </c>
      <c r="E58">
        <v>93.03</v>
      </c>
      <c r="F58">
        <v>93.95</v>
      </c>
      <c r="G58">
        <v>94.61</v>
      </c>
      <c r="H58">
        <v>94.99</v>
      </c>
      <c r="I58">
        <v>94.86</v>
      </c>
      <c r="J58">
        <v>95.39</v>
      </c>
      <c r="K58">
        <v>95.39</v>
      </c>
      <c r="L58">
        <v>95.77</v>
      </c>
      <c r="M58">
        <v>95.37</v>
      </c>
      <c r="N58">
        <v>97.12</v>
      </c>
      <c r="O58">
        <v>96.56</v>
      </c>
      <c r="P58">
        <v>97.05</v>
      </c>
      <c r="Q58">
        <v>97.46</v>
      </c>
      <c r="R58">
        <v>97.6</v>
      </c>
      <c r="S58">
        <v>97.41</v>
      </c>
      <c r="T58">
        <v>97.26</v>
      </c>
      <c r="U58">
        <v>97.42</v>
      </c>
      <c r="V58">
        <v>97.42</v>
      </c>
    </row>
    <row r="59" spans="1:22" x14ac:dyDescent="0.25">
      <c r="A59" s="5"/>
      <c r="B59" s="5"/>
    </row>
    <row r="60" spans="1:22" x14ac:dyDescent="0.25">
      <c r="A60" s="5"/>
      <c r="B60" s="5"/>
    </row>
    <row r="61" spans="1:22" x14ac:dyDescent="0.25">
      <c r="A61" s="5"/>
      <c r="B61" s="5"/>
    </row>
    <row r="62" spans="1:22" x14ac:dyDescent="0.25">
      <c r="A62" s="5"/>
      <c r="B62" s="5"/>
    </row>
    <row r="63" spans="1:22" x14ac:dyDescent="0.25">
      <c r="A63" s="5"/>
      <c r="B63" s="5"/>
    </row>
    <row r="64" spans="1:22" x14ac:dyDescent="0.25">
      <c r="A64" s="5"/>
      <c r="B64" s="5"/>
    </row>
    <row r="65" spans="1:21" x14ac:dyDescent="0.25">
      <c r="A65" s="5" t="s">
        <v>167</v>
      </c>
      <c r="B65" s="5" t="s">
        <v>168</v>
      </c>
      <c r="C65">
        <v>0.39</v>
      </c>
      <c r="D65">
        <v>0.52</v>
      </c>
      <c r="E65">
        <v>0.49</v>
      </c>
      <c r="F65">
        <v>0.45</v>
      </c>
      <c r="G65">
        <v>0.68</v>
      </c>
      <c r="H65">
        <v>0.59</v>
      </c>
      <c r="I65">
        <v>0.22</v>
      </c>
      <c r="J65">
        <v>0.19</v>
      </c>
      <c r="K65">
        <v>0.22</v>
      </c>
      <c r="L65">
        <v>0.11</v>
      </c>
      <c r="M65">
        <v>0.06</v>
      </c>
      <c r="N65">
        <v>0.15</v>
      </c>
      <c r="O65">
        <v>0.72</v>
      </c>
      <c r="P65">
        <v>0.28000000000000003</v>
      </c>
      <c r="Q65">
        <v>-0.14000000000000001</v>
      </c>
      <c r="R65">
        <v>-0.32</v>
      </c>
      <c r="S65">
        <v>0.1</v>
      </c>
      <c r="T65">
        <v>0.23</v>
      </c>
      <c r="U65">
        <v>7.0000000000000007E-2</v>
      </c>
    </row>
    <row r="66" spans="1:21" x14ac:dyDescent="0.25">
      <c r="A66" s="5" t="s">
        <v>169</v>
      </c>
      <c r="B66" s="5" t="s">
        <v>170</v>
      </c>
      <c r="C66">
        <v>0.63</v>
      </c>
      <c r="D66">
        <v>0.78</v>
      </c>
      <c r="E66">
        <v>0.82</v>
      </c>
      <c r="F66">
        <v>0.8</v>
      </c>
      <c r="G66">
        <v>0.94</v>
      </c>
      <c r="H66">
        <v>0.92</v>
      </c>
      <c r="I66">
        <v>0.48</v>
      </c>
      <c r="J66">
        <v>0.4</v>
      </c>
      <c r="K66">
        <v>0.46</v>
      </c>
      <c r="L66">
        <v>0.34</v>
      </c>
      <c r="M66">
        <v>0.23</v>
      </c>
      <c r="N66">
        <v>0.3</v>
      </c>
      <c r="O66">
        <v>0.99</v>
      </c>
      <c r="P66">
        <v>0.44</v>
      </c>
      <c r="Q66">
        <v>-0.24</v>
      </c>
      <c r="R66">
        <v>-0.51</v>
      </c>
      <c r="S66">
        <v>0.16</v>
      </c>
      <c r="T66">
        <v>0.47</v>
      </c>
      <c r="U66">
        <v>0.16</v>
      </c>
    </row>
    <row r="67" spans="1:21" x14ac:dyDescent="0.25">
      <c r="A67" s="5"/>
      <c r="B67" s="5"/>
    </row>
    <row r="68" spans="1:21" x14ac:dyDescent="0.25">
      <c r="A68" s="5"/>
      <c r="B68" s="5"/>
    </row>
    <row r="69" spans="1:21" x14ac:dyDescent="0.25">
      <c r="A69" s="5" t="s">
        <v>175</v>
      </c>
      <c r="B69" s="5" t="s">
        <v>176</v>
      </c>
      <c r="C69">
        <v>223.27780000000001</v>
      </c>
      <c r="D69">
        <v>-329.23</v>
      </c>
      <c r="E69">
        <v>-1689.8478</v>
      </c>
      <c r="F69">
        <v>-609.97339999999997</v>
      </c>
      <c r="G69">
        <v>-231.05959999999999</v>
      </c>
      <c r="H69">
        <v>-58.662799999999997</v>
      </c>
      <c r="I69">
        <v>-29.93</v>
      </c>
      <c r="J69">
        <v>11.3734</v>
      </c>
      <c r="K69">
        <v>-23.96</v>
      </c>
      <c r="L69">
        <v>-134.392</v>
      </c>
      <c r="M69">
        <v>24.824000000000002</v>
      </c>
      <c r="N69">
        <v>6.419999999999999</v>
      </c>
      <c r="O69">
        <v>418.58399999999989</v>
      </c>
      <c r="P69">
        <v>-187.892</v>
      </c>
      <c r="Q69">
        <v>-118.128</v>
      </c>
      <c r="R69">
        <v>-74.687999999999988</v>
      </c>
      <c r="S69">
        <v>-24.356999999999999</v>
      </c>
      <c r="T69">
        <v>98.133999999999986</v>
      </c>
      <c r="U69" t="s">
        <v>67</v>
      </c>
    </row>
    <row r="70" spans="1:21" x14ac:dyDescent="0.25">
      <c r="A70" s="5" t="s">
        <v>177</v>
      </c>
      <c r="B70" s="5" t="s">
        <v>178</v>
      </c>
      <c r="C70">
        <v>0</v>
      </c>
      <c r="D70">
        <v>0</v>
      </c>
      <c r="E70">
        <v>0</v>
      </c>
      <c r="F70">
        <v>0</v>
      </c>
      <c r="G70">
        <v>0</v>
      </c>
      <c r="H70">
        <v>0</v>
      </c>
      <c r="I70">
        <v>0</v>
      </c>
      <c r="J70">
        <v>3.9999999999999147E-2</v>
      </c>
      <c r="K70">
        <v>-17.100000000000001</v>
      </c>
      <c r="L70">
        <v>0</v>
      </c>
      <c r="M70">
        <v>0</v>
      </c>
      <c r="N70">
        <v>0</v>
      </c>
      <c r="O70">
        <v>0</v>
      </c>
      <c r="P70">
        <v>0</v>
      </c>
      <c r="Q70">
        <v>-3.899999999999999</v>
      </c>
      <c r="R70">
        <v>-3.600000000000001</v>
      </c>
      <c r="S70">
        <v>0</v>
      </c>
      <c r="T70" t="s">
        <v>67</v>
      </c>
      <c r="U70" t="s">
        <v>67</v>
      </c>
    </row>
    <row r="71" spans="1:21" x14ac:dyDescent="0.25">
      <c r="A71" s="5"/>
      <c r="B71" s="5"/>
    </row>
    <row r="72" spans="1:21" x14ac:dyDescent="0.25">
      <c r="A72" s="5"/>
      <c r="B72" s="5"/>
    </row>
    <row r="73" spans="1:21" x14ac:dyDescent="0.25">
      <c r="A73" s="5"/>
      <c r="B73" s="5"/>
    </row>
    <row r="74" spans="1:21" x14ac:dyDescent="0.25">
      <c r="A74" s="5"/>
      <c r="B74" s="5"/>
    </row>
    <row r="75" spans="1:21" x14ac:dyDescent="0.25">
      <c r="A75" s="5" t="s">
        <v>187</v>
      </c>
      <c r="B75" s="5" t="s">
        <v>188</v>
      </c>
      <c r="C75">
        <v>-28.12</v>
      </c>
      <c r="D75">
        <v>8.2100000000000009</v>
      </c>
      <c r="E75">
        <v>-3.72</v>
      </c>
      <c r="F75">
        <v>-39.44</v>
      </c>
      <c r="G75">
        <v>20.75</v>
      </c>
      <c r="H75">
        <v>216.13</v>
      </c>
      <c r="I75">
        <v>9.41</v>
      </c>
      <c r="J75">
        <v>-8.6</v>
      </c>
      <c r="K75">
        <v>102.17</v>
      </c>
      <c r="L75">
        <v>100</v>
      </c>
      <c r="M75">
        <v>-61.67</v>
      </c>
      <c r="N75">
        <v>-79.31</v>
      </c>
      <c r="O75">
        <v>171.03</v>
      </c>
      <c r="P75">
        <v>-294.55</v>
      </c>
      <c r="Q75">
        <v>-55.65</v>
      </c>
      <c r="R75">
        <v>-426.32</v>
      </c>
      <c r="S75">
        <v>-56.32</v>
      </c>
      <c r="T75">
        <v>295.45</v>
      </c>
      <c r="U75" t="s">
        <v>67</v>
      </c>
    </row>
    <row r="76" spans="1:21" x14ac:dyDescent="0.25">
      <c r="A76" s="5" t="s">
        <v>189</v>
      </c>
      <c r="B76" s="5" t="s">
        <v>190</v>
      </c>
      <c r="C76">
        <v>-7.88</v>
      </c>
      <c r="D76">
        <v>-11.65</v>
      </c>
      <c r="E76">
        <v>-7.47</v>
      </c>
      <c r="F76">
        <v>65.81</v>
      </c>
      <c r="G76">
        <v>82.1</v>
      </c>
      <c r="H76">
        <v>72.31</v>
      </c>
      <c r="I76">
        <v>34.33</v>
      </c>
      <c r="J76">
        <v>64.52</v>
      </c>
      <c r="K76">
        <v>46.83</v>
      </c>
      <c r="L76">
        <v>-13.66</v>
      </c>
      <c r="M76">
        <v>10.02</v>
      </c>
      <c r="N76">
        <v>-67.61</v>
      </c>
      <c r="O76">
        <v>-59.72</v>
      </c>
      <c r="P76">
        <v>-258.83999999999997</v>
      </c>
      <c r="Q76">
        <v>-179.43</v>
      </c>
      <c r="R76">
        <v>-62.4</v>
      </c>
      <c r="S76">
        <v>79.709999999999994</v>
      </c>
      <c r="T76" t="s">
        <v>67</v>
      </c>
      <c r="U76" t="s">
        <v>67</v>
      </c>
    </row>
    <row r="77" spans="1:21" x14ac:dyDescent="0.25">
      <c r="A77" s="5" t="s">
        <v>191</v>
      </c>
      <c r="B77" s="5" t="s">
        <v>192</v>
      </c>
      <c r="C77">
        <v>-8.4600000000000009</v>
      </c>
      <c r="D77">
        <v>40.39</v>
      </c>
      <c r="E77">
        <v>40.630000000000003</v>
      </c>
      <c r="F77">
        <v>39.65</v>
      </c>
      <c r="G77">
        <v>67.97</v>
      </c>
      <c r="H77">
        <v>83.82</v>
      </c>
      <c r="I77">
        <v>28.26</v>
      </c>
      <c r="J77">
        <v>10.52</v>
      </c>
      <c r="K77">
        <v>46.44</v>
      </c>
      <c r="L77">
        <v>-32.9</v>
      </c>
      <c r="M77">
        <v>-64.03</v>
      </c>
      <c r="N77">
        <v>-136.96</v>
      </c>
      <c r="O77">
        <v>-132.36000000000001</v>
      </c>
      <c r="P77">
        <v>-107.48</v>
      </c>
      <c r="Q77">
        <v>-48.57</v>
      </c>
      <c r="R77" t="s">
        <v>67</v>
      </c>
      <c r="S77" t="s">
        <v>67</v>
      </c>
      <c r="T77" t="s">
        <v>67</v>
      </c>
      <c r="U77" t="s">
        <v>67</v>
      </c>
    </row>
    <row r="78" spans="1:21" x14ac:dyDescent="0.25">
      <c r="A78" s="5" t="s">
        <v>193</v>
      </c>
      <c r="B78" s="5" t="s">
        <v>194</v>
      </c>
      <c r="C78">
        <v>37.68</v>
      </c>
      <c r="D78">
        <v>34.32</v>
      </c>
      <c r="E78">
        <v>25.57</v>
      </c>
      <c r="F78">
        <v>43.05</v>
      </c>
      <c r="G78">
        <v>17.54</v>
      </c>
      <c r="H78">
        <v>9.9</v>
      </c>
      <c r="I78">
        <v>-54.35</v>
      </c>
      <c r="J78">
        <v>-60.92</v>
      </c>
      <c r="K78">
        <v>-30.52</v>
      </c>
      <c r="L78">
        <v>-40.729999999999997</v>
      </c>
      <c r="M78" t="s">
        <v>67</v>
      </c>
      <c r="N78" t="s">
        <v>67</v>
      </c>
      <c r="O78" t="s">
        <v>67</v>
      </c>
      <c r="P78" t="s">
        <v>67</v>
      </c>
      <c r="Q78" t="s">
        <v>67</v>
      </c>
      <c r="R78" t="s">
        <v>67</v>
      </c>
      <c r="S78" t="s">
        <v>67</v>
      </c>
      <c r="T78" t="s">
        <v>67</v>
      </c>
      <c r="U78" t="s">
        <v>67</v>
      </c>
    </row>
    <row r="79" spans="1:21" x14ac:dyDescent="0.25">
      <c r="A79" s="5" t="s">
        <v>195</v>
      </c>
      <c r="B79" s="5" t="s">
        <v>196</v>
      </c>
      <c r="C79">
        <v>-1.48</v>
      </c>
      <c r="D79">
        <v>0.19</v>
      </c>
      <c r="E79">
        <v>0.28999999999999998</v>
      </c>
      <c r="F79">
        <v>0.27</v>
      </c>
      <c r="G79">
        <v>0.09</v>
      </c>
      <c r="H79">
        <v>0.08</v>
      </c>
      <c r="I79">
        <v>0.52</v>
      </c>
      <c r="J79">
        <v>0.86</v>
      </c>
      <c r="K79">
        <v>0.14000000000000001</v>
      </c>
      <c r="L79">
        <v>-0.39</v>
      </c>
      <c r="M79">
        <v>-0.18</v>
      </c>
      <c r="N79">
        <v>-0.03</v>
      </c>
      <c r="O79">
        <v>-0.03</v>
      </c>
      <c r="P79">
        <v>-0.13</v>
      </c>
      <c r="Q79" t="s">
        <v>67</v>
      </c>
      <c r="R79" t="s">
        <v>67</v>
      </c>
      <c r="S79" t="s">
        <v>67</v>
      </c>
      <c r="T79" t="s">
        <v>67</v>
      </c>
      <c r="U79" t="s">
        <v>67</v>
      </c>
    </row>
    <row r="80" spans="1:21" x14ac:dyDescent="0.25">
      <c r="A80" s="5" t="s">
        <v>197</v>
      </c>
      <c r="B80" s="5" t="s">
        <v>198</v>
      </c>
      <c r="C80">
        <v>-21.52</v>
      </c>
      <c r="D80">
        <v>-3.66</v>
      </c>
      <c r="E80">
        <v>-10.38</v>
      </c>
      <c r="F80">
        <v>-22.13</v>
      </c>
      <c r="G80">
        <v>7.8</v>
      </c>
      <c r="H80">
        <v>120.2</v>
      </c>
      <c r="I80">
        <v>12.5</v>
      </c>
      <c r="J80">
        <v>-4.8600000000000003</v>
      </c>
      <c r="K80">
        <v>38.06</v>
      </c>
      <c r="L80">
        <v>55.81</v>
      </c>
      <c r="M80">
        <v>-26.5</v>
      </c>
      <c r="N80">
        <v>-69.209999999999994</v>
      </c>
      <c r="O80">
        <v>137.5</v>
      </c>
      <c r="P80">
        <v>-281.82</v>
      </c>
      <c r="Q80">
        <v>-52.69</v>
      </c>
      <c r="R80">
        <v>-432.14</v>
      </c>
      <c r="S80">
        <v>-66.06</v>
      </c>
      <c r="T80">
        <v>236.73</v>
      </c>
      <c r="U80" t="s">
        <v>67</v>
      </c>
    </row>
    <row r="81" spans="1:22" x14ac:dyDescent="0.25">
      <c r="A81" s="5" t="s">
        <v>199</v>
      </c>
      <c r="B81" s="5" t="s">
        <v>200</v>
      </c>
      <c r="C81">
        <v>-11.85</v>
      </c>
      <c r="D81">
        <v>-12.06</v>
      </c>
      <c r="E81">
        <v>-8.24</v>
      </c>
      <c r="F81">
        <v>35.29</v>
      </c>
      <c r="G81">
        <v>46.83</v>
      </c>
      <c r="H81">
        <v>42.61</v>
      </c>
      <c r="I81">
        <v>15.23</v>
      </c>
      <c r="J81">
        <v>29.67</v>
      </c>
      <c r="K81">
        <v>22.46</v>
      </c>
      <c r="L81">
        <v>-13.3</v>
      </c>
      <c r="M81">
        <v>13.93</v>
      </c>
      <c r="N81">
        <v>-71.180000000000007</v>
      </c>
      <c r="O81">
        <v>-65.67</v>
      </c>
      <c r="P81">
        <v>-255.55</v>
      </c>
      <c r="Q81">
        <v>-183.63</v>
      </c>
      <c r="R81">
        <v>-87.16</v>
      </c>
      <c r="S81">
        <v>56.89</v>
      </c>
      <c r="T81" t="s">
        <v>67</v>
      </c>
      <c r="U81" t="s">
        <v>67</v>
      </c>
    </row>
    <row r="82" spans="1:22" x14ac:dyDescent="0.25">
      <c r="A82" s="5" t="s">
        <v>201</v>
      </c>
      <c r="B82" s="5" t="s">
        <v>202</v>
      </c>
      <c r="C82">
        <v>-9.98</v>
      </c>
      <c r="D82">
        <v>18.37</v>
      </c>
      <c r="E82">
        <v>21.6</v>
      </c>
      <c r="F82">
        <v>22.7</v>
      </c>
      <c r="G82">
        <v>34.74</v>
      </c>
      <c r="H82">
        <v>44.34</v>
      </c>
      <c r="I82">
        <v>15</v>
      </c>
      <c r="J82">
        <v>-1.34</v>
      </c>
      <c r="K82">
        <v>27.13</v>
      </c>
      <c r="L82">
        <v>-36.840000000000003</v>
      </c>
      <c r="M82">
        <v>-58.54</v>
      </c>
      <c r="N82">
        <v>-139.66999999999999</v>
      </c>
      <c r="O82">
        <v>-139.04</v>
      </c>
      <c r="P82">
        <v>-119.2</v>
      </c>
      <c r="Q82">
        <v>-62.83</v>
      </c>
      <c r="R82" t="s">
        <v>67</v>
      </c>
      <c r="S82" t="s">
        <v>67</v>
      </c>
      <c r="T82" t="s">
        <v>67</v>
      </c>
      <c r="U82" t="s">
        <v>67</v>
      </c>
    </row>
    <row r="83" spans="1:22" x14ac:dyDescent="0.25">
      <c r="A83" s="5" t="s">
        <v>203</v>
      </c>
      <c r="B83" s="5" t="s">
        <v>204</v>
      </c>
      <c r="C83">
        <v>17.18</v>
      </c>
      <c r="D83">
        <v>16.68</v>
      </c>
      <c r="E83">
        <v>10.130000000000001</v>
      </c>
      <c r="F83">
        <v>24.92</v>
      </c>
      <c r="G83">
        <v>-1.05</v>
      </c>
      <c r="H83">
        <v>-7.1</v>
      </c>
      <c r="I83">
        <v>-62.33</v>
      </c>
      <c r="J83">
        <v>-70.19</v>
      </c>
      <c r="K83">
        <v>-46.03</v>
      </c>
      <c r="L83">
        <v>-49.84</v>
      </c>
      <c r="M83" t="s">
        <v>67</v>
      </c>
      <c r="N83" t="s">
        <v>67</v>
      </c>
      <c r="O83" t="s">
        <v>67</v>
      </c>
      <c r="P83" t="s">
        <v>67</v>
      </c>
      <c r="Q83" t="s">
        <v>67</v>
      </c>
      <c r="R83" t="s">
        <v>67</v>
      </c>
      <c r="S83" t="s">
        <v>67</v>
      </c>
      <c r="T83" t="s">
        <v>67</v>
      </c>
      <c r="U83" t="s">
        <v>67</v>
      </c>
    </row>
    <row r="84" spans="1:22" x14ac:dyDescent="0.25">
      <c r="A84" s="5" t="s">
        <v>205</v>
      </c>
      <c r="B84" s="5" t="s">
        <v>206</v>
      </c>
      <c r="C84">
        <v>-167.82</v>
      </c>
      <c r="D84">
        <v>-80.52</v>
      </c>
      <c r="E84">
        <v>177.04</v>
      </c>
      <c r="F84">
        <v>163.99</v>
      </c>
      <c r="G84">
        <v>293.88</v>
      </c>
      <c r="H84">
        <v>96</v>
      </c>
      <c r="I84">
        <v>-363.16</v>
      </c>
      <c r="J84">
        <v>-147.5</v>
      </c>
      <c r="K84">
        <v>-87.26</v>
      </c>
      <c r="L84">
        <v>-641.38</v>
      </c>
      <c r="M84">
        <v>286.67</v>
      </c>
      <c r="N84">
        <v>-98.47</v>
      </c>
      <c r="O84">
        <v>-322.77999999999997</v>
      </c>
      <c r="P84">
        <v>59.06</v>
      </c>
      <c r="Q84">
        <v>43.75</v>
      </c>
      <c r="R84">
        <v>178.26</v>
      </c>
      <c r="S84">
        <v>-124.82</v>
      </c>
      <c r="T84" t="s">
        <v>67</v>
      </c>
      <c r="U84" t="s">
        <v>67</v>
      </c>
    </row>
    <row r="85" spans="1:22" x14ac:dyDescent="0.25">
      <c r="A85" s="5" t="s">
        <v>207</v>
      </c>
      <c r="B85" s="5" t="s">
        <v>208</v>
      </c>
      <c r="C85">
        <v>-23.77</v>
      </c>
      <c r="D85">
        <v>86.84</v>
      </c>
      <c r="E85">
        <v>211.64</v>
      </c>
      <c r="F85">
        <v>184.62</v>
      </c>
      <c r="G85">
        <v>8.91</v>
      </c>
      <c r="H85">
        <v>-138.22</v>
      </c>
      <c r="I85">
        <v>-199.31</v>
      </c>
      <c r="J85">
        <v>-292.05</v>
      </c>
      <c r="K85">
        <v>-147.32</v>
      </c>
      <c r="L85">
        <v>-151.06</v>
      </c>
      <c r="M85">
        <v>-44.86</v>
      </c>
      <c r="N85">
        <v>-120.73</v>
      </c>
      <c r="O85">
        <v>-73.319999999999993</v>
      </c>
      <c r="P85">
        <v>93.69</v>
      </c>
      <c r="Q85">
        <v>32.4</v>
      </c>
      <c r="R85" t="s">
        <v>67</v>
      </c>
      <c r="S85" t="s">
        <v>67</v>
      </c>
      <c r="T85" t="s">
        <v>67</v>
      </c>
      <c r="U85" t="s">
        <v>67</v>
      </c>
    </row>
    <row r="86" spans="1:22" x14ac:dyDescent="0.25">
      <c r="A86" s="5" t="s">
        <v>209</v>
      </c>
      <c r="B86" s="5" t="s">
        <v>210</v>
      </c>
      <c r="C86">
        <v>77.31</v>
      </c>
      <c r="D86">
        <v>130.08000000000001</v>
      </c>
      <c r="E86">
        <v>73.55</v>
      </c>
      <c r="F86">
        <v>8.64</v>
      </c>
      <c r="G86">
        <v>-41.61</v>
      </c>
      <c r="H86">
        <v>-228.66</v>
      </c>
      <c r="I86">
        <v>-190.53</v>
      </c>
      <c r="J86">
        <v>-137.59</v>
      </c>
      <c r="K86">
        <v>-172.64</v>
      </c>
      <c r="L86">
        <v>-143.38</v>
      </c>
      <c r="M86">
        <v>-6.35</v>
      </c>
      <c r="N86">
        <v>-28.04</v>
      </c>
      <c r="O86">
        <v>-33.31</v>
      </c>
      <c r="P86" t="s">
        <v>67</v>
      </c>
      <c r="Q86" t="s">
        <v>67</v>
      </c>
      <c r="R86" t="s">
        <v>67</v>
      </c>
      <c r="S86" t="s">
        <v>67</v>
      </c>
      <c r="T86" t="s">
        <v>67</v>
      </c>
      <c r="U86" t="s">
        <v>67</v>
      </c>
    </row>
    <row r="87" spans="1:22" x14ac:dyDescent="0.25">
      <c r="A87" s="5" t="s">
        <v>211</v>
      </c>
      <c r="B87" s="5" t="s">
        <v>212</v>
      </c>
      <c r="C87">
        <v>-75.67</v>
      </c>
      <c r="D87">
        <v>-30.22</v>
      </c>
      <c r="E87">
        <v>-32.020000000000003</v>
      </c>
      <c r="F87">
        <v>-82</v>
      </c>
      <c r="G87">
        <v>-92.49</v>
      </c>
      <c r="H87">
        <v>-117.51</v>
      </c>
      <c r="I87">
        <v>-109.28</v>
      </c>
      <c r="J87">
        <v>-85.45</v>
      </c>
      <c r="K87" t="s">
        <v>67</v>
      </c>
      <c r="L87" t="s">
        <v>67</v>
      </c>
      <c r="M87" t="s">
        <v>67</v>
      </c>
      <c r="N87" t="s">
        <v>67</v>
      </c>
      <c r="O87" t="s">
        <v>67</v>
      </c>
      <c r="P87" t="s">
        <v>67</v>
      </c>
      <c r="Q87" t="s">
        <v>67</v>
      </c>
      <c r="R87" t="s">
        <v>67</v>
      </c>
      <c r="S87" t="s">
        <v>67</v>
      </c>
      <c r="T87" t="s">
        <v>67</v>
      </c>
      <c r="U87" t="s">
        <v>67</v>
      </c>
    </row>
    <row r="88" spans="1:22" x14ac:dyDescent="0.25">
      <c r="A88" s="5" t="s">
        <v>155</v>
      </c>
      <c r="B88" s="5" t="s">
        <v>156</v>
      </c>
      <c r="C88">
        <v>1339</v>
      </c>
      <c r="D88">
        <v>1359</v>
      </c>
      <c r="E88">
        <v>1334</v>
      </c>
      <c r="F88">
        <v>1553</v>
      </c>
      <c r="G88">
        <v>1754</v>
      </c>
      <c r="H88">
        <v>1897</v>
      </c>
      <c r="I88">
        <v>1847</v>
      </c>
      <c r="J88">
        <v>2069</v>
      </c>
      <c r="K88">
        <v>2071</v>
      </c>
      <c r="L88">
        <v>2266</v>
      </c>
      <c r="M88">
        <v>2058</v>
      </c>
      <c r="N88">
        <v>3373</v>
      </c>
      <c r="O88">
        <v>2805</v>
      </c>
      <c r="P88">
        <v>3294</v>
      </c>
      <c r="Q88">
        <v>3830</v>
      </c>
      <c r="R88">
        <v>4068</v>
      </c>
      <c r="S88">
        <v>3763</v>
      </c>
      <c r="T88">
        <v>3546</v>
      </c>
      <c r="U88">
        <v>3770</v>
      </c>
      <c r="V88">
        <v>3770</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20" customWidth="1"/>
    <col min="13" max="13" width="21" customWidth="1"/>
    <col min="14" max="14" width="20" customWidth="1"/>
    <col min="15" max="16" width="10" customWidth="1"/>
    <col min="17" max="18" width="20" customWidth="1"/>
    <col min="19" max="19" width="10" customWidth="1"/>
    <col min="20" max="20" width="21" customWidth="1"/>
    <col min="21" max="21" width="20" customWidth="1"/>
    <col min="22" max="22" width="12" customWidth="1"/>
    <col min="23" max="23" width="10" customWidth="1"/>
  </cols>
  <sheetData>
    <row r="1" spans="1:23" ht="18.75" customHeight="1" x14ac:dyDescent="0.3">
      <c r="A1" s="1" t="s">
        <v>261</v>
      </c>
      <c r="B1" s="2" t="s">
        <v>262</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263</v>
      </c>
      <c r="C4" s="5" t="s">
        <v>9</v>
      </c>
      <c r="D4" s="5"/>
      <c r="E4" t="s">
        <v>264</v>
      </c>
      <c r="G4" t="s">
        <v>265</v>
      </c>
      <c r="H4" t="s">
        <v>12</v>
      </c>
      <c r="J4" t="s">
        <v>225</v>
      </c>
      <c r="L4" t="s">
        <v>266</v>
      </c>
    </row>
    <row r="5" spans="1:23" x14ac:dyDescent="0.25">
      <c r="A5" s="5" t="s">
        <v>15</v>
      </c>
      <c r="B5" t="s">
        <v>267</v>
      </c>
      <c r="C5" s="5" t="s">
        <v>17</v>
      </c>
      <c r="D5" s="5"/>
      <c r="E5" t="s">
        <v>268</v>
      </c>
      <c r="G5" t="s">
        <v>269</v>
      </c>
      <c r="H5" t="s">
        <v>20</v>
      </c>
      <c r="J5" t="s">
        <v>270</v>
      </c>
      <c r="L5" t="s">
        <v>247</v>
      </c>
    </row>
    <row r="6" spans="1:23" x14ac:dyDescent="0.25">
      <c r="A6" s="5" t="s">
        <v>23</v>
      </c>
      <c r="B6" t="s">
        <v>271</v>
      </c>
      <c r="C6" s="5" t="s">
        <v>25</v>
      </c>
      <c r="D6" s="5"/>
      <c r="E6" t="s">
        <v>272</v>
      </c>
      <c r="G6" t="s">
        <v>273</v>
      </c>
      <c r="H6" t="s">
        <v>274</v>
      </c>
      <c r="J6" t="s">
        <v>275</v>
      </c>
      <c r="L6" t="s">
        <v>276</v>
      </c>
    </row>
    <row r="7" spans="1:23" x14ac:dyDescent="0.25">
      <c r="A7" s="5" t="s">
        <v>29</v>
      </c>
      <c r="B7" t="s">
        <v>277</v>
      </c>
      <c r="C7" s="5" t="s">
        <v>37</v>
      </c>
      <c r="D7" s="5"/>
      <c r="E7" t="s">
        <v>278</v>
      </c>
      <c r="G7" t="s">
        <v>279</v>
      </c>
      <c r="H7" t="s">
        <v>34</v>
      </c>
      <c r="J7" t="s">
        <v>280</v>
      </c>
      <c r="L7" t="s">
        <v>281</v>
      </c>
    </row>
    <row r="8" spans="1:23" x14ac:dyDescent="0.25">
      <c r="A8" s="5" t="s">
        <v>35</v>
      </c>
      <c r="B8" t="s">
        <v>36</v>
      </c>
      <c r="C8" s="5" t="s">
        <v>43</v>
      </c>
      <c r="D8" s="5"/>
      <c r="E8" t="s">
        <v>282</v>
      </c>
      <c r="G8" t="s">
        <v>39</v>
      </c>
      <c r="H8" t="s">
        <v>40</v>
      </c>
      <c r="J8" t="s">
        <v>221</v>
      </c>
      <c r="L8" t="s">
        <v>283</v>
      </c>
    </row>
    <row r="9" spans="1:23" x14ac:dyDescent="0.25">
      <c r="A9" s="5" t="s">
        <v>41</v>
      </c>
      <c r="B9" t="s">
        <v>42</v>
      </c>
      <c r="C9" s="5" t="s">
        <v>47</v>
      </c>
      <c r="D9" s="5"/>
      <c r="E9" t="s">
        <v>284</v>
      </c>
      <c r="J9" t="s">
        <v>285</v>
      </c>
      <c r="L9" t="s">
        <v>286</v>
      </c>
    </row>
    <row r="10" spans="1:23" x14ac:dyDescent="0.25">
      <c r="A10" s="5" t="s">
        <v>45</v>
      </c>
      <c r="B10" t="s">
        <v>287</v>
      </c>
      <c r="C10" s="5"/>
      <c r="D10" s="5"/>
      <c r="J10" t="s">
        <v>288</v>
      </c>
      <c r="L10" t="s">
        <v>289</v>
      </c>
    </row>
    <row r="11" spans="1:23" x14ac:dyDescent="0.25">
      <c r="A11" s="5" t="s">
        <v>49</v>
      </c>
      <c r="B11" t="s">
        <v>290</v>
      </c>
      <c r="J11" t="s">
        <v>291</v>
      </c>
      <c r="L11" t="s">
        <v>289</v>
      </c>
    </row>
    <row r="12" spans="1:23" x14ac:dyDescent="0.25">
      <c r="A12" s="5" t="s">
        <v>51</v>
      </c>
      <c r="B12" t="s">
        <v>292</v>
      </c>
      <c r="J12" t="s">
        <v>293</v>
      </c>
      <c r="L12" t="s">
        <v>244</v>
      </c>
    </row>
    <row r="13" spans="1:23" x14ac:dyDescent="0.25">
      <c r="A13" s="5" t="s">
        <v>53</v>
      </c>
      <c r="B13" t="s">
        <v>294</v>
      </c>
    </row>
    <row r="14" spans="1:23" x14ac:dyDescent="0.25">
      <c r="A14" s="5" t="s">
        <v>55</v>
      </c>
      <c r="B14" t="s">
        <v>295</v>
      </c>
    </row>
    <row r="15" spans="1:23" x14ac:dyDescent="0.25">
      <c r="A15" s="5" t="s">
        <v>57</v>
      </c>
      <c r="B15" t="s">
        <v>296</v>
      </c>
    </row>
    <row r="16" spans="1:23" x14ac:dyDescent="0.25">
      <c r="A16" s="5" t="s">
        <v>59</v>
      </c>
      <c r="B16" t="s">
        <v>297</v>
      </c>
    </row>
    <row r="17" spans="1:23" x14ac:dyDescent="0.25">
      <c r="A17" s="5" t="s">
        <v>61</v>
      </c>
      <c r="B17" t="s">
        <v>298</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23640</v>
      </c>
      <c r="D20">
        <v>21915</v>
      </c>
      <c r="E20">
        <v>21218</v>
      </c>
      <c r="F20">
        <v>19291</v>
      </c>
      <c r="G20">
        <v>16915</v>
      </c>
      <c r="H20">
        <v>14534</v>
      </c>
      <c r="I20">
        <v>14492</v>
      </c>
      <c r="J20">
        <v>14883</v>
      </c>
      <c r="K20">
        <v>13322</v>
      </c>
      <c r="L20">
        <v>11990</v>
      </c>
      <c r="M20">
        <v>10381</v>
      </c>
      <c r="N20">
        <v>10799</v>
      </c>
      <c r="O20">
        <v>10299</v>
      </c>
      <c r="P20">
        <v>10084</v>
      </c>
      <c r="Q20">
        <v>6636</v>
      </c>
      <c r="R20">
        <v>6478</v>
      </c>
      <c r="S20">
        <v>6267</v>
      </c>
      <c r="T20">
        <v>6523</v>
      </c>
      <c r="U20">
        <v>6112</v>
      </c>
      <c r="V20">
        <v>5835</v>
      </c>
      <c r="W20">
        <v>5354</v>
      </c>
    </row>
    <row r="21" spans="1:23" x14ac:dyDescent="0.25">
      <c r="A21" s="5" t="s">
        <v>299</v>
      </c>
      <c r="B21" s="5" t="s">
        <v>300</v>
      </c>
      <c r="C21">
        <v>12293</v>
      </c>
      <c r="D21">
        <v>11363</v>
      </c>
      <c r="E21">
        <v>10703</v>
      </c>
      <c r="F21">
        <v>9379</v>
      </c>
      <c r="G21">
        <v>8168</v>
      </c>
      <c r="H21">
        <v>6924</v>
      </c>
      <c r="I21">
        <v>7140</v>
      </c>
      <c r="J21">
        <v>7103</v>
      </c>
      <c r="K21">
        <v>6329</v>
      </c>
      <c r="L21">
        <v>5730</v>
      </c>
      <c r="M21">
        <v>4712</v>
      </c>
      <c r="N21">
        <v>5256</v>
      </c>
      <c r="O21">
        <v>4882</v>
      </c>
      <c r="P21">
        <v>4495</v>
      </c>
      <c r="Q21">
        <v>3197</v>
      </c>
      <c r="R21">
        <v>3058</v>
      </c>
      <c r="S21">
        <v>2814</v>
      </c>
      <c r="T21">
        <v>2819</v>
      </c>
      <c r="U21">
        <v>2601</v>
      </c>
      <c r="V21">
        <v>2528</v>
      </c>
      <c r="W21">
        <v>2352</v>
      </c>
    </row>
    <row r="22" spans="1:23" x14ac:dyDescent="0.25">
      <c r="A22" s="5" t="s">
        <v>68</v>
      </c>
      <c r="B22" s="5" t="s">
        <v>69</v>
      </c>
      <c r="C22">
        <v>2660</v>
      </c>
      <c r="D22">
        <v>2368</v>
      </c>
      <c r="E22">
        <v>2070</v>
      </c>
      <c r="F22">
        <v>1491</v>
      </c>
      <c r="G22">
        <v>1059</v>
      </c>
      <c r="H22">
        <v>883</v>
      </c>
      <c r="I22">
        <v>1202</v>
      </c>
      <c r="J22">
        <v>920</v>
      </c>
      <c r="K22">
        <v>953</v>
      </c>
      <c r="L22">
        <v>894</v>
      </c>
      <c r="M22">
        <v>508</v>
      </c>
      <c r="N22">
        <v>1070</v>
      </c>
      <c r="O22">
        <v>949</v>
      </c>
      <c r="P22">
        <v>881</v>
      </c>
      <c r="Q22">
        <v>707.5</v>
      </c>
      <c r="R22">
        <v>533.79999999999995</v>
      </c>
      <c r="S22">
        <v>445.2</v>
      </c>
      <c r="T22">
        <v>431.2</v>
      </c>
      <c r="U22">
        <v>434.4</v>
      </c>
      <c r="V22">
        <v>397.3</v>
      </c>
      <c r="W22">
        <v>442.5</v>
      </c>
    </row>
    <row r="23" spans="1:23" x14ac:dyDescent="0.25">
      <c r="A23" s="5" t="s">
        <v>70</v>
      </c>
      <c r="B23" s="5" t="s">
        <v>71</v>
      </c>
      <c r="C23">
        <v>-102</v>
      </c>
      <c r="D23">
        <v>10</v>
      </c>
      <c r="E23">
        <v>-47</v>
      </c>
      <c r="F23">
        <v>-47</v>
      </c>
      <c r="G23">
        <v>-20</v>
      </c>
      <c r="H23">
        <v>-48</v>
      </c>
      <c r="I23">
        <v>-68</v>
      </c>
      <c r="J23">
        <v>-69</v>
      </c>
      <c r="K23">
        <v>-84</v>
      </c>
      <c r="L23">
        <v>-88</v>
      </c>
      <c r="M23">
        <v>-150</v>
      </c>
      <c r="N23">
        <v>-166</v>
      </c>
      <c r="O23">
        <v>-134</v>
      </c>
      <c r="P23">
        <v>-158</v>
      </c>
      <c r="Q23">
        <v>-52.2</v>
      </c>
      <c r="R23">
        <v>-13.6</v>
      </c>
      <c r="S23">
        <v>-7</v>
      </c>
      <c r="T23">
        <v>-41.1</v>
      </c>
      <c r="U23">
        <v>-59.8</v>
      </c>
      <c r="V23">
        <v>-50.9</v>
      </c>
      <c r="W23">
        <v>-49.2</v>
      </c>
    </row>
    <row r="24" spans="1:23" x14ac:dyDescent="0.25">
      <c r="A24" s="5" t="s">
        <v>72</v>
      </c>
      <c r="B24" s="5" t="s">
        <v>73</v>
      </c>
      <c r="C24">
        <v>2558</v>
      </c>
      <c r="D24">
        <v>2378</v>
      </c>
      <c r="E24">
        <v>2023</v>
      </c>
      <c r="F24">
        <v>1444</v>
      </c>
      <c r="G24">
        <v>1039</v>
      </c>
      <c r="H24">
        <v>835</v>
      </c>
      <c r="I24">
        <v>1134</v>
      </c>
      <c r="J24">
        <v>851</v>
      </c>
      <c r="K24">
        <v>869</v>
      </c>
      <c r="L24">
        <v>806</v>
      </c>
      <c r="M24">
        <v>358</v>
      </c>
      <c r="N24">
        <v>904</v>
      </c>
      <c r="O24">
        <v>815</v>
      </c>
      <c r="P24">
        <v>723</v>
      </c>
      <c r="Q24">
        <v>655.29999999999995</v>
      </c>
      <c r="R24">
        <v>520.20000000000005</v>
      </c>
      <c r="S24">
        <v>438.2</v>
      </c>
      <c r="T24">
        <v>390.1</v>
      </c>
      <c r="U24">
        <v>374.6</v>
      </c>
      <c r="V24">
        <v>346.4</v>
      </c>
      <c r="W24">
        <v>393.3</v>
      </c>
    </row>
    <row r="25" spans="1:23" x14ac:dyDescent="0.25">
      <c r="A25" s="5" t="s">
        <v>74</v>
      </c>
      <c r="B25" s="5" t="s">
        <v>75</v>
      </c>
      <c r="C25">
        <v>640</v>
      </c>
      <c r="D25">
        <v>669</v>
      </c>
      <c r="E25">
        <v>668</v>
      </c>
      <c r="F25">
        <v>426</v>
      </c>
      <c r="G25">
        <v>353</v>
      </c>
      <c r="H25">
        <v>271</v>
      </c>
      <c r="I25">
        <v>344</v>
      </c>
      <c r="J25">
        <v>327</v>
      </c>
      <c r="K25">
        <v>261</v>
      </c>
      <c r="L25">
        <v>238</v>
      </c>
      <c r="M25">
        <v>113</v>
      </c>
      <c r="N25">
        <v>260</v>
      </c>
      <c r="O25">
        <v>260</v>
      </c>
      <c r="P25">
        <v>227</v>
      </c>
      <c r="Q25">
        <v>220.9</v>
      </c>
      <c r="R25">
        <v>196.7</v>
      </c>
      <c r="S25">
        <v>166.7</v>
      </c>
      <c r="T25">
        <v>147.9</v>
      </c>
      <c r="U25">
        <v>146.9</v>
      </c>
      <c r="V25">
        <v>139.6</v>
      </c>
      <c r="W25">
        <v>153</v>
      </c>
    </row>
    <row r="26" spans="1:23" x14ac:dyDescent="0.25">
      <c r="A26" s="5" t="s">
        <v>76</v>
      </c>
      <c r="B26" s="5" t="s">
        <v>77</v>
      </c>
      <c r="C26">
        <v>1918</v>
      </c>
      <c r="D26">
        <v>1709</v>
      </c>
      <c r="E26">
        <v>1354</v>
      </c>
      <c r="F26">
        <v>1019</v>
      </c>
      <c r="G26">
        <v>686</v>
      </c>
      <c r="H26">
        <v>564</v>
      </c>
      <c r="I26">
        <v>790</v>
      </c>
      <c r="J26">
        <v>524</v>
      </c>
      <c r="K26">
        <v>608</v>
      </c>
      <c r="L26">
        <v>568</v>
      </c>
      <c r="M26">
        <v>245</v>
      </c>
      <c r="N26">
        <v>644</v>
      </c>
      <c r="O26">
        <v>555</v>
      </c>
      <c r="P26">
        <v>496</v>
      </c>
      <c r="Q26">
        <v>434.4</v>
      </c>
      <c r="R26">
        <v>323.5</v>
      </c>
      <c r="S26">
        <v>271.5</v>
      </c>
      <c r="T26">
        <v>242.3</v>
      </c>
      <c r="U26">
        <v>227.6</v>
      </c>
      <c r="V26">
        <v>206.8</v>
      </c>
      <c r="W26">
        <v>240.3</v>
      </c>
    </row>
    <row r="27" spans="1:23" x14ac:dyDescent="0.25">
      <c r="A27" s="5" t="s">
        <v>78</v>
      </c>
      <c r="B27" s="5" t="s">
        <v>79</v>
      </c>
      <c r="C27">
        <v>-1</v>
      </c>
      <c r="D27">
        <v>-3</v>
      </c>
      <c r="E27">
        <v>-3</v>
      </c>
      <c r="F27">
        <v>-3</v>
      </c>
      <c r="G27">
        <v>-6</v>
      </c>
      <c r="H27">
        <v>-6</v>
      </c>
      <c r="I27">
        <v>-3</v>
      </c>
      <c r="J27">
        <v>2</v>
      </c>
      <c r="K27">
        <v>5</v>
      </c>
      <c r="L27">
        <v>-1</v>
      </c>
      <c r="M27" t="s">
        <v>67</v>
      </c>
      <c r="N27">
        <v>-2</v>
      </c>
      <c r="O27">
        <v>-4</v>
      </c>
      <c r="P27">
        <v>-13</v>
      </c>
      <c r="Q27">
        <v>-7.7</v>
      </c>
      <c r="R27">
        <v>-9.1999999999999993</v>
      </c>
      <c r="S27">
        <v>-11.4</v>
      </c>
      <c r="T27">
        <v>-13.7</v>
      </c>
      <c r="U27">
        <v>-20.9</v>
      </c>
      <c r="V27">
        <v>-25.3</v>
      </c>
      <c r="W27">
        <v>-17.5</v>
      </c>
    </row>
    <row r="28" spans="1:23" x14ac:dyDescent="0.25">
      <c r="A28" s="5" t="s">
        <v>80</v>
      </c>
      <c r="B28" s="5" t="s">
        <v>81</v>
      </c>
      <c r="C28">
        <v>1976</v>
      </c>
      <c r="D28">
        <v>1702</v>
      </c>
      <c r="E28">
        <v>1097</v>
      </c>
      <c r="F28">
        <v>1017</v>
      </c>
      <c r="G28">
        <v>634</v>
      </c>
      <c r="H28">
        <v>490</v>
      </c>
      <c r="I28">
        <v>787</v>
      </c>
      <c r="J28">
        <v>526</v>
      </c>
      <c r="K28">
        <v>613</v>
      </c>
      <c r="L28">
        <v>567</v>
      </c>
      <c r="M28">
        <v>245</v>
      </c>
      <c r="N28">
        <v>642</v>
      </c>
      <c r="O28">
        <v>551</v>
      </c>
      <c r="P28">
        <v>483</v>
      </c>
      <c r="Q28">
        <v>382.7</v>
      </c>
      <c r="R28">
        <v>314.2</v>
      </c>
      <c r="S28">
        <v>260.10000000000002</v>
      </c>
      <c r="T28">
        <v>228.6</v>
      </c>
      <c r="U28">
        <v>208.5</v>
      </c>
      <c r="V28">
        <v>181.7</v>
      </c>
      <c r="W28">
        <v>227.7</v>
      </c>
    </row>
    <row r="29" spans="1:23" x14ac:dyDescent="0.25">
      <c r="A29" s="5" t="s">
        <v>82</v>
      </c>
      <c r="B29" s="5" t="s">
        <v>83</v>
      </c>
      <c r="C29">
        <v>10934</v>
      </c>
      <c r="D29">
        <v>9813</v>
      </c>
      <c r="E29">
        <v>8645</v>
      </c>
      <c r="F29">
        <v>8886</v>
      </c>
      <c r="G29">
        <v>7497</v>
      </c>
      <c r="H29">
        <v>7347</v>
      </c>
      <c r="I29">
        <v>6857</v>
      </c>
      <c r="J29">
        <v>6877</v>
      </c>
      <c r="K29">
        <v>6328</v>
      </c>
      <c r="L29">
        <v>5880</v>
      </c>
      <c r="M29">
        <v>4485</v>
      </c>
      <c r="N29">
        <v>4934</v>
      </c>
      <c r="O29">
        <v>4138</v>
      </c>
      <c r="P29">
        <v>3925</v>
      </c>
      <c r="Q29">
        <v>4367</v>
      </c>
      <c r="R29">
        <v>3035</v>
      </c>
      <c r="S29">
        <v>2777</v>
      </c>
      <c r="T29">
        <v>2826</v>
      </c>
      <c r="U29">
        <v>2878</v>
      </c>
      <c r="V29">
        <v>2786</v>
      </c>
      <c r="W29">
        <v>2349</v>
      </c>
    </row>
    <row r="30" spans="1:23" x14ac:dyDescent="0.25">
      <c r="A30" s="5" t="s">
        <v>84</v>
      </c>
      <c r="B30" s="5" t="s">
        <v>85</v>
      </c>
      <c r="C30">
        <v>9746</v>
      </c>
      <c r="D30">
        <v>5799</v>
      </c>
      <c r="E30">
        <v>5877</v>
      </c>
      <c r="F30">
        <v>6290</v>
      </c>
      <c r="G30">
        <v>5846</v>
      </c>
      <c r="H30">
        <v>5070</v>
      </c>
      <c r="I30">
        <v>4742</v>
      </c>
      <c r="J30">
        <v>4774</v>
      </c>
      <c r="K30">
        <v>4909</v>
      </c>
      <c r="L30">
        <v>4738</v>
      </c>
      <c r="M30">
        <v>4390</v>
      </c>
      <c r="N30">
        <v>4599</v>
      </c>
      <c r="O30">
        <v>4187</v>
      </c>
      <c r="P30">
        <v>4454</v>
      </c>
      <c r="Q30">
        <v>1384</v>
      </c>
      <c r="R30">
        <v>1393</v>
      </c>
      <c r="S30">
        <v>1411</v>
      </c>
      <c r="T30">
        <v>1435</v>
      </c>
      <c r="U30">
        <v>1305</v>
      </c>
      <c r="V30">
        <v>1233</v>
      </c>
      <c r="W30">
        <v>1239</v>
      </c>
    </row>
    <row r="31" spans="1:23" x14ac:dyDescent="0.25">
      <c r="A31" s="5" t="s">
        <v>86</v>
      </c>
      <c r="B31" s="5" t="s">
        <v>87</v>
      </c>
      <c r="C31">
        <v>20680</v>
      </c>
      <c r="D31">
        <v>15612</v>
      </c>
      <c r="E31">
        <v>14522</v>
      </c>
      <c r="F31">
        <v>15176</v>
      </c>
      <c r="G31">
        <v>13343</v>
      </c>
      <c r="H31">
        <v>12417</v>
      </c>
      <c r="I31">
        <v>11599</v>
      </c>
      <c r="J31">
        <v>11651</v>
      </c>
      <c r="K31">
        <v>11237</v>
      </c>
      <c r="L31">
        <v>10618</v>
      </c>
      <c r="M31">
        <v>8875</v>
      </c>
      <c r="N31">
        <v>9533</v>
      </c>
      <c r="O31">
        <v>8325</v>
      </c>
      <c r="P31">
        <v>8379</v>
      </c>
      <c r="Q31">
        <v>5750</v>
      </c>
      <c r="R31">
        <v>4428</v>
      </c>
      <c r="S31">
        <v>4188</v>
      </c>
      <c r="T31">
        <v>4261</v>
      </c>
      <c r="U31">
        <v>4183</v>
      </c>
      <c r="V31">
        <v>4019</v>
      </c>
      <c r="W31">
        <v>3587</v>
      </c>
    </row>
    <row r="32" spans="1:23" x14ac:dyDescent="0.25">
      <c r="A32" s="5" t="s">
        <v>88</v>
      </c>
      <c r="B32" s="5" t="s">
        <v>89</v>
      </c>
      <c r="C32">
        <v>8754</v>
      </c>
      <c r="D32">
        <v>6834</v>
      </c>
      <c r="E32">
        <v>6291</v>
      </c>
      <c r="F32">
        <v>6765</v>
      </c>
      <c r="G32">
        <v>5364</v>
      </c>
      <c r="H32">
        <v>4378</v>
      </c>
      <c r="I32">
        <v>4732</v>
      </c>
      <c r="J32">
        <v>4374</v>
      </c>
      <c r="K32">
        <v>4338</v>
      </c>
      <c r="L32">
        <v>3908</v>
      </c>
      <c r="M32">
        <v>2836</v>
      </c>
      <c r="N32">
        <v>3645</v>
      </c>
      <c r="O32">
        <v>2429</v>
      </c>
      <c r="P32">
        <v>2192</v>
      </c>
      <c r="Q32">
        <v>1790</v>
      </c>
      <c r="R32">
        <v>1687</v>
      </c>
      <c r="S32">
        <v>1344</v>
      </c>
      <c r="T32">
        <v>1381</v>
      </c>
      <c r="U32">
        <v>1394</v>
      </c>
      <c r="V32">
        <v>1369</v>
      </c>
      <c r="W32">
        <v>1252</v>
      </c>
    </row>
    <row r="33" spans="1:23" x14ac:dyDescent="0.25">
      <c r="A33" s="5" t="s">
        <v>90</v>
      </c>
      <c r="B33" s="5" t="s">
        <v>91</v>
      </c>
      <c r="C33">
        <v>4868</v>
      </c>
      <c r="D33">
        <v>2414</v>
      </c>
      <c r="E33">
        <v>1796</v>
      </c>
      <c r="F33">
        <v>1957</v>
      </c>
      <c r="G33">
        <v>2332</v>
      </c>
      <c r="H33">
        <v>2422</v>
      </c>
      <c r="I33">
        <v>1386</v>
      </c>
      <c r="J33">
        <v>1986</v>
      </c>
      <c r="K33">
        <v>1771</v>
      </c>
      <c r="L33">
        <v>2087</v>
      </c>
      <c r="M33">
        <v>2263</v>
      </c>
      <c r="N33">
        <v>2488</v>
      </c>
      <c r="O33">
        <v>2862</v>
      </c>
      <c r="P33">
        <v>3351</v>
      </c>
      <c r="Q33">
        <v>1248</v>
      </c>
      <c r="R33">
        <v>1083</v>
      </c>
      <c r="S33">
        <v>1432</v>
      </c>
      <c r="T33">
        <v>1743</v>
      </c>
      <c r="U33">
        <v>1716</v>
      </c>
      <c r="V33">
        <v>1745</v>
      </c>
      <c r="W33">
        <v>1592</v>
      </c>
    </row>
    <row r="34" spans="1:23" x14ac:dyDescent="0.25">
      <c r="A34" s="5" t="s">
        <v>92</v>
      </c>
      <c r="B34" s="5" t="s">
        <v>93</v>
      </c>
      <c r="C34">
        <v>13622</v>
      </c>
      <c r="D34">
        <v>9248</v>
      </c>
      <c r="E34">
        <v>8087</v>
      </c>
      <c r="F34">
        <v>8722</v>
      </c>
      <c r="G34">
        <v>7696</v>
      </c>
      <c r="H34">
        <v>6800</v>
      </c>
      <c r="I34">
        <v>6118</v>
      </c>
      <c r="J34">
        <v>6360</v>
      </c>
      <c r="K34">
        <v>6109</v>
      </c>
      <c r="L34">
        <v>5995</v>
      </c>
      <c r="M34">
        <v>5099</v>
      </c>
      <c r="N34">
        <v>6133</v>
      </c>
      <c r="O34">
        <v>5291</v>
      </c>
      <c r="P34">
        <v>5543</v>
      </c>
      <c r="Q34">
        <v>3038</v>
      </c>
      <c r="R34">
        <v>2770</v>
      </c>
      <c r="S34">
        <v>2775</v>
      </c>
      <c r="T34">
        <v>3124</v>
      </c>
      <c r="U34">
        <v>3110</v>
      </c>
      <c r="V34">
        <v>3113</v>
      </c>
      <c r="W34">
        <v>2844</v>
      </c>
    </row>
    <row r="35" spans="1:23" x14ac:dyDescent="0.25">
      <c r="A35" s="5" t="s">
        <v>78</v>
      </c>
      <c r="B35" s="5" t="s">
        <v>79</v>
      </c>
      <c r="C35">
        <v>261</v>
      </c>
      <c r="D35">
        <v>-13</v>
      </c>
      <c r="E35">
        <v>-15</v>
      </c>
      <c r="F35">
        <v>-17</v>
      </c>
      <c r="G35">
        <v>-18</v>
      </c>
      <c r="H35">
        <v>-7</v>
      </c>
      <c r="I35">
        <v>-8</v>
      </c>
      <c r="J35">
        <v>-13</v>
      </c>
      <c r="K35">
        <v>-9</v>
      </c>
      <c r="L35">
        <v>7</v>
      </c>
      <c r="M35">
        <v>5</v>
      </c>
      <c r="N35">
        <v>14</v>
      </c>
      <c r="O35">
        <v>11</v>
      </c>
      <c r="P35">
        <v>8</v>
      </c>
      <c r="Q35">
        <v>28.5</v>
      </c>
      <c r="R35">
        <v>28.9</v>
      </c>
      <c r="S35">
        <v>56.6</v>
      </c>
      <c r="T35">
        <v>55.5</v>
      </c>
      <c r="U35">
        <v>58.2</v>
      </c>
      <c r="V35">
        <v>89.8</v>
      </c>
      <c r="W35">
        <v>63.4</v>
      </c>
    </row>
    <row r="36" spans="1:23" x14ac:dyDescent="0.25">
      <c r="A36" s="5" t="s">
        <v>94</v>
      </c>
      <c r="B36" s="5" t="s">
        <v>95</v>
      </c>
      <c r="C36">
        <v>6796</v>
      </c>
      <c r="D36">
        <v>6377</v>
      </c>
      <c r="E36">
        <v>6450</v>
      </c>
      <c r="F36">
        <v>6472</v>
      </c>
      <c r="G36">
        <v>5666</v>
      </c>
      <c r="H36">
        <v>5624</v>
      </c>
      <c r="I36">
        <v>5489</v>
      </c>
      <c r="J36">
        <v>5304</v>
      </c>
      <c r="K36">
        <v>5137</v>
      </c>
      <c r="L36">
        <v>4616</v>
      </c>
      <c r="M36">
        <v>3771</v>
      </c>
      <c r="N36">
        <v>3386</v>
      </c>
      <c r="O36">
        <v>3023</v>
      </c>
      <c r="P36">
        <v>2828</v>
      </c>
      <c r="Q36">
        <v>2684</v>
      </c>
      <c r="R36">
        <v>1629</v>
      </c>
      <c r="S36">
        <v>1356</v>
      </c>
      <c r="T36">
        <v>1081</v>
      </c>
      <c r="U36">
        <v>1015</v>
      </c>
      <c r="V36">
        <v>815.3</v>
      </c>
      <c r="W36">
        <v>680</v>
      </c>
    </row>
    <row r="37" spans="1:23" x14ac:dyDescent="0.25">
      <c r="A37" s="5" t="s">
        <v>96</v>
      </c>
      <c r="B37" s="5" t="s">
        <v>97</v>
      </c>
      <c r="C37">
        <v>20680</v>
      </c>
      <c r="D37">
        <v>15612</v>
      </c>
      <c r="E37">
        <v>14522</v>
      </c>
      <c r="F37">
        <v>15176</v>
      </c>
      <c r="G37">
        <v>13343</v>
      </c>
      <c r="H37">
        <v>12417</v>
      </c>
      <c r="I37">
        <v>11599</v>
      </c>
      <c r="J37">
        <v>11651</v>
      </c>
      <c r="K37">
        <v>11237</v>
      </c>
      <c r="L37">
        <v>10618</v>
      </c>
      <c r="M37">
        <v>8875</v>
      </c>
      <c r="N37">
        <v>9533</v>
      </c>
      <c r="O37">
        <v>8325</v>
      </c>
      <c r="P37">
        <v>8379</v>
      </c>
      <c r="Q37">
        <v>5750</v>
      </c>
      <c r="R37">
        <v>4428</v>
      </c>
      <c r="S37">
        <v>4188</v>
      </c>
      <c r="T37">
        <v>4261</v>
      </c>
      <c r="U37">
        <v>4183</v>
      </c>
      <c r="V37">
        <v>4019</v>
      </c>
      <c r="W37">
        <v>3587</v>
      </c>
    </row>
    <row r="38" spans="1:23" x14ac:dyDescent="0.25">
      <c r="A38" s="5" t="s">
        <v>98</v>
      </c>
      <c r="B38" s="5" t="s">
        <v>99</v>
      </c>
      <c r="C38">
        <v>195.97</v>
      </c>
      <c r="D38">
        <v>199.17</v>
      </c>
      <c r="E38">
        <v>203.86</v>
      </c>
      <c r="F38">
        <v>201.49</v>
      </c>
      <c r="G38">
        <v>200.2</v>
      </c>
      <c r="H38">
        <v>204.33</v>
      </c>
      <c r="I38">
        <v>209.22</v>
      </c>
      <c r="J38">
        <v>209.22</v>
      </c>
      <c r="K38">
        <v>209.2</v>
      </c>
      <c r="L38">
        <v>209.2</v>
      </c>
      <c r="M38">
        <v>209.2</v>
      </c>
      <c r="N38">
        <v>193.5</v>
      </c>
      <c r="O38">
        <v>203.6</v>
      </c>
      <c r="P38">
        <v>203.6</v>
      </c>
      <c r="Q38">
        <v>183.6</v>
      </c>
      <c r="R38">
        <v>183.6</v>
      </c>
      <c r="S38">
        <v>181.6</v>
      </c>
      <c r="T38">
        <v>181.6</v>
      </c>
      <c r="U38">
        <v>181.2</v>
      </c>
      <c r="V38">
        <v>181.2</v>
      </c>
      <c r="W38">
        <v>181.2</v>
      </c>
    </row>
    <row r="39" spans="1:23" x14ac:dyDescent="0.25">
      <c r="A39" s="5" t="s">
        <v>100</v>
      </c>
      <c r="B39" s="5" t="s">
        <v>101</v>
      </c>
      <c r="C39">
        <v>200.42</v>
      </c>
      <c r="D39">
        <v>200.42</v>
      </c>
      <c r="E39">
        <v>209.22</v>
      </c>
      <c r="F39">
        <v>209.22</v>
      </c>
      <c r="G39">
        <v>209.22</v>
      </c>
      <c r="H39">
        <v>209.22</v>
      </c>
      <c r="I39">
        <v>209.22</v>
      </c>
      <c r="J39">
        <v>209.22</v>
      </c>
      <c r="K39">
        <v>209.2</v>
      </c>
      <c r="L39">
        <v>209.2</v>
      </c>
      <c r="M39">
        <v>209.2</v>
      </c>
      <c r="N39">
        <v>193.5</v>
      </c>
      <c r="O39">
        <v>203.6</v>
      </c>
      <c r="P39">
        <v>203.6</v>
      </c>
      <c r="Q39">
        <v>183.6</v>
      </c>
      <c r="R39">
        <v>183.6</v>
      </c>
      <c r="S39">
        <v>181.6</v>
      </c>
      <c r="T39">
        <v>181.6</v>
      </c>
      <c r="U39">
        <v>181.2</v>
      </c>
      <c r="V39">
        <v>181.2</v>
      </c>
      <c r="W39">
        <v>181.2</v>
      </c>
    </row>
    <row r="40" spans="1:23" x14ac:dyDescent="0.25">
      <c r="A40" s="5" t="s">
        <v>102</v>
      </c>
      <c r="B40" s="5" t="s">
        <v>103</v>
      </c>
      <c r="C40">
        <v>13.05</v>
      </c>
      <c r="D40">
        <v>11.94</v>
      </c>
      <c r="E40">
        <v>9.92</v>
      </c>
      <c r="F40">
        <v>7.17</v>
      </c>
      <c r="G40">
        <v>5.19</v>
      </c>
      <c r="H40">
        <v>4.09</v>
      </c>
      <c r="I40">
        <v>5.42</v>
      </c>
      <c r="J40">
        <v>4.07</v>
      </c>
      <c r="K40">
        <v>4.1500000000000004</v>
      </c>
      <c r="L40">
        <v>3.85</v>
      </c>
      <c r="M40">
        <v>1.71</v>
      </c>
      <c r="N40">
        <v>4.67</v>
      </c>
      <c r="O40">
        <v>4</v>
      </c>
      <c r="P40">
        <v>3.55</v>
      </c>
      <c r="Q40">
        <v>3.57</v>
      </c>
      <c r="R40">
        <v>2.83</v>
      </c>
      <c r="S40">
        <v>2.41</v>
      </c>
      <c r="T40">
        <v>2.15</v>
      </c>
      <c r="U40">
        <v>2.0699999999999998</v>
      </c>
      <c r="V40">
        <v>1.91</v>
      </c>
      <c r="W40">
        <v>2.17</v>
      </c>
    </row>
    <row r="41" spans="1:23" x14ac:dyDescent="0.25">
      <c r="A41" s="5" t="s">
        <v>104</v>
      </c>
      <c r="B41" s="5" t="s">
        <v>105</v>
      </c>
      <c r="C41">
        <v>10</v>
      </c>
      <c r="D41">
        <v>8.44</v>
      </c>
      <c r="E41">
        <v>5.42</v>
      </c>
      <c r="F41">
        <v>5.08</v>
      </c>
      <c r="G41">
        <v>3.15</v>
      </c>
      <c r="H41">
        <v>2.35</v>
      </c>
      <c r="I41">
        <v>3.76</v>
      </c>
      <c r="J41">
        <v>2.52</v>
      </c>
      <c r="K41">
        <v>2.93</v>
      </c>
      <c r="L41">
        <v>2.71</v>
      </c>
      <c r="M41">
        <v>1.25</v>
      </c>
      <c r="N41">
        <v>3.25</v>
      </c>
      <c r="O41">
        <v>2.71</v>
      </c>
      <c r="P41">
        <v>2.37</v>
      </c>
      <c r="Q41">
        <v>2.0499999999999998</v>
      </c>
      <c r="R41">
        <v>1.72</v>
      </c>
      <c r="S41">
        <v>1.43</v>
      </c>
      <c r="T41">
        <v>1.26</v>
      </c>
      <c r="U41">
        <v>1.17</v>
      </c>
      <c r="V41">
        <v>1</v>
      </c>
      <c r="W41">
        <v>1.26</v>
      </c>
    </row>
    <row r="42" spans="1:23" x14ac:dyDescent="0.25">
      <c r="A42" s="5" t="s">
        <v>106</v>
      </c>
      <c r="B42" s="5" t="s">
        <v>107</v>
      </c>
      <c r="C42">
        <v>10</v>
      </c>
      <c r="D42">
        <v>8.42</v>
      </c>
      <c r="E42">
        <v>5.38</v>
      </c>
      <c r="F42">
        <v>4.99</v>
      </c>
      <c r="G42">
        <v>3.15</v>
      </c>
      <c r="H42">
        <v>2.35</v>
      </c>
      <c r="I42">
        <v>3.76</v>
      </c>
      <c r="J42">
        <v>2.52</v>
      </c>
      <c r="K42">
        <v>2.93</v>
      </c>
      <c r="L42">
        <v>2.71</v>
      </c>
      <c r="M42">
        <v>1.22</v>
      </c>
      <c r="N42">
        <v>3.07</v>
      </c>
      <c r="O42">
        <v>2.57</v>
      </c>
      <c r="P42">
        <v>2.25</v>
      </c>
      <c r="Q42">
        <v>1.93</v>
      </c>
      <c r="R42">
        <v>1.64</v>
      </c>
      <c r="S42">
        <v>1.43</v>
      </c>
      <c r="T42">
        <v>1.26</v>
      </c>
      <c r="U42">
        <v>1.17</v>
      </c>
      <c r="V42">
        <v>1</v>
      </c>
      <c r="W42">
        <v>1.26</v>
      </c>
    </row>
    <row r="43" spans="1:23" x14ac:dyDescent="0.25">
      <c r="A43" s="5" t="s">
        <v>108</v>
      </c>
      <c r="B43" s="5" t="s">
        <v>109</v>
      </c>
      <c r="C43" t="s">
        <v>67</v>
      </c>
      <c r="D43">
        <v>3.35</v>
      </c>
      <c r="E43">
        <v>2.6</v>
      </c>
      <c r="F43">
        <v>2</v>
      </c>
      <c r="G43">
        <v>1.6</v>
      </c>
      <c r="H43">
        <v>1.5</v>
      </c>
      <c r="I43">
        <v>1.5</v>
      </c>
      <c r="J43">
        <v>1.35</v>
      </c>
      <c r="K43">
        <v>1</v>
      </c>
      <c r="L43">
        <v>0.8</v>
      </c>
      <c r="M43">
        <v>0.35</v>
      </c>
      <c r="N43">
        <v>0.5</v>
      </c>
      <c r="O43">
        <v>0.5</v>
      </c>
      <c r="P43">
        <v>0.42</v>
      </c>
      <c r="Q43">
        <v>0.33</v>
      </c>
      <c r="R43">
        <v>0.33</v>
      </c>
      <c r="S43">
        <v>0.25</v>
      </c>
      <c r="T43">
        <v>0.25</v>
      </c>
      <c r="U43">
        <v>0.23</v>
      </c>
      <c r="V43">
        <v>0.23</v>
      </c>
      <c r="W43">
        <v>0.23</v>
      </c>
    </row>
    <row r="44" spans="1:23" x14ac:dyDescent="0.25">
      <c r="A44" s="5" t="s">
        <v>110</v>
      </c>
      <c r="B44" s="5" t="s">
        <v>111</v>
      </c>
      <c r="C44" t="s">
        <v>67</v>
      </c>
      <c r="D44">
        <v>664</v>
      </c>
      <c r="E44">
        <v>530</v>
      </c>
      <c r="F44">
        <v>405</v>
      </c>
      <c r="G44">
        <v>320</v>
      </c>
      <c r="H44">
        <v>306</v>
      </c>
      <c r="I44">
        <v>314</v>
      </c>
      <c r="J44">
        <v>282</v>
      </c>
      <c r="K44">
        <v>209</v>
      </c>
      <c r="L44">
        <v>167</v>
      </c>
      <c r="M44">
        <v>73</v>
      </c>
      <c r="N44">
        <v>97</v>
      </c>
      <c r="O44">
        <v>102</v>
      </c>
      <c r="P44">
        <v>85</v>
      </c>
      <c r="Q44">
        <v>66</v>
      </c>
      <c r="R44">
        <v>59.6</v>
      </c>
      <c r="S44">
        <v>45.5</v>
      </c>
      <c r="T44">
        <v>45.4</v>
      </c>
      <c r="U44">
        <v>41.7</v>
      </c>
      <c r="V44">
        <v>41.7</v>
      </c>
      <c r="W44">
        <v>41.7</v>
      </c>
    </row>
    <row r="45" spans="1:23" x14ac:dyDescent="0.25">
      <c r="A45" s="5" t="s">
        <v>124</v>
      </c>
      <c r="B45" s="5" t="s">
        <v>125</v>
      </c>
      <c r="C45">
        <v>120.63</v>
      </c>
      <c r="D45">
        <v>110.03</v>
      </c>
      <c r="E45">
        <v>104.08</v>
      </c>
      <c r="F45">
        <v>95.74</v>
      </c>
      <c r="G45">
        <v>84.49</v>
      </c>
      <c r="H45">
        <v>71.13</v>
      </c>
      <c r="I45">
        <v>69.27</v>
      </c>
      <c r="J45">
        <v>71.14</v>
      </c>
      <c r="K45">
        <v>63.68</v>
      </c>
      <c r="L45">
        <v>57.31</v>
      </c>
      <c r="M45">
        <v>49.62</v>
      </c>
      <c r="N45">
        <v>55.81</v>
      </c>
      <c r="O45">
        <v>50.58</v>
      </c>
      <c r="P45">
        <v>49.53</v>
      </c>
      <c r="Q45">
        <v>36.14</v>
      </c>
      <c r="R45">
        <v>35.28</v>
      </c>
      <c r="S45">
        <v>34.51</v>
      </c>
      <c r="T45">
        <v>35.92</v>
      </c>
      <c r="U45">
        <v>33.729999999999997</v>
      </c>
      <c r="V45">
        <v>32.200000000000003</v>
      </c>
      <c r="W45">
        <v>29.55</v>
      </c>
    </row>
    <row r="46" spans="1:23" x14ac:dyDescent="0.25">
      <c r="A46" s="5" t="s">
        <v>112</v>
      </c>
      <c r="B46" s="5" t="s">
        <v>113</v>
      </c>
      <c r="C46">
        <v>34.68</v>
      </c>
      <c r="D46">
        <v>32.020000000000003</v>
      </c>
      <c r="E46">
        <v>31.64</v>
      </c>
      <c r="F46">
        <v>32.119999999999997</v>
      </c>
      <c r="G46">
        <v>28.3</v>
      </c>
      <c r="H46">
        <v>27.52</v>
      </c>
      <c r="I46">
        <v>26.24</v>
      </c>
      <c r="J46">
        <v>25.35</v>
      </c>
      <c r="K46">
        <v>24.56</v>
      </c>
      <c r="L46">
        <v>22.07</v>
      </c>
      <c r="M46">
        <v>18.03</v>
      </c>
      <c r="N46">
        <v>17.5</v>
      </c>
      <c r="O46">
        <v>14.85</v>
      </c>
      <c r="P46">
        <v>13.89</v>
      </c>
      <c r="Q46">
        <v>14.62</v>
      </c>
      <c r="R46">
        <v>8.8699999999999992</v>
      </c>
      <c r="S46">
        <v>7.47</v>
      </c>
      <c r="T46">
        <v>5.95</v>
      </c>
      <c r="U46">
        <v>5.6</v>
      </c>
      <c r="V46">
        <v>4.5</v>
      </c>
      <c r="W46">
        <v>3.75</v>
      </c>
    </row>
    <row r="47" spans="1:23" x14ac:dyDescent="0.25">
      <c r="A47" s="5" t="s">
        <v>114</v>
      </c>
      <c r="B47" s="5" t="s">
        <v>115</v>
      </c>
      <c r="C47">
        <v>14.38</v>
      </c>
      <c r="D47">
        <v>13.29</v>
      </c>
      <c r="E47">
        <v>8.08</v>
      </c>
      <c r="F47">
        <v>6.69</v>
      </c>
      <c r="G47">
        <v>5.44</v>
      </c>
      <c r="H47">
        <v>3.43</v>
      </c>
      <c r="I47">
        <v>3.03</v>
      </c>
      <c r="J47">
        <v>4.5</v>
      </c>
      <c r="K47">
        <v>3.86</v>
      </c>
      <c r="L47">
        <v>4.2699999999999996</v>
      </c>
      <c r="M47">
        <v>5.73</v>
      </c>
      <c r="N47">
        <v>2.57</v>
      </c>
      <c r="O47">
        <v>3.83</v>
      </c>
      <c r="P47">
        <v>3.74</v>
      </c>
      <c r="Q47">
        <v>1.92</v>
      </c>
      <c r="R47">
        <v>3.12</v>
      </c>
      <c r="S47">
        <v>3.58</v>
      </c>
      <c r="T47">
        <v>2.94</v>
      </c>
      <c r="U47">
        <v>2.12</v>
      </c>
      <c r="V47">
        <v>-0.06</v>
      </c>
      <c r="W47">
        <v>1.81</v>
      </c>
    </row>
    <row r="48" spans="1:23" x14ac:dyDescent="0.25">
      <c r="A48" s="5" t="s">
        <v>116</v>
      </c>
      <c r="B48" s="5" t="s">
        <v>117</v>
      </c>
      <c r="C48">
        <v>105.53</v>
      </c>
      <c r="D48">
        <v>78.38</v>
      </c>
      <c r="E48">
        <v>71.23</v>
      </c>
      <c r="F48">
        <v>75.319999999999993</v>
      </c>
      <c r="G48">
        <v>66.650000000000006</v>
      </c>
      <c r="H48">
        <v>60.77</v>
      </c>
      <c r="I48">
        <v>55.44</v>
      </c>
      <c r="J48">
        <v>55.69</v>
      </c>
      <c r="K48">
        <v>53.71</v>
      </c>
      <c r="L48">
        <v>50.76</v>
      </c>
      <c r="M48">
        <v>42.42</v>
      </c>
      <c r="N48">
        <v>49.27</v>
      </c>
      <c r="O48">
        <v>40.89</v>
      </c>
      <c r="P48">
        <v>41.15</v>
      </c>
      <c r="Q48">
        <v>31.32</v>
      </c>
      <c r="R48">
        <v>24.11</v>
      </c>
      <c r="S48">
        <v>23.06</v>
      </c>
      <c r="T48">
        <v>23.46</v>
      </c>
      <c r="U48">
        <v>23.08</v>
      </c>
      <c r="V48">
        <v>22.18</v>
      </c>
      <c r="W48" t="s">
        <v>67</v>
      </c>
    </row>
    <row r="49" spans="1:23" x14ac:dyDescent="0.25">
      <c r="A49" s="5" t="s">
        <v>118</v>
      </c>
      <c r="B49" s="5" t="s">
        <v>119</v>
      </c>
      <c r="C49">
        <v>59533</v>
      </c>
      <c r="D49">
        <v>57016</v>
      </c>
      <c r="E49">
        <v>56888</v>
      </c>
      <c r="F49">
        <v>60617</v>
      </c>
      <c r="G49">
        <v>55555</v>
      </c>
      <c r="H49">
        <v>53731</v>
      </c>
      <c r="I49">
        <v>49808</v>
      </c>
      <c r="J49">
        <v>46306</v>
      </c>
      <c r="K49">
        <v>46824</v>
      </c>
      <c r="L49">
        <v>42541</v>
      </c>
      <c r="M49">
        <v>39596</v>
      </c>
      <c r="N49">
        <v>38982</v>
      </c>
      <c r="O49">
        <v>31344</v>
      </c>
      <c r="P49">
        <v>26376</v>
      </c>
      <c r="Q49">
        <v>15935</v>
      </c>
      <c r="R49">
        <v>17023</v>
      </c>
      <c r="S49">
        <v>15686</v>
      </c>
      <c r="T49">
        <v>14716</v>
      </c>
      <c r="U49">
        <v>13941</v>
      </c>
      <c r="V49">
        <v>13362</v>
      </c>
      <c r="W49">
        <v>12829</v>
      </c>
    </row>
    <row r="50" spans="1:23" x14ac:dyDescent="0.25">
      <c r="A50" s="5" t="s">
        <v>120</v>
      </c>
      <c r="B50" s="5" t="s">
        <v>121</v>
      </c>
      <c r="C50">
        <v>2720</v>
      </c>
      <c r="D50">
        <v>2481</v>
      </c>
      <c r="E50">
        <v>2549</v>
      </c>
      <c r="F50">
        <v>2532</v>
      </c>
      <c r="G50">
        <v>2184</v>
      </c>
      <c r="H50">
        <v>1842</v>
      </c>
      <c r="I50">
        <v>1833</v>
      </c>
      <c r="J50">
        <v>1872</v>
      </c>
      <c r="K50">
        <v>1646</v>
      </c>
      <c r="L50">
        <v>1521</v>
      </c>
      <c r="M50">
        <v>1352</v>
      </c>
      <c r="N50">
        <v>1283</v>
      </c>
      <c r="O50">
        <v>1221</v>
      </c>
      <c r="P50">
        <v>1087</v>
      </c>
      <c r="Q50">
        <v>706</v>
      </c>
      <c r="R50">
        <v>782</v>
      </c>
      <c r="S50">
        <v>709</v>
      </c>
      <c r="T50">
        <v>758</v>
      </c>
      <c r="U50">
        <v>695</v>
      </c>
      <c r="V50">
        <v>630</v>
      </c>
      <c r="W50">
        <v>580</v>
      </c>
    </row>
    <row r="51" spans="1:23" x14ac:dyDescent="0.25">
      <c r="A51" s="5" t="s">
        <v>122</v>
      </c>
      <c r="B51" s="5" t="s">
        <v>123</v>
      </c>
      <c r="C51">
        <v>45689</v>
      </c>
      <c r="D51">
        <v>43514</v>
      </c>
      <c r="E51">
        <v>44807</v>
      </c>
      <c r="F51">
        <v>41770</v>
      </c>
      <c r="G51">
        <v>39312</v>
      </c>
      <c r="H51">
        <v>34282</v>
      </c>
      <c r="I51">
        <v>36801</v>
      </c>
      <c r="J51">
        <v>40427</v>
      </c>
      <c r="K51">
        <v>35153</v>
      </c>
      <c r="L51">
        <v>35754</v>
      </c>
      <c r="M51">
        <v>34145</v>
      </c>
      <c r="N51">
        <v>32913</v>
      </c>
      <c r="O51">
        <v>38955</v>
      </c>
      <c r="P51">
        <v>41212</v>
      </c>
      <c r="Q51">
        <v>44305</v>
      </c>
      <c r="R51">
        <v>45938</v>
      </c>
      <c r="S51">
        <v>45200</v>
      </c>
      <c r="T51">
        <v>51509</v>
      </c>
      <c r="U51">
        <v>49853</v>
      </c>
      <c r="V51">
        <v>47149</v>
      </c>
      <c r="W51" t="s">
        <v>67</v>
      </c>
    </row>
    <row r="52" spans="1:23" x14ac:dyDescent="0.25">
      <c r="A52" s="5" t="s">
        <v>301</v>
      </c>
      <c r="B52" s="5" t="s">
        <v>302</v>
      </c>
      <c r="C52">
        <v>397091</v>
      </c>
      <c r="D52">
        <v>384366</v>
      </c>
      <c r="E52">
        <v>372978</v>
      </c>
      <c r="F52">
        <v>318244</v>
      </c>
      <c r="G52">
        <v>304473</v>
      </c>
      <c r="H52">
        <v>270496</v>
      </c>
      <c r="I52">
        <v>285680</v>
      </c>
      <c r="J52">
        <v>321405</v>
      </c>
      <c r="K52">
        <v>284512</v>
      </c>
      <c r="L52">
        <v>281846</v>
      </c>
      <c r="M52">
        <v>262172</v>
      </c>
      <c r="N52">
        <v>277025</v>
      </c>
      <c r="O52">
        <v>328579</v>
      </c>
      <c r="P52">
        <v>382317</v>
      </c>
      <c r="Q52">
        <v>416416</v>
      </c>
      <c r="R52">
        <v>380549</v>
      </c>
      <c r="S52">
        <v>399515</v>
      </c>
      <c r="T52">
        <v>443259</v>
      </c>
      <c r="U52">
        <v>438419</v>
      </c>
      <c r="V52">
        <v>436686</v>
      </c>
      <c r="W52">
        <v>417335</v>
      </c>
    </row>
    <row r="53" spans="1:23" x14ac:dyDescent="0.25">
      <c r="A53" s="5" t="s">
        <v>126</v>
      </c>
      <c r="B53" s="5" t="s">
        <v>127</v>
      </c>
      <c r="C53">
        <v>206491</v>
      </c>
      <c r="D53">
        <v>199295</v>
      </c>
      <c r="E53">
        <v>188142</v>
      </c>
      <c r="F53">
        <v>154726</v>
      </c>
      <c r="G53">
        <v>147025</v>
      </c>
      <c r="H53">
        <v>128864</v>
      </c>
      <c r="I53">
        <v>143350</v>
      </c>
      <c r="J53">
        <v>153393</v>
      </c>
      <c r="K53">
        <v>135166</v>
      </c>
      <c r="L53">
        <v>134694</v>
      </c>
      <c r="M53">
        <v>119002</v>
      </c>
      <c r="N53">
        <v>134831</v>
      </c>
      <c r="O53">
        <v>155755</v>
      </c>
      <c r="P53">
        <v>170420</v>
      </c>
      <c r="Q53">
        <v>200634</v>
      </c>
      <c r="R53">
        <v>179651</v>
      </c>
      <c r="S53">
        <v>179377</v>
      </c>
      <c r="T53">
        <v>191574</v>
      </c>
      <c r="U53">
        <v>186586</v>
      </c>
      <c r="V53">
        <v>189186</v>
      </c>
      <c r="W53">
        <v>183342</v>
      </c>
    </row>
    <row r="54" spans="1:23" x14ac:dyDescent="0.25">
      <c r="A54" s="5" t="s">
        <v>128</v>
      </c>
      <c r="B54" s="5" t="s">
        <v>129</v>
      </c>
      <c r="C54">
        <v>33192</v>
      </c>
      <c r="D54">
        <v>29851</v>
      </c>
      <c r="E54">
        <v>19284</v>
      </c>
      <c r="F54">
        <v>16777</v>
      </c>
      <c r="G54">
        <v>11412</v>
      </c>
      <c r="H54">
        <v>9120</v>
      </c>
      <c r="I54">
        <v>15801</v>
      </c>
      <c r="J54">
        <v>11359</v>
      </c>
      <c r="K54">
        <v>13092</v>
      </c>
      <c r="L54">
        <v>13328</v>
      </c>
      <c r="M54">
        <v>6187</v>
      </c>
      <c r="N54">
        <v>16469</v>
      </c>
      <c r="O54">
        <v>17579</v>
      </c>
      <c r="P54">
        <v>18312</v>
      </c>
      <c r="Q54">
        <v>24016</v>
      </c>
      <c r="R54">
        <v>18457</v>
      </c>
      <c r="S54">
        <v>16582</v>
      </c>
      <c r="T54">
        <v>15534</v>
      </c>
      <c r="U54">
        <v>14956</v>
      </c>
      <c r="V54">
        <v>13598</v>
      </c>
      <c r="W54">
        <v>17749</v>
      </c>
    </row>
    <row r="55" spans="1:23" x14ac:dyDescent="0.25">
      <c r="A55" s="5" t="s">
        <v>130</v>
      </c>
      <c r="B55" s="5" t="s">
        <v>131</v>
      </c>
      <c r="C55">
        <v>29</v>
      </c>
      <c r="D55">
        <v>21.6</v>
      </c>
      <c r="E55">
        <v>30.8</v>
      </c>
      <c r="F55">
        <v>29.6</v>
      </c>
      <c r="G55">
        <v>28.5</v>
      </c>
      <c r="H55">
        <v>24.5</v>
      </c>
      <c r="I55">
        <v>24.6</v>
      </c>
      <c r="J55">
        <v>26.7</v>
      </c>
      <c r="K55">
        <v>17.2</v>
      </c>
      <c r="L55">
        <v>18</v>
      </c>
      <c r="M55">
        <v>30.2</v>
      </c>
      <c r="N55">
        <v>8.4</v>
      </c>
      <c r="O55">
        <v>18.899999999999999</v>
      </c>
      <c r="P55">
        <v>15.9</v>
      </c>
      <c r="Q55">
        <v>19.5</v>
      </c>
      <c r="R55">
        <v>17.3</v>
      </c>
      <c r="S55">
        <v>15.8</v>
      </c>
      <c r="T55">
        <v>16.3</v>
      </c>
      <c r="U55">
        <v>18</v>
      </c>
      <c r="V55">
        <v>16.5</v>
      </c>
      <c r="W55">
        <v>14.7</v>
      </c>
    </row>
    <row r="56" spans="1:23" x14ac:dyDescent="0.25">
      <c r="A56" s="5" t="s">
        <v>132</v>
      </c>
      <c r="B56" s="5" t="s">
        <v>133</v>
      </c>
      <c r="C56">
        <v>2.4</v>
      </c>
      <c r="D56">
        <v>1.66</v>
      </c>
      <c r="E56">
        <v>1.61</v>
      </c>
      <c r="F56">
        <v>1.57</v>
      </c>
      <c r="G56">
        <v>1.06</v>
      </c>
      <c r="H56">
        <v>0.81</v>
      </c>
      <c r="I56">
        <v>1.34</v>
      </c>
      <c r="J56">
        <v>0.95</v>
      </c>
      <c r="K56">
        <v>0.79</v>
      </c>
      <c r="L56">
        <v>0.85</v>
      </c>
      <c r="M56">
        <v>0.76</v>
      </c>
      <c r="N56">
        <v>0.49</v>
      </c>
      <c r="O56">
        <v>1.01</v>
      </c>
      <c r="P56">
        <v>0.76</v>
      </c>
      <c r="Q56">
        <v>1.1100000000000001</v>
      </c>
      <c r="R56">
        <v>0.84</v>
      </c>
      <c r="S56">
        <v>0.65</v>
      </c>
      <c r="T56">
        <v>0.56999999999999995</v>
      </c>
      <c r="U56">
        <v>0.62</v>
      </c>
      <c r="V56">
        <v>0.51</v>
      </c>
      <c r="W56">
        <v>0.63</v>
      </c>
    </row>
    <row r="57" spans="1:23" x14ac:dyDescent="0.25">
      <c r="A57" s="5" t="s">
        <v>134</v>
      </c>
      <c r="B57" s="5" t="s">
        <v>135</v>
      </c>
      <c r="C57">
        <v>8.36</v>
      </c>
      <c r="D57">
        <v>5.7</v>
      </c>
      <c r="E57">
        <v>5.28</v>
      </c>
      <c r="F57">
        <v>4.67</v>
      </c>
      <c r="G57">
        <v>3.18</v>
      </c>
      <c r="H57">
        <v>2.09</v>
      </c>
      <c r="I57">
        <v>3.53</v>
      </c>
      <c r="J57">
        <v>2.66</v>
      </c>
      <c r="K57">
        <v>2.0499999999999998</v>
      </c>
      <c r="L57">
        <v>2.2200000000000002</v>
      </c>
      <c r="M57">
        <v>2.1</v>
      </c>
      <c r="N57">
        <v>1.55</v>
      </c>
      <c r="O57">
        <v>3.45</v>
      </c>
      <c r="P57">
        <v>2.72</v>
      </c>
      <c r="Q57">
        <v>2.74</v>
      </c>
      <c r="R57">
        <v>3.35</v>
      </c>
      <c r="S57">
        <v>3.02</v>
      </c>
      <c r="T57">
        <v>3.46</v>
      </c>
      <c r="U57">
        <v>3.76</v>
      </c>
      <c r="V57">
        <v>3.67</v>
      </c>
      <c r="W57">
        <v>4.95</v>
      </c>
    </row>
    <row r="58" spans="1:23" x14ac:dyDescent="0.25">
      <c r="A58" s="5" t="s">
        <v>136</v>
      </c>
      <c r="B58" s="5" t="s">
        <v>137</v>
      </c>
      <c r="C58">
        <v>20.149999999999999</v>
      </c>
      <c r="D58">
        <v>13.73</v>
      </c>
      <c r="E58">
        <v>20.68</v>
      </c>
      <c r="F58">
        <v>22.44</v>
      </c>
      <c r="G58">
        <v>16.510000000000002</v>
      </c>
      <c r="H58">
        <v>16.8</v>
      </c>
      <c r="I58">
        <v>30.57</v>
      </c>
      <c r="J58">
        <v>14.95</v>
      </c>
      <c r="K58">
        <v>13.03</v>
      </c>
      <c r="L58">
        <v>11.44</v>
      </c>
      <c r="M58">
        <v>6.6</v>
      </c>
      <c r="N58">
        <v>10.57</v>
      </c>
      <c r="O58">
        <v>13.38</v>
      </c>
      <c r="P58">
        <v>10.08</v>
      </c>
      <c r="Q58">
        <v>20.86</v>
      </c>
      <c r="R58">
        <v>9.51</v>
      </c>
      <c r="S58">
        <v>6.3</v>
      </c>
      <c r="T58">
        <v>7</v>
      </c>
      <c r="U58">
        <v>9.94</v>
      </c>
      <c r="V58">
        <v>-287.48</v>
      </c>
      <c r="W58">
        <v>10.25</v>
      </c>
    </row>
    <row r="59" spans="1:23" x14ac:dyDescent="0.25">
      <c r="A59" s="5" t="s">
        <v>138</v>
      </c>
      <c r="B59" s="5" t="s">
        <v>139</v>
      </c>
      <c r="C59" t="s">
        <v>67</v>
      </c>
      <c r="D59">
        <v>1.84</v>
      </c>
      <c r="E59">
        <v>1.56</v>
      </c>
      <c r="F59">
        <v>1.33</v>
      </c>
      <c r="G59">
        <v>1.78</v>
      </c>
      <c r="H59">
        <v>2.6</v>
      </c>
      <c r="I59">
        <v>1.62</v>
      </c>
      <c r="J59">
        <v>2.0099999999999998</v>
      </c>
      <c r="K59">
        <v>1.99</v>
      </c>
      <c r="L59">
        <v>1.64</v>
      </c>
      <c r="M59">
        <v>0.93</v>
      </c>
      <c r="N59">
        <v>1.84</v>
      </c>
      <c r="O59">
        <v>0.98</v>
      </c>
      <c r="P59">
        <v>1.1100000000000001</v>
      </c>
      <c r="Q59">
        <v>0.83</v>
      </c>
      <c r="R59">
        <v>1.1100000000000001</v>
      </c>
      <c r="S59">
        <v>1.1100000000000001</v>
      </c>
      <c r="T59">
        <v>1.21</v>
      </c>
      <c r="U59">
        <v>1.0900000000000001</v>
      </c>
      <c r="V59">
        <v>1.39</v>
      </c>
      <c r="W59">
        <v>1.24</v>
      </c>
    </row>
    <row r="60" spans="1:23" x14ac:dyDescent="0.25">
      <c r="A60" s="5" t="s">
        <v>140</v>
      </c>
      <c r="B60" s="5" t="s">
        <v>141</v>
      </c>
      <c r="C60">
        <v>3.5</v>
      </c>
      <c r="D60">
        <v>4.5999999999999996</v>
      </c>
      <c r="E60">
        <v>3.2</v>
      </c>
      <c r="F60">
        <v>3.4</v>
      </c>
      <c r="G60">
        <v>3.5</v>
      </c>
      <c r="H60">
        <v>4.0999999999999996</v>
      </c>
      <c r="I60">
        <v>4.0999999999999996</v>
      </c>
      <c r="J60">
        <v>3.7</v>
      </c>
      <c r="K60">
        <v>5.8</v>
      </c>
      <c r="L60">
        <v>5.5</v>
      </c>
      <c r="M60">
        <v>3.3</v>
      </c>
      <c r="N60">
        <v>12</v>
      </c>
      <c r="O60">
        <v>5.3</v>
      </c>
      <c r="P60">
        <v>6.3</v>
      </c>
      <c r="Q60">
        <v>5.0999999999999996</v>
      </c>
      <c r="R60">
        <v>5.8</v>
      </c>
      <c r="S60">
        <v>6.3</v>
      </c>
      <c r="T60">
        <v>6.1</v>
      </c>
      <c r="U60">
        <v>5.6</v>
      </c>
      <c r="V60">
        <v>6.1</v>
      </c>
      <c r="W60">
        <v>6.8</v>
      </c>
    </row>
    <row r="61" spans="1:23" x14ac:dyDescent="0.25">
      <c r="A61" s="5" t="s">
        <v>142</v>
      </c>
      <c r="B61" s="5" t="s">
        <v>143</v>
      </c>
      <c r="C61">
        <v>29.08</v>
      </c>
      <c r="D61">
        <v>26.69</v>
      </c>
      <c r="E61">
        <v>17.010000000000002</v>
      </c>
      <c r="F61">
        <v>15.71</v>
      </c>
      <c r="G61">
        <v>11.19</v>
      </c>
      <c r="H61">
        <v>8.7100000000000009</v>
      </c>
      <c r="I61">
        <v>14.34</v>
      </c>
      <c r="J61">
        <v>9.92</v>
      </c>
      <c r="K61">
        <v>11.93</v>
      </c>
      <c r="L61">
        <v>12.28</v>
      </c>
      <c r="M61">
        <v>6.5</v>
      </c>
      <c r="N61">
        <v>18.96</v>
      </c>
      <c r="O61">
        <v>18.23</v>
      </c>
      <c r="P61">
        <v>17.079999999999998</v>
      </c>
      <c r="Q61">
        <v>14.26</v>
      </c>
      <c r="R61">
        <v>19.29</v>
      </c>
      <c r="S61">
        <v>19.18</v>
      </c>
      <c r="T61">
        <v>21.14</v>
      </c>
      <c r="U61">
        <v>20.55</v>
      </c>
      <c r="V61">
        <v>22.29</v>
      </c>
      <c r="W61">
        <v>33.49</v>
      </c>
    </row>
    <row r="62" spans="1:23" x14ac:dyDescent="0.25">
      <c r="A62" s="5" t="s">
        <v>144</v>
      </c>
      <c r="B62" s="5" t="s">
        <v>145</v>
      </c>
      <c r="C62">
        <v>8.36</v>
      </c>
      <c r="D62">
        <v>7.77</v>
      </c>
      <c r="E62">
        <v>5.17</v>
      </c>
      <c r="F62">
        <v>5.27</v>
      </c>
      <c r="G62">
        <v>3.75</v>
      </c>
      <c r="H62">
        <v>3.37</v>
      </c>
      <c r="I62">
        <v>5.43</v>
      </c>
      <c r="J62">
        <v>3.53</v>
      </c>
      <c r="K62">
        <v>4.5999999999999996</v>
      </c>
      <c r="L62">
        <v>4.7300000000000004</v>
      </c>
      <c r="M62">
        <v>2.36</v>
      </c>
      <c r="N62">
        <v>5.94</v>
      </c>
      <c r="O62">
        <v>5.35</v>
      </c>
      <c r="P62">
        <v>4.79</v>
      </c>
      <c r="Q62">
        <v>5.77</v>
      </c>
      <c r="R62">
        <v>4.8499999999999996</v>
      </c>
      <c r="S62">
        <v>4.1500000000000004</v>
      </c>
      <c r="T62">
        <v>3.5</v>
      </c>
      <c r="U62">
        <v>3.41</v>
      </c>
      <c r="V62">
        <v>3.11</v>
      </c>
      <c r="W62">
        <v>4.25</v>
      </c>
    </row>
    <row r="63" spans="1:23" x14ac:dyDescent="0.25">
      <c r="A63" s="5" t="s">
        <v>146</v>
      </c>
      <c r="B63" s="5" t="s">
        <v>147</v>
      </c>
      <c r="C63">
        <v>10.36</v>
      </c>
      <c r="D63">
        <v>11.2</v>
      </c>
      <c r="E63">
        <v>8.19</v>
      </c>
      <c r="F63">
        <v>7.19</v>
      </c>
      <c r="G63">
        <v>5.25</v>
      </c>
      <c r="H63">
        <v>4.49</v>
      </c>
      <c r="I63">
        <v>7.6</v>
      </c>
      <c r="J63">
        <v>5.42</v>
      </c>
      <c r="K63">
        <v>6.48</v>
      </c>
      <c r="L63">
        <v>6.17</v>
      </c>
      <c r="M63">
        <v>4.45</v>
      </c>
      <c r="N63">
        <v>8.48</v>
      </c>
      <c r="O63">
        <v>8.23</v>
      </c>
      <c r="P63">
        <v>7.65</v>
      </c>
      <c r="Q63">
        <v>7.56</v>
      </c>
      <c r="R63">
        <v>8.3800000000000008</v>
      </c>
      <c r="S63">
        <v>7.39</v>
      </c>
      <c r="T63">
        <v>7.41</v>
      </c>
      <c r="U63">
        <v>7.42</v>
      </c>
      <c r="V63">
        <v>6.86</v>
      </c>
      <c r="W63">
        <v>8.69</v>
      </c>
    </row>
    <row r="64" spans="1:23" x14ac:dyDescent="0.25">
      <c r="A64" s="5" t="s">
        <v>148</v>
      </c>
      <c r="B64" s="5" t="s">
        <v>148</v>
      </c>
      <c r="C64">
        <v>9.56</v>
      </c>
      <c r="D64">
        <v>10.9</v>
      </c>
      <c r="E64">
        <v>7.55</v>
      </c>
      <c r="F64">
        <v>6.7</v>
      </c>
      <c r="G64">
        <v>4.75</v>
      </c>
      <c r="H64">
        <v>3.95</v>
      </c>
      <c r="I64">
        <v>6.79</v>
      </c>
      <c r="J64">
        <v>4.51</v>
      </c>
      <c r="K64">
        <v>5.46</v>
      </c>
      <c r="L64">
        <v>5.34</v>
      </c>
      <c r="M64">
        <v>2.76</v>
      </c>
      <c r="N64">
        <v>6.73</v>
      </c>
      <c r="O64">
        <v>6.62</v>
      </c>
      <c r="P64">
        <v>5.76</v>
      </c>
      <c r="Q64">
        <v>6.66</v>
      </c>
      <c r="R64">
        <v>7.1</v>
      </c>
      <c r="S64">
        <v>6.21</v>
      </c>
      <c r="T64">
        <v>5.37</v>
      </c>
      <c r="U64">
        <v>4.9800000000000004</v>
      </c>
      <c r="V64">
        <v>4.5199999999999996</v>
      </c>
      <c r="W64">
        <v>6.35</v>
      </c>
    </row>
    <row r="65" spans="1:23" x14ac:dyDescent="0.25">
      <c r="A65" s="5" t="s">
        <v>149</v>
      </c>
      <c r="B65" s="5" t="s">
        <v>150</v>
      </c>
      <c r="C65">
        <v>52.87</v>
      </c>
      <c r="D65">
        <v>62.86</v>
      </c>
      <c r="E65">
        <v>59.53</v>
      </c>
      <c r="F65">
        <v>58.55</v>
      </c>
      <c r="G65">
        <v>56.19</v>
      </c>
      <c r="H65">
        <v>59.17</v>
      </c>
      <c r="I65">
        <v>59.12</v>
      </c>
      <c r="J65">
        <v>59.02</v>
      </c>
      <c r="K65">
        <v>56.31</v>
      </c>
      <c r="L65">
        <v>55.38</v>
      </c>
      <c r="M65">
        <v>50.54</v>
      </c>
      <c r="N65">
        <v>51.76</v>
      </c>
      <c r="O65">
        <v>49.71</v>
      </c>
      <c r="P65">
        <v>46.84</v>
      </c>
      <c r="Q65">
        <v>75.94</v>
      </c>
      <c r="R65">
        <v>68.55</v>
      </c>
      <c r="S65">
        <v>66.31</v>
      </c>
      <c r="T65">
        <v>66.33</v>
      </c>
      <c r="U65">
        <v>68.81</v>
      </c>
      <c r="V65">
        <v>69.33</v>
      </c>
      <c r="W65">
        <v>65.47</v>
      </c>
    </row>
    <row r="66" spans="1:23" x14ac:dyDescent="0.25">
      <c r="A66" s="5" t="s">
        <v>151</v>
      </c>
      <c r="B66" s="5" t="s">
        <v>152</v>
      </c>
      <c r="C66">
        <v>32.86</v>
      </c>
      <c r="D66">
        <v>40.85</v>
      </c>
      <c r="E66">
        <v>44.42</v>
      </c>
      <c r="F66">
        <v>42.65</v>
      </c>
      <c r="G66">
        <v>42.46</v>
      </c>
      <c r="H66">
        <v>45.29</v>
      </c>
      <c r="I66">
        <v>47.32</v>
      </c>
      <c r="J66">
        <v>45.52</v>
      </c>
      <c r="K66">
        <v>45.72</v>
      </c>
      <c r="L66">
        <v>43.47</v>
      </c>
      <c r="M66">
        <v>42.49</v>
      </c>
      <c r="N66">
        <v>35.520000000000003</v>
      </c>
      <c r="O66">
        <v>36.31</v>
      </c>
      <c r="P66">
        <v>33.75</v>
      </c>
      <c r="Q66">
        <v>46.67</v>
      </c>
      <c r="R66">
        <v>36.78</v>
      </c>
      <c r="S66">
        <v>32.369999999999997</v>
      </c>
      <c r="T66">
        <v>25.38</v>
      </c>
      <c r="U66">
        <v>24.26</v>
      </c>
      <c r="V66">
        <v>20.29</v>
      </c>
      <c r="W66">
        <v>18.96</v>
      </c>
    </row>
    <row r="67" spans="1:23" x14ac:dyDescent="0.25">
      <c r="A67" s="5" t="s">
        <v>153</v>
      </c>
      <c r="B67" s="5" t="s">
        <v>154</v>
      </c>
      <c r="C67">
        <v>67.14</v>
      </c>
      <c r="D67">
        <v>59.15</v>
      </c>
      <c r="E67">
        <v>55.58</v>
      </c>
      <c r="F67">
        <v>57.35</v>
      </c>
      <c r="G67">
        <v>57.54</v>
      </c>
      <c r="H67">
        <v>54.71</v>
      </c>
      <c r="I67">
        <v>52.68</v>
      </c>
      <c r="J67">
        <v>54.48</v>
      </c>
      <c r="K67">
        <v>54.28</v>
      </c>
      <c r="L67">
        <v>56.53</v>
      </c>
      <c r="M67">
        <v>57.51</v>
      </c>
      <c r="N67">
        <v>64.48</v>
      </c>
      <c r="O67">
        <v>63.69</v>
      </c>
      <c r="P67">
        <v>66.25</v>
      </c>
      <c r="Q67">
        <v>53.33</v>
      </c>
      <c r="R67">
        <v>63.22</v>
      </c>
      <c r="S67">
        <v>67.63</v>
      </c>
      <c r="T67">
        <v>74.62</v>
      </c>
      <c r="U67">
        <v>75.739999999999995</v>
      </c>
      <c r="V67">
        <v>79.709999999999994</v>
      </c>
      <c r="W67">
        <v>81.040000000000006</v>
      </c>
    </row>
    <row r="68" spans="1:23" x14ac:dyDescent="0.25">
      <c r="A68" s="5" t="s">
        <v>155</v>
      </c>
      <c r="B68" s="5" t="s">
        <v>156</v>
      </c>
      <c r="C68">
        <v>204.3</v>
      </c>
      <c r="D68">
        <v>144.82</v>
      </c>
      <c r="E68">
        <v>125.15</v>
      </c>
      <c r="F68">
        <v>134.49</v>
      </c>
      <c r="G68">
        <v>135.49</v>
      </c>
      <c r="H68">
        <v>120.79</v>
      </c>
      <c r="I68">
        <v>111.31</v>
      </c>
      <c r="J68">
        <v>119.66</v>
      </c>
      <c r="K68">
        <v>118.75</v>
      </c>
      <c r="L68">
        <v>130.03</v>
      </c>
      <c r="M68">
        <v>135.35</v>
      </c>
      <c r="N68">
        <v>181.54</v>
      </c>
      <c r="O68">
        <v>175.39</v>
      </c>
      <c r="P68">
        <v>196.29</v>
      </c>
      <c r="Q68">
        <v>114.26</v>
      </c>
      <c r="R68">
        <v>171.88</v>
      </c>
      <c r="S68">
        <v>208.88</v>
      </c>
      <c r="T68">
        <v>294.01</v>
      </c>
      <c r="U68">
        <v>312.27</v>
      </c>
      <c r="V68">
        <v>392.89</v>
      </c>
      <c r="W68">
        <v>427.56</v>
      </c>
    </row>
    <row r="69" spans="1:23" x14ac:dyDescent="0.25">
      <c r="A69" s="5" t="s">
        <v>303</v>
      </c>
      <c r="B69" s="5" t="s">
        <v>304</v>
      </c>
      <c r="C69">
        <v>52</v>
      </c>
      <c r="D69">
        <v>51.85</v>
      </c>
      <c r="E69">
        <v>50.44</v>
      </c>
      <c r="F69">
        <v>48.62</v>
      </c>
      <c r="G69">
        <v>48.29</v>
      </c>
      <c r="H69">
        <v>47.64</v>
      </c>
      <c r="I69">
        <v>49.27</v>
      </c>
      <c r="J69">
        <v>47.73</v>
      </c>
      <c r="K69">
        <v>47.51</v>
      </c>
      <c r="L69">
        <v>47.79</v>
      </c>
      <c r="M69">
        <v>45.39</v>
      </c>
      <c r="N69">
        <v>48.67</v>
      </c>
      <c r="O69">
        <v>47.4</v>
      </c>
      <c r="P69">
        <v>44.58</v>
      </c>
      <c r="Q69">
        <v>48.18</v>
      </c>
      <c r="R69">
        <v>47.21</v>
      </c>
      <c r="S69">
        <v>44.9</v>
      </c>
      <c r="T69">
        <v>43.22</v>
      </c>
      <c r="U69">
        <v>42.56</v>
      </c>
      <c r="V69">
        <v>43.32</v>
      </c>
    </row>
    <row r="70" spans="1:23" x14ac:dyDescent="0.25">
      <c r="A70" s="5" t="s">
        <v>157</v>
      </c>
      <c r="B70" s="5" t="s">
        <v>158</v>
      </c>
      <c r="C70">
        <v>52.87</v>
      </c>
      <c r="D70">
        <v>62.86</v>
      </c>
      <c r="E70">
        <v>59.53</v>
      </c>
      <c r="F70">
        <v>58.55</v>
      </c>
      <c r="G70">
        <v>56.19</v>
      </c>
      <c r="H70">
        <v>59.17</v>
      </c>
      <c r="I70">
        <v>59.12</v>
      </c>
      <c r="J70">
        <v>59.02</v>
      </c>
      <c r="K70">
        <v>56.31</v>
      </c>
      <c r="L70">
        <v>55.38</v>
      </c>
      <c r="M70">
        <v>50.54</v>
      </c>
      <c r="N70">
        <v>51.76</v>
      </c>
      <c r="O70">
        <v>49.71</v>
      </c>
      <c r="P70">
        <v>46.84</v>
      </c>
      <c r="Q70">
        <v>75.95</v>
      </c>
      <c r="R70">
        <v>68.540000000000006</v>
      </c>
      <c r="S70">
        <v>66.31</v>
      </c>
      <c r="T70">
        <v>66.319999999999993</v>
      </c>
      <c r="U70">
        <v>68.8</v>
      </c>
      <c r="V70">
        <v>69.319999999999993</v>
      </c>
    </row>
    <row r="71" spans="1:23" x14ac:dyDescent="0.25">
      <c r="A71" s="5" t="s">
        <v>159</v>
      </c>
      <c r="B71" s="5" t="s">
        <v>160</v>
      </c>
      <c r="C71">
        <v>8.36</v>
      </c>
      <c r="D71">
        <v>7.77</v>
      </c>
      <c r="E71">
        <v>5.17</v>
      </c>
      <c r="F71">
        <v>5.27</v>
      </c>
      <c r="G71">
        <v>3.75</v>
      </c>
      <c r="H71">
        <v>3.37</v>
      </c>
      <c r="I71">
        <v>5.43</v>
      </c>
      <c r="J71">
        <v>3.53</v>
      </c>
      <c r="K71">
        <v>4.5999999999999996</v>
      </c>
      <c r="L71">
        <v>4.7300000000000004</v>
      </c>
      <c r="M71">
        <v>2.36</v>
      </c>
      <c r="N71">
        <v>5.94</v>
      </c>
      <c r="O71">
        <v>5.35</v>
      </c>
      <c r="P71">
        <v>4.79</v>
      </c>
      <c r="Q71">
        <v>5.77</v>
      </c>
      <c r="R71">
        <v>4.8499999999999996</v>
      </c>
      <c r="S71">
        <v>4.1500000000000004</v>
      </c>
      <c r="T71">
        <v>3.5</v>
      </c>
      <c r="U71">
        <v>3.41</v>
      </c>
      <c r="V71">
        <v>3.11</v>
      </c>
    </row>
    <row r="72" spans="1:23" x14ac:dyDescent="0.25">
      <c r="A72" s="5" t="s">
        <v>161</v>
      </c>
      <c r="B72" s="5" t="s">
        <v>162</v>
      </c>
      <c r="C72">
        <v>11.25</v>
      </c>
      <c r="D72">
        <v>10.81</v>
      </c>
      <c r="E72">
        <v>9.76</v>
      </c>
      <c r="F72">
        <v>7.73</v>
      </c>
      <c r="G72">
        <v>6.26</v>
      </c>
      <c r="H72">
        <v>6.08</v>
      </c>
      <c r="I72">
        <v>8.2899999999999991</v>
      </c>
      <c r="J72">
        <v>6.18</v>
      </c>
      <c r="K72">
        <v>7.15</v>
      </c>
      <c r="L72">
        <v>7.46</v>
      </c>
      <c r="M72">
        <v>4.8899999999999997</v>
      </c>
      <c r="N72">
        <v>9.91</v>
      </c>
      <c r="O72">
        <v>9.2100000000000009</v>
      </c>
      <c r="P72">
        <v>8.74</v>
      </c>
      <c r="Q72">
        <v>10.66</v>
      </c>
      <c r="R72">
        <v>8.24</v>
      </c>
      <c r="S72">
        <v>7.1</v>
      </c>
      <c r="T72">
        <v>6.61</v>
      </c>
      <c r="U72">
        <v>7.11</v>
      </c>
      <c r="V72">
        <v>6.81</v>
      </c>
    </row>
    <row r="73" spans="1:23" x14ac:dyDescent="0.25">
      <c r="A73" s="5" t="s">
        <v>163</v>
      </c>
      <c r="B73" s="5" t="s">
        <v>164</v>
      </c>
      <c r="C73">
        <v>114.31</v>
      </c>
      <c r="D73">
        <v>140.37</v>
      </c>
      <c r="E73">
        <v>146.11000000000001</v>
      </c>
      <c r="F73">
        <v>127.12</v>
      </c>
      <c r="G73">
        <v>126.77</v>
      </c>
      <c r="H73">
        <v>117.05</v>
      </c>
      <c r="I73">
        <v>124.94</v>
      </c>
      <c r="J73">
        <v>127.74</v>
      </c>
      <c r="K73">
        <v>118.55</v>
      </c>
      <c r="L73">
        <v>112.92</v>
      </c>
      <c r="M73">
        <v>116.97</v>
      </c>
      <c r="N73">
        <v>113.28</v>
      </c>
      <c r="O73">
        <v>123.71</v>
      </c>
      <c r="P73">
        <v>120.35</v>
      </c>
      <c r="Q73">
        <v>115.41</v>
      </c>
      <c r="R73">
        <v>146.30000000000001</v>
      </c>
      <c r="S73">
        <v>149.63999999999999</v>
      </c>
      <c r="T73">
        <v>153.09</v>
      </c>
      <c r="U73">
        <v>146.12</v>
      </c>
      <c r="V73">
        <v>145.19</v>
      </c>
    </row>
    <row r="74" spans="1:23" x14ac:dyDescent="0.25">
      <c r="A74" s="5" t="s">
        <v>165</v>
      </c>
      <c r="B74" s="5" t="s">
        <v>166</v>
      </c>
      <c r="C74">
        <v>47.13</v>
      </c>
      <c r="D74">
        <v>37.14</v>
      </c>
      <c r="E74">
        <v>40.47</v>
      </c>
      <c r="F74">
        <v>41.45</v>
      </c>
      <c r="G74">
        <v>43.81</v>
      </c>
      <c r="H74">
        <v>40.83</v>
      </c>
      <c r="I74">
        <v>40.880000000000003</v>
      </c>
      <c r="J74">
        <v>40.98</v>
      </c>
      <c r="K74">
        <v>43.69</v>
      </c>
      <c r="L74">
        <v>44.62</v>
      </c>
      <c r="M74">
        <v>49.46</v>
      </c>
      <c r="N74">
        <v>48.24</v>
      </c>
      <c r="O74">
        <v>50.29</v>
      </c>
      <c r="P74">
        <v>53.16</v>
      </c>
      <c r="Q74">
        <v>24.07</v>
      </c>
      <c r="R74">
        <v>31.46</v>
      </c>
      <c r="S74">
        <v>33.69</v>
      </c>
      <c r="T74">
        <v>33.68</v>
      </c>
      <c r="U74">
        <v>31.2</v>
      </c>
      <c r="V74">
        <v>30.68</v>
      </c>
    </row>
    <row r="75" spans="1:23" x14ac:dyDescent="0.25">
      <c r="A75" s="5" t="s">
        <v>167</v>
      </c>
      <c r="B75" s="5" t="s">
        <v>168</v>
      </c>
      <c r="C75">
        <v>9.56</v>
      </c>
      <c r="D75">
        <v>10.9</v>
      </c>
      <c r="E75">
        <v>7.55</v>
      </c>
      <c r="F75">
        <v>6.7</v>
      </c>
      <c r="G75">
        <v>4.75</v>
      </c>
      <c r="H75">
        <v>3.95</v>
      </c>
      <c r="I75">
        <v>6.79</v>
      </c>
      <c r="J75">
        <v>4.51</v>
      </c>
      <c r="K75">
        <v>5.46</v>
      </c>
      <c r="L75">
        <v>5.34</v>
      </c>
      <c r="M75">
        <v>2.76</v>
      </c>
      <c r="N75">
        <v>6.73</v>
      </c>
      <c r="O75">
        <v>6.62</v>
      </c>
      <c r="P75">
        <v>5.76</v>
      </c>
      <c r="Q75">
        <v>6.66</v>
      </c>
      <c r="R75">
        <v>7.1</v>
      </c>
      <c r="S75">
        <v>6.21</v>
      </c>
      <c r="T75">
        <v>5.36</v>
      </c>
      <c r="U75">
        <v>4.9800000000000004</v>
      </c>
      <c r="V75">
        <v>4.5199999999999996</v>
      </c>
    </row>
    <row r="76" spans="1:23" x14ac:dyDescent="0.25">
      <c r="A76" s="5" t="s">
        <v>169</v>
      </c>
      <c r="B76" s="5" t="s">
        <v>170</v>
      </c>
      <c r="C76">
        <v>22.3</v>
      </c>
      <c r="D76">
        <v>26.98</v>
      </c>
      <c r="E76">
        <v>25.15</v>
      </c>
      <c r="F76">
        <v>17.73</v>
      </c>
      <c r="G76">
        <v>13.27</v>
      </c>
      <c r="H76">
        <v>10.98</v>
      </c>
      <c r="I76">
        <v>17.5</v>
      </c>
      <c r="J76">
        <v>12.64</v>
      </c>
      <c r="K76">
        <v>13.81</v>
      </c>
      <c r="L76">
        <v>13.32</v>
      </c>
      <c r="M76">
        <v>8.41</v>
      </c>
      <c r="N76">
        <v>18.170000000000002</v>
      </c>
      <c r="O76">
        <v>16.100000000000001</v>
      </c>
      <c r="P76">
        <v>14.24</v>
      </c>
      <c r="Q76">
        <v>17.87</v>
      </c>
      <c r="R76">
        <v>19.47</v>
      </c>
      <c r="S76">
        <v>15.65</v>
      </c>
      <c r="T76">
        <v>14.97</v>
      </c>
      <c r="U76">
        <v>15.58</v>
      </c>
      <c r="V76">
        <v>14.99</v>
      </c>
    </row>
    <row r="77" spans="1:23" x14ac:dyDescent="0.25">
      <c r="A77" s="5" t="s">
        <v>171</v>
      </c>
      <c r="B77" s="5" t="s">
        <v>172</v>
      </c>
      <c r="C77">
        <v>69.73</v>
      </c>
      <c r="D77">
        <v>109.97</v>
      </c>
      <c r="E77">
        <v>109.75</v>
      </c>
      <c r="F77">
        <v>102.89</v>
      </c>
      <c r="G77">
        <v>96.92</v>
      </c>
      <c r="H77">
        <v>110.93</v>
      </c>
      <c r="I77">
        <v>115.75</v>
      </c>
      <c r="J77">
        <v>111.1</v>
      </c>
      <c r="K77">
        <v>104.64</v>
      </c>
      <c r="L77">
        <v>97.43</v>
      </c>
      <c r="M77">
        <v>85.9</v>
      </c>
      <c r="N77">
        <v>73.62</v>
      </c>
      <c r="O77">
        <v>72.2</v>
      </c>
      <c r="P77">
        <v>63.49</v>
      </c>
      <c r="Q77">
        <v>193.93</v>
      </c>
      <c r="R77">
        <v>116.94</v>
      </c>
      <c r="S77">
        <v>96.1</v>
      </c>
      <c r="T77">
        <v>75.33</v>
      </c>
      <c r="U77">
        <v>77.78</v>
      </c>
      <c r="V77">
        <v>66.12</v>
      </c>
    </row>
    <row r="78" spans="1:23" x14ac:dyDescent="0.25">
      <c r="A78" s="5" t="s">
        <v>173</v>
      </c>
      <c r="B78" s="5" t="s">
        <v>174</v>
      </c>
      <c r="C78">
        <v>124.9</v>
      </c>
      <c r="D78">
        <v>143.59</v>
      </c>
      <c r="E78">
        <v>137.41999999999999</v>
      </c>
      <c r="F78">
        <v>131.35</v>
      </c>
      <c r="G78">
        <v>139.77000000000001</v>
      </c>
      <c r="H78">
        <v>167.82</v>
      </c>
      <c r="I78">
        <v>144.91</v>
      </c>
      <c r="J78">
        <v>157.22</v>
      </c>
      <c r="K78">
        <v>145.87</v>
      </c>
      <c r="L78">
        <v>150.46</v>
      </c>
      <c r="M78">
        <v>158.15</v>
      </c>
      <c r="N78">
        <v>135.36000000000001</v>
      </c>
      <c r="O78">
        <v>170.36</v>
      </c>
      <c r="P78">
        <v>179.06</v>
      </c>
      <c r="Q78">
        <v>243.97</v>
      </c>
      <c r="R78">
        <v>179.91</v>
      </c>
      <c r="S78">
        <v>206.62</v>
      </c>
      <c r="T78">
        <v>204.63</v>
      </c>
      <c r="U78">
        <v>206.46</v>
      </c>
      <c r="V78">
        <v>203.51</v>
      </c>
    </row>
    <row r="79" spans="1:23" x14ac:dyDescent="0.25">
      <c r="A79" s="5" t="s">
        <v>175</v>
      </c>
      <c r="B79" s="5" t="s">
        <v>176</v>
      </c>
      <c r="C79">
        <v>3948.7955000000002</v>
      </c>
      <c r="D79">
        <v>2734.6041</v>
      </c>
      <c r="E79">
        <v>4215.8248000000003</v>
      </c>
      <c r="F79">
        <v>4521.4356000000007</v>
      </c>
      <c r="G79">
        <v>3305.3020000000001</v>
      </c>
      <c r="H79">
        <v>3432.7440000000001</v>
      </c>
      <c r="I79">
        <v>6395.8554000000004</v>
      </c>
      <c r="J79">
        <v>3127.8389999999999</v>
      </c>
      <c r="K79">
        <v>2725.8760000000002</v>
      </c>
      <c r="L79">
        <v>2393.248</v>
      </c>
      <c r="M79">
        <v>1380.72</v>
      </c>
      <c r="N79">
        <v>2045.2950000000001</v>
      </c>
      <c r="O79">
        <v>2724.1680000000001</v>
      </c>
      <c r="P79">
        <v>2052.288</v>
      </c>
      <c r="Q79">
        <v>3829.8960000000002</v>
      </c>
      <c r="R79">
        <v>1746.0360000000001</v>
      </c>
      <c r="S79">
        <v>1144.08</v>
      </c>
      <c r="T79">
        <v>1271.2</v>
      </c>
      <c r="U79">
        <v>1801.1279999999999</v>
      </c>
      <c r="V79">
        <v>-52091.375999999997</v>
      </c>
    </row>
    <row r="80" spans="1:23" x14ac:dyDescent="0.25">
      <c r="A80" s="5" t="s">
        <v>177</v>
      </c>
      <c r="B80" s="5" t="s">
        <v>178</v>
      </c>
      <c r="C80">
        <v>3.1999999999999891</v>
      </c>
      <c r="D80">
        <v>4.6900000000000261</v>
      </c>
      <c r="E80">
        <v>-2.370000000000005</v>
      </c>
      <c r="F80">
        <v>-1.29000000000002</v>
      </c>
      <c r="G80">
        <v>4.1300000000000239</v>
      </c>
      <c r="H80">
        <v>4.8899999999999864</v>
      </c>
      <c r="I80">
        <v>0</v>
      </c>
      <c r="J80">
        <v>-2.0000000000010228E-2</v>
      </c>
      <c r="K80">
        <v>0</v>
      </c>
      <c r="L80">
        <v>0</v>
      </c>
      <c r="M80">
        <v>-15.69999999999999</v>
      </c>
      <c r="N80">
        <v>10.099999999999991</v>
      </c>
      <c r="O80">
        <v>0</v>
      </c>
      <c r="P80">
        <v>-20</v>
      </c>
      <c r="Q80">
        <v>0</v>
      </c>
      <c r="R80">
        <v>-2</v>
      </c>
      <c r="S80">
        <v>0</v>
      </c>
      <c r="T80">
        <v>-0.40000000000000568</v>
      </c>
      <c r="U80">
        <v>0</v>
      </c>
      <c r="V80">
        <v>0</v>
      </c>
    </row>
    <row r="81" spans="1:22" x14ac:dyDescent="0.25">
      <c r="A81" s="5" t="s">
        <v>179</v>
      </c>
      <c r="B81" s="5" t="s">
        <v>180</v>
      </c>
      <c r="C81">
        <v>7.87</v>
      </c>
      <c r="D81">
        <v>3.28</v>
      </c>
      <c r="E81">
        <v>9.99</v>
      </c>
      <c r="F81">
        <v>14.05</v>
      </c>
      <c r="G81">
        <v>16.38</v>
      </c>
      <c r="H81">
        <v>0.28999999999999998</v>
      </c>
      <c r="I81">
        <v>-2.63</v>
      </c>
      <c r="J81">
        <v>11.72</v>
      </c>
      <c r="K81">
        <v>11.11</v>
      </c>
      <c r="L81">
        <v>15.5</v>
      </c>
      <c r="M81">
        <v>-3.87</v>
      </c>
      <c r="N81">
        <v>4.8499999999999996</v>
      </c>
      <c r="O81">
        <v>2.13</v>
      </c>
      <c r="P81">
        <v>51.96</v>
      </c>
      <c r="Q81">
        <v>2.44</v>
      </c>
      <c r="R81">
        <v>3.37</v>
      </c>
      <c r="S81">
        <v>-3.92</v>
      </c>
      <c r="T81">
        <v>6.72</v>
      </c>
      <c r="U81">
        <v>4.75</v>
      </c>
      <c r="V81">
        <v>8.98</v>
      </c>
    </row>
    <row r="82" spans="1:22" x14ac:dyDescent="0.25">
      <c r="A82" s="5" t="s">
        <v>181</v>
      </c>
      <c r="B82" s="5" t="s">
        <v>182</v>
      </c>
      <c r="C82">
        <v>7.05</v>
      </c>
      <c r="D82">
        <v>9.11</v>
      </c>
      <c r="E82">
        <v>13.47</v>
      </c>
      <c r="F82">
        <v>10.24</v>
      </c>
      <c r="G82">
        <v>4.68</v>
      </c>
      <c r="H82">
        <v>3.13</v>
      </c>
      <c r="I82">
        <v>6.73</v>
      </c>
      <c r="J82">
        <v>12.78</v>
      </c>
      <c r="K82">
        <v>7.58</v>
      </c>
      <c r="L82">
        <v>5.49</v>
      </c>
      <c r="M82">
        <v>1.04</v>
      </c>
      <c r="N82">
        <v>19.649999999999999</v>
      </c>
      <c r="O82">
        <v>18.84</v>
      </c>
      <c r="P82">
        <v>19.260000000000002</v>
      </c>
      <c r="Q82">
        <v>0.63</v>
      </c>
      <c r="R82">
        <v>2.06</v>
      </c>
      <c r="S82">
        <v>2.52</v>
      </c>
      <c r="T82">
        <v>6.82</v>
      </c>
      <c r="U82" t="s">
        <v>67</v>
      </c>
      <c r="V82" t="s">
        <v>67</v>
      </c>
    </row>
    <row r="83" spans="1:22" x14ac:dyDescent="0.25">
      <c r="A83" s="5" t="s">
        <v>183</v>
      </c>
      <c r="B83" s="5" t="s">
        <v>184</v>
      </c>
      <c r="C83">
        <v>10.31</v>
      </c>
      <c r="D83">
        <v>8.8000000000000007</v>
      </c>
      <c r="E83">
        <v>7.62</v>
      </c>
      <c r="F83">
        <v>7.96</v>
      </c>
      <c r="G83">
        <v>7.37</v>
      </c>
      <c r="H83">
        <v>7.2</v>
      </c>
      <c r="I83">
        <v>6.37</v>
      </c>
      <c r="J83">
        <v>7.86</v>
      </c>
      <c r="K83">
        <v>5.94</v>
      </c>
      <c r="L83">
        <v>14.11</v>
      </c>
      <c r="M83">
        <v>11.5</v>
      </c>
      <c r="N83">
        <v>12.95</v>
      </c>
      <c r="O83">
        <v>11.2</v>
      </c>
      <c r="P83">
        <v>12.11</v>
      </c>
      <c r="Q83">
        <v>2.67</v>
      </c>
      <c r="R83">
        <v>3.98</v>
      </c>
      <c r="S83" t="s">
        <v>67</v>
      </c>
      <c r="T83" t="s">
        <v>67</v>
      </c>
      <c r="U83" t="s">
        <v>67</v>
      </c>
      <c r="V83" t="s">
        <v>67</v>
      </c>
    </row>
    <row r="84" spans="1:22" x14ac:dyDescent="0.25">
      <c r="A84" s="5" t="s">
        <v>185</v>
      </c>
      <c r="B84" s="5" t="s">
        <v>186</v>
      </c>
      <c r="C84">
        <v>8.76</v>
      </c>
      <c r="D84">
        <v>7.58</v>
      </c>
      <c r="E84">
        <v>7.74</v>
      </c>
      <c r="F84">
        <v>6.95</v>
      </c>
      <c r="G84">
        <v>10.74</v>
      </c>
      <c r="H84">
        <v>9.35</v>
      </c>
      <c r="I84">
        <v>9.66</v>
      </c>
      <c r="J84">
        <v>9.5299999999999994</v>
      </c>
      <c r="K84">
        <v>9.0299999999999994</v>
      </c>
      <c r="L84">
        <v>8.39</v>
      </c>
      <c r="M84">
        <v>7.74</v>
      </c>
      <c r="N84" t="s">
        <v>67</v>
      </c>
      <c r="O84" t="s">
        <v>67</v>
      </c>
      <c r="P84" t="s">
        <v>67</v>
      </c>
      <c r="Q84" t="s">
        <v>67</v>
      </c>
      <c r="R84" t="s">
        <v>67</v>
      </c>
      <c r="S84" t="s">
        <v>67</v>
      </c>
      <c r="T84" t="s">
        <v>67</v>
      </c>
      <c r="U84" t="s">
        <v>67</v>
      </c>
      <c r="V84" t="s">
        <v>67</v>
      </c>
    </row>
    <row r="85" spans="1:22" x14ac:dyDescent="0.25">
      <c r="A85" s="5" t="s">
        <v>187</v>
      </c>
      <c r="B85" s="5" t="s">
        <v>188</v>
      </c>
      <c r="C85">
        <v>16.100000000000001</v>
      </c>
      <c r="D85">
        <v>55.15</v>
      </c>
      <c r="E85">
        <v>7.87</v>
      </c>
      <c r="F85">
        <v>60.41</v>
      </c>
      <c r="G85">
        <v>29.39</v>
      </c>
      <c r="H85">
        <v>-37.74</v>
      </c>
      <c r="I85">
        <v>49.62</v>
      </c>
      <c r="J85">
        <v>-14.19</v>
      </c>
      <c r="K85">
        <v>8.11</v>
      </c>
      <c r="L85">
        <v>131.43</v>
      </c>
      <c r="M85">
        <v>-61.84</v>
      </c>
      <c r="N85">
        <v>16.52</v>
      </c>
      <c r="O85">
        <v>14.08</v>
      </c>
      <c r="P85">
        <v>26.21</v>
      </c>
      <c r="Q85">
        <v>21.8</v>
      </c>
      <c r="R85">
        <v>20.8</v>
      </c>
      <c r="S85">
        <v>13.78</v>
      </c>
      <c r="T85">
        <v>9.64</v>
      </c>
      <c r="U85">
        <v>14.75</v>
      </c>
      <c r="V85">
        <v>-20.2</v>
      </c>
    </row>
    <row r="86" spans="1:22" x14ac:dyDescent="0.25">
      <c r="A86" s="5" t="s">
        <v>189</v>
      </c>
      <c r="B86" s="5" t="s">
        <v>190</v>
      </c>
      <c r="C86">
        <v>26.37</v>
      </c>
      <c r="D86">
        <v>41.14</v>
      </c>
      <c r="E86">
        <v>32.56</v>
      </c>
      <c r="F86">
        <v>17.350000000000001</v>
      </c>
      <c r="G86">
        <v>13.76</v>
      </c>
      <c r="H86">
        <v>-0.77</v>
      </c>
      <c r="I86">
        <v>14.51</v>
      </c>
      <c r="J86">
        <v>41.78</v>
      </c>
      <c r="K86">
        <v>25.9</v>
      </c>
      <c r="L86">
        <v>28.7</v>
      </c>
      <c r="M86">
        <v>-10.41</v>
      </c>
      <c r="N86">
        <v>18.940000000000001</v>
      </c>
      <c r="O86">
        <v>20.7</v>
      </c>
      <c r="P86">
        <v>22.94</v>
      </c>
      <c r="Q86">
        <v>18.79</v>
      </c>
      <c r="R86">
        <v>14.74</v>
      </c>
      <c r="S86">
        <v>12.72</v>
      </c>
      <c r="T86">
        <v>1.4</v>
      </c>
      <c r="U86" t="s">
        <v>67</v>
      </c>
      <c r="V86" t="s">
        <v>67</v>
      </c>
    </row>
    <row r="87" spans="1:22" x14ac:dyDescent="0.25">
      <c r="A87" s="5" t="s">
        <v>191</v>
      </c>
      <c r="B87" s="5" t="s">
        <v>192</v>
      </c>
      <c r="C87">
        <v>33.78</v>
      </c>
      <c r="D87">
        <v>23.02</v>
      </c>
      <c r="E87">
        <v>21.91</v>
      </c>
      <c r="F87">
        <v>17.5</v>
      </c>
      <c r="G87">
        <v>7.04</v>
      </c>
      <c r="H87">
        <v>27.45</v>
      </c>
      <c r="I87">
        <v>22.63</v>
      </c>
      <c r="J87">
        <v>16.010000000000002</v>
      </c>
      <c r="K87">
        <v>21.66</v>
      </c>
      <c r="L87">
        <v>25.28</v>
      </c>
      <c r="M87">
        <v>3.35</v>
      </c>
      <c r="N87">
        <v>19.88</v>
      </c>
      <c r="O87">
        <v>19.329999999999998</v>
      </c>
      <c r="P87">
        <v>18.45</v>
      </c>
      <c r="Q87">
        <v>16.149999999999999</v>
      </c>
      <c r="R87">
        <v>7.75</v>
      </c>
      <c r="S87" t="s">
        <v>67</v>
      </c>
      <c r="T87" t="s">
        <v>67</v>
      </c>
      <c r="U87" t="s">
        <v>67</v>
      </c>
      <c r="V87" t="s">
        <v>67</v>
      </c>
    </row>
    <row r="88" spans="1:22" x14ac:dyDescent="0.25">
      <c r="A88" s="5" t="s">
        <v>193</v>
      </c>
      <c r="B88" s="5" t="s">
        <v>194</v>
      </c>
      <c r="C88">
        <v>30.62</v>
      </c>
      <c r="D88">
        <v>22.82</v>
      </c>
      <c r="E88">
        <v>18.96</v>
      </c>
      <c r="F88">
        <v>19.579999999999998</v>
      </c>
      <c r="G88">
        <v>16.16</v>
      </c>
      <c r="H88">
        <v>15.4</v>
      </c>
      <c r="I88">
        <v>21.25</v>
      </c>
      <c r="J88">
        <v>17.670000000000002</v>
      </c>
      <c r="K88">
        <v>20.05</v>
      </c>
      <c r="L88">
        <v>20.72</v>
      </c>
      <c r="M88">
        <v>5.55</v>
      </c>
      <c r="N88" t="s">
        <v>67</v>
      </c>
      <c r="O88" t="s">
        <v>67</v>
      </c>
      <c r="P88" t="s">
        <v>67</v>
      </c>
      <c r="Q88" t="s">
        <v>67</v>
      </c>
      <c r="R88" t="s">
        <v>67</v>
      </c>
      <c r="S88" t="s">
        <v>67</v>
      </c>
      <c r="T88" t="s">
        <v>67</v>
      </c>
      <c r="U88" t="s">
        <v>67</v>
      </c>
      <c r="V88" t="s">
        <v>67</v>
      </c>
    </row>
    <row r="89" spans="1:22" x14ac:dyDescent="0.25">
      <c r="A89" s="5" t="s">
        <v>195</v>
      </c>
      <c r="B89" s="5" t="s">
        <v>196</v>
      </c>
      <c r="C89">
        <v>0.86</v>
      </c>
      <c r="D89">
        <v>0.94</v>
      </c>
      <c r="E89">
        <v>1.41</v>
      </c>
      <c r="F89">
        <v>1.69</v>
      </c>
      <c r="G89">
        <v>4.05</v>
      </c>
      <c r="H89">
        <v>0.89</v>
      </c>
      <c r="I89">
        <v>1.0900000000000001</v>
      </c>
      <c r="J89">
        <v>1.67</v>
      </c>
      <c r="K89">
        <v>0.79</v>
      </c>
      <c r="L89">
        <v>0.71</v>
      </c>
      <c r="M89">
        <v>9.01</v>
      </c>
      <c r="N89">
        <v>0.42</v>
      </c>
      <c r="O89">
        <v>0.98</v>
      </c>
      <c r="P89">
        <v>0.86</v>
      </c>
      <c r="Q89">
        <v>1.21</v>
      </c>
      <c r="R89">
        <v>2.23</v>
      </c>
      <c r="S89" t="s">
        <v>67</v>
      </c>
      <c r="T89" t="s">
        <v>67</v>
      </c>
      <c r="U89" t="s">
        <v>67</v>
      </c>
      <c r="V89" t="s">
        <v>67</v>
      </c>
    </row>
    <row r="90" spans="1:22" x14ac:dyDescent="0.25">
      <c r="A90" s="5" t="s">
        <v>197</v>
      </c>
      <c r="B90" s="5" t="s">
        <v>198</v>
      </c>
      <c r="C90">
        <v>12.33</v>
      </c>
      <c r="D90">
        <v>14.4</v>
      </c>
      <c r="E90">
        <v>38.83</v>
      </c>
      <c r="F90">
        <v>40.79</v>
      </c>
      <c r="G90">
        <v>19.93</v>
      </c>
      <c r="H90">
        <v>-26.54</v>
      </c>
      <c r="I90">
        <v>30.65</v>
      </c>
      <c r="J90">
        <v>-3.46</v>
      </c>
      <c r="K90">
        <v>6.6</v>
      </c>
      <c r="L90">
        <v>75.98</v>
      </c>
      <c r="M90">
        <v>-52.52</v>
      </c>
      <c r="N90">
        <v>12.75</v>
      </c>
      <c r="O90">
        <v>7.72</v>
      </c>
      <c r="P90">
        <v>24.52</v>
      </c>
      <c r="Q90">
        <v>32.54</v>
      </c>
      <c r="R90">
        <v>19.899999999999999</v>
      </c>
      <c r="S90">
        <v>3.25</v>
      </c>
      <c r="T90">
        <v>-0.74</v>
      </c>
      <c r="U90">
        <v>9.34</v>
      </c>
      <c r="V90">
        <v>-10.210000000000001</v>
      </c>
    </row>
    <row r="91" spans="1:22" x14ac:dyDescent="0.25">
      <c r="A91" s="5" t="s">
        <v>199</v>
      </c>
      <c r="B91" s="5" t="s">
        <v>200</v>
      </c>
      <c r="C91">
        <v>21.85</v>
      </c>
      <c r="D91">
        <v>31.34</v>
      </c>
      <c r="E91">
        <v>33.18</v>
      </c>
      <c r="F91">
        <v>11.39</v>
      </c>
      <c r="G91">
        <v>8.01</v>
      </c>
      <c r="H91">
        <v>0.22</v>
      </c>
      <c r="I91">
        <v>11.26</v>
      </c>
      <c r="J91">
        <v>26.37</v>
      </c>
      <c r="K91">
        <v>10.02</v>
      </c>
      <c r="L91">
        <v>12.07</v>
      </c>
      <c r="M91">
        <v>-10.68</v>
      </c>
      <c r="N91">
        <v>15</v>
      </c>
      <c r="O91">
        <v>21.59</v>
      </c>
      <c r="P91">
        <v>25.65</v>
      </c>
      <c r="Q91">
        <v>18.559999999999999</v>
      </c>
      <c r="R91">
        <v>7.47</v>
      </c>
      <c r="S91">
        <v>3.95</v>
      </c>
      <c r="T91">
        <v>-0.54</v>
      </c>
      <c r="U91" t="s">
        <v>67</v>
      </c>
      <c r="V91" t="s">
        <v>67</v>
      </c>
    </row>
    <row r="92" spans="1:22" x14ac:dyDescent="0.25">
      <c r="A92" s="5" t="s">
        <v>201</v>
      </c>
      <c r="B92" s="5" t="s">
        <v>202</v>
      </c>
      <c r="C92">
        <v>25.26</v>
      </c>
      <c r="D92">
        <v>17.48</v>
      </c>
      <c r="E92">
        <v>20.73</v>
      </c>
      <c r="F92">
        <v>12.27</v>
      </c>
      <c r="G92">
        <v>5.44</v>
      </c>
      <c r="H92">
        <v>16.649999999999999</v>
      </c>
      <c r="I92">
        <v>11.45</v>
      </c>
      <c r="J92">
        <v>7.87</v>
      </c>
      <c r="K92">
        <v>10.11</v>
      </c>
      <c r="L92">
        <v>13.69</v>
      </c>
      <c r="M92">
        <v>5</v>
      </c>
      <c r="N92">
        <v>19.489999999999998</v>
      </c>
      <c r="O92">
        <v>17.59</v>
      </c>
      <c r="P92">
        <v>15.89</v>
      </c>
      <c r="Q92">
        <v>12.86</v>
      </c>
      <c r="R92">
        <v>4.3099999999999996</v>
      </c>
      <c r="S92" t="s">
        <v>67</v>
      </c>
      <c r="T92" t="s">
        <v>67</v>
      </c>
      <c r="U92" t="s">
        <v>67</v>
      </c>
      <c r="V92" t="s">
        <v>67</v>
      </c>
    </row>
    <row r="93" spans="1:22" x14ac:dyDescent="0.25">
      <c r="A93" s="5" t="s">
        <v>203</v>
      </c>
      <c r="B93" s="5" t="s">
        <v>204</v>
      </c>
      <c r="C93">
        <v>20.95</v>
      </c>
      <c r="D93">
        <v>14.47</v>
      </c>
      <c r="E93">
        <v>14.3</v>
      </c>
      <c r="F93">
        <v>11.19</v>
      </c>
      <c r="G93">
        <v>9.56</v>
      </c>
      <c r="H93">
        <v>10.82</v>
      </c>
      <c r="I93">
        <v>15.47</v>
      </c>
      <c r="J93">
        <v>12.73</v>
      </c>
      <c r="K93">
        <v>13</v>
      </c>
      <c r="L93">
        <v>13.27</v>
      </c>
      <c r="M93">
        <v>4.6500000000000004</v>
      </c>
      <c r="N93" t="s">
        <v>67</v>
      </c>
      <c r="O93" t="s">
        <v>67</v>
      </c>
      <c r="P93" t="s">
        <v>67</v>
      </c>
      <c r="Q93" t="s">
        <v>67</v>
      </c>
      <c r="R93" t="s">
        <v>67</v>
      </c>
      <c r="S93" t="s">
        <v>67</v>
      </c>
      <c r="T93" t="s">
        <v>67</v>
      </c>
      <c r="U93" t="s">
        <v>67</v>
      </c>
      <c r="V93" t="s">
        <v>67</v>
      </c>
    </row>
    <row r="94" spans="1:22" x14ac:dyDescent="0.25">
      <c r="A94" s="5" t="s">
        <v>205</v>
      </c>
      <c r="B94" s="5" t="s">
        <v>206</v>
      </c>
      <c r="C94">
        <v>46.76</v>
      </c>
      <c r="D94">
        <v>-33.61</v>
      </c>
      <c r="E94">
        <v>-7.84</v>
      </c>
      <c r="F94">
        <v>35.92</v>
      </c>
      <c r="G94">
        <v>-1.73</v>
      </c>
      <c r="H94">
        <v>-45.04</v>
      </c>
      <c r="I94">
        <v>104.48</v>
      </c>
      <c r="J94">
        <v>14.74</v>
      </c>
      <c r="K94">
        <v>13.9</v>
      </c>
      <c r="L94">
        <v>73.33</v>
      </c>
      <c r="M94">
        <v>-37.56</v>
      </c>
      <c r="N94">
        <v>-21</v>
      </c>
      <c r="O94">
        <v>32.74</v>
      </c>
      <c r="P94">
        <v>-51.68</v>
      </c>
      <c r="Q94">
        <v>119.35</v>
      </c>
      <c r="R94">
        <v>50.95</v>
      </c>
      <c r="S94">
        <v>-10</v>
      </c>
      <c r="T94">
        <v>-29.58</v>
      </c>
      <c r="U94">
        <v>-103.46</v>
      </c>
      <c r="V94">
        <v>-2904.68</v>
      </c>
    </row>
    <row r="95" spans="1:22" x14ac:dyDescent="0.25">
      <c r="A95" s="5" t="s">
        <v>207</v>
      </c>
      <c r="B95" s="5" t="s">
        <v>208</v>
      </c>
      <c r="C95">
        <v>1.77</v>
      </c>
      <c r="D95">
        <v>-1.84</v>
      </c>
      <c r="E95">
        <v>8.7799999999999994</v>
      </c>
      <c r="F95">
        <v>-3.62</v>
      </c>
      <c r="G95">
        <v>19.239999999999998</v>
      </c>
      <c r="H95">
        <v>24.73</v>
      </c>
      <c r="I95">
        <v>44.37</v>
      </c>
      <c r="J95">
        <v>33.99</v>
      </c>
      <c r="K95">
        <v>16.559999999999999</v>
      </c>
      <c r="L95">
        <v>4.92</v>
      </c>
      <c r="M95">
        <v>-8.61</v>
      </c>
      <c r="N95">
        <v>-13.31</v>
      </c>
      <c r="O95">
        <v>33.47</v>
      </c>
      <c r="P95">
        <v>39.54</v>
      </c>
      <c r="Q95">
        <v>53.43</v>
      </c>
      <c r="R95">
        <v>3.79</v>
      </c>
      <c r="S95">
        <v>-47.68</v>
      </c>
      <c r="T95">
        <v>-1012.57</v>
      </c>
      <c r="U95" t="s">
        <v>67</v>
      </c>
      <c r="V95" t="s">
        <v>67</v>
      </c>
    </row>
    <row r="96" spans="1:22" x14ac:dyDescent="0.25">
      <c r="A96" s="5" t="s">
        <v>209</v>
      </c>
      <c r="B96" s="5" t="s">
        <v>210</v>
      </c>
      <c r="C96">
        <v>7.9</v>
      </c>
      <c r="D96">
        <v>-10.46</v>
      </c>
      <c r="E96">
        <v>17.16</v>
      </c>
      <c r="F96">
        <v>21.67</v>
      </c>
      <c r="G96">
        <v>17.27</v>
      </c>
      <c r="H96">
        <v>32.28</v>
      </c>
      <c r="I96">
        <v>33.78</v>
      </c>
      <c r="J96">
        <v>8.68</v>
      </c>
      <c r="K96">
        <v>12.28</v>
      </c>
      <c r="L96">
        <v>-0.83</v>
      </c>
      <c r="M96">
        <v>8.3699999999999992</v>
      </c>
      <c r="N96">
        <v>26.07</v>
      </c>
      <c r="O96">
        <v>28.27</v>
      </c>
      <c r="P96">
        <v>15.81</v>
      </c>
      <c r="Q96">
        <v>5.45</v>
      </c>
      <c r="R96">
        <v>-599.35</v>
      </c>
      <c r="S96" t="s">
        <v>67</v>
      </c>
      <c r="T96" t="s">
        <v>67</v>
      </c>
      <c r="U96" t="s">
        <v>67</v>
      </c>
      <c r="V96" t="s">
        <v>67</v>
      </c>
    </row>
    <row r="97" spans="1:23" x14ac:dyDescent="0.25">
      <c r="A97" s="5" t="s">
        <v>211</v>
      </c>
      <c r="B97" s="5" t="s">
        <v>212</v>
      </c>
      <c r="C97">
        <v>20.09</v>
      </c>
      <c r="D97">
        <v>11.66</v>
      </c>
      <c r="E97">
        <v>12.92</v>
      </c>
      <c r="F97">
        <v>16.98</v>
      </c>
      <c r="G97">
        <v>8.2200000000000006</v>
      </c>
      <c r="H97">
        <v>20.329999999999998</v>
      </c>
      <c r="I97">
        <v>29.93</v>
      </c>
      <c r="J97">
        <v>18.48</v>
      </c>
      <c r="K97">
        <v>14.04</v>
      </c>
      <c r="L97">
        <v>2.31</v>
      </c>
      <c r="M97">
        <v>-295.49</v>
      </c>
      <c r="N97" t="s">
        <v>67</v>
      </c>
      <c r="O97" t="s">
        <v>67</v>
      </c>
      <c r="P97" t="s">
        <v>67</v>
      </c>
      <c r="Q97" t="s">
        <v>67</v>
      </c>
      <c r="R97" t="s">
        <v>67</v>
      </c>
      <c r="S97" t="s">
        <v>67</v>
      </c>
      <c r="T97" t="s">
        <v>67</v>
      </c>
      <c r="U97" t="s">
        <v>67</v>
      </c>
      <c r="V97" t="s">
        <v>67</v>
      </c>
    </row>
    <row r="98" spans="1:23" x14ac:dyDescent="0.25">
      <c r="A98" s="5" t="s">
        <v>213</v>
      </c>
      <c r="B98" s="5" t="s">
        <v>214</v>
      </c>
      <c r="C98">
        <v>2180</v>
      </c>
      <c r="D98">
        <v>2979</v>
      </c>
      <c r="E98">
        <v>2354</v>
      </c>
      <c r="F98">
        <v>2121</v>
      </c>
      <c r="G98">
        <v>2133</v>
      </c>
      <c r="H98">
        <v>2969</v>
      </c>
      <c r="I98">
        <v>2125</v>
      </c>
      <c r="J98">
        <v>2503</v>
      </c>
      <c r="K98">
        <v>1990</v>
      </c>
      <c r="L98">
        <v>1972</v>
      </c>
      <c r="M98">
        <v>1649</v>
      </c>
      <c r="N98">
        <v>1289</v>
      </c>
      <c r="O98">
        <v>1709</v>
      </c>
      <c r="P98">
        <v>1733</v>
      </c>
      <c r="Q98">
        <v>2576</v>
      </c>
      <c r="R98">
        <v>1348</v>
      </c>
      <c r="S98">
        <v>1433</v>
      </c>
      <c r="T98">
        <v>1445</v>
      </c>
      <c r="U98">
        <v>1485</v>
      </c>
      <c r="V98">
        <v>1417</v>
      </c>
      <c r="W98">
        <v>1096</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8" customWidth="1"/>
  </cols>
  <sheetData>
    <row r="1" spans="1:12" ht="18.75" customHeight="1" x14ac:dyDescent="0.3">
      <c r="A1" s="1" t="s">
        <v>305</v>
      </c>
      <c r="B1" s="2" t="s">
        <v>306</v>
      </c>
      <c r="C1" s="2"/>
      <c r="D1" s="2"/>
      <c r="E1" s="2"/>
      <c r="F1" s="2" t="str">
        <f>HYPERLINK("dax-30_Stock_Data_EUR.xlsx#INDEX!A1", "Back to INDEX")</f>
        <v>Back to INDEX</v>
      </c>
      <c r="G1" s="2"/>
      <c r="H1" s="2"/>
      <c r="I1" s="2"/>
      <c r="J1" s="2"/>
      <c r="K1" s="2"/>
      <c r="L1" s="2"/>
    </row>
    <row r="2" spans="1:12" x14ac:dyDescent="0.25">
      <c r="A2" s="3"/>
      <c r="B2" s="4"/>
      <c r="C2" s="4"/>
      <c r="D2" s="4"/>
      <c r="E2" s="4"/>
      <c r="F2" s="4"/>
      <c r="G2" s="4"/>
      <c r="H2" s="4"/>
      <c r="I2" s="4"/>
      <c r="J2" s="4"/>
      <c r="K2" s="4"/>
      <c r="L2" s="4"/>
    </row>
    <row r="3" spans="1:12" x14ac:dyDescent="0.25">
      <c r="A3" s="5" t="s">
        <v>3</v>
      </c>
      <c r="C3" s="5" t="s">
        <v>4</v>
      </c>
      <c r="D3" s="5"/>
      <c r="G3" s="5" t="s">
        <v>5</v>
      </c>
      <c r="H3" s="5"/>
      <c r="J3" s="5" t="s">
        <v>6</v>
      </c>
      <c r="K3" s="5"/>
    </row>
    <row r="4" spans="1:12" x14ac:dyDescent="0.25">
      <c r="A4" s="5" t="s">
        <v>7</v>
      </c>
      <c r="B4" t="s">
        <v>307</v>
      </c>
      <c r="C4" s="5" t="s">
        <v>9</v>
      </c>
      <c r="D4" s="5"/>
      <c r="E4" t="s">
        <v>308</v>
      </c>
      <c r="G4" t="s">
        <v>309</v>
      </c>
      <c r="H4" t="s">
        <v>12</v>
      </c>
      <c r="J4" t="s">
        <v>310</v>
      </c>
      <c r="L4" t="s">
        <v>311</v>
      </c>
    </row>
    <row r="5" spans="1:12" x14ac:dyDescent="0.25">
      <c r="A5" s="5" t="s">
        <v>15</v>
      </c>
      <c r="B5" t="s">
        <v>312</v>
      </c>
      <c r="C5" s="5" t="s">
        <v>17</v>
      </c>
      <c r="D5" s="5"/>
      <c r="E5" t="s">
        <v>313</v>
      </c>
      <c r="G5" t="s">
        <v>314</v>
      </c>
      <c r="H5" t="s">
        <v>20</v>
      </c>
      <c r="J5" t="s">
        <v>21</v>
      </c>
      <c r="L5" t="s">
        <v>315</v>
      </c>
    </row>
    <row r="6" spans="1:12" x14ac:dyDescent="0.25">
      <c r="A6" s="5" t="s">
        <v>23</v>
      </c>
      <c r="B6" t="s">
        <v>316</v>
      </c>
      <c r="C6" s="5" t="s">
        <v>25</v>
      </c>
      <c r="D6" s="5"/>
      <c r="E6" t="s">
        <v>317</v>
      </c>
      <c r="G6" t="s">
        <v>318</v>
      </c>
      <c r="H6" t="s">
        <v>28</v>
      </c>
    </row>
    <row r="7" spans="1:12" x14ac:dyDescent="0.25">
      <c r="A7" s="5" t="s">
        <v>29</v>
      </c>
      <c r="B7" t="s">
        <v>67</v>
      </c>
      <c r="C7" s="5" t="s">
        <v>31</v>
      </c>
      <c r="D7" s="5"/>
      <c r="E7" t="s">
        <v>319</v>
      </c>
      <c r="G7" t="s">
        <v>320</v>
      </c>
      <c r="H7" t="s">
        <v>34</v>
      </c>
    </row>
    <row r="8" spans="1:12" x14ac:dyDescent="0.25">
      <c r="A8" s="5" t="s">
        <v>35</v>
      </c>
      <c r="B8" t="s">
        <v>36</v>
      </c>
      <c r="C8" s="5" t="s">
        <v>47</v>
      </c>
      <c r="D8" s="5"/>
      <c r="E8" t="s">
        <v>67</v>
      </c>
      <c r="G8" t="s">
        <v>321</v>
      </c>
      <c r="H8" t="s">
        <v>40</v>
      </c>
    </row>
    <row r="9" spans="1:12" x14ac:dyDescent="0.25">
      <c r="A9" s="5" t="s">
        <v>41</v>
      </c>
      <c r="B9" t="s">
        <v>42</v>
      </c>
      <c r="C9" s="5"/>
      <c r="D9" s="5"/>
    </row>
    <row r="10" spans="1:12" x14ac:dyDescent="0.25">
      <c r="A10" s="5" t="s">
        <v>45</v>
      </c>
      <c r="B10" t="s">
        <v>322</v>
      </c>
      <c r="C10" s="5"/>
      <c r="D10" s="5"/>
    </row>
    <row r="11" spans="1:12" x14ac:dyDescent="0.25">
      <c r="A11" s="5" t="s">
        <v>49</v>
      </c>
      <c r="B11" t="s">
        <v>323</v>
      </c>
    </row>
    <row r="12" spans="1:12" x14ac:dyDescent="0.25">
      <c r="A12" s="5" t="s">
        <v>51</v>
      </c>
      <c r="B12" t="s">
        <v>292</v>
      </c>
    </row>
    <row r="13" spans="1:12" x14ac:dyDescent="0.25">
      <c r="A13" s="5" t="s">
        <v>53</v>
      </c>
      <c r="B13" t="s">
        <v>324</v>
      </c>
    </row>
    <row r="14" spans="1:12" x14ac:dyDescent="0.25">
      <c r="A14" s="5" t="s">
        <v>55</v>
      </c>
      <c r="B14" t="s">
        <v>325</v>
      </c>
    </row>
    <row r="15" spans="1:12" x14ac:dyDescent="0.25">
      <c r="A15" s="5" t="s">
        <v>57</v>
      </c>
      <c r="B15" t="s">
        <v>326</v>
      </c>
    </row>
    <row r="16" spans="1:12" x14ac:dyDescent="0.25">
      <c r="A16" s="5" t="s">
        <v>59</v>
      </c>
      <c r="B16" t="s">
        <v>327</v>
      </c>
    </row>
    <row r="17" spans="1:12" x14ac:dyDescent="0.25">
      <c r="A17" s="5" t="s">
        <v>61</v>
      </c>
      <c r="B17" t="s">
        <v>328</v>
      </c>
    </row>
    <row r="18" spans="1:12" x14ac:dyDescent="0.25">
      <c r="A18" s="3"/>
      <c r="B18" s="4"/>
      <c r="C18" s="4"/>
      <c r="D18" s="4"/>
      <c r="E18" s="4"/>
      <c r="F18" s="4"/>
      <c r="G18" s="4"/>
      <c r="H18" s="4"/>
      <c r="I18" s="4"/>
      <c r="J18" s="4"/>
      <c r="K18" s="4"/>
      <c r="L18" s="4"/>
    </row>
    <row r="19" spans="1:12" x14ac:dyDescent="0.25">
      <c r="A19" s="5" t="s">
        <v>63</v>
      </c>
      <c r="B19" s="5" t="s">
        <v>64</v>
      </c>
      <c r="C19" s="5">
        <v>2020</v>
      </c>
      <c r="D19" s="5">
        <v>2019</v>
      </c>
      <c r="E19" s="5">
        <v>2018</v>
      </c>
      <c r="F19" s="5">
        <v>2017</v>
      </c>
      <c r="G19" s="5">
        <v>2016</v>
      </c>
      <c r="H19" s="5">
        <v>2015</v>
      </c>
      <c r="I19" s="5">
        <v>2014</v>
      </c>
      <c r="J19" s="5">
        <v>2013</v>
      </c>
      <c r="K19" s="5"/>
      <c r="L19" s="5"/>
    </row>
    <row r="20" spans="1:12" x14ac:dyDescent="0.25">
      <c r="A20" s="5" t="s">
        <v>65</v>
      </c>
      <c r="B20" s="5" t="s">
        <v>66</v>
      </c>
      <c r="C20" t="s">
        <v>67</v>
      </c>
      <c r="D20">
        <v>156.5</v>
      </c>
      <c r="E20">
        <v>154.9</v>
      </c>
      <c r="F20">
        <v>128.9</v>
      </c>
      <c r="G20">
        <v>109.8</v>
      </c>
      <c r="H20">
        <v>75.8</v>
      </c>
      <c r="I20">
        <v>34.299999999999997</v>
      </c>
      <c r="J20">
        <v>22.7</v>
      </c>
    </row>
    <row r="21" spans="1:12" x14ac:dyDescent="0.25">
      <c r="A21" s="5" t="s">
        <v>299</v>
      </c>
      <c r="B21" s="5" t="s">
        <v>300</v>
      </c>
      <c r="C21" t="s">
        <v>67</v>
      </c>
      <c r="D21">
        <v>112.5</v>
      </c>
      <c r="E21">
        <v>112.9</v>
      </c>
      <c r="F21">
        <v>92.7</v>
      </c>
      <c r="G21">
        <v>76.2</v>
      </c>
      <c r="H21">
        <v>55.9</v>
      </c>
      <c r="I21">
        <v>27.7</v>
      </c>
      <c r="J21">
        <v>18.8</v>
      </c>
    </row>
    <row r="22" spans="1:12" x14ac:dyDescent="0.25">
      <c r="A22" s="5" t="s">
        <v>68</v>
      </c>
      <c r="B22" s="5" t="s">
        <v>69</v>
      </c>
      <c r="C22" t="s">
        <v>67</v>
      </c>
      <c r="D22">
        <v>613.9</v>
      </c>
      <c r="E22">
        <v>499.3</v>
      </c>
      <c r="F22">
        <v>463.6</v>
      </c>
      <c r="G22">
        <v>508.2</v>
      </c>
      <c r="H22">
        <v>207.5</v>
      </c>
      <c r="I22">
        <v>93.4</v>
      </c>
      <c r="J22">
        <v>39.1</v>
      </c>
    </row>
    <row r="23" spans="1:12" x14ac:dyDescent="0.25">
      <c r="A23" s="5" t="s">
        <v>70</v>
      </c>
      <c r="B23" s="5" t="s">
        <v>71</v>
      </c>
      <c r="C23" t="s">
        <v>67</v>
      </c>
      <c r="D23">
        <v>70.099999999999994</v>
      </c>
      <c r="E23">
        <v>-31.5</v>
      </c>
      <c r="F23">
        <v>-28.1</v>
      </c>
      <c r="G23">
        <v>-27.7</v>
      </c>
      <c r="H23">
        <v>-24.1</v>
      </c>
      <c r="I23">
        <v>-13.7</v>
      </c>
      <c r="J23">
        <v>-12.5</v>
      </c>
    </row>
    <row r="24" spans="1:12" x14ac:dyDescent="0.25">
      <c r="A24" s="5" t="s">
        <v>72</v>
      </c>
      <c r="B24" s="5" t="s">
        <v>73</v>
      </c>
      <c r="C24" t="s">
        <v>67</v>
      </c>
      <c r="D24">
        <v>684</v>
      </c>
      <c r="E24">
        <v>467.8</v>
      </c>
      <c r="F24">
        <v>435.5</v>
      </c>
      <c r="G24">
        <v>480.5</v>
      </c>
      <c r="H24">
        <v>183.4</v>
      </c>
      <c r="I24">
        <v>79.7</v>
      </c>
      <c r="J24">
        <v>26.6</v>
      </c>
    </row>
    <row r="25" spans="1:12" x14ac:dyDescent="0.25">
      <c r="A25" s="5" t="s">
        <v>74</v>
      </c>
      <c r="B25" s="5" t="s">
        <v>75</v>
      </c>
      <c r="C25" t="s">
        <v>67</v>
      </c>
      <c r="D25">
        <v>77.099999999999994</v>
      </c>
      <c r="E25">
        <v>70.400000000000006</v>
      </c>
      <c r="F25">
        <v>68</v>
      </c>
      <c r="G25">
        <v>69.7</v>
      </c>
      <c r="H25">
        <v>27.4</v>
      </c>
      <c r="I25">
        <v>10.4</v>
      </c>
      <c r="J25">
        <v>3.7</v>
      </c>
    </row>
    <row r="26" spans="1:12" x14ac:dyDescent="0.25">
      <c r="A26" s="5" t="s">
        <v>76</v>
      </c>
      <c r="B26" s="5" t="s">
        <v>77</v>
      </c>
      <c r="C26" t="s">
        <v>67</v>
      </c>
      <c r="D26">
        <v>606.9</v>
      </c>
      <c r="E26">
        <v>397.5</v>
      </c>
      <c r="F26">
        <v>367.5</v>
      </c>
      <c r="G26">
        <v>410.8</v>
      </c>
      <c r="H26">
        <v>156</v>
      </c>
      <c r="I26">
        <v>69.3</v>
      </c>
      <c r="J26">
        <v>22.9</v>
      </c>
    </row>
    <row r="27" spans="1:12" x14ac:dyDescent="0.25">
      <c r="A27" s="5" t="s">
        <v>78</v>
      </c>
      <c r="B27" s="5" t="s">
        <v>79</v>
      </c>
      <c r="C27" t="s">
        <v>67</v>
      </c>
      <c r="D27">
        <v>-5.0999999999999996</v>
      </c>
      <c r="E27">
        <v>-10.5</v>
      </c>
      <c r="F27" t="s">
        <v>67</v>
      </c>
      <c r="G27" t="s">
        <v>67</v>
      </c>
      <c r="H27" t="s">
        <v>67</v>
      </c>
      <c r="I27" t="s">
        <v>67</v>
      </c>
      <c r="J27" t="s">
        <v>67</v>
      </c>
    </row>
    <row r="28" spans="1:12" x14ac:dyDescent="0.25">
      <c r="A28" s="5" t="s">
        <v>80</v>
      </c>
      <c r="B28" s="5" t="s">
        <v>81</v>
      </c>
      <c r="C28" t="s">
        <v>67</v>
      </c>
      <c r="D28">
        <v>601.9</v>
      </c>
      <c r="E28">
        <v>387</v>
      </c>
      <c r="F28">
        <v>367.5</v>
      </c>
      <c r="G28">
        <v>410.8</v>
      </c>
      <c r="H28">
        <v>156</v>
      </c>
      <c r="I28">
        <v>69.3</v>
      </c>
      <c r="J28">
        <v>22.9</v>
      </c>
    </row>
    <row r="29" spans="1:12" x14ac:dyDescent="0.25">
      <c r="A29" s="5" t="s">
        <v>82</v>
      </c>
      <c r="B29" s="5" t="s">
        <v>83</v>
      </c>
      <c r="C29" t="s">
        <v>67</v>
      </c>
      <c r="D29">
        <v>464.3</v>
      </c>
      <c r="E29">
        <v>104.4</v>
      </c>
      <c r="F29">
        <v>204.4</v>
      </c>
      <c r="G29">
        <v>265.7</v>
      </c>
      <c r="H29">
        <v>207.7</v>
      </c>
      <c r="I29">
        <v>69.900000000000006</v>
      </c>
      <c r="J29">
        <v>20.9</v>
      </c>
    </row>
    <row r="30" spans="1:12" x14ac:dyDescent="0.25">
      <c r="A30" s="5" t="s">
        <v>84</v>
      </c>
      <c r="B30" s="5" t="s">
        <v>85</v>
      </c>
      <c r="C30" t="s">
        <v>67</v>
      </c>
      <c r="D30">
        <v>3932</v>
      </c>
      <c r="E30">
        <v>4066</v>
      </c>
      <c r="F30">
        <v>3314</v>
      </c>
      <c r="G30">
        <v>2297</v>
      </c>
      <c r="H30">
        <v>1462</v>
      </c>
      <c r="I30">
        <v>730.9</v>
      </c>
      <c r="J30">
        <v>466.9</v>
      </c>
    </row>
    <row r="31" spans="1:12" x14ac:dyDescent="0.25">
      <c r="A31" s="5" t="s">
        <v>86</v>
      </c>
      <c r="B31" s="5" t="s">
        <v>87</v>
      </c>
      <c r="C31" t="s">
        <v>67</v>
      </c>
      <c r="D31">
        <v>4397</v>
      </c>
      <c r="E31">
        <v>4170</v>
      </c>
      <c r="F31">
        <v>3518</v>
      </c>
      <c r="G31">
        <v>2562</v>
      </c>
      <c r="H31">
        <v>1670</v>
      </c>
      <c r="I31">
        <v>800.8</v>
      </c>
      <c r="J31">
        <v>487.8</v>
      </c>
    </row>
    <row r="32" spans="1:12" x14ac:dyDescent="0.25">
      <c r="A32" s="5" t="s">
        <v>88</v>
      </c>
      <c r="B32" s="5" t="s">
        <v>89</v>
      </c>
      <c r="C32" t="s">
        <v>67</v>
      </c>
      <c r="D32">
        <v>111.7</v>
      </c>
      <c r="E32">
        <v>75</v>
      </c>
      <c r="F32">
        <v>122.9</v>
      </c>
      <c r="G32">
        <v>61.8</v>
      </c>
      <c r="H32">
        <v>67</v>
      </c>
      <c r="I32">
        <v>59</v>
      </c>
      <c r="J32">
        <v>30.2</v>
      </c>
    </row>
    <row r="33" spans="1:10" x14ac:dyDescent="0.25">
      <c r="A33" s="5" t="s">
        <v>90</v>
      </c>
      <c r="B33" s="5" t="s">
        <v>91</v>
      </c>
      <c r="C33" t="s">
        <v>67</v>
      </c>
      <c r="D33">
        <v>1586</v>
      </c>
      <c r="E33">
        <v>1898</v>
      </c>
      <c r="F33">
        <v>1564</v>
      </c>
      <c r="G33">
        <v>1014</v>
      </c>
      <c r="H33">
        <v>808.7</v>
      </c>
      <c r="I33">
        <v>610.79999999999995</v>
      </c>
      <c r="J33">
        <v>401.9</v>
      </c>
    </row>
    <row r="34" spans="1:10" x14ac:dyDescent="0.25">
      <c r="A34" s="5" t="s">
        <v>92</v>
      </c>
      <c r="B34" s="5" t="s">
        <v>93</v>
      </c>
      <c r="C34" t="s">
        <v>67</v>
      </c>
      <c r="D34">
        <v>1698</v>
      </c>
      <c r="E34">
        <v>1973</v>
      </c>
      <c r="F34">
        <v>1687</v>
      </c>
      <c r="G34">
        <v>1076</v>
      </c>
      <c r="H34">
        <v>875.7</v>
      </c>
      <c r="I34">
        <v>669.8</v>
      </c>
      <c r="J34">
        <v>432.1</v>
      </c>
    </row>
    <row r="35" spans="1:10" x14ac:dyDescent="0.25">
      <c r="A35" s="5" t="s">
        <v>78</v>
      </c>
      <c r="B35" s="5" t="s">
        <v>79</v>
      </c>
      <c r="C35" t="s">
        <v>67</v>
      </c>
      <c r="D35">
        <v>51.7</v>
      </c>
      <c r="E35">
        <v>46.6</v>
      </c>
      <c r="F35">
        <v>36.1</v>
      </c>
      <c r="G35">
        <v>24.6</v>
      </c>
      <c r="H35">
        <v>8.9</v>
      </c>
      <c r="I35">
        <v>1.1000000000000001</v>
      </c>
      <c r="J35">
        <v>0.3</v>
      </c>
    </row>
    <row r="36" spans="1:10" x14ac:dyDescent="0.25">
      <c r="A36" s="5" t="s">
        <v>94</v>
      </c>
      <c r="B36" s="5" t="s">
        <v>95</v>
      </c>
      <c r="C36" t="s">
        <v>67</v>
      </c>
      <c r="D36">
        <v>2647</v>
      </c>
      <c r="E36">
        <v>2151</v>
      </c>
      <c r="F36">
        <v>1795</v>
      </c>
      <c r="G36">
        <v>1462</v>
      </c>
      <c r="H36">
        <v>785.5</v>
      </c>
      <c r="I36">
        <v>130</v>
      </c>
      <c r="J36">
        <v>55.4</v>
      </c>
    </row>
    <row r="37" spans="1:10" x14ac:dyDescent="0.25">
      <c r="A37" s="5" t="s">
        <v>96</v>
      </c>
      <c r="B37" s="5" t="s">
        <v>97</v>
      </c>
      <c r="C37" t="s">
        <v>67</v>
      </c>
      <c r="D37">
        <v>4397</v>
      </c>
      <c r="E37">
        <v>4170</v>
      </c>
      <c r="F37">
        <v>3518</v>
      </c>
      <c r="G37">
        <v>2562</v>
      </c>
      <c r="H37">
        <v>1670</v>
      </c>
      <c r="I37">
        <v>800.8</v>
      </c>
      <c r="J37">
        <v>487.8</v>
      </c>
    </row>
    <row r="38" spans="1:10" x14ac:dyDescent="0.25">
      <c r="A38" s="5" t="s">
        <v>98</v>
      </c>
      <c r="B38" s="5" t="s">
        <v>99</v>
      </c>
      <c r="C38">
        <v>72.02</v>
      </c>
      <c r="D38">
        <v>44.2</v>
      </c>
      <c r="E38">
        <v>44.13</v>
      </c>
      <c r="F38">
        <v>44.1</v>
      </c>
      <c r="G38">
        <v>44.1</v>
      </c>
      <c r="H38">
        <v>35</v>
      </c>
      <c r="I38">
        <v>2E-3</v>
      </c>
      <c r="J38">
        <v>2E-3</v>
      </c>
    </row>
    <row r="39" spans="1:10" x14ac:dyDescent="0.25">
      <c r="A39" s="5" t="s">
        <v>102</v>
      </c>
      <c r="B39" s="5" t="s">
        <v>103</v>
      </c>
      <c r="C39" t="s">
        <v>67</v>
      </c>
      <c r="D39">
        <v>15.48</v>
      </c>
      <c r="E39">
        <v>10.6</v>
      </c>
      <c r="F39">
        <v>9.8800000000000008</v>
      </c>
      <c r="G39">
        <v>10.9</v>
      </c>
      <c r="H39">
        <v>5.24</v>
      </c>
      <c r="I39">
        <v>39850</v>
      </c>
      <c r="J39">
        <v>13300</v>
      </c>
    </row>
    <row r="40" spans="1:10" x14ac:dyDescent="0.25">
      <c r="A40" s="5" t="s">
        <v>104</v>
      </c>
      <c r="B40" s="5" t="s">
        <v>105</v>
      </c>
      <c r="C40" t="s">
        <v>67</v>
      </c>
      <c r="D40">
        <v>13.63</v>
      </c>
      <c r="E40">
        <v>8.77</v>
      </c>
      <c r="F40">
        <v>8.07</v>
      </c>
      <c r="G40">
        <v>10.11</v>
      </c>
      <c r="H40">
        <v>5.04</v>
      </c>
      <c r="I40">
        <v>2.74</v>
      </c>
      <c r="J40">
        <v>0.91</v>
      </c>
    </row>
    <row r="41" spans="1:10" x14ac:dyDescent="0.25">
      <c r="A41" s="5" t="s">
        <v>106</v>
      </c>
      <c r="B41" s="5" t="s">
        <v>107</v>
      </c>
      <c r="C41" t="s">
        <v>67</v>
      </c>
      <c r="D41">
        <v>12.74</v>
      </c>
      <c r="E41">
        <v>8.7799999999999994</v>
      </c>
      <c r="F41">
        <v>8.07</v>
      </c>
      <c r="G41">
        <v>10.11</v>
      </c>
      <c r="H41">
        <v>5.04</v>
      </c>
      <c r="I41">
        <v>2.74</v>
      </c>
      <c r="J41">
        <v>0.91</v>
      </c>
    </row>
    <row r="42" spans="1:10" x14ac:dyDescent="0.25">
      <c r="A42" s="5" t="s">
        <v>108</v>
      </c>
      <c r="B42" s="5" t="s">
        <v>109</v>
      </c>
      <c r="C42" t="s">
        <v>67</v>
      </c>
      <c r="D42">
        <v>0.75</v>
      </c>
      <c r="E42">
        <v>0.75</v>
      </c>
      <c r="F42">
        <v>0.6</v>
      </c>
      <c r="G42">
        <v>0.45</v>
      </c>
      <c r="H42">
        <v>0.35</v>
      </c>
      <c r="I42" t="s">
        <v>67</v>
      </c>
      <c r="J42" t="s">
        <v>67</v>
      </c>
    </row>
    <row r="43" spans="1:10" x14ac:dyDescent="0.25">
      <c r="A43" s="5" t="s">
        <v>110</v>
      </c>
      <c r="B43" s="5" t="s">
        <v>111</v>
      </c>
      <c r="C43" t="s">
        <v>67</v>
      </c>
      <c r="D43">
        <v>33.1</v>
      </c>
      <c r="E43">
        <v>33</v>
      </c>
      <c r="F43">
        <v>26.5</v>
      </c>
      <c r="G43">
        <v>19.8</v>
      </c>
      <c r="H43">
        <v>12.25</v>
      </c>
      <c r="I43" t="s">
        <v>67</v>
      </c>
      <c r="J43" t="s">
        <v>67</v>
      </c>
    </row>
    <row r="44" spans="1:10" x14ac:dyDescent="0.25">
      <c r="A44" s="5" t="s">
        <v>124</v>
      </c>
      <c r="B44" s="5" t="s">
        <v>125</v>
      </c>
      <c r="C44" t="s">
        <v>67</v>
      </c>
      <c r="D44">
        <v>3.54</v>
      </c>
      <c r="E44">
        <v>3.51</v>
      </c>
      <c r="F44">
        <v>2.92</v>
      </c>
      <c r="G44">
        <v>2.4900000000000002</v>
      </c>
      <c r="H44">
        <v>2.17</v>
      </c>
      <c r="I44">
        <v>17150</v>
      </c>
      <c r="J44">
        <v>11350</v>
      </c>
    </row>
    <row r="45" spans="1:10" x14ac:dyDescent="0.25">
      <c r="A45" s="5" t="s">
        <v>112</v>
      </c>
      <c r="B45" s="5" t="s">
        <v>113</v>
      </c>
      <c r="C45" t="s">
        <v>67</v>
      </c>
      <c r="D45">
        <v>59.89</v>
      </c>
      <c r="E45">
        <v>48.73</v>
      </c>
      <c r="F45">
        <v>40.71</v>
      </c>
      <c r="G45">
        <v>33.15</v>
      </c>
      <c r="H45">
        <v>22.44</v>
      </c>
      <c r="I45">
        <v>65000</v>
      </c>
      <c r="J45">
        <v>27700</v>
      </c>
    </row>
    <row r="46" spans="1:10" x14ac:dyDescent="0.25">
      <c r="A46" s="5" t="s">
        <v>114</v>
      </c>
      <c r="B46" s="5" t="s">
        <v>115</v>
      </c>
      <c r="C46" t="s">
        <v>67</v>
      </c>
      <c r="D46">
        <v>2.0099999999999998</v>
      </c>
      <c r="E46">
        <v>2.35</v>
      </c>
      <c r="F46">
        <v>1.97</v>
      </c>
      <c r="G46">
        <v>1.73</v>
      </c>
      <c r="H46">
        <v>1.59</v>
      </c>
      <c r="I46">
        <v>-9700</v>
      </c>
      <c r="J46">
        <v>7600</v>
      </c>
    </row>
    <row r="47" spans="1:10" x14ac:dyDescent="0.25">
      <c r="A47" s="5" t="s">
        <v>116</v>
      </c>
      <c r="B47" s="5" t="s">
        <v>117</v>
      </c>
      <c r="C47" t="s">
        <v>67</v>
      </c>
      <c r="D47">
        <v>99.48</v>
      </c>
      <c r="E47">
        <v>94.5</v>
      </c>
      <c r="F47">
        <v>79.78</v>
      </c>
      <c r="G47">
        <v>58.1</v>
      </c>
      <c r="H47">
        <v>47.72</v>
      </c>
      <c r="I47">
        <v>400400</v>
      </c>
      <c r="J47">
        <v>243900</v>
      </c>
    </row>
    <row r="48" spans="1:10" x14ac:dyDescent="0.25">
      <c r="A48" s="5" t="s">
        <v>118</v>
      </c>
      <c r="B48" s="5" t="s">
        <v>119</v>
      </c>
      <c r="C48" t="s">
        <v>67</v>
      </c>
      <c r="D48">
        <v>366</v>
      </c>
      <c r="E48">
        <v>354</v>
      </c>
      <c r="F48">
        <v>295</v>
      </c>
      <c r="G48">
        <v>247</v>
      </c>
      <c r="H48">
        <v>228</v>
      </c>
      <c r="I48">
        <v>121</v>
      </c>
      <c r="J48">
        <v>83</v>
      </c>
    </row>
    <row r="49" spans="1:10" x14ac:dyDescent="0.25">
      <c r="A49" s="5" t="s">
        <v>120</v>
      </c>
      <c r="B49" s="5" t="s">
        <v>121</v>
      </c>
      <c r="C49" t="s">
        <v>67</v>
      </c>
      <c r="D49">
        <v>11.4</v>
      </c>
      <c r="E49">
        <v>10.3</v>
      </c>
      <c r="F49">
        <v>8</v>
      </c>
      <c r="G49">
        <v>6.9</v>
      </c>
      <c r="H49">
        <v>5.5</v>
      </c>
      <c r="I49">
        <v>6.6</v>
      </c>
      <c r="J49">
        <v>3.9</v>
      </c>
    </row>
    <row r="50" spans="1:10" x14ac:dyDescent="0.25">
      <c r="A50" s="5" t="s">
        <v>122</v>
      </c>
      <c r="B50" s="5" t="s">
        <v>123</v>
      </c>
      <c r="C50" t="s">
        <v>67</v>
      </c>
      <c r="D50">
        <v>31148</v>
      </c>
      <c r="E50">
        <v>29096</v>
      </c>
      <c r="F50">
        <v>27119</v>
      </c>
      <c r="G50">
        <v>27935</v>
      </c>
      <c r="H50">
        <v>24123</v>
      </c>
      <c r="I50">
        <v>54545</v>
      </c>
      <c r="J50">
        <v>46988</v>
      </c>
    </row>
    <row r="51" spans="1:10" x14ac:dyDescent="0.25">
      <c r="A51" s="5" t="s">
        <v>301</v>
      </c>
      <c r="B51" s="5" t="s">
        <v>302</v>
      </c>
      <c r="C51" t="s">
        <v>67</v>
      </c>
      <c r="D51">
        <v>427650</v>
      </c>
      <c r="E51">
        <v>437438</v>
      </c>
      <c r="F51">
        <v>436786</v>
      </c>
      <c r="G51">
        <v>444433</v>
      </c>
      <c r="H51">
        <v>332250</v>
      </c>
      <c r="I51">
        <v>283711</v>
      </c>
      <c r="J51">
        <v>273494</v>
      </c>
    </row>
    <row r="52" spans="1:10" x14ac:dyDescent="0.25">
      <c r="A52" s="5" t="s">
        <v>126</v>
      </c>
      <c r="B52" s="5" t="s">
        <v>127</v>
      </c>
      <c r="C52" t="s">
        <v>67</v>
      </c>
      <c r="D52">
        <v>307377</v>
      </c>
      <c r="E52">
        <v>318927</v>
      </c>
      <c r="F52">
        <v>314237</v>
      </c>
      <c r="G52">
        <v>308502</v>
      </c>
      <c r="H52">
        <v>245175</v>
      </c>
      <c r="I52">
        <v>228926</v>
      </c>
      <c r="J52">
        <v>226506</v>
      </c>
    </row>
    <row r="53" spans="1:10" x14ac:dyDescent="0.25">
      <c r="A53" s="5" t="s">
        <v>128</v>
      </c>
      <c r="B53" s="5" t="s">
        <v>129</v>
      </c>
      <c r="C53" t="s">
        <v>67</v>
      </c>
      <c r="D53">
        <v>1640000</v>
      </c>
      <c r="E53">
        <v>1090000</v>
      </c>
      <c r="F53">
        <v>1250000</v>
      </c>
      <c r="G53">
        <v>1660000</v>
      </c>
      <c r="H53">
        <v>684211</v>
      </c>
      <c r="I53">
        <v>572727</v>
      </c>
      <c r="J53">
        <v>275904</v>
      </c>
    </row>
    <row r="54" spans="1:10" x14ac:dyDescent="0.25">
      <c r="A54" s="5" t="s">
        <v>130</v>
      </c>
      <c r="B54" s="5" t="s">
        <v>131</v>
      </c>
      <c r="C54" t="s">
        <v>67</v>
      </c>
      <c r="D54">
        <v>2.4</v>
      </c>
      <c r="E54">
        <v>5.2</v>
      </c>
      <c r="F54">
        <v>5.2</v>
      </c>
      <c r="G54">
        <v>3.2</v>
      </c>
      <c r="H54">
        <v>5.3</v>
      </c>
      <c r="I54" t="s">
        <v>67</v>
      </c>
      <c r="J54" t="s">
        <v>67</v>
      </c>
    </row>
    <row r="55" spans="1:10" x14ac:dyDescent="0.25">
      <c r="A55" s="5" t="s">
        <v>132</v>
      </c>
      <c r="B55" s="5" t="s">
        <v>133</v>
      </c>
      <c r="C55" t="s">
        <v>67</v>
      </c>
      <c r="D55">
        <v>9.06</v>
      </c>
      <c r="E55">
        <v>12.97</v>
      </c>
      <c r="F55">
        <v>14.47</v>
      </c>
      <c r="G55">
        <v>12.86</v>
      </c>
      <c r="H55">
        <v>12.24</v>
      </c>
      <c r="I55" t="s">
        <v>67</v>
      </c>
      <c r="J55" t="s">
        <v>67</v>
      </c>
    </row>
    <row r="56" spans="1:10" x14ac:dyDescent="0.25">
      <c r="A56" s="5" t="s">
        <v>134</v>
      </c>
      <c r="B56" s="5" t="s">
        <v>135</v>
      </c>
      <c r="C56" t="s">
        <v>67</v>
      </c>
      <c r="D56">
        <v>0.54</v>
      </c>
      <c r="E56">
        <v>0.93</v>
      </c>
      <c r="F56">
        <v>1.04</v>
      </c>
      <c r="G56">
        <v>0.97</v>
      </c>
      <c r="H56">
        <v>1.18</v>
      </c>
      <c r="I56" t="s">
        <v>67</v>
      </c>
      <c r="J56" t="s">
        <v>67</v>
      </c>
    </row>
    <row r="57" spans="1:10" x14ac:dyDescent="0.25">
      <c r="A57" s="5" t="s">
        <v>136</v>
      </c>
      <c r="B57" s="5" t="s">
        <v>137</v>
      </c>
      <c r="C57" t="s">
        <v>67</v>
      </c>
      <c r="D57">
        <v>15.98</v>
      </c>
      <c r="E57">
        <v>19.329999999999998</v>
      </c>
      <c r="F57">
        <v>21.46</v>
      </c>
      <c r="G57">
        <v>18.48</v>
      </c>
      <c r="H57">
        <v>16.649999999999999</v>
      </c>
      <c r="I57" t="s">
        <v>67</v>
      </c>
      <c r="J57" t="s">
        <v>67</v>
      </c>
    </row>
    <row r="58" spans="1:10" x14ac:dyDescent="0.25">
      <c r="A58" s="5" t="s">
        <v>138</v>
      </c>
      <c r="B58" s="5" t="s">
        <v>139</v>
      </c>
      <c r="C58" t="s">
        <v>67</v>
      </c>
      <c r="D58">
        <v>2.34</v>
      </c>
      <c r="E58">
        <v>1.65</v>
      </c>
      <c r="F58">
        <v>1.42</v>
      </c>
      <c r="G58">
        <v>1.41</v>
      </c>
      <c r="H58">
        <v>1.32</v>
      </c>
      <c r="I58" t="s">
        <v>67</v>
      </c>
      <c r="J58" t="s">
        <v>67</v>
      </c>
    </row>
    <row r="59" spans="1:10" x14ac:dyDescent="0.25">
      <c r="A59" s="5" t="s">
        <v>140</v>
      </c>
      <c r="B59" s="5" t="s">
        <v>141</v>
      </c>
      <c r="C59" t="s">
        <v>67</v>
      </c>
      <c r="D59">
        <v>42.5</v>
      </c>
      <c r="E59">
        <v>19.3</v>
      </c>
      <c r="F59">
        <v>19.100000000000001</v>
      </c>
      <c r="G59">
        <v>31.6</v>
      </c>
      <c r="H59">
        <v>19</v>
      </c>
      <c r="I59" t="s">
        <v>67</v>
      </c>
      <c r="J59" t="s">
        <v>67</v>
      </c>
    </row>
    <row r="60" spans="1:10" x14ac:dyDescent="0.25">
      <c r="A60" s="5" t="s">
        <v>142</v>
      </c>
      <c r="B60" s="5" t="s">
        <v>143</v>
      </c>
      <c r="C60" t="s">
        <v>67</v>
      </c>
      <c r="D60">
        <v>22.74</v>
      </c>
      <c r="E60">
        <v>17.989999999999998</v>
      </c>
      <c r="F60">
        <v>20.47</v>
      </c>
      <c r="G60">
        <v>28.1</v>
      </c>
      <c r="H60">
        <v>19.86</v>
      </c>
      <c r="I60">
        <v>53.31</v>
      </c>
      <c r="J60">
        <v>41.34</v>
      </c>
    </row>
    <row r="61" spans="1:10" x14ac:dyDescent="0.25">
      <c r="A61" s="5" t="s">
        <v>144</v>
      </c>
      <c r="B61" s="5" t="s">
        <v>145</v>
      </c>
      <c r="C61" t="s">
        <v>67</v>
      </c>
      <c r="D61">
        <v>384.6</v>
      </c>
      <c r="E61">
        <v>249.84</v>
      </c>
      <c r="F61">
        <v>285.10000000000002</v>
      </c>
      <c r="G61">
        <v>374.13</v>
      </c>
      <c r="H61">
        <v>205.8</v>
      </c>
      <c r="I61">
        <v>202.04</v>
      </c>
      <c r="J61">
        <v>100.88</v>
      </c>
    </row>
    <row r="62" spans="1:10" x14ac:dyDescent="0.25">
      <c r="A62" s="5" t="s">
        <v>146</v>
      </c>
      <c r="B62" s="5" t="s">
        <v>147</v>
      </c>
      <c r="C62" t="s">
        <v>67</v>
      </c>
      <c r="D62">
        <v>14.43</v>
      </c>
      <c r="E62">
        <v>10.07</v>
      </c>
      <c r="F62">
        <v>11.29</v>
      </c>
      <c r="G62">
        <v>17.190000000000001</v>
      </c>
      <c r="H62">
        <v>10.88</v>
      </c>
      <c r="I62">
        <v>10.95</v>
      </c>
      <c r="J62">
        <v>7.26</v>
      </c>
    </row>
    <row r="63" spans="1:10" x14ac:dyDescent="0.25">
      <c r="A63" s="5" t="s">
        <v>148</v>
      </c>
      <c r="B63" s="5" t="s">
        <v>148</v>
      </c>
      <c r="C63" t="s">
        <v>67</v>
      </c>
      <c r="D63">
        <v>13.69</v>
      </c>
      <c r="E63">
        <v>9.2799999999999994</v>
      </c>
      <c r="F63">
        <v>10.45</v>
      </c>
      <c r="G63">
        <v>16.03</v>
      </c>
      <c r="H63">
        <v>9.34</v>
      </c>
      <c r="I63">
        <v>8.65</v>
      </c>
      <c r="J63">
        <v>4.6900000000000004</v>
      </c>
    </row>
    <row r="64" spans="1:10" x14ac:dyDescent="0.25">
      <c r="A64" s="5" t="s">
        <v>149</v>
      </c>
      <c r="B64" s="5" t="s">
        <v>150</v>
      </c>
      <c r="C64" t="s">
        <v>67</v>
      </c>
      <c r="D64">
        <v>10.56</v>
      </c>
      <c r="E64">
        <v>2.5</v>
      </c>
      <c r="F64">
        <v>5.81</v>
      </c>
      <c r="G64">
        <v>10.37</v>
      </c>
      <c r="H64">
        <v>12.44</v>
      </c>
      <c r="I64">
        <v>8.73</v>
      </c>
      <c r="J64">
        <v>4.28</v>
      </c>
    </row>
    <row r="65" spans="1:10" x14ac:dyDescent="0.25">
      <c r="A65" s="5" t="s">
        <v>151</v>
      </c>
      <c r="B65" s="5" t="s">
        <v>152</v>
      </c>
      <c r="C65" t="s">
        <v>67</v>
      </c>
      <c r="D65">
        <v>60.2</v>
      </c>
      <c r="E65">
        <v>51.57</v>
      </c>
      <c r="F65">
        <v>51.03</v>
      </c>
      <c r="G65">
        <v>57.05</v>
      </c>
      <c r="H65">
        <v>47.03</v>
      </c>
      <c r="I65">
        <v>16.23</v>
      </c>
      <c r="J65">
        <v>11.36</v>
      </c>
    </row>
    <row r="66" spans="1:10" x14ac:dyDescent="0.25">
      <c r="A66" s="5" t="s">
        <v>153</v>
      </c>
      <c r="B66" s="5" t="s">
        <v>154</v>
      </c>
      <c r="C66" t="s">
        <v>67</v>
      </c>
      <c r="D66">
        <v>39.799999999999997</v>
      </c>
      <c r="E66">
        <v>48.43</v>
      </c>
      <c r="F66">
        <v>48.97</v>
      </c>
      <c r="G66">
        <v>42.95</v>
      </c>
      <c r="H66">
        <v>52.97</v>
      </c>
      <c r="I66">
        <v>83.77</v>
      </c>
      <c r="J66">
        <v>88.64</v>
      </c>
    </row>
    <row r="67" spans="1:10" x14ac:dyDescent="0.25">
      <c r="A67" s="5" t="s">
        <v>155</v>
      </c>
      <c r="B67" s="5" t="s">
        <v>156</v>
      </c>
      <c r="C67" t="s">
        <v>67</v>
      </c>
      <c r="D67">
        <v>66.11</v>
      </c>
      <c r="E67">
        <v>93.9</v>
      </c>
      <c r="F67">
        <v>95.96</v>
      </c>
      <c r="G67">
        <v>75.28</v>
      </c>
      <c r="H67">
        <v>112.62</v>
      </c>
      <c r="I67">
        <v>516</v>
      </c>
      <c r="J67">
        <v>780.51</v>
      </c>
    </row>
    <row r="68" spans="1:10" x14ac:dyDescent="0.25">
      <c r="A68" s="5" t="s">
        <v>303</v>
      </c>
      <c r="B68" s="5" t="s">
        <v>304</v>
      </c>
      <c r="C68" t="s">
        <v>67</v>
      </c>
      <c r="D68">
        <v>71.88</v>
      </c>
      <c r="E68">
        <v>72.89</v>
      </c>
      <c r="F68">
        <v>71.92</v>
      </c>
      <c r="G68">
        <v>69.400000000000006</v>
      </c>
      <c r="H68">
        <v>73.75</v>
      </c>
      <c r="I68">
        <v>80.760000000000005</v>
      </c>
    </row>
    <row r="69" spans="1:10" x14ac:dyDescent="0.25">
      <c r="A69" s="5" t="s">
        <v>157</v>
      </c>
      <c r="B69" s="5" t="s">
        <v>158</v>
      </c>
      <c r="C69" t="s">
        <v>67</v>
      </c>
      <c r="D69">
        <v>10.56</v>
      </c>
      <c r="E69">
        <v>2.5</v>
      </c>
      <c r="F69">
        <v>5.81</v>
      </c>
      <c r="G69">
        <v>10.37</v>
      </c>
      <c r="H69">
        <v>12.44</v>
      </c>
      <c r="I69">
        <v>8.73</v>
      </c>
    </row>
    <row r="70" spans="1:10" x14ac:dyDescent="0.25">
      <c r="A70" s="5" t="s">
        <v>159</v>
      </c>
      <c r="B70" s="5" t="s">
        <v>160</v>
      </c>
      <c r="C70" t="s">
        <v>67</v>
      </c>
      <c r="D70">
        <v>384.6</v>
      </c>
      <c r="E70">
        <v>249.84</v>
      </c>
      <c r="F70">
        <v>285.10000000000002</v>
      </c>
      <c r="G70">
        <v>374.13</v>
      </c>
      <c r="H70">
        <v>205.8</v>
      </c>
      <c r="I70">
        <v>202.04</v>
      </c>
    </row>
    <row r="71" spans="1:10" x14ac:dyDescent="0.25">
      <c r="A71" s="5" t="s">
        <v>161</v>
      </c>
      <c r="B71" s="5" t="s">
        <v>162</v>
      </c>
      <c r="C71" t="s">
        <v>67</v>
      </c>
      <c r="D71">
        <v>392.27</v>
      </c>
      <c r="E71">
        <v>322.33999999999997</v>
      </c>
      <c r="F71">
        <v>359.66</v>
      </c>
      <c r="G71">
        <v>462.84</v>
      </c>
      <c r="H71">
        <v>273.75</v>
      </c>
      <c r="I71">
        <v>272.3</v>
      </c>
    </row>
    <row r="72" spans="1:10" x14ac:dyDescent="0.25">
      <c r="A72" s="5" t="s">
        <v>163</v>
      </c>
      <c r="B72" s="5" t="s">
        <v>164</v>
      </c>
      <c r="C72" t="s">
        <v>67</v>
      </c>
      <c r="D72">
        <v>3.56</v>
      </c>
      <c r="E72">
        <v>3.71</v>
      </c>
      <c r="F72">
        <v>3.66</v>
      </c>
      <c r="G72">
        <v>4.29</v>
      </c>
      <c r="H72">
        <v>4.54</v>
      </c>
      <c r="I72">
        <v>4.28</v>
      </c>
    </row>
    <row r="73" spans="1:10" x14ac:dyDescent="0.25">
      <c r="A73" s="5" t="s">
        <v>165</v>
      </c>
      <c r="B73" s="5" t="s">
        <v>166</v>
      </c>
      <c r="C73" t="s">
        <v>67</v>
      </c>
      <c r="D73">
        <v>89.42</v>
      </c>
      <c r="E73">
        <v>97.51</v>
      </c>
      <c r="F73">
        <v>94.2</v>
      </c>
      <c r="G73">
        <v>89.66</v>
      </c>
      <c r="H73">
        <v>87.54</v>
      </c>
      <c r="I73">
        <v>91.27</v>
      </c>
    </row>
    <row r="74" spans="1:10" x14ac:dyDescent="0.25">
      <c r="A74" s="5" t="s">
        <v>167</v>
      </c>
      <c r="B74" s="5" t="s">
        <v>168</v>
      </c>
      <c r="C74" t="s">
        <v>67</v>
      </c>
      <c r="D74">
        <v>13.69</v>
      </c>
      <c r="E74">
        <v>9.2799999999999994</v>
      </c>
      <c r="F74">
        <v>10.45</v>
      </c>
      <c r="G74">
        <v>16.03</v>
      </c>
      <c r="H74">
        <v>9.34</v>
      </c>
      <c r="I74">
        <v>8.65</v>
      </c>
    </row>
    <row r="75" spans="1:10" x14ac:dyDescent="0.25">
      <c r="A75" s="5" t="s">
        <v>169</v>
      </c>
      <c r="B75" s="5" t="s">
        <v>170</v>
      </c>
      <c r="C75" t="s">
        <v>67</v>
      </c>
      <c r="D75">
        <v>14.33</v>
      </c>
      <c r="E75">
        <v>12.19</v>
      </c>
      <c r="F75">
        <v>13.65</v>
      </c>
      <c r="G75">
        <v>20.329999999999998</v>
      </c>
      <c r="H75">
        <v>12.94</v>
      </c>
      <c r="I75">
        <v>12.59</v>
      </c>
    </row>
    <row r="76" spans="1:10" x14ac:dyDescent="0.25">
      <c r="A76" s="5" t="s">
        <v>171</v>
      </c>
      <c r="B76" s="5" t="s">
        <v>172</v>
      </c>
      <c r="C76" t="s">
        <v>67</v>
      </c>
      <c r="D76">
        <v>67.319999999999993</v>
      </c>
      <c r="E76">
        <v>52.9</v>
      </c>
      <c r="F76">
        <v>54.16</v>
      </c>
      <c r="G76">
        <v>63.65</v>
      </c>
      <c r="H76">
        <v>53.73</v>
      </c>
      <c r="I76">
        <v>17.79</v>
      </c>
    </row>
    <row r="77" spans="1:10" x14ac:dyDescent="0.25">
      <c r="A77" s="5" t="s">
        <v>173</v>
      </c>
      <c r="B77" s="5" t="s">
        <v>174</v>
      </c>
      <c r="C77" t="s">
        <v>67</v>
      </c>
      <c r="D77">
        <v>415.67</v>
      </c>
      <c r="E77">
        <v>139.19999999999999</v>
      </c>
      <c r="F77">
        <v>166.31</v>
      </c>
      <c r="G77">
        <v>429.94</v>
      </c>
      <c r="H77">
        <v>310</v>
      </c>
      <c r="I77">
        <v>118.47</v>
      </c>
    </row>
    <row r="78" spans="1:10" x14ac:dyDescent="0.25">
      <c r="A78" s="5" t="s">
        <v>175</v>
      </c>
      <c r="B78" s="5" t="s">
        <v>176</v>
      </c>
      <c r="C78" t="s">
        <v>67</v>
      </c>
      <c r="D78">
        <v>706.31600000000003</v>
      </c>
      <c r="E78">
        <v>853.03289999999993</v>
      </c>
      <c r="F78">
        <v>946.38600000000008</v>
      </c>
      <c r="G78">
        <v>814.96800000000007</v>
      </c>
      <c r="H78">
        <v>582.75</v>
      </c>
      <c r="I78" t="s">
        <v>67</v>
      </c>
    </row>
    <row r="79" spans="1:10" x14ac:dyDescent="0.25">
      <c r="A79" s="5" t="s">
        <v>177</v>
      </c>
      <c r="B79" s="5" t="s">
        <v>178</v>
      </c>
      <c r="C79">
        <v>-27.81999999999999</v>
      </c>
      <c r="D79">
        <v>-7.0000000000000284E-2</v>
      </c>
      <c r="E79">
        <v>-3.000000000000114E-2</v>
      </c>
      <c r="F79">
        <v>0</v>
      </c>
      <c r="G79">
        <v>-9.1000000000000014</v>
      </c>
      <c r="H79">
        <v>-34.997999999999998</v>
      </c>
      <c r="I79">
        <v>0</v>
      </c>
    </row>
    <row r="80" spans="1:10" x14ac:dyDescent="0.25">
      <c r="A80" s="5" t="s">
        <v>179</v>
      </c>
      <c r="B80" s="5" t="s">
        <v>180</v>
      </c>
      <c r="C80" t="s">
        <v>67</v>
      </c>
      <c r="D80">
        <v>1.03</v>
      </c>
      <c r="E80">
        <v>20.170000000000002</v>
      </c>
      <c r="F80">
        <v>17.399999999999999</v>
      </c>
      <c r="G80">
        <v>44.85</v>
      </c>
      <c r="H80">
        <v>120.99</v>
      </c>
      <c r="I80">
        <v>51.1</v>
      </c>
    </row>
    <row r="81" spans="1:9" x14ac:dyDescent="0.25">
      <c r="A81" s="5" t="s">
        <v>181</v>
      </c>
      <c r="B81" s="5" t="s">
        <v>182</v>
      </c>
      <c r="C81" t="s">
        <v>67</v>
      </c>
      <c r="D81">
        <v>12.87</v>
      </c>
      <c r="E81">
        <v>27.47</v>
      </c>
      <c r="F81">
        <v>61.08</v>
      </c>
      <c r="G81">
        <v>72.31</v>
      </c>
      <c r="H81" t="s">
        <v>67</v>
      </c>
      <c r="I81" t="s">
        <v>67</v>
      </c>
    </row>
    <row r="82" spans="1:9" x14ac:dyDescent="0.25">
      <c r="A82" s="5" t="s">
        <v>183</v>
      </c>
      <c r="B82" s="5" t="s">
        <v>184</v>
      </c>
      <c r="C82" t="s">
        <v>67</v>
      </c>
      <c r="D82">
        <v>40.89</v>
      </c>
      <c r="E82">
        <v>50.9</v>
      </c>
      <c r="F82" t="s">
        <v>67</v>
      </c>
      <c r="G82" t="s">
        <v>67</v>
      </c>
      <c r="H82" t="s">
        <v>67</v>
      </c>
      <c r="I82" t="s">
        <v>67</v>
      </c>
    </row>
    <row r="83" spans="1:9" x14ac:dyDescent="0.25">
      <c r="A83" s="5" t="s">
        <v>185</v>
      </c>
      <c r="B83" s="5" t="s">
        <v>186</v>
      </c>
      <c r="C83" t="s">
        <v>67</v>
      </c>
      <c r="D83" t="s">
        <v>67</v>
      </c>
      <c r="E83" t="s">
        <v>67</v>
      </c>
      <c r="F83" t="s">
        <v>67</v>
      </c>
      <c r="G83" t="s">
        <v>67</v>
      </c>
      <c r="H83" t="s">
        <v>67</v>
      </c>
      <c r="I83" t="s">
        <v>67</v>
      </c>
    </row>
    <row r="84" spans="1:9" x14ac:dyDescent="0.25">
      <c r="A84" s="5" t="s">
        <v>187</v>
      </c>
      <c r="B84" s="5" t="s">
        <v>188</v>
      </c>
      <c r="C84" t="s">
        <v>67</v>
      </c>
      <c r="D84">
        <v>55.53</v>
      </c>
      <c r="E84">
        <v>5.31</v>
      </c>
      <c r="F84">
        <v>-10.54</v>
      </c>
      <c r="G84">
        <v>163.33000000000001</v>
      </c>
      <c r="H84">
        <v>125.11</v>
      </c>
      <c r="I84">
        <v>202.62</v>
      </c>
    </row>
    <row r="85" spans="1:9" x14ac:dyDescent="0.25">
      <c r="A85" s="5" t="s">
        <v>189</v>
      </c>
      <c r="B85" s="5" t="s">
        <v>190</v>
      </c>
      <c r="C85" t="s">
        <v>67</v>
      </c>
      <c r="D85">
        <v>16.77</v>
      </c>
      <c r="E85">
        <v>52.7</v>
      </c>
      <c r="F85">
        <v>92.63</v>
      </c>
      <c r="G85">
        <v>163.69</v>
      </c>
      <c r="H85" t="s">
        <v>67</v>
      </c>
      <c r="I85" t="s">
        <v>67</v>
      </c>
    </row>
    <row r="86" spans="1:9" x14ac:dyDescent="0.25">
      <c r="A86" s="5" t="s">
        <v>191</v>
      </c>
      <c r="B86" s="5" t="s">
        <v>192</v>
      </c>
      <c r="C86" t="s">
        <v>67</v>
      </c>
      <c r="D86">
        <v>67.75</v>
      </c>
      <c r="E86">
        <v>97.17</v>
      </c>
      <c r="F86" t="s">
        <v>67</v>
      </c>
      <c r="G86" t="s">
        <v>67</v>
      </c>
      <c r="H86" t="s">
        <v>67</v>
      </c>
      <c r="I86" t="s">
        <v>67</v>
      </c>
    </row>
    <row r="87" spans="1:9" x14ac:dyDescent="0.25">
      <c r="A87" s="5" t="s">
        <v>193</v>
      </c>
      <c r="B87" s="5" t="s">
        <v>194</v>
      </c>
      <c r="C87" t="s">
        <v>67</v>
      </c>
      <c r="D87" t="s">
        <v>67</v>
      </c>
      <c r="E87" t="s">
        <v>67</v>
      </c>
      <c r="F87" t="s">
        <v>67</v>
      </c>
      <c r="G87" t="s">
        <v>67</v>
      </c>
      <c r="H87" t="s">
        <v>67</v>
      </c>
      <c r="I87" t="s">
        <v>67</v>
      </c>
    </row>
    <row r="88" spans="1:9" x14ac:dyDescent="0.25">
      <c r="A88" s="5" t="s">
        <v>195</v>
      </c>
      <c r="B88" s="5" t="s">
        <v>196</v>
      </c>
      <c r="C88" t="s">
        <v>67</v>
      </c>
      <c r="D88">
        <v>0.04</v>
      </c>
      <c r="E88">
        <v>0.05</v>
      </c>
      <c r="F88" t="s">
        <v>67</v>
      </c>
      <c r="G88" t="s">
        <v>67</v>
      </c>
      <c r="H88" t="s">
        <v>67</v>
      </c>
      <c r="I88" t="s">
        <v>67</v>
      </c>
    </row>
    <row r="89" spans="1:9" x14ac:dyDescent="0.25">
      <c r="A89" s="5" t="s">
        <v>197</v>
      </c>
      <c r="B89" s="5" t="s">
        <v>198</v>
      </c>
      <c r="C89" t="s">
        <v>67</v>
      </c>
      <c r="D89">
        <v>22.95</v>
      </c>
      <c r="E89">
        <v>7.7</v>
      </c>
      <c r="F89">
        <v>-8.7799999999999994</v>
      </c>
      <c r="G89">
        <v>144.91999999999999</v>
      </c>
      <c r="H89">
        <v>122.16</v>
      </c>
      <c r="I89">
        <v>138.87</v>
      </c>
    </row>
    <row r="90" spans="1:9" x14ac:dyDescent="0.25">
      <c r="A90" s="5" t="s">
        <v>199</v>
      </c>
      <c r="B90" s="5" t="s">
        <v>200</v>
      </c>
      <c r="C90" t="s">
        <v>67</v>
      </c>
      <c r="D90">
        <v>7.29</v>
      </c>
      <c r="E90">
        <v>47.95</v>
      </c>
      <c r="F90">
        <v>86.1</v>
      </c>
      <c r="G90">
        <v>135.32</v>
      </c>
      <c r="H90" t="s">
        <v>67</v>
      </c>
      <c r="I90" t="s">
        <v>67</v>
      </c>
    </row>
    <row r="91" spans="1:9" x14ac:dyDescent="0.25">
      <c r="A91" s="5" t="s">
        <v>201</v>
      </c>
      <c r="B91" s="5" t="s">
        <v>202</v>
      </c>
      <c r="C91" t="s">
        <v>67</v>
      </c>
      <c r="D91">
        <v>57.79</v>
      </c>
      <c r="E91">
        <v>80.97</v>
      </c>
      <c r="F91" t="s">
        <v>67</v>
      </c>
      <c r="G91" t="s">
        <v>67</v>
      </c>
      <c r="H91" t="s">
        <v>67</v>
      </c>
      <c r="I91" t="s">
        <v>67</v>
      </c>
    </row>
    <row r="92" spans="1:9" x14ac:dyDescent="0.25">
      <c r="A92" s="5" t="s">
        <v>203</v>
      </c>
      <c r="B92" s="5" t="s">
        <v>204</v>
      </c>
      <c r="C92" t="s">
        <v>67</v>
      </c>
      <c r="D92" t="s">
        <v>67</v>
      </c>
      <c r="E92" t="s">
        <v>67</v>
      </c>
      <c r="F92" t="s">
        <v>67</v>
      </c>
      <c r="G92" t="s">
        <v>67</v>
      </c>
      <c r="H92" t="s">
        <v>67</v>
      </c>
      <c r="I92" t="s">
        <v>67</v>
      </c>
    </row>
    <row r="93" spans="1:9" x14ac:dyDescent="0.25">
      <c r="A93" s="5" t="s">
        <v>205</v>
      </c>
      <c r="B93" s="5" t="s">
        <v>206</v>
      </c>
      <c r="C93" t="s">
        <v>67</v>
      </c>
      <c r="D93">
        <v>-17.329999999999998</v>
      </c>
      <c r="E93">
        <v>-9.93</v>
      </c>
      <c r="F93">
        <v>16.13</v>
      </c>
      <c r="G93">
        <v>10.99</v>
      </c>
      <c r="H93" t="s">
        <v>67</v>
      </c>
      <c r="I93" t="s">
        <v>67</v>
      </c>
    </row>
    <row r="94" spans="1:9" x14ac:dyDescent="0.25">
      <c r="A94" s="5" t="s">
        <v>207</v>
      </c>
      <c r="B94" s="5" t="s">
        <v>208</v>
      </c>
      <c r="C94" t="s">
        <v>67</v>
      </c>
      <c r="D94">
        <v>-3.71</v>
      </c>
      <c r="E94">
        <v>5.73</v>
      </c>
      <c r="F94" t="s">
        <v>67</v>
      </c>
      <c r="G94" t="s">
        <v>67</v>
      </c>
      <c r="H94" t="s">
        <v>67</v>
      </c>
      <c r="I94" t="s">
        <v>67</v>
      </c>
    </row>
    <row r="95" spans="1:9" x14ac:dyDescent="0.25">
      <c r="A95" s="5" t="s">
        <v>209</v>
      </c>
      <c r="B95" s="5" t="s">
        <v>210</v>
      </c>
      <c r="C95" t="s">
        <v>67</v>
      </c>
      <c r="D95" t="s">
        <v>67</v>
      </c>
      <c r="E95" t="s">
        <v>67</v>
      </c>
      <c r="F95" t="s">
        <v>67</v>
      </c>
      <c r="G95" t="s">
        <v>67</v>
      </c>
      <c r="H95" t="s">
        <v>67</v>
      </c>
      <c r="I95" t="s">
        <v>67</v>
      </c>
    </row>
    <row r="96" spans="1:9" x14ac:dyDescent="0.25">
      <c r="A96" s="5" t="s">
        <v>211</v>
      </c>
      <c r="B96" s="5" t="s">
        <v>212</v>
      </c>
      <c r="C96" t="s">
        <v>67</v>
      </c>
      <c r="D96" t="s">
        <v>67</v>
      </c>
      <c r="E96" t="s">
        <v>67</v>
      </c>
      <c r="F96" t="s">
        <v>67</v>
      </c>
      <c r="G96" t="s">
        <v>67</v>
      </c>
      <c r="H96" t="s">
        <v>67</v>
      </c>
      <c r="I96" t="s">
        <v>67</v>
      </c>
    </row>
    <row r="97" spans="1:10" x14ac:dyDescent="0.25">
      <c r="A97" s="5" t="s">
        <v>213</v>
      </c>
      <c r="B97" s="5" t="s">
        <v>214</v>
      </c>
      <c r="C97" t="s">
        <v>67</v>
      </c>
      <c r="D97">
        <v>352.6</v>
      </c>
      <c r="E97">
        <v>29.4</v>
      </c>
      <c r="F97">
        <v>81.5</v>
      </c>
      <c r="G97">
        <v>203.9</v>
      </c>
      <c r="H97">
        <v>140.69999999999999</v>
      </c>
      <c r="I97">
        <v>10.9</v>
      </c>
      <c r="J97">
        <v>-9.3000000000000007</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96"/>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21" customWidth="1"/>
    <col min="13" max="13" width="10" customWidth="1"/>
    <col min="14" max="14" width="22" customWidth="1"/>
    <col min="15" max="17" width="21" customWidth="1"/>
    <col min="18" max="18" width="10" customWidth="1"/>
    <col min="19" max="19" width="22" customWidth="1"/>
    <col min="20" max="20" width="19" customWidth="1"/>
    <col min="21" max="21" width="21" customWidth="1"/>
    <col min="22" max="22" width="11" customWidth="1"/>
    <col min="23" max="23" width="10" customWidth="1"/>
  </cols>
  <sheetData>
    <row r="1" spans="1:23" ht="18.75" customHeight="1" x14ac:dyDescent="0.3">
      <c r="A1" s="1" t="s">
        <v>329</v>
      </c>
      <c r="B1" s="2" t="s">
        <v>330</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331</v>
      </c>
      <c r="C4" s="5" t="s">
        <v>9</v>
      </c>
      <c r="D4" s="5"/>
      <c r="E4" t="s">
        <v>332</v>
      </c>
      <c r="G4" t="s">
        <v>333</v>
      </c>
      <c r="H4" t="s">
        <v>12</v>
      </c>
      <c r="J4" t="s">
        <v>334</v>
      </c>
      <c r="L4" t="s">
        <v>335</v>
      </c>
    </row>
    <row r="5" spans="1:23" x14ac:dyDescent="0.25">
      <c r="A5" s="5" t="s">
        <v>15</v>
      </c>
      <c r="B5" t="s">
        <v>336</v>
      </c>
      <c r="C5" s="5" t="s">
        <v>17</v>
      </c>
      <c r="D5" s="5"/>
      <c r="E5" t="s">
        <v>337</v>
      </c>
      <c r="G5" t="s">
        <v>338</v>
      </c>
      <c r="H5" t="s">
        <v>20</v>
      </c>
      <c r="J5" t="s">
        <v>339</v>
      </c>
      <c r="L5" t="s">
        <v>340</v>
      </c>
    </row>
    <row r="6" spans="1:23" x14ac:dyDescent="0.25">
      <c r="A6" s="5" t="s">
        <v>23</v>
      </c>
      <c r="B6" t="s">
        <v>341</v>
      </c>
      <c r="C6" s="5" t="s">
        <v>25</v>
      </c>
      <c r="D6" s="5"/>
      <c r="E6" t="s">
        <v>342</v>
      </c>
      <c r="G6" t="s">
        <v>19</v>
      </c>
      <c r="H6" t="s">
        <v>28</v>
      </c>
      <c r="J6" t="s">
        <v>343</v>
      </c>
      <c r="L6" t="s">
        <v>344</v>
      </c>
    </row>
    <row r="7" spans="1:23" x14ac:dyDescent="0.25">
      <c r="A7" s="5" t="s">
        <v>29</v>
      </c>
      <c r="B7" t="s">
        <v>67</v>
      </c>
      <c r="C7" s="5" t="s">
        <v>31</v>
      </c>
      <c r="D7" s="5"/>
      <c r="E7" t="s">
        <v>345</v>
      </c>
      <c r="G7" t="s">
        <v>346</v>
      </c>
      <c r="H7" t="s">
        <v>34</v>
      </c>
      <c r="J7" t="s">
        <v>347</v>
      </c>
      <c r="L7" t="s">
        <v>348</v>
      </c>
    </row>
    <row r="8" spans="1:23" x14ac:dyDescent="0.25">
      <c r="A8" s="5" t="s">
        <v>35</v>
      </c>
      <c r="B8" t="s">
        <v>36</v>
      </c>
      <c r="C8" s="5" t="s">
        <v>47</v>
      </c>
      <c r="D8" s="5"/>
      <c r="E8" t="s">
        <v>67</v>
      </c>
      <c r="G8" t="s">
        <v>349</v>
      </c>
      <c r="H8" t="s">
        <v>40</v>
      </c>
      <c r="J8" t="s">
        <v>350</v>
      </c>
      <c r="L8" t="s">
        <v>351</v>
      </c>
    </row>
    <row r="9" spans="1:23" x14ac:dyDescent="0.25">
      <c r="A9" s="5" t="s">
        <v>41</v>
      </c>
      <c r="B9" t="s">
        <v>42</v>
      </c>
      <c r="C9" s="5"/>
      <c r="D9" s="5"/>
      <c r="J9" t="s">
        <v>352</v>
      </c>
      <c r="L9" t="s">
        <v>351</v>
      </c>
    </row>
    <row r="10" spans="1:23" x14ac:dyDescent="0.25">
      <c r="A10" s="5" t="s">
        <v>45</v>
      </c>
      <c r="B10" t="s">
        <v>353</v>
      </c>
      <c r="C10" s="5"/>
      <c r="D10" s="5"/>
      <c r="J10" t="s">
        <v>354</v>
      </c>
      <c r="L10" t="s">
        <v>351</v>
      </c>
    </row>
    <row r="11" spans="1:23" x14ac:dyDescent="0.25">
      <c r="A11" s="5" t="s">
        <v>49</v>
      </c>
      <c r="B11" t="s">
        <v>355</v>
      </c>
      <c r="J11" t="s">
        <v>21</v>
      </c>
      <c r="L11" t="s">
        <v>356</v>
      </c>
    </row>
    <row r="12" spans="1:23" x14ac:dyDescent="0.25">
      <c r="A12" s="5" t="s">
        <v>51</v>
      </c>
      <c r="B12" t="s">
        <v>357</v>
      </c>
    </row>
    <row r="13" spans="1:23" x14ac:dyDescent="0.25">
      <c r="A13" s="5" t="s">
        <v>53</v>
      </c>
      <c r="B13" t="s">
        <v>358</v>
      </c>
    </row>
    <row r="14" spans="1:23" x14ac:dyDescent="0.25">
      <c r="A14" s="5" t="s">
        <v>55</v>
      </c>
      <c r="B14" t="s">
        <v>359</v>
      </c>
    </row>
    <row r="15" spans="1:23" x14ac:dyDescent="0.25">
      <c r="A15" s="5" t="s">
        <v>57</v>
      </c>
      <c r="B15" t="s">
        <v>360</v>
      </c>
    </row>
    <row r="16" spans="1:23" x14ac:dyDescent="0.25">
      <c r="A16" s="5" t="s">
        <v>59</v>
      </c>
      <c r="B16" t="s">
        <v>361</v>
      </c>
    </row>
    <row r="17" spans="1:23" x14ac:dyDescent="0.25">
      <c r="A17" s="5" t="s">
        <v>61</v>
      </c>
      <c r="B17" t="s">
        <v>362</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556.79999999999995</v>
      </c>
      <c r="D20">
        <v>502</v>
      </c>
      <c r="E20">
        <v>514.5</v>
      </c>
      <c r="F20">
        <v>566.70000000000005</v>
      </c>
      <c r="G20">
        <v>441.9</v>
      </c>
      <c r="H20">
        <v>339.2</v>
      </c>
      <c r="I20">
        <v>310.7</v>
      </c>
      <c r="J20">
        <v>330.1</v>
      </c>
      <c r="K20">
        <v>310.89999999999998</v>
      </c>
      <c r="L20">
        <v>291.7</v>
      </c>
      <c r="M20">
        <v>232.8</v>
      </c>
      <c r="N20">
        <v>217.7</v>
      </c>
      <c r="O20">
        <v>251.5</v>
      </c>
      <c r="P20">
        <v>192.7</v>
      </c>
      <c r="Q20">
        <v>131.30000000000001</v>
      </c>
      <c r="R20">
        <v>102.1</v>
      </c>
      <c r="S20">
        <v>90.4</v>
      </c>
      <c r="T20">
        <v>88.1</v>
      </c>
      <c r="U20">
        <v>90</v>
      </c>
      <c r="V20">
        <v>59.5</v>
      </c>
      <c r="W20">
        <v>20.6</v>
      </c>
    </row>
    <row r="21" spans="1:23" x14ac:dyDescent="0.25">
      <c r="A21" s="5" t="s">
        <v>299</v>
      </c>
      <c r="B21" s="5" t="s">
        <v>300</v>
      </c>
      <c r="C21">
        <v>190.9</v>
      </c>
      <c r="D21">
        <v>181.7</v>
      </c>
      <c r="E21">
        <v>166.2</v>
      </c>
      <c r="F21">
        <v>166.3</v>
      </c>
      <c r="G21">
        <v>156.9</v>
      </c>
      <c r="H21">
        <v>118.1</v>
      </c>
      <c r="I21">
        <v>121.4</v>
      </c>
      <c r="J21">
        <v>131.6</v>
      </c>
      <c r="K21">
        <v>130.69999999999999</v>
      </c>
      <c r="L21">
        <v>119.1</v>
      </c>
      <c r="M21">
        <v>97.5</v>
      </c>
      <c r="N21">
        <v>87.3</v>
      </c>
      <c r="O21">
        <v>100.1</v>
      </c>
      <c r="P21">
        <v>82.8</v>
      </c>
      <c r="Q21">
        <v>63.6</v>
      </c>
      <c r="R21">
        <v>50.6</v>
      </c>
      <c r="S21">
        <v>44.8</v>
      </c>
      <c r="T21">
        <v>39.200000000000003</v>
      </c>
      <c r="U21">
        <v>37.1</v>
      </c>
      <c r="V21">
        <v>16</v>
      </c>
      <c r="W21">
        <v>8.3000000000000007</v>
      </c>
    </row>
    <row r="22" spans="1:23" x14ac:dyDescent="0.25">
      <c r="A22" s="5" t="s">
        <v>68</v>
      </c>
      <c r="B22" s="5" t="s">
        <v>69</v>
      </c>
      <c r="C22">
        <v>12</v>
      </c>
      <c r="D22">
        <v>15</v>
      </c>
      <c r="E22">
        <v>4.4000000000000004</v>
      </c>
      <c r="F22">
        <v>19.399999999999999</v>
      </c>
      <c r="G22">
        <v>26.8</v>
      </c>
      <c r="H22">
        <v>8.4</v>
      </c>
      <c r="I22">
        <v>7</v>
      </c>
      <c r="J22">
        <v>18.8</v>
      </c>
      <c r="K22">
        <v>13.2</v>
      </c>
      <c r="L22">
        <v>9.3000000000000007</v>
      </c>
      <c r="M22">
        <v>2.2999999999999998</v>
      </c>
      <c r="N22">
        <v>-7</v>
      </c>
      <c r="O22">
        <v>-18.7</v>
      </c>
      <c r="P22">
        <v>0.9</v>
      </c>
      <c r="Q22">
        <v>17.2</v>
      </c>
      <c r="R22">
        <v>7.8</v>
      </c>
      <c r="S22">
        <v>3.7</v>
      </c>
      <c r="T22">
        <v>-0.8</v>
      </c>
      <c r="U22">
        <v>-36.6</v>
      </c>
      <c r="V22">
        <v>-63.6</v>
      </c>
      <c r="W22">
        <v>-4.8</v>
      </c>
    </row>
    <row r="23" spans="1:23" x14ac:dyDescent="0.25">
      <c r="A23" s="5" t="s">
        <v>70</v>
      </c>
      <c r="B23" s="5" t="s">
        <v>71</v>
      </c>
      <c r="C23">
        <v>-3.1</v>
      </c>
      <c r="D23">
        <v>-2.5</v>
      </c>
      <c r="E23">
        <v>-4.5999999999999996</v>
      </c>
      <c r="F23">
        <v>-0.4</v>
      </c>
      <c r="G23">
        <v>1.3</v>
      </c>
      <c r="H23">
        <v>-0.2</v>
      </c>
      <c r="I23">
        <v>-2.6</v>
      </c>
      <c r="J23">
        <v>-0.3</v>
      </c>
      <c r="K23">
        <v>0.8</v>
      </c>
      <c r="L23">
        <v>1.7</v>
      </c>
      <c r="M23">
        <v>-0.7</v>
      </c>
      <c r="N23">
        <v>-2.2000000000000002</v>
      </c>
      <c r="O23">
        <v>-2.6</v>
      </c>
      <c r="P23">
        <v>-1.9</v>
      </c>
      <c r="Q23">
        <v>0.2</v>
      </c>
      <c r="R23">
        <v>-0.7</v>
      </c>
      <c r="S23">
        <v>-1.2</v>
      </c>
      <c r="T23">
        <v>-1.4</v>
      </c>
      <c r="U23">
        <v>-1.9</v>
      </c>
      <c r="V23">
        <v>-0.4</v>
      </c>
      <c r="W23">
        <v>0.4</v>
      </c>
    </row>
    <row r="24" spans="1:23" x14ac:dyDescent="0.25">
      <c r="A24" s="5" t="s">
        <v>72</v>
      </c>
      <c r="B24" s="5" t="s">
        <v>73</v>
      </c>
      <c r="C24">
        <v>8.9</v>
      </c>
      <c r="D24">
        <v>12.5</v>
      </c>
      <c r="E24">
        <v>-0.2</v>
      </c>
      <c r="F24">
        <v>19</v>
      </c>
      <c r="G24">
        <v>28.1</v>
      </c>
      <c r="H24">
        <v>8.1999999999999993</v>
      </c>
      <c r="I24">
        <v>4.4000000000000004</v>
      </c>
      <c r="J24">
        <v>18.5</v>
      </c>
      <c r="K24">
        <v>14</v>
      </c>
      <c r="L24">
        <v>11</v>
      </c>
      <c r="M24">
        <v>1.6</v>
      </c>
      <c r="N24">
        <v>-9.1999999999999993</v>
      </c>
      <c r="O24">
        <v>-21.3</v>
      </c>
      <c r="P24">
        <v>-1</v>
      </c>
      <c r="Q24">
        <v>17.399999999999999</v>
      </c>
      <c r="R24">
        <v>7.1</v>
      </c>
      <c r="S24">
        <v>2.5</v>
      </c>
      <c r="T24">
        <v>-2.2000000000000002</v>
      </c>
      <c r="U24">
        <v>-38.5</v>
      </c>
      <c r="V24">
        <v>-64</v>
      </c>
      <c r="W24">
        <v>-4.4000000000000004</v>
      </c>
    </row>
    <row r="25" spans="1:23" x14ac:dyDescent="0.25">
      <c r="A25" s="5" t="s">
        <v>74</v>
      </c>
      <c r="B25" s="5" t="s">
        <v>75</v>
      </c>
      <c r="C25">
        <v>1.9</v>
      </c>
      <c r="D25">
        <v>2.8</v>
      </c>
      <c r="E25">
        <v>4</v>
      </c>
      <c r="F25">
        <v>-2.5</v>
      </c>
      <c r="G25">
        <v>1.2</v>
      </c>
      <c r="H25">
        <v>0.1</v>
      </c>
      <c r="I25">
        <v>-1.2</v>
      </c>
      <c r="J25">
        <v>1.8</v>
      </c>
      <c r="K25">
        <v>-2.9</v>
      </c>
      <c r="L25">
        <v>4</v>
      </c>
      <c r="M25">
        <v>0.3</v>
      </c>
      <c r="N25">
        <v>-0.3</v>
      </c>
      <c r="O25">
        <v>8.1999999999999993</v>
      </c>
      <c r="P25">
        <v>9.3000000000000007</v>
      </c>
      <c r="Q25">
        <v>5.5</v>
      </c>
      <c r="R25">
        <v>0.3</v>
      </c>
      <c r="S25">
        <v>-2.4</v>
      </c>
      <c r="T25">
        <v>-3.3</v>
      </c>
      <c r="U25">
        <v>-3.5</v>
      </c>
      <c r="V25">
        <v>-2.1</v>
      </c>
      <c r="W25">
        <v>1</v>
      </c>
    </row>
    <row r="26" spans="1:23" x14ac:dyDescent="0.25">
      <c r="A26" s="5" t="s">
        <v>76</v>
      </c>
      <c r="B26" s="5" t="s">
        <v>77</v>
      </c>
      <c r="C26">
        <v>7</v>
      </c>
      <c r="D26">
        <v>9.6999999999999993</v>
      </c>
      <c r="E26">
        <v>-4.2</v>
      </c>
      <c r="F26">
        <v>21.5</v>
      </c>
      <c r="G26">
        <v>26.8</v>
      </c>
      <c r="H26">
        <v>8.4</v>
      </c>
      <c r="I26">
        <v>5.5</v>
      </c>
      <c r="J26">
        <v>16.7</v>
      </c>
      <c r="K26">
        <v>16.899999999999999</v>
      </c>
      <c r="L26">
        <v>7</v>
      </c>
      <c r="M26">
        <v>1.3</v>
      </c>
      <c r="N26">
        <v>-8.9</v>
      </c>
      <c r="O26">
        <v>-29.5</v>
      </c>
      <c r="P26">
        <v>-10.3</v>
      </c>
      <c r="Q26">
        <v>11.9</v>
      </c>
      <c r="R26">
        <v>6.7</v>
      </c>
      <c r="S26">
        <v>4.8</v>
      </c>
      <c r="T26">
        <v>1.1000000000000001</v>
      </c>
      <c r="U26">
        <v>-35.1</v>
      </c>
      <c r="V26">
        <v>-61.8</v>
      </c>
      <c r="W26">
        <v>-5.5</v>
      </c>
    </row>
    <row r="27" spans="1:23" x14ac:dyDescent="0.25">
      <c r="A27" s="5" t="s">
        <v>80</v>
      </c>
      <c r="B27" s="5" t="s">
        <v>81</v>
      </c>
      <c r="C27">
        <v>7</v>
      </c>
      <c r="D27">
        <v>9.6999999999999993</v>
      </c>
      <c r="E27">
        <v>-4.2</v>
      </c>
      <c r="F27">
        <v>21.5</v>
      </c>
      <c r="G27">
        <v>26.8</v>
      </c>
      <c r="H27">
        <v>8.4</v>
      </c>
      <c r="I27">
        <v>5.5</v>
      </c>
      <c r="J27">
        <v>16.7</v>
      </c>
      <c r="K27">
        <v>16.899999999999999</v>
      </c>
      <c r="L27">
        <v>7</v>
      </c>
      <c r="M27">
        <v>1.3</v>
      </c>
      <c r="N27">
        <v>-8.9</v>
      </c>
      <c r="O27">
        <v>-29.5</v>
      </c>
      <c r="P27">
        <v>-10.3</v>
      </c>
      <c r="Q27">
        <v>11.9</v>
      </c>
      <c r="R27">
        <v>6.7</v>
      </c>
      <c r="S27">
        <v>4.9000000000000004</v>
      </c>
      <c r="T27">
        <v>-1.3</v>
      </c>
      <c r="U27">
        <v>-116.4</v>
      </c>
      <c r="V27">
        <v>-92.4</v>
      </c>
      <c r="W27">
        <v>-5.5</v>
      </c>
    </row>
    <row r="28" spans="1:23" x14ac:dyDescent="0.25">
      <c r="A28" s="5" t="s">
        <v>82</v>
      </c>
      <c r="B28" s="5" t="s">
        <v>83</v>
      </c>
      <c r="C28">
        <v>269.2</v>
      </c>
      <c r="D28">
        <v>257.2</v>
      </c>
      <c r="E28">
        <v>232.6</v>
      </c>
      <c r="F28">
        <v>268.39999999999998</v>
      </c>
      <c r="G28">
        <v>247</v>
      </c>
      <c r="H28">
        <v>192.3</v>
      </c>
      <c r="I28">
        <v>178.8</v>
      </c>
      <c r="J28">
        <v>174.3</v>
      </c>
      <c r="K28">
        <v>160.5</v>
      </c>
      <c r="L28">
        <v>149.6</v>
      </c>
      <c r="M28">
        <v>118.5</v>
      </c>
      <c r="N28">
        <v>121.1</v>
      </c>
      <c r="O28">
        <v>128.5</v>
      </c>
      <c r="P28">
        <v>132.19999999999999</v>
      </c>
      <c r="Q28">
        <v>77.7</v>
      </c>
      <c r="R28">
        <v>57.6</v>
      </c>
      <c r="S28">
        <v>43</v>
      </c>
      <c r="T28">
        <v>41.7</v>
      </c>
      <c r="U28">
        <v>42.4</v>
      </c>
      <c r="V28">
        <v>38.1</v>
      </c>
      <c r="W28">
        <v>34.6</v>
      </c>
    </row>
    <row r="29" spans="1:23" x14ac:dyDescent="0.25">
      <c r="A29" s="5" t="s">
        <v>84</v>
      </c>
      <c r="B29" s="5" t="s">
        <v>85</v>
      </c>
      <c r="C29">
        <v>267.2</v>
      </c>
      <c r="D29">
        <v>229.3</v>
      </c>
      <c r="E29">
        <v>231.4</v>
      </c>
      <c r="F29">
        <v>199.5</v>
      </c>
      <c r="G29">
        <v>144.5</v>
      </c>
      <c r="H29">
        <v>132.5</v>
      </c>
      <c r="I29">
        <v>114.3</v>
      </c>
      <c r="J29">
        <v>109.8</v>
      </c>
      <c r="K29">
        <v>99.4</v>
      </c>
      <c r="L29">
        <v>84.5</v>
      </c>
      <c r="M29">
        <v>78.5</v>
      </c>
      <c r="N29">
        <v>74.7</v>
      </c>
      <c r="O29">
        <v>76.900000000000006</v>
      </c>
      <c r="P29">
        <v>98.6</v>
      </c>
      <c r="Q29">
        <v>47.4</v>
      </c>
      <c r="R29">
        <v>39.1</v>
      </c>
      <c r="S29">
        <v>34.4</v>
      </c>
      <c r="T29">
        <v>40.6</v>
      </c>
      <c r="U29">
        <v>48.5</v>
      </c>
      <c r="V29">
        <v>173.4</v>
      </c>
      <c r="W29">
        <v>4.5</v>
      </c>
    </row>
    <row r="30" spans="1:23" x14ac:dyDescent="0.25">
      <c r="A30" s="5" t="s">
        <v>86</v>
      </c>
      <c r="B30" s="5" t="s">
        <v>87</v>
      </c>
      <c r="C30">
        <v>536.4</v>
      </c>
      <c r="D30">
        <v>486.5</v>
      </c>
      <c r="E30">
        <v>464</v>
      </c>
      <c r="F30">
        <v>467.9</v>
      </c>
      <c r="G30">
        <v>391.5</v>
      </c>
      <c r="H30">
        <v>324.8</v>
      </c>
      <c r="I30">
        <v>293.10000000000002</v>
      </c>
      <c r="J30">
        <v>284.10000000000002</v>
      </c>
      <c r="K30">
        <v>259.89999999999998</v>
      </c>
      <c r="L30">
        <v>234.1</v>
      </c>
      <c r="M30">
        <v>197</v>
      </c>
      <c r="N30">
        <v>195.8</v>
      </c>
      <c r="O30">
        <v>205.4</v>
      </c>
      <c r="P30">
        <v>230.8</v>
      </c>
      <c r="Q30">
        <v>125.1</v>
      </c>
      <c r="R30">
        <v>96.7</v>
      </c>
      <c r="S30">
        <v>77.400000000000006</v>
      </c>
      <c r="T30">
        <v>82.3</v>
      </c>
      <c r="U30">
        <v>90.9</v>
      </c>
      <c r="V30">
        <v>211.5</v>
      </c>
      <c r="W30">
        <v>39.1</v>
      </c>
    </row>
    <row r="31" spans="1:23" x14ac:dyDescent="0.25">
      <c r="A31" s="5" t="s">
        <v>88</v>
      </c>
      <c r="B31" s="5" t="s">
        <v>89</v>
      </c>
      <c r="C31">
        <v>159.1</v>
      </c>
      <c r="D31">
        <v>145.6</v>
      </c>
      <c r="E31">
        <v>184.8</v>
      </c>
      <c r="F31">
        <v>141.5</v>
      </c>
      <c r="G31">
        <v>112</v>
      </c>
      <c r="H31">
        <v>84</v>
      </c>
      <c r="I31">
        <v>71.900000000000006</v>
      </c>
      <c r="J31">
        <v>91.7</v>
      </c>
      <c r="K31">
        <v>85.4</v>
      </c>
      <c r="L31">
        <v>72.3</v>
      </c>
      <c r="M31">
        <v>67.2</v>
      </c>
      <c r="N31">
        <v>57.9</v>
      </c>
      <c r="O31">
        <v>47.8</v>
      </c>
      <c r="P31">
        <v>66.5</v>
      </c>
      <c r="Q31">
        <v>33</v>
      </c>
      <c r="R31">
        <v>28.1</v>
      </c>
      <c r="S31">
        <v>23</v>
      </c>
      <c r="T31">
        <v>31.7</v>
      </c>
      <c r="U31">
        <v>36.5</v>
      </c>
      <c r="V31">
        <v>27.2</v>
      </c>
      <c r="W31">
        <v>6.2</v>
      </c>
    </row>
    <row r="32" spans="1:23" x14ac:dyDescent="0.25">
      <c r="A32" s="5" t="s">
        <v>90</v>
      </c>
      <c r="B32" s="5" t="s">
        <v>91</v>
      </c>
      <c r="C32">
        <v>121.4</v>
      </c>
      <c r="D32">
        <v>96.3</v>
      </c>
      <c r="E32">
        <v>52.2</v>
      </c>
      <c r="F32">
        <v>87.4</v>
      </c>
      <c r="G32">
        <v>63.6</v>
      </c>
      <c r="H32">
        <v>63.7</v>
      </c>
      <c r="I32">
        <v>63.4</v>
      </c>
      <c r="J32">
        <v>38.5</v>
      </c>
      <c r="K32">
        <v>38.5</v>
      </c>
      <c r="L32">
        <v>46.4</v>
      </c>
      <c r="M32">
        <v>28.5</v>
      </c>
      <c r="N32">
        <v>39.9</v>
      </c>
      <c r="O32">
        <v>47</v>
      </c>
      <c r="P32">
        <v>27.8</v>
      </c>
      <c r="Q32">
        <v>12.4</v>
      </c>
      <c r="R32">
        <v>6.6</v>
      </c>
      <c r="S32">
        <v>4.4000000000000004</v>
      </c>
      <c r="T32">
        <v>5.5</v>
      </c>
      <c r="U32">
        <v>6.9</v>
      </c>
      <c r="V32">
        <v>7.2</v>
      </c>
      <c r="W32">
        <v>0.7</v>
      </c>
    </row>
    <row r="33" spans="1:23" x14ac:dyDescent="0.25">
      <c r="A33" s="5" t="s">
        <v>92</v>
      </c>
      <c r="B33" s="5" t="s">
        <v>93</v>
      </c>
      <c r="C33">
        <v>280.60000000000002</v>
      </c>
      <c r="D33">
        <v>241.9</v>
      </c>
      <c r="E33">
        <v>237</v>
      </c>
      <c r="F33">
        <v>228.9</v>
      </c>
      <c r="G33">
        <v>175.6</v>
      </c>
      <c r="H33">
        <v>147.69999999999999</v>
      </c>
      <c r="I33">
        <v>135.30000000000001</v>
      </c>
      <c r="J33">
        <v>130.19999999999999</v>
      </c>
      <c r="K33">
        <v>123.9</v>
      </c>
      <c r="L33">
        <v>118.7</v>
      </c>
      <c r="M33">
        <v>95.7</v>
      </c>
      <c r="N33">
        <v>97.8</v>
      </c>
      <c r="O33">
        <v>94.8</v>
      </c>
      <c r="P33">
        <v>94.4</v>
      </c>
      <c r="Q33">
        <v>45.4</v>
      </c>
      <c r="R33">
        <v>34.799999999999997</v>
      </c>
      <c r="S33">
        <v>27.5</v>
      </c>
      <c r="T33">
        <v>37.200000000000003</v>
      </c>
      <c r="U33">
        <v>43.4</v>
      </c>
      <c r="V33">
        <v>34.5</v>
      </c>
      <c r="W33">
        <v>6.9</v>
      </c>
    </row>
    <row r="34" spans="1:23" x14ac:dyDescent="0.25">
      <c r="A34" s="5" t="s">
        <v>78</v>
      </c>
      <c r="B34" s="5" t="s">
        <v>79</v>
      </c>
      <c r="C34" t="s">
        <v>67</v>
      </c>
      <c r="D34" t="s">
        <v>67</v>
      </c>
      <c r="E34" t="s">
        <v>67</v>
      </c>
      <c r="F34" t="s">
        <v>67</v>
      </c>
      <c r="G34" t="s">
        <v>67</v>
      </c>
      <c r="H34" t="s">
        <v>67</v>
      </c>
      <c r="I34" t="s">
        <v>67</v>
      </c>
      <c r="J34" t="s">
        <v>67</v>
      </c>
      <c r="K34" t="s">
        <v>67</v>
      </c>
      <c r="L34" t="s">
        <v>67</v>
      </c>
      <c r="M34" t="s">
        <v>67</v>
      </c>
      <c r="N34" t="s">
        <v>67</v>
      </c>
      <c r="O34" t="s">
        <v>67</v>
      </c>
      <c r="P34" t="s">
        <v>67</v>
      </c>
      <c r="Q34" t="s">
        <v>67</v>
      </c>
      <c r="R34" t="s">
        <v>67</v>
      </c>
      <c r="S34" t="s">
        <v>67</v>
      </c>
      <c r="T34" t="s">
        <v>67</v>
      </c>
      <c r="U34" t="s">
        <v>67</v>
      </c>
      <c r="V34" t="s">
        <v>67</v>
      </c>
      <c r="W34" t="s">
        <v>67</v>
      </c>
    </row>
    <row r="35" spans="1:23" x14ac:dyDescent="0.25">
      <c r="A35" s="5" t="s">
        <v>94</v>
      </c>
      <c r="B35" s="5" t="s">
        <v>95</v>
      </c>
      <c r="C35">
        <v>255.8</v>
      </c>
      <c r="D35">
        <v>244.6</v>
      </c>
      <c r="E35">
        <v>227</v>
      </c>
      <c r="F35">
        <v>238.9</v>
      </c>
      <c r="G35">
        <v>215.9</v>
      </c>
      <c r="H35">
        <v>177.1</v>
      </c>
      <c r="I35">
        <v>157.80000000000001</v>
      </c>
      <c r="J35">
        <v>153.9</v>
      </c>
      <c r="K35">
        <v>136</v>
      </c>
      <c r="L35">
        <v>115.4</v>
      </c>
      <c r="M35">
        <v>101.3</v>
      </c>
      <c r="N35">
        <v>98</v>
      </c>
      <c r="O35">
        <v>110.6</v>
      </c>
      <c r="P35">
        <v>136.4</v>
      </c>
      <c r="Q35">
        <v>79.7</v>
      </c>
      <c r="R35">
        <v>61.9</v>
      </c>
      <c r="S35">
        <v>49.9</v>
      </c>
      <c r="T35">
        <v>45.1</v>
      </c>
      <c r="U35">
        <v>47.5</v>
      </c>
      <c r="V35">
        <v>177</v>
      </c>
      <c r="W35">
        <v>32.200000000000003</v>
      </c>
    </row>
    <row r="36" spans="1:23" x14ac:dyDescent="0.25">
      <c r="A36" s="5" t="s">
        <v>96</v>
      </c>
      <c r="B36" s="5" t="s">
        <v>97</v>
      </c>
      <c r="C36">
        <v>536.4</v>
      </c>
      <c r="D36">
        <v>486.5</v>
      </c>
      <c r="E36">
        <v>464</v>
      </c>
      <c r="F36">
        <v>467.9</v>
      </c>
      <c r="G36">
        <v>391.5</v>
      </c>
      <c r="H36">
        <v>324.8</v>
      </c>
      <c r="I36">
        <v>293.10000000000002</v>
      </c>
      <c r="J36">
        <v>284.10000000000002</v>
      </c>
      <c r="K36">
        <v>259.89999999999998</v>
      </c>
      <c r="L36">
        <v>234.1</v>
      </c>
      <c r="M36">
        <v>197</v>
      </c>
      <c r="N36">
        <v>195.8</v>
      </c>
      <c r="O36">
        <v>205.4</v>
      </c>
      <c r="P36">
        <v>230.8</v>
      </c>
      <c r="Q36">
        <v>125.1</v>
      </c>
      <c r="R36">
        <v>96.7</v>
      </c>
      <c r="S36">
        <v>77.400000000000006</v>
      </c>
      <c r="T36">
        <v>82.3</v>
      </c>
      <c r="U36">
        <v>90.9</v>
      </c>
      <c r="V36">
        <v>211.5</v>
      </c>
      <c r="W36">
        <v>39.1</v>
      </c>
    </row>
    <row r="37" spans="1:23" x14ac:dyDescent="0.25">
      <c r="A37" s="5" t="s">
        <v>98</v>
      </c>
      <c r="B37" s="5" t="s">
        <v>99</v>
      </c>
      <c r="C37">
        <v>50.18</v>
      </c>
      <c r="D37">
        <v>49.93</v>
      </c>
      <c r="E37">
        <v>49.74</v>
      </c>
      <c r="F37">
        <v>49.5</v>
      </c>
      <c r="G37">
        <v>49.37</v>
      </c>
      <c r="H37">
        <v>48.1</v>
      </c>
      <c r="I37">
        <v>48.02</v>
      </c>
      <c r="J37">
        <v>47.82</v>
      </c>
      <c r="K37">
        <v>47.53</v>
      </c>
      <c r="L37">
        <v>47.2</v>
      </c>
      <c r="M37">
        <v>46.1</v>
      </c>
      <c r="N37">
        <v>46.1</v>
      </c>
      <c r="O37">
        <v>46</v>
      </c>
      <c r="P37">
        <v>45.4</v>
      </c>
      <c r="Q37">
        <v>34.9</v>
      </c>
      <c r="R37">
        <v>34.200000000000003</v>
      </c>
      <c r="S37">
        <v>33.200000000000003</v>
      </c>
      <c r="T37">
        <v>33.1</v>
      </c>
      <c r="U37">
        <v>32.6</v>
      </c>
      <c r="V37">
        <v>31.3</v>
      </c>
      <c r="W37">
        <v>24.3</v>
      </c>
    </row>
    <row r="38" spans="1:23" x14ac:dyDescent="0.25">
      <c r="A38" s="5" t="s">
        <v>102</v>
      </c>
      <c r="B38" s="5" t="s">
        <v>103</v>
      </c>
      <c r="C38">
        <v>0.18</v>
      </c>
      <c r="D38">
        <v>0.25</v>
      </c>
      <c r="E38" t="s">
        <v>67</v>
      </c>
      <c r="F38">
        <v>0.38</v>
      </c>
      <c r="G38">
        <v>0.56999999999999995</v>
      </c>
      <c r="H38">
        <v>0.17</v>
      </c>
      <c r="I38">
        <v>0.09</v>
      </c>
      <c r="J38">
        <v>0.39</v>
      </c>
      <c r="K38">
        <v>0.28999999999999998</v>
      </c>
      <c r="L38">
        <v>0.23</v>
      </c>
      <c r="M38">
        <v>0.03</v>
      </c>
      <c r="N38">
        <v>-0.2</v>
      </c>
      <c r="O38">
        <v>-0.46</v>
      </c>
      <c r="P38">
        <v>-0.02</v>
      </c>
      <c r="Q38">
        <v>0.5</v>
      </c>
      <c r="R38">
        <v>0.21</v>
      </c>
      <c r="S38">
        <v>0.08</v>
      </c>
      <c r="T38">
        <v>-7.0000000000000007E-2</v>
      </c>
      <c r="U38">
        <v>-1.18</v>
      </c>
      <c r="V38">
        <v>-2.04</v>
      </c>
      <c r="W38">
        <v>-0.18</v>
      </c>
    </row>
    <row r="39" spans="1:23" x14ac:dyDescent="0.25">
      <c r="A39" s="5" t="s">
        <v>104</v>
      </c>
      <c r="B39" s="5" t="s">
        <v>105</v>
      </c>
      <c r="C39">
        <v>0.14000000000000001</v>
      </c>
      <c r="D39">
        <v>0.19</v>
      </c>
      <c r="E39">
        <v>-0.09</v>
      </c>
      <c r="F39">
        <v>0.44</v>
      </c>
      <c r="G39">
        <v>0.55000000000000004</v>
      </c>
      <c r="H39">
        <v>0.17</v>
      </c>
      <c r="I39">
        <v>0.24</v>
      </c>
      <c r="J39">
        <v>0.35</v>
      </c>
      <c r="K39">
        <v>0.36</v>
      </c>
      <c r="L39">
        <v>0.15</v>
      </c>
      <c r="M39">
        <v>0.03</v>
      </c>
      <c r="N39">
        <v>-0.19</v>
      </c>
      <c r="O39">
        <v>-0.64</v>
      </c>
      <c r="P39">
        <v>-0.26</v>
      </c>
      <c r="Q39">
        <v>0.35</v>
      </c>
      <c r="R39">
        <v>0.2</v>
      </c>
      <c r="S39">
        <v>0.15</v>
      </c>
      <c r="T39">
        <v>-0.04</v>
      </c>
      <c r="U39">
        <v>-3.57</v>
      </c>
      <c r="V39">
        <v>-2.95</v>
      </c>
      <c r="W39">
        <v>-0.22</v>
      </c>
    </row>
    <row r="40" spans="1:23" x14ac:dyDescent="0.25">
      <c r="A40" s="5" t="s">
        <v>106</v>
      </c>
      <c r="B40" s="5" t="s">
        <v>107</v>
      </c>
      <c r="C40">
        <v>0.14000000000000001</v>
      </c>
      <c r="D40">
        <v>0.19</v>
      </c>
      <c r="E40">
        <v>-0.09</v>
      </c>
      <c r="F40">
        <v>0.43</v>
      </c>
      <c r="G40">
        <v>0.55000000000000004</v>
      </c>
      <c r="H40">
        <v>0.17</v>
      </c>
      <c r="I40">
        <v>0.24</v>
      </c>
      <c r="J40">
        <v>0.34</v>
      </c>
      <c r="K40">
        <v>0.35</v>
      </c>
      <c r="L40">
        <v>0.15</v>
      </c>
      <c r="M40">
        <v>0.03</v>
      </c>
      <c r="N40">
        <v>-0.19</v>
      </c>
      <c r="O40">
        <v>-0.64</v>
      </c>
      <c r="P40">
        <v>-0.25</v>
      </c>
      <c r="Q40">
        <v>0.34</v>
      </c>
      <c r="R40">
        <v>0.19</v>
      </c>
      <c r="S40">
        <v>0.15</v>
      </c>
      <c r="T40">
        <v>-0.04</v>
      </c>
      <c r="U40">
        <v>-3.57</v>
      </c>
      <c r="V40">
        <v>-2.95</v>
      </c>
      <c r="W40">
        <v>-0.22</v>
      </c>
    </row>
    <row r="41" spans="1:23" x14ac:dyDescent="0.25">
      <c r="A41" s="5" t="s">
        <v>108</v>
      </c>
      <c r="B41" s="5" t="s">
        <v>109</v>
      </c>
      <c r="C41" t="s">
        <v>67</v>
      </c>
      <c r="D41" t="s">
        <v>67</v>
      </c>
      <c r="E41" t="s">
        <v>67</v>
      </c>
      <c r="F41" t="s">
        <v>67</v>
      </c>
      <c r="G41" t="s">
        <v>67</v>
      </c>
      <c r="H41" t="s">
        <v>67</v>
      </c>
      <c r="I41" t="s">
        <v>67</v>
      </c>
      <c r="J41" t="s">
        <v>67</v>
      </c>
      <c r="K41" t="s">
        <v>67</v>
      </c>
      <c r="L41" t="s">
        <v>67</v>
      </c>
      <c r="M41" t="s">
        <v>67</v>
      </c>
      <c r="N41" t="s">
        <v>67</v>
      </c>
      <c r="O41" t="s">
        <v>67</v>
      </c>
      <c r="P41" t="s">
        <v>67</v>
      </c>
      <c r="Q41" t="s">
        <v>67</v>
      </c>
      <c r="R41" t="s">
        <v>67</v>
      </c>
      <c r="S41" t="s">
        <v>67</v>
      </c>
      <c r="T41" t="s">
        <v>67</v>
      </c>
      <c r="U41" t="s">
        <v>67</v>
      </c>
      <c r="V41" t="s">
        <v>67</v>
      </c>
      <c r="W41" t="s">
        <v>67</v>
      </c>
    </row>
    <row r="42" spans="1:23" x14ac:dyDescent="0.25">
      <c r="A42" s="5" t="s">
        <v>110</v>
      </c>
      <c r="B42" s="5" t="s">
        <v>111</v>
      </c>
      <c r="C42" t="s">
        <v>67</v>
      </c>
      <c r="D42" t="s">
        <v>67</v>
      </c>
      <c r="E42" t="s">
        <v>67</v>
      </c>
      <c r="F42" t="s">
        <v>67</v>
      </c>
      <c r="G42" t="s">
        <v>67</v>
      </c>
      <c r="H42" t="s">
        <v>67</v>
      </c>
      <c r="I42" t="s">
        <v>67</v>
      </c>
      <c r="J42" t="s">
        <v>67</v>
      </c>
      <c r="K42" t="s">
        <v>67</v>
      </c>
      <c r="L42" t="s">
        <v>67</v>
      </c>
      <c r="M42" t="s">
        <v>67</v>
      </c>
      <c r="N42" t="s">
        <v>67</v>
      </c>
      <c r="O42" t="s">
        <v>67</v>
      </c>
      <c r="P42" t="s">
        <v>67</v>
      </c>
      <c r="Q42" t="s">
        <v>67</v>
      </c>
      <c r="R42" t="s">
        <v>67</v>
      </c>
      <c r="S42" t="s">
        <v>67</v>
      </c>
      <c r="T42" t="s">
        <v>67</v>
      </c>
      <c r="U42" t="s">
        <v>67</v>
      </c>
      <c r="V42" t="s">
        <v>67</v>
      </c>
      <c r="W42" t="s">
        <v>67</v>
      </c>
    </row>
    <row r="43" spans="1:23" x14ac:dyDescent="0.25">
      <c r="A43" s="5" t="s">
        <v>124</v>
      </c>
      <c r="B43" s="5" t="s">
        <v>125</v>
      </c>
      <c r="C43">
        <v>11.1</v>
      </c>
      <c r="D43">
        <v>10.050000000000001</v>
      </c>
      <c r="E43">
        <v>10.34</v>
      </c>
      <c r="F43">
        <v>11.45</v>
      </c>
      <c r="G43">
        <v>8.9499999999999993</v>
      </c>
      <c r="H43">
        <v>7.05</v>
      </c>
      <c r="I43">
        <v>6.47</v>
      </c>
      <c r="J43">
        <v>6.9</v>
      </c>
      <c r="K43">
        <v>6.54</v>
      </c>
      <c r="L43">
        <v>6.18</v>
      </c>
      <c r="M43">
        <v>5.05</v>
      </c>
      <c r="N43">
        <v>4.72</v>
      </c>
      <c r="O43">
        <v>5.47</v>
      </c>
      <c r="P43">
        <v>4.24</v>
      </c>
      <c r="Q43">
        <v>3.76</v>
      </c>
      <c r="R43">
        <v>2.99</v>
      </c>
      <c r="S43">
        <v>2.72</v>
      </c>
      <c r="T43">
        <v>2.66</v>
      </c>
      <c r="U43">
        <v>2.76</v>
      </c>
      <c r="V43">
        <v>1.9</v>
      </c>
      <c r="W43">
        <v>0.85</v>
      </c>
    </row>
    <row r="44" spans="1:23" x14ac:dyDescent="0.25">
      <c r="A44" s="5" t="s">
        <v>112</v>
      </c>
      <c r="B44" s="5" t="s">
        <v>113</v>
      </c>
      <c r="C44">
        <v>5.0999999999999996</v>
      </c>
      <c r="D44">
        <v>4.9000000000000004</v>
      </c>
      <c r="E44">
        <v>4.5599999999999996</v>
      </c>
      <c r="F44">
        <v>4.83</v>
      </c>
      <c r="G44">
        <v>4.37</v>
      </c>
      <c r="H44">
        <v>3.68</v>
      </c>
      <c r="I44">
        <v>3.29</v>
      </c>
      <c r="J44">
        <v>3.22</v>
      </c>
      <c r="K44">
        <v>2.86</v>
      </c>
      <c r="L44">
        <v>2.44</v>
      </c>
      <c r="M44">
        <v>2.2000000000000002</v>
      </c>
      <c r="N44">
        <v>2.13</v>
      </c>
      <c r="O44">
        <v>2.4</v>
      </c>
      <c r="P44">
        <v>3</v>
      </c>
      <c r="Q44">
        <v>2.2799999999999998</v>
      </c>
      <c r="R44">
        <v>1.81</v>
      </c>
      <c r="S44">
        <v>1.5</v>
      </c>
      <c r="T44">
        <v>1.36</v>
      </c>
      <c r="U44">
        <v>1.46</v>
      </c>
      <c r="V44">
        <v>5.65</v>
      </c>
      <c r="W44">
        <v>1.33</v>
      </c>
    </row>
    <row r="45" spans="1:23" x14ac:dyDescent="0.25">
      <c r="A45" s="5" t="s">
        <v>114</v>
      </c>
      <c r="B45" s="5" t="s">
        <v>115</v>
      </c>
      <c r="C45">
        <v>1.33</v>
      </c>
      <c r="D45">
        <v>1.21</v>
      </c>
      <c r="E45">
        <v>0.54</v>
      </c>
      <c r="F45">
        <v>1.24</v>
      </c>
      <c r="G45">
        <v>0.8</v>
      </c>
      <c r="H45">
        <v>0.96</v>
      </c>
      <c r="I45">
        <v>0.65</v>
      </c>
      <c r="J45">
        <v>0.95</v>
      </c>
      <c r="K45">
        <v>0.84</v>
      </c>
      <c r="L45">
        <v>0.45</v>
      </c>
      <c r="M45">
        <v>0.63</v>
      </c>
      <c r="N45">
        <v>0.51</v>
      </c>
      <c r="O45">
        <v>0.55000000000000004</v>
      </c>
      <c r="P45">
        <v>-0.19</v>
      </c>
      <c r="Q45">
        <v>0.39</v>
      </c>
      <c r="R45">
        <v>0.17</v>
      </c>
      <c r="S45">
        <v>0.44</v>
      </c>
      <c r="T45">
        <v>0.48</v>
      </c>
      <c r="U45">
        <v>-0.15</v>
      </c>
      <c r="V45">
        <v>-0.52</v>
      </c>
      <c r="W45">
        <v>-0.3</v>
      </c>
    </row>
    <row r="46" spans="1:23" x14ac:dyDescent="0.25">
      <c r="A46" s="5" t="s">
        <v>116</v>
      </c>
      <c r="B46" s="5" t="s">
        <v>117</v>
      </c>
      <c r="C46">
        <v>10.69</v>
      </c>
      <c r="D46">
        <v>9.74</v>
      </c>
      <c r="E46">
        <v>9.33</v>
      </c>
      <c r="F46">
        <v>9.4499999999999993</v>
      </c>
      <c r="G46">
        <v>7.93</v>
      </c>
      <c r="H46">
        <v>6.75</v>
      </c>
      <c r="I46">
        <v>6.1</v>
      </c>
      <c r="J46">
        <v>5.94</v>
      </c>
      <c r="K46">
        <v>5.47</v>
      </c>
      <c r="L46">
        <v>4.96</v>
      </c>
      <c r="M46">
        <v>4.2699999999999996</v>
      </c>
      <c r="N46">
        <v>4.25</v>
      </c>
      <c r="O46">
        <v>4.47</v>
      </c>
      <c r="P46">
        <v>5.08</v>
      </c>
      <c r="Q46">
        <v>3.58</v>
      </c>
      <c r="R46">
        <v>2.83</v>
      </c>
      <c r="S46">
        <v>2.33</v>
      </c>
      <c r="T46">
        <v>2.4900000000000002</v>
      </c>
      <c r="U46">
        <v>2.79</v>
      </c>
      <c r="V46">
        <v>6.76</v>
      </c>
      <c r="W46" t="s">
        <v>67</v>
      </c>
    </row>
    <row r="47" spans="1:23" x14ac:dyDescent="0.25">
      <c r="A47" s="5" t="s">
        <v>118</v>
      </c>
      <c r="B47" s="5" t="s">
        <v>119</v>
      </c>
      <c r="C47">
        <v>1903</v>
      </c>
      <c r="D47">
        <v>1886</v>
      </c>
      <c r="E47">
        <v>1894</v>
      </c>
      <c r="F47">
        <v>1764</v>
      </c>
      <c r="G47">
        <v>1524</v>
      </c>
      <c r="H47">
        <v>1491</v>
      </c>
      <c r="I47">
        <v>1425</v>
      </c>
      <c r="J47">
        <v>1378</v>
      </c>
      <c r="K47">
        <v>1304</v>
      </c>
      <c r="L47">
        <v>1203</v>
      </c>
      <c r="M47">
        <v>1100</v>
      </c>
      <c r="N47">
        <v>1014</v>
      </c>
      <c r="O47">
        <v>953</v>
      </c>
      <c r="P47">
        <v>724</v>
      </c>
      <c r="Q47">
        <v>561</v>
      </c>
      <c r="R47">
        <v>496</v>
      </c>
      <c r="S47">
        <v>428</v>
      </c>
      <c r="T47">
        <v>401</v>
      </c>
      <c r="U47">
        <v>396</v>
      </c>
      <c r="V47">
        <v>398</v>
      </c>
      <c r="W47">
        <v>132</v>
      </c>
    </row>
    <row r="48" spans="1:23" x14ac:dyDescent="0.25">
      <c r="A48" s="5" t="s">
        <v>120</v>
      </c>
      <c r="B48" s="5" t="s">
        <v>121</v>
      </c>
      <c r="C48">
        <v>187.8</v>
      </c>
      <c r="D48">
        <v>173</v>
      </c>
      <c r="E48">
        <v>171.6</v>
      </c>
      <c r="F48">
        <v>157.19999999999999</v>
      </c>
      <c r="G48">
        <v>135.30000000000001</v>
      </c>
      <c r="H48">
        <v>118.3</v>
      </c>
      <c r="I48">
        <v>112.8</v>
      </c>
      <c r="J48">
        <v>105.5</v>
      </c>
      <c r="K48">
        <v>97.9</v>
      </c>
      <c r="L48">
        <v>90.8</v>
      </c>
      <c r="M48">
        <v>79.7</v>
      </c>
      <c r="N48">
        <v>77.7</v>
      </c>
      <c r="O48">
        <v>77.3</v>
      </c>
      <c r="P48">
        <v>58.9</v>
      </c>
      <c r="Q48">
        <v>39.299999999999997</v>
      </c>
      <c r="R48">
        <v>32.700000000000003</v>
      </c>
      <c r="S48">
        <v>28</v>
      </c>
      <c r="T48" t="s">
        <v>67</v>
      </c>
      <c r="U48" t="s">
        <v>67</v>
      </c>
      <c r="V48" t="s">
        <v>67</v>
      </c>
      <c r="W48" t="s">
        <v>67</v>
      </c>
    </row>
    <row r="49" spans="1:23" x14ac:dyDescent="0.25">
      <c r="A49" s="5" t="s">
        <v>122</v>
      </c>
      <c r="B49" s="5" t="s">
        <v>123</v>
      </c>
      <c r="C49">
        <v>98686</v>
      </c>
      <c r="D49">
        <v>91729</v>
      </c>
      <c r="E49">
        <v>90602</v>
      </c>
      <c r="F49">
        <v>89116</v>
      </c>
      <c r="G49">
        <v>88780</v>
      </c>
      <c r="H49">
        <v>79343</v>
      </c>
      <c r="I49">
        <v>79158</v>
      </c>
      <c r="J49">
        <v>76560</v>
      </c>
      <c r="K49">
        <v>75077</v>
      </c>
      <c r="L49">
        <v>75478</v>
      </c>
      <c r="M49">
        <v>72455</v>
      </c>
      <c r="N49">
        <v>76627</v>
      </c>
      <c r="O49">
        <v>81112</v>
      </c>
      <c r="P49">
        <v>81354</v>
      </c>
      <c r="Q49">
        <v>70053</v>
      </c>
      <c r="R49">
        <v>65927</v>
      </c>
      <c r="S49">
        <v>65421</v>
      </c>
      <c r="T49" t="s">
        <v>67</v>
      </c>
      <c r="U49" t="s">
        <v>67</v>
      </c>
      <c r="V49" t="s">
        <v>67</v>
      </c>
      <c r="W49" t="s">
        <v>67</v>
      </c>
    </row>
    <row r="50" spans="1:23" x14ac:dyDescent="0.25">
      <c r="A50" s="5" t="s">
        <v>301</v>
      </c>
      <c r="B50" s="5" t="s">
        <v>302</v>
      </c>
      <c r="C50">
        <v>292602</v>
      </c>
      <c r="D50">
        <v>266161</v>
      </c>
      <c r="E50">
        <v>271632</v>
      </c>
      <c r="F50">
        <v>321251</v>
      </c>
      <c r="G50">
        <v>289986</v>
      </c>
      <c r="H50">
        <v>227477</v>
      </c>
      <c r="I50">
        <v>218036</v>
      </c>
      <c r="J50">
        <v>239528</v>
      </c>
      <c r="K50">
        <v>238455</v>
      </c>
      <c r="L50">
        <v>242498</v>
      </c>
      <c r="M50">
        <v>211636</v>
      </c>
      <c r="N50">
        <v>214694</v>
      </c>
      <c r="O50">
        <v>263903</v>
      </c>
      <c r="P50">
        <v>266160</v>
      </c>
      <c r="Q50">
        <v>234046</v>
      </c>
      <c r="R50">
        <v>205846</v>
      </c>
      <c r="S50">
        <v>211214</v>
      </c>
      <c r="T50">
        <v>219598</v>
      </c>
      <c r="U50">
        <v>227272</v>
      </c>
      <c r="V50">
        <v>149497</v>
      </c>
      <c r="W50">
        <v>156212</v>
      </c>
    </row>
    <row r="51" spans="1:23" x14ac:dyDescent="0.25">
      <c r="A51" s="5" t="s">
        <v>126</v>
      </c>
      <c r="B51" s="5" t="s">
        <v>127</v>
      </c>
      <c r="C51">
        <v>100315</v>
      </c>
      <c r="D51">
        <v>96341</v>
      </c>
      <c r="E51">
        <v>87751</v>
      </c>
      <c r="F51">
        <v>94274</v>
      </c>
      <c r="G51">
        <v>102953</v>
      </c>
      <c r="H51">
        <v>79209</v>
      </c>
      <c r="I51">
        <v>85193</v>
      </c>
      <c r="J51">
        <v>95501</v>
      </c>
      <c r="K51">
        <v>100230</v>
      </c>
      <c r="L51">
        <v>99002</v>
      </c>
      <c r="M51">
        <v>88636</v>
      </c>
      <c r="N51">
        <v>86095</v>
      </c>
      <c r="O51">
        <v>105037</v>
      </c>
      <c r="P51">
        <v>114365</v>
      </c>
      <c r="Q51">
        <v>113369</v>
      </c>
      <c r="R51">
        <v>102016</v>
      </c>
      <c r="S51">
        <v>104673</v>
      </c>
      <c r="T51">
        <v>97756</v>
      </c>
      <c r="U51">
        <v>93687</v>
      </c>
      <c r="V51">
        <v>40201</v>
      </c>
      <c r="W51">
        <v>62879</v>
      </c>
    </row>
    <row r="52" spans="1:23" x14ac:dyDescent="0.25">
      <c r="A52" s="5" t="s">
        <v>128</v>
      </c>
      <c r="B52" s="5" t="s">
        <v>129</v>
      </c>
      <c r="C52">
        <v>3678</v>
      </c>
      <c r="D52">
        <v>5143</v>
      </c>
      <c r="E52">
        <v>-2218</v>
      </c>
      <c r="F52">
        <v>12188</v>
      </c>
      <c r="G52">
        <v>17585</v>
      </c>
      <c r="H52">
        <v>5634</v>
      </c>
      <c r="I52">
        <v>3860</v>
      </c>
      <c r="J52">
        <v>12119</v>
      </c>
      <c r="K52">
        <v>12960</v>
      </c>
      <c r="L52">
        <v>5819</v>
      </c>
      <c r="M52">
        <v>1182</v>
      </c>
      <c r="N52">
        <v>-8777</v>
      </c>
      <c r="O52">
        <v>-30955</v>
      </c>
      <c r="P52">
        <v>-14227</v>
      </c>
      <c r="Q52">
        <v>21212</v>
      </c>
      <c r="R52">
        <v>13508</v>
      </c>
      <c r="S52">
        <v>11449</v>
      </c>
      <c r="T52">
        <v>-3242</v>
      </c>
      <c r="U52">
        <v>-293939</v>
      </c>
      <c r="V52">
        <v>-232161</v>
      </c>
      <c r="W52">
        <v>-41667</v>
      </c>
    </row>
    <row r="53" spans="1:23" x14ac:dyDescent="0.25">
      <c r="A53" s="5" t="s">
        <v>130</v>
      </c>
      <c r="B53" s="5" t="s">
        <v>131</v>
      </c>
      <c r="C53">
        <v>57.8</v>
      </c>
      <c r="D53">
        <v>32.9</v>
      </c>
      <c r="E53" t="s">
        <v>67</v>
      </c>
      <c r="F53">
        <v>17.5</v>
      </c>
      <c r="G53">
        <v>20.2</v>
      </c>
      <c r="H53">
        <v>17.600000000000001</v>
      </c>
      <c r="I53">
        <v>15.6</v>
      </c>
      <c r="J53">
        <v>11.4</v>
      </c>
      <c r="K53">
        <v>10.1</v>
      </c>
      <c r="L53">
        <v>39.1</v>
      </c>
      <c r="M53">
        <v>84.3</v>
      </c>
      <c r="N53" t="s">
        <v>67</v>
      </c>
      <c r="O53" t="s">
        <v>67</v>
      </c>
      <c r="P53" t="s">
        <v>67</v>
      </c>
      <c r="Q53">
        <v>17.5</v>
      </c>
      <c r="R53">
        <v>22.5</v>
      </c>
      <c r="S53">
        <v>26.6</v>
      </c>
      <c r="T53" t="s">
        <v>67</v>
      </c>
      <c r="U53" t="s">
        <v>67</v>
      </c>
      <c r="V53" t="s">
        <v>67</v>
      </c>
      <c r="W53" t="s">
        <v>67</v>
      </c>
    </row>
    <row r="54" spans="1:23" x14ac:dyDescent="0.25">
      <c r="A54" s="5" t="s">
        <v>132</v>
      </c>
      <c r="B54" s="5" t="s">
        <v>133</v>
      </c>
      <c r="C54">
        <v>0.73</v>
      </c>
      <c r="D54">
        <v>0.62</v>
      </c>
      <c r="E54">
        <v>0.57999999999999996</v>
      </c>
      <c r="F54">
        <v>0.67</v>
      </c>
      <c r="G54">
        <v>1.24</v>
      </c>
      <c r="H54">
        <v>0.42</v>
      </c>
      <c r="I54">
        <v>0.57999999999999996</v>
      </c>
      <c r="J54">
        <v>0.57999999999999996</v>
      </c>
      <c r="K54">
        <v>0.55000000000000004</v>
      </c>
      <c r="L54">
        <v>0.95</v>
      </c>
      <c r="M54">
        <v>0.5</v>
      </c>
      <c r="N54">
        <v>0.24</v>
      </c>
      <c r="O54">
        <v>0.63</v>
      </c>
      <c r="P54">
        <v>2.0299999999999998</v>
      </c>
      <c r="Q54">
        <v>1.63</v>
      </c>
      <c r="R54">
        <v>1.51</v>
      </c>
      <c r="S54">
        <v>1.47</v>
      </c>
      <c r="T54">
        <v>0.5</v>
      </c>
      <c r="U54">
        <v>1.72</v>
      </c>
      <c r="V54">
        <v>34.14</v>
      </c>
      <c r="W54">
        <v>35.39</v>
      </c>
    </row>
    <row r="55" spans="1:23" x14ac:dyDescent="0.25">
      <c r="A55" s="5" t="s">
        <v>134</v>
      </c>
      <c r="B55" s="5" t="s">
        <v>135</v>
      </c>
      <c r="C55">
        <v>1.59</v>
      </c>
      <c r="D55">
        <v>1.28</v>
      </c>
      <c r="E55">
        <v>1.32</v>
      </c>
      <c r="F55">
        <v>1.6</v>
      </c>
      <c r="G55">
        <v>2.54</v>
      </c>
      <c r="H55">
        <v>0.81</v>
      </c>
      <c r="I55">
        <v>1.1399999999999999</v>
      </c>
      <c r="J55">
        <v>1.24</v>
      </c>
      <c r="K55">
        <v>1.27</v>
      </c>
      <c r="L55">
        <v>2.4</v>
      </c>
      <c r="M55">
        <v>1.1499999999999999</v>
      </c>
      <c r="N55">
        <v>0.52</v>
      </c>
      <c r="O55">
        <v>1.42</v>
      </c>
      <c r="P55">
        <v>2.86</v>
      </c>
      <c r="Q55">
        <v>2.69</v>
      </c>
      <c r="R55">
        <v>2.4900000000000002</v>
      </c>
      <c r="S55">
        <v>2.65</v>
      </c>
      <c r="T55">
        <v>0.98</v>
      </c>
      <c r="U55">
        <v>3.25</v>
      </c>
      <c r="V55">
        <v>11.48</v>
      </c>
      <c r="W55">
        <v>22.64</v>
      </c>
    </row>
    <row r="56" spans="1:23" x14ac:dyDescent="0.25">
      <c r="A56" s="5" t="s">
        <v>136</v>
      </c>
      <c r="B56" s="5" t="s">
        <v>137</v>
      </c>
      <c r="C56">
        <v>6.07</v>
      </c>
      <c r="D56">
        <v>5.17</v>
      </c>
      <c r="E56">
        <v>11.09</v>
      </c>
      <c r="F56">
        <v>6.22</v>
      </c>
      <c r="G56">
        <v>13.93</v>
      </c>
      <c r="H56">
        <v>3.11</v>
      </c>
      <c r="I56">
        <v>5.72</v>
      </c>
      <c r="J56">
        <v>4.21</v>
      </c>
      <c r="K56">
        <v>4.33</v>
      </c>
      <c r="L56">
        <v>13.11</v>
      </c>
      <c r="M56">
        <v>4.01</v>
      </c>
      <c r="N56">
        <v>2.2000000000000002</v>
      </c>
      <c r="O56">
        <v>6.24</v>
      </c>
      <c r="P56">
        <v>-44.88</v>
      </c>
      <c r="Q56">
        <v>15.87</v>
      </c>
      <c r="R56">
        <v>26.08</v>
      </c>
      <c r="S56">
        <v>9.14</v>
      </c>
      <c r="T56">
        <v>2.81</v>
      </c>
      <c r="U56">
        <v>-31.54</v>
      </c>
      <c r="V56">
        <v>-123.86</v>
      </c>
      <c r="W56">
        <v>-99.86</v>
      </c>
    </row>
    <row r="57" spans="1:23" x14ac:dyDescent="0.25">
      <c r="A57" s="5" t="s">
        <v>138</v>
      </c>
      <c r="B57" s="5" t="s">
        <v>139</v>
      </c>
      <c r="C57" t="s">
        <v>67</v>
      </c>
      <c r="D57" t="s">
        <v>67</v>
      </c>
      <c r="E57" t="s">
        <v>67</v>
      </c>
      <c r="F57" t="s">
        <v>67</v>
      </c>
      <c r="G57" t="s">
        <v>67</v>
      </c>
      <c r="H57" t="s">
        <v>67</v>
      </c>
      <c r="I57" t="s">
        <v>67</v>
      </c>
      <c r="J57" t="s">
        <v>67</v>
      </c>
      <c r="K57" t="s">
        <v>67</v>
      </c>
      <c r="L57" t="s">
        <v>67</v>
      </c>
      <c r="M57" t="s">
        <v>67</v>
      </c>
      <c r="N57" t="s">
        <v>67</v>
      </c>
      <c r="O57" t="s">
        <v>67</v>
      </c>
      <c r="P57" t="s">
        <v>67</v>
      </c>
      <c r="Q57" t="s">
        <v>67</v>
      </c>
      <c r="R57" t="s">
        <v>67</v>
      </c>
      <c r="S57" t="s">
        <v>67</v>
      </c>
      <c r="T57" t="s">
        <v>67</v>
      </c>
      <c r="U57" t="s">
        <v>67</v>
      </c>
      <c r="V57" t="s">
        <v>67</v>
      </c>
      <c r="W57" t="s">
        <v>67</v>
      </c>
    </row>
    <row r="58" spans="1:23" x14ac:dyDescent="0.25">
      <c r="A58" s="5" t="s">
        <v>140</v>
      </c>
      <c r="B58" s="5" t="s">
        <v>141</v>
      </c>
      <c r="C58">
        <v>1.7</v>
      </c>
      <c r="D58">
        <v>3</v>
      </c>
      <c r="E58">
        <v>-1.5</v>
      </c>
      <c r="F58">
        <v>5.7</v>
      </c>
      <c r="G58">
        <v>4.9000000000000004</v>
      </c>
      <c r="H58">
        <v>5.7</v>
      </c>
      <c r="I58">
        <v>6.4</v>
      </c>
      <c r="J58">
        <v>8.8000000000000007</v>
      </c>
      <c r="K58">
        <v>9.9</v>
      </c>
      <c r="L58">
        <v>2.6</v>
      </c>
      <c r="M58">
        <v>1.2</v>
      </c>
      <c r="N58">
        <v>-17.100000000000001</v>
      </c>
      <c r="O58">
        <v>-18.7</v>
      </c>
      <c r="P58">
        <v>-3</v>
      </c>
      <c r="Q58">
        <v>5.7</v>
      </c>
      <c r="R58">
        <v>4.4000000000000004</v>
      </c>
      <c r="S58">
        <v>3.8</v>
      </c>
      <c r="T58">
        <v>-3</v>
      </c>
      <c r="U58">
        <v>-75.3</v>
      </c>
      <c r="V58">
        <v>-4.5</v>
      </c>
      <c r="W58">
        <v>-0.7</v>
      </c>
    </row>
    <row r="59" spans="1:23" x14ac:dyDescent="0.25">
      <c r="A59" s="5" t="s">
        <v>142</v>
      </c>
      <c r="B59" s="5" t="s">
        <v>143</v>
      </c>
      <c r="C59">
        <v>2.74</v>
      </c>
      <c r="D59">
        <v>3.97</v>
      </c>
      <c r="E59">
        <v>-1.85</v>
      </c>
      <c r="F59">
        <v>9</v>
      </c>
      <c r="G59">
        <v>12.41</v>
      </c>
      <c r="H59">
        <v>4.74</v>
      </c>
      <c r="I59">
        <v>3.49</v>
      </c>
      <c r="J59">
        <v>10.85</v>
      </c>
      <c r="K59">
        <v>12.43</v>
      </c>
      <c r="L59">
        <v>6.07</v>
      </c>
      <c r="M59">
        <v>1.28</v>
      </c>
      <c r="N59">
        <v>-9.08</v>
      </c>
      <c r="O59">
        <v>-26.67</v>
      </c>
      <c r="P59">
        <v>-7.55</v>
      </c>
      <c r="Q59">
        <v>14.93</v>
      </c>
      <c r="R59">
        <v>10.82</v>
      </c>
      <c r="S59">
        <v>9.82</v>
      </c>
      <c r="T59">
        <v>-2.88</v>
      </c>
      <c r="U59">
        <v>-245.05</v>
      </c>
      <c r="V59">
        <v>-52.2</v>
      </c>
      <c r="W59">
        <v>-17.079999999999998</v>
      </c>
    </row>
    <row r="60" spans="1:23" x14ac:dyDescent="0.25">
      <c r="A60" s="5" t="s">
        <v>144</v>
      </c>
      <c r="B60" s="5" t="s">
        <v>145</v>
      </c>
      <c r="C60">
        <v>1.26</v>
      </c>
      <c r="D60">
        <v>1.93</v>
      </c>
      <c r="E60">
        <v>-0.82</v>
      </c>
      <c r="F60">
        <v>3.79</v>
      </c>
      <c r="G60">
        <v>6.06</v>
      </c>
      <c r="H60">
        <v>2.48</v>
      </c>
      <c r="I60">
        <v>1.77</v>
      </c>
      <c r="J60">
        <v>5.0599999999999996</v>
      </c>
      <c r="K60">
        <v>5.44</v>
      </c>
      <c r="L60">
        <v>2.4</v>
      </c>
      <c r="M60">
        <v>0.56000000000000005</v>
      </c>
      <c r="N60">
        <v>-4.09</v>
      </c>
      <c r="O60">
        <v>-11.73</v>
      </c>
      <c r="P60">
        <v>-5.35</v>
      </c>
      <c r="Q60">
        <v>9.06</v>
      </c>
      <c r="R60">
        <v>6.56</v>
      </c>
      <c r="S60">
        <v>5.42</v>
      </c>
      <c r="T60">
        <v>-1.48</v>
      </c>
      <c r="U60">
        <v>-129.33000000000001</v>
      </c>
      <c r="V60">
        <v>-155.29</v>
      </c>
      <c r="W60">
        <v>-26.7</v>
      </c>
    </row>
    <row r="61" spans="1:23" x14ac:dyDescent="0.25">
      <c r="A61" s="5" t="s">
        <v>146</v>
      </c>
      <c r="B61" s="5" t="s">
        <v>147</v>
      </c>
      <c r="C61">
        <v>1.81</v>
      </c>
      <c r="D61">
        <v>2.3199999999999998</v>
      </c>
      <c r="E61">
        <v>-0.69</v>
      </c>
      <c r="F61">
        <v>4.68</v>
      </c>
      <c r="G61">
        <v>7.08</v>
      </c>
      <c r="H61">
        <v>3.02</v>
      </c>
      <c r="I61">
        <v>2.3199999999999998</v>
      </c>
      <c r="J61">
        <v>6.34</v>
      </c>
      <c r="K61">
        <v>7.12</v>
      </c>
      <c r="L61">
        <v>2.99</v>
      </c>
      <c r="M61">
        <v>0.66</v>
      </c>
      <c r="N61">
        <v>-4.55</v>
      </c>
      <c r="O61">
        <v>-14.36</v>
      </c>
      <c r="P61">
        <v>-4.46</v>
      </c>
      <c r="Q61">
        <v>9.51</v>
      </c>
      <c r="R61">
        <v>6.93</v>
      </c>
      <c r="S61">
        <v>6.33</v>
      </c>
      <c r="T61">
        <v>-1.58</v>
      </c>
      <c r="U61">
        <v>-128.05000000000001</v>
      </c>
      <c r="V61">
        <v>-43.69</v>
      </c>
      <c r="W61">
        <v>-14.07</v>
      </c>
    </row>
    <row r="62" spans="1:23" x14ac:dyDescent="0.25">
      <c r="A62" s="5" t="s">
        <v>148</v>
      </c>
      <c r="B62" s="5" t="s">
        <v>148</v>
      </c>
      <c r="C62">
        <v>1.3</v>
      </c>
      <c r="D62">
        <v>1.99</v>
      </c>
      <c r="E62">
        <v>-0.91</v>
      </c>
      <c r="F62">
        <v>4.59</v>
      </c>
      <c r="G62">
        <v>6.85</v>
      </c>
      <c r="H62">
        <v>2.59</v>
      </c>
      <c r="I62">
        <v>1.88</v>
      </c>
      <c r="J62">
        <v>5.88</v>
      </c>
      <c r="K62">
        <v>6.5</v>
      </c>
      <c r="L62">
        <v>2.99</v>
      </c>
      <c r="M62">
        <v>0.66</v>
      </c>
      <c r="N62">
        <v>-4.55</v>
      </c>
      <c r="O62">
        <v>-14.36</v>
      </c>
      <c r="P62">
        <v>-4.46</v>
      </c>
      <c r="Q62">
        <v>9.51</v>
      </c>
      <c r="R62">
        <v>6.93</v>
      </c>
      <c r="S62">
        <v>6.33</v>
      </c>
      <c r="T62">
        <v>-1.58</v>
      </c>
      <c r="U62">
        <v>-128.05000000000001</v>
      </c>
      <c r="V62">
        <v>-43.69</v>
      </c>
      <c r="W62">
        <v>-14.07</v>
      </c>
    </row>
    <row r="63" spans="1:23" x14ac:dyDescent="0.25">
      <c r="A63" s="5" t="s">
        <v>149</v>
      </c>
      <c r="B63" s="5" t="s">
        <v>150</v>
      </c>
      <c r="C63">
        <v>50.19</v>
      </c>
      <c r="D63">
        <v>52.87</v>
      </c>
      <c r="E63">
        <v>50.13</v>
      </c>
      <c r="F63">
        <v>57.36</v>
      </c>
      <c r="G63">
        <v>63.09</v>
      </c>
      <c r="H63">
        <v>59.21</v>
      </c>
      <c r="I63">
        <v>61</v>
      </c>
      <c r="J63">
        <v>61.35</v>
      </c>
      <c r="K63">
        <v>61.75</v>
      </c>
      <c r="L63">
        <v>63.9</v>
      </c>
      <c r="M63">
        <v>60.15</v>
      </c>
      <c r="N63">
        <v>61.85</v>
      </c>
      <c r="O63">
        <v>62.56</v>
      </c>
      <c r="P63">
        <v>57.28</v>
      </c>
      <c r="Q63">
        <v>62.11</v>
      </c>
      <c r="R63">
        <v>59.57</v>
      </c>
      <c r="S63">
        <v>55.56</v>
      </c>
      <c r="T63">
        <v>50.67</v>
      </c>
      <c r="U63">
        <v>46.64</v>
      </c>
      <c r="V63">
        <v>18.010000000000002</v>
      </c>
      <c r="W63">
        <v>88.49</v>
      </c>
    </row>
    <row r="64" spans="1:23" x14ac:dyDescent="0.25">
      <c r="A64" s="5" t="s">
        <v>151</v>
      </c>
      <c r="B64" s="5" t="s">
        <v>152</v>
      </c>
      <c r="C64">
        <v>47.69</v>
      </c>
      <c r="D64">
        <v>50.28</v>
      </c>
      <c r="E64">
        <v>48.92</v>
      </c>
      <c r="F64">
        <v>51.06</v>
      </c>
      <c r="G64">
        <v>55.15</v>
      </c>
      <c r="H64">
        <v>54.53</v>
      </c>
      <c r="I64">
        <v>53.84</v>
      </c>
      <c r="J64">
        <v>54.17</v>
      </c>
      <c r="K64">
        <v>52.33</v>
      </c>
      <c r="L64">
        <v>49.3</v>
      </c>
      <c r="M64">
        <v>51.42</v>
      </c>
      <c r="N64">
        <v>50.05</v>
      </c>
      <c r="O64">
        <v>53.85</v>
      </c>
      <c r="P64">
        <v>59.1</v>
      </c>
      <c r="Q64">
        <v>63.71</v>
      </c>
      <c r="R64">
        <v>64.010000000000005</v>
      </c>
      <c r="S64">
        <v>64.47</v>
      </c>
      <c r="T64">
        <v>54.8</v>
      </c>
      <c r="U64">
        <v>52.26</v>
      </c>
      <c r="V64">
        <v>83.69</v>
      </c>
      <c r="W64">
        <v>82.35</v>
      </c>
    </row>
    <row r="65" spans="1:23" x14ac:dyDescent="0.25">
      <c r="A65" s="5" t="s">
        <v>153</v>
      </c>
      <c r="B65" s="5" t="s">
        <v>154</v>
      </c>
      <c r="C65">
        <v>52.31</v>
      </c>
      <c r="D65">
        <v>49.72</v>
      </c>
      <c r="E65">
        <v>51.08</v>
      </c>
      <c r="F65">
        <v>48.94</v>
      </c>
      <c r="G65">
        <v>44.85</v>
      </c>
      <c r="H65">
        <v>45.47</v>
      </c>
      <c r="I65">
        <v>46.16</v>
      </c>
      <c r="J65">
        <v>45.83</v>
      </c>
      <c r="K65">
        <v>47.67</v>
      </c>
      <c r="L65">
        <v>50.7</v>
      </c>
      <c r="M65">
        <v>48.58</v>
      </c>
      <c r="N65">
        <v>49.95</v>
      </c>
      <c r="O65">
        <v>46.15</v>
      </c>
      <c r="P65">
        <v>40.9</v>
      </c>
      <c r="Q65">
        <v>36.29</v>
      </c>
      <c r="R65">
        <v>35.99</v>
      </c>
      <c r="S65">
        <v>35.53</v>
      </c>
      <c r="T65">
        <v>45.2</v>
      </c>
      <c r="U65">
        <v>47.74</v>
      </c>
      <c r="V65">
        <v>16.309999999999999</v>
      </c>
      <c r="W65">
        <v>17.649999999999999</v>
      </c>
    </row>
    <row r="66" spans="1:23" x14ac:dyDescent="0.25">
      <c r="A66" s="5" t="s">
        <v>155</v>
      </c>
      <c r="B66" s="5" t="s">
        <v>156</v>
      </c>
      <c r="C66">
        <v>109.7</v>
      </c>
      <c r="D66">
        <v>98.9</v>
      </c>
      <c r="E66">
        <v>104.41</v>
      </c>
      <c r="F66">
        <v>95.86</v>
      </c>
      <c r="G66">
        <v>81.33</v>
      </c>
      <c r="H66">
        <v>83.4</v>
      </c>
      <c r="I66">
        <v>85.74</v>
      </c>
      <c r="J66">
        <v>84.6</v>
      </c>
      <c r="K66">
        <v>91.1</v>
      </c>
      <c r="L66">
        <v>102.86</v>
      </c>
      <c r="M66">
        <v>94.47</v>
      </c>
      <c r="N66">
        <v>99.8</v>
      </c>
      <c r="O66">
        <v>85.71</v>
      </c>
      <c r="P66">
        <v>69.209999999999994</v>
      </c>
      <c r="Q66">
        <v>56.96</v>
      </c>
      <c r="R66">
        <v>56.22</v>
      </c>
      <c r="S66">
        <v>55.11</v>
      </c>
      <c r="T66">
        <v>82.48</v>
      </c>
      <c r="U66">
        <v>91.37</v>
      </c>
      <c r="V66">
        <v>19.489999999999998</v>
      </c>
      <c r="W66">
        <v>21.43</v>
      </c>
    </row>
    <row r="67" spans="1:23" x14ac:dyDescent="0.25">
      <c r="A67" s="5" t="s">
        <v>303</v>
      </c>
      <c r="B67" s="5" t="s">
        <v>304</v>
      </c>
      <c r="C67">
        <v>34.29</v>
      </c>
      <c r="D67">
        <v>36.200000000000003</v>
      </c>
      <c r="E67">
        <v>32.299999999999997</v>
      </c>
      <c r="F67">
        <v>29.35</v>
      </c>
      <c r="G67">
        <v>35.51</v>
      </c>
      <c r="H67">
        <v>34.82</v>
      </c>
      <c r="I67">
        <v>39.07</v>
      </c>
      <c r="J67">
        <v>39.869999999999997</v>
      </c>
      <c r="K67">
        <v>42.04</v>
      </c>
      <c r="L67">
        <v>40.83</v>
      </c>
      <c r="M67">
        <v>41.88</v>
      </c>
      <c r="N67">
        <v>40.1</v>
      </c>
      <c r="O67">
        <v>39.799999999999997</v>
      </c>
      <c r="P67">
        <v>42.97</v>
      </c>
      <c r="Q67">
        <v>48.44</v>
      </c>
      <c r="R67">
        <v>49.56</v>
      </c>
      <c r="S67">
        <v>49.56</v>
      </c>
      <c r="T67">
        <v>44.49</v>
      </c>
      <c r="U67">
        <v>41.22</v>
      </c>
      <c r="V67">
        <v>26.89</v>
      </c>
    </row>
    <row r="68" spans="1:23" x14ac:dyDescent="0.25">
      <c r="A68" s="5" t="s">
        <v>157</v>
      </c>
      <c r="B68" s="5" t="s">
        <v>158</v>
      </c>
      <c r="C68">
        <v>50.19</v>
      </c>
      <c r="D68">
        <v>52.87</v>
      </c>
      <c r="E68">
        <v>50.13</v>
      </c>
      <c r="F68">
        <v>57.36</v>
      </c>
      <c r="G68">
        <v>63.09</v>
      </c>
      <c r="H68">
        <v>59.21</v>
      </c>
      <c r="I68">
        <v>61</v>
      </c>
      <c r="J68">
        <v>61.35</v>
      </c>
      <c r="K68">
        <v>61.75</v>
      </c>
      <c r="L68">
        <v>63.9</v>
      </c>
      <c r="M68">
        <v>60.15</v>
      </c>
      <c r="N68">
        <v>61.85</v>
      </c>
      <c r="O68">
        <v>62.56</v>
      </c>
      <c r="P68">
        <v>57.28</v>
      </c>
      <c r="Q68">
        <v>62.11</v>
      </c>
      <c r="R68">
        <v>59.57</v>
      </c>
      <c r="S68">
        <v>55.56</v>
      </c>
      <c r="T68">
        <v>50.67</v>
      </c>
      <c r="U68">
        <v>46.64</v>
      </c>
      <c r="V68">
        <v>18.010000000000002</v>
      </c>
    </row>
    <row r="69" spans="1:23" x14ac:dyDescent="0.25">
      <c r="A69" s="5" t="s">
        <v>159</v>
      </c>
      <c r="B69" s="5" t="s">
        <v>160</v>
      </c>
      <c r="C69">
        <v>1.26</v>
      </c>
      <c r="D69">
        <v>1.93</v>
      </c>
      <c r="E69">
        <v>-0.82</v>
      </c>
      <c r="F69">
        <v>3.79</v>
      </c>
      <c r="G69">
        <v>6.06</v>
      </c>
      <c r="H69">
        <v>2.48</v>
      </c>
      <c r="I69">
        <v>1.77</v>
      </c>
      <c r="J69">
        <v>5.0599999999999996</v>
      </c>
      <c r="K69">
        <v>5.44</v>
      </c>
      <c r="L69">
        <v>2.4</v>
      </c>
      <c r="M69">
        <v>0.56000000000000005</v>
      </c>
      <c r="N69">
        <v>-4.09</v>
      </c>
      <c r="O69">
        <v>-11.73</v>
      </c>
      <c r="P69">
        <v>-5.35</v>
      </c>
      <c r="Q69">
        <v>9.06</v>
      </c>
      <c r="R69">
        <v>6.56</v>
      </c>
      <c r="S69">
        <v>5.42</v>
      </c>
      <c r="T69">
        <v>-1.48</v>
      </c>
      <c r="U69">
        <v>-129.33000000000001</v>
      </c>
      <c r="V69">
        <v>-155.29</v>
      </c>
    </row>
    <row r="70" spans="1:23" x14ac:dyDescent="0.25">
      <c r="A70" s="5" t="s">
        <v>161</v>
      </c>
      <c r="B70" s="5" t="s">
        <v>162</v>
      </c>
      <c r="C70">
        <v>2.16</v>
      </c>
      <c r="D70">
        <v>2.99</v>
      </c>
      <c r="E70">
        <v>0.86</v>
      </c>
      <c r="F70">
        <v>3.42</v>
      </c>
      <c r="G70">
        <v>6.06</v>
      </c>
      <c r="H70">
        <v>2.48</v>
      </c>
      <c r="I70">
        <v>2.25</v>
      </c>
      <c r="J70">
        <v>5.7</v>
      </c>
      <c r="K70">
        <v>4.25</v>
      </c>
      <c r="L70">
        <v>3.19</v>
      </c>
      <c r="M70">
        <v>0.99</v>
      </c>
      <c r="N70">
        <v>-3.22</v>
      </c>
      <c r="O70">
        <v>-7.44</v>
      </c>
      <c r="P70">
        <v>0.47</v>
      </c>
      <c r="Q70">
        <v>13.1</v>
      </c>
      <c r="R70">
        <v>7.64</v>
      </c>
      <c r="S70">
        <v>4.09</v>
      </c>
      <c r="T70">
        <v>-0.91</v>
      </c>
      <c r="U70">
        <v>-40.67</v>
      </c>
      <c r="V70">
        <v>-106.89</v>
      </c>
    </row>
    <row r="71" spans="1:23" x14ac:dyDescent="0.25">
      <c r="A71" s="5" t="s">
        <v>163</v>
      </c>
      <c r="B71" s="5" t="s">
        <v>164</v>
      </c>
      <c r="C71">
        <v>103.8</v>
      </c>
      <c r="D71">
        <v>103.19</v>
      </c>
      <c r="E71">
        <v>110.88</v>
      </c>
      <c r="F71">
        <v>121.12</v>
      </c>
      <c r="G71">
        <v>112.87</v>
      </c>
      <c r="H71">
        <v>104.43</v>
      </c>
      <c r="I71">
        <v>106</v>
      </c>
      <c r="J71">
        <v>116.19</v>
      </c>
      <c r="K71">
        <v>119.62</v>
      </c>
      <c r="L71">
        <v>124.6</v>
      </c>
      <c r="M71">
        <v>118.17</v>
      </c>
      <c r="N71">
        <v>111.18</v>
      </c>
      <c r="O71">
        <v>122.44</v>
      </c>
      <c r="P71">
        <v>83.49</v>
      </c>
      <c r="Q71">
        <v>104.96</v>
      </c>
      <c r="R71">
        <v>105.58</v>
      </c>
      <c r="S71">
        <v>116.8</v>
      </c>
      <c r="T71">
        <v>107.05</v>
      </c>
      <c r="U71">
        <v>99.01</v>
      </c>
      <c r="V71">
        <v>28.13</v>
      </c>
    </row>
    <row r="72" spans="1:23" x14ac:dyDescent="0.25">
      <c r="A72" s="5" t="s">
        <v>165</v>
      </c>
      <c r="B72" s="5" t="s">
        <v>166</v>
      </c>
      <c r="C72">
        <v>49.81</v>
      </c>
      <c r="D72">
        <v>47.13</v>
      </c>
      <c r="E72">
        <v>49.87</v>
      </c>
      <c r="F72">
        <v>42.64</v>
      </c>
      <c r="G72">
        <v>36.909999999999997</v>
      </c>
      <c r="H72">
        <v>40.79</v>
      </c>
      <c r="I72">
        <v>39</v>
      </c>
      <c r="J72">
        <v>38.65</v>
      </c>
      <c r="K72">
        <v>38.25</v>
      </c>
      <c r="L72">
        <v>36.1</v>
      </c>
      <c r="M72">
        <v>39.85</v>
      </c>
      <c r="N72">
        <v>38.15</v>
      </c>
      <c r="O72">
        <v>37.44</v>
      </c>
      <c r="P72">
        <v>42.72</v>
      </c>
      <c r="Q72">
        <v>37.89</v>
      </c>
      <c r="R72">
        <v>40.43</v>
      </c>
      <c r="S72">
        <v>44.44</v>
      </c>
      <c r="T72">
        <v>49.33</v>
      </c>
      <c r="U72">
        <v>53.36</v>
      </c>
      <c r="V72">
        <v>81.99</v>
      </c>
    </row>
    <row r="73" spans="1:23" x14ac:dyDescent="0.25">
      <c r="A73" s="5" t="s">
        <v>167</v>
      </c>
      <c r="B73" s="5" t="s">
        <v>168</v>
      </c>
      <c r="C73">
        <v>1.3</v>
      </c>
      <c r="D73">
        <v>1.99</v>
      </c>
      <c r="E73">
        <v>-0.91</v>
      </c>
      <c r="F73">
        <v>4.59</v>
      </c>
      <c r="G73">
        <v>6.85</v>
      </c>
      <c r="H73">
        <v>2.59</v>
      </c>
      <c r="I73">
        <v>1.88</v>
      </c>
      <c r="J73">
        <v>5.88</v>
      </c>
      <c r="K73">
        <v>6.5</v>
      </c>
      <c r="L73">
        <v>2.99</v>
      </c>
      <c r="M73">
        <v>0.66</v>
      </c>
      <c r="N73">
        <v>-4.55</v>
      </c>
      <c r="O73">
        <v>-14.36</v>
      </c>
      <c r="P73">
        <v>-4.46</v>
      </c>
      <c r="Q73">
        <v>9.51</v>
      </c>
      <c r="R73">
        <v>6.93</v>
      </c>
      <c r="S73">
        <v>6.33</v>
      </c>
      <c r="T73">
        <v>-1.58</v>
      </c>
      <c r="U73">
        <v>-128.05000000000001</v>
      </c>
      <c r="V73">
        <v>-43.69</v>
      </c>
    </row>
    <row r="74" spans="1:23" x14ac:dyDescent="0.25">
      <c r="A74" s="5" t="s">
        <v>169</v>
      </c>
      <c r="B74" s="5" t="s">
        <v>170</v>
      </c>
      <c r="C74">
        <v>3.18</v>
      </c>
      <c r="D74">
        <v>4.4000000000000004</v>
      </c>
      <c r="E74">
        <v>1.58</v>
      </c>
      <c r="F74">
        <v>5.94</v>
      </c>
      <c r="G74">
        <v>9.59</v>
      </c>
      <c r="H74">
        <v>3.49</v>
      </c>
      <c r="I74">
        <v>3.16</v>
      </c>
      <c r="J74">
        <v>9.77</v>
      </c>
      <c r="K74">
        <v>7.56</v>
      </c>
      <c r="L74">
        <v>5.75</v>
      </c>
      <c r="M74">
        <v>1.77</v>
      </c>
      <c r="N74">
        <v>-5.08</v>
      </c>
      <c r="O74">
        <v>-11.87</v>
      </c>
      <c r="P74">
        <v>0.55000000000000004</v>
      </c>
      <c r="Q74">
        <v>18.68</v>
      </c>
      <c r="R74">
        <v>11.37</v>
      </c>
      <c r="S74">
        <v>6.8</v>
      </c>
      <c r="T74">
        <v>-1.58</v>
      </c>
      <c r="U74">
        <v>-67.28</v>
      </c>
      <c r="V74">
        <v>-34.51</v>
      </c>
    </row>
    <row r="75" spans="1:23" x14ac:dyDescent="0.25">
      <c r="A75" s="5" t="s">
        <v>171</v>
      </c>
      <c r="B75" s="5" t="s">
        <v>172</v>
      </c>
      <c r="C75">
        <v>95.73</v>
      </c>
      <c r="D75">
        <v>106.67</v>
      </c>
      <c r="E75">
        <v>98.1</v>
      </c>
      <c r="F75">
        <v>119.75</v>
      </c>
      <c r="G75">
        <v>149.41</v>
      </c>
      <c r="H75">
        <v>133.66</v>
      </c>
      <c r="I75">
        <v>138.06</v>
      </c>
      <c r="J75">
        <v>140.16</v>
      </c>
      <c r="K75">
        <v>136.82</v>
      </c>
      <c r="L75">
        <v>136.57</v>
      </c>
      <c r="M75">
        <v>129.04</v>
      </c>
      <c r="N75">
        <v>131.19</v>
      </c>
      <c r="O75">
        <v>143.82</v>
      </c>
      <c r="P75">
        <v>138.34</v>
      </c>
      <c r="Q75">
        <v>168.14</v>
      </c>
      <c r="R75">
        <v>158.31</v>
      </c>
      <c r="S75">
        <v>145.06</v>
      </c>
      <c r="T75">
        <v>111.08</v>
      </c>
      <c r="U75">
        <v>97.94</v>
      </c>
      <c r="V75">
        <v>102.08</v>
      </c>
    </row>
    <row r="76" spans="1:23" x14ac:dyDescent="0.25">
      <c r="A76" s="5" t="s">
        <v>173</v>
      </c>
      <c r="B76" s="5" t="s">
        <v>174</v>
      </c>
      <c r="C76">
        <v>169.2</v>
      </c>
      <c r="D76">
        <v>176.65</v>
      </c>
      <c r="E76">
        <v>125.87</v>
      </c>
      <c r="F76">
        <v>189.68</v>
      </c>
      <c r="G76">
        <v>220.54</v>
      </c>
      <c r="H76">
        <v>228.93</v>
      </c>
      <c r="I76">
        <v>248.68</v>
      </c>
      <c r="J76">
        <v>190.08</v>
      </c>
      <c r="K76">
        <v>187.94</v>
      </c>
      <c r="L76">
        <v>206.92</v>
      </c>
      <c r="M76">
        <v>176.34</v>
      </c>
      <c r="N76">
        <v>209.15</v>
      </c>
      <c r="O76">
        <v>268.83</v>
      </c>
      <c r="P76">
        <v>198.8</v>
      </c>
      <c r="Q76">
        <v>235.45</v>
      </c>
      <c r="R76">
        <v>204.98</v>
      </c>
      <c r="S76">
        <v>186.96</v>
      </c>
      <c r="T76">
        <v>131.55000000000001</v>
      </c>
      <c r="U76">
        <v>116.16</v>
      </c>
      <c r="V76">
        <v>140.07</v>
      </c>
    </row>
    <row r="77" spans="1:23" x14ac:dyDescent="0.25">
      <c r="A77" s="5" t="s">
        <v>175</v>
      </c>
      <c r="B77" s="5" t="s">
        <v>176</v>
      </c>
      <c r="C77">
        <v>304.5926</v>
      </c>
      <c r="D77">
        <v>258.13810000000001</v>
      </c>
      <c r="E77">
        <v>551.61660000000006</v>
      </c>
      <c r="F77">
        <v>307.89</v>
      </c>
      <c r="G77">
        <v>687.72409999999991</v>
      </c>
      <c r="H77">
        <v>149.59100000000001</v>
      </c>
      <c r="I77">
        <v>274.67439999999999</v>
      </c>
      <c r="J77">
        <v>201.32220000000001</v>
      </c>
      <c r="K77">
        <v>205.8049</v>
      </c>
      <c r="L77">
        <v>618.79200000000003</v>
      </c>
      <c r="M77">
        <v>184.86099999999999</v>
      </c>
      <c r="N77">
        <v>101.42</v>
      </c>
      <c r="O77">
        <v>287.04000000000002</v>
      </c>
      <c r="P77">
        <v>-2037.5519999999999</v>
      </c>
      <c r="Q77">
        <v>553.86299999999994</v>
      </c>
      <c r="R77">
        <v>891.93600000000004</v>
      </c>
      <c r="S77">
        <v>303.44799999999998</v>
      </c>
      <c r="T77">
        <v>93.01100000000001</v>
      </c>
      <c r="U77">
        <v>-1028.204</v>
      </c>
      <c r="V77">
        <v>-3876.8180000000002</v>
      </c>
    </row>
    <row r="78" spans="1:23" x14ac:dyDescent="0.25">
      <c r="A78" s="5" t="s">
        <v>177</v>
      </c>
      <c r="B78" s="5" t="s">
        <v>178</v>
      </c>
      <c r="C78">
        <v>-0.25</v>
      </c>
      <c r="D78">
        <v>-0.1899999999999977</v>
      </c>
      <c r="E78">
        <v>-0.24000000000000199</v>
      </c>
      <c r="F78">
        <v>-0.13000000000000261</v>
      </c>
      <c r="G78">
        <v>-1.269999999999996</v>
      </c>
      <c r="H78">
        <v>-7.9999999999998295E-2</v>
      </c>
      <c r="I78">
        <v>-0.20000000000000279</v>
      </c>
      <c r="J78">
        <v>-0.28999999999999909</v>
      </c>
      <c r="K78">
        <v>-0.32999999999999829</v>
      </c>
      <c r="L78">
        <v>-1.100000000000001</v>
      </c>
      <c r="M78">
        <v>0</v>
      </c>
      <c r="N78">
        <v>-0.10000000000000139</v>
      </c>
      <c r="O78">
        <v>-0.60000000000000142</v>
      </c>
      <c r="P78">
        <v>-10.5</v>
      </c>
      <c r="Q78">
        <v>-0.69999999999999574</v>
      </c>
      <c r="R78">
        <v>-1</v>
      </c>
      <c r="S78">
        <v>-0.10000000000000139</v>
      </c>
      <c r="T78">
        <v>-0.5</v>
      </c>
      <c r="U78">
        <v>-1.3000000000000009</v>
      </c>
      <c r="V78">
        <v>-7</v>
      </c>
    </row>
    <row r="79" spans="1:23" x14ac:dyDescent="0.25">
      <c r="A79" s="5" t="s">
        <v>179</v>
      </c>
      <c r="B79" s="5" t="s">
        <v>180</v>
      </c>
      <c r="C79">
        <v>10.92</v>
      </c>
      <c r="D79">
        <v>-2.4300000000000002</v>
      </c>
      <c r="E79">
        <v>-9.2100000000000009</v>
      </c>
      <c r="F79">
        <v>28.24</v>
      </c>
      <c r="G79">
        <v>30.28</v>
      </c>
      <c r="H79">
        <v>9.17</v>
      </c>
      <c r="I79">
        <v>-5.88</v>
      </c>
      <c r="J79">
        <v>6.18</v>
      </c>
      <c r="K79">
        <v>6.58</v>
      </c>
      <c r="L79">
        <v>25.3</v>
      </c>
      <c r="M79">
        <v>6.94</v>
      </c>
      <c r="N79">
        <v>-13.44</v>
      </c>
      <c r="O79">
        <v>30.51</v>
      </c>
      <c r="P79">
        <v>46.76</v>
      </c>
      <c r="Q79">
        <v>28.6</v>
      </c>
      <c r="R79">
        <v>12.94</v>
      </c>
      <c r="S79">
        <v>2.61</v>
      </c>
      <c r="T79">
        <v>-2.11</v>
      </c>
      <c r="U79">
        <v>51.26</v>
      </c>
      <c r="V79">
        <v>188.83</v>
      </c>
    </row>
    <row r="80" spans="1:23" x14ac:dyDescent="0.25">
      <c r="A80" s="5" t="s">
        <v>181</v>
      </c>
      <c r="B80" s="5" t="s">
        <v>182</v>
      </c>
      <c r="C80">
        <v>-0.24</v>
      </c>
      <c r="D80">
        <v>5.53</v>
      </c>
      <c r="E80">
        <v>16.440000000000001</v>
      </c>
      <c r="F80">
        <v>22.56</v>
      </c>
      <c r="G80">
        <v>11.19</v>
      </c>
      <c r="H80">
        <v>3.16</v>
      </c>
      <c r="I80">
        <v>2.29</v>
      </c>
      <c r="J80">
        <v>12.69</v>
      </c>
      <c r="K80">
        <v>12.94</v>
      </c>
      <c r="L80">
        <v>6.27</v>
      </c>
      <c r="M80">
        <v>8</v>
      </c>
      <c r="N80">
        <v>21.28</v>
      </c>
      <c r="O80">
        <v>35.29</v>
      </c>
      <c r="P80">
        <v>29.43</v>
      </c>
      <c r="Q80">
        <v>14.72</v>
      </c>
      <c r="R80">
        <v>4.4800000000000004</v>
      </c>
      <c r="S80">
        <v>17.25</v>
      </c>
      <c r="T80">
        <v>79.33</v>
      </c>
      <c r="U80" t="s">
        <v>67</v>
      </c>
      <c r="V80" t="s">
        <v>67</v>
      </c>
    </row>
    <row r="81" spans="1:23" x14ac:dyDescent="0.25">
      <c r="A81" s="5" t="s">
        <v>183</v>
      </c>
      <c r="B81" s="5" t="s">
        <v>184</v>
      </c>
      <c r="C81">
        <v>11.56</v>
      </c>
      <c r="D81">
        <v>11.21</v>
      </c>
      <c r="E81">
        <v>10.52</v>
      </c>
      <c r="F81">
        <v>13.6</v>
      </c>
      <c r="G81">
        <v>9.27</v>
      </c>
      <c r="H81">
        <v>8.27</v>
      </c>
      <c r="I81">
        <v>7.82</v>
      </c>
      <c r="J81">
        <v>6.31</v>
      </c>
      <c r="K81">
        <v>11.18</v>
      </c>
      <c r="L81">
        <v>19.21</v>
      </c>
      <c r="M81">
        <v>19.87</v>
      </c>
      <c r="N81">
        <v>21.07</v>
      </c>
      <c r="O81">
        <v>24.28</v>
      </c>
      <c r="P81">
        <v>17.760000000000002</v>
      </c>
      <c r="Q81">
        <v>18.66</v>
      </c>
      <c r="R81">
        <v>50.71</v>
      </c>
      <c r="S81" t="s">
        <v>67</v>
      </c>
      <c r="T81" t="s">
        <v>67</v>
      </c>
      <c r="U81" t="s">
        <v>67</v>
      </c>
      <c r="V81" t="s">
        <v>67</v>
      </c>
    </row>
    <row r="82" spans="1:23" x14ac:dyDescent="0.25">
      <c r="A82" s="5" t="s">
        <v>185</v>
      </c>
      <c r="B82" s="5" t="s">
        <v>186</v>
      </c>
      <c r="C82">
        <v>9.91</v>
      </c>
      <c r="D82">
        <v>9.52</v>
      </c>
      <c r="E82">
        <v>8.42</v>
      </c>
      <c r="F82">
        <v>12.39</v>
      </c>
      <c r="G82">
        <v>14.24</v>
      </c>
      <c r="H82">
        <v>14.07</v>
      </c>
      <c r="I82">
        <v>14.45</v>
      </c>
      <c r="J82">
        <v>15.3</v>
      </c>
      <c r="K82">
        <v>14.47</v>
      </c>
      <c r="L82">
        <v>18.940000000000001</v>
      </c>
      <c r="M82">
        <v>35.29</v>
      </c>
      <c r="N82" t="s">
        <v>67</v>
      </c>
      <c r="O82" t="s">
        <v>67</v>
      </c>
      <c r="P82" t="s">
        <v>67</v>
      </c>
      <c r="Q82" t="s">
        <v>67</v>
      </c>
      <c r="R82" t="s">
        <v>67</v>
      </c>
      <c r="S82" t="s">
        <v>67</v>
      </c>
      <c r="T82" t="s">
        <v>67</v>
      </c>
      <c r="U82" t="s">
        <v>67</v>
      </c>
      <c r="V82" t="s">
        <v>67</v>
      </c>
    </row>
    <row r="83" spans="1:23" x14ac:dyDescent="0.25">
      <c r="A83" s="5" t="s">
        <v>187</v>
      </c>
      <c r="B83" s="5" t="s">
        <v>188</v>
      </c>
      <c r="C83">
        <v>-27.84</v>
      </c>
      <c r="D83">
        <v>-330.95</v>
      </c>
      <c r="E83">
        <v>-119.53</v>
      </c>
      <c r="F83">
        <v>-19.78</v>
      </c>
      <c r="G83">
        <v>219.05</v>
      </c>
      <c r="H83">
        <v>52.73</v>
      </c>
      <c r="I83">
        <v>-67.069999999999993</v>
      </c>
      <c r="J83">
        <v>-1.18</v>
      </c>
      <c r="K83">
        <v>141.43</v>
      </c>
      <c r="L83">
        <v>438.46</v>
      </c>
      <c r="M83">
        <v>-114.61</v>
      </c>
      <c r="N83">
        <v>-69.83</v>
      </c>
      <c r="O83">
        <v>186.41</v>
      </c>
      <c r="P83">
        <v>-186.55</v>
      </c>
      <c r="Q83">
        <v>77.61</v>
      </c>
      <c r="R83">
        <v>36.729999999999997</v>
      </c>
      <c r="S83">
        <v>-476.92</v>
      </c>
      <c r="T83">
        <v>-98.88</v>
      </c>
      <c r="U83">
        <v>25.97</v>
      </c>
      <c r="V83">
        <v>1580</v>
      </c>
    </row>
    <row r="84" spans="1:23" x14ac:dyDescent="0.25">
      <c r="A84" s="5" t="s">
        <v>189</v>
      </c>
      <c r="B84" s="5" t="s">
        <v>190</v>
      </c>
      <c r="C84">
        <v>-159.44</v>
      </c>
      <c r="D84">
        <v>-156.75</v>
      </c>
      <c r="E84">
        <v>26.58</v>
      </c>
      <c r="F84">
        <v>84</v>
      </c>
      <c r="G84">
        <v>68.239999999999995</v>
      </c>
      <c r="H84">
        <v>-5.17</v>
      </c>
      <c r="I84">
        <v>24.39</v>
      </c>
      <c r="J84">
        <v>192.9</v>
      </c>
      <c r="K84">
        <v>155.09</v>
      </c>
      <c r="L84">
        <v>84.67</v>
      </c>
      <c r="M84">
        <v>0.66</v>
      </c>
      <c r="N84">
        <v>-23.32</v>
      </c>
      <c r="O84">
        <v>25.82</v>
      </c>
      <c r="P84">
        <v>-24.07</v>
      </c>
      <c r="Q84">
        <v>-120.86</v>
      </c>
      <c r="R84">
        <v>-179.69</v>
      </c>
      <c r="S84">
        <v>-183.28</v>
      </c>
      <c r="T84">
        <v>502.36</v>
      </c>
      <c r="U84" t="s">
        <v>67</v>
      </c>
      <c r="V84" t="s">
        <v>67</v>
      </c>
    </row>
    <row r="85" spans="1:23" x14ac:dyDescent="0.25">
      <c r="A85" s="5" t="s">
        <v>191</v>
      </c>
      <c r="B85" s="5" t="s">
        <v>192</v>
      </c>
      <c r="C85">
        <v>-55.81</v>
      </c>
      <c r="D85">
        <v>-39.700000000000003</v>
      </c>
      <c r="E85">
        <v>13.08</v>
      </c>
      <c r="F85">
        <v>36.75</v>
      </c>
      <c r="G85">
        <v>68.989999999999995</v>
      </c>
      <c r="H85">
        <v>112.87</v>
      </c>
      <c r="I85">
        <v>79.41</v>
      </c>
      <c r="J85">
        <v>78.849999999999994</v>
      </c>
      <c r="K85">
        <v>116.37</v>
      </c>
      <c r="L85">
        <v>50.78</v>
      </c>
      <c r="M85">
        <v>-21.39</v>
      </c>
      <c r="N85">
        <v>8.8699999999999992</v>
      </c>
      <c r="O85">
        <v>-72.540000000000006</v>
      </c>
      <c r="P85">
        <v>-129.6</v>
      </c>
      <c r="Q85">
        <v>-87.1</v>
      </c>
      <c r="R85">
        <v>213.38</v>
      </c>
      <c r="S85" t="s">
        <v>67</v>
      </c>
      <c r="T85" t="s">
        <v>67</v>
      </c>
      <c r="U85" t="s">
        <v>67</v>
      </c>
      <c r="V85" t="s">
        <v>67</v>
      </c>
    </row>
    <row r="86" spans="1:23" x14ac:dyDescent="0.25">
      <c r="A86" s="5" t="s">
        <v>193</v>
      </c>
      <c r="B86" s="5" t="s">
        <v>194</v>
      </c>
      <c r="C86">
        <v>28.53</v>
      </c>
      <c r="D86">
        <v>19.86</v>
      </c>
      <c r="E86">
        <v>45.97</v>
      </c>
      <c r="F86">
        <v>76.56</v>
      </c>
      <c r="G86">
        <v>59.88</v>
      </c>
      <c r="H86">
        <v>45.74</v>
      </c>
      <c r="I86">
        <v>44.14</v>
      </c>
      <c r="J86">
        <v>3.16</v>
      </c>
      <c r="K86">
        <v>-6.61</v>
      </c>
      <c r="L86">
        <v>-18.16</v>
      </c>
      <c r="M86">
        <v>95.99</v>
      </c>
      <c r="N86" t="s">
        <v>67</v>
      </c>
      <c r="O86" t="s">
        <v>67</v>
      </c>
      <c r="P86" t="s">
        <v>67</v>
      </c>
      <c r="Q86" t="s">
        <v>67</v>
      </c>
      <c r="R86" t="s">
        <v>67</v>
      </c>
      <c r="S86" t="s">
        <v>67</v>
      </c>
      <c r="T86" t="s">
        <v>67</v>
      </c>
      <c r="U86" t="s">
        <v>67</v>
      </c>
      <c r="V86" t="s">
        <v>67</v>
      </c>
    </row>
    <row r="87" spans="1:23" x14ac:dyDescent="0.25">
      <c r="A87" s="5" t="s">
        <v>195</v>
      </c>
      <c r="B87" s="5" t="s">
        <v>196</v>
      </c>
      <c r="C87">
        <v>-1.04</v>
      </c>
      <c r="D87">
        <v>-0.83</v>
      </c>
      <c r="E87" t="s">
        <v>67</v>
      </c>
      <c r="F87">
        <v>0.48</v>
      </c>
      <c r="G87">
        <v>0.28999999999999998</v>
      </c>
      <c r="H87">
        <v>0.16</v>
      </c>
      <c r="I87">
        <v>0.2</v>
      </c>
      <c r="J87">
        <v>0.14000000000000001</v>
      </c>
      <c r="K87">
        <v>0.09</v>
      </c>
      <c r="L87">
        <v>0.77</v>
      </c>
      <c r="M87">
        <v>-3.94</v>
      </c>
      <c r="N87" t="s">
        <v>67</v>
      </c>
      <c r="O87" t="s">
        <v>67</v>
      </c>
      <c r="P87" t="s">
        <v>67</v>
      </c>
      <c r="Q87">
        <v>-0.2</v>
      </c>
      <c r="R87">
        <v>0.11</v>
      </c>
      <c r="S87" t="s">
        <v>67</v>
      </c>
      <c r="T87" t="s">
        <v>67</v>
      </c>
      <c r="U87" t="s">
        <v>67</v>
      </c>
      <c r="V87" t="s">
        <v>67</v>
      </c>
    </row>
    <row r="88" spans="1:23" x14ac:dyDescent="0.25">
      <c r="A88" s="5" t="s">
        <v>197</v>
      </c>
      <c r="B88" s="5" t="s">
        <v>198</v>
      </c>
      <c r="C88">
        <v>-20</v>
      </c>
      <c r="D88">
        <v>240.91</v>
      </c>
      <c r="E88">
        <v>-77.319999999999993</v>
      </c>
      <c r="F88">
        <v>-27.61</v>
      </c>
      <c r="G88">
        <v>219.05</v>
      </c>
      <c r="H88">
        <v>20</v>
      </c>
      <c r="I88">
        <v>-62.77</v>
      </c>
      <c r="J88">
        <v>42.42</v>
      </c>
      <c r="K88">
        <v>41.94</v>
      </c>
      <c r="L88">
        <v>304.35000000000002</v>
      </c>
      <c r="M88">
        <v>-132.86000000000001</v>
      </c>
      <c r="N88">
        <v>-62.57</v>
      </c>
      <c r="O88">
        <v>-2177.7800000000002</v>
      </c>
      <c r="P88">
        <v>-94.77</v>
      </c>
      <c r="Q88">
        <v>120.51</v>
      </c>
      <c r="R88">
        <v>110.81</v>
      </c>
      <c r="S88">
        <v>-562.5</v>
      </c>
      <c r="T88">
        <v>-97.81</v>
      </c>
      <c r="U88">
        <v>-42.45</v>
      </c>
      <c r="V88">
        <v>1225</v>
      </c>
    </row>
    <row r="89" spans="1:23" x14ac:dyDescent="0.25">
      <c r="A89" s="5" t="s">
        <v>199</v>
      </c>
      <c r="B89" s="5" t="s">
        <v>200</v>
      </c>
      <c r="C89">
        <v>47.86</v>
      </c>
      <c r="D89">
        <v>45.33</v>
      </c>
      <c r="E89">
        <v>38.04</v>
      </c>
      <c r="F89">
        <v>70.48</v>
      </c>
      <c r="G89">
        <v>58.76</v>
      </c>
      <c r="H89">
        <v>-0.12</v>
      </c>
      <c r="I89">
        <v>7.2</v>
      </c>
      <c r="J89">
        <v>129.57</v>
      </c>
      <c r="K89">
        <v>71.14</v>
      </c>
      <c r="L89">
        <v>36.31</v>
      </c>
      <c r="M89">
        <v>-791.07</v>
      </c>
      <c r="N89">
        <v>-778.37</v>
      </c>
      <c r="O89">
        <v>-717.35</v>
      </c>
      <c r="P89">
        <v>45.52</v>
      </c>
      <c r="Q89">
        <v>-110.39</v>
      </c>
      <c r="R89">
        <v>-183.17</v>
      </c>
      <c r="S89">
        <v>-234.25</v>
      </c>
      <c r="T89">
        <v>361.58</v>
      </c>
      <c r="U89" t="s">
        <v>67</v>
      </c>
      <c r="V89" t="s">
        <v>67</v>
      </c>
    </row>
    <row r="90" spans="1:23" x14ac:dyDescent="0.25">
      <c r="A90" s="5" t="s">
        <v>201</v>
      </c>
      <c r="B90" s="5" t="s">
        <v>202</v>
      </c>
      <c r="C90">
        <v>67.010000000000005</v>
      </c>
      <c r="D90">
        <v>75.010000000000005</v>
      </c>
      <c r="E90">
        <v>14.27</v>
      </c>
      <c r="F90">
        <v>38.22</v>
      </c>
      <c r="G90">
        <v>52.13</v>
      </c>
      <c r="H90">
        <v>69.19</v>
      </c>
      <c r="I90">
        <v>38.619999999999997</v>
      </c>
      <c r="J90">
        <v>38.659999999999997</v>
      </c>
      <c r="K90">
        <v>-405.38</v>
      </c>
      <c r="L90">
        <v>-432.73</v>
      </c>
      <c r="M90">
        <v>-469.49</v>
      </c>
      <c r="N90">
        <v>-420.76</v>
      </c>
      <c r="O90">
        <v>-520.75</v>
      </c>
      <c r="P90">
        <v>-104.75</v>
      </c>
      <c r="Q90">
        <v>-94.29</v>
      </c>
      <c r="R90">
        <v>126.61</v>
      </c>
      <c r="S90" t="s">
        <v>67</v>
      </c>
      <c r="T90" t="s">
        <v>67</v>
      </c>
      <c r="U90" t="s">
        <v>67</v>
      </c>
      <c r="V90" t="s">
        <v>67</v>
      </c>
    </row>
    <row r="91" spans="1:23" x14ac:dyDescent="0.25">
      <c r="A91" s="5" t="s">
        <v>203</v>
      </c>
      <c r="B91" s="5" t="s">
        <v>204</v>
      </c>
      <c r="C91">
        <v>68.099999999999994</v>
      </c>
      <c r="D91">
        <v>56.81</v>
      </c>
      <c r="E91">
        <v>26.46</v>
      </c>
      <c r="F91">
        <v>-183.58</v>
      </c>
      <c r="G91">
        <v>-190.3</v>
      </c>
      <c r="H91">
        <v>-200.15</v>
      </c>
      <c r="I91">
        <v>-191.07</v>
      </c>
      <c r="J91">
        <v>-241.05</v>
      </c>
      <c r="K91">
        <v>-255.07</v>
      </c>
      <c r="L91">
        <v>-263.51</v>
      </c>
      <c r="M91">
        <v>-171.44</v>
      </c>
      <c r="N91" t="s">
        <v>67</v>
      </c>
      <c r="O91" t="s">
        <v>67</v>
      </c>
      <c r="P91" t="s">
        <v>67</v>
      </c>
      <c r="Q91" t="s">
        <v>67</v>
      </c>
      <c r="R91" t="s">
        <v>67</v>
      </c>
      <c r="S91" t="s">
        <v>67</v>
      </c>
      <c r="T91" t="s">
        <v>67</v>
      </c>
      <c r="U91" t="s">
        <v>67</v>
      </c>
      <c r="V91" t="s">
        <v>67</v>
      </c>
    </row>
    <row r="92" spans="1:23" x14ac:dyDescent="0.25">
      <c r="A92" s="5" t="s">
        <v>205</v>
      </c>
      <c r="B92" s="5" t="s">
        <v>206</v>
      </c>
      <c r="C92">
        <v>17.41</v>
      </c>
      <c r="D92">
        <v>-53.38</v>
      </c>
      <c r="E92">
        <v>78.3</v>
      </c>
      <c r="F92">
        <v>-55.35</v>
      </c>
      <c r="G92">
        <v>347.91</v>
      </c>
      <c r="H92">
        <v>-45.63</v>
      </c>
      <c r="I92">
        <v>35.869999999999997</v>
      </c>
      <c r="J92">
        <v>-2.77</v>
      </c>
      <c r="K92">
        <v>-66.97</v>
      </c>
      <c r="L92">
        <v>226.93</v>
      </c>
      <c r="M92">
        <v>82.27</v>
      </c>
      <c r="N92">
        <v>-64.739999999999995</v>
      </c>
      <c r="O92">
        <v>-113.9</v>
      </c>
      <c r="P92">
        <v>-382.8</v>
      </c>
      <c r="Q92">
        <v>-39.15</v>
      </c>
      <c r="R92">
        <v>185.34</v>
      </c>
      <c r="S92">
        <v>225.27</v>
      </c>
      <c r="T92">
        <v>-108.91</v>
      </c>
      <c r="U92">
        <v>-74.540000000000006</v>
      </c>
      <c r="V92">
        <v>24.03</v>
      </c>
    </row>
    <row r="93" spans="1:23" x14ac:dyDescent="0.25">
      <c r="A93" s="5" t="s">
        <v>207</v>
      </c>
      <c r="B93" s="5" t="s">
        <v>208</v>
      </c>
      <c r="C93">
        <v>14.11</v>
      </c>
      <c r="D93">
        <v>-10.14</v>
      </c>
      <c r="E93">
        <v>123.62</v>
      </c>
      <c r="F93">
        <v>82.31</v>
      </c>
      <c r="G93">
        <v>112.72</v>
      </c>
      <c r="H93">
        <v>-4.18</v>
      </c>
      <c r="I93">
        <v>-11.29</v>
      </c>
      <c r="J93">
        <v>52.4</v>
      </c>
      <c r="K93">
        <v>80.739999999999995</v>
      </c>
      <c r="L93">
        <v>81.489999999999995</v>
      </c>
      <c r="M93">
        <v>-32.119999999999997</v>
      </c>
      <c r="N93">
        <v>-187.15</v>
      </c>
      <c r="O93">
        <v>-178.62</v>
      </c>
      <c r="P93">
        <v>-78.87</v>
      </c>
      <c r="Q93">
        <v>123.82</v>
      </c>
      <c r="R93">
        <v>100.57</v>
      </c>
      <c r="S93">
        <v>13.94</v>
      </c>
      <c r="T93">
        <v>-53.14</v>
      </c>
      <c r="U93" t="s">
        <v>67</v>
      </c>
      <c r="V93" t="s">
        <v>67</v>
      </c>
    </row>
    <row r="94" spans="1:23" x14ac:dyDescent="0.25">
      <c r="A94" s="5" t="s">
        <v>209</v>
      </c>
      <c r="B94" s="5" t="s">
        <v>210</v>
      </c>
      <c r="C94">
        <v>66.98</v>
      </c>
      <c r="D94">
        <v>54.37</v>
      </c>
      <c r="E94">
        <v>72.22</v>
      </c>
      <c r="F94">
        <v>56.01</v>
      </c>
      <c r="G94">
        <v>53.68</v>
      </c>
      <c r="H94">
        <v>29.49</v>
      </c>
      <c r="I94">
        <v>55.07</v>
      </c>
      <c r="J94">
        <v>34.94</v>
      </c>
      <c r="K94">
        <v>12.72</v>
      </c>
      <c r="L94">
        <v>-50.45</v>
      </c>
      <c r="M94">
        <v>-103.66</v>
      </c>
      <c r="N94">
        <v>-83.05</v>
      </c>
      <c r="O94">
        <v>-25.05</v>
      </c>
      <c r="P94">
        <v>-24.05</v>
      </c>
      <c r="Q94">
        <v>37.6</v>
      </c>
      <c r="R94">
        <v>50.24</v>
      </c>
      <c r="S94" t="s">
        <v>67</v>
      </c>
      <c r="T94" t="s">
        <v>67</v>
      </c>
      <c r="U94" t="s">
        <v>67</v>
      </c>
      <c r="V94" t="s">
        <v>67</v>
      </c>
    </row>
    <row r="95" spans="1:23" x14ac:dyDescent="0.25">
      <c r="A95" s="5" t="s">
        <v>211</v>
      </c>
      <c r="B95" s="5" t="s">
        <v>212</v>
      </c>
      <c r="C95">
        <v>48.23</v>
      </c>
      <c r="D95">
        <v>54.72</v>
      </c>
      <c r="E95">
        <v>53.58</v>
      </c>
      <c r="F95">
        <v>34.36</v>
      </c>
      <c r="G95">
        <v>1.62</v>
      </c>
      <c r="H95">
        <v>-37.090000000000003</v>
      </c>
      <c r="I95">
        <v>-13.99</v>
      </c>
      <c r="J95">
        <v>4.95</v>
      </c>
      <c r="K95">
        <v>-5.67</v>
      </c>
      <c r="L95">
        <v>-6.42</v>
      </c>
      <c r="M95">
        <v>-26.71</v>
      </c>
      <c r="N95" t="s">
        <v>67</v>
      </c>
      <c r="O95" t="s">
        <v>67</v>
      </c>
      <c r="P95" t="s">
        <v>67</v>
      </c>
      <c r="Q95" t="s">
        <v>67</v>
      </c>
      <c r="R95" t="s">
        <v>67</v>
      </c>
      <c r="S95" t="s">
        <v>67</v>
      </c>
      <c r="T95" t="s">
        <v>67</v>
      </c>
      <c r="U95" t="s">
        <v>67</v>
      </c>
      <c r="V95" t="s">
        <v>67</v>
      </c>
    </row>
    <row r="96" spans="1:23" x14ac:dyDescent="0.25">
      <c r="A96" s="5" t="s">
        <v>213</v>
      </c>
      <c r="B96" s="5" t="s">
        <v>214</v>
      </c>
      <c r="C96">
        <v>110.1</v>
      </c>
      <c r="D96">
        <v>111.6</v>
      </c>
      <c r="E96">
        <v>47.8</v>
      </c>
      <c r="F96">
        <v>126.9</v>
      </c>
      <c r="G96">
        <v>135</v>
      </c>
      <c r="H96">
        <v>108.3</v>
      </c>
      <c r="I96">
        <v>106.9</v>
      </c>
      <c r="J96">
        <v>82.6</v>
      </c>
      <c r="K96">
        <v>75.099999999999994</v>
      </c>
      <c r="L96">
        <v>77.3</v>
      </c>
      <c r="M96">
        <v>51.3</v>
      </c>
      <c r="N96">
        <v>63.2</v>
      </c>
      <c r="O96">
        <v>80.7</v>
      </c>
      <c r="P96">
        <v>65.7</v>
      </c>
      <c r="Q96">
        <v>44.7</v>
      </c>
      <c r="R96">
        <v>29.5</v>
      </c>
      <c r="S96">
        <v>20</v>
      </c>
      <c r="T96">
        <v>10</v>
      </c>
      <c r="U96">
        <v>5.9</v>
      </c>
      <c r="V96">
        <v>10.9</v>
      </c>
      <c r="W96">
        <v>28.4</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22" customWidth="1"/>
    <col min="13" max="15" width="21" customWidth="1"/>
    <col min="16" max="18" width="20" customWidth="1"/>
    <col min="19" max="19" width="21" customWidth="1"/>
    <col min="20" max="20" width="20" customWidth="1"/>
    <col min="21" max="21" width="22" customWidth="1"/>
    <col min="22" max="22" width="10" customWidth="1"/>
    <col min="23" max="23" width="9" customWidth="1"/>
  </cols>
  <sheetData>
    <row r="1" spans="1:23" ht="18.75" customHeight="1" x14ac:dyDescent="0.3">
      <c r="A1" s="1" t="s">
        <v>363</v>
      </c>
      <c r="B1" s="2" t="s">
        <v>364</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365</v>
      </c>
      <c r="C4" s="5" t="s">
        <v>9</v>
      </c>
      <c r="D4" s="5"/>
      <c r="E4" t="s">
        <v>366</v>
      </c>
      <c r="G4" t="s">
        <v>367</v>
      </c>
      <c r="H4" t="s">
        <v>368</v>
      </c>
      <c r="J4" t="s">
        <v>369</v>
      </c>
      <c r="L4" t="s">
        <v>370</v>
      </c>
    </row>
    <row r="5" spans="1:23" x14ac:dyDescent="0.25">
      <c r="A5" s="5" t="s">
        <v>15</v>
      </c>
      <c r="B5" t="s">
        <v>371</v>
      </c>
      <c r="C5" s="5" t="s">
        <v>17</v>
      </c>
      <c r="D5" s="5"/>
      <c r="E5" t="s">
        <v>67</v>
      </c>
      <c r="G5" t="s">
        <v>372</v>
      </c>
      <c r="H5" t="s">
        <v>12</v>
      </c>
      <c r="J5" t="s">
        <v>373</v>
      </c>
      <c r="L5" t="s">
        <v>374</v>
      </c>
    </row>
    <row r="6" spans="1:23" x14ac:dyDescent="0.25">
      <c r="A6" s="5" t="s">
        <v>23</v>
      </c>
      <c r="B6" t="s">
        <v>375</v>
      </c>
      <c r="C6" s="5" t="s">
        <v>25</v>
      </c>
      <c r="D6" s="5"/>
      <c r="E6" t="s">
        <v>376</v>
      </c>
      <c r="G6" t="s">
        <v>377</v>
      </c>
      <c r="H6" t="s">
        <v>28</v>
      </c>
      <c r="J6" t="s">
        <v>378</v>
      </c>
      <c r="L6" t="s">
        <v>379</v>
      </c>
    </row>
    <row r="7" spans="1:23" x14ac:dyDescent="0.25">
      <c r="A7" s="5" t="s">
        <v>29</v>
      </c>
      <c r="B7" t="s">
        <v>277</v>
      </c>
      <c r="C7" s="5" t="s">
        <v>37</v>
      </c>
      <c r="D7" s="5"/>
      <c r="E7" t="s">
        <v>380</v>
      </c>
      <c r="G7" t="s">
        <v>381</v>
      </c>
      <c r="H7" t="s">
        <v>20</v>
      </c>
      <c r="J7" t="s">
        <v>21</v>
      </c>
      <c r="L7" t="s">
        <v>382</v>
      </c>
    </row>
    <row r="8" spans="1:23" x14ac:dyDescent="0.25">
      <c r="A8" s="5" t="s">
        <v>35</v>
      </c>
      <c r="B8" t="s">
        <v>383</v>
      </c>
      <c r="C8" s="5" t="s">
        <v>43</v>
      </c>
      <c r="D8" s="5"/>
      <c r="E8" t="s">
        <v>384</v>
      </c>
      <c r="G8" t="s">
        <v>385</v>
      </c>
      <c r="H8" t="s">
        <v>34</v>
      </c>
    </row>
    <row r="9" spans="1:23" x14ac:dyDescent="0.25">
      <c r="A9" s="5" t="s">
        <v>41</v>
      </c>
      <c r="B9" t="s">
        <v>42</v>
      </c>
      <c r="C9" s="5" t="s">
        <v>47</v>
      </c>
      <c r="D9" s="5"/>
      <c r="E9" t="s">
        <v>386</v>
      </c>
      <c r="G9" t="s">
        <v>387</v>
      </c>
      <c r="H9" t="s">
        <v>40</v>
      </c>
    </row>
    <row r="10" spans="1:23" x14ac:dyDescent="0.25">
      <c r="A10" s="5" t="s">
        <v>45</v>
      </c>
      <c r="B10" t="s">
        <v>388</v>
      </c>
      <c r="C10" s="5"/>
      <c r="D10" s="5"/>
    </row>
    <row r="11" spans="1:23" x14ac:dyDescent="0.25">
      <c r="A11" s="5" t="s">
        <v>49</v>
      </c>
      <c r="B11" t="s">
        <v>389</v>
      </c>
    </row>
    <row r="12" spans="1:23" x14ac:dyDescent="0.25">
      <c r="A12" s="5" t="s">
        <v>51</v>
      </c>
      <c r="B12" t="s">
        <v>357</v>
      </c>
    </row>
    <row r="13" spans="1:23" x14ac:dyDescent="0.25">
      <c r="A13" s="5" t="s">
        <v>53</v>
      </c>
      <c r="B13" t="s">
        <v>390</v>
      </c>
    </row>
    <row r="14" spans="1:23" x14ac:dyDescent="0.25">
      <c r="A14" s="5" t="s">
        <v>55</v>
      </c>
      <c r="B14" t="s">
        <v>391</v>
      </c>
    </row>
    <row r="15" spans="1:23" x14ac:dyDescent="0.25">
      <c r="A15" s="5" t="s">
        <v>57</v>
      </c>
      <c r="B15" t="s">
        <v>392</v>
      </c>
    </row>
    <row r="16" spans="1:23" x14ac:dyDescent="0.25">
      <c r="A16" s="5" t="s">
        <v>59</v>
      </c>
      <c r="B16" t="s">
        <v>393</v>
      </c>
    </row>
    <row r="17" spans="1:23" x14ac:dyDescent="0.25">
      <c r="A17" s="5" t="s">
        <v>61</v>
      </c>
      <c r="B17" t="s">
        <v>394</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70478</v>
      </c>
      <c r="D20">
        <v>63707</v>
      </c>
      <c r="E20">
        <v>66767</v>
      </c>
      <c r="F20">
        <v>66581</v>
      </c>
      <c r="G20">
        <v>64450</v>
      </c>
      <c r="H20">
        <v>60713</v>
      </c>
      <c r="I20">
        <v>59256</v>
      </c>
      <c r="J20">
        <v>56480</v>
      </c>
      <c r="K20">
        <v>49128</v>
      </c>
      <c r="L20">
        <v>45752</v>
      </c>
      <c r="M20">
        <v>42822</v>
      </c>
      <c r="N20">
        <v>43265</v>
      </c>
      <c r="O20">
        <v>39123</v>
      </c>
      <c r="P20">
        <v>39434</v>
      </c>
      <c r="Q20">
        <v>34206</v>
      </c>
      <c r="R20">
        <v>31761</v>
      </c>
      <c r="S20">
        <v>30133</v>
      </c>
      <c r="T20">
        <v>29901</v>
      </c>
      <c r="U20">
        <v>30798</v>
      </c>
      <c r="V20">
        <v>19427</v>
      </c>
      <c r="W20">
        <v>22553</v>
      </c>
    </row>
    <row r="21" spans="1:23" x14ac:dyDescent="0.25">
      <c r="A21" s="5" t="s">
        <v>299</v>
      </c>
      <c r="B21" s="5" t="s">
        <v>300</v>
      </c>
      <c r="C21">
        <v>10505</v>
      </c>
      <c r="D21">
        <v>8787</v>
      </c>
      <c r="E21">
        <v>7607</v>
      </c>
      <c r="F21">
        <v>5264</v>
      </c>
      <c r="G21">
        <v>8851</v>
      </c>
      <c r="H21">
        <v>8937</v>
      </c>
      <c r="I21">
        <v>8361</v>
      </c>
      <c r="J21">
        <v>7935</v>
      </c>
      <c r="K21">
        <v>6843</v>
      </c>
      <c r="L21">
        <v>6224</v>
      </c>
      <c r="M21">
        <v>4439</v>
      </c>
      <c r="N21">
        <v>7358</v>
      </c>
      <c r="O21">
        <v>4321</v>
      </c>
      <c r="P21">
        <v>4712</v>
      </c>
      <c r="Q21">
        <v>6676</v>
      </c>
      <c r="R21">
        <v>6251</v>
      </c>
      <c r="S21">
        <v>5539</v>
      </c>
      <c r="T21">
        <v>5436</v>
      </c>
      <c r="U21">
        <v>5358</v>
      </c>
      <c r="V21">
        <v>3270</v>
      </c>
      <c r="W21">
        <v>4255</v>
      </c>
    </row>
    <row r="22" spans="1:23" x14ac:dyDescent="0.25">
      <c r="A22" s="5" t="s">
        <v>68</v>
      </c>
      <c r="B22" s="5" t="s">
        <v>69</v>
      </c>
      <c r="C22">
        <v>1339</v>
      </c>
      <c r="D22">
        <v>5048</v>
      </c>
      <c r="E22">
        <v>3421</v>
      </c>
      <c r="F22">
        <v>2258</v>
      </c>
      <c r="G22">
        <v>4062</v>
      </c>
      <c r="H22">
        <v>3991</v>
      </c>
      <c r="I22">
        <v>2607</v>
      </c>
      <c r="J22">
        <v>2131</v>
      </c>
      <c r="K22">
        <v>1613</v>
      </c>
      <c r="L22">
        <v>1187</v>
      </c>
      <c r="M22">
        <v>-380</v>
      </c>
      <c r="N22">
        <v>2772</v>
      </c>
      <c r="O22">
        <v>-33</v>
      </c>
      <c r="P22">
        <v>278</v>
      </c>
      <c r="Q22">
        <v>2712</v>
      </c>
      <c r="R22">
        <v>2143</v>
      </c>
      <c r="S22">
        <v>561</v>
      </c>
      <c r="T22">
        <v>160</v>
      </c>
      <c r="U22">
        <v>2514</v>
      </c>
      <c r="V22">
        <v>176</v>
      </c>
      <c r="W22">
        <v>769</v>
      </c>
    </row>
    <row r="23" spans="1:23" x14ac:dyDescent="0.25">
      <c r="A23" s="5" t="s">
        <v>70</v>
      </c>
      <c r="B23" s="5" t="s">
        <v>71</v>
      </c>
      <c r="C23">
        <v>-275</v>
      </c>
      <c r="D23">
        <v>-763</v>
      </c>
      <c r="E23">
        <v>1149</v>
      </c>
      <c r="F23">
        <v>-967</v>
      </c>
      <c r="G23">
        <v>-687</v>
      </c>
      <c r="H23">
        <v>-778</v>
      </c>
      <c r="I23">
        <v>-630</v>
      </c>
      <c r="J23">
        <v>-453</v>
      </c>
      <c r="K23">
        <v>-220</v>
      </c>
      <c r="L23">
        <v>-371</v>
      </c>
      <c r="M23">
        <v>-592</v>
      </c>
      <c r="N23">
        <v>-472</v>
      </c>
      <c r="O23">
        <v>-737</v>
      </c>
      <c r="P23">
        <v>-244</v>
      </c>
      <c r="Q23">
        <v>-177</v>
      </c>
      <c r="R23">
        <v>-246</v>
      </c>
      <c r="S23">
        <v>131</v>
      </c>
      <c r="T23">
        <v>27</v>
      </c>
      <c r="U23">
        <v>-513</v>
      </c>
      <c r="V23">
        <v>-1320</v>
      </c>
      <c r="W23">
        <v>-1846</v>
      </c>
    </row>
    <row r="24" spans="1:23" x14ac:dyDescent="0.25">
      <c r="A24" s="5" t="s">
        <v>72</v>
      </c>
      <c r="B24" s="5" t="s">
        <v>73</v>
      </c>
      <c r="C24">
        <v>1064</v>
      </c>
      <c r="D24">
        <v>4285</v>
      </c>
      <c r="E24">
        <v>4570</v>
      </c>
      <c r="F24">
        <v>1291</v>
      </c>
      <c r="G24">
        <v>3375</v>
      </c>
      <c r="H24">
        <v>3213</v>
      </c>
      <c r="I24">
        <v>1977</v>
      </c>
      <c r="J24">
        <v>1678</v>
      </c>
      <c r="K24">
        <v>1393</v>
      </c>
      <c r="L24">
        <v>816</v>
      </c>
      <c r="M24">
        <v>-972</v>
      </c>
      <c r="N24">
        <v>2300</v>
      </c>
      <c r="O24">
        <v>-770</v>
      </c>
      <c r="P24">
        <v>34</v>
      </c>
      <c r="Q24">
        <v>2535</v>
      </c>
      <c r="R24">
        <v>1897</v>
      </c>
      <c r="S24">
        <v>692</v>
      </c>
      <c r="T24">
        <v>187</v>
      </c>
      <c r="U24">
        <v>2001</v>
      </c>
      <c r="V24">
        <v>-1144</v>
      </c>
      <c r="W24">
        <v>-1077</v>
      </c>
    </row>
    <row r="25" spans="1:23" x14ac:dyDescent="0.25">
      <c r="A25" s="5" t="s">
        <v>74</v>
      </c>
      <c r="B25" s="5" t="s">
        <v>75</v>
      </c>
      <c r="C25">
        <v>2389</v>
      </c>
      <c r="D25">
        <v>1274</v>
      </c>
      <c r="E25">
        <v>1693</v>
      </c>
      <c r="F25">
        <v>291</v>
      </c>
      <c r="G25">
        <v>677</v>
      </c>
      <c r="H25">
        <v>863</v>
      </c>
      <c r="I25">
        <v>502</v>
      </c>
      <c r="J25">
        <v>449</v>
      </c>
      <c r="K25">
        <v>356</v>
      </c>
      <c r="L25">
        <v>244</v>
      </c>
      <c r="M25">
        <v>-220</v>
      </c>
      <c r="N25">
        <v>703</v>
      </c>
      <c r="O25">
        <v>-333</v>
      </c>
      <c r="P25">
        <v>-81</v>
      </c>
      <c r="Q25">
        <v>825</v>
      </c>
      <c r="R25">
        <v>664</v>
      </c>
      <c r="S25">
        <v>474</v>
      </c>
      <c r="T25">
        <v>453</v>
      </c>
      <c r="U25">
        <v>646</v>
      </c>
      <c r="V25">
        <v>-264</v>
      </c>
      <c r="W25">
        <v>-33</v>
      </c>
    </row>
    <row r="26" spans="1:23" x14ac:dyDescent="0.25">
      <c r="A26" s="5" t="s">
        <v>76</v>
      </c>
      <c r="B26" s="5" t="s">
        <v>77</v>
      </c>
      <c r="C26">
        <v>-1325</v>
      </c>
      <c r="D26">
        <v>3011</v>
      </c>
      <c r="E26">
        <v>2877</v>
      </c>
      <c r="F26">
        <v>1000</v>
      </c>
      <c r="G26">
        <v>2698</v>
      </c>
      <c r="H26">
        <v>2350</v>
      </c>
      <c r="I26">
        <v>1475</v>
      </c>
      <c r="J26">
        <v>1229</v>
      </c>
      <c r="K26">
        <v>1037</v>
      </c>
      <c r="L26">
        <v>572</v>
      </c>
      <c r="M26">
        <v>-752</v>
      </c>
      <c r="N26">
        <v>1597</v>
      </c>
      <c r="O26">
        <v>-437</v>
      </c>
      <c r="P26">
        <v>115</v>
      </c>
      <c r="Q26">
        <v>1710</v>
      </c>
      <c r="R26">
        <v>1233</v>
      </c>
      <c r="S26">
        <v>218</v>
      </c>
      <c r="T26">
        <v>-266</v>
      </c>
      <c r="U26">
        <v>1355</v>
      </c>
      <c r="V26">
        <v>-880</v>
      </c>
      <c r="W26">
        <v>-1044</v>
      </c>
    </row>
    <row r="27" spans="1:23" x14ac:dyDescent="0.25">
      <c r="A27" s="5" t="s">
        <v>78</v>
      </c>
      <c r="B27" s="5" t="s">
        <v>79</v>
      </c>
      <c r="C27">
        <v>-37</v>
      </c>
      <c r="D27">
        <v>43</v>
      </c>
      <c r="E27">
        <v>-4</v>
      </c>
      <c r="F27">
        <v>-5</v>
      </c>
      <c r="G27">
        <v>-2</v>
      </c>
      <c r="H27">
        <v>-7</v>
      </c>
      <c r="I27">
        <v>-10</v>
      </c>
      <c r="J27">
        <v>-1</v>
      </c>
      <c r="K27">
        <v>-4</v>
      </c>
      <c r="L27">
        <v>-19</v>
      </c>
      <c r="M27">
        <v>-11</v>
      </c>
      <c r="N27">
        <v>-25</v>
      </c>
      <c r="O27">
        <v>-9</v>
      </c>
      <c r="P27">
        <v>-16</v>
      </c>
      <c r="Q27">
        <v>-34</v>
      </c>
      <c r="R27">
        <v>-203</v>
      </c>
      <c r="S27">
        <v>-66</v>
      </c>
      <c r="T27">
        <v>-33</v>
      </c>
      <c r="U27">
        <v>17</v>
      </c>
      <c r="V27">
        <v>-23</v>
      </c>
      <c r="W27">
        <v>-2</v>
      </c>
    </row>
    <row r="28" spans="1:23" x14ac:dyDescent="0.25">
      <c r="A28" s="5" t="s">
        <v>80</v>
      </c>
      <c r="B28" s="5" t="s">
        <v>81</v>
      </c>
      <c r="C28">
        <v>-1362</v>
      </c>
      <c r="D28">
        <v>3054</v>
      </c>
      <c r="E28">
        <v>2873</v>
      </c>
      <c r="F28">
        <v>995</v>
      </c>
      <c r="G28">
        <v>2696</v>
      </c>
      <c r="H28">
        <v>2343</v>
      </c>
      <c r="I28">
        <v>1465</v>
      </c>
      <c r="J28">
        <v>1228</v>
      </c>
      <c r="K28">
        <v>1033</v>
      </c>
      <c r="L28">
        <v>553</v>
      </c>
      <c r="M28">
        <v>-763</v>
      </c>
      <c r="N28">
        <v>1572</v>
      </c>
      <c r="O28">
        <v>-446</v>
      </c>
      <c r="P28">
        <v>99</v>
      </c>
      <c r="Q28">
        <v>1676</v>
      </c>
      <c r="R28">
        <v>1030</v>
      </c>
      <c r="S28">
        <v>152</v>
      </c>
      <c r="T28">
        <v>-299</v>
      </c>
      <c r="U28">
        <v>1372</v>
      </c>
      <c r="V28">
        <v>-903</v>
      </c>
      <c r="W28">
        <v>-1046</v>
      </c>
    </row>
    <row r="29" spans="1:23" x14ac:dyDescent="0.25">
      <c r="A29" s="5" t="s">
        <v>82</v>
      </c>
      <c r="B29" s="5" t="s">
        <v>83</v>
      </c>
      <c r="C29">
        <v>56723</v>
      </c>
      <c r="D29">
        <v>58300</v>
      </c>
      <c r="E29">
        <v>59794</v>
      </c>
      <c r="F29">
        <v>54948</v>
      </c>
      <c r="G29">
        <v>51464</v>
      </c>
      <c r="H29">
        <v>46932</v>
      </c>
      <c r="I29">
        <v>47098</v>
      </c>
      <c r="J29">
        <v>45329</v>
      </c>
      <c r="K29">
        <v>43021</v>
      </c>
      <c r="L29">
        <v>41990</v>
      </c>
      <c r="M29">
        <v>42512</v>
      </c>
      <c r="N29">
        <v>40229</v>
      </c>
      <c r="O29">
        <v>38405</v>
      </c>
      <c r="P29">
        <v>34981</v>
      </c>
      <c r="Q29">
        <v>33477</v>
      </c>
      <c r="R29">
        <v>27770</v>
      </c>
      <c r="S29">
        <v>25432</v>
      </c>
      <c r="T29">
        <v>18270</v>
      </c>
      <c r="U29">
        <v>18318</v>
      </c>
      <c r="V29">
        <v>16745</v>
      </c>
      <c r="W29">
        <v>13794</v>
      </c>
    </row>
    <row r="30" spans="1:23" x14ac:dyDescent="0.25">
      <c r="A30" s="5" t="s">
        <v>84</v>
      </c>
      <c r="B30" s="5" t="s">
        <v>85</v>
      </c>
      <c r="C30">
        <v>57686</v>
      </c>
      <c r="D30">
        <v>56898</v>
      </c>
      <c r="E30">
        <v>54143</v>
      </c>
      <c r="F30">
        <v>56185</v>
      </c>
      <c r="G30">
        <v>55217</v>
      </c>
      <c r="H30">
        <v>49170</v>
      </c>
      <c r="I30">
        <v>46213</v>
      </c>
      <c r="J30">
        <v>42255</v>
      </c>
      <c r="K30">
        <v>41146</v>
      </c>
      <c r="L30">
        <v>36947</v>
      </c>
      <c r="M30">
        <v>35136</v>
      </c>
      <c r="N30">
        <v>33168</v>
      </c>
      <c r="O30">
        <v>34346</v>
      </c>
      <c r="P30">
        <v>34532</v>
      </c>
      <c r="Q30">
        <v>34351</v>
      </c>
      <c r="R30">
        <v>27003</v>
      </c>
      <c r="S30">
        <v>25271</v>
      </c>
      <c r="T30">
        <v>25173</v>
      </c>
      <c r="U30">
        <v>25364</v>
      </c>
      <c r="V30">
        <v>20894</v>
      </c>
      <c r="W30">
        <v>19952</v>
      </c>
    </row>
    <row r="31" spans="1:23" x14ac:dyDescent="0.25">
      <c r="A31" s="5" t="s">
        <v>86</v>
      </c>
      <c r="B31" s="5" t="s">
        <v>87</v>
      </c>
      <c r="C31">
        <v>114409</v>
      </c>
      <c r="D31">
        <v>115198</v>
      </c>
      <c r="E31">
        <v>113937</v>
      </c>
      <c r="F31">
        <v>111133</v>
      </c>
      <c r="G31">
        <v>106681</v>
      </c>
      <c r="H31">
        <v>96102</v>
      </c>
      <c r="I31">
        <v>93311</v>
      </c>
      <c r="J31">
        <v>92102</v>
      </c>
      <c r="K31">
        <v>88476</v>
      </c>
      <c r="L31">
        <v>83187</v>
      </c>
      <c r="M31">
        <v>80304</v>
      </c>
      <c r="N31">
        <v>76153</v>
      </c>
      <c r="O31">
        <v>75456</v>
      </c>
      <c r="P31">
        <v>72137</v>
      </c>
      <c r="Q31">
        <v>70385</v>
      </c>
      <c r="R31">
        <v>58267</v>
      </c>
      <c r="S31">
        <v>54378</v>
      </c>
      <c r="T31">
        <v>47400</v>
      </c>
      <c r="U31">
        <v>48715</v>
      </c>
      <c r="V31">
        <v>41444</v>
      </c>
      <c r="W31">
        <v>37218</v>
      </c>
    </row>
    <row r="32" spans="1:23" x14ac:dyDescent="0.25">
      <c r="A32" s="5" t="s">
        <v>88</v>
      </c>
      <c r="B32" s="5" t="s">
        <v>89</v>
      </c>
      <c r="C32">
        <v>62374</v>
      </c>
      <c r="D32">
        <v>60354</v>
      </c>
      <c r="E32">
        <v>56025</v>
      </c>
      <c r="F32">
        <v>55701</v>
      </c>
      <c r="G32">
        <v>53777</v>
      </c>
      <c r="H32">
        <v>47497</v>
      </c>
      <c r="I32">
        <v>48581</v>
      </c>
      <c r="J32">
        <v>48648</v>
      </c>
      <c r="K32">
        <v>47506</v>
      </c>
      <c r="L32">
        <v>43770</v>
      </c>
      <c r="M32">
        <v>42376</v>
      </c>
      <c r="N32">
        <v>36725</v>
      </c>
      <c r="O32">
        <v>34068</v>
      </c>
      <c r="P32">
        <v>31152</v>
      </c>
      <c r="Q32">
        <v>31682</v>
      </c>
      <c r="R32" t="s">
        <v>67</v>
      </c>
      <c r="S32" t="s">
        <v>67</v>
      </c>
      <c r="T32" t="s">
        <v>67</v>
      </c>
      <c r="U32" t="s">
        <v>67</v>
      </c>
      <c r="V32" t="s">
        <v>67</v>
      </c>
      <c r="W32" t="s">
        <v>67</v>
      </c>
    </row>
    <row r="33" spans="1:23" x14ac:dyDescent="0.25">
      <c r="A33" s="5" t="s">
        <v>90</v>
      </c>
      <c r="B33" s="5" t="s">
        <v>91</v>
      </c>
      <c r="C33">
        <v>46045</v>
      </c>
      <c r="D33">
        <v>44693</v>
      </c>
      <c r="E33">
        <v>44455</v>
      </c>
      <c r="F33">
        <v>50789</v>
      </c>
      <c r="G33">
        <v>46700</v>
      </c>
      <c r="H33">
        <v>40846</v>
      </c>
      <c r="I33">
        <v>33676</v>
      </c>
      <c r="J33">
        <v>33020</v>
      </c>
      <c r="K33">
        <v>32100</v>
      </c>
      <c r="L33">
        <v>30481</v>
      </c>
      <c r="M33">
        <v>27287</v>
      </c>
      <c r="N33">
        <v>28302</v>
      </c>
      <c r="O33">
        <v>28213</v>
      </c>
      <c r="P33">
        <v>27769</v>
      </c>
      <c r="Q33">
        <v>24739</v>
      </c>
      <c r="R33" t="s">
        <v>67</v>
      </c>
      <c r="S33" t="s">
        <v>67</v>
      </c>
      <c r="T33" t="s">
        <v>67</v>
      </c>
      <c r="U33" t="s">
        <v>67</v>
      </c>
      <c r="V33" t="s">
        <v>67</v>
      </c>
      <c r="W33" t="s">
        <v>67</v>
      </c>
    </row>
    <row r="34" spans="1:23" x14ac:dyDescent="0.25">
      <c r="A34" s="5" t="s">
        <v>92</v>
      </c>
      <c r="B34" s="5" t="s">
        <v>93</v>
      </c>
      <c r="C34">
        <v>108419</v>
      </c>
      <c r="D34">
        <v>105479</v>
      </c>
      <c r="E34">
        <v>100586</v>
      </c>
      <c r="F34">
        <v>107481</v>
      </c>
      <c r="G34">
        <v>100708</v>
      </c>
      <c r="H34">
        <v>89023</v>
      </c>
      <c r="I34">
        <v>82257</v>
      </c>
      <c r="J34">
        <v>81668</v>
      </c>
      <c r="K34">
        <v>79606</v>
      </c>
      <c r="L34">
        <v>74251</v>
      </c>
      <c r="M34">
        <v>69663</v>
      </c>
      <c r="N34">
        <v>65027</v>
      </c>
      <c r="O34">
        <v>62281</v>
      </c>
      <c r="P34">
        <v>58985</v>
      </c>
      <c r="Q34">
        <v>56483</v>
      </c>
      <c r="R34">
        <v>38924</v>
      </c>
      <c r="S34">
        <v>36050</v>
      </c>
      <c r="T34">
        <v>33274</v>
      </c>
      <c r="U34">
        <v>38279</v>
      </c>
      <c r="V34">
        <v>30973</v>
      </c>
      <c r="W34">
        <v>27629</v>
      </c>
    </row>
    <row r="35" spans="1:23" x14ac:dyDescent="0.25">
      <c r="A35" s="5" t="s">
        <v>78</v>
      </c>
      <c r="B35" s="5" t="s">
        <v>79</v>
      </c>
      <c r="C35">
        <v>15</v>
      </c>
      <c r="D35">
        <v>-5</v>
      </c>
      <c r="E35">
        <v>3</v>
      </c>
      <c r="F35">
        <v>-5</v>
      </c>
      <c r="G35">
        <v>7</v>
      </c>
      <c r="H35">
        <v>18</v>
      </c>
      <c r="I35">
        <v>43</v>
      </c>
      <c r="J35">
        <v>25</v>
      </c>
      <c r="K35">
        <v>20</v>
      </c>
      <c r="L35">
        <v>95</v>
      </c>
      <c r="M35">
        <v>106</v>
      </c>
      <c r="N35">
        <v>104</v>
      </c>
      <c r="O35">
        <v>85</v>
      </c>
      <c r="P35">
        <v>137</v>
      </c>
      <c r="Q35">
        <v>176</v>
      </c>
      <c r="R35">
        <v>2370</v>
      </c>
      <c r="S35">
        <v>2179</v>
      </c>
      <c r="T35">
        <v>1361</v>
      </c>
      <c r="U35">
        <v>559</v>
      </c>
      <c r="V35">
        <v>221</v>
      </c>
      <c r="W35">
        <v>212</v>
      </c>
    </row>
    <row r="36" spans="1:23" x14ac:dyDescent="0.25">
      <c r="A36" s="5" t="s">
        <v>94</v>
      </c>
      <c r="B36" s="5" t="s">
        <v>95</v>
      </c>
      <c r="C36">
        <v>5975</v>
      </c>
      <c r="D36">
        <v>9724</v>
      </c>
      <c r="E36">
        <v>13348</v>
      </c>
      <c r="F36">
        <v>3657</v>
      </c>
      <c r="G36">
        <v>5966</v>
      </c>
      <c r="H36">
        <v>7061</v>
      </c>
      <c r="I36">
        <v>11011</v>
      </c>
      <c r="J36">
        <v>10409</v>
      </c>
      <c r="K36">
        <v>8850</v>
      </c>
      <c r="L36">
        <v>8841</v>
      </c>
      <c r="M36">
        <v>10535</v>
      </c>
      <c r="N36">
        <v>11022</v>
      </c>
      <c r="O36">
        <v>13090</v>
      </c>
      <c r="P36">
        <v>13015</v>
      </c>
      <c r="Q36">
        <v>13726</v>
      </c>
      <c r="R36">
        <v>16973</v>
      </c>
      <c r="S36">
        <v>16149</v>
      </c>
      <c r="T36">
        <v>12765</v>
      </c>
      <c r="U36">
        <v>9877</v>
      </c>
      <c r="V36">
        <v>10250</v>
      </c>
      <c r="W36">
        <v>9377</v>
      </c>
    </row>
    <row r="37" spans="1:23" x14ac:dyDescent="0.25">
      <c r="A37" s="5" t="s">
        <v>96</v>
      </c>
      <c r="B37" s="5" t="s">
        <v>97</v>
      </c>
      <c r="C37">
        <v>114409</v>
      </c>
      <c r="D37">
        <v>115198</v>
      </c>
      <c r="E37">
        <v>113937</v>
      </c>
      <c r="F37">
        <v>111133</v>
      </c>
      <c r="G37">
        <v>106681</v>
      </c>
      <c r="H37">
        <v>96102</v>
      </c>
      <c r="I37">
        <v>93311</v>
      </c>
      <c r="J37">
        <v>92102</v>
      </c>
      <c r="K37">
        <v>88476</v>
      </c>
      <c r="L37">
        <v>83187</v>
      </c>
      <c r="M37">
        <v>80304</v>
      </c>
      <c r="N37">
        <v>76153</v>
      </c>
      <c r="O37">
        <v>75456</v>
      </c>
      <c r="P37">
        <v>72137</v>
      </c>
      <c r="Q37">
        <v>70385</v>
      </c>
      <c r="R37">
        <v>58267</v>
      </c>
      <c r="S37">
        <v>54378</v>
      </c>
      <c r="T37">
        <v>47400</v>
      </c>
      <c r="U37">
        <v>48715</v>
      </c>
      <c r="V37">
        <v>41444</v>
      </c>
      <c r="W37">
        <v>37218</v>
      </c>
    </row>
    <row r="38" spans="1:23" x14ac:dyDescent="0.25">
      <c r="A38" s="5" t="s">
        <v>98</v>
      </c>
      <c r="B38" s="5" t="s">
        <v>99</v>
      </c>
      <c r="C38">
        <v>782.31</v>
      </c>
      <c r="D38">
        <v>775.73</v>
      </c>
      <c r="E38">
        <v>774.43</v>
      </c>
      <c r="F38">
        <v>772.73</v>
      </c>
      <c r="G38">
        <v>783.87</v>
      </c>
      <c r="H38">
        <v>784.35</v>
      </c>
      <c r="I38">
        <v>780.32</v>
      </c>
      <c r="J38">
        <v>822.14</v>
      </c>
      <c r="K38">
        <v>814.9</v>
      </c>
      <c r="L38">
        <v>811.1</v>
      </c>
      <c r="M38">
        <v>810.9</v>
      </c>
      <c r="N38">
        <v>809.5</v>
      </c>
      <c r="O38">
        <v>804.2</v>
      </c>
      <c r="P38">
        <v>802.1</v>
      </c>
      <c r="Q38">
        <v>817.7</v>
      </c>
      <c r="R38">
        <v>809.6</v>
      </c>
      <c r="S38">
        <v>813</v>
      </c>
      <c r="T38">
        <v>811.2</v>
      </c>
      <c r="U38">
        <v>807.3</v>
      </c>
      <c r="V38">
        <v>807.2</v>
      </c>
      <c r="W38" t="s">
        <v>67</v>
      </c>
    </row>
    <row r="39" spans="1:23" x14ac:dyDescent="0.25">
      <c r="A39" s="5" t="s">
        <v>102</v>
      </c>
      <c r="B39" s="5" t="s">
        <v>103</v>
      </c>
      <c r="C39">
        <v>1.36</v>
      </c>
      <c r="D39">
        <v>5.52</v>
      </c>
      <c r="E39">
        <v>5.9</v>
      </c>
      <c r="F39">
        <v>1.67</v>
      </c>
      <c r="G39">
        <v>4.3099999999999996</v>
      </c>
      <c r="H39">
        <v>4.0999999999999996</v>
      </c>
      <c r="I39">
        <v>2.5299999999999998</v>
      </c>
      <c r="J39">
        <v>2.04</v>
      </c>
      <c r="K39">
        <v>1.71</v>
      </c>
      <c r="L39">
        <v>1.01</v>
      </c>
      <c r="M39">
        <v>-1.2</v>
      </c>
      <c r="N39">
        <v>2.84</v>
      </c>
      <c r="O39">
        <v>-0.96</v>
      </c>
      <c r="P39">
        <v>0.04</v>
      </c>
      <c r="Q39">
        <v>3.1</v>
      </c>
      <c r="R39">
        <v>2.34</v>
      </c>
      <c r="S39">
        <v>0.85</v>
      </c>
      <c r="T39">
        <v>0.23</v>
      </c>
      <c r="U39">
        <v>2.48</v>
      </c>
      <c r="V39">
        <v>-1.42</v>
      </c>
      <c r="W39" t="s">
        <v>67</v>
      </c>
    </row>
    <row r="40" spans="1:23" x14ac:dyDescent="0.25">
      <c r="A40" s="5" t="s">
        <v>104</v>
      </c>
      <c r="B40" s="5" t="s">
        <v>105</v>
      </c>
      <c r="C40">
        <v>-1.75</v>
      </c>
      <c r="D40">
        <v>3.94</v>
      </c>
      <c r="E40">
        <v>3.05</v>
      </c>
      <c r="F40">
        <v>1.29</v>
      </c>
      <c r="G40">
        <v>3.43</v>
      </c>
      <c r="H40">
        <v>2.99</v>
      </c>
      <c r="I40">
        <v>1.85</v>
      </c>
      <c r="J40">
        <v>1.5</v>
      </c>
      <c r="K40">
        <v>1.27</v>
      </c>
      <c r="L40">
        <v>0.68</v>
      </c>
      <c r="M40">
        <v>-0.94</v>
      </c>
      <c r="N40">
        <v>1.95</v>
      </c>
      <c r="O40">
        <v>-0.56000000000000005</v>
      </c>
      <c r="P40">
        <v>0.12</v>
      </c>
      <c r="Q40">
        <v>2.11</v>
      </c>
      <c r="R40">
        <v>1.29</v>
      </c>
      <c r="S40">
        <v>0.19</v>
      </c>
      <c r="T40">
        <v>-0.37</v>
      </c>
      <c r="U40">
        <v>1.7</v>
      </c>
      <c r="V40">
        <v>-2.34</v>
      </c>
      <c r="W40" t="s">
        <v>67</v>
      </c>
    </row>
    <row r="41" spans="1:23" x14ac:dyDescent="0.25">
      <c r="A41" s="5" t="s">
        <v>106</v>
      </c>
      <c r="B41" s="5" t="s">
        <v>107</v>
      </c>
      <c r="C41">
        <v>-1.75</v>
      </c>
      <c r="D41">
        <v>3.92</v>
      </c>
      <c r="E41">
        <v>3.04</v>
      </c>
      <c r="F41">
        <v>1.29</v>
      </c>
      <c r="G41">
        <v>3.42</v>
      </c>
      <c r="H41">
        <v>2.99</v>
      </c>
      <c r="I41">
        <v>1.84</v>
      </c>
      <c r="J41">
        <v>1.5</v>
      </c>
      <c r="K41">
        <v>1.27</v>
      </c>
      <c r="L41">
        <v>0.68</v>
      </c>
      <c r="M41">
        <v>-0.94</v>
      </c>
      <c r="N41">
        <v>1.95</v>
      </c>
      <c r="O41">
        <v>-0.55000000000000004</v>
      </c>
      <c r="P41">
        <v>0.12</v>
      </c>
      <c r="Q41">
        <v>2.09</v>
      </c>
      <c r="R41">
        <v>1.28</v>
      </c>
      <c r="S41">
        <v>0.19</v>
      </c>
      <c r="T41">
        <v>-0.37</v>
      </c>
      <c r="U41">
        <v>1.7</v>
      </c>
      <c r="V41">
        <v>-2.34</v>
      </c>
      <c r="W41" t="s">
        <v>67</v>
      </c>
    </row>
    <row r="42" spans="1:23" x14ac:dyDescent="0.25">
      <c r="A42" s="5" t="s">
        <v>108</v>
      </c>
      <c r="B42" s="5" t="s">
        <v>109</v>
      </c>
      <c r="C42" t="s">
        <v>67</v>
      </c>
      <c r="D42">
        <v>1.65</v>
      </c>
      <c r="E42">
        <v>1.5</v>
      </c>
      <c r="F42">
        <v>1.35</v>
      </c>
      <c r="G42">
        <v>1.3</v>
      </c>
      <c r="H42">
        <v>1.2</v>
      </c>
      <c r="I42">
        <v>0.75</v>
      </c>
      <c r="J42">
        <v>0.6</v>
      </c>
      <c r="K42">
        <v>0.45</v>
      </c>
      <c r="L42">
        <v>0.22</v>
      </c>
      <c r="M42" t="s">
        <v>67</v>
      </c>
      <c r="N42">
        <v>0.2</v>
      </c>
      <c r="O42">
        <v>0.12</v>
      </c>
      <c r="P42">
        <v>0.12</v>
      </c>
      <c r="Q42">
        <v>0.65</v>
      </c>
      <c r="R42">
        <v>0.5</v>
      </c>
      <c r="S42">
        <v>0.4</v>
      </c>
      <c r="T42">
        <v>0.3</v>
      </c>
      <c r="U42">
        <v>0.5</v>
      </c>
      <c r="V42">
        <v>0.5</v>
      </c>
      <c r="W42" t="s">
        <v>67</v>
      </c>
    </row>
    <row r="43" spans="1:23" x14ac:dyDescent="0.25">
      <c r="A43" s="5" t="s">
        <v>110</v>
      </c>
      <c r="B43" s="5" t="s">
        <v>111</v>
      </c>
      <c r="C43" t="s">
        <v>67</v>
      </c>
      <c r="D43">
        <v>1280</v>
      </c>
      <c r="E43">
        <v>1161</v>
      </c>
      <c r="F43">
        <v>1043</v>
      </c>
      <c r="G43">
        <v>1008</v>
      </c>
      <c r="H43">
        <v>945</v>
      </c>
      <c r="I43">
        <v>587</v>
      </c>
      <c r="J43">
        <v>467</v>
      </c>
      <c r="K43">
        <v>369</v>
      </c>
      <c r="L43">
        <v>178</v>
      </c>
      <c r="M43" t="s">
        <v>67</v>
      </c>
      <c r="N43">
        <v>162</v>
      </c>
      <c r="O43">
        <v>97</v>
      </c>
      <c r="P43">
        <v>97</v>
      </c>
      <c r="Q43">
        <v>520</v>
      </c>
      <c r="R43">
        <v>396</v>
      </c>
      <c r="S43">
        <v>320</v>
      </c>
      <c r="T43">
        <v>240</v>
      </c>
      <c r="U43">
        <v>403</v>
      </c>
      <c r="V43">
        <v>404</v>
      </c>
      <c r="W43" t="s">
        <v>67</v>
      </c>
    </row>
    <row r="44" spans="1:23" x14ac:dyDescent="0.25">
      <c r="A44" s="5" t="s">
        <v>124</v>
      </c>
      <c r="B44" s="5" t="s">
        <v>125</v>
      </c>
      <c r="C44">
        <v>90.09</v>
      </c>
      <c r="D44">
        <v>82.13</v>
      </c>
      <c r="E44">
        <v>86.21</v>
      </c>
      <c r="F44">
        <v>86.16</v>
      </c>
      <c r="G44">
        <v>82.22</v>
      </c>
      <c r="H44">
        <v>77.41</v>
      </c>
      <c r="I44">
        <v>75.94</v>
      </c>
      <c r="J44">
        <v>68.7</v>
      </c>
      <c r="K44">
        <v>60.29</v>
      </c>
      <c r="L44">
        <v>56.41</v>
      </c>
      <c r="M44">
        <v>52.81</v>
      </c>
      <c r="N44">
        <v>53.45</v>
      </c>
      <c r="O44">
        <v>48.65</v>
      </c>
      <c r="P44">
        <v>49.16</v>
      </c>
      <c r="Q44">
        <v>41.83</v>
      </c>
      <c r="R44">
        <v>39.229999999999997</v>
      </c>
      <c r="S44">
        <v>37.06</v>
      </c>
      <c r="T44">
        <v>36.86</v>
      </c>
      <c r="U44">
        <v>38.15</v>
      </c>
      <c r="V44">
        <v>24.07</v>
      </c>
      <c r="W44" t="s">
        <v>67</v>
      </c>
    </row>
    <row r="45" spans="1:23" x14ac:dyDescent="0.25">
      <c r="A45" s="5" t="s">
        <v>112</v>
      </c>
      <c r="B45" s="5" t="s">
        <v>113</v>
      </c>
      <c r="C45">
        <v>7.64</v>
      </c>
      <c r="D45">
        <v>12.54</v>
      </c>
      <c r="E45">
        <v>17.239999999999998</v>
      </c>
      <c r="F45">
        <v>4.7300000000000004</v>
      </c>
      <c r="G45">
        <v>7.61</v>
      </c>
      <c r="H45">
        <v>9</v>
      </c>
      <c r="I45">
        <v>14.11</v>
      </c>
      <c r="J45">
        <v>12.66</v>
      </c>
      <c r="K45">
        <v>10.86</v>
      </c>
      <c r="L45">
        <v>10.9</v>
      </c>
      <c r="M45">
        <v>12.99</v>
      </c>
      <c r="N45">
        <v>13.62</v>
      </c>
      <c r="O45">
        <v>16.28</v>
      </c>
      <c r="P45">
        <v>16.23</v>
      </c>
      <c r="Q45">
        <v>16.79</v>
      </c>
      <c r="R45">
        <v>20.96</v>
      </c>
      <c r="S45">
        <v>19.86</v>
      </c>
      <c r="T45">
        <v>15.74</v>
      </c>
      <c r="U45">
        <v>12.23</v>
      </c>
      <c r="V45">
        <v>12.7</v>
      </c>
      <c r="W45" t="s">
        <v>67</v>
      </c>
    </row>
    <row r="46" spans="1:23" x14ac:dyDescent="0.25">
      <c r="A46" s="5" t="s">
        <v>114</v>
      </c>
      <c r="B46" s="5" t="s">
        <v>115</v>
      </c>
      <c r="C46">
        <v>4.8</v>
      </c>
      <c r="D46">
        <v>2.99</v>
      </c>
      <c r="E46">
        <v>5.74</v>
      </c>
      <c r="F46">
        <v>5.65</v>
      </c>
      <c r="G46">
        <v>4.59</v>
      </c>
      <c r="H46">
        <v>3.26</v>
      </c>
      <c r="I46">
        <v>2.4700000000000002</v>
      </c>
      <c r="J46">
        <v>4.67</v>
      </c>
      <c r="K46">
        <v>5.26</v>
      </c>
      <c r="L46">
        <v>6.16</v>
      </c>
      <c r="M46">
        <v>3.01</v>
      </c>
      <c r="N46">
        <v>5.43</v>
      </c>
      <c r="O46">
        <v>6.26</v>
      </c>
      <c r="P46">
        <v>4.24</v>
      </c>
      <c r="Q46">
        <v>6.25</v>
      </c>
      <c r="R46">
        <v>6.19</v>
      </c>
      <c r="S46">
        <v>5.79</v>
      </c>
      <c r="T46">
        <v>3.29</v>
      </c>
      <c r="U46">
        <v>3.29</v>
      </c>
      <c r="V46" t="s">
        <v>67</v>
      </c>
      <c r="W46" t="s">
        <v>67</v>
      </c>
    </row>
    <row r="47" spans="1:23" x14ac:dyDescent="0.25">
      <c r="A47" s="5" t="s">
        <v>116</v>
      </c>
      <c r="B47" s="5" t="s">
        <v>117</v>
      </c>
      <c r="C47">
        <v>146.24</v>
      </c>
      <c r="D47">
        <v>148.5</v>
      </c>
      <c r="E47">
        <v>147.12</v>
      </c>
      <c r="F47">
        <v>143.82</v>
      </c>
      <c r="G47">
        <v>136.1</v>
      </c>
      <c r="H47">
        <v>122.52</v>
      </c>
      <c r="I47">
        <v>119.58</v>
      </c>
      <c r="J47">
        <v>112.03</v>
      </c>
      <c r="K47">
        <v>108.57</v>
      </c>
      <c r="L47">
        <v>102.56</v>
      </c>
      <c r="M47">
        <v>99.03</v>
      </c>
      <c r="N47">
        <v>94.07</v>
      </c>
      <c r="O47">
        <v>93.83</v>
      </c>
      <c r="P47">
        <v>89.94</v>
      </c>
      <c r="Q47">
        <v>86.08</v>
      </c>
      <c r="R47">
        <v>71.97</v>
      </c>
      <c r="S47">
        <v>66.89</v>
      </c>
      <c r="T47">
        <v>58.43</v>
      </c>
      <c r="U47">
        <v>60.34</v>
      </c>
      <c r="V47">
        <v>51.34</v>
      </c>
      <c r="W47" t="s">
        <v>67</v>
      </c>
    </row>
    <row r="48" spans="1:23" x14ac:dyDescent="0.25">
      <c r="A48" s="5" t="s">
        <v>118</v>
      </c>
      <c r="B48" s="5" t="s">
        <v>119</v>
      </c>
      <c r="C48">
        <v>134931</v>
      </c>
      <c r="D48">
        <v>133671</v>
      </c>
      <c r="E48">
        <v>129442</v>
      </c>
      <c r="F48">
        <v>133782</v>
      </c>
      <c r="G48">
        <v>136574</v>
      </c>
      <c r="H48">
        <v>138622</v>
      </c>
      <c r="I48">
        <v>144061</v>
      </c>
      <c r="J48">
        <v>140405</v>
      </c>
      <c r="K48">
        <v>133115</v>
      </c>
      <c r="L48">
        <v>121691</v>
      </c>
      <c r="M48">
        <v>119506</v>
      </c>
      <c r="N48">
        <v>118349</v>
      </c>
      <c r="O48">
        <v>116493</v>
      </c>
      <c r="P48">
        <v>116805</v>
      </c>
      <c r="Q48">
        <v>113210</v>
      </c>
      <c r="R48">
        <v>110662</v>
      </c>
      <c r="S48">
        <v>109135</v>
      </c>
      <c r="T48">
        <v>103967</v>
      </c>
      <c r="U48">
        <v>102967</v>
      </c>
      <c r="V48">
        <v>88879</v>
      </c>
      <c r="W48" t="s">
        <v>67</v>
      </c>
    </row>
    <row r="49" spans="1:23" x14ac:dyDescent="0.25">
      <c r="A49" s="5" t="s">
        <v>120</v>
      </c>
      <c r="B49" s="5" t="s">
        <v>121</v>
      </c>
      <c r="C49" t="s">
        <v>67</v>
      </c>
      <c r="D49" t="s">
        <v>67</v>
      </c>
      <c r="E49" t="s">
        <v>67</v>
      </c>
      <c r="F49" t="s">
        <v>67</v>
      </c>
      <c r="G49" t="s">
        <v>67</v>
      </c>
      <c r="H49" t="s">
        <v>67</v>
      </c>
      <c r="I49" t="s">
        <v>67</v>
      </c>
      <c r="J49" t="s">
        <v>67</v>
      </c>
      <c r="K49" t="s">
        <v>67</v>
      </c>
      <c r="L49" t="s">
        <v>67</v>
      </c>
      <c r="M49" t="s">
        <v>67</v>
      </c>
      <c r="N49" t="s">
        <v>67</v>
      </c>
      <c r="O49" t="s">
        <v>67</v>
      </c>
      <c r="P49" t="s">
        <v>67</v>
      </c>
      <c r="Q49" t="s">
        <v>67</v>
      </c>
      <c r="R49" t="s">
        <v>67</v>
      </c>
      <c r="S49" t="s">
        <v>67</v>
      </c>
      <c r="T49" t="s">
        <v>67</v>
      </c>
      <c r="U49" t="s">
        <v>67</v>
      </c>
      <c r="V49" t="s">
        <v>67</v>
      </c>
      <c r="W49" t="s">
        <v>67</v>
      </c>
    </row>
    <row r="50" spans="1:23" x14ac:dyDescent="0.25">
      <c r="A50" s="5" t="s">
        <v>122</v>
      </c>
      <c r="B50" s="5" t="s">
        <v>123</v>
      </c>
      <c r="C50" t="s">
        <v>67</v>
      </c>
      <c r="D50" t="s">
        <v>67</v>
      </c>
      <c r="E50" t="s">
        <v>67</v>
      </c>
      <c r="F50" t="s">
        <v>67</v>
      </c>
      <c r="G50" t="s">
        <v>67</v>
      </c>
      <c r="H50" t="s">
        <v>67</v>
      </c>
      <c r="I50" t="s">
        <v>67</v>
      </c>
      <c r="J50" t="s">
        <v>67</v>
      </c>
      <c r="K50" t="s">
        <v>67</v>
      </c>
      <c r="L50" t="s">
        <v>67</v>
      </c>
      <c r="M50" t="s">
        <v>67</v>
      </c>
      <c r="N50" t="s">
        <v>67</v>
      </c>
      <c r="O50" t="s">
        <v>67</v>
      </c>
      <c r="P50" t="s">
        <v>67</v>
      </c>
      <c r="Q50" t="s">
        <v>67</v>
      </c>
      <c r="R50" t="s">
        <v>67</v>
      </c>
      <c r="S50" t="s">
        <v>67</v>
      </c>
      <c r="T50" t="s">
        <v>67</v>
      </c>
      <c r="U50" t="s">
        <v>67</v>
      </c>
      <c r="V50" t="s">
        <v>67</v>
      </c>
      <c r="W50" t="s">
        <v>67</v>
      </c>
    </row>
    <row r="51" spans="1:23" x14ac:dyDescent="0.25">
      <c r="A51" s="5" t="s">
        <v>301</v>
      </c>
      <c r="B51" s="5" t="s">
        <v>302</v>
      </c>
      <c r="C51">
        <v>522326</v>
      </c>
      <c r="D51">
        <v>476596</v>
      </c>
      <c r="E51">
        <v>515806</v>
      </c>
      <c r="F51">
        <v>497683</v>
      </c>
      <c r="G51">
        <v>471905</v>
      </c>
      <c r="H51">
        <v>437975</v>
      </c>
      <c r="I51">
        <v>411326</v>
      </c>
      <c r="J51">
        <v>402265</v>
      </c>
      <c r="K51">
        <v>369064</v>
      </c>
      <c r="L51">
        <v>375969</v>
      </c>
      <c r="M51">
        <v>358325</v>
      </c>
      <c r="N51">
        <v>365571</v>
      </c>
      <c r="O51">
        <v>335839</v>
      </c>
      <c r="P51">
        <v>337605</v>
      </c>
      <c r="Q51">
        <v>302146</v>
      </c>
      <c r="R51">
        <v>287009</v>
      </c>
      <c r="S51">
        <v>276107</v>
      </c>
      <c r="T51">
        <v>287600</v>
      </c>
      <c r="U51">
        <v>299105</v>
      </c>
      <c r="V51">
        <v>218578</v>
      </c>
      <c r="W51" t="s">
        <v>67</v>
      </c>
    </row>
    <row r="52" spans="1:23" x14ac:dyDescent="0.25">
      <c r="A52" s="5" t="s">
        <v>126</v>
      </c>
      <c r="B52" s="5" t="s">
        <v>127</v>
      </c>
      <c r="C52">
        <v>77855</v>
      </c>
      <c r="D52">
        <v>65736</v>
      </c>
      <c r="E52">
        <v>58768</v>
      </c>
      <c r="F52">
        <v>39348</v>
      </c>
      <c r="G52">
        <v>64807</v>
      </c>
      <c r="H52">
        <v>64470</v>
      </c>
      <c r="I52">
        <v>58038</v>
      </c>
      <c r="J52">
        <v>56515</v>
      </c>
      <c r="K52">
        <v>51407</v>
      </c>
      <c r="L52">
        <v>51146</v>
      </c>
      <c r="M52">
        <v>37145</v>
      </c>
      <c r="N52">
        <v>62172</v>
      </c>
      <c r="O52">
        <v>37092</v>
      </c>
      <c r="P52">
        <v>40341</v>
      </c>
      <c r="Q52">
        <v>58970</v>
      </c>
      <c r="R52">
        <v>56487</v>
      </c>
      <c r="S52">
        <v>50754</v>
      </c>
      <c r="T52">
        <v>52286</v>
      </c>
      <c r="U52">
        <v>52036</v>
      </c>
      <c r="V52">
        <v>36792</v>
      </c>
      <c r="W52" t="s">
        <v>67</v>
      </c>
    </row>
    <row r="53" spans="1:23" x14ac:dyDescent="0.25">
      <c r="A53" s="5" t="s">
        <v>128</v>
      </c>
      <c r="B53" s="5" t="s">
        <v>129</v>
      </c>
      <c r="C53">
        <v>-10094</v>
      </c>
      <c r="D53">
        <v>22847</v>
      </c>
      <c r="E53">
        <v>22195</v>
      </c>
      <c r="F53">
        <v>7437</v>
      </c>
      <c r="G53">
        <v>19740</v>
      </c>
      <c r="H53">
        <v>16902</v>
      </c>
      <c r="I53">
        <v>10169</v>
      </c>
      <c r="J53">
        <v>8746</v>
      </c>
      <c r="K53">
        <v>7760</v>
      </c>
      <c r="L53">
        <v>4544</v>
      </c>
      <c r="M53">
        <v>-6385</v>
      </c>
      <c r="N53">
        <v>13283</v>
      </c>
      <c r="O53">
        <v>-3829</v>
      </c>
      <c r="P53">
        <v>847.57</v>
      </c>
      <c r="Q53">
        <v>14804</v>
      </c>
      <c r="R53">
        <v>9308</v>
      </c>
      <c r="S53">
        <v>1393</v>
      </c>
      <c r="T53">
        <v>-2876</v>
      </c>
      <c r="U53">
        <v>13325</v>
      </c>
      <c r="V53">
        <v>-10160</v>
      </c>
      <c r="W53" t="s">
        <v>67</v>
      </c>
    </row>
    <row r="54" spans="1:23" x14ac:dyDescent="0.25">
      <c r="A54" s="5" t="s">
        <v>130</v>
      </c>
      <c r="B54" s="5" t="s">
        <v>131</v>
      </c>
      <c r="C54" t="s">
        <v>67</v>
      </c>
      <c r="D54">
        <v>21.3</v>
      </c>
      <c r="E54">
        <v>27.2</v>
      </c>
      <c r="F54">
        <v>46.9</v>
      </c>
      <c r="G54">
        <v>18.2</v>
      </c>
      <c r="H54">
        <v>13.8</v>
      </c>
      <c r="I54">
        <v>30.2</v>
      </c>
      <c r="J54">
        <v>19.600000000000001</v>
      </c>
      <c r="K54">
        <v>19</v>
      </c>
      <c r="L54">
        <v>26.5</v>
      </c>
      <c r="M54" t="s">
        <v>67</v>
      </c>
      <c r="N54">
        <v>5.9</v>
      </c>
      <c r="O54" t="s">
        <v>67</v>
      </c>
      <c r="P54">
        <v>218</v>
      </c>
      <c r="Q54">
        <v>15.2</v>
      </c>
      <c r="R54">
        <v>16.7</v>
      </c>
      <c r="S54">
        <v>100.5</v>
      </c>
      <c r="T54" t="s">
        <v>67</v>
      </c>
      <c r="U54">
        <v>7.8</v>
      </c>
      <c r="V54" t="s">
        <v>67</v>
      </c>
      <c r="W54" t="s">
        <v>67</v>
      </c>
    </row>
    <row r="55" spans="1:23" x14ac:dyDescent="0.25">
      <c r="A55" s="5" t="s">
        <v>132</v>
      </c>
      <c r="B55" s="5" t="s">
        <v>133</v>
      </c>
      <c r="C55">
        <v>1.45</v>
      </c>
      <c r="D55">
        <v>1.02</v>
      </c>
      <c r="E55">
        <v>0.96</v>
      </c>
      <c r="F55">
        <v>0.7</v>
      </c>
      <c r="G55">
        <v>0.76</v>
      </c>
      <c r="H55">
        <v>0.53</v>
      </c>
      <c r="I55">
        <v>0.73</v>
      </c>
      <c r="J55">
        <v>0.43</v>
      </c>
      <c r="K55">
        <v>0.4</v>
      </c>
      <c r="L55">
        <v>0.32</v>
      </c>
      <c r="M55">
        <v>0.27</v>
      </c>
      <c r="N55">
        <v>0.22</v>
      </c>
      <c r="O55">
        <v>0.45</v>
      </c>
      <c r="P55">
        <v>0.53</v>
      </c>
      <c r="Q55">
        <v>0.77</v>
      </c>
      <c r="R55">
        <v>0.55000000000000004</v>
      </c>
      <c r="S55">
        <v>0.52</v>
      </c>
      <c r="T55">
        <v>0.27</v>
      </c>
      <c r="U55">
        <v>0.35</v>
      </c>
      <c r="V55">
        <v>0.96</v>
      </c>
      <c r="W55" t="s">
        <v>67</v>
      </c>
    </row>
    <row r="56" spans="1:23" x14ac:dyDescent="0.25">
      <c r="A56" s="5" t="s">
        <v>134</v>
      </c>
      <c r="B56" s="5" t="s">
        <v>135</v>
      </c>
      <c r="C56">
        <v>17.079999999999998</v>
      </c>
      <c r="D56">
        <v>6.7</v>
      </c>
      <c r="E56">
        <v>4.82</v>
      </c>
      <c r="F56">
        <v>12.77</v>
      </c>
      <c r="G56">
        <v>8.2200000000000006</v>
      </c>
      <c r="H56">
        <v>4.59</v>
      </c>
      <c r="I56">
        <v>3.96</v>
      </c>
      <c r="J56">
        <v>2.3199999999999998</v>
      </c>
      <c r="K56">
        <v>2.2200000000000002</v>
      </c>
      <c r="L56">
        <v>1.66</v>
      </c>
      <c r="M56">
        <v>1.08</v>
      </c>
      <c r="N56">
        <v>0.85</v>
      </c>
      <c r="O56">
        <v>1.35</v>
      </c>
      <c r="P56">
        <v>1.61</v>
      </c>
      <c r="Q56">
        <v>1.91</v>
      </c>
      <c r="R56">
        <v>1.03</v>
      </c>
      <c r="S56">
        <v>0.96</v>
      </c>
      <c r="T56">
        <v>0.63</v>
      </c>
      <c r="U56">
        <v>1.08</v>
      </c>
      <c r="V56">
        <v>1.81</v>
      </c>
      <c r="W56" t="s">
        <v>67</v>
      </c>
    </row>
    <row r="57" spans="1:23" x14ac:dyDescent="0.25">
      <c r="A57" s="5" t="s">
        <v>136</v>
      </c>
      <c r="B57" s="5" t="s">
        <v>137</v>
      </c>
      <c r="C57">
        <v>27.2</v>
      </c>
      <c r="D57">
        <v>28.1</v>
      </c>
      <c r="E57">
        <v>14.46</v>
      </c>
      <c r="F57">
        <v>10.69</v>
      </c>
      <c r="G57">
        <v>13.63</v>
      </c>
      <c r="H57">
        <v>12.67</v>
      </c>
      <c r="I57">
        <v>22.55</v>
      </c>
      <c r="J57">
        <v>6.29</v>
      </c>
      <c r="K57">
        <v>4.59</v>
      </c>
      <c r="L57">
        <v>2.93</v>
      </c>
      <c r="M57">
        <v>4.6900000000000004</v>
      </c>
      <c r="N57">
        <v>2.13</v>
      </c>
      <c r="O57">
        <v>3.51</v>
      </c>
      <c r="P57">
        <v>6.18</v>
      </c>
      <c r="Q57">
        <v>5.13</v>
      </c>
      <c r="R57">
        <v>3.47</v>
      </c>
      <c r="S57">
        <v>3.3</v>
      </c>
      <c r="T57">
        <v>3</v>
      </c>
      <c r="U57">
        <v>4.03</v>
      </c>
      <c r="V57" t="s">
        <v>67</v>
      </c>
      <c r="W57" t="s">
        <v>67</v>
      </c>
    </row>
    <row r="58" spans="1:23" x14ac:dyDescent="0.25">
      <c r="A58" s="5" t="s">
        <v>138</v>
      </c>
      <c r="B58" s="5" t="s">
        <v>139</v>
      </c>
      <c r="C58" t="s">
        <v>67</v>
      </c>
      <c r="D58">
        <v>1.97</v>
      </c>
      <c r="E58">
        <v>1.81</v>
      </c>
      <c r="F58">
        <v>2.23</v>
      </c>
      <c r="G58">
        <v>2.08</v>
      </c>
      <c r="H58">
        <v>2.9</v>
      </c>
      <c r="I58">
        <v>1.34</v>
      </c>
      <c r="J58">
        <v>2.04</v>
      </c>
      <c r="K58">
        <v>1.86</v>
      </c>
      <c r="L58">
        <v>1.22</v>
      </c>
      <c r="M58" t="s">
        <v>67</v>
      </c>
      <c r="N58">
        <v>1.72</v>
      </c>
      <c r="O58">
        <v>0.55000000000000004</v>
      </c>
      <c r="P58">
        <v>0.46</v>
      </c>
      <c r="Q58">
        <v>2.0299999999999998</v>
      </c>
      <c r="R58">
        <v>2.33</v>
      </c>
      <c r="S58">
        <v>2.09</v>
      </c>
      <c r="T58">
        <v>3.05</v>
      </c>
      <c r="U58">
        <v>3.77</v>
      </c>
      <c r="V58">
        <v>2.17</v>
      </c>
      <c r="W58" t="s">
        <v>67</v>
      </c>
    </row>
    <row r="59" spans="1:23" x14ac:dyDescent="0.25">
      <c r="A59" s="5" t="s">
        <v>140</v>
      </c>
      <c r="B59" s="5" t="s">
        <v>141</v>
      </c>
      <c r="C59">
        <v>-1.3</v>
      </c>
      <c r="D59">
        <v>4.7</v>
      </c>
      <c r="E59">
        <v>3.7</v>
      </c>
      <c r="F59">
        <v>2.1</v>
      </c>
      <c r="G59">
        <v>5.5</v>
      </c>
      <c r="H59">
        <v>7.2</v>
      </c>
      <c r="I59">
        <v>3.3</v>
      </c>
      <c r="J59">
        <v>5.0999999999999996</v>
      </c>
      <c r="K59">
        <v>5.3</v>
      </c>
      <c r="L59">
        <v>3.8</v>
      </c>
      <c r="M59">
        <v>-6.7</v>
      </c>
      <c r="N59">
        <v>16.8</v>
      </c>
      <c r="O59">
        <v>-2.5</v>
      </c>
      <c r="P59">
        <v>0.5</v>
      </c>
      <c r="Q59">
        <v>6.6</v>
      </c>
      <c r="R59">
        <v>6</v>
      </c>
      <c r="S59">
        <v>1</v>
      </c>
      <c r="T59">
        <v>-3.8</v>
      </c>
      <c r="U59">
        <v>12.8</v>
      </c>
      <c r="V59">
        <v>-10.199999999999999</v>
      </c>
      <c r="W59" t="s">
        <v>67</v>
      </c>
    </row>
    <row r="60" spans="1:23" x14ac:dyDescent="0.25">
      <c r="A60" s="5" t="s">
        <v>142</v>
      </c>
      <c r="B60" s="5" t="s">
        <v>143</v>
      </c>
      <c r="C60">
        <v>-22.79</v>
      </c>
      <c r="D60">
        <v>31.41</v>
      </c>
      <c r="E60">
        <v>21.52</v>
      </c>
      <c r="F60">
        <v>27.21</v>
      </c>
      <c r="G60">
        <v>45.19</v>
      </c>
      <c r="H60">
        <v>33.18</v>
      </c>
      <c r="I60">
        <v>13.3</v>
      </c>
      <c r="J60">
        <v>11.8</v>
      </c>
      <c r="K60">
        <v>11.67</v>
      </c>
      <c r="L60">
        <v>6.25</v>
      </c>
      <c r="M60">
        <v>-7.24</v>
      </c>
      <c r="N60">
        <v>14.26</v>
      </c>
      <c r="O60">
        <v>-3.41</v>
      </c>
      <c r="P60">
        <v>0.76</v>
      </c>
      <c r="Q60">
        <v>12.21</v>
      </c>
      <c r="R60">
        <v>6.07</v>
      </c>
      <c r="S60">
        <v>0.94</v>
      </c>
      <c r="T60">
        <v>-2.34</v>
      </c>
      <c r="U60">
        <v>13.89</v>
      </c>
      <c r="V60">
        <v>-8.81</v>
      </c>
      <c r="W60">
        <v>-11.15</v>
      </c>
    </row>
    <row r="61" spans="1:23" x14ac:dyDescent="0.25">
      <c r="A61" s="5" t="s">
        <v>144</v>
      </c>
      <c r="B61" s="5" t="s">
        <v>145</v>
      </c>
      <c r="C61">
        <v>-1.93</v>
      </c>
      <c r="D61">
        <v>4.79</v>
      </c>
      <c r="E61">
        <v>4.3</v>
      </c>
      <c r="F61">
        <v>1.49</v>
      </c>
      <c r="G61">
        <v>4.18</v>
      </c>
      <c r="H61">
        <v>3.86</v>
      </c>
      <c r="I61">
        <v>2.4700000000000002</v>
      </c>
      <c r="J61">
        <v>2.17</v>
      </c>
      <c r="K61">
        <v>2.1</v>
      </c>
      <c r="L61">
        <v>1.21</v>
      </c>
      <c r="M61">
        <v>-1.78</v>
      </c>
      <c r="N61">
        <v>3.63</v>
      </c>
      <c r="O61">
        <v>-1.1399999999999999</v>
      </c>
      <c r="P61">
        <v>0.25</v>
      </c>
      <c r="Q61">
        <v>4.9000000000000004</v>
      </c>
      <c r="R61">
        <v>3.24</v>
      </c>
      <c r="S61">
        <v>0.5</v>
      </c>
      <c r="T61">
        <v>-1</v>
      </c>
      <c r="U61">
        <v>4.45</v>
      </c>
      <c r="V61">
        <v>-4.6500000000000004</v>
      </c>
      <c r="W61">
        <v>-4.6399999999999997</v>
      </c>
    </row>
    <row r="62" spans="1:23" x14ac:dyDescent="0.25">
      <c r="A62" s="5" t="s">
        <v>146</v>
      </c>
      <c r="B62" s="5" t="s">
        <v>147</v>
      </c>
      <c r="C62">
        <v>-0.89</v>
      </c>
      <c r="D62">
        <v>3.03</v>
      </c>
      <c r="E62">
        <v>2.98</v>
      </c>
      <c r="F62">
        <v>1.37</v>
      </c>
      <c r="G62">
        <v>3.04</v>
      </c>
      <c r="H62">
        <v>2.92</v>
      </c>
      <c r="I62">
        <v>2.1</v>
      </c>
      <c r="J62">
        <v>1.9</v>
      </c>
      <c r="K62">
        <v>1.58</v>
      </c>
      <c r="L62">
        <v>0.66</v>
      </c>
      <c r="M62">
        <v>-0.95</v>
      </c>
      <c r="N62">
        <v>2.06</v>
      </c>
      <c r="O62">
        <v>-0.59</v>
      </c>
      <c r="P62">
        <v>0.14000000000000001</v>
      </c>
      <c r="Q62">
        <v>2.38</v>
      </c>
      <c r="R62">
        <v>1.77</v>
      </c>
      <c r="S62">
        <v>0.28000000000000003</v>
      </c>
      <c r="T62">
        <v>-0.63</v>
      </c>
      <c r="U62">
        <v>2.82</v>
      </c>
      <c r="V62">
        <v>-2.1800000000000002</v>
      </c>
      <c r="W62">
        <v>-2.81</v>
      </c>
    </row>
    <row r="63" spans="1:23" x14ac:dyDescent="0.25">
      <c r="A63" s="5" t="s">
        <v>148</v>
      </c>
      <c r="B63" s="5" t="s">
        <v>148</v>
      </c>
      <c r="C63">
        <v>-1.19</v>
      </c>
      <c r="D63">
        <v>2.65</v>
      </c>
      <c r="E63">
        <v>2.52</v>
      </c>
      <c r="F63">
        <v>0.9</v>
      </c>
      <c r="G63">
        <v>2.5299999999999998</v>
      </c>
      <c r="H63">
        <v>2.44</v>
      </c>
      <c r="I63">
        <v>1.57</v>
      </c>
      <c r="J63">
        <v>1.33</v>
      </c>
      <c r="K63">
        <v>1.17</v>
      </c>
      <c r="L63">
        <v>0.66</v>
      </c>
      <c r="M63">
        <v>-0.95</v>
      </c>
      <c r="N63">
        <v>2.06</v>
      </c>
      <c r="O63">
        <v>-0.59</v>
      </c>
      <c r="P63">
        <v>0.14000000000000001</v>
      </c>
      <c r="Q63">
        <v>2.38</v>
      </c>
      <c r="R63">
        <v>1.77</v>
      </c>
      <c r="S63">
        <v>0.28000000000000003</v>
      </c>
      <c r="T63">
        <v>-0.63</v>
      </c>
      <c r="U63">
        <v>2.82</v>
      </c>
      <c r="V63">
        <v>-2.1800000000000002</v>
      </c>
      <c r="W63">
        <v>-2.81</v>
      </c>
    </row>
    <row r="64" spans="1:23" x14ac:dyDescent="0.25">
      <c r="A64" s="5" t="s">
        <v>149</v>
      </c>
      <c r="B64" s="5" t="s">
        <v>150</v>
      </c>
      <c r="C64">
        <v>49.58</v>
      </c>
      <c r="D64">
        <v>50.61</v>
      </c>
      <c r="E64">
        <v>52.48</v>
      </c>
      <c r="F64">
        <v>49.44</v>
      </c>
      <c r="G64">
        <v>48.24</v>
      </c>
      <c r="H64">
        <v>48.84</v>
      </c>
      <c r="I64">
        <v>50.47</v>
      </c>
      <c r="J64">
        <v>49.22</v>
      </c>
      <c r="K64">
        <v>48.62</v>
      </c>
      <c r="L64">
        <v>50.48</v>
      </c>
      <c r="M64">
        <v>52.94</v>
      </c>
      <c r="N64">
        <v>52.83</v>
      </c>
      <c r="O64">
        <v>50.9</v>
      </c>
      <c r="P64">
        <v>48.49</v>
      </c>
      <c r="Q64">
        <v>47.56</v>
      </c>
      <c r="R64">
        <v>47.66</v>
      </c>
      <c r="S64">
        <v>46.77</v>
      </c>
      <c r="T64">
        <v>38.54</v>
      </c>
      <c r="U64">
        <v>37.6</v>
      </c>
      <c r="V64">
        <v>40.4</v>
      </c>
      <c r="W64">
        <v>37.06</v>
      </c>
    </row>
    <row r="65" spans="1:23" x14ac:dyDescent="0.25">
      <c r="A65" s="5" t="s">
        <v>151</v>
      </c>
      <c r="B65" s="5" t="s">
        <v>152</v>
      </c>
      <c r="C65">
        <v>5.22</v>
      </c>
      <c r="D65">
        <v>8.44</v>
      </c>
      <c r="E65">
        <v>11.72</v>
      </c>
      <c r="F65">
        <v>3.29</v>
      </c>
      <c r="G65">
        <v>5.59</v>
      </c>
      <c r="H65">
        <v>7.35</v>
      </c>
      <c r="I65">
        <v>11.8</v>
      </c>
      <c r="J65">
        <v>11.3</v>
      </c>
      <c r="K65">
        <v>10</v>
      </c>
      <c r="L65">
        <v>10.63</v>
      </c>
      <c r="M65">
        <v>13.12</v>
      </c>
      <c r="N65">
        <v>14.47</v>
      </c>
      <c r="O65">
        <v>17.350000000000001</v>
      </c>
      <c r="P65">
        <v>18.04</v>
      </c>
      <c r="Q65">
        <v>19.5</v>
      </c>
      <c r="R65">
        <v>29.13</v>
      </c>
      <c r="S65">
        <v>29.7</v>
      </c>
      <c r="T65">
        <v>26.93</v>
      </c>
      <c r="U65">
        <v>20.28</v>
      </c>
      <c r="V65">
        <v>24.73</v>
      </c>
      <c r="W65">
        <v>25.19</v>
      </c>
    </row>
    <row r="66" spans="1:23" x14ac:dyDescent="0.25">
      <c r="A66" s="5" t="s">
        <v>153</v>
      </c>
      <c r="B66" s="5" t="s">
        <v>154</v>
      </c>
      <c r="C66">
        <v>94.78</v>
      </c>
      <c r="D66">
        <v>91.56</v>
      </c>
      <c r="E66">
        <v>88.28</v>
      </c>
      <c r="F66">
        <v>96.71</v>
      </c>
      <c r="G66">
        <v>94.41</v>
      </c>
      <c r="H66">
        <v>92.65</v>
      </c>
      <c r="I66">
        <v>88.2</v>
      </c>
      <c r="J66">
        <v>88.7</v>
      </c>
      <c r="K66">
        <v>90</v>
      </c>
      <c r="L66">
        <v>89.37</v>
      </c>
      <c r="M66">
        <v>86.88</v>
      </c>
      <c r="N66">
        <v>85.53</v>
      </c>
      <c r="O66">
        <v>82.65</v>
      </c>
      <c r="P66">
        <v>81.96</v>
      </c>
      <c r="Q66">
        <v>80.5</v>
      </c>
      <c r="R66">
        <v>70.87</v>
      </c>
      <c r="S66">
        <v>70.3</v>
      </c>
      <c r="T66">
        <v>73.069999999999993</v>
      </c>
      <c r="U66">
        <v>79.72</v>
      </c>
      <c r="V66">
        <v>75.27</v>
      </c>
      <c r="W66">
        <v>74.81</v>
      </c>
    </row>
    <row r="67" spans="1:23" x14ac:dyDescent="0.25">
      <c r="A67" s="5" t="s">
        <v>155</v>
      </c>
      <c r="B67" s="5" t="s">
        <v>156</v>
      </c>
      <c r="C67">
        <v>1815</v>
      </c>
      <c r="D67">
        <v>1085</v>
      </c>
      <c r="E67">
        <v>753.59</v>
      </c>
      <c r="F67">
        <v>2939</v>
      </c>
      <c r="G67">
        <v>1688</v>
      </c>
      <c r="H67">
        <v>1261</v>
      </c>
      <c r="I67">
        <v>747.43</v>
      </c>
      <c r="J67">
        <v>784.83</v>
      </c>
      <c r="K67">
        <v>899.73</v>
      </c>
      <c r="L67">
        <v>840.92</v>
      </c>
      <c r="M67">
        <v>662.26</v>
      </c>
      <c r="N67">
        <v>590.91999999999996</v>
      </c>
      <c r="O67">
        <v>476.44</v>
      </c>
      <c r="P67">
        <v>454.26</v>
      </c>
      <c r="Q67">
        <v>412.79</v>
      </c>
      <c r="R67">
        <v>243.29</v>
      </c>
      <c r="S67">
        <v>236.73</v>
      </c>
      <c r="T67">
        <v>271.33</v>
      </c>
      <c r="U67">
        <v>393.22</v>
      </c>
      <c r="V67">
        <v>304.33</v>
      </c>
      <c r="W67">
        <v>296.91000000000003</v>
      </c>
    </row>
    <row r="68" spans="1:23" x14ac:dyDescent="0.25">
      <c r="A68" s="5" t="s">
        <v>303</v>
      </c>
      <c r="B68" s="5" t="s">
        <v>304</v>
      </c>
      <c r="C68">
        <v>14.91</v>
      </c>
      <c r="D68">
        <v>13.79</v>
      </c>
      <c r="E68">
        <v>11.39</v>
      </c>
      <c r="F68">
        <v>7.91</v>
      </c>
      <c r="G68">
        <v>13.73</v>
      </c>
      <c r="H68">
        <v>14.72</v>
      </c>
      <c r="I68">
        <v>14.11</v>
      </c>
      <c r="J68">
        <v>14.05</v>
      </c>
      <c r="K68">
        <v>13.93</v>
      </c>
      <c r="L68">
        <v>13.6</v>
      </c>
      <c r="M68">
        <v>10.37</v>
      </c>
      <c r="N68">
        <v>17.010000000000002</v>
      </c>
      <c r="O68">
        <v>11.04</v>
      </c>
      <c r="P68">
        <v>11.95</v>
      </c>
      <c r="Q68">
        <v>19.52</v>
      </c>
      <c r="R68">
        <v>19.68</v>
      </c>
      <c r="S68">
        <v>18.38</v>
      </c>
      <c r="T68">
        <v>18.18</v>
      </c>
      <c r="U68">
        <v>17.399999999999999</v>
      </c>
      <c r="V68">
        <v>16.829999999999998</v>
      </c>
    </row>
    <row r="69" spans="1:23" x14ac:dyDescent="0.25">
      <c r="A69" s="5" t="s">
        <v>157</v>
      </c>
      <c r="B69" s="5" t="s">
        <v>158</v>
      </c>
      <c r="C69">
        <v>49.58</v>
      </c>
      <c r="D69">
        <v>50.61</v>
      </c>
      <c r="E69">
        <v>52.48</v>
      </c>
      <c r="F69">
        <v>49.44</v>
      </c>
      <c r="G69">
        <v>48.24</v>
      </c>
      <c r="H69">
        <v>48.84</v>
      </c>
      <c r="I69">
        <v>50.47</v>
      </c>
      <c r="J69">
        <v>49.22</v>
      </c>
      <c r="K69">
        <v>48.62</v>
      </c>
      <c r="L69">
        <v>50.48</v>
      </c>
      <c r="M69">
        <v>52.94</v>
      </c>
      <c r="N69">
        <v>52.83</v>
      </c>
      <c r="O69">
        <v>50.9</v>
      </c>
      <c r="P69">
        <v>48.49</v>
      </c>
      <c r="Q69">
        <v>47.56</v>
      </c>
      <c r="R69">
        <v>47.66</v>
      </c>
      <c r="S69">
        <v>46.77</v>
      </c>
      <c r="T69">
        <v>38.54</v>
      </c>
      <c r="U69">
        <v>37.6</v>
      </c>
      <c r="V69">
        <v>40.4</v>
      </c>
    </row>
    <row r="70" spans="1:23" x14ac:dyDescent="0.25">
      <c r="A70" s="5" t="s">
        <v>159</v>
      </c>
      <c r="B70" s="5" t="s">
        <v>160</v>
      </c>
      <c r="C70">
        <v>-1.93</v>
      </c>
      <c r="D70">
        <v>4.79</v>
      </c>
      <c r="E70">
        <v>4.3</v>
      </c>
      <c r="F70">
        <v>1.49</v>
      </c>
      <c r="G70">
        <v>4.18</v>
      </c>
      <c r="H70">
        <v>3.86</v>
      </c>
      <c r="I70">
        <v>2.4700000000000002</v>
      </c>
      <c r="J70">
        <v>2.17</v>
      </c>
      <c r="K70">
        <v>2.1</v>
      </c>
      <c r="L70">
        <v>1.21</v>
      </c>
      <c r="M70">
        <v>-1.78</v>
      </c>
      <c r="N70">
        <v>3.63</v>
      </c>
      <c r="O70">
        <v>-1.1399999999999999</v>
      </c>
      <c r="P70">
        <v>0.25</v>
      </c>
      <c r="Q70">
        <v>4.9000000000000004</v>
      </c>
      <c r="R70">
        <v>3.24</v>
      </c>
      <c r="S70">
        <v>0.5</v>
      </c>
      <c r="T70">
        <v>-1</v>
      </c>
      <c r="U70">
        <v>4.45</v>
      </c>
      <c r="V70">
        <v>-4.6500000000000004</v>
      </c>
    </row>
    <row r="71" spans="1:23" x14ac:dyDescent="0.25">
      <c r="A71" s="5" t="s">
        <v>161</v>
      </c>
      <c r="B71" s="5" t="s">
        <v>162</v>
      </c>
      <c r="C71">
        <v>1.9</v>
      </c>
      <c r="D71">
        <v>7.92</v>
      </c>
      <c r="E71">
        <v>5.12</v>
      </c>
      <c r="F71">
        <v>3.39</v>
      </c>
      <c r="G71">
        <v>6.3</v>
      </c>
      <c r="H71">
        <v>6.57</v>
      </c>
      <c r="I71">
        <v>4.4000000000000004</v>
      </c>
      <c r="J71">
        <v>3.77</v>
      </c>
      <c r="K71">
        <v>3.28</v>
      </c>
      <c r="L71">
        <v>2.59</v>
      </c>
      <c r="M71">
        <v>-0.89</v>
      </c>
      <c r="N71">
        <v>6.41</v>
      </c>
      <c r="O71">
        <v>-0.08</v>
      </c>
      <c r="P71">
        <v>0.7</v>
      </c>
      <c r="Q71">
        <v>7.93</v>
      </c>
      <c r="R71">
        <v>6.75</v>
      </c>
      <c r="S71">
        <v>1.86</v>
      </c>
      <c r="T71">
        <v>0.54</v>
      </c>
      <c r="U71">
        <v>8.16</v>
      </c>
      <c r="V71">
        <v>0.91</v>
      </c>
    </row>
    <row r="72" spans="1:23" x14ac:dyDescent="0.25">
      <c r="A72" s="5" t="s">
        <v>163</v>
      </c>
      <c r="B72" s="5" t="s">
        <v>164</v>
      </c>
      <c r="C72">
        <v>61.6</v>
      </c>
      <c r="D72">
        <v>55.3</v>
      </c>
      <c r="E72">
        <v>58.6</v>
      </c>
      <c r="F72">
        <v>59.91</v>
      </c>
      <c r="G72">
        <v>60.41</v>
      </c>
      <c r="H72">
        <v>63.18</v>
      </c>
      <c r="I72">
        <v>63.5</v>
      </c>
      <c r="J72">
        <v>61.32</v>
      </c>
      <c r="K72">
        <v>55.53</v>
      </c>
      <c r="L72">
        <v>55</v>
      </c>
      <c r="M72">
        <v>53.32</v>
      </c>
      <c r="N72">
        <v>56.81</v>
      </c>
      <c r="O72">
        <v>51.85</v>
      </c>
      <c r="P72">
        <v>54.67</v>
      </c>
      <c r="Q72">
        <v>48.6</v>
      </c>
      <c r="R72">
        <v>54.51</v>
      </c>
      <c r="S72">
        <v>55.41</v>
      </c>
      <c r="T72">
        <v>63.08</v>
      </c>
      <c r="U72">
        <v>63.22</v>
      </c>
      <c r="V72">
        <v>46.88</v>
      </c>
    </row>
    <row r="73" spans="1:23" x14ac:dyDescent="0.25">
      <c r="A73" s="5" t="s">
        <v>165</v>
      </c>
      <c r="B73" s="5" t="s">
        <v>166</v>
      </c>
      <c r="C73">
        <v>50.42</v>
      </c>
      <c r="D73">
        <v>49.39</v>
      </c>
      <c r="E73">
        <v>47.52</v>
      </c>
      <c r="F73">
        <v>50.56</v>
      </c>
      <c r="G73">
        <v>51.76</v>
      </c>
      <c r="H73">
        <v>51.16</v>
      </c>
      <c r="I73">
        <v>49.53</v>
      </c>
      <c r="J73">
        <v>45.88</v>
      </c>
      <c r="K73">
        <v>46.51</v>
      </c>
      <c r="L73">
        <v>44.41</v>
      </c>
      <c r="M73">
        <v>43.75</v>
      </c>
      <c r="N73">
        <v>43.55</v>
      </c>
      <c r="O73">
        <v>45.52</v>
      </c>
      <c r="P73">
        <v>47.87</v>
      </c>
      <c r="Q73">
        <v>48.8</v>
      </c>
      <c r="R73">
        <v>46.34</v>
      </c>
      <c r="S73">
        <v>46.47</v>
      </c>
      <c r="T73">
        <v>53.11</v>
      </c>
      <c r="U73">
        <v>52.07</v>
      </c>
      <c r="V73">
        <v>50.42</v>
      </c>
    </row>
    <row r="74" spans="1:23" x14ac:dyDescent="0.25">
      <c r="A74" s="5" t="s">
        <v>167</v>
      </c>
      <c r="B74" s="5" t="s">
        <v>168</v>
      </c>
      <c r="C74">
        <v>-1.19</v>
      </c>
      <c r="D74">
        <v>2.65</v>
      </c>
      <c r="E74">
        <v>2.52</v>
      </c>
      <c r="F74">
        <v>0.9</v>
      </c>
      <c r="G74">
        <v>2.5299999999999998</v>
      </c>
      <c r="H74">
        <v>2.44</v>
      </c>
      <c r="I74">
        <v>1.57</v>
      </c>
      <c r="J74">
        <v>1.33</v>
      </c>
      <c r="K74">
        <v>1.17</v>
      </c>
      <c r="L74">
        <v>0.66</v>
      </c>
      <c r="M74">
        <v>-0.95</v>
      </c>
      <c r="N74">
        <v>2.06</v>
      </c>
      <c r="O74">
        <v>-0.59</v>
      </c>
      <c r="P74">
        <v>0.14000000000000001</v>
      </c>
      <c r="Q74">
        <v>2.38</v>
      </c>
      <c r="R74">
        <v>1.77</v>
      </c>
      <c r="S74">
        <v>0.28000000000000003</v>
      </c>
      <c r="T74">
        <v>-0.63</v>
      </c>
      <c r="U74">
        <v>2.82</v>
      </c>
      <c r="V74">
        <v>-2.1800000000000002</v>
      </c>
    </row>
    <row r="75" spans="1:23" x14ac:dyDescent="0.25">
      <c r="A75" s="5" t="s">
        <v>169</v>
      </c>
      <c r="B75" s="5" t="s">
        <v>170</v>
      </c>
      <c r="C75">
        <v>2.57</v>
      </c>
      <c r="D75">
        <v>9.1999999999999993</v>
      </c>
      <c r="E75">
        <v>5.91</v>
      </c>
      <c r="F75">
        <v>4.07</v>
      </c>
      <c r="G75">
        <v>7.68</v>
      </c>
      <c r="H75">
        <v>8.2100000000000009</v>
      </c>
      <c r="I75">
        <v>5.83</v>
      </c>
      <c r="J75">
        <v>4.9000000000000004</v>
      </c>
      <c r="K75">
        <v>3.94</v>
      </c>
      <c r="L75">
        <v>3.01</v>
      </c>
      <c r="M75">
        <v>-1</v>
      </c>
      <c r="N75">
        <v>7.03</v>
      </c>
      <c r="O75">
        <v>-0.08</v>
      </c>
      <c r="P75">
        <v>0.68</v>
      </c>
      <c r="Q75">
        <v>7.01</v>
      </c>
      <c r="R75" t="s">
        <v>67</v>
      </c>
      <c r="S75" t="s">
        <v>67</v>
      </c>
      <c r="T75" t="s">
        <v>67</v>
      </c>
      <c r="U75" t="s">
        <v>67</v>
      </c>
      <c r="V75" t="s">
        <v>67</v>
      </c>
    </row>
    <row r="76" spans="1:23" x14ac:dyDescent="0.25">
      <c r="A76" s="5" t="s">
        <v>171</v>
      </c>
      <c r="B76" s="5" t="s">
        <v>172</v>
      </c>
      <c r="C76">
        <v>10.36</v>
      </c>
      <c r="D76">
        <v>17.09</v>
      </c>
      <c r="E76">
        <v>24.65</v>
      </c>
      <c r="F76">
        <v>6.51</v>
      </c>
      <c r="G76">
        <v>10.8</v>
      </c>
      <c r="H76">
        <v>14.36</v>
      </c>
      <c r="I76">
        <v>23.83</v>
      </c>
      <c r="J76">
        <v>24.63</v>
      </c>
      <c r="K76">
        <v>21.51</v>
      </c>
      <c r="L76">
        <v>23.93</v>
      </c>
      <c r="M76">
        <v>29.98</v>
      </c>
      <c r="N76">
        <v>33.229999999999997</v>
      </c>
      <c r="O76">
        <v>38.11</v>
      </c>
      <c r="P76">
        <v>37.69</v>
      </c>
      <c r="Q76">
        <v>39.96</v>
      </c>
      <c r="R76">
        <v>62.86</v>
      </c>
      <c r="S76">
        <v>63.9</v>
      </c>
      <c r="T76">
        <v>50.71</v>
      </c>
      <c r="U76">
        <v>38.94</v>
      </c>
      <c r="V76">
        <v>49.06</v>
      </c>
    </row>
    <row r="77" spans="1:23" x14ac:dyDescent="0.25">
      <c r="A77" s="5" t="s">
        <v>173</v>
      </c>
      <c r="B77" s="5" t="s">
        <v>174</v>
      </c>
      <c r="C77">
        <v>90.94</v>
      </c>
      <c r="D77">
        <v>96.6</v>
      </c>
      <c r="E77">
        <v>106.73</v>
      </c>
      <c r="F77">
        <v>98.65</v>
      </c>
      <c r="G77">
        <v>95.7</v>
      </c>
      <c r="H77">
        <v>98.81</v>
      </c>
      <c r="I77">
        <v>96.95</v>
      </c>
      <c r="J77">
        <v>93.18</v>
      </c>
      <c r="K77">
        <v>90.56</v>
      </c>
      <c r="L77">
        <v>95.93</v>
      </c>
      <c r="M77">
        <v>100.32</v>
      </c>
      <c r="N77">
        <v>109.54</v>
      </c>
      <c r="O77">
        <v>112.73</v>
      </c>
      <c r="P77">
        <v>112.29</v>
      </c>
      <c r="Q77">
        <v>105.67</v>
      </c>
      <c r="R77" t="s">
        <v>67</v>
      </c>
      <c r="S77" t="s">
        <v>67</v>
      </c>
      <c r="T77" t="s">
        <v>67</v>
      </c>
      <c r="U77" t="s">
        <v>67</v>
      </c>
      <c r="V77" t="s">
        <v>67</v>
      </c>
    </row>
    <row r="78" spans="1:23" x14ac:dyDescent="0.25">
      <c r="A78" s="5" t="s">
        <v>175</v>
      </c>
      <c r="B78" s="5" t="s">
        <v>176</v>
      </c>
      <c r="C78">
        <v>21278.831999999999</v>
      </c>
      <c r="D78">
        <v>21798.012999999999</v>
      </c>
      <c r="E78">
        <v>11198.257799999999</v>
      </c>
      <c r="F78">
        <v>8260.4837000000007</v>
      </c>
      <c r="G78">
        <v>10684.1481</v>
      </c>
      <c r="H78">
        <v>9937.7145</v>
      </c>
      <c r="I78">
        <v>17596.216</v>
      </c>
      <c r="J78">
        <v>5171.2605999999996</v>
      </c>
      <c r="K78">
        <v>3740.3910000000001</v>
      </c>
      <c r="L78">
        <v>2376.5230000000001</v>
      </c>
      <c r="M78">
        <v>3803.1210000000001</v>
      </c>
      <c r="N78">
        <v>1724.2349999999999</v>
      </c>
      <c r="O78">
        <v>2822.7420000000002</v>
      </c>
      <c r="P78">
        <v>4956.9780000000001</v>
      </c>
      <c r="Q78">
        <v>4194.8010000000004</v>
      </c>
      <c r="R78">
        <v>2809.3119999999999</v>
      </c>
      <c r="S78">
        <v>2682.9</v>
      </c>
      <c r="T78">
        <v>2433.6</v>
      </c>
      <c r="U78">
        <v>3253.4189999999999</v>
      </c>
      <c r="V78" t="s">
        <v>67</v>
      </c>
    </row>
    <row r="79" spans="1:23" x14ac:dyDescent="0.25">
      <c r="A79" s="5" t="s">
        <v>177</v>
      </c>
      <c r="B79" s="5" t="s">
        <v>178</v>
      </c>
      <c r="C79">
        <v>-6.5799999999999272</v>
      </c>
      <c r="D79">
        <v>-1.300000000000068</v>
      </c>
      <c r="E79">
        <v>-1.699999999999932</v>
      </c>
      <c r="F79">
        <v>11.13999999999999</v>
      </c>
      <c r="G79">
        <v>0.48000000000001819</v>
      </c>
      <c r="H79">
        <v>-4.0299999999999727</v>
      </c>
      <c r="I79">
        <v>41.819999999999943</v>
      </c>
      <c r="J79">
        <v>-7.2400000000000091</v>
      </c>
      <c r="K79">
        <v>-3.799999999999955</v>
      </c>
      <c r="L79">
        <v>-0.2000000000000455</v>
      </c>
      <c r="M79">
        <v>-1.399999999999977</v>
      </c>
      <c r="N79">
        <v>-5.2999999999999554</v>
      </c>
      <c r="O79">
        <v>-2.1000000000000232</v>
      </c>
      <c r="P79">
        <v>15.600000000000019</v>
      </c>
      <c r="Q79">
        <v>-8.1000000000000227</v>
      </c>
      <c r="R79">
        <v>3.3999999999999768</v>
      </c>
      <c r="S79">
        <v>-1.799999999999955</v>
      </c>
      <c r="T79">
        <v>-3.9000000000000909</v>
      </c>
      <c r="U79">
        <v>-9.9999999999909051E-2</v>
      </c>
      <c r="V79" t="s">
        <v>67</v>
      </c>
    </row>
    <row r="80" spans="1:23" x14ac:dyDescent="0.25">
      <c r="A80" s="5" t="s">
        <v>179</v>
      </c>
      <c r="B80" s="5" t="s">
        <v>180</v>
      </c>
      <c r="C80">
        <v>10.63</v>
      </c>
      <c r="D80">
        <v>-4.58</v>
      </c>
      <c r="E80">
        <v>0.28000000000000003</v>
      </c>
      <c r="F80">
        <v>3.31</v>
      </c>
      <c r="G80">
        <v>6.16</v>
      </c>
      <c r="H80">
        <v>2.46</v>
      </c>
      <c r="I80">
        <v>4.92</v>
      </c>
      <c r="J80">
        <v>14.96</v>
      </c>
      <c r="K80">
        <v>7.38</v>
      </c>
      <c r="L80">
        <v>6.84</v>
      </c>
      <c r="M80">
        <v>-1.02</v>
      </c>
      <c r="N80">
        <v>10.59</v>
      </c>
      <c r="O80">
        <v>-0.79</v>
      </c>
      <c r="P80">
        <v>15.28</v>
      </c>
      <c r="Q80">
        <v>7.7</v>
      </c>
      <c r="R80">
        <v>5.4</v>
      </c>
      <c r="S80">
        <v>0.78</v>
      </c>
      <c r="T80">
        <v>-2.91</v>
      </c>
      <c r="U80">
        <v>58.53</v>
      </c>
      <c r="V80">
        <v>-13.86</v>
      </c>
    </row>
    <row r="81" spans="1:22" x14ac:dyDescent="0.25">
      <c r="A81" s="5" t="s">
        <v>181</v>
      </c>
      <c r="B81" s="5" t="s">
        <v>182</v>
      </c>
      <c r="C81">
        <v>2.11</v>
      </c>
      <c r="D81">
        <v>-0.33</v>
      </c>
      <c r="E81">
        <v>3.25</v>
      </c>
      <c r="F81">
        <v>3.98</v>
      </c>
      <c r="G81">
        <v>4.51</v>
      </c>
      <c r="H81">
        <v>7.45</v>
      </c>
      <c r="I81">
        <v>9.09</v>
      </c>
      <c r="J81">
        <v>9.73</v>
      </c>
      <c r="K81">
        <v>4.4000000000000004</v>
      </c>
      <c r="L81">
        <v>5.47</v>
      </c>
      <c r="M81">
        <v>2.93</v>
      </c>
      <c r="N81">
        <v>8.36</v>
      </c>
      <c r="O81">
        <v>7.4</v>
      </c>
      <c r="P81">
        <v>9.4600000000000009</v>
      </c>
      <c r="Q81">
        <v>4.63</v>
      </c>
      <c r="R81">
        <v>1.0900000000000001</v>
      </c>
      <c r="S81">
        <v>18.8</v>
      </c>
      <c r="T81">
        <v>13.92</v>
      </c>
      <c r="U81" t="s">
        <v>67</v>
      </c>
      <c r="V81" t="s">
        <v>67</v>
      </c>
    </row>
    <row r="82" spans="1:22" x14ac:dyDescent="0.25">
      <c r="A82" s="5" t="s">
        <v>183</v>
      </c>
      <c r="B82" s="5" t="s">
        <v>184</v>
      </c>
      <c r="C82">
        <v>3.16</v>
      </c>
      <c r="D82">
        <v>1.53</v>
      </c>
      <c r="E82">
        <v>3.43</v>
      </c>
      <c r="F82">
        <v>6.36</v>
      </c>
      <c r="G82">
        <v>7.18</v>
      </c>
      <c r="H82">
        <v>7.31</v>
      </c>
      <c r="I82">
        <v>6.62</v>
      </c>
      <c r="J82">
        <v>7.75</v>
      </c>
      <c r="K82">
        <v>4.5999999999999996</v>
      </c>
      <c r="L82">
        <v>6.18</v>
      </c>
      <c r="M82">
        <v>6.35</v>
      </c>
      <c r="N82">
        <v>7.64</v>
      </c>
      <c r="O82">
        <v>5.67</v>
      </c>
      <c r="P82">
        <v>5.25</v>
      </c>
      <c r="Q82">
        <v>13.9</v>
      </c>
      <c r="R82">
        <v>9.59</v>
      </c>
      <c r="S82" t="s">
        <v>67</v>
      </c>
      <c r="T82" t="s">
        <v>67</v>
      </c>
      <c r="U82" t="s">
        <v>67</v>
      </c>
      <c r="V82" t="s">
        <v>67</v>
      </c>
    </row>
    <row r="83" spans="1:22" x14ac:dyDescent="0.25">
      <c r="A83" s="5" t="s">
        <v>185</v>
      </c>
      <c r="B83" s="5" t="s">
        <v>186</v>
      </c>
      <c r="C83">
        <v>5.24</v>
      </c>
      <c r="D83">
        <v>4.07</v>
      </c>
      <c r="E83">
        <v>5.59</v>
      </c>
      <c r="F83">
        <v>5.48</v>
      </c>
      <c r="G83">
        <v>6.68</v>
      </c>
      <c r="H83">
        <v>6.83</v>
      </c>
      <c r="I83">
        <v>7.13</v>
      </c>
      <c r="J83">
        <v>6.71</v>
      </c>
      <c r="K83">
        <v>4.92</v>
      </c>
      <c r="L83">
        <v>10.039999999999999</v>
      </c>
      <c r="M83">
        <v>7.97</v>
      </c>
      <c r="N83" t="s">
        <v>67</v>
      </c>
      <c r="O83" t="s">
        <v>67</v>
      </c>
      <c r="P83" t="s">
        <v>67</v>
      </c>
      <c r="Q83" t="s">
        <v>67</v>
      </c>
      <c r="R83" t="s">
        <v>67</v>
      </c>
      <c r="S83" t="s">
        <v>67</v>
      </c>
      <c r="T83" t="s">
        <v>67</v>
      </c>
      <c r="U83" t="s">
        <v>67</v>
      </c>
      <c r="V83" t="s">
        <v>67</v>
      </c>
    </row>
    <row r="84" spans="1:22" x14ac:dyDescent="0.25">
      <c r="A84" s="5" t="s">
        <v>187</v>
      </c>
      <c r="B84" s="5" t="s">
        <v>188</v>
      </c>
      <c r="C84">
        <v>-144.6</v>
      </c>
      <c r="D84">
        <v>6.3</v>
      </c>
      <c r="E84">
        <v>188.74</v>
      </c>
      <c r="F84">
        <v>-63.09</v>
      </c>
      <c r="G84">
        <v>15.07</v>
      </c>
      <c r="H84">
        <v>59.93</v>
      </c>
      <c r="I84">
        <v>19.3</v>
      </c>
      <c r="J84">
        <v>18.88</v>
      </c>
      <c r="K84">
        <v>86.8</v>
      </c>
      <c r="L84">
        <v>-172.48</v>
      </c>
      <c r="M84">
        <v>-148.54</v>
      </c>
      <c r="N84">
        <v>-452.47</v>
      </c>
      <c r="O84">
        <v>-550.51</v>
      </c>
      <c r="P84">
        <v>-94.09</v>
      </c>
      <c r="Q84">
        <v>62.72</v>
      </c>
      <c r="R84">
        <v>577.63</v>
      </c>
      <c r="S84">
        <v>-150.84</v>
      </c>
      <c r="T84">
        <v>-121.79</v>
      </c>
      <c r="U84">
        <v>-251.94</v>
      </c>
      <c r="V84">
        <v>-13.67</v>
      </c>
    </row>
    <row r="85" spans="1:22" x14ac:dyDescent="0.25">
      <c r="A85" s="5" t="s">
        <v>189</v>
      </c>
      <c r="B85" s="5" t="s">
        <v>190</v>
      </c>
      <c r="C85">
        <v>16.809999999999999</v>
      </c>
      <c r="D85">
        <v>43.98</v>
      </c>
      <c r="E85">
        <v>46.91</v>
      </c>
      <c r="F85">
        <v>3.97</v>
      </c>
      <c r="G85">
        <v>31.43</v>
      </c>
      <c r="H85">
        <v>32.700000000000003</v>
      </c>
      <c r="I85">
        <v>41.66</v>
      </c>
      <c r="J85">
        <v>-22.27</v>
      </c>
      <c r="K85">
        <v>-78.069999999999993</v>
      </c>
      <c r="L85">
        <v>-257.83</v>
      </c>
      <c r="M85">
        <v>-383.84</v>
      </c>
      <c r="N85">
        <v>-365.69</v>
      </c>
      <c r="O85">
        <v>-193.96</v>
      </c>
      <c r="P85">
        <v>182.09</v>
      </c>
      <c r="Q85">
        <v>163.16999999999999</v>
      </c>
      <c r="R85">
        <v>101.67</v>
      </c>
      <c r="S85">
        <v>-174.86</v>
      </c>
      <c r="T85">
        <v>-129.13</v>
      </c>
      <c r="U85" t="s">
        <v>67</v>
      </c>
      <c r="V85" t="s">
        <v>67</v>
      </c>
    </row>
    <row r="86" spans="1:22" x14ac:dyDescent="0.25">
      <c r="A86" s="5" t="s">
        <v>191</v>
      </c>
      <c r="B86" s="5" t="s">
        <v>192</v>
      </c>
      <c r="C86">
        <v>0.48</v>
      </c>
      <c r="D86">
        <v>41.39</v>
      </c>
      <c r="E86">
        <v>43.99</v>
      </c>
      <c r="F86">
        <v>10.02</v>
      </c>
      <c r="G86">
        <v>40</v>
      </c>
      <c r="H86">
        <v>2.4900000000000002</v>
      </c>
      <c r="I86">
        <v>-39.21</v>
      </c>
      <c r="J86">
        <v>-133.56</v>
      </c>
      <c r="K86">
        <v>-247.44</v>
      </c>
      <c r="L86">
        <v>-283.62</v>
      </c>
      <c r="M86">
        <v>-236.58</v>
      </c>
      <c r="N86">
        <v>-91.34</v>
      </c>
      <c r="O86">
        <v>-31.02</v>
      </c>
      <c r="P86">
        <v>54.73</v>
      </c>
      <c r="Q86">
        <v>23.16</v>
      </c>
      <c r="R86">
        <v>7.88</v>
      </c>
      <c r="S86" t="s">
        <v>67</v>
      </c>
      <c r="T86" t="s">
        <v>67</v>
      </c>
      <c r="U86" t="s">
        <v>67</v>
      </c>
      <c r="V86" t="s">
        <v>67</v>
      </c>
    </row>
    <row r="87" spans="1:22" x14ac:dyDescent="0.25">
      <c r="A87" s="5" t="s">
        <v>193</v>
      </c>
      <c r="B87" s="5" t="s">
        <v>194</v>
      </c>
      <c r="C87">
        <v>1.49</v>
      </c>
      <c r="D87">
        <v>1.0900000000000001</v>
      </c>
      <c r="E87">
        <v>-44.79</v>
      </c>
      <c r="F87">
        <v>-118.71</v>
      </c>
      <c r="G87">
        <v>-121.81</v>
      </c>
      <c r="H87">
        <v>-117.05</v>
      </c>
      <c r="I87">
        <v>-65.28</v>
      </c>
      <c r="J87">
        <v>-82.29</v>
      </c>
      <c r="K87">
        <v>-96.36</v>
      </c>
      <c r="L87">
        <v>-130.22999999999999</v>
      </c>
      <c r="M87">
        <v>-114.35</v>
      </c>
      <c r="N87" t="s">
        <v>67</v>
      </c>
      <c r="O87" t="s">
        <v>67</v>
      </c>
      <c r="P87" t="s">
        <v>67</v>
      </c>
      <c r="Q87" t="s">
        <v>67</v>
      </c>
      <c r="R87" t="s">
        <v>67</v>
      </c>
      <c r="S87" t="s">
        <v>67</v>
      </c>
      <c r="T87" t="s">
        <v>67</v>
      </c>
      <c r="U87" t="s">
        <v>67</v>
      </c>
      <c r="V87" t="s">
        <v>67</v>
      </c>
    </row>
    <row r="88" spans="1:22" x14ac:dyDescent="0.25">
      <c r="A88" s="5" t="s">
        <v>195</v>
      </c>
      <c r="B88" s="5" t="s">
        <v>196</v>
      </c>
      <c r="C88" t="s">
        <v>67</v>
      </c>
      <c r="D88">
        <v>0.51</v>
      </c>
      <c r="E88">
        <v>0.62</v>
      </c>
      <c r="F88">
        <v>4.68</v>
      </c>
      <c r="G88">
        <v>0.45</v>
      </c>
      <c r="H88">
        <v>5.54</v>
      </c>
      <c r="I88">
        <v>-0.77</v>
      </c>
      <c r="J88">
        <v>-0.15</v>
      </c>
      <c r="K88">
        <v>-0.08</v>
      </c>
      <c r="L88">
        <v>-0.09</v>
      </c>
      <c r="M88" t="s">
        <v>67</v>
      </c>
      <c r="N88">
        <v>-0.06</v>
      </c>
      <c r="O88" t="s">
        <v>67</v>
      </c>
      <c r="P88">
        <v>3.98</v>
      </c>
      <c r="Q88">
        <v>0.66</v>
      </c>
      <c r="R88">
        <v>2.12</v>
      </c>
      <c r="S88" t="s">
        <v>67</v>
      </c>
      <c r="T88" t="s">
        <v>67</v>
      </c>
      <c r="U88" t="s">
        <v>67</v>
      </c>
      <c r="V88" t="s">
        <v>67</v>
      </c>
    </row>
    <row r="89" spans="1:22" x14ac:dyDescent="0.25">
      <c r="A89" s="5" t="s">
        <v>197</v>
      </c>
      <c r="B89" s="5" t="s">
        <v>198</v>
      </c>
      <c r="C89">
        <v>-73.47</v>
      </c>
      <c r="D89">
        <v>47.56</v>
      </c>
      <c r="E89">
        <v>51.51</v>
      </c>
      <c r="F89">
        <v>-44.41</v>
      </c>
      <c r="G89">
        <v>1.78</v>
      </c>
      <c r="H89">
        <v>53.09</v>
      </c>
      <c r="I89">
        <v>22.34</v>
      </c>
      <c r="J89">
        <v>32.11</v>
      </c>
      <c r="K89">
        <v>35.89</v>
      </c>
      <c r="L89">
        <v>-412.37</v>
      </c>
      <c r="M89">
        <v>-113.71</v>
      </c>
      <c r="N89">
        <v>-8500</v>
      </c>
      <c r="O89">
        <v>-111.87</v>
      </c>
      <c r="P89">
        <v>-89.75</v>
      </c>
      <c r="Q89">
        <v>26.55</v>
      </c>
      <c r="R89">
        <v>282</v>
      </c>
      <c r="S89">
        <v>250.62</v>
      </c>
      <c r="T89">
        <v>-93.64</v>
      </c>
      <c r="U89">
        <v>1328.41</v>
      </c>
      <c r="V89">
        <v>-77.11</v>
      </c>
    </row>
    <row r="90" spans="1:22" x14ac:dyDescent="0.25">
      <c r="A90" s="5" t="s">
        <v>199</v>
      </c>
      <c r="B90" s="5" t="s">
        <v>200</v>
      </c>
      <c r="C90">
        <v>8.5299999999999994</v>
      </c>
      <c r="D90">
        <v>18.22</v>
      </c>
      <c r="E90">
        <v>2.96</v>
      </c>
      <c r="F90">
        <v>3.49</v>
      </c>
      <c r="G90">
        <v>25.74</v>
      </c>
      <c r="H90">
        <v>35.85</v>
      </c>
      <c r="I90">
        <v>30.11</v>
      </c>
      <c r="J90">
        <v>-114.79</v>
      </c>
      <c r="K90">
        <v>-163.4</v>
      </c>
      <c r="L90">
        <v>-3008.69</v>
      </c>
      <c r="M90">
        <v>-2908.53</v>
      </c>
      <c r="N90">
        <v>-2900.54</v>
      </c>
      <c r="O90">
        <v>-58.36</v>
      </c>
      <c r="P90">
        <v>72.930000000000007</v>
      </c>
      <c r="Q90">
        <v>186.39</v>
      </c>
      <c r="R90">
        <v>146.33000000000001</v>
      </c>
      <c r="S90">
        <v>495.13</v>
      </c>
      <c r="T90">
        <v>385.89</v>
      </c>
      <c r="U90" t="s">
        <v>67</v>
      </c>
      <c r="V90" t="s">
        <v>67</v>
      </c>
    </row>
    <row r="91" spans="1:22" x14ac:dyDescent="0.25">
      <c r="A91" s="5" t="s">
        <v>201</v>
      </c>
      <c r="B91" s="5" t="s">
        <v>202</v>
      </c>
      <c r="C91">
        <v>-3.41</v>
      </c>
      <c r="D91">
        <v>21.91</v>
      </c>
      <c r="E91">
        <v>16.86</v>
      </c>
      <c r="F91">
        <v>12.98</v>
      </c>
      <c r="G91">
        <v>29.04</v>
      </c>
      <c r="H91">
        <v>-53.79</v>
      </c>
      <c r="I91">
        <v>-87.15</v>
      </c>
      <c r="J91">
        <v>-1791.62</v>
      </c>
      <c r="K91">
        <v>-1820.41</v>
      </c>
      <c r="L91">
        <v>-1845.54</v>
      </c>
      <c r="M91">
        <v>-1757.76</v>
      </c>
      <c r="N91">
        <v>-1678.61</v>
      </c>
      <c r="O91">
        <v>71.510000000000005</v>
      </c>
      <c r="P91">
        <v>75.16</v>
      </c>
      <c r="Q91">
        <v>358.79</v>
      </c>
      <c r="R91">
        <v>338.06</v>
      </c>
      <c r="S91" t="s">
        <v>67</v>
      </c>
      <c r="T91" t="s">
        <v>67</v>
      </c>
      <c r="U91" t="s">
        <v>67</v>
      </c>
      <c r="V91" t="s">
        <v>67</v>
      </c>
    </row>
    <row r="92" spans="1:22" x14ac:dyDescent="0.25">
      <c r="A92" s="5" t="s">
        <v>203</v>
      </c>
      <c r="B92" s="5" t="s">
        <v>204</v>
      </c>
      <c r="C92">
        <v>-28.6</v>
      </c>
      <c r="D92">
        <v>-32.619999999999997</v>
      </c>
      <c r="E92">
        <v>-887.38</v>
      </c>
      <c r="F92">
        <v>-903.72</v>
      </c>
      <c r="G92">
        <v>-908.25</v>
      </c>
      <c r="H92">
        <v>-905.77</v>
      </c>
      <c r="I92">
        <v>-882.88</v>
      </c>
      <c r="J92">
        <v>-860.05</v>
      </c>
      <c r="K92">
        <v>-872.63</v>
      </c>
      <c r="L92">
        <v>-743.38</v>
      </c>
      <c r="M92">
        <v>-709.85</v>
      </c>
      <c r="N92" t="s">
        <v>67</v>
      </c>
      <c r="O92" t="s">
        <v>67</v>
      </c>
      <c r="P92" t="s">
        <v>67</v>
      </c>
      <c r="Q92" t="s">
        <v>67</v>
      </c>
      <c r="R92" t="s">
        <v>67</v>
      </c>
      <c r="S92" t="s">
        <v>67</v>
      </c>
      <c r="T92" t="s">
        <v>67</v>
      </c>
      <c r="U92" t="s">
        <v>67</v>
      </c>
      <c r="V92" t="s">
        <v>67</v>
      </c>
    </row>
    <row r="93" spans="1:22" x14ac:dyDescent="0.25">
      <c r="A93" s="5" t="s">
        <v>205</v>
      </c>
      <c r="B93" s="5" t="s">
        <v>206</v>
      </c>
      <c r="C93">
        <v>-3.2</v>
      </c>
      <c r="D93">
        <v>94.33</v>
      </c>
      <c r="E93">
        <v>35.270000000000003</v>
      </c>
      <c r="F93">
        <v>-21.57</v>
      </c>
      <c r="G93">
        <v>7.58</v>
      </c>
      <c r="H93">
        <v>-43.81</v>
      </c>
      <c r="I93">
        <v>258.51</v>
      </c>
      <c r="J93">
        <v>37.04</v>
      </c>
      <c r="K93">
        <v>56.66</v>
      </c>
      <c r="L93">
        <v>-37.53</v>
      </c>
      <c r="M93">
        <v>120.19</v>
      </c>
      <c r="N93">
        <v>-39.32</v>
      </c>
      <c r="O93">
        <v>-43.2</v>
      </c>
      <c r="P93">
        <v>20.47</v>
      </c>
      <c r="Q93">
        <v>47.84</v>
      </c>
      <c r="R93">
        <v>5.15</v>
      </c>
      <c r="S93">
        <v>10</v>
      </c>
      <c r="T93">
        <v>-25.56</v>
      </c>
      <c r="U93" t="s">
        <v>67</v>
      </c>
      <c r="V93" t="s">
        <v>67</v>
      </c>
    </row>
    <row r="94" spans="1:22" x14ac:dyDescent="0.25">
      <c r="A94" s="5" t="s">
        <v>207</v>
      </c>
      <c r="B94" s="5" t="s">
        <v>208</v>
      </c>
      <c r="C94">
        <v>42.13</v>
      </c>
      <c r="D94">
        <v>36.01</v>
      </c>
      <c r="E94">
        <v>7.09</v>
      </c>
      <c r="F94">
        <v>-19.27</v>
      </c>
      <c r="G94">
        <v>74.09</v>
      </c>
      <c r="H94">
        <v>83.91</v>
      </c>
      <c r="I94">
        <v>117.4</v>
      </c>
      <c r="J94">
        <v>18.72</v>
      </c>
      <c r="K94">
        <v>46.44</v>
      </c>
      <c r="L94">
        <v>14.45</v>
      </c>
      <c r="M94">
        <v>12.56</v>
      </c>
      <c r="N94">
        <v>-20.68</v>
      </c>
      <c r="O94">
        <v>8.3699999999999992</v>
      </c>
      <c r="P94">
        <v>24.49</v>
      </c>
      <c r="Q94">
        <v>21</v>
      </c>
      <c r="R94">
        <v>-3.47</v>
      </c>
      <c r="S94" t="s">
        <v>67</v>
      </c>
      <c r="T94" t="s">
        <v>67</v>
      </c>
      <c r="U94" t="s">
        <v>67</v>
      </c>
      <c r="V94" t="s">
        <v>67</v>
      </c>
    </row>
    <row r="95" spans="1:22" x14ac:dyDescent="0.25">
      <c r="A95" s="5" t="s">
        <v>209</v>
      </c>
      <c r="B95" s="5" t="s">
        <v>210</v>
      </c>
      <c r="C95">
        <v>22.48</v>
      </c>
      <c r="D95">
        <v>14.36</v>
      </c>
      <c r="E95">
        <v>47.2</v>
      </c>
      <c r="F95">
        <v>47.55</v>
      </c>
      <c r="G95">
        <v>63.2</v>
      </c>
      <c r="H95">
        <v>54.17</v>
      </c>
      <c r="I95">
        <v>86.97</v>
      </c>
      <c r="J95">
        <v>27.41</v>
      </c>
      <c r="K95">
        <v>11.36</v>
      </c>
      <c r="L95">
        <v>4.12</v>
      </c>
      <c r="M95">
        <v>21.2</v>
      </c>
      <c r="N95">
        <v>-1.81</v>
      </c>
      <c r="O95">
        <v>8.0500000000000007</v>
      </c>
      <c r="P95">
        <v>11.58</v>
      </c>
      <c r="Q95" t="s">
        <v>67</v>
      </c>
      <c r="R95" t="s">
        <v>67</v>
      </c>
      <c r="S95" t="s">
        <v>67</v>
      </c>
      <c r="T95" t="s">
        <v>67</v>
      </c>
      <c r="U95" t="s">
        <v>67</v>
      </c>
      <c r="V95" t="s">
        <v>67</v>
      </c>
    </row>
    <row r="96" spans="1:22" x14ac:dyDescent="0.25">
      <c r="A96" s="5" t="s">
        <v>211</v>
      </c>
      <c r="B96" s="5" t="s">
        <v>212</v>
      </c>
      <c r="C96">
        <v>38.33</v>
      </c>
      <c r="D96">
        <v>50.67</v>
      </c>
      <c r="E96">
        <v>37.299999999999997</v>
      </c>
      <c r="F96">
        <v>29.46</v>
      </c>
      <c r="G96">
        <v>33.659999999999997</v>
      </c>
      <c r="H96">
        <v>37.69</v>
      </c>
      <c r="I96">
        <v>42.58</v>
      </c>
      <c r="J96">
        <v>17.73</v>
      </c>
      <c r="K96">
        <v>11.47</v>
      </c>
      <c r="L96" t="s">
        <v>67</v>
      </c>
      <c r="M96" t="s">
        <v>67</v>
      </c>
      <c r="N96" t="s">
        <v>67</v>
      </c>
      <c r="O96" t="s">
        <v>67</v>
      </c>
      <c r="P96" t="s">
        <v>67</v>
      </c>
      <c r="Q96" t="s">
        <v>67</v>
      </c>
      <c r="R96" t="s">
        <v>67</v>
      </c>
      <c r="S96" t="s">
        <v>67</v>
      </c>
      <c r="T96" t="s">
        <v>67</v>
      </c>
      <c r="U96" t="s">
        <v>67</v>
      </c>
      <c r="V96" t="s">
        <v>67</v>
      </c>
    </row>
    <row r="97" spans="1:23" x14ac:dyDescent="0.25">
      <c r="A97" s="5" t="s">
        <v>213</v>
      </c>
      <c r="B97" s="5" t="s">
        <v>214</v>
      </c>
      <c r="C97">
        <v>-5651</v>
      </c>
      <c r="D97">
        <v>-2054</v>
      </c>
      <c r="E97">
        <v>3769</v>
      </c>
      <c r="F97">
        <v>-753</v>
      </c>
      <c r="G97">
        <v>-2313</v>
      </c>
      <c r="H97">
        <v>-565</v>
      </c>
      <c r="I97">
        <v>-1483</v>
      </c>
      <c r="J97">
        <v>-3319</v>
      </c>
      <c r="K97">
        <v>-4485</v>
      </c>
      <c r="L97">
        <v>-1780</v>
      </c>
      <c r="M97">
        <v>136</v>
      </c>
      <c r="N97">
        <v>3504</v>
      </c>
      <c r="O97">
        <v>4337</v>
      </c>
      <c r="P97">
        <v>3829</v>
      </c>
      <c r="Q97">
        <v>1795</v>
      </c>
      <c r="R97">
        <v>27770</v>
      </c>
      <c r="S97">
        <v>25432</v>
      </c>
      <c r="T97">
        <v>18270</v>
      </c>
      <c r="U97">
        <v>18318</v>
      </c>
      <c r="V97">
        <v>16745</v>
      </c>
      <c r="W97">
        <v>13794</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10" customWidth="1"/>
    <col min="13" max="13" width="20" customWidth="1"/>
    <col min="14" max="15" width="21" customWidth="1"/>
    <col min="16" max="16" width="10" customWidth="1"/>
    <col min="17" max="17" width="21" customWidth="1"/>
    <col min="18" max="18" width="20" customWidth="1"/>
    <col min="19" max="19" width="11" customWidth="1"/>
    <col min="20" max="20" width="20" customWidth="1"/>
    <col min="21" max="21" width="21" customWidth="1"/>
    <col min="22" max="23" width="10" customWidth="1"/>
  </cols>
  <sheetData>
    <row r="1" spans="1:23" ht="18.75" customHeight="1" x14ac:dyDescent="0.3">
      <c r="A1" s="1" t="s">
        <v>395</v>
      </c>
      <c r="B1" s="2" t="s">
        <v>396</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397</v>
      </c>
      <c r="C4" s="5" t="s">
        <v>9</v>
      </c>
      <c r="D4" s="5"/>
      <c r="E4" t="s">
        <v>398</v>
      </c>
      <c r="G4" t="s">
        <v>399</v>
      </c>
      <c r="H4" t="s">
        <v>12</v>
      </c>
      <c r="J4" t="s">
        <v>225</v>
      </c>
      <c r="L4" t="s">
        <v>400</v>
      </c>
    </row>
    <row r="5" spans="1:23" x14ac:dyDescent="0.25">
      <c r="A5" s="5" t="s">
        <v>15</v>
      </c>
      <c r="B5" t="s">
        <v>401</v>
      </c>
      <c r="C5" s="5" t="s">
        <v>17</v>
      </c>
      <c r="D5" s="5"/>
      <c r="E5" t="s">
        <v>402</v>
      </c>
      <c r="G5" t="s">
        <v>403</v>
      </c>
      <c r="H5" t="s">
        <v>20</v>
      </c>
      <c r="J5" t="s">
        <v>404</v>
      </c>
      <c r="L5" t="s">
        <v>289</v>
      </c>
    </row>
    <row r="6" spans="1:23" x14ac:dyDescent="0.25">
      <c r="A6" s="5" t="s">
        <v>23</v>
      </c>
      <c r="B6" t="s">
        <v>405</v>
      </c>
      <c r="C6" s="5" t="s">
        <v>25</v>
      </c>
      <c r="D6" s="5"/>
      <c r="E6" t="s">
        <v>406</v>
      </c>
      <c r="G6" t="s">
        <v>407</v>
      </c>
      <c r="H6" t="s">
        <v>28</v>
      </c>
      <c r="J6" t="s">
        <v>408</v>
      </c>
      <c r="L6" t="s">
        <v>247</v>
      </c>
    </row>
    <row r="7" spans="1:23" x14ac:dyDescent="0.25">
      <c r="A7" s="5" t="s">
        <v>29</v>
      </c>
      <c r="B7" t="s">
        <v>277</v>
      </c>
      <c r="C7" s="5" t="s">
        <v>31</v>
      </c>
      <c r="D7" s="5"/>
      <c r="E7" t="s">
        <v>409</v>
      </c>
      <c r="G7" t="s">
        <v>346</v>
      </c>
      <c r="H7" t="s">
        <v>34</v>
      </c>
      <c r="J7" t="s">
        <v>410</v>
      </c>
      <c r="L7" t="s">
        <v>411</v>
      </c>
    </row>
    <row r="8" spans="1:23" x14ac:dyDescent="0.25">
      <c r="A8" s="5" t="s">
        <v>35</v>
      </c>
      <c r="B8" t="s">
        <v>36</v>
      </c>
      <c r="C8" s="5" t="s">
        <v>37</v>
      </c>
      <c r="D8" s="5"/>
      <c r="E8" t="s">
        <v>412</v>
      </c>
      <c r="G8" t="s">
        <v>387</v>
      </c>
      <c r="H8" t="s">
        <v>40</v>
      </c>
      <c r="J8" t="s">
        <v>413</v>
      </c>
      <c r="L8" t="s">
        <v>414</v>
      </c>
    </row>
    <row r="9" spans="1:23" x14ac:dyDescent="0.25">
      <c r="A9" s="5" t="s">
        <v>41</v>
      </c>
      <c r="B9" t="s">
        <v>42</v>
      </c>
      <c r="C9" s="5" t="s">
        <v>43</v>
      </c>
      <c r="D9" s="5"/>
      <c r="E9" t="s">
        <v>415</v>
      </c>
      <c r="J9" t="s">
        <v>416</v>
      </c>
      <c r="L9" t="s">
        <v>417</v>
      </c>
    </row>
    <row r="10" spans="1:23" x14ac:dyDescent="0.25">
      <c r="A10" s="5" t="s">
        <v>45</v>
      </c>
      <c r="B10" t="s">
        <v>418</v>
      </c>
      <c r="C10" s="5" t="s">
        <v>47</v>
      </c>
      <c r="D10" s="5"/>
      <c r="E10" t="s">
        <v>419</v>
      </c>
      <c r="J10" t="s">
        <v>420</v>
      </c>
      <c r="L10" t="s">
        <v>421</v>
      </c>
    </row>
    <row r="11" spans="1:23" x14ac:dyDescent="0.25">
      <c r="A11" s="5" t="s">
        <v>49</v>
      </c>
      <c r="B11" t="s">
        <v>355</v>
      </c>
      <c r="J11" t="s">
        <v>237</v>
      </c>
      <c r="L11" t="s">
        <v>422</v>
      </c>
    </row>
    <row r="12" spans="1:23" x14ac:dyDescent="0.25">
      <c r="A12" s="5" t="s">
        <v>51</v>
      </c>
      <c r="B12" t="s">
        <v>423</v>
      </c>
      <c r="J12" t="s">
        <v>424</v>
      </c>
      <c r="L12" t="s">
        <v>425</v>
      </c>
    </row>
    <row r="13" spans="1:23" x14ac:dyDescent="0.25">
      <c r="A13" s="5" t="s">
        <v>53</v>
      </c>
      <c r="B13" t="s">
        <v>426</v>
      </c>
    </row>
    <row r="14" spans="1:23" x14ac:dyDescent="0.25">
      <c r="A14" s="5" t="s">
        <v>55</v>
      </c>
      <c r="B14" t="s">
        <v>427</v>
      </c>
    </row>
    <row r="15" spans="1:23" x14ac:dyDescent="0.25">
      <c r="A15" s="5" t="s">
        <v>57</v>
      </c>
      <c r="B15" t="s">
        <v>428</v>
      </c>
    </row>
    <row r="16" spans="1:23" x14ac:dyDescent="0.25">
      <c r="A16" s="5" t="s">
        <v>59</v>
      </c>
      <c r="B16" t="s">
        <v>429</v>
      </c>
    </row>
    <row r="17" spans="1:23" x14ac:dyDescent="0.25">
      <c r="A17" s="5" t="s">
        <v>61</v>
      </c>
      <c r="B17" t="s">
        <v>430</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259.60000000000002</v>
      </c>
      <c r="D20">
        <v>268.8</v>
      </c>
      <c r="E20">
        <v>230.4</v>
      </c>
      <c r="F20">
        <v>196.5</v>
      </c>
      <c r="G20">
        <v>197.8</v>
      </c>
      <c r="H20">
        <v>193.8</v>
      </c>
      <c r="I20">
        <v>182.9</v>
      </c>
      <c r="J20">
        <v>227.8</v>
      </c>
      <c r="K20">
        <v>611</v>
      </c>
      <c r="L20">
        <v>783.8</v>
      </c>
      <c r="M20">
        <v>302.89999999999998</v>
      </c>
      <c r="N20">
        <v>274.39999999999998</v>
      </c>
      <c r="O20">
        <v>214.8</v>
      </c>
      <c r="P20">
        <v>171.7</v>
      </c>
      <c r="Q20">
        <v>139.4</v>
      </c>
      <c r="R20">
        <v>140</v>
      </c>
      <c r="S20">
        <v>91.3</v>
      </c>
      <c r="T20">
        <v>150.69999999999999</v>
      </c>
      <c r="U20">
        <v>240.1</v>
      </c>
      <c r="V20">
        <v>157.9</v>
      </c>
      <c r="W20">
        <v>84.7</v>
      </c>
    </row>
    <row r="21" spans="1:23" x14ac:dyDescent="0.25">
      <c r="A21" s="5" t="s">
        <v>299</v>
      </c>
      <c r="B21" s="5" t="s">
        <v>300</v>
      </c>
      <c r="C21">
        <v>108.7</v>
      </c>
      <c r="D21">
        <v>117.6</v>
      </c>
      <c r="E21">
        <v>74</v>
      </c>
      <c r="F21">
        <v>56.3</v>
      </c>
      <c r="G21">
        <v>49.8</v>
      </c>
      <c r="H21">
        <v>41.5</v>
      </c>
      <c r="I21">
        <v>-7.4</v>
      </c>
      <c r="J21">
        <v>0.4</v>
      </c>
      <c r="K21">
        <v>231.4</v>
      </c>
      <c r="L21">
        <v>411.8</v>
      </c>
      <c r="M21">
        <v>134.69999999999999</v>
      </c>
      <c r="N21">
        <v>112.9</v>
      </c>
      <c r="O21">
        <v>85</v>
      </c>
      <c r="P21">
        <v>63.4</v>
      </c>
      <c r="Q21">
        <v>34.700000000000003</v>
      </c>
      <c r="R21">
        <v>50</v>
      </c>
      <c r="S21">
        <v>16.100000000000001</v>
      </c>
      <c r="T21">
        <v>63.8</v>
      </c>
      <c r="U21">
        <v>119.9</v>
      </c>
      <c r="V21">
        <v>75.5</v>
      </c>
      <c r="W21">
        <v>37.6</v>
      </c>
    </row>
    <row r="22" spans="1:23" x14ac:dyDescent="0.25">
      <c r="A22" s="5" t="s">
        <v>68</v>
      </c>
      <c r="B22" s="5" t="s">
        <v>69</v>
      </c>
      <c r="C22">
        <v>39</v>
      </c>
      <c r="D22">
        <v>41.5</v>
      </c>
      <c r="E22">
        <v>4.9000000000000004</v>
      </c>
      <c r="F22">
        <v>-21.4</v>
      </c>
      <c r="G22">
        <v>-26.7</v>
      </c>
      <c r="H22">
        <v>-58.3</v>
      </c>
      <c r="I22">
        <v>-95.7</v>
      </c>
      <c r="J22">
        <v>-132.30000000000001</v>
      </c>
      <c r="K22">
        <v>112.9</v>
      </c>
      <c r="L22">
        <v>275.5</v>
      </c>
      <c r="M22">
        <v>62.7</v>
      </c>
      <c r="N22">
        <v>32.5</v>
      </c>
      <c r="O22">
        <v>20.6</v>
      </c>
      <c r="P22">
        <v>5.7</v>
      </c>
      <c r="Q22">
        <v>-52.7</v>
      </c>
      <c r="R22">
        <v>8.1</v>
      </c>
      <c r="S22">
        <v>-28.9</v>
      </c>
      <c r="T22">
        <v>21.1</v>
      </c>
      <c r="U22">
        <v>54.2</v>
      </c>
      <c r="V22">
        <v>32.9</v>
      </c>
      <c r="W22">
        <v>17.100000000000001</v>
      </c>
    </row>
    <row r="23" spans="1:23" x14ac:dyDescent="0.25">
      <c r="A23" s="5" t="s">
        <v>70</v>
      </c>
      <c r="B23" s="5" t="s">
        <v>71</v>
      </c>
      <c r="C23">
        <v>0.7</v>
      </c>
      <c r="D23">
        <v>1</v>
      </c>
      <c r="E23">
        <v>0.6</v>
      </c>
      <c r="F23">
        <v>0.4</v>
      </c>
      <c r="G23">
        <v>0.7</v>
      </c>
      <c r="H23">
        <v>1.2</v>
      </c>
      <c r="I23">
        <v>0.5</v>
      </c>
      <c r="J23">
        <v>2.4</v>
      </c>
      <c r="K23">
        <v>2.1</v>
      </c>
      <c r="L23">
        <v>2.7</v>
      </c>
      <c r="M23">
        <v>1.3</v>
      </c>
      <c r="N23">
        <v>3.2</v>
      </c>
      <c r="O23">
        <v>1.8</v>
      </c>
      <c r="P23">
        <v>0.9</v>
      </c>
      <c r="Q23">
        <v>0.5</v>
      </c>
      <c r="R23">
        <v>0.8</v>
      </c>
      <c r="S23">
        <v>1.2</v>
      </c>
      <c r="T23">
        <v>2.1</v>
      </c>
      <c r="U23">
        <v>3.5</v>
      </c>
      <c r="V23">
        <v>3.1</v>
      </c>
      <c r="W23">
        <v>0.7</v>
      </c>
    </row>
    <row r="24" spans="1:23" x14ac:dyDescent="0.25">
      <c r="A24" s="5" t="s">
        <v>72</v>
      </c>
      <c r="B24" s="5" t="s">
        <v>73</v>
      </c>
      <c r="C24">
        <v>39.700000000000003</v>
      </c>
      <c r="D24">
        <v>42.5</v>
      </c>
      <c r="E24">
        <v>5.5</v>
      </c>
      <c r="F24">
        <v>-21</v>
      </c>
      <c r="G24">
        <v>-26</v>
      </c>
      <c r="H24">
        <v>-57.1</v>
      </c>
      <c r="I24">
        <v>-95.2</v>
      </c>
      <c r="J24">
        <v>-129.9</v>
      </c>
      <c r="K24">
        <v>115</v>
      </c>
      <c r="L24">
        <v>278.2</v>
      </c>
      <c r="M24">
        <v>64</v>
      </c>
      <c r="N24">
        <v>35.700000000000003</v>
      </c>
      <c r="O24">
        <v>22.4</v>
      </c>
      <c r="P24">
        <v>6.6</v>
      </c>
      <c r="Q24">
        <v>-52.2</v>
      </c>
      <c r="R24">
        <v>8.9</v>
      </c>
      <c r="S24">
        <v>-27.7</v>
      </c>
      <c r="T24">
        <v>23.2</v>
      </c>
      <c r="U24">
        <v>57.7</v>
      </c>
      <c r="V24">
        <v>36</v>
      </c>
      <c r="W24">
        <v>17.8</v>
      </c>
    </row>
    <row r="25" spans="1:23" x14ac:dyDescent="0.25">
      <c r="A25" s="5" t="s">
        <v>74</v>
      </c>
      <c r="B25" s="5" t="s">
        <v>75</v>
      </c>
      <c r="C25">
        <v>7.2</v>
      </c>
      <c r="D25">
        <v>-3.4</v>
      </c>
      <c r="E25">
        <v>-1</v>
      </c>
      <c r="F25">
        <v>3.1</v>
      </c>
      <c r="G25">
        <v>3.2</v>
      </c>
      <c r="H25">
        <v>5.4</v>
      </c>
      <c r="I25">
        <v>5.8</v>
      </c>
      <c r="J25">
        <v>15.5</v>
      </c>
      <c r="K25">
        <v>35.4</v>
      </c>
      <c r="L25">
        <v>85.7</v>
      </c>
      <c r="M25">
        <v>19.2</v>
      </c>
      <c r="N25">
        <v>12.7</v>
      </c>
      <c r="O25">
        <v>5.2</v>
      </c>
      <c r="P25">
        <v>0.8</v>
      </c>
      <c r="Q25">
        <v>1.3</v>
      </c>
      <c r="R25">
        <v>1.8</v>
      </c>
      <c r="S25">
        <v>-8.3000000000000007</v>
      </c>
      <c r="T25">
        <v>8</v>
      </c>
      <c r="U25">
        <v>24.2</v>
      </c>
      <c r="V25">
        <v>17.7</v>
      </c>
      <c r="W25">
        <v>7.4</v>
      </c>
    </row>
    <row r="26" spans="1:23" x14ac:dyDescent="0.25">
      <c r="A26" s="5" t="s">
        <v>76</v>
      </c>
      <c r="B26" s="5" t="s">
        <v>77</v>
      </c>
      <c r="C26">
        <v>32.5</v>
      </c>
      <c r="D26">
        <v>45.9</v>
      </c>
      <c r="E26">
        <v>6.5</v>
      </c>
      <c r="F26">
        <v>-24</v>
      </c>
      <c r="G26">
        <v>-29.2</v>
      </c>
      <c r="H26">
        <v>-62.5</v>
      </c>
      <c r="I26">
        <v>-101</v>
      </c>
      <c r="J26">
        <v>-145.4</v>
      </c>
      <c r="K26">
        <v>79.5</v>
      </c>
      <c r="L26">
        <v>192.5</v>
      </c>
      <c r="M26">
        <v>44.8</v>
      </c>
      <c r="N26">
        <v>23</v>
      </c>
      <c r="O26">
        <v>17.3</v>
      </c>
      <c r="P26">
        <v>5.9</v>
      </c>
      <c r="Q26">
        <v>-53.5</v>
      </c>
      <c r="R26">
        <v>7.1</v>
      </c>
      <c r="S26">
        <v>-19.399999999999999</v>
      </c>
      <c r="T26">
        <v>15.2</v>
      </c>
      <c r="U26">
        <v>33.5</v>
      </c>
      <c r="V26">
        <v>18.3</v>
      </c>
      <c r="W26">
        <v>10.4</v>
      </c>
    </row>
    <row r="27" spans="1:23" x14ac:dyDescent="0.25">
      <c r="A27" s="5" t="s">
        <v>78</v>
      </c>
      <c r="B27" s="5" t="s">
        <v>79</v>
      </c>
      <c r="C27">
        <v>0.4</v>
      </c>
      <c r="D27" t="s">
        <v>67</v>
      </c>
      <c r="E27" t="s">
        <v>67</v>
      </c>
      <c r="F27" t="s">
        <v>67</v>
      </c>
      <c r="G27" t="s">
        <v>67</v>
      </c>
      <c r="H27" t="s">
        <v>67</v>
      </c>
      <c r="I27" t="s">
        <v>67</v>
      </c>
      <c r="J27" t="s">
        <v>67</v>
      </c>
      <c r="K27" t="s">
        <v>67</v>
      </c>
      <c r="L27" t="s">
        <v>67</v>
      </c>
      <c r="M27" t="s">
        <v>67</v>
      </c>
      <c r="N27" t="s">
        <v>67</v>
      </c>
      <c r="O27" t="s">
        <v>67</v>
      </c>
      <c r="P27" t="s">
        <v>67</v>
      </c>
      <c r="Q27" t="s">
        <v>67</v>
      </c>
      <c r="R27">
        <v>0.1</v>
      </c>
      <c r="S27">
        <v>0.2</v>
      </c>
      <c r="T27">
        <v>0.1</v>
      </c>
      <c r="U27">
        <v>0.1</v>
      </c>
      <c r="V27">
        <v>0.1</v>
      </c>
      <c r="W27" t="s">
        <v>67</v>
      </c>
    </row>
    <row r="28" spans="1:23" x14ac:dyDescent="0.25">
      <c r="A28" s="5" t="s">
        <v>80</v>
      </c>
      <c r="B28" s="5" t="s">
        <v>81</v>
      </c>
      <c r="C28">
        <v>32.799999999999997</v>
      </c>
      <c r="D28">
        <v>45.9</v>
      </c>
      <c r="E28">
        <v>6.5</v>
      </c>
      <c r="F28">
        <v>-24</v>
      </c>
      <c r="G28">
        <v>-29.2</v>
      </c>
      <c r="H28">
        <v>-62.5</v>
      </c>
      <c r="I28">
        <v>-101</v>
      </c>
      <c r="J28">
        <v>-145.4</v>
      </c>
      <c r="K28">
        <v>79.5</v>
      </c>
      <c r="L28">
        <v>192.5</v>
      </c>
      <c r="M28">
        <v>44.8</v>
      </c>
      <c r="N28">
        <v>23</v>
      </c>
      <c r="O28">
        <v>17.3</v>
      </c>
      <c r="P28">
        <v>5.9</v>
      </c>
      <c r="Q28">
        <v>-53.5</v>
      </c>
      <c r="R28">
        <v>7.1</v>
      </c>
      <c r="S28">
        <v>-19.2</v>
      </c>
      <c r="T28">
        <v>15.3</v>
      </c>
      <c r="U28">
        <v>33.6</v>
      </c>
      <c r="V28">
        <v>18.5</v>
      </c>
      <c r="W28">
        <v>10.4</v>
      </c>
    </row>
    <row r="29" spans="1:23" x14ac:dyDescent="0.25">
      <c r="A29" s="5" t="s">
        <v>82</v>
      </c>
      <c r="B29" s="5" t="s">
        <v>83</v>
      </c>
      <c r="C29">
        <v>412</v>
      </c>
      <c r="D29">
        <v>388.8</v>
      </c>
      <c r="E29">
        <v>313.8</v>
      </c>
      <c r="F29">
        <v>279.7</v>
      </c>
      <c r="G29">
        <v>314.39999999999998</v>
      </c>
      <c r="H29">
        <v>384.4</v>
      </c>
      <c r="I29">
        <v>410.5</v>
      </c>
      <c r="J29">
        <v>387.6</v>
      </c>
      <c r="K29">
        <v>581.4</v>
      </c>
      <c r="L29">
        <v>655.7</v>
      </c>
      <c r="M29">
        <v>454.4</v>
      </c>
      <c r="N29">
        <v>197.4</v>
      </c>
      <c r="O29">
        <v>179.4</v>
      </c>
      <c r="P29">
        <v>135.5</v>
      </c>
      <c r="Q29">
        <v>92.6</v>
      </c>
      <c r="R29">
        <v>104.9</v>
      </c>
      <c r="S29">
        <v>97.8</v>
      </c>
      <c r="T29">
        <v>128.30000000000001</v>
      </c>
      <c r="U29">
        <v>197.7</v>
      </c>
      <c r="V29">
        <v>178.5</v>
      </c>
      <c r="W29">
        <v>94</v>
      </c>
    </row>
    <row r="30" spans="1:23" x14ac:dyDescent="0.25">
      <c r="A30" s="5" t="s">
        <v>84</v>
      </c>
      <c r="B30" s="5" t="s">
        <v>85</v>
      </c>
      <c r="C30">
        <v>151</v>
      </c>
      <c r="D30">
        <v>150.1</v>
      </c>
      <c r="E30">
        <v>141.30000000000001</v>
      </c>
      <c r="F30">
        <v>156.5</v>
      </c>
      <c r="G30">
        <v>167.6</v>
      </c>
      <c r="H30">
        <v>149.1</v>
      </c>
      <c r="I30">
        <v>152.69999999999999</v>
      </c>
      <c r="J30">
        <v>172.4</v>
      </c>
      <c r="K30">
        <v>195.9</v>
      </c>
      <c r="L30">
        <v>167.7</v>
      </c>
      <c r="M30">
        <v>118.7</v>
      </c>
      <c r="N30">
        <v>117.4</v>
      </c>
      <c r="O30">
        <v>117.4</v>
      </c>
      <c r="P30">
        <v>128</v>
      </c>
      <c r="Q30">
        <v>144.69999999999999</v>
      </c>
      <c r="R30">
        <v>70</v>
      </c>
      <c r="S30">
        <v>67.099999999999994</v>
      </c>
      <c r="T30">
        <v>69.099999999999994</v>
      </c>
      <c r="U30">
        <v>59.7</v>
      </c>
      <c r="V30">
        <v>48.2</v>
      </c>
      <c r="W30">
        <v>42</v>
      </c>
    </row>
    <row r="31" spans="1:23" x14ac:dyDescent="0.25">
      <c r="A31" s="5" t="s">
        <v>86</v>
      </c>
      <c r="B31" s="5" t="s">
        <v>87</v>
      </c>
      <c r="C31">
        <v>563</v>
      </c>
      <c r="D31">
        <v>538.9</v>
      </c>
      <c r="E31">
        <v>455.1</v>
      </c>
      <c r="F31">
        <v>436.2</v>
      </c>
      <c r="G31">
        <v>482</v>
      </c>
      <c r="H31">
        <v>533.5</v>
      </c>
      <c r="I31">
        <v>563.20000000000005</v>
      </c>
      <c r="J31">
        <v>560</v>
      </c>
      <c r="K31">
        <v>777.3</v>
      </c>
      <c r="L31">
        <v>823.4</v>
      </c>
      <c r="M31">
        <v>573.1</v>
      </c>
      <c r="N31">
        <v>314.8</v>
      </c>
      <c r="O31">
        <v>296.8</v>
      </c>
      <c r="P31">
        <v>263.5</v>
      </c>
      <c r="Q31">
        <v>237.3</v>
      </c>
      <c r="R31">
        <v>174.9</v>
      </c>
      <c r="S31">
        <v>164.9</v>
      </c>
      <c r="T31">
        <v>197.4</v>
      </c>
      <c r="U31">
        <v>257.39999999999998</v>
      </c>
      <c r="V31">
        <v>226.7</v>
      </c>
      <c r="W31">
        <v>136</v>
      </c>
    </row>
    <row r="32" spans="1:23" x14ac:dyDescent="0.25">
      <c r="A32" s="5" t="s">
        <v>88</v>
      </c>
      <c r="B32" s="5" t="s">
        <v>89</v>
      </c>
      <c r="C32">
        <v>94.3</v>
      </c>
      <c r="D32">
        <v>107.4</v>
      </c>
      <c r="E32">
        <v>84.2</v>
      </c>
      <c r="F32">
        <v>62.3</v>
      </c>
      <c r="G32">
        <v>81.8</v>
      </c>
      <c r="H32">
        <v>116.5</v>
      </c>
      <c r="I32">
        <v>95.4</v>
      </c>
      <c r="J32">
        <v>88.5</v>
      </c>
      <c r="K32">
        <v>148.6</v>
      </c>
      <c r="L32">
        <v>222.1</v>
      </c>
      <c r="M32">
        <v>157.4</v>
      </c>
      <c r="N32">
        <v>99.8</v>
      </c>
      <c r="O32">
        <v>96</v>
      </c>
      <c r="P32">
        <v>76.5</v>
      </c>
      <c r="Q32">
        <v>49.4</v>
      </c>
      <c r="R32">
        <v>38.6</v>
      </c>
      <c r="S32">
        <v>32.799999999999997</v>
      </c>
      <c r="T32">
        <v>40.6</v>
      </c>
      <c r="U32">
        <v>100.7</v>
      </c>
      <c r="V32">
        <v>99.8</v>
      </c>
      <c r="W32">
        <v>29.5</v>
      </c>
    </row>
    <row r="33" spans="1:23" x14ac:dyDescent="0.25">
      <c r="A33" s="5" t="s">
        <v>92</v>
      </c>
      <c r="B33" s="5" t="s">
        <v>93</v>
      </c>
      <c r="C33">
        <v>98.8</v>
      </c>
      <c r="D33">
        <v>109.2</v>
      </c>
      <c r="E33">
        <v>86.2</v>
      </c>
      <c r="F33">
        <v>66.5</v>
      </c>
      <c r="G33">
        <v>85.4</v>
      </c>
      <c r="H33">
        <v>117.8</v>
      </c>
      <c r="I33">
        <v>97.8</v>
      </c>
      <c r="J33">
        <v>90</v>
      </c>
      <c r="K33">
        <v>148.9</v>
      </c>
      <c r="L33">
        <v>223.1</v>
      </c>
      <c r="M33">
        <v>159.6</v>
      </c>
      <c r="N33">
        <v>101.9</v>
      </c>
      <c r="O33">
        <v>98.5</v>
      </c>
      <c r="P33">
        <v>79.5</v>
      </c>
      <c r="Q33">
        <v>53.7</v>
      </c>
      <c r="R33">
        <v>39.5</v>
      </c>
      <c r="S33">
        <v>33.700000000000003</v>
      </c>
      <c r="T33">
        <v>41.4</v>
      </c>
      <c r="U33">
        <v>102.6</v>
      </c>
      <c r="V33">
        <v>101.5</v>
      </c>
      <c r="W33">
        <v>31.5</v>
      </c>
    </row>
    <row r="34" spans="1:23" x14ac:dyDescent="0.25">
      <c r="A34" s="5" t="s">
        <v>78</v>
      </c>
      <c r="B34" s="5" t="s">
        <v>79</v>
      </c>
      <c r="C34">
        <v>1.4</v>
      </c>
      <c r="D34">
        <v>1.1000000000000001</v>
      </c>
      <c r="E34" t="s">
        <v>67</v>
      </c>
      <c r="F34" t="s">
        <v>67</v>
      </c>
      <c r="G34" t="s">
        <v>67</v>
      </c>
      <c r="H34" t="s">
        <v>67</v>
      </c>
      <c r="I34" t="s">
        <v>67</v>
      </c>
      <c r="J34" t="s">
        <v>67</v>
      </c>
      <c r="K34" t="s">
        <v>67</v>
      </c>
      <c r="L34" t="s">
        <v>67</v>
      </c>
      <c r="M34" t="s">
        <v>67</v>
      </c>
      <c r="N34" t="s">
        <v>67</v>
      </c>
      <c r="O34" t="s">
        <v>67</v>
      </c>
      <c r="P34" t="s">
        <v>67</v>
      </c>
      <c r="Q34" t="s">
        <v>67</v>
      </c>
      <c r="R34" t="s">
        <v>67</v>
      </c>
      <c r="S34">
        <v>0.2</v>
      </c>
      <c r="T34">
        <v>0.4</v>
      </c>
      <c r="U34">
        <v>0.3</v>
      </c>
      <c r="V34">
        <v>0.1</v>
      </c>
      <c r="W34">
        <v>0.1</v>
      </c>
    </row>
    <row r="35" spans="1:23" x14ac:dyDescent="0.25">
      <c r="A35" s="5" t="s">
        <v>94</v>
      </c>
      <c r="B35" s="5" t="s">
        <v>95</v>
      </c>
      <c r="C35">
        <v>462.7</v>
      </c>
      <c r="D35">
        <v>428.6</v>
      </c>
      <c r="E35">
        <v>368.9</v>
      </c>
      <c r="F35">
        <v>369.7</v>
      </c>
      <c r="G35">
        <v>396.5</v>
      </c>
      <c r="H35">
        <v>415.7</v>
      </c>
      <c r="I35">
        <v>465.4</v>
      </c>
      <c r="J35">
        <v>470</v>
      </c>
      <c r="K35">
        <v>628.29999999999995</v>
      </c>
      <c r="L35">
        <v>600.29999999999995</v>
      </c>
      <c r="M35">
        <v>413.5</v>
      </c>
      <c r="N35">
        <v>212.9</v>
      </c>
      <c r="O35">
        <v>198.4</v>
      </c>
      <c r="P35">
        <v>183.9</v>
      </c>
      <c r="Q35">
        <v>183.6</v>
      </c>
      <c r="R35">
        <v>135.4</v>
      </c>
      <c r="S35">
        <v>131</v>
      </c>
      <c r="T35">
        <v>155.69999999999999</v>
      </c>
      <c r="U35">
        <v>154.6</v>
      </c>
      <c r="V35">
        <v>125</v>
      </c>
      <c r="W35">
        <v>104.4</v>
      </c>
    </row>
    <row r="36" spans="1:23" x14ac:dyDescent="0.25">
      <c r="A36" s="5" t="s">
        <v>96</v>
      </c>
      <c r="B36" s="5" t="s">
        <v>97</v>
      </c>
      <c r="C36">
        <v>563</v>
      </c>
      <c r="D36">
        <v>538.9</v>
      </c>
      <c r="E36">
        <v>455.1</v>
      </c>
      <c r="F36">
        <v>436.2</v>
      </c>
      <c r="G36">
        <v>482</v>
      </c>
      <c r="H36">
        <v>533.5</v>
      </c>
      <c r="I36">
        <v>563.20000000000005</v>
      </c>
      <c r="J36">
        <v>560</v>
      </c>
      <c r="K36">
        <v>777.3</v>
      </c>
      <c r="L36">
        <v>823.4</v>
      </c>
      <c r="M36">
        <v>573.1</v>
      </c>
      <c r="N36">
        <v>314.8</v>
      </c>
      <c r="O36">
        <v>296.8</v>
      </c>
      <c r="P36">
        <v>263.5</v>
      </c>
      <c r="Q36">
        <v>237.3</v>
      </c>
      <c r="R36">
        <v>174.9</v>
      </c>
      <c r="S36">
        <v>164.9</v>
      </c>
      <c r="T36">
        <v>197.4</v>
      </c>
      <c r="U36">
        <v>257.39999999999998</v>
      </c>
      <c r="V36">
        <v>226.7</v>
      </c>
      <c r="W36">
        <v>136</v>
      </c>
    </row>
    <row r="37" spans="1:23" x14ac:dyDescent="0.25">
      <c r="A37" s="5" t="s">
        <v>98</v>
      </c>
      <c r="B37" s="5" t="s">
        <v>99</v>
      </c>
      <c r="C37">
        <v>112.93</v>
      </c>
      <c r="D37">
        <v>112.93</v>
      </c>
      <c r="E37">
        <v>111.8</v>
      </c>
      <c r="F37">
        <v>111.66</v>
      </c>
      <c r="G37">
        <v>112.72</v>
      </c>
      <c r="H37">
        <v>112.7</v>
      </c>
      <c r="I37">
        <v>111.54</v>
      </c>
      <c r="J37">
        <v>100.9</v>
      </c>
      <c r="K37">
        <v>100.71</v>
      </c>
      <c r="L37">
        <v>101.1</v>
      </c>
      <c r="M37">
        <v>99.6</v>
      </c>
      <c r="N37">
        <v>89.7</v>
      </c>
      <c r="O37">
        <v>89.1</v>
      </c>
      <c r="P37">
        <v>87.8</v>
      </c>
      <c r="Q37">
        <v>87.8</v>
      </c>
      <c r="R37">
        <v>64.8</v>
      </c>
      <c r="S37">
        <v>64.8</v>
      </c>
      <c r="T37">
        <v>64.8</v>
      </c>
      <c r="U37">
        <v>64.8</v>
      </c>
      <c r="V37">
        <v>63</v>
      </c>
      <c r="W37" t="s">
        <v>67</v>
      </c>
    </row>
    <row r="38" spans="1:23" x14ac:dyDescent="0.25">
      <c r="A38" s="5" t="s">
        <v>100</v>
      </c>
      <c r="B38" s="5" t="s">
        <v>101</v>
      </c>
      <c r="C38">
        <v>112.93</v>
      </c>
      <c r="D38">
        <v>112.93</v>
      </c>
      <c r="E38">
        <v>111.8</v>
      </c>
      <c r="F38">
        <v>111.66</v>
      </c>
      <c r="G38">
        <v>112.72</v>
      </c>
      <c r="H38">
        <v>111.59</v>
      </c>
      <c r="I38">
        <v>111.54</v>
      </c>
      <c r="J38">
        <v>100.9</v>
      </c>
      <c r="K38">
        <v>100.71</v>
      </c>
      <c r="L38">
        <v>101.1</v>
      </c>
      <c r="M38">
        <v>99.6</v>
      </c>
      <c r="N38">
        <v>89.7</v>
      </c>
      <c r="O38">
        <v>89.1</v>
      </c>
      <c r="P38">
        <v>87.8</v>
      </c>
      <c r="Q38">
        <v>87.8</v>
      </c>
      <c r="R38">
        <v>64.8</v>
      </c>
      <c r="S38">
        <v>64.8</v>
      </c>
      <c r="T38">
        <v>64.8</v>
      </c>
      <c r="U38">
        <v>64.8</v>
      </c>
      <c r="V38">
        <v>63</v>
      </c>
      <c r="W38" t="s">
        <v>67</v>
      </c>
    </row>
    <row r="39" spans="1:23" x14ac:dyDescent="0.25">
      <c r="A39" s="5" t="s">
        <v>102</v>
      </c>
      <c r="B39" s="5" t="s">
        <v>103</v>
      </c>
      <c r="C39">
        <v>0.35</v>
      </c>
      <c r="D39">
        <v>0.38</v>
      </c>
      <c r="E39">
        <v>0.05</v>
      </c>
      <c r="F39">
        <v>-0.19</v>
      </c>
      <c r="G39">
        <v>-0.23</v>
      </c>
      <c r="H39">
        <v>-0.51</v>
      </c>
      <c r="I39">
        <v>-0.85</v>
      </c>
      <c r="J39">
        <v>-1.29</v>
      </c>
      <c r="K39">
        <v>1.1399999999999999</v>
      </c>
      <c r="L39">
        <v>2.75</v>
      </c>
      <c r="M39">
        <v>0.64</v>
      </c>
      <c r="N39">
        <v>0.4</v>
      </c>
      <c r="O39">
        <v>0.25</v>
      </c>
      <c r="P39">
        <v>0.08</v>
      </c>
      <c r="Q39">
        <v>-0.59</v>
      </c>
      <c r="R39">
        <v>0.14000000000000001</v>
      </c>
      <c r="S39">
        <v>-0.43</v>
      </c>
      <c r="T39">
        <v>0.36</v>
      </c>
      <c r="U39">
        <v>0.89</v>
      </c>
      <c r="V39">
        <v>0.56999999999999995</v>
      </c>
      <c r="W39" t="s">
        <v>67</v>
      </c>
    </row>
    <row r="40" spans="1:23" x14ac:dyDescent="0.25">
      <c r="A40" s="5" t="s">
        <v>104</v>
      </c>
      <c r="B40" s="5" t="s">
        <v>105</v>
      </c>
      <c r="C40">
        <v>0.28999999999999998</v>
      </c>
      <c r="D40">
        <v>0.41</v>
      </c>
      <c r="E40">
        <v>0.06</v>
      </c>
      <c r="F40">
        <v>-0.22</v>
      </c>
      <c r="G40">
        <v>-0.26</v>
      </c>
      <c r="H40">
        <v>-0.56000000000000005</v>
      </c>
      <c r="I40">
        <v>-0.98</v>
      </c>
      <c r="J40">
        <v>-1.44</v>
      </c>
      <c r="K40">
        <v>0.79</v>
      </c>
      <c r="L40">
        <v>1.93</v>
      </c>
      <c r="M40">
        <v>0.49</v>
      </c>
      <c r="N40">
        <v>0.26</v>
      </c>
      <c r="O40">
        <v>0.2</v>
      </c>
      <c r="P40">
        <v>7.0000000000000007E-2</v>
      </c>
      <c r="Q40">
        <v>-0.65</v>
      </c>
      <c r="R40">
        <v>0.11</v>
      </c>
      <c r="S40">
        <v>-0.3</v>
      </c>
      <c r="T40">
        <v>0.24</v>
      </c>
      <c r="U40">
        <v>0.52</v>
      </c>
      <c r="V40">
        <v>0.28999999999999998</v>
      </c>
      <c r="W40">
        <v>0.17</v>
      </c>
    </row>
    <row r="41" spans="1:23" x14ac:dyDescent="0.25">
      <c r="A41" s="5" t="s">
        <v>106</v>
      </c>
      <c r="B41" s="5" t="s">
        <v>107</v>
      </c>
      <c r="C41">
        <v>0.28999999999999998</v>
      </c>
      <c r="D41">
        <v>0.41</v>
      </c>
      <c r="E41">
        <v>0.06</v>
      </c>
      <c r="F41">
        <v>-0.22</v>
      </c>
      <c r="G41">
        <v>-0.26</v>
      </c>
      <c r="H41">
        <v>-0.56000000000000005</v>
      </c>
      <c r="I41">
        <v>-0.98</v>
      </c>
      <c r="J41">
        <v>-1.44</v>
      </c>
      <c r="K41">
        <v>0.78</v>
      </c>
      <c r="L41">
        <v>1.89</v>
      </c>
      <c r="M41">
        <v>0.48</v>
      </c>
      <c r="N41">
        <v>0.25</v>
      </c>
      <c r="O41">
        <v>0.19</v>
      </c>
      <c r="P41">
        <v>7.0000000000000007E-2</v>
      </c>
      <c r="Q41">
        <v>-0.65</v>
      </c>
      <c r="R41">
        <v>0.11</v>
      </c>
      <c r="S41">
        <v>-0.28999999999999998</v>
      </c>
      <c r="T41">
        <v>0.24</v>
      </c>
      <c r="U41">
        <v>0.52</v>
      </c>
      <c r="V41">
        <v>0.28000000000000003</v>
      </c>
      <c r="W41">
        <v>0.17</v>
      </c>
    </row>
    <row r="42" spans="1:23" x14ac:dyDescent="0.25">
      <c r="A42" s="5" t="s">
        <v>108</v>
      </c>
      <c r="B42" s="5" t="s">
        <v>109</v>
      </c>
      <c r="C42" t="s">
        <v>67</v>
      </c>
      <c r="D42" t="s">
        <v>67</v>
      </c>
      <c r="E42" t="s">
        <v>67</v>
      </c>
      <c r="F42" t="s">
        <v>67</v>
      </c>
      <c r="G42" t="s">
        <v>67</v>
      </c>
      <c r="H42" t="s">
        <v>67</v>
      </c>
      <c r="I42" t="s">
        <v>67</v>
      </c>
      <c r="J42" t="s">
        <v>67</v>
      </c>
      <c r="K42">
        <v>0.25</v>
      </c>
      <c r="L42">
        <v>0.6</v>
      </c>
      <c r="M42">
        <v>0.15</v>
      </c>
      <c r="N42">
        <v>0.09</v>
      </c>
      <c r="O42">
        <v>7.0000000000000007E-2</v>
      </c>
      <c r="P42" t="s">
        <v>67</v>
      </c>
      <c r="Q42" t="s">
        <v>67</v>
      </c>
      <c r="R42" t="s">
        <v>67</v>
      </c>
      <c r="S42" t="s">
        <v>67</v>
      </c>
      <c r="T42">
        <v>0.08</v>
      </c>
      <c r="U42">
        <v>0.18</v>
      </c>
      <c r="V42" t="s">
        <v>67</v>
      </c>
      <c r="W42" t="s">
        <v>67</v>
      </c>
    </row>
    <row r="43" spans="1:23" x14ac:dyDescent="0.25">
      <c r="A43" s="5" t="s">
        <v>110</v>
      </c>
      <c r="B43" s="5" t="s">
        <v>111</v>
      </c>
      <c r="C43" t="s">
        <v>67</v>
      </c>
      <c r="D43" t="s">
        <v>67</v>
      </c>
      <c r="E43" t="s">
        <v>67</v>
      </c>
      <c r="F43" t="s">
        <v>67</v>
      </c>
      <c r="G43" t="s">
        <v>67</v>
      </c>
      <c r="H43" t="s">
        <v>67</v>
      </c>
      <c r="I43" t="s">
        <v>67</v>
      </c>
      <c r="J43" t="s">
        <v>67</v>
      </c>
      <c r="K43">
        <v>25.4</v>
      </c>
      <c r="L43">
        <v>60.7</v>
      </c>
      <c r="M43">
        <v>15.1</v>
      </c>
      <c r="N43">
        <v>8.1999999999999993</v>
      </c>
      <c r="O43">
        <v>6.3</v>
      </c>
      <c r="P43" t="s">
        <v>67</v>
      </c>
      <c r="Q43" t="s">
        <v>67</v>
      </c>
      <c r="R43" t="s">
        <v>67</v>
      </c>
      <c r="S43" t="s">
        <v>67</v>
      </c>
      <c r="T43">
        <v>5.0999999999999996</v>
      </c>
      <c r="U43">
        <v>11.7</v>
      </c>
      <c r="V43" t="s">
        <v>67</v>
      </c>
      <c r="W43" t="s">
        <v>67</v>
      </c>
    </row>
    <row r="44" spans="1:23" x14ac:dyDescent="0.25">
      <c r="A44" s="5" t="s">
        <v>124</v>
      </c>
      <c r="B44" s="5" t="s">
        <v>125</v>
      </c>
      <c r="C44">
        <v>2.2999999999999998</v>
      </c>
      <c r="D44">
        <v>2.38</v>
      </c>
      <c r="E44">
        <v>2.06</v>
      </c>
      <c r="F44">
        <v>1.76</v>
      </c>
      <c r="G44">
        <v>1.75</v>
      </c>
      <c r="H44">
        <v>1.72</v>
      </c>
      <c r="I44">
        <v>1.64</v>
      </c>
      <c r="J44">
        <v>2.2599999999999998</v>
      </c>
      <c r="K44">
        <v>6.07</v>
      </c>
      <c r="L44">
        <v>7.75</v>
      </c>
      <c r="M44">
        <v>3.04</v>
      </c>
      <c r="N44">
        <v>3.06</v>
      </c>
      <c r="O44">
        <v>2.41</v>
      </c>
      <c r="P44">
        <v>1.96</v>
      </c>
      <c r="Q44">
        <v>1.59</v>
      </c>
      <c r="R44">
        <v>2.16</v>
      </c>
      <c r="S44">
        <v>1.41</v>
      </c>
      <c r="T44">
        <v>2.33</v>
      </c>
      <c r="U44">
        <v>3.71</v>
      </c>
      <c r="V44">
        <v>2.5099999999999998</v>
      </c>
      <c r="W44" t="s">
        <v>67</v>
      </c>
    </row>
    <row r="45" spans="1:23" x14ac:dyDescent="0.25">
      <c r="A45" s="5" t="s">
        <v>112</v>
      </c>
      <c r="B45" s="5" t="s">
        <v>113</v>
      </c>
      <c r="C45">
        <v>4.0999999999999996</v>
      </c>
      <c r="D45">
        <v>3.8</v>
      </c>
      <c r="E45">
        <v>3.3</v>
      </c>
      <c r="F45">
        <v>3.31</v>
      </c>
      <c r="G45">
        <v>3.52</v>
      </c>
      <c r="H45">
        <v>3.69</v>
      </c>
      <c r="I45">
        <v>4.17</v>
      </c>
      <c r="J45">
        <v>4.66</v>
      </c>
      <c r="K45">
        <v>6.24</v>
      </c>
      <c r="L45">
        <v>5.94</v>
      </c>
      <c r="M45">
        <v>4.1500000000000004</v>
      </c>
      <c r="N45">
        <v>2.37</v>
      </c>
      <c r="O45">
        <v>2.23</v>
      </c>
      <c r="P45">
        <v>2.09</v>
      </c>
      <c r="Q45">
        <v>2.09</v>
      </c>
      <c r="R45">
        <v>2.09</v>
      </c>
      <c r="S45">
        <v>2.02</v>
      </c>
      <c r="T45">
        <v>2.4</v>
      </c>
      <c r="U45">
        <v>2.39</v>
      </c>
      <c r="V45">
        <v>1.98</v>
      </c>
      <c r="W45" t="s">
        <v>67</v>
      </c>
    </row>
    <row r="46" spans="1:23" x14ac:dyDescent="0.25">
      <c r="A46" s="5" t="s">
        <v>114</v>
      </c>
      <c r="B46" s="5" t="s">
        <v>115</v>
      </c>
      <c r="C46">
        <v>0.38</v>
      </c>
      <c r="D46">
        <v>0.12</v>
      </c>
      <c r="E46">
        <v>0.63</v>
      </c>
      <c r="F46">
        <v>-0.34</v>
      </c>
      <c r="G46">
        <v>-0.41</v>
      </c>
      <c r="H46">
        <v>-0.3</v>
      </c>
      <c r="I46">
        <v>7.0000000000000007E-2</v>
      </c>
      <c r="J46">
        <v>-0.45</v>
      </c>
      <c r="K46">
        <v>-0.06</v>
      </c>
      <c r="L46">
        <v>1.46</v>
      </c>
      <c r="M46">
        <v>0.79</v>
      </c>
      <c r="N46">
        <v>0.18</v>
      </c>
      <c r="O46">
        <v>0.37</v>
      </c>
      <c r="P46">
        <v>0.24</v>
      </c>
      <c r="Q46">
        <v>-0.14000000000000001</v>
      </c>
      <c r="R46">
        <v>0.1</v>
      </c>
      <c r="S46">
        <v>-0.12</v>
      </c>
      <c r="T46">
        <v>-0.04</v>
      </c>
      <c r="U46">
        <v>0.65</v>
      </c>
      <c r="V46">
        <v>0.53</v>
      </c>
      <c r="W46" t="s">
        <v>67</v>
      </c>
    </row>
    <row r="47" spans="1:23" x14ac:dyDescent="0.25">
      <c r="A47" s="5" t="s">
        <v>116</v>
      </c>
      <c r="B47" s="5" t="s">
        <v>117</v>
      </c>
      <c r="C47">
        <v>4.99</v>
      </c>
      <c r="D47">
        <v>4.7699999999999996</v>
      </c>
      <c r="E47">
        <v>4.07</v>
      </c>
      <c r="F47">
        <v>3.91</v>
      </c>
      <c r="G47">
        <v>4.28</v>
      </c>
      <c r="H47">
        <v>4.7300000000000004</v>
      </c>
      <c r="I47">
        <v>5.05</v>
      </c>
      <c r="J47">
        <v>5.55</v>
      </c>
      <c r="K47">
        <v>7.72</v>
      </c>
      <c r="L47">
        <v>8.14</v>
      </c>
      <c r="M47">
        <v>5.75</v>
      </c>
      <c r="N47">
        <v>3.51</v>
      </c>
      <c r="O47">
        <v>3.33</v>
      </c>
      <c r="P47">
        <v>3</v>
      </c>
      <c r="Q47">
        <v>2.7</v>
      </c>
      <c r="R47">
        <v>2.7</v>
      </c>
      <c r="S47">
        <v>2.54</v>
      </c>
      <c r="T47">
        <v>3.05</v>
      </c>
      <c r="U47">
        <v>3.97</v>
      </c>
      <c r="V47">
        <v>3.6</v>
      </c>
      <c r="W47" t="s">
        <v>67</v>
      </c>
    </row>
    <row r="48" spans="1:23" x14ac:dyDescent="0.25">
      <c r="A48" s="5" t="s">
        <v>118</v>
      </c>
      <c r="B48" s="5" t="s">
        <v>119</v>
      </c>
      <c r="C48">
        <v>688</v>
      </c>
      <c r="D48">
        <v>628</v>
      </c>
      <c r="E48">
        <v>581</v>
      </c>
      <c r="F48">
        <v>705</v>
      </c>
      <c r="G48">
        <v>748</v>
      </c>
      <c r="H48">
        <v>789</v>
      </c>
      <c r="I48">
        <v>776</v>
      </c>
      <c r="J48">
        <v>964</v>
      </c>
      <c r="K48">
        <v>978</v>
      </c>
      <c r="L48">
        <v>784</v>
      </c>
      <c r="M48">
        <v>687</v>
      </c>
      <c r="N48">
        <v>619</v>
      </c>
      <c r="O48">
        <v>609</v>
      </c>
      <c r="P48">
        <v>566</v>
      </c>
      <c r="Q48">
        <v>570</v>
      </c>
      <c r="R48">
        <v>443</v>
      </c>
      <c r="S48">
        <v>385</v>
      </c>
      <c r="T48">
        <v>495</v>
      </c>
      <c r="U48">
        <v>517</v>
      </c>
      <c r="V48">
        <v>380</v>
      </c>
      <c r="W48">
        <v>202</v>
      </c>
    </row>
    <row r="49" spans="1:23" x14ac:dyDescent="0.25">
      <c r="A49" s="5" t="s">
        <v>120</v>
      </c>
      <c r="B49" s="5" t="s">
        <v>121</v>
      </c>
      <c r="C49" t="s">
        <v>67</v>
      </c>
      <c r="D49" t="s">
        <v>67</v>
      </c>
      <c r="E49" t="s">
        <v>67</v>
      </c>
      <c r="F49" t="s">
        <v>67</v>
      </c>
      <c r="G49" t="s">
        <v>67</v>
      </c>
      <c r="H49" t="s">
        <v>67</v>
      </c>
      <c r="I49" t="s">
        <v>67</v>
      </c>
      <c r="J49" t="s">
        <v>67</v>
      </c>
      <c r="K49" t="s">
        <v>67</v>
      </c>
      <c r="L49" t="s">
        <v>67</v>
      </c>
      <c r="M49" t="s">
        <v>67</v>
      </c>
      <c r="N49" t="s">
        <v>67</v>
      </c>
      <c r="O49" t="s">
        <v>67</v>
      </c>
      <c r="P49" t="s">
        <v>67</v>
      </c>
      <c r="Q49" t="s">
        <v>67</v>
      </c>
      <c r="R49" t="s">
        <v>67</v>
      </c>
      <c r="S49" t="s">
        <v>67</v>
      </c>
      <c r="T49" t="s">
        <v>67</v>
      </c>
      <c r="U49" t="s">
        <v>67</v>
      </c>
      <c r="V49" t="s">
        <v>67</v>
      </c>
      <c r="W49" t="s">
        <v>67</v>
      </c>
    </row>
    <row r="50" spans="1:23" x14ac:dyDescent="0.25">
      <c r="A50" s="5" t="s">
        <v>122</v>
      </c>
      <c r="B50" s="5" t="s">
        <v>123</v>
      </c>
      <c r="C50" t="s">
        <v>67</v>
      </c>
      <c r="D50" t="s">
        <v>67</v>
      </c>
      <c r="E50" t="s">
        <v>67</v>
      </c>
      <c r="F50" t="s">
        <v>67</v>
      </c>
      <c r="G50" t="s">
        <v>67</v>
      </c>
      <c r="H50" t="s">
        <v>67</v>
      </c>
      <c r="I50" t="s">
        <v>67</v>
      </c>
      <c r="J50" t="s">
        <v>67</v>
      </c>
      <c r="K50" t="s">
        <v>67</v>
      </c>
      <c r="L50" t="s">
        <v>67</v>
      </c>
      <c r="M50" t="s">
        <v>67</v>
      </c>
      <c r="N50" t="s">
        <v>67</v>
      </c>
      <c r="O50" t="s">
        <v>67</v>
      </c>
      <c r="P50" t="s">
        <v>67</v>
      </c>
      <c r="Q50" t="s">
        <v>67</v>
      </c>
      <c r="R50" t="s">
        <v>67</v>
      </c>
      <c r="S50" t="s">
        <v>67</v>
      </c>
      <c r="T50" t="s">
        <v>67</v>
      </c>
      <c r="U50" t="s">
        <v>67</v>
      </c>
      <c r="V50" t="s">
        <v>67</v>
      </c>
      <c r="W50" t="s">
        <v>67</v>
      </c>
    </row>
    <row r="51" spans="1:23" x14ac:dyDescent="0.25">
      <c r="A51" s="5" t="s">
        <v>301</v>
      </c>
      <c r="B51" s="5" t="s">
        <v>302</v>
      </c>
      <c r="C51">
        <v>377365</v>
      </c>
      <c r="D51">
        <v>428043</v>
      </c>
      <c r="E51">
        <v>396527</v>
      </c>
      <c r="F51">
        <v>278691</v>
      </c>
      <c r="G51">
        <v>264380</v>
      </c>
      <c r="H51">
        <v>245624</v>
      </c>
      <c r="I51">
        <v>235648</v>
      </c>
      <c r="J51">
        <v>236340</v>
      </c>
      <c r="K51">
        <v>624703</v>
      </c>
      <c r="L51">
        <v>999713</v>
      </c>
      <c r="M51">
        <v>440840</v>
      </c>
      <c r="N51">
        <v>443295</v>
      </c>
      <c r="O51">
        <v>352709</v>
      </c>
      <c r="P51">
        <v>303356</v>
      </c>
      <c r="Q51">
        <v>244561</v>
      </c>
      <c r="R51">
        <v>316027</v>
      </c>
      <c r="S51">
        <v>237142</v>
      </c>
      <c r="T51">
        <v>304444</v>
      </c>
      <c r="U51">
        <v>464410</v>
      </c>
      <c r="V51">
        <v>415526</v>
      </c>
      <c r="W51">
        <v>419306</v>
      </c>
    </row>
    <row r="52" spans="1:23" x14ac:dyDescent="0.25">
      <c r="A52" s="5" t="s">
        <v>126</v>
      </c>
      <c r="B52" s="5" t="s">
        <v>127</v>
      </c>
      <c r="C52">
        <v>157994</v>
      </c>
      <c r="D52">
        <v>187261</v>
      </c>
      <c r="E52">
        <v>127367</v>
      </c>
      <c r="F52">
        <v>79858</v>
      </c>
      <c r="G52">
        <v>66578</v>
      </c>
      <c r="H52">
        <v>52598</v>
      </c>
      <c r="I52">
        <v>-9536</v>
      </c>
      <c r="J52">
        <v>414.94</v>
      </c>
      <c r="K52">
        <v>236605</v>
      </c>
      <c r="L52">
        <v>525255</v>
      </c>
      <c r="M52">
        <v>196070</v>
      </c>
      <c r="N52">
        <v>182391</v>
      </c>
      <c r="O52">
        <v>139573</v>
      </c>
      <c r="P52">
        <v>112014</v>
      </c>
      <c r="Q52">
        <v>60877</v>
      </c>
      <c r="R52">
        <v>112867</v>
      </c>
      <c r="S52">
        <v>41818</v>
      </c>
      <c r="T52">
        <v>128889</v>
      </c>
      <c r="U52">
        <v>231915</v>
      </c>
      <c r="V52">
        <v>198684</v>
      </c>
      <c r="W52">
        <v>186139</v>
      </c>
    </row>
    <row r="53" spans="1:23" x14ac:dyDescent="0.25">
      <c r="A53" s="5" t="s">
        <v>128</v>
      </c>
      <c r="B53" s="5" t="s">
        <v>129</v>
      </c>
      <c r="C53">
        <v>47674</v>
      </c>
      <c r="D53">
        <v>73089</v>
      </c>
      <c r="E53">
        <v>11188</v>
      </c>
      <c r="F53">
        <v>-34043</v>
      </c>
      <c r="G53">
        <v>-39037</v>
      </c>
      <c r="H53">
        <v>-79214</v>
      </c>
      <c r="I53">
        <v>-130155</v>
      </c>
      <c r="J53">
        <v>-150830</v>
      </c>
      <c r="K53">
        <v>81288</v>
      </c>
      <c r="L53">
        <v>245536</v>
      </c>
      <c r="M53">
        <v>65211</v>
      </c>
      <c r="N53">
        <v>37157</v>
      </c>
      <c r="O53">
        <v>28407</v>
      </c>
      <c r="P53">
        <v>10424</v>
      </c>
      <c r="Q53">
        <v>-93860</v>
      </c>
      <c r="R53">
        <v>16027</v>
      </c>
      <c r="S53">
        <v>-49870</v>
      </c>
      <c r="T53">
        <v>30909</v>
      </c>
      <c r="U53">
        <v>64990</v>
      </c>
      <c r="V53">
        <v>48684</v>
      </c>
      <c r="W53">
        <v>51485</v>
      </c>
    </row>
    <row r="54" spans="1:23" x14ac:dyDescent="0.25">
      <c r="A54" s="5" t="s">
        <v>130</v>
      </c>
      <c r="B54" s="5" t="s">
        <v>131</v>
      </c>
      <c r="C54">
        <v>29.4</v>
      </c>
      <c r="D54">
        <v>20.5</v>
      </c>
      <c r="E54">
        <v>193</v>
      </c>
      <c r="F54" t="s">
        <v>67</v>
      </c>
      <c r="G54" t="s">
        <v>67</v>
      </c>
      <c r="H54" t="s">
        <v>67</v>
      </c>
      <c r="I54" t="s">
        <v>67</v>
      </c>
      <c r="J54" t="s">
        <v>67</v>
      </c>
      <c r="K54">
        <v>12.5</v>
      </c>
      <c r="L54">
        <v>14.3</v>
      </c>
      <c r="M54">
        <v>48</v>
      </c>
      <c r="N54">
        <v>18.3</v>
      </c>
      <c r="O54">
        <v>47.6</v>
      </c>
      <c r="P54">
        <v>47.7</v>
      </c>
      <c r="Q54" t="s">
        <v>67</v>
      </c>
      <c r="R54">
        <v>27.7</v>
      </c>
      <c r="S54" t="s">
        <v>67</v>
      </c>
      <c r="T54">
        <v>19</v>
      </c>
      <c r="U54">
        <v>48.9</v>
      </c>
      <c r="V54">
        <v>199.1</v>
      </c>
      <c r="W54">
        <v>198.7</v>
      </c>
    </row>
    <row r="55" spans="1:23" x14ac:dyDescent="0.25">
      <c r="A55" s="5" t="s">
        <v>132</v>
      </c>
      <c r="B55" s="5" t="s">
        <v>133</v>
      </c>
      <c r="C55">
        <v>3.71</v>
      </c>
      <c r="D55">
        <v>3.53</v>
      </c>
      <c r="E55">
        <v>5.62</v>
      </c>
      <c r="F55">
        <v>1.76</v>
      </c>
      <c r="G55">
        <v>2.35</v>
      </c>
      <c r="H55">
        <v>5.45</v>
      </c>
      <c r="I55">
        <v>6.42</v>
      </c>
      <c r="J55">
        <v>3.93</v>
      </c>
      <c r="K55">
        <v>1.62</v>
      </c>
      <c r="L55">
        <v>3.56</v>
      </c>
      <c r="M55">
        <v>7.73</v>
      </c>
      <c r="N55">
        <v>1.56</v>
      </c>
      <c r="O55">
        <v>3.94</v>
      </c>
      <c r="P55">
        <v>1.71</v>
      </c>
      <c r="Q55">
        <v>1.75</v>
      </c>
      <c r="R55">
        <v>1.41</v>
      </c>
      <c r="S55">
        <v>3.37</v>
      </c>
      <c r="T55">
        <v>1.96</v>
      </c>
      <c r="U55">
        <v>6.87</v>
      </c>
      <c r="V55">
        <v>23.04</v>
      </c>
      <c r="W55" t="s">
        <v>67</v>
      </c>
    </row>
    <row r="56" spans="1:23" x14ac:dyDescent="0.25">
      <c r="A56" s="5" t="s">
        <v>134</v>
      </c>
      <c r="B56" s="5" t="s">
        <v>135</v>
      </c>
      <c r="C56">
        <v>2.08</v>
      </c>
      <c r="D56">
        <v>2.2200000000000002</v>
      </c>
      <c r="E56">
        <v>3.51</v>
      </c>
      <c r="F56">
        <v>0.94</v>
      </c>
      <c r="G56">
        <v>1.17</v>
      </c>
      <c r="H56">
        <v>2.54</v>
      </c>
      <c r="I56">
        <v>2.52</v>
      </c>
      <c r="J56">
        <v>1.91</v>
      </c>
      <c r="K56">
        <v>1.58</v>
      </c>
      <c r="L56">
        <v>4.6500000000000004</v>
      </c>
      <c r="M56">
        <v>5.66</v>
      </c>
      <c r="N56">
        <v>2.0099999999999998</v>
      </c>
      <c r="O56">
        <v>4.2699999999999996</v>
      </c>
      <c r="P56">
        <v>1.59</v>
      </c>
      <c r="Q56">
        <v>1.33</v>
      </c>
      <c r="R56">
        <v>1.46</v>
      </c>
      <c r="S56">
        <v>2.35</v>
      </c>
      <c r="T56">
        <v>1.89</v>
      </c>
      <c r="U56">
        <v>10.67</v>
      </c>
      <c r="V56">
        <v>29.11</v>
      </c>
      <c r="W56" t="s">
        <v>67</v>
      </c>
    </row>
    <row r="57" spans="1:23" x14ac:dyDescent="0.25">
      <c r="A57" s="5" t="s">
        <v>136</v>
      </c>
      <c r="B57" s="5" t="s">
        <v>137</v>
      </c>
      <c r="C57">
        <v>22.51</v>
      </c>
      <c r="D57">
        <v>73.06</v>
      </c>
      <c r="E57">
        <v>18.47</v>
      </c>
      <c r="F57">
        <v>-9.18</v>
      </c>
      <c r="G57">
        <v>-10.19</v>
      </c>
      <c r="H57">
        <v>-31.24</v>
      </c>
      <c r="I57">
        <v>143.09</v>
      </c>
      <c r="J57">
        <v>-19.82</v>
      </c>
      <c r="K57">
        <v>-157.46</v>
      </c>
      <c r="L57">
        <v>18.89</v>
      </c>
      <c r="M57">
        <v>29.67</v>
      </c>
      <c r="N57">
        <v>26.85</v>
      </c>
      <c r="O57">
        <v>25.76</v>
      </c>
      <c r="P57">
        <v>14.1</v>
      </c>
      <c r="Q57">
        <v>-20.010000000000002</v>
      </c>
      <c r="R57">
        <v>29.06</v>
      </c>
      <c r="S57">
        <v>-39.97</v>
      </c>
      <c r="T57">
        <v>-101.67</v>
      </c>
      <c r="U57">
        <v>39.08</v>
      </c>
      <c r="V57">
        <v>109.26</v>
      </c>
      <c r="W57" t="s">
        <v>67</v>
      </c>
    </row>
    <row r="58" spans="1:23" x14ac:dyDescent="0.25">
      <c r="A58" s="5" t="s">
        <v>138</v>
      </c>
      <c r="B58" s="5" t="s">
        <v>139</v>
      </c>
      <c r="C58" t="s">
        <v>67</v>
      </c>
      <c r="D58" t="s">
        <v>67</v>
      </c>
      <c r="E58" t="s">
        <v>67</v>
      </c>
      <c r="F58" t="s">
        <v>67</v>
      </c>
      <c r="G58" t="s">
        <v>67</v>
      </c>
      <c r="H58" t="s">
        <v>67</v>
      </c>
      <c r="I58" t="s">
        <v>67</v>
      </c>
      <c r="J58" t="s">
        <v>67</v>
      </c>
      <c r="K58">
        <v>2.54</v>
      </c>
      <c r="L58">
        <v>2.17</v>
      </c>
      <c r="M58">
        <v>0.64</v>
      </c>
      <c r="N58">
        <v>1.89</v>
      </c>
      <c r="O58">
        <v>0.74</v>
      </c>
      <c r="P58" t="s">
        <v>67</v>
      </c>
      <c r="Q58" t="s">
        <v>67</v>
      </c>
      <c r="R58" t="s">
        <v>67</v>
      </c>
      <c r="S58" t="s">
        <v>67</v>
      </c>
      <c r="T58">
        <v>1.76</v>
      </c>
      <c r="U58">
        <v>0.71</v>
      </c>
      <c r="V58" t="s">
        <v>67</v>
      </c>
      <c r="W58" t="s">
        <v>67</v>
      </c>
    </row>
    <row r="59" spans="1:23" x14ac:dyDescent="0.25">
      <c r="A59" s="5" t="s">
        <v>140</v>
      </c>
      <c r="B59" s="5" t="s">
        <v>141</v>
      </c>
      <c r="C59">
        <v>3.4</v>
      </c>
      <c r="D59">
        <v>4.9000000000000004</v>
      </c>
      <c r="E59">
        <v>0.5</v>
      </c>
      <c r="F59">
        <v>-7.1</v>
      </c>
      <c r="G59">
        <v>-6.3</v>
      </c>
      <c r="H59">
        <v>-6</v>
      </c>
      <c r="I59">
        <v>-9.3000000000000007</v>
      </c>
      <c r="J59">
        <v>-16.2</v>
      </c>
      <c r="K59">
        <v>8</v>
      </c>
      <c r="L59">
        <v>7</v>
      </c>
      <c r="M59">
        <v>2.1</v>
      </c>
      <c r="N59">
        <v>5.5</v>
      </c>
      <c r="O59">
        <v>2.1</v>
      </c>
      <c r="P59">
        <v>2.1</v>
      </c>
      <c r="Q59">
        <v>-23.4</v>
      </c>
      <c r="R59">
        <v>3.6</v>
      </c>
      <c r="S59">
        <v>-6.3</v>
      </c>
      <c r="T59">
        <v>5.3</v>
      </c>
      <c r="U59">
        <v>2</v>
      </c>
      <c r="V59">
        <v>0.5</v>
      </c>
      <c r="W59">
        <v>0.5</v>
      </c>
    </row>
    <row r="60" spans="1:23" x14ac:dyDescent="0.25">
      <c r="A60" s="5" t="s">
        <v>142</v>
      </c>
      <c r="B60" s="5" t="s">
        <v>143</v>
      </c>
      <c r="C60">
        <v>7.09</v>
      </c>
      <c r="D60">
        <v>10.71</v>
      </c>
      <c r="E60">
        <v>1.76</v>
      </c>
      <c r="F60">
        <v>-6.49</v>
      </c>
      <c r="G60">
        <v>-7.36</v>
      </c>
      <c r="H60">
        <v>-15.03</v>
      </c>
      <c r="I60">
        <v>-21.7</v>
      </c>
      <c r="J60">
        <v>-30.94</v>
      </c>
      <c r="K60">
        <v>12.65</v>
      </c>
      <c r="L60">
        <v>32.07</v>
      </c>
      <c r="M60">
        <v>10.83</v>
      </c>
      <c r="N60">
        <v>10.8</v>
      </c>
      <c r="O60">
        <v>8.7200000000000006</v>
      </c>
      <c r="P60">
        <v>3.21</v>
      </c>
      <c r="Q60">
        <v>-29.14</v>
      </c>
      <c r="R60">
        <v>5.24</v>
      </c>
      <c r="S60">
        <v>-14.66</v>
      </c>
      <c r="T60">
        <v>9.83</v>
      </c>
      <c r="U60">
        <v>21.73</v>
      </c>
      <c r="V60">
        <v>14.8</v>
      </c>
      <c r="W60">
        <v>9.9600000000000009</v>
      </c>
    </row>
    <row r="61" spans="1:23" x14ac:dyDescent="0.25">
      <c r="A61" s="5" t="s">
        <v>144</v>
      </c>
      <c r="B61" s="5" t="s">
        <v>145</v>
      </c>
      <c r="C61">
        <v>12.63</v>
      </c>
      <c r="D61">
        <v>17.079999999999998</v>
      </c>
      <c r="E61">
        <v>2.82</v>
      </c>
      <c r="F61">
        <v>-12.21</v>
      </c>
      <c r="G61">
        <v>-14.76</v>
      </c>
      <c r="H61">
        <v>-32.25</v>
      </c>
      <c r="I61">
        <v>-55.22</v>
      </c>
      <c r="J61">
        <v>-63.83</v>
      </c>
      <c r="K61">
        <v>13.01</v>
      </c>
      <c r="L61">
        <v>24.56</v>
      </c>
      <c r="M61">
        <v>14.79</v>
      </c>
      <c r="N61">
        <v>8.3800000000000008</v>
      </c>
      <c r="O61">
        <v>8.0500000000000007</v>
      </c>
      <c r="P61">
        <v>3.44</v>
      </c>
      <c r="Q61">
        <v>-38.380000000000003</v>
      </c>
      <c r="R61">
        <v>36.36</v>
      </c>
      <c r="S61">
        <v>-21.03</v>
      </c>
      <c r="T61">
        <v>10.15</v>
      </c>
      <c r="U61">
        <v>13.99</v>
      </c>
      <c r="V61">
        <v>11.72</v>
      </c>
      <c r="W61">
        <v>12.28</v>
      </c>
    </row>
    <row r="62" spans="1:23" x14ac:dyDescent="0.25">
      <c r="A62" s="5" t="s">
        <v>146</v>
      </c>
      <c r="B62" s="5" t="s">
        <v>147</v>
      </c>
      <c r="C62">
        <v>5.84</v>
      </c>
      <c r="D62">
        <v>8.5399999999999991</v>
      </c>
      <c r="E62">
        <v>1.45</v>
      </c>
      <c r="F62">
        <v>-5.48</v>
      </c>
      <c r="G62">
        <v>-6.05</v>
      </c>
      <c r="H62">
        <v>-11.72</v>
      </c>
      <c r="I62">
        <v>-17.88</v>
      </c>
      <c r="J62">
        <v>-25.96</v>
      </c>
      <c r="K62">
        <v>10.39</v>
      </c>
      <c r="L62">
        <v>23.39</v>
      </c>
      <c r="M62">
        <v>7.82</v>
      </c>
      <c r="N62">
        <v>7.31</v>
      </c>
      <c r="O62">
        <v>5.86</v>
      </c>
      <c r="P62">
        <v>2.2799999999999998</v>
      </c>
      <c r="Q62">
        <v>-22.46</v>
      </c>
      <c r="R62">
        <v>4.0599999999999996</v>
      </c>
      <c r="S62">
        <v>-11.64</v>
      </c>
      <c r="T62">
        <v>7.8</v>
      </c>
      <c r="U62">
        <v>13.05</v>
      </c>
      <c r="V62">
        <v>8.1999999999999993</v>
      </c>
      <c r="W62">
        <v>7.79</v>
      </c>
    </row>
    <row r="63" spans="1:23" x14ac:dyDescent="0.25">
      <c r="A63" s="5" t="s">
        <v>148</v>
      </c>
      <c r="B63" s="5" t="s">
        <v>148</v>
      </c>
      <c r="C63">
        <v>5.83</v>
      </c>
      <c r="D63">
        <v>8.52</v>
      </c>
      <c r="E63">
        <v>1.43</v>
      </c>
      <c r="F63">
        <v>-5.5</v>
      </c>
      <c r="G63">
        <v>-6.06</v>
      </c>
      <c r="H63">
        <v>-11.72</v>
      </c>
      <c r="I63">
        <v>-17.93</v>
      </c>
      <c r="J63">
        <v>-25.96</v>
      </c>
      <c r="K63">
        <v>10.23</v>
      </c>
      <c r="L63">
        <v>23.38</v>
      </c>
      <c r="M63">
        <v>7.82</v>
      </c>
      <c r="N63">
        <v>7.31</v>
      </c>
      <c r="O63">
        <v>5.83</v>
      </c>
      <c r="P63">
        <v>2.2400000000000002</v>
      </c>
      <c r="Q63">
        <v>-22.55</v>
      </c>
      <c r="R63">
        <v>4.0599999999999996</v>
      </c>
      <c r="S63">
        <v>-11.64</v>
      </c>
      <c r="T63">
        <v>7.75</v>
      </c>
      <c r="U63">
        <v>13.05</v>
      </c>
      <c r="V63">
        <v>8.16</v>
      </c>
      <c r="W63">
        <v>7.65</v>
      </c>
    </row>
    <row r="64" spans="1:23" x14ac:dyDescent="0.25">
      <c r="A64" s="5" t="s">
        <v>149</v>
      </c>
      <c r="B64" s="5" t="s">
        <v>150</v>
      </c>
      <c r="C64">
        <v>73.180000000000007</v>
      </c>
      <c r="D64">
        <v>72.150000000000006</v>
      </c>
      <c r="E64">
        <v>68.95</v>
      </c>
      <c r="F64">
        <v>64.12</v>
      </c>
      <c r="G64">
        <v>65.23</v>
      </c>
      <c r="H64">
        <v>72.05</v>
      </c>
      <c r="I64">
        <v>72.89</v>
      </c>
      <c r="J64">
        <v>69.209999999999994</v>
      </c>
      <c r="K64">
        <v>74.8</v>
      </c>
      <c r="L64">
        <v>79.63</v>
      </c>
      <c r="M64">
        <v>79.290000000000006</v>
      </c>
      <c r="N64">
        <v>62.71</v>
      </c>
      <c r="O64">
        <v>60.44</v>
      </c>
      <c r="P64">
        <v>51.42</v>
      </c>
      <c r="Q64">
        <v>39.020000000000003</v>
      </c>
      <c r="R64">
        <v>59.98</v>
      </c>
      <c r="S64">
        <v>59.31</v>
      </c>
      <c r="T64">
        <v>64.989999999999995</v>
      </c>
      <c r="U64">
        <v>76.81</v>
      </c>
      <c r="V64">
        <v>78.739999999999995</v>
      </c>
      <c r="W64">
        <v>69.12</v>
      </c>
    </row>
    <row r="65" spans="1:23" x14ac:dyDescent="0.25">
      <c r="A65" s="5" t="s">
        <v>151</v>
      </c>
      <c r="B65" s="5" t="s">
        <v>152</v>
      </c>
      <c r="C65">
        <v>82.18</v>
      </c>
      <c r="D65">
        <v>79.53</v>
      </c>
      <c r="E65">
        <v>81.06</v>
      </c>
      <c r="F65">
        <v>84.75</v>
      </c>
      <c r="G65">
        <v>82.26</v>
      </c>
      <c r="H65">
        <v>77.92</v>
      </c>
      <c r="I65">
        <v>82.63</v>
      </c>
      <c r="J65">
        <v>83.93</v>
      </c>
      <c r="K65">
        <v>80.83</v>
      </c>
      <c r="L65">
        <v>72.91</v>
      </c>
      <c r="M65">
        <v>72.150000000000006</v>
      </c>
      <c r="N65">
        <v>67.63</v>
      </c>
      <c r="O65">
        <v>66.849999999999994</v>
      </c>
      <c r="P65">
        <v>69.790000000000006</v>
      </c>
      <c r="Q65">
        <v>77.37</v>
      </c>
      <c r="R65">
        <v>77.42</v>
      </c>
      <c r="S65">
        <v>79.44</v>
      </c>
      <c r="T65">
        <v>78.88</v>
      </c>
      <c r="U65">
        <v>60.06</v>
      </c>
      <c r="V65">
        <v>55.14</v>
      </c>
      <c r="W65">
        <v>76.760000000000005</v>
      </c>
    </row>
    <row r="66" spans="1:23" x14ac:dyDescent="0.25">
      <c r="A66" s="5" t="s">
        <v>153</v>
      </c>
      <c r="B66" s="5" t="s">
        <v>154</v>
      </c>
      <c r="C66">
        <v>17.82</v>
      </c>
      <c r="D66">
        <v>20.47</v>
      </c>
      <c r="E66">
        <v>18.940000000000001</v>
      </c>
      <c r="F66">
        <v>15.25</v>
      </c>
      <c r="G66">
        <v>17.739999999999998</v>
      </c>
      <c r="H66">
        <v>22.08</v>
      </c>
      <c r="I66">
        <v>17.37</v>
      </c>
      <c r="J66">
        <v>16.07</v>
      </c>
      <c r="K66">
        <v>19.170000000000002</v>
      </c>
      <c r="L66">
        <v>27.09</v>
      </c>
      <c r="M66">
        <v>27.85</v>
      </c>
      <c r="N66">
        <v>32.369999999999997</v>
      </c>
      <c r="O66">
        <v>33.15</v>
      </c>
      <c r="P66">
        <v>30.21</v>
      </c>
      <c r="Q66">
        <v>22.63</v>
      </c>
      <c r="R66">
        <v>22.58</v>
      </c>
      <c r="S66">
        <v>20.56</v>
      </c>
      <c r="T66">
        <v>21.12</v>
      </c>
      <c r="U66">
        <v>39.94</v>
      </c>
      <c r="V66">
        <v>44.86</v>
      </c>
      <c r="W66">
        <v>23.24</v>
      </c>
    </row>
    <row r="67" spans="1:23" x14ac:dyDescent="0.25">
      <c r="A67" s="5" t="s">
        <v>155</v>
      </c>
      <c r="B67" s="5" t="s">
        <v>156</v>
      </c>
      <c r="C67">
        <v>21.68</v>
      </c>
      <c r="D67">
        <v>25.73</v>
      </c>
      <c r="E67">
        <v>23.37</v>
      </c>
      <c r="F67">
        <v>17.989999999999998</v>
      </c>
      <c r="G67">
        <v>21.56</v>
      </c>
      <c r="H67">
        <v>28.34</v>
      </c>
      <c r="I67">
        <v>21.01</v>
      </c>
      <c r="J67">
        <v>19.149999999999999</v>
      </c>
      <c r="K67">
        <v>23.71</v>
      </c>
      <c r="L67">
        <v>37.159999999999997</v>
      </c>
      <c r="M67">
        <v>38.6</v>
      </c>
      <c r="N67">
        <v>47.86</v>
      </c>
      <c r="O67">
        <v>49.6</v>
      </c>
      <c r="P67">
        <v>43.28</v>
      </c>
      <c r="Q67">
        <v>29.25</v>
      </c>
      <c r="R67">
        <v>29.17</v>
      </c>
      <c r="S67">
        <v>25.88</v>
      </c>
      <c r="T67">
        <v>26.78</v>
      </c>
      <c r="U67">
        <v>66.489999999999995</v>
      </c>
      <c r="V67">
        <v>81.36</v>
      </c>
      <c r="W67">
        <v>30.27</v>
      </c>
    </row>
    <row r="68" spans="1:23" x14ac:dyDescent="0.25">
      <c r="A68" s="5" t="s">
        <v>303</v>
      </c>
      <c r="B68" s="5" t="s">
        <v>304</v>
      </c>
      <c r="C68">
        <v>41.87</v>
      </c>
      <c r="D68">
        <v>43.75</v>
      </c>
      <c r="E68">
        <v>32.119999999999997</v>
      </c>
      <c r="F68">
        <v>28.65</v>
      </c>
      <c r="G68">
        <v>25.18</v>
      </c>
      <c r="H68">
        <v>21.41</v>
      </c>
      <c r="I68">
        <v>-4.05</v>
      </c>
      <c r="J68">
        <v>0.18</v>
      </c>
      <c r="K68">
        <v>37.869999999999997</v>
      </c>
      <c r="L68">
        <v>52.54</v>
      </c>
      <c r="M68">
        <v>44.47</v>
      </c>
      <c r="N68">
        <v>41.14</v>
      </c>
      <c r="O68">
        <v>39.57</v>
      </c>
      <c r="P68">
        <v>36.92</v>
      </c>
      <c r="Q68">
        <v>24.89</v>
      </c>
      <c r="R68">
        <v>35.71</v>
      </c>
      <c r="S68">
        <v>17.63</v>
      </c>
      <c r="T68">
        <v>42.34</v>
      </c>
      <c r="U68">
        <v>49.94</v>
      </c>
      <c r="V68">
        <v>47.82</v>
      </c>
    </row>
    <row r="69" spans="1:23" x14ac:dyDescent="0.25">
      <c r="A69" s="5" t="s">
        <v>157</v>
      </c>
      <c r="B69" s="5" t="s">
        <v>158</v>
      </c>
      <c r="C69">
        <v>73.180000000000007</v>
      </c>
      <c r="D69">
        <v>72.150000000000006</v>
      </c>
      <c r="E69">
        <v>68.95</v>
      </c>
      <c r="F69">
        <v>64.12</v>
      </c>
      <c r="G69">
        <v>65.23</v>
      </c>
      <c r="H69">
        <v>72.05</v>
      </c>
      <c r="I69">
        <v>72.89</v>
      </c>
      <c r="J69">
        <v>69.209999999999994</v>
      </c>
      <c r="K69">
        <v>74.8</v>
      </c>
      <c r="L69">
        <v>79.63</v>
      </c>
      <c r="M69">
        <v>79.290000000000006</v>
      </c>
      <c r="N69">
        <v>62.71</v>
      </c>
      <c r="O69">
        <v>60.44</v>
      </c>
      <c r="P69">
        <v>51.42</v>
      </c>
      <c r="Q69">
        <v>39.020000000000003</v>
      </c>
      <c r="R69">
        <v>59.98</v>
      </c>
      <c r="S69">
        <v>59.31</v>
      </c>
      <c r="T69">
        <v>64.989999999999995</v>
      </c>
      <c r="U69">
        <v>76.81</v>
      </c>
      <c r="V69">
        <v>78.739999999999995</v>
      </c>
    </row>
    <row r="70" spans="1:23" x14ac:dyDescent="0.25">
      <c r="A70" s="5" t="s">
        <v>159</v>
      </c>
      <c r="B70" s="5" t="s">
        <v>160</v>
      </c>
      <c r="C70">
        <v>12.63</v>
      </c>
      <c r="D70">
        <v>17.079999999999998</v>
      </c>
      <c r="E70">
        <v>2.82</v>
      </c>
      <c r="F70">
        <v>-12.21</v>
      </c>
      <c r="G70">
        <v>-14.76</v>
      </c>
      <c r="H70">
        <v>-32.25</v>
      </c>
      <c r="I70">
        <v>-55.22</v>
      </c>
      <c r="J70">
        <v>-63.83</v>
      </c>
      <c r="K70">
        <v>13.01</v>
      </c>
      <c r="L70">
        <v>24.56</v>
      </c>
      <c r="M70">
        <v>14.79</v>
      </c>
      <c r="N70">
        <v>8.3800000000000008</v>
      </c>
      <c r="O70">
        <v>8.0500000000000007</v>
      </c>
      <c r="P70">
        <v>3.44</v>
      </c>
      <c r="Q70">
        <v>-38.380000000000003</v>
      </c>
      <c r="R70">
        <v>5.07</v>
      </c>
      <c r="S70">
        <v>-21.03</v>
      </c>
      <c r="T70">
        <v>10.15</v>
      </c>
      <c r="U70">
        <v>13.99</v>
      </c>
      <c r="V70">
        <v>11.72</v>
      </c>
    </row>
    <row r="71" spans="1:23" x14ac:dyDescent="0.25">
      <c r="A71" s="5" t="s">
        <v>161</v>
      </c>
      <c r="B71" s="5" t="s">
        <v>162</v>
      </c>
      <c r="C71">
        <v>15.02</v>
      </c>
      <c r="D71">
        <v>15.44</v>
      </c>
      <c r="E71">
        <v>2.13</v>
      </c>
      <c r="F71">
        <v>-10.89</v>
      </c>
      <c r="G71">
        <v>-13.5</v>
      </c>
      <c r="H71">
        <v>-30.08</v>
      </c>
      <c r="I71">
        <v>-52.32</v>
      </c>
      <c r="J71">
        <v>-58.08</v>
      </c>
      <c r="K71">
        <v>18.48</v>
      </c>
      <c r="L71">
        <v>35.15</v>
      </c>
      <c r="M71">
        <v>20.7</v>
      </c>
      <c r="N71">
        <v>11.84</v>
      </c>
      <c r="O71">
        <v>9.59</v>
      </c>
      <c r="P71">
        <v>3.32</v>
      </c>
      <c r="Q71">
        <v>-37.799999999999997</v>
      </c>
      <c r="R71">
        <v>5.79</v>
      </c>
      <c r="S71">
        <v>-31.65</v>
      </c>
      <c r="T71">
        <v>14</v>
      </c>
      <c r="U71">
        <v>22.57</v>
      </c>
      <c r="V71">
        <v>20.84</v>
      </c>
    </row>
    <row r="72" spans="1:23" x14ac:dyDescent="0.25">
      <c r="A72" s="5" t="s">
        <v>163</v>
      </c>
      <c r="B72" s="5" t="s">
        <v>164</v>
      </c>
      <c r="C72">
        <v>46.11</v>
      </c>
      <c r="D72">
        <v>49.88</v>
      </c>
      <c r="E72">
        <v>50.63</v>
      </c>
      <c r="F72">
        <v>45.05</v>
      </c>
      <c r="G72">
        <v>41.04</v>
      </c>
      <c r="H72">
        <v>36.33</v>
      </c>
      <c r="I72">
        <v>32.479999999999997</v>
      </c>
      <c r="J72">
        <v>40.68</v>
      </c>
      <c r="K72">
        <v>78.61</v>
      </c>
      <c r="L72">
        <v>95.19</v>
      </c>
      <c r="M72">
        <v>52.85</v>
      </c>
      <c r="N72">
        <v>87.17</v>
      </c>
      <c r="O72">
        <v>72.37</v>
      </c>
      <c r="P72">
        <v>65.16</v>
      </c>
      <c r="Q72">
        <v>58.74</v>
      </c>
      <c r="R72">
        <v>80.05</v>
      </c>
      <c r="S72">
        <v>55.37</v>
      </c>
      <c r="T72">
        <v>76.34</v>
      </c>
      <c r="U72">
        <v>93.28</v>
      </c>
      <c r="V72">
        <v>69.650000000000006</v>
      </c>
    </row>
    <row r="73" spans="1:23" x14ac:dyDescent="0.25">
      <c r="A73" s="5" t="s">
        <v>165</v>
      </c>
      <c r="B73" s="5" t="s">
        <v>166</v>
      </c>
      <c r="C73">
        <v>26.82</v>
      </c>
      <c r="D73">
        <v>27.85</v>
      </c>
      <c r="E73">
        <v>31.05</v>
      </c>
      <c r="F73">
        <v>35.880000000000003</v>
      </c>
      <c r="G73">
        <v>34.770000000000003</v>
      </c>
      <c r="H73">
        <v>27.95</v>
      </c>
      <c r="I73">
        <v>27.11</v>
      </c>
      <c r="J73">
        <v>30.79</v>
      </c>
      <c r="K73">
        <v>25.2</v>
      </c>
      <c r="L73">
        <v>20.37</v>
      </c>
      <c r="M73">
        <v>20.71</v>
      </c>
      <c r="N73">
        <v>37.29</v>
      </c>
      <c r="O73">
        <v>39.56</v>
      </c>
      <c r="P73">
        <v>48.58</v>
      </c>
      <c r="Q73">
        <v>60.98</v>
      </c>
      <c r="R73">
        <v>40.020000000000003</v>
      </c>
      <c r="S73">
        <v>40.69</v>
      </c>
      <c r="T73">
        <v>35.01</v>
      </c>
      <c r="U73">
        <v>23.19</v>
      </c>
      <c r="V73">
        <v>21.26</v>
      </c>
    </row>
    <row r="74" spans="1:23" x14ac:dyDescent="0.25">
      <c r="A74" s="5" t="s">
        <v>167</v>
      </c>
      <c r="B74" s="5" t="s">
        <v>168</v>
      </c>
      <c r="C74">
        <v>5.83</v>
      </c>
      <c r="D74">
        <v>8.52</v>
      </c>
      <c r="E74">
        <v>1.43</v>
      </c>
      <c r="F74">
        <v>-5.5</v>
      </c>
      <c r="G74">
        <v>-6.06</v>
      </c>
      <c r="H74">
        <v>-11.72</v>
      </c>
      <c r="I74">
        <v>-17.93</v>
      </c>
      <c r="J74">
        <v>-25.96</v>
      </c>
      <c r="K74">
        <v>10.23</v>
      </c>
      <c r="L74">
        <v>23.38</v>
      </c>
      <c r="M74">
        <v>7.82</v>
      </c>
      <c r="N74">
        <v>7.31</v>
      </c>
      <c r="O74">
        <v>5.83</v>
      </c>
      <c r="P74">
        <v>2.2400000000000002</v>
      </c>
      <c r="Q74">
        <v>-22.55</v>
      </c>
      <c r="R74">
        <v>4.0599999999999996</v>
      </c>
      <c r="S74">
        <v>-11.64</v>
      </c>
      <c r="T74">
        <v>7.75</v>
      </c>
      <c r="U74">
        <v>13.05</v>
      </c>
      <c r="V74">
        <v>8.16</v>
      </c>
    </row>
    <row r="75" spans="1:23" x14ac:dyDescent="0.25">
      <c r="A75" s="5" t="s">
        <v>169</v>
      </c>
      <c r="B75" s="5" t="s">
        <v>170</v>
      </c>
      <c r="C75">
        <v>8.32</v>
      </c>
      <c r="D75">
        <v>9.6199999999999992</v>
      </c>
      <c r="E75">
        <v>1.32</v>
      </c>
      <c r="F75">
        <v>-5.72</v>
      </c>
      <c r="G75">
        <v>-6.67</v>
      </c>
      <c r="H75">
        <v>-13.98</v>
      </c>
      <c r="I75">
        <v>-20.46</v>
      </c>
      <c r="J75">
        <v>-28.06</v>
      </c>
      <c r="K75">
        <v>17.96</v>
      </c>
      <c r="L75">
        <v>45.82</v>
      </c>
      <c r="M75">
        <v>15.08</v>
      </c>
      <c r="N75">
        <v>15.12</v>
      </c>
      <c r="O75">
        <v>10.26</v>
      </c>
      <c r="P75">
        <v>3.05</v>
      </c>
      <c r="Q75">
        <v>-28.05</v>
      </c>
      <c r="R75">
        <v>5.94</v>
      </c>
      <c r="S75">
        <v>-21.88</v>
      </c>
      <c r="T75">
        <v>13.46</v>
      </c>
      <c r="U75">
        <v>34.590000000000003</v>
      </c>
      <c r="V75">
        <v>25.93</v>
      </c>
    </row>
    <row r="76" spans="1:23" x14ac:dyDescent="0.25">
      <c r="A76" s="5" t="s">
        <v>171</v>
      </c>
      <c r="B76" s="5" t="s">
        <v>172</v>
      </c>
      <c r="C76">
        <v>306.42</v>
      </c>
      <c r="D76">
        <v>285.54000000000002</v>
      </c>
      <c r="E76">
        <v>261.08</v>
      </c>
      <c r="F76">
        <v>236.23</v>
      </c>
      <c r="G76">
        <v>236.58</v>
      </c>
      <c r="H76">
        <v>278.81</v>
      </c>
      <c r="I76">
        <v>304.77999999999997</v>
      </c>
      <c r="J76">
        <v>272.62</v>
      </c>
      <c r="K76">
        <v>320.72000000000003</v>
      </c>
      <c r="L76">
        <v>357.96</v>
      </c>
      <c r="M76">
        <v>348.36</v>
      </c>
      <c r="N76">
        <v>181.35</v>
      </c>
      <c r="O76">
        <v>168.99</v>
      </c>
      <c r="P76">
        <v>143.66999999999999</v>
      </c>
      <c r="Q76">
        <v>126.88</v>
      </c>
      <c r="R76">
        <v>193.43</v>
      </c>
      <c r="S76">
        <v>195.23</v>
      </c>
      <c r="T76">
        <v>225.33</v>
      </c>
      <c r="U76">
        <v>258.95999999999998</v>
      </c>
      <c r="V76">
        <v>259.33999999999997</v>
      </c>
    </row>
    <row r="77" spans="1:23" x14ac:dyDescent="0.25">
      <c r="A77" s="5" t="s">
        <v>173</v>
      </c>
      <c r="B77" s="5" t="s">
        <v>174</v>
      </c>
      <c r="C77">
        <v>436.9</v>
      </c>
      <c r="D77">
        <v>362.01</v>
      </c>
      <c r="E77">
        <v>372.68</v>
      </c>
      <c r="F77">
        <v>448.96</v>
      </c>
      <c r="G77">
        <v>384.35</v>
      </c>
      <c r="H77">
        <v>329.96</v>
      </c>
      <c r="I77">
        <v>430.29</v>
      </c>
      <c r="J77">
        <v>437.97</v>
      </c>
      <c r="K77">
        <v>391.25</v>
      </c>
      <c r="L77">
        <v>295.23</v>
      </c>
      <c r="M77">
        <v>288.69</v>
      </c>
      <c r="N77">
        <v>197.8</v>
      </c>
      <c r="O77">
        <v>186.88</v>
      </c>
      <c r="P77">
        <v>177.12</v>
      </c>
      <c r="Q77">
        <v>187.45</v>
      </c>
      <c r="R77">
        <v>271.76</v>
      </c>
      <c r="S77">
        <v>298.17</v>
      </c>
      <c r="T77">
        <v>316.01</v>
      </c>
      <c r="U77">
        <v>196.33</v>
      </c>
      <c r="V77">
        <v>178.86</v>
      </c>
    </row>
    <row r="78" spans="1:23" x14ac:dyDescent="0.25">
      <c r="A78" s="5" t="s">
        <v>175</v>
      </c>
      <c r="B78" s="5" t="s">
        <v>176</v>
      </c>
      <c r="C78">
        <v>2542.0542999999998</v>
      </c>
      <c r="D78">
        <v>8250.6658000000007</v>
      </c>
      <c r="E78">
        <v>2064.9459999999999</v>
      </c>
      <c r="F78">
        <v>-1025.0388</v>
      </c>
      <c r="G78">
        <v>-1148.6168</v>
      </c>
      <c r="H78">
        <v>-3520.748</v>
      </c>
      <c r="I78">
        <v>15960.258599999999</v>
      </c>
      <c r="J78">
        <v>-1999.838</v>
      </c>
      <c r="K78">
        <v>-15857.7966</v>
      </c>
      <c r="L78">
        <v>1909.779</v>
      </c>
      <c r="M78">
        <v>2955.1320000000001</v>
      </c>
      <c r="N78">
        <v>2408.4450000000002</v>
      </c>
      <c r="O78">
        <v>2295.2159999999999</v>
      </c>
      <c r="P78">
        <v>1237.98</v>
      </c>
      <c r="Q78">
        <v>-1756.8779999999999</v>
      </c>
      <c r="R78">
        <v>1883.088</v>
      </c>
      <c r="S78">
        <v>-2590.056</v>
      </c>
      <c r="T78">
        <v>-6588.2159999999994</v>
      </c>
      <c r="U78">
        <v>2532.384</v>
      </c>
      <c r="V78">
        <v>6883.38</v>
      </c>
    </row>
    <row r="79" spans="1:23" x14ac:dyDescent="0.25">
      <c r="A79" s="5" t="s">
        <v>177</v>
      </c>
      <c r="B79" s="5" t="s">
        <v>178</v>
      </c>
      <c r="C79">
        <v>0</v>
      </c>
      <c r="D79">
        <v>-1.1300000000000101</v>
      </c>
      <c r="E79">
        <v>-0.1400000000000006</v>
      </c>
      <c r="F79">
        <v>1.0600000000000021</v>
      </c>
      <c r="G79">
        <v>-1.9999999999996021E-2</v>
      </c>
      <c r="H79">
        <v>-1.159999999999997</v>
      </c>
      <c r="I79">
        <v>-10.64</v>
      </c>
      <c r="J79">
        <v>-0.19000000000001191</v>
      </c>
      <c r="K79">
        <v>0.39000000000000062</v>
      </c>
      <c r="L79">
        <v>-1.5</v>
      </c>
      <c r="M79">
        <v>-9.8999999999999915</v>
      </c>
      <c r="N79">
        <v>-0.60000000000000853</v>
      </c>
      <c r="O79">
        <v>-1.2999999999999969</v>
      </c>
      <c r="P79">
        <v>0</v>
      </c>
      <c r="Q79">
        <v>-23</v>
      </c>
      <c r="R79">
        <v>0</v>
      </c>
      <c r="S79">
        <v>0</v>
      </c>
      <c r="T79">
        <v>0</v>
      </c>
      <c r="U79">
        <v>-1.7999999999999969</v>
      </c>
      <c r="V79" t="s">
        <v>67</v>
      </c>
    </row>
    <row r="80" spans="1:23" x14ac:dyDescent="0.25">
      <c r="A80" s="5" t="s">
        <v>179</v>
      </c>
      <c r="B80" s="5" t="s">
        <v>180</v>
      </c>
      <c r="C80">
        <v>-3.42</v>
      </c>
      <c r="D80">
        <v>16.670000000000002</v>
      </c>
      <c r="E80">
        <v>17.25</v>
      </c>
      <c r="F80">
        <v>-0.66</v>
      </c>
      <c r="G80">
        <v>2.06</v>
      </c>
      <c r="H80">
        <v>5.96</v>
      </c>
      <c r="I80">
        <v>-19.71</v>
      </c>
      <c r="J80">
        <v>-62.72</v>
      </c>
      <c r="K80">
        <v>-22.05</v>
      </c>
      <c r="L80">
        <v>158.77000000000001</v>
      </c>
      <c r="M80">
        <v>10.39</v>
      </c>
      <c r="N80">
        <v>27.75</v>
      </c>
      <c r="O80">
        <v>25.1</v>
      </c>
      <c r="P80">
        <v>23.17</v>
      </c>
      <c r="Q80">
        <v>-0.43</v>
      </c>
      <c r="R80">
        <v>53.34</v>
      </c>
      <c r="S80">
        <v>-39.42</v>
      </c>
      <c r="T80">
        <v>-37.229999999999997</v>
      </c>
      <c r="U80">
        <v>52.06</v>
      </c>
      <c r="V80">
        <v>86.42</v>
      </c>
    </row>
    <row r="81" spans="1:22" x14ac:dyDescent="0.25">
      <c r="A81" s="5" t="s">
        <v>181</v>
      </c>
      <c r="B81" s="5" t="s">
        <v>182</v>
      </c>
      <c r="C81">
        <v>10.17</v>
      </c>
      <c r="D81">
        <v>11.09</v>
      </c>
      <c r="E81">
        <v>6.22</v>
      </c>
      <c r="F81">
        <v>2.4500000000000002</v>
      </c>
      <c r="G81">
        <v>-3.9</v>
      </c>
      <c r="H81">
        <v>-25.49</v>
      </c>
      <c r="I81">
        <v>-34.83</v>
      </c>
      <c r="J81">
        <v>24.67</v>
      </c>
      <c r="K81">
        <v>49.04</v>
      </c>
      <c r="L81">
        <v>65.64</v>
      </c>
      <c r="M81">
        <v>21.08</v>
      </c>
      <c r="N81">
        <v>25.34</v>
      </c>
      <c r="O81">
        <v>15.95</v>
      </c>
      <c r="P81">
        <v>25.36</v>
      </c>
      <c r="Q81">
        <v>4.5</v>
      </c>
      <c r="R81">
        <v>-7.77</v>
      </c>
      <c r="S81">
        <v>-8.1999999999999993</v>
      </c>
      <c r="T81">
        <v>33.75</v>
      </c>
      <c r="U81" t="s">
        <v>67</v>
      </c>
      <c r="V81" t="s">
        <v>67</v>
      </c>
    </row>
    <row r="82" spans="1:22" x14ac:dyDescent="0.25">
      <c r="A82" s="5" t="s">
        <v>183</v>
      </c>
      <c r="B82" s="5" t="s">
        <v>184</v>
      </c>
      <c r="C82">
        <v>6.38</v>
      </c>
      <c r="D82">
        <v>8.26</v>
      </c>
      <c r="E82">
        <v>0.98</v>
      </c>
      <c r="F82">
        <v>-15.01</v>
      </c>
      <c r="G82">
        <v>-19.29</v>
      </c>
      <c r="H82">
        <v>12.05</v>
      </c>
      <c r="I82">
        <v>12.94</v>
      </c>
      <c r="J82">
        <v>22.43</v>
      </c>
      <c r="K82">
        <v>39.99</v>
      </c>
      <c r="L82">
        <v>49.04</v>
      </c>
      <c r="M82">
        <v>17.2</v>
      </c>
      <c r="N82">
        <v>25.79</v>
      </c>
      <c r="O82">
        <v>12.35</v>
      </c>
      <c r="P82">
        <v>-0.11</v>
      </c>
      <c r="Q82">
        <v>5.66</v>
      </c>
      <c r="R82">
        <v>23.03</v>
      </c>
      <c r="S82" t="s">
        <v>67</v>
      </c>
      <c r="T82" t="s">
        <v>67</v>
      </c>
      <c r="U82" t="s">
        <v>67</v>
      </c>
      <c r="V82" t="s">
        <v>67</v>
      </c>
    </row>
    <row r="83" spans="1:22" x14ac:dyDescent="0.25">
      <c r="A83" s="5" t="s">
        <v>185</v>
      </c>
      <c r="B83" s="5" t="s">
        <v>186</v>
      </c>
      <c r="C83">
        <v>9.2100000000000009</v>
      </c>
      <c r="D83">
        <v>10.6</v>
      </c>
      <c r="E83">
        <v>11.7</v>
      </c>
      <c r="F83">
        <v>12.49</v>
      </c>
      <c r="G83">
        <v>14.87</v>
      </c>
      <c r="H83">
        <v>14.62</v>
      </c>
      <c r="I83">
        <v>19.36</v>
      </c>
      <c r="J83">
        <v>17.39</v>
      </c>
      <c r="K83">
        <v>19.940000000000001</v>
      </c>
      <c r="L83">
        <v>27.35</v>
      </c>
      <c r="M83">
        <v>20.11</v>
      </c>
      <c r="N83" t="s">
        <v>67</v>
      </c>
      <c r="O83" t="s">
        <v>67</v>
      </c>
      <c r="P83" t="s">
        <v>67</v>
      </c>
      <c r="Q83" t="s">
        <v>67</v>
      </c>
      <c r="R83" t="s">
        <v>67</v>
      </c>
      <c r="S83" t="s">
        <v>67</v>
      </c>
      <c r="T83" t="s">
        <v>67</v>
      </c>
      <c r="U83" t="s">
        <v>67</v>
      </c>
      <c r="V83" t="s">
        <v>67</v>
      </c>
    </row>
    <row r="84" spans="1:22" x14ac:dyDescent="0.25">
      <c r="A84" s="5" t="s">
        <v>187</v>
      </c>
      <c r="B84" s="5" t="s">
        <v>188</v>
      </c>
      <c r="C84">
        <v>-28.54</v>
      </c>
      <c r="D84">
        <v>606.15</v>
      </c>
      <c r="E84">
        <v>-127.08</v>
      </c>
      <c r="F84">
        <v>-17.809999999999999</v>
      </c>
      <c r="G84">
        <v>-53.28</v>
      </c>
      <c r="H84">
        <v>-38.119999999999997</v>
      </c>
      <c r="I84">
        <v>-30.54</v>
      </c>
      <c r="J84">
        <v>-282.89</v>
      </c>
      <c r="K84">
        <v>-58.7</v>
      </c>
      <c r="L84">
        <v>329.69</v>
      </c>
      <c r="M84">
        <v>94.78</v>
      </c>
      <c r="N84">
        <v>32.950000000000003</v>
      </c>
      <c r="O84">
        <v>193.22</v>
      </c>
      <c r="P84">
        <v>-111.03</v>
      </c>
      <c r="Q84">
        <v>-853.52</v>
      </c>
      <c r="R84">
        <v>-136.97999999999999</v>
      </c>
      <c r="S84">
        <v>-225.49</v>
      </c>
      <c r="T84">
        <v>-54.46</v>
      </c>
      <c r="U84">
        <v>81.62</v>
      </c>
      <c r="V84">
        <v>77.88</v>
      </c>
    </row>
    <row r="85" spans="1:22" x14ac:dyDescent="0.25">
      <c r="A85" s="5" t="s">
        <v>189</v>
      </c>
      <c r="B85" s="5" t="s">
        <v>190</v>
      </c>
      <c r="C85">
        <v>150.18</v>
      </c>
      <c r="D85">
        <v>153.75</v>
      </c>
      <c r="E85">
        <v>-66.06</v>
      </c>
      <c r="F85">
        <v>-36.4</v>
      </c>
      <c r="G85">
        <v>-40.65</v>
      </c>
      <c r="H85">
        <v>-117.18</v>
      </c>
      <c r="I85">
        <v>-124.04</v>
      </c>
      <c r="J85">
        <v>-3.97</v>
      </c>
      <c r="K85">
        <v>121.92</v>
      </c>
      <c r="L85">
        <v>152.47</v>
      </c>
      <c r="M85">
        <v>106.98</v>
      </c>
      <c r="N85">
        <v>38.380000000000003</v>
      </c>
      <c r="O85">
        <v>-257.11</v>
      </c>
      <c r="P85">
        <v>-367.18</v>
      </c>
      <c r="Q85">
        <v>-405.33</v>
      </c>
      <c r="R85">
        <v>-138.97999999999999</v>
      </c>
      <c r="S85">
        <v>-66.11</v>
      </c>
      <c r="T85">
        <v>35.01</v>
      </c>
      <c r="U85" t="s">
        <v>67</v>
      </c>
      <c r="V85" t="s">
        <v>67</v>
      </c>
    </row>
    <row r="86" spans="1:22" x14ac:dyDescent="0.25">
      <c r="A86" s="5" t="s">
        <v>191</v>
      </c>
      <c r="B86" s="5" t="s">
        <v>192</v>
      </c>
      <c r="C86">
        <v>75.89</v>
      </c>
      <c r="D86">
        <v>73.97</v>
      </c>
      <c r="E86">
        <v>-53.37</v>
      </c>
      <c r="F86">
        <v>-84.53</v>
      </c>
      <c r="G86">
        <v>-92.71</v>
      </c>
      <c r="H86">
        <v>-16.11</v>
      </c>
      <c r="I86">
        <v>10.47</v>
      </c>
      <c r="J86">
        <v>23.17</v>
      </c>
      <c r="K86">
        <v>118.39</v>
      </c>
      <c r="L86">
        <v>107.92</v>
      </c>
      <c r="M86">
        <v>-128.72</v>
      </c>
      <c r="N86">
        <v>-175.07</v>
      </c>
      <c r="O86">
        <v>-226.76</v>
      </c>
      <c r="P86">
        <v>-276.3</v>
      </c>
      <c r="Q86">
        <v>-237.77</v>
      </c>
      <c r="R86">
        <v>-51.49</v>
      </c>
      <c r="S86" t="s">
        <v>67</v>
      </c>
      <c r="T86" t="s">
        <v>67</v>
      </c>
      <c r="U86" t="s">
        <v>67</v>
      </c>
      <c r="V86" t="s">
        <v>67</v>
      </c>
    </row>
    <row r="87" spans="1:22" x14ac:dyDescent="0.25">
      <c r="A87" s="5" t="s">
        <v>193</v>
      </c>
      <c r="B87" s="5" t="s">
        <v>194</v>
      </c>
      <c r="C87">
        <v>29.89</v>
      </c>
      <c r="D87">
        <v>42.22</v>
      </c>
      <c r="E87">
        <v>-15.1</v>
      </c>
      <c r="F87">
        <v>16.93</v>
      </c>
      <c r="G87">
        <v>7.61</v>
      </c>
      <c r="H87">
        <v>-72.42</v>
      </c>
      <c r="I87">
        <v>-82.3</v>
      </c>
      <c r="J87">
        <v>-101.8</v>
      </c>
      <c r="K87">
        <v>-78.95</v>
      </c>
      <c r="L87">
        <v>-64.92</v>
      </c>
      <c r="M87">
        <v>-90.1</v>
      </c>
      <c r="N87" t="s">
        <v>67</v>
      </c>
      <c r="O87" t="s">
        <v>67</v>
      </c>
      <c r="P87" t="s">
        <v>67</v>
      </c>
      <c r="Q87" t="s">
        <v>67</v>
      </c>
      <c r="R87" t="s">
        <v>67</v>
      </c>
      <c r="S87" t="s">
        <v>67</v>
      </c>
      <c r="T87" t="s">
        <v>67</v>
      </c>
      <c r="U87" t="s">
        <v>67</v>
      </c>
      <c r="V87" t="s">
        <v>67</v>
      </c>
    </row>
    <row r="88" spans="1:22" x14ac:dyDescent="0.25">
      <c r="A88" s="5" t="s">
        <v>195</v>
      </c>
      <c r="B88" s="5" t="s">
        <v>196</v>
      </c>
      <c r="C88">
        <v>0.39</v>
      </c>
      <c r="D88">
        <v>0.28000000000000003</v>
      </c>
      <c r="E88">
        <v>-3.62</v>
      </c>
      <c r="F88" t="s">
        <v>67</v>
      </c>
      <c r="G88" t="s">
        <v>67</v>
      </c>
      <c r="H88" t="s">
        <v>67</v>
      </c>
      <c r="I88" t="s">
        <v>67</v>
      </c>
      <c r="J88" t="s">
        <v>67</v>
      </c>
      <c r="K88">
        <v>0.11</v>
      </c>
      <c r="L88">
        <v>0.13</v>
      </c>
      <c r="M88">
        <v>-0.37</v>
      </c>
      <c r="N88">
        <v>-0.1</v>
      </c>
      <c r="O88">
        <v>-0.21</v>
      </c>
      <c r="P88">
        <v>-0.17</v>
      </c>
      <c r="Q88" t="s">
        <v>67</v>
      </c>
      <c r="R88">
        <v>-0.54</v>
      </c>
      <c r="S88" t="s">
        <v>67</v>
      </c>
      <c r="T88" t="s">
        <v>67</v>
      </c>
      <c r="U88" t="s">
        <v>67</v>
      </c>
      <c r="V88" t="s">
        <v>67</v>
      </c>
    </row>
    <row r="89" spans="1:22" x14ac:dyDescent="0.25">
      <c r="A89" s="5" t="s">
        <v>197</v>
      </c>
      <c r="B89" s="5" t="s">
        <v>198</v>
      </c>
      <c r="C89">
        <v>-6.02</v>
      </c>
      <c r="D89">
        <v>746.94</v>
      </c>
      <c r="E89">
        <v>-122.9</v>
      </c>
      <c r="F89">
        <v>-19.850000000000001</v>
      </c>
      <c r="G89">
        <v>-54.2</v>
      </c>
      <c r="H89">
        <v>-39.08</v>
      </c>
      <c r="I89">
        <v>-27.66</v>
      </c>
      <c r="J89">
        <v>-217.18</v>
      </c>
      <c r="K89">
        <v>-59.02</v>
      </c>
      <c r="L89">
        <v>339.39</v>
      </c>
      <c r="M89">
        <v>92.92</v>
      </c>
      <c r="N89">
        <v>57.77</v>
      </c>
      <c r="O89">
        <v>261.39999999999998</v>
      </c>
      <c r="P89">
        <v>-110.82</v>
      </c>
      <c r="Q89">
        <v>-750.62</v>
      </c>
      <c r="R89">
        <v>-128.03</v>
      </c>
      <c r="S89">
        <v>-236.97</v>
      </c>
      <c r="T89">
        <v>-61.07</v>
      </c>
      <c r="U89">
        <v>64.739999999999995</v>
      </c>
      <c r="V89">
        <v>92.4</v>
      </c>
    </row>
    <row r="90" spans="1:22" x14ac:dyDescent="0.25">
      <c r="A90" s="5" t="s">
        <v>199</v>
      </c>
      <c r="B90" s="5" t="s">
        <v>200</v>
      </c>
      <c r="C90">
        <v>206.01</v>
      </c>
      <c r="D90">
        <v>201.4</v>
      </c>
      <c r="E90">
        <v>-65.650000000000006</v>
      </c>
      <c r="F90">
        <v>-37.71</v>
      </c>
      <c r="G90">
        <v>-40.31</v>
      </c>
      <c r="H90">
        <v>-94.64</v>
      </c>
      <c r="I90">
        <v>-101.29</v>
      </c>
      <c r="J90">
        <v>21.06</v>
      </c>
      <c r="K90">
        <v>124.43</v>
      </c>
      <c r="L90">
        <v>163.36000000000001</v>
      </c>
      <c r="M90">
        <v>137.36000000000001</v>
      </c>
      <c r="N90">
        <v>69.45</v>
      </c>
      <c r="O90">
        <v>-200.01</v>
      </c>
      <c r="P90">
        <v>-329.82</v>
      </c>
      <c r="Q90">
        <v>-371.87</v>
      </c>
      <c r="R90">
        <v>-142.02000000000001</v>
      </c>
      <c r="S90">
        <v>-77.77</v>
      </c>
      <c r="T90">
        <v>32.020000000000003</v>
      </c>
      <c r="U90" t="s">
        <v>67</v>
      </c>
      <c r="V90" t="s">
        <v>67</v>
      </c>
    </row>
    <row r="91" spans="1:22" x14ac:dyDescent="0.25">
      <c r="A91" s="5" t="s">
        <v>201</v>
      </c>
      <c r="B91" s="5" t="s">
        <v>202</v>
      </c>
      <c r="C91">
        <v>108.79</v>
      </c>
      <c r="D91">
        <v>102.18</v>
      </c>
      <c r="E91">
        <v>-52.74</v>
      </c>
      <c r="F91">
        <v>-71.59</v>
      </c>
      <c r="G91">
        <v>-79.430000000000007</v>
      </c>
      <c r="H91">
        <v>-0.71</v>
      </c>
      <c r="I91">
        <v>25.69</v>
      </c>
      <c r="J91">
        <v>42.78</v>
      </c>
      <c r="K91">
        <v>138.49</v>
      </c>
      <c r="L91">
        <v>128.13</v>
      </c>
      <c r="M91">
        <v>-89.87</v>
      </c>
      <c r="N91">
        <v>-134.06</v>
      </c>
      <c r="O91">
        <v>-193.01</v>
      </c>
      <c r="P91">
        <v>-257.5</v>
      </c>
      <c r="Q91">
        <v>-222.39</v>
      </c>
      <c r="R91">
        <v>-53.79</v>
      </c>
      <c r="S91" t="s">
        <v>67</v>
      </c>
      <c r="T91" t="s">
        <v>67</v>
      </c>
      <c r="U91" t="s">
        <v>67</v>
      </c>
      <c r="V91" t="s">
        <v>67</v>
      </c>
    </row>
    <row r="92" spans="1:22" x14ac:dyDescent="0.25">
      <c r="A92" s="5" t="s">
        <v>203</v>
      </c>
      <c r="B92" s="5" t="s">
        <v>204</v>
      </c>
      <c r="C92">
        <v>54.04</v>
      </c>
      <c r="D92">
        <v>63.94</v>
      </c>
      <c r="E92">
        <v>-4.9800000000000004</v>
      </c>
      <c r="F92">
        <v>33.450000000000003</v>
      </c>
      <c r="G92">
        <v>24.35</v>
      </c>
      <c r="H92">
        <v>-45.29</v>
      </c>
      <c r="I92">
        <v>-54.19</v>
      </c>
      <c r="J92">
        <v>-75.12</v>
      </c>
      <c r="K92">
        <v>-59.5</v>
      </c>
      <c r="L92">
        <v>-47.13</v>
      </c>
      <c r="M92">
        <v>-71.83</v>
      </c>
      <c r="N92" t="s">
        <v>67</v>
      </c>
      <c r="O92" t="s">
        <v>67</v>
      </c>
      <c r="P92" t="s">
        <v>67</v>
      </c>
      <c r="Q92" t="s">
        <v>67</v>
      </c>
      <c r="R92" t="s">
        <v>67</v>
      </c>
      <c r="S92" t="s">
        <v>67</v>
      </c>
      <c r="T92" t="s">
        <v>67</v>
      </c>
      <c r="U92" t="s">
        <v>67</v>
      </c>
      <c r="V92" t="s">
        <v>67</v>
      </c>
    </row>
    <row r="93" spans="1:22" x14ac:dyDescent="0.25">
      <c r="A93" s="5" t="s">
        <v>205</v>
      </c>
      <c r="B93" s="5" t="s">
        <v>206</v>
      </c>
      <c r="C93">
        <v>-69.19</v>
      </c>
      <c r="D93">
        <v>295.56</v>
      </c>
      <c r="E93">
        <v>-301.2</v>
      </c>
      <c r="F93">
        <v>-9.91</v>
      </c>
      <c r="G93">
        <v>-67.38</v>
      </c>
      <c r="H93">
        <v>-121.83</v>
      </c>
      <c r="I93">
        <v>-821.95</v>
      </c>
      <c r="J93">
        <v>-87.41</v>
      </c>
      <c r="K93">
        <v>-933.56</v>
      </c>
      <c r="L93">
        <v>-36.33</v>
      </c>
      <c r="M93">
        <v>10.5</v>
      </c>
      <c r="N93">
        <v>4.2300000000000004</v>
      </c>
      <c r="O93">
        <v>82.7</v>
      </c>
      <c r="P93">
        <v>-170.46</v>
      </c>
      <c r="Q93">
        <v>-168.86</v>
      </c>
      <c r="R93">
        <v>-172.7</v>
      </c>
      <c r="S93">
        <v>-60.69</v>
      </c>
      <c r="T93">
        <v>-360.16</v>
      </c>
      <c r="U93">
        <v>-64.23</v>
      </c>
      <c r="V93" t="s">
        <v>67</v>
      </c>
    </row>
    <row r="94" spans="1:22" x14ac:dyDescent="0.25">
      <c r="A94" s="5" t="s">
        <v>207</v>
      </c>
      <c r="B94" s="5" t="s">
        <v>208</v>
      </c>
      <c r="C94">
        <v>-24.94</v>
      </c>
      <c r="D94">
        <v>-5.18</v>
      </c>
      <c r="E94">
        <v>-126.16</v>
      </c>
      <c r="F94">
        <v>-66.37</v>
      </c>
      <c r="G94">
        <v>-337.05</v>
      </c>
      <c r="H94">
        <v>-343.73</v>
      </c>
      <c r="I94">
        <v>-614.30999999999995</v>
      </c>
      <c r="J94">
        <v>-352.43</v>
      </c>
      <c r="K94">
        <v>-319.8</v>
      </c>
      <c r="L94">
        <v>-7.2</v>
      </c>
      <c r="M94">
        <v>32.479999999999997</v>
      </c>
      <c r="N94">
        <v>-27.84</v>
      </c>
      <c r="O94">
        <v>-85.54</v>
      </c>
      <c r="P94">
        <v>-170.67</v>
      </c>
      <c r="Q94">
        <v>-134.08000000000001</v>
      </c>
      <c r="R94">
        <v>-197.85</v>
      </c>
      <c r="S94">
        <v>-161.69</v>
      </c>
      <c r="T94" t="s">
        <v>67</v>
      </c>
      <c r="U94" t="s">
        <v>67</v>
      </c>
      <c r="V94" t="s">
        <v>67</v>
      </c>
    </row>
    <row r="95" spans="1:22" x14ac:dyDescent="0.25">
      <c r="A95" s="5" t="s">
        <v>209</v>
      </c>
      <c r="B95" s="5" t="s">
        <v>210</v>
      </c>
      <c r="C95">
        <v>-30.42</v>
      </c>
      <c r="D95">
        <v>-40.950000000000003</v>
      </c>
      <c r="E95">
        <v>-264.45</v>
      </c>
      <c r="F95">
        <v>-221.7</v>
      </c>
      <c r="G95">
        <v>-406.43</v>
      </c>
      <c r="H95">
        <v>-400.22</v>
      </c>
      <c r="I95">
        <v>-373.75</v>
      </c>
      <c r="J95">
        <v>-208.51</v>
      </c>
      <c r="K95">
        <v>-174.49</v>
      </c>
      <c r="L95">
        <v>-21.87</v>
      </c>
      <c r="M95">
        <v>-48.38</v>
      </c>
      <c r="N95">
        <v>-85.02</v>
      </c>
      <c r="O95">
        <v>-98</v>
      </c>
      <c r="P95">
        <v>-186.57</v>
      </c>
      <c r="Q95">
        <v>-165.33</v>
      </c>
      <c r="R95" t="s">
        <v>67</v>
      </c>
      <c r="S95" t="s">
        <v>67</v>
      </c>
      <c r="T95" t="s">
        <v>67</v>
      </c>
      <c r="U95" t="s">
        <v>67</v>
      </c>
      <c r="V95" t="s">
        <v>67</v>
      </c>
    </row>
    <row r="96" spans="1:22" x14ac:dyDescent="0.25">
      <c r="A96" s="5" t="s">
        <v>211</v>
      </c>
      <c r="B96" s="5" t="s">
        <v>212</v>
      </c>
      <c r="C96">
        <v>-215.32</v>
      </c>
      <c r="D96">
        <v>-207.35</v>
      </c>
      <c r="E96">
        <v>-236.48</v>
      </c>
      <c r="F96">
        <v>-198.09</v>
      </c>
      <c r="G96">
        <v>-214.15</v>
      </c>
      <c r="H96">
        <v>-224.3</v>
      </c>
      <c r="I96">
        <v>-229.38</v>
      </c>
      <c r="J96">
        <v>-153.26</v>
      </c>
      <c r="K96">
        <v>-180.53</v>
      </c>
      <c r="L96">
        <v>-93.6</v>
      </c>
      <c r="M96" t="s">
        <v>67</v>
      </c>
      <c r="N96" t="s">
        <v>67</v>
      </c>
      <c r="O96" t="s">
        <v>67</v>
      </c>
      <c r="P96" t="s">
        <v>67</v>
      </c>
      <c r="Q96" t="s">
        <v>67</v>
      </c>
      <c r="R96" t="s">
        <v>67</v>
      </c>
      <c r="S96" t="s">
        <v>67</v>
      </c>
      <c r="T96" t="s">
        <v>67</v>
      </c>
      <c r="U96" t="s">
        <v>67</v>
      </c>
      <c r="V96" t="s">
        <v>67</v>
      </c>
    </row>
    <row r="97" spans="1:23" x14ac:dyDescent="0.25">
      <c r="A97" s="5" t="s">
        <v>213</v>
      </c>
      <c r="B97" s="5" t="s">
        <v>214</v>
      </c>
      <c r="C97">
        <v>317.7</v>
      </c>
      <c r="D97">
        <v>281.39999999999998</v>
      </c>
      <c r="E97">
        <v>229.6</v>
      </c>
      <c r="F97">
        <v>217.4</v>
      </c>
      <c r="G97">
        <v>232.6</v>
      </c>
      <c r="H97">
        <v>267.89999999999998</v>
      </c>
      <c r="I97">
        <v>315.10000000000002</v>
      </c>
      <c r="J97">
        <v>299.10000000000002</v>
      </c>
      <c r="K97">
        <v>432.8</v>
      </c>
      <c r="L97">
        <v>433.6</v>
      </c>
      <c r="M97">
        <v>297</v>
      </c>
      <c r="N97">
        <v>97.6</v>
      </c>
      <c r="O97">
        <v>83.4</v>
      </c>
      <c r="P97">
        <v>59</v>
      </c>
      <c r="Q97">
        <v>43.2</v>
      </c>
      <c r="R97">
        <v>66.3</v>
      </c>
      <c r="S97">
        <v>65</v>
      </c>
      <c r="T97">
        <v>87.7</v>
      </c>
      <c r="U97">
        <v>97</v>
      </c>
      <c r="V97">
        <v>78.7</v>
      </c>
      <c r="W97">
        <v>64.5</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89"/>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4" width="21" customWidth="1"/>
    <col min="15" max="17" width="20" customWidth="1"/>
    <col min="18" max="19" width="21" customWidth="1"/>
    <col min="20" max="20" width="22" customWidth="1"/>
    <col min="21" max="22" width="21" customWidth="1"/>
    <col min="23" max="23" width="10" customWidth="1"/>
  </cols>
  <sheetData>
    <row r="1" spans="1:23" ht="18.75" customHeight="1" x14ac:dyDescent="0.3">
      <c r="A1" s="1" t="s">
        <v>431</v>
      </c>
      <c r="B1" s="2" t="s">
        <v>432</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433</v>
      </c>
      <c r="C4" s="5" t="s">
        <v>9</v>
      </c>
      <c r="D4" s="5"/>
      <c r="E4" t="s">
        <v>434</v>
      </c>
      <c r="G4" t="s">
        <v>435</v>
      </c>
      <c r="H4" t="s">
        <v>220</v>
      </c>
      <c r="J4" t="s">
        <v>436</v>
      </c>
      <c r="L4" t="s">
        <v>437</v>
      </c>
    </row>
    <row r="5" spans="1:23" x14ac:dyDescent="0.25">
      <c r="A5" s="5" t="s">
        <v>15</v>
      </c>
      <c r="B5" t="s">
        <v>438</v>
      </c>
      <c r="C5" s="5" t="s">
        <v>17</v>
      </c>
      <c r="D5" s="5"/>
      <c r="E5" t="s">
        <v>67</v>
      </c>
      <c r="G5" t="s">
        <v>439</v>
      </c>
      <c r="H5" t="s">
        <v>12</v>
      </c>
      <c r="J5" t="s">
        <v>440</v>
      </c>
      <c r="L5" t="s">
        <v>441</v>
      </c>
    </row>
    <row r="6" spans="1:23" x14ac:dyDescent="0.25">
      <c r="A6" s="5" t="s">
        <v>23</v>
      </c>
      <c r="B6" t="s">
        <v>442</v>
      </c>
      <c r="C6" s="5" t="s">
        <v>25</v>
      </c>
      <c r="D6" s="5"/>
      <c r="E6" t="s">
        <v>443</v>
      </c>
      <c r="G6" t="s">
        <v>444</v>
      </c>
      <c r="H6" t="s">
        <v>28</v>
      </c>
      <c r="J6" t="s">
        <v>445</v>
      </c>
      <c r="L6" t="s">
        <v>446</v>
      </c>
    </row>
    <row r="7" spans="1:23" x14ac:dyDescent="0.25">
      <c r="A7" s="5" t="s">
        <v>29</v>
      </c>
      <c r="B7" t="s">
        <v>447</v>
      </c>
      <c r="C7" s="5" t="s">
        <v>31</v>
      </c>
      <c r="D7" s="5"/>
      <c r="E7" t="s">
        <v>448</v>
      </c>
      <c r="G7" t="s">
        <v>449</v>
      </c>
      <c r="H7" t="s">
        <v>450</v>
      </c>
      <c r="J7" t="s">
        <v>237</v>
      </c>
      <c r="L7" t="s">
        <v>451</v>
      </c>
    </row>
    <row r="8" spans="1:23" x14ac:dyDescent="0.25">
      <c r="A8" s="5" t="s">
        <v>35</v>
      </c>
      <c r="B8" t="s">
        <v>36</v>
      </c>
      <c r="C8" s="5" t="s">
        <v>37</v>
      </c>
      <c r="D8" s="5"/>
      <c r="E8" t="s">
        <v>452</v>
      </c>
      <c r="G8" t="s">
        <v>453</v>
      </c>
      <c r="H8" t="s">
        <v>454</v>
      </c>
      <c r="J8" t="s">
        <v>234</v>
      </c>
      <c r="L8" t="s">
        <v>455</v>
      </c>
    </row>
    <row r="9" spans="1:23" x14ac:dyDescent="0.25">
      <c r="A9" s="5" t="s">
        <v>41</v>
      </c>
      <c r="B9" t="s">
        <v>42</v>
      </c>
      <c r="C9" s="5" t="s">
        <v>43</v>
      </c>
      <c r="D9" s="5"/>
      <c r="E9" t="s">
        <v>456</v>
      </c>
      <c r="G9" t="s">
        <v>228</v>
      </c>
      <c r="H9" t="s">
        <v>20</v>
      </c>
      <c r="J9" t="s">
        <v>21</v>
      </c>
      <c r="L9" t="s">
        <v>457</v>
      </c>
    </row>
    <row r="10" spans="1:23" x14ac:dyDescent="0.25">
      <c r="A10" s="5" t="s">
        <v>45</v>
      </c>
      <c r="B10" t="s">
        <v>458</v>
      </c>
      <c r="C10" s="5" t="s">
        <v>47</v>
      </c>
      <c r="D10" s="5"/>
      <c r="E10" t="s">
        <v>459</v>
      </c>
      <c r="G10" t="s">
        <v>460</v>
      </c>
      <c r="H10" t="s">
        <v>34</v>
      </c>
    </row>
    <row r="11" spans="1:23" x14ac:dyDescent="0.25">
      <c r="A11" s="5" t="s">
        <v>49</v>
      </c>
      <c r="B11" t="s">
        <v>245</v>
      </c>
      <c r="C11" t="s">
        <v>461</v>
      </c>
      <c r="D11" t="s">
        <v>40</v>
      </c>
    </row>
    <row r="12" spans="1:23" x14ac:dyDescent="0.25">
      <c r="A12" s="5" t="s">
        <v>51</v>
      </c>
      <c r="B12" t="s">
        <v>462</v>
      </c>
    </row>
    <row r="13" spans="1:23" x14ac:dyDescent="0.25">
      <c r="A13" s="5" t="s">
        <v>53</v>
      </c>
      <c r="B13" t="s">
        <v>463</v>
      </c>
    </row>
    <row r="14" spans="1:23" x14ac:dyDescent="0.25">
      <c r="A14" s="5" t="s">
        <v>55</v>
      </c>
      <c r="B14" t="s">
        <v>464</v>
      </c>
    </row>
    <row r="15" spans="1:23" x14ac:dyDescent="0.25">
      <c r="A15" s="5" t="s">
        <v>57</v>
      </c>
      <c r="B15" t="s">
        <v>465</v>
      </c>
    </row>
    <row r="16" spans="1:23" x14ac:dyDescent="0.25">
      <c r="A16" s="5" t="s">
        <v>59</v>
      </c>
      <c r="B16" t="s">
        <v>466</v>
      </c>
    </row>
    <row r="17" spans="1:23" x14ac:dyDescent="0.25">
      <c r="A17" s="5" t="s">
        <v>61</v>
      </c>
      <c r="B17" t="s">
        <v>467</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255</v>
      </c>
      <c r="B20" s="5" t="s">
        <v>256</v>
      </c>
      <c r="C20">
        <v>116469</v>
      </c>
      <c r="D20">
        <v>107442</v>
      </c>
      <c r="E20">
        <v>109590</v>
      </c>
      <c r="F20">
        <v>110500</v>
      </c>
      <c r="G20">
        <v>110836</v>
      </c>
      <c r="H20">
        <v>103161</v>
      </c>
      <c r="I20">
        <v>101416</v>
      </c>
      <c r="J20">
        <v>101760</v>
      </c>
      <c r="K20">
        <v>96492</v>
      </c>
      <c r="L20">
        <v>96174</v>
      </c>
      <c r="M20">
        <v>90650</v>
      </c>
      <c r="N20">
        <v>91422</v>
      </c>
      <c r="O20">
        <v>102734</v>
      </c>
      <c r="P20">
        <v>99905</v>
      </c>
      <c r="Q20">
        <v>97706</v>
      </c>
      <c r="R20">
        <v>95627</v>
      </c>
      <c r="S20">
        <v>101567</v>
      </c>
      <c r="T20">
        <v>107813</v>
      </c>
      <c r="U20">
        <v>95957</v>
      </c>
      <c r="V20">
        <v>76850</v>
      </c>
      <c r="W20">
        <v>71179</v>
      </c>
    </row>
    <row r="21" spans="1:23" x14ac:dyDescent="0.25">
      <c r="A21" s="5" t="s">
        <v>68</v>
      </c>
      <c r="B21" s="5" t="s">
        <v>69</v>
      </c>
      <c r="C21">
        <v>11077</v>
      </c>
      <c r="D21">
        <v>10399</v>
      </c>
      <c r="E21">
        <v>10148</v>
      </c>
      <c r="F21">
        <v>10292</v>
      </c>
      <c r="G21">
        <v>10196</v>
      </c>
      <c r="H21">
        <v>8848</v>
      </c>
      <c r="I21">
        <v>9644</v>
      </c>
      <c r="J21">
        <v>8631</v>
      </c>
      <c r="K21">
        <v>4846</v>
      </c>
      <c r="L21">
        <v>7173</v>
      </c>
      <c r="M21">
        <v>5328</v>
      </c>
      <c r="N21">
        <v>5473</v>
      </c>
      <c r="O21">
        <v>11568</v>
      </c>
      <c r="P21">
        <v>10323</v>
      </c>
      <c r="Q21">
        <v>7880</v>
      </c>
      <c r="R21">
        <v>5183</v>
      </c>
      <c r="S21">
        <v>2528</v>
      </c>
      <c r="T21">
        <v>-1214</v>
      </c>
      <c r="U21">
        <v>1827</v>
      </c>
      <c r="V21">
        <v>4913</v>
      </c>
      <c r="W21">
        <v>4804</v>
      </c>
    </row>
    <row r="22" spans="1:23" x14ac:dyDescent="0.25">
      <c r="A22" s="5" t="s">
        <v>70</v>
      </c>
      <c r="B22" s="5" t="s">
        <v>71</v>
      </c>
      <c r="C22" t="s">
        <v>67</v>
      </c>
      <c r="D22" t="s">
        <v>67</v>
      </c>
      <c r="E22" t="s">
        <v>67</v>
      </c>
      <c r="F22" t="s">
        <v>67</v>
      </c>
      <c r="G22" t="s">
        <v>67</v>
      </c>
      <c r="H22" t="s">
        <v>67</v>
      </c>
      <c r="I22" t="s">
        <v>67</v>
      </c>
      <c r="J22" t="s">
        <v>67</v>
      </c>
      <c r="K22" t="s">
        <v>67</v>
      </c>
      <c r="L22" t="s">
        <v>67</v>
      </c>
      <c r="M22" t="s">
        <v>67</v>
      </c>
      <c r="N22" t="s">
        <v>67</v>
      </c>
      <c r="O22" t="s">
        <v>67</v>
      </c>
      <c r="P22" t="s">
        <v>67</v>
      </c>
      <c r="Q22" t="s">
        <v>67</v>
      </c>
      <c r="R22" t="s">
        <v>67</v>
      </c>
      <c r="S22" t="s">
        <v>67</v>
      </c>
      <c r="T22" t="s">
        <v>67</v>
      </c>
      <c r="U22" t="s">
        <v>67</v>
      </c>
      <c r="V22" t="s">
        <v>67</v>
      </c>
      <c r="W22" t="s">
        <v>67</v>
      </c>
    </row>
    <row r="23" spans="1:23" x14ac:dyDescent="0.25">
      <c r="A23" s="5" t="s">
        <v>72</v>
      </c>
      <c r="B23" s="5" t="s">
        <v>73</v>
      </c>
      <c r="C23">
        <v>11077</v>
      </c>
      <c r="D23">
        <v>10399</v>
      </c>
      <c r="E23">
        <v>10148</v>
      </c>
      <c r="F23">
        <v>10292</v>
      </c>
      <c r="G23">
        <v>10196</v>
      </c>
      <c r="H23">
        <v>8848</v>
      </c>
      <c r="I23">
        <v>9644</v>
      </c>
      <c r="J23">
        <v>8631</v>
      </c>
      <c r="K23">
        <v>4846</v>
      </c>
      <c r="L23">
        <v>7173</v>
      </c>
      <c r="M23">
        <v>5328</v>
      </c>
      <c r="N23">
        <v>5473</v>
      </c>
      <c r="O23">
        <v>11568</v>
      </c>
      <c r="P23">
        <v>10323</v>
      </c>
      <c r="Q23">
        <v>7880</v>
      </c>
      <c r="R23">
        <v>5183</v>
      </c>
      <c r="S23">
        <v>2528</v>
      </c>
      <c r="T23">
        <v>-1214</v>
      </c>
      <c r="U23">
        <v>1827</v>
      </c>
      <c r="V23">
        <v>4913</v>
      </c>
      <c r="W23">
        <v>4804</v>
      </c>
    </row>
    <row r="24" spans="1:23" x14ac:dyDescent="0.25">
      <c r="A24" s="5" t="s">
        <v>74</v>
      </c>
      <c r="B24" s="5" t="s">
        <v>75</v>
      </c>
      <c r="C24">
        <v>2776</v>
      </c>
      <c r="D24">
        <v>2696</v>
      </c>
      <c r="E24">
        <v>2941</v>
      </c>
      <c r="F24">
        <v>3042</v>
      </c>
      <c r="G24">
        <v>3209</v>
      </c>
      <c r="H24">
        <v>2245</v>
      </c>
      <c r="I24">
        <v>3300</v>
      </c>
      <c r="J24">
        <v>3140</v>
      </c>
      <c r="K24">
        <v>2042</v>
      </c>
      <c r="L24">
        <v>1964</v>
      </c>
      <c r="M24">
        <v>588</v>
      </c>
      <c r="N24">
        <v>1287</v>
      </c>
      <c r="O24">
        <v>2854</v>
      </c>
      <c r="P24">
        <v>2013</v>
      </c>
      <c r="Q24">
        <v>2114</v>
      </c>
      <c r="R24">
        <v>1727</v>
      </c>
      <c r="S24">
        <v>130</v>
      </c>
      <c r="T24">
        <v>-735</v>
      </c>
      <c r="U24">
        <v>-840</v>
      </c>
      <c r="V24">
        <v>176.1</v>
      </c>
      <c r="W24">
        <v>1513</v>
      </c>
    </row>
    <row r="25" spans="1:23" x14ac:dyDescent="0.25">
      <c r="A25" s="5" t="s">
        <v>76</v>
      </c>
      <c r="B25" s="5" t="s">
        <v>77</v>
      </c>
      <c r="C25">
        <v>8302</v>
      </c>
      <c r="D25">
        <v>7703</v>
      </c>
      <c r="E25">
        <v>7207</v>
      </c>
      <c r="F25">
        <v>7250</v>
      </c>
      <c r="G25">
        <v>6987</v>
      </c>
      <c r="H25">
        <v>6603</v>
      </c>
      <c r="I25">
        <v>6344</v>
      </c>
      <c r="J25">
        <v>5491</v>
      </c>
      <c r="K25">
        <v>2804</v>
      </c>
      <c r="L25">
        <v>5209</v>
      </c>
      <c r="M25">
        <v>4740</v>
      </c>
      <c r="N25">
        <v>4186</v>
      </c>
      <c r="O25">
        <v>8714</v>
      </c>
      <c r="P25">
        <v>8310</v>
      </c>
      <c r="Q25">
        <v>5766</v>
      </c>
      <c r="R25">
        <v>3456</v>
      </c>
      <c r="S25">
        <v>2398</v>
      </c>
      <c r="T25">
        <v>-479</v>
      </c>
      <c r="U25">
        <v>2667</v>
      </c>
      <c r="V25">
        <v>4737</v>
      </c>
      <c r="W25">
        <v>3291</v>
      </c>
    </row>
    <row r="26" spans="1:23" x14ac:dyDescent="0.25">
      <c r="A26" s="5" t="s">
        <v>78</v>
      </c>
      <c r="B26" s="5" t="s">
        <v>79</v>
      </c>
      <c r="C26">
        <v>-387</v>
      </c>
      <c r="D26">
        <v>-241</v>
      </c>
      <c r="E26">
        <v>-404</v>
      </c>
      <c r="F26">
        <v>-367</v>
      </c>
      <c r="G26">
        <v>-371</v>
      </c>
      <c r="H26">
        <v>-381</v>
      </c>
      <c r="I26">
        <v>-348</v>
      </c>
      <c r="J26">
        <v>-322</v>
      </c>
      <c r="K26">
        <v>-259</v>
      </c>
      <c r="L26">
        <v>-156</v>
      </c>
      <c r="M26">
        <v>-48</v>
      </c>
      <c r="N26">
        <v>-219</v>
      </c>
      <c r="O26">
        <v>-748</v>
      </c>
      <c r="P26">
        <v>-1289</v>
      </c>
      <c r="Q26">
        <v>-1386</v>
      </c>
      <c r="R26">
        <v>-1257</v>
      </c>
      <c r="S26">
        <v>-782</v>
      </c>
      <c r="T26">
        <v>-688</v>
      </c>
      <c r="U26">
        <v>-1044</v>
      </c>
      <c r="V26">
        <v>-1277</v>
      </c>
      <c r="W26">
        <v>-973.7</v>
      </c>
    </row>
    <row r="27" spans="1:23" x14ac:dyDescent="0.25">
      <c r="A27" s="5" t="s">
        <v>80</v>
      </c>
      <c r="B27" s="5" t="s">
        <v>81</v>
      </c>
      <c r="C27">
        <v>7914</v>
      </c>
      <c r="D27">
        <v>7462</v>
      </c>
      <c r="E27">
        <v>6803</v>
      </c>
      <c r="F27">
        <v>6883</v>
      </c>
      <c r="G27">
        <v>6616</v>
      </c>
      <c r="H27">
        <v>6221</v>
      </c>
      <c r="I27">
        <v>5996</v>
      </c>
      <c r="J27">
        <v>5169</v>
      </c>
      <c r="K27">
        <v>2545</v>
      </c>
      <c r="L27">
        <v>5053</v>
      </c>
      <c r="M27">
        <v>4297</v>
      </c>
      <c r="N27">
        <v>-2444</v>
      </c>
      <c r="O27">
        <v>7966</v>
      </c>
      <c r="P27">
        <v>7021</v>
      </c>
      <c r="Q27">
        <v>4380</v>
      </c>
      <c r="R27">
        <v>2199</v>
      </c>
      <c r="S27">
        <v>1616</v>
      </c>
      <c r="T27">
        <v>-1167</v>
      </c>
      <c r="U27">
        <v>1623</v>
      </c>
      <c r="V27">
        <v>3460</v>
      </c>
      <c r="W27">
        <v>2317</v>
      </c>
    </row>
    <row r="28" spans="1:23" x14ac:dyDescent="0.25">
      <c r="A28" s="5" t="s">
        <v>86</v>
      </c>
      <c r="B28" s="5" t="s">
        <v>87</v>
      </c>
      <c r="C28">
        <v>1010000</v>
      </c>
      <c r="D28">
        <v>897567</v>
      </c>
      <c r="E28">
        <v>901300</v>
      </c>
      <c r="F28">
        <v>883809</v>
      </c>
      <c r="G28">
        <v>848942</v>
      </c>
      <c r="H28">
        <v>805787</v>
      </c>
      <c r="I28">
        <v>711530</v>
      </c>
      <c r="J28">
        <v>694621</v>
      </c>
      <c r="K28">
        <v>641472</v>
      </c>
      <c r="L28">
        <v>624945</v>
      </c>
      <c r="M28">
        <v>584045</v>
      </c>
      <c r="N28">
        <v>955576</v>
      </c>
      <c r="O28">
        <v>1060000</v>
      </c>
      <c r="P28">
        <v>1050000</v>
      </c>
      <c r="Q28">
        <v>997881</v>
      </c>
      <c r="R28">
        <v>994698</v>
      </c>
      <c r="S28">
        <v>935951</v>
      </c>
      <c r="T28">
        <v>852056</v>
      </c>
      <c r="U28">
        <v>942925</v>
      </c>
      <c r="V28">
        <v>439995</v>
      </c>
      <c r="W28">
        <v>410690</v>
      </c>
    </row>
    <row r="29" spans="1:23" x14ac:dyDescent="0.25">
      <c r="A29" s="5" t="s">
        <v>92</v>
      </c>
      <c r="B29" s="5" t="s">
        <v>93</v>
      </c>
      <c r="C29">
        <v>933820</v>
      </c>
      <c r="D29">
        <v>833888</v>
      </c>
      <c r="E29">
        <v>832698</v>
      </c>
      <c r="F29">
        <v>813417</v>
      </c>
      <c r="G29">
        <v>782843</v>
      </c>
      <c r="H29">
        <v>742085</v>
      </c>
      <c r="I29">
        <v>658681</v>
      </c>
      <c r="J29">
        <v>638403</v>
      </c>
      <c r="K29">
        <v>594219</v>
      </c>
      <c r="L29">
        <v>578383</v>
      </c>
      <c r="M29">
        <v>541758</v>
      </c>
      <c r="N29">
        <v>918328</v>
      </c>
      <c r="O29">
        <v>1010000</v>
      </c>
      <c r="P29">
        <v>996336</v>
      </c>
      <c r="Q29">
        <v>950779</v>
      </c>
      <c r="R29">
        <v>954339</v>
      </c>
      <c r="S29">
        <v>898992</v>
      </c>
      <c r="T29">
        <v>822119</v>
      </c>
      <c r="U29">
        <v>893912</v>
      </c>
      <c r="V29">
        <v>388191</v>
      </c>
      <c r="W29">
        <v>367870</v>
      </c>
    </row>
    <row r="30" spans="1:23" x14ac:dyDescent="0.25">
      <c r="A30" s="5" t="s">
        <v>78</v>
      </c>
      <c r="B30" s="5" t="s">
        <v>79</v>
      </c>
      <c r="C30">
        <v>3363</v>
      </c>
      <c r="D30">
        <v>2447</v>
      </c>
      <c r="E30">
        <v>3049</v>
      </c>
      <c r="F30">
        <v>3052</v>
      </c>
      <c r="G30">
        <v>2955</v>
      </c>
      <c r="H30">
        <v>2955</v>
      </c>
      <c r="I30">
        <v>2765</v>
      </c>
      <c r="J30">
        <v>2665</v>
      </c>
      <c r="K30">
        <v>2338</v>
      </c>
      <c r="L30">
        <v>2071</v>
      </c>
      <c r="M30">
        <v>2121</v>
      </c>
      <c r="N30">
        <v>3564</v>
      </c>
      <c r="O30">
        <v>3628</v>
      </c>
      <c r="P30">
        <v>6409</v>
      </c>
      <c r="Q30">
        <v>7615</v>
      </c>
      <c r="R30">
        <v>9531</v>
      </c>
      <c r="S30">
        <v>8367</v>
      </c>
      <c r="T30">
        <v>8165</v>
      </c>
      <c r="U30">
        <v>17349</v>
      </c>
      <c r="V30">
        <v>16200</v>
      </c>
      <c r="W30">
        <v>13144</v>
      </c>
    </row>
    <row r="31" spans="1:23" x14ac:dyDescent="0.25">
      <c r="A31" s="5" t="s">
        <v>94</v>
      </c>
      <c r="B31" s="5" t="s">
        <v>95</v>
      </c>
      <c r="C31">
        <v>74002</v>
      </c>
      <c r="D31">
        <v>61232</v>
      </c>
      <c r="E31">
        <v>65553</v>
      </c>
      <c r="F31">
        <v>67341</v>
      </c>
      <c r="G31">
        <v>63144</v>
      </c>
      <c r="H31">
        <v>60747</v>
      </c>
      <c r="I31">
        <v>50084</v>
      </c>
      <c r="J31">
        <v>53553</v>
      </c>
      <c r="K31">
        <v>44915</v>
      </c>
      <c r="L31">
        <v>44491</v>
      </c>
      <c r="M31">
        <v>40166</v>
      </c>
      <c r="N31">
        <v>33684</v>
      </c>
      <c r="O31">
        <v>47753</v>
      </c>
      <c r="P31">
        <v>50481</v>
      </c>
      <c r="Q31">
        <v>39487</v>
      </c>
      <c r="R31">
        <v>30828</v>
      </c>
      <c r="S31">
        <v>28592</v>
      </c>
      <c r="T31">
        <v>21772</v>
      </c>
      <c r="U31">
        <v>31664</v>
      </c>
      <c r="V31">
        <v>35603</v>
      </c>
      <c r="W31">
        <v>29676</v>
      </c>
    </row>
    <row r="32" spans="1:23" x14ac:dyDescent="0.25">
      <c r="A32" s="5" t="s">
        <v>96</v>
      </c>
      <c r="B32" s="5" t="s">
        <v>97</v>
      </c>
      <c r="C32">
        <v>1010000</v>
      </c>
      <c r="D32">
        <v>897567</v>
      </c>
      <c r="E32">
        <v>901300</v>
      </c>
      <c r="F32">
        <v>883809</v>
      </c>
      <c r="G32">
        <v>848942</v>
      </c>
      <c r="H32">
        <v>805787</v>
      </c>
      <c r="I32">
        <v>711530</v>
      </c>
      <c r="J32">
        <v>694621</v>
      </c>
      <c r="K32">
        <v>641472</v>
      </c>
      <c r="L32">
        <v>624945</v>
      </c>
      <c r="M32">
        <v>584045</v>
      </c>
      <c r="N32">
        <v>955576</v>
      </c>
      <c r="O32">
        <v>1060000</v>
      </c>
      <c r="P32">
        <v>1050000</v>
      </c>
      <c r="Q32">
        <v>997881</v>
      </c>
      <c r="R32">
        <v>994698</v>
      </c>
      <c r="S32">
        <v>935951</v>
      </c>
      <c r="T32">
        <v>852056</v>
      </c>
      <c r="U32">
        <v>942925</v>
      </c>
      <c r="V32">
        <v>439995</v>
      </c>
      <c r="W32">
        <v>410690</v>
      </c>
    </row>
    <row r="33" spans="1:23" x14ac:dyDescent="0.25">
      <c r="A33" s="5" t="s">
        <v>98</v>
      </c>
      <c r="B33" s="5" t="s">
        <v>99</v>
      </c>
      <c r="C33">
        <v>417.17</v>
      </c>
      <c r="D33">
        <v>424.46</v>
      </c>
      <c r="E33">
        <v>440.25</v>
      </c>
      <c r="F33">
        <v>457</v>
      </c>
      <c r="G33">
        <v>457</v>
      </c>
      <c r="H33">
        <v>457</v>
      </c>
      <c r="I33">
        <v>456.5</v>
      </c>
      <c r="J33">
        <v>455.95</v>
      </c>
      <c r="K33">
        <v>455.3</v>
      </c>
      <c r="L33">
        <v>454.5</v>
      </c>
      <c r="M33">
        <v>453.9</v>
      </c>
      <c r="N33">
        <v>453.05</v>
      </c>
      <c r="O33">
        <v>450.2</v>
      </c>
      <c r="P33">
        <v>432.2</v>
      </c>
      <c r="Q33">
        <v>406</v>
      </c>
      <c r="R33">
        <v>385.8</v>
      </c>
      <c r="S33">
        <v>384.7</v>
      </c>
      <c r="T33">
        <v>266.60000000000002</v>
      </c>
      <c r="U33">
        <v>266.39999999999998</v>
      </c>
      <c r="V33">
        <v>245.8</v>
      </c>
      <c r="W33">
        <v>245</v>
      </c>
    </row>
    <row r="34" spans="1:23" x14ac:dyDescent="0.25">
      <c r="A34" s="5" t="s">
        <v>100</v>
      </c>
      <c r="B34" s="5" t="s">
        <v>101</v>
      </c>
      <c r="C34">
        <v>1170</v>
      </c>
      <c r="D34">
        <v>1170</v>
      </c>
      <c r="E34">
        <v>1170</v>
      </c>
      <c r="F34">
        <v>1170</v>
      </c>
      <c r="G34">
        <v>1170</v>
      </c>
      <c r="H34">
        <v>1170</v>
      </c>
      <c r="I34">
        <v>1169</v>
      </c>
      <c r="J34">
        <v>1167</v>
      </c>
      <c r="K34">
        <v>1166</v>
      </c>
      <c r="L34">
        <v>1164</v>
      </c>
      <c r="M34">
        <v>1162</v>
      </c>
      <c r="N34">
        <v>1160</v>
      </c>
      <c r="O34">
        <v>1152</v>
      </c>
      <c r="P34">
        <v>1106</v>
      </c>
      <c r="Q34">
        <v>1039</v>
      </c>
      <c r="R34">
        <v>988</v>
      </c>
      <c r="S34">
        <v>985</v>
      </c>
      <c r="T34">
        <v>683</v>
      </c>
      <c r="U34">
        <v>682</v>
      </c>
      <c r="V34" t="s">
        <v>67</v>
      </c>
      <c r="W34" t="s">
        <v>67</v>
      </c>
    </row>
    <row r="35" spans="1:23" x14ac:dyDescent="0.25">
      <c r="A35" s="5" t="s">
        <v>102</v>
      </c>
      <c r="B35" s="5" t="s">
        <v>103</v>
      </c>
      <c r="C35">
        <v>26.55</v>
      </c>
      <c r="D35">
        <v>24.5</v>
      </c>
      <c r="E35">
        <v>23.05</v>
      </c>
      <c r="F35">
        <v>22.52</v>
      </c>
      <c r="G35">
        <v>22.31</v>
      </c>
      <c r="H35">
        <v>19.36</v>
      </c>
      <c r="I35">
        <v>21.13</v>
      </c>
      <c r="J35">
        <v>18.93</v>
      </c>
      <c r="K35">
        <v>10.64</v>
      </c>
      <c r="L35">
        <v>15.78</v>
      </c>
      <c r="M35">
        <v>11.74</v>
      </c>
      <c r="N35">
        <v>12.08</v>
      </c>
      <c r="O35">
        <v>25.7</v>
      </c>
      <c r="P35">
        <v>23.88</v>
      </c>
      <c r="Q35">
        <v>19.41</v>
      </c>
      <c r="R35">
        <v>13.43</v>
      </c>
      <c r="S35">
        <v>6.57</v>
      </c>
      <c r="T35">
        <v>-4.55</v>
      </c>
      <c r="U35">
        <v>6.86</v>
      </c>
      <c r="V35">
        <v>19.989999999999998</v>
      </c>
      <c r="W35">
        <v>19.61</v>
      </c>
    </row>
    <row r="36" spans="1:23" x14ac:dyDescent="0.25">
      <c r="A36" s="5" t="s">
        <v>104</v>
      </c>
      <c r="B36" s="5" t="s">
        <v>105</v>
      </c>
      <c r="C36">
        <v>18.899999999999999</v>
      </c>
      <c r="D36">
        <v>17.43</v>
      </c>
      <c r="E36">
        <v>15.24</v>
      </c>
      <c r="F36">
        <v>15.14</v>
      </c>
      <c r="G36">
        <v>14.56</v>
      </c>
      <c r="H36">
        <v>13.71</v>
      </c>
      <c r="I36">
        <v>13.23</v>
      </c>
      <c r="J36">
        <v>11.42</v>
      </c>
      <c r="K36">
        <v>5.63</v>
      </c>
      <c r="L36">
        <v>11.2</v>
      </c>
      <c r="M36">
        <v>9.5299999999999994</v>
      </c>
      <c r="N36">
        <v>-5.43</v>
      </c>
      <c r="O36">
        <v>18</v>
      </c>
      <c r="P36">
        <v>17.09</v>
      </c>
      <c r="Q36">
        <v>11.24</v>
      </c>
      <c r="R36">
        <v>6.01</v>
      </c>
      <c r="S36">
        <v>4.78</v>
      </c>
      <c r="T36">
        <v>-4.8099999999999996</v>
      </c>
      <c r="U36">
        <v>6.66</v>
      </c>
      <c r="V36">
        <v>14.1</v>
      </c>
      <c r="W36">
        <v>9.4600000000000009</v>
      </c>
    </row>
    <row r="37" spans="1:23" x14ac:dyDescent="0.25">
      <c r="A37" s="5" t="s">
        <v>106</v>
      </c>
      <c r="B37" s="5" t="s">
        <v>107</v>
      </c>
      <c r="C37">
        <v>18.829999999999998</v>
      </c>
      <c r="D37">
        <v>17.3</v>
      </c>
      <c r="E37">
        <v>15.23</v>
      </c>
      <c r="F37">
        <v>15</v>
      </c>
      <c r="G37">
        <v>14.55</v>
      </c>
      <c r="H37">
        <v>13.64</v>
      </c>
      <c r="I37">
        <v>13.05</v>
      </c>
      <c r="J37">
        <v>11.34</v>
      </c>
      <c r="K37">
        <v>5.48</v>
      </c>
      <c r="L37">
        <v>11.12</v>
      </c>
      <c r="M37">
        <v>9.5</v>
      </c>
      <c r="N37">
        <v>-5.47</v>
      </c>
      <c r="O37">
        <v>17.71</v>
      </c>
      <c r="P37">
        <v>16.78</v>
      </c>
      <c r="Q37">
        <v>11.24</v>
      </c>
      <c r="R37">
        <v>5.98</v>
      </c>
      <c r="S37">
        <v>4.7699999999999996</v>
      </c>
      <c r="T37">
        <v>-4.8099999999999996</v>
      </c>
      <c r="U37">
        <v>6.66</v>
      </c>
      <c r="V37">
        <v>9.7200000000000006</v>
      </c>
      <c r="W37">
        <v>8.58</v>
      </c>
    </row>
    <row r="38" spans="1:23" x14ac:dyDescent="0.25">
      <c r="A38" s="5" t="s">
        <v>108</v>
      </c>
      <c r="B38" s="5" t="s">
        <v>109</v>
      </c>
      <c r="C38">
        <v>9.6</v>
      </c>
      <c r="D38">
        <v>9</v>
      </c>
      <c r="E38">
        <v>8</v>
      </c>
      <c r="F38">
        <v>7.6</v>
      </c>
      <c r="G38">
        <v>7.3</v>
      </c>
      <c r="H38">
        <v>6.85</v>
      </c>
      <c r="I38">
        <v>5.3</v>
      </c>
      <c r="J38">
        <v>4.5</v>
      </c>
      <c r="K38">
        <v>4.5</v>
      </c>
      <c r="L38">
        <v>4.5</v>
      </c>
      <c r="M38">
        <v>4.0999999999999996</v>
      </c>
      <c r="N38">
        <v>3.5</v>
      </c>
      <c r="O38">
        <v>5.5</v>
      </c>
      <c r="P38">
        <v>3.8</v>
      </c>
      <c r="Q38">
        <v>2</v>
      </c>
      <c r="R38">
        <v>1.75</v>
      </c>
      <c r="S38">
        <v>1.5</v>
      </c>
      <c r="T38">
        <v>1.5</v>
      </c>
      <c r="U38">
        <v>1.5</v>
      </c>
      <c r="V38">
        <v>1.5</v>
      </c>
      <c r="W38">
        <v>1.25</v>
      </c>
    </row>
    <row r="39" spans="1:23" x14ac:dyDescent="0.25">
      <c r="A39" s="5" t="s">
        <v>110</v>
      </c>
      <c r="B39" s="5" t="s">
        <v>111</v>
      </c>
      <c r="C39">
        <v>3999</v>
      </c>
      <c r="D39">
        <v>4062</v>
      </c>
      <c r="E39">
        <v>3673</v>
      </c>
      <c r="F39">
        <v>3661</v>
      </c>
      <c r="G39">
        <v>3320</v>
      </c>
      <c r="H39">
        <v>3112</v>
      </c>
      <c r="I39">
        <v>2405</v>
      </c>
      <c r="J39">
        <v>2039</v>
      </c>
      <c r="K39">
        <v>2037</v>
      </c>
      <c r="L39">
        <v>2045</v>
      </c>
      <c r="M39">
        <v>1861</v>
      </c>
      <c r="N39">
        <v>1586</v>
      </c>
      <c r="O39">
        <v>2476</v>
      </c>
      <c r="P39">
        <v>1642</v>
      </c>
      <c r="Q39">
        <v>811</v>
      </c>
      <c r="R39">
        <v>674</v>
      </c>
      <c r="S39">
        <v>551</v>
      </c>
      <c r="T39">
        <v>374</v>
      </c>
      <c r="U39">
        <v>364</v>
      </c>
      <c r="V39">
        <v>369</v>
      </c>
      <c r="W39">
        <v>307</v>
      </c>
    </row>
    <row r="40" spans="1:23" x14ac:dyDescent="0.25">
      <c r="A40" s="5" t="s">
        <v>257</v>
      </c>
      <c r="B40" s="5" t="s">
        <v>258</v>
      </c>
      <c r="C40">
        <v>279.19</v>
      </c>
      <c r="D40">
        <v>253.13</v>
      </c>
      <c r="E40">
        <v>248.93</v>
      </c>
      <c r="F40">
        <v>241.79</v>
      </c>
      <c r="G40">
        <v>242.53</v>
      </c>
      <c r="H40">
        <v>225.74</v>
      </c>
      <c r="I40">
        <v>222.16</v>
      </c>
      <c r="J40">
        <v>223.18</v>
      </c>
      <c r="K40">
        <v>211.93</v>
      </c>
      <c r="L40">
        <v>211.6</v>
      </c>
      <c r="M40">
        <v>199.71</v>
      </c>
      <c r="N40">
        <v>201.79</v>
      </c>
      <c r="O40">
        <v>228.2</v>
      </c>
      <c r="P40">
        <v>231.15</v>
      </c>
      <c r="Q40">
        <v>240.66</v>
      </c>
      <c r="R40">
        <v>247.87</v>
      </c>
      <c r="S40">
        <v>264.02</v>
      </c>
      <c r="T40">
        <v>404.4</v>
      </c>
      <c r="U40">
        <v>360.2</v>
      </c>
      <c r="V40">
        <v>312.64999999999998</v>
      </c>
      <c r="W40">
        <v>290.52999999999997</v>
      </c>
    </row>
    <row r="41" spans="1:23" x14ac:dyDescent="0.25">
      <c r="A41" s="5" t="s">
        <v>112</v>
      </c>
      <c r="B41" s="5" t="s">
        <v>113</v>
      </c>
      <c r="C41">
        <v>177.39</v>
      </c>
      <c r="D41">
        <v>144.26</v>
      </c>
      <c r="E41">
        <v>148.9</v>
      </c>
      <c r="F41">
        <v>147.35</v>
      </c>
      <c r="G41">
        <v>138.16999999999999</v>
      </c>
      <c r="H41">
        <v>132.93</v>
      </c>
      <c r="I41">
        <v>109.71</v>
      </c>
      <c r="J41">
        <v>117.45</v>
      </c>
      <c r="K41">
        <v>98.65</v>
      </c>
      <c r="L41">
        <v>97.89</v>
      </c>
      <c r="M41">
        <v>88.49</v>
      </c>
      <c r="N41">
        <v>74.349999999999994</v>
      </c>
      <c r="O41">
        <v>106.07</v>
      </c>
      <c r="P41">
        <v>116.8</v>
      </c>
      <c r="Q41">
        <v>97.26</v>
      </c>
      <c r="R41">
        <v>79.91</v>
      </c>
      <c r="S41">
        <v>74.319999999999993</v>
      </c>
      <c r="T41">
        <v>81.67</v>
      </c>
      <c r="U41">
        <v>118.86</v>
      </c>
      <c r="V41">
        <v>144.85</v>
      </c>
      <c r="W41">
        <v>121.13</v>
      </c>
    </row>
    <row r="42" spans="1:23" x14ac:dyDescent="0.25">
      <c r="A42" s="5" t="s">
        <v>114</v>
      </c>
      <c r="B42" s="5" t="s">
        <v>115</v>
      </c>
      <c r="C42">
        <v>87.37</v>
      </c>
      <c r="D42">
        <v>60.48</v>
      </c>
      <c r="E42">
        <v>75.38</v>
      </c>
      <c r="F42">
        <v>46.96</v>
      </c>
      <c r="G42">
        <v>51.78</v>
      </c>
      <c r="H42">
        <v>70.53</v>
      </c>
      <c r="I42">
        <v>50.91</v>
      </c>
      <c r="J42">
        <v>39.020000000000003</v>
      </c>
      <c r="K42">
        <v>36.549999999999997</v>
      </c>
      <c r="L42">
        <v>33.909999999999997</v>
      </c>
      <c r="M42">
        <v>29.85</v>
      </c>
      <c r="N42">
        <v>55.8</v>
      </c>
      <c r="O42">
        <v>28.22</v>
      </c>
      <c r="P42">
        <v>46.89</v>
      </c>
      <c r="Q42">
        <v>79.239999999999995</v>
      </c>
      <c r="R42">
        <v>26.8</v>
      </c>
      <c r="S42">
        <v>13.4</v>
      </c>
      <c r="T42">
        <v>-2.5099999999999998</v>
      </c>
      <c r="U42">
        <v>-2.91</v>
      </c>
      <c r="V42">
        <v>6.61</v>
      </c>
      <c r="W42">
        <v>17.93</v>
      </c>
    </row>
    <row r="43" spans="1:23" x14ac:dyDescent="0.25">
      <c r="A43" s="5" t="s">
        <v>116</v>
      </c>
      <c r="B43" s="5" t="s">
        <v>117</v>
      </c>
      <c r="C43">
        <v>2424</v>
      </c>
      <c r="D43">
        <v>2115</v>
      </c>
      <c r="E43">
        <v>2047</v>
      </c>
      <c r="F43">
        <v>1934</v>
      </c>
      <c r="G43">
        <v>1858</v>
      </c>
      <c r="H43">
        <v>1763</v>
      </c>
      <c r="I43">
        <v>1559</v>
      </c>
      <c r="J43">
        <v>1523</v>
      </c>
      <c r="K43">
        <v>1409</v>
      </c>
      <c r="L43">
        <v>1375</v>
      </c>
      <c r="M43">
        <v>1287</v>
      </c>
      <c r="N43">
        <v>2109</v>
      </c>
      <c r="O43">
        <v>2357</v>
      </c>
      <c r="P43">
        <v>2437</v>
      </c>
      <c r="Q43">
        <v>2458</v>
      </c>
      <c r="R43">
        <v>2578</v>
      </c>
      <c r="S43">
        <v>2433</v>
      </c>
      <c r="T43">
        <v>3196</v>
      </c>
      <c r="U43">
        <v>3540</v>
      </c>
      <c r="V43">
        <v>1790</v>
      </c>
      <c r="W43" t="s">
        <v>67</v>
      </c>
    </row>
    <row r="44" spans="1:23" x14ac:dyDescent="0.25">
      <c r="A44" s="5" t="s">
        <v>118</v>
      </c>
      <c r="B44" s="5" t="s">
        <v>119</v>
      </c>
      <c r="C44">
        <v>147268</v>
      </c>
      <c r="D44">
        <v>142460</v>
      </c>
      <c r="E44">
        <v>140553</v>
      </c>
      <c r="F44">
        <v>140253</v>
      </c>
      <c r="G44">
        <v>142459</v>
      </c>
      <c r="H44">
        <v>147425</v>
      </c>
      <c r="I44">
        <v>147627</v>
      </c>
      <c r="J44">
        <v>144094</v>
      </c>
      <c r="K44">
        <v>141938</v>
      </c>
      <c r="L44">
        <v>151338</v>
      </c>
      <c r="M44">
        <v>153203</v>
      </c>
      <c r="N44">
        <v>182865</v>
      </c>
      <c r="O44">
        <v>181207</v>
      </c>
      <c r="P44">
        <v>166505</v>
      </c>
      <c r="Q44">
        <v>177625</v>
      </c>
      <c r="R44">
        <v>162180</v>
      </c>
      <c r="S44">
        <v>173750</v>
      </c>
      <c r="T44">
        <v>181651</v>
      </c>
      <c r="U44">
        <v>179946</v>
      </c>
      <c r="V44">
        <v>119683</v>
      </c>
      <c r="W44">
        <v>113472</v>
      </c>
    </row>
    <row r="45" spans="1:23" x14ac:dyDescent="0.25">
      <c r="A45" s="5" t="s">
        <v>120</v>
      </c>
      <c r="B45" s="5" t="s">
        <v>121</v>
      </c>
      <c r="C45">
        <v>12422</v>
      </c>
      <c r="D45">
        <v>11768</v>
      </c>
      <c r="E45">
        <v>12138</v>
      </c>
      <c r="F45">
        <v>11735</v>
      </c>
      <c r="G45">
        <v>12367</v>
      </c>
      <c r="H45">
        <v>11515</v>
      </c>
      <c r="I45">
        <v>11516</v>
      </c>
      <c r="J45">
        <v>11141</v>
      </c>
      <c r="K45">
        <v>10525</v>
      </c>
      <c r="L45">
        <v>10551</v>
      </c>
      <c r="M45">
        <v>9881</v>
      </c>
      <c r="N45">
        <v>11674</v>
      </c>
      <c r="O45">
        <v>12435</v>
      </c>
      <c r="P45">
        <v>12966</v>
      </c>
      <c r="Q45">
        <v>11894</v>
      </c>
      <c r="R45">
        <v>11057</v>
      </c>
      <c r="S45">
        <v>11014</v>
      </c>
      <c r="T45">
        <v>11203</v>
      </c>
      <c r="U45">
        <v>8373</v>
      </c>
      <c r="V45">
        <v>6389</v>
      </c>
      <c r="W45">
        <v>5411</v>
      </c>
    </row>
    <row r="46" spans="1:23" x14ac:dyDescent="0.25">
      <c r="A46" s="5" t="s">
        <v>122</v>
      </c>
      <c r="B46" s="5" t="s">
        <v>123</v>
      </c>
      <c r="C46">
        <v>84350</v>
      </c>
      <c r="D46">
        <v>82606</v>
      </c>
      <c r="E46">
        <v>86359</v>
      </c>
      <c r="F46">
        <v>83670</v>
      </c>
      <c r="G46">
        <v>86811</v>
      </c>
      <c r="H46">
        <v>78108</v>
      </c>
      <c r="I46">
        <v>78007</v>
      </c>
      <c r="J46">
        <v>77318</v>
      </c>
      <c r="K46">
        <v>74152</v>
      </c>
      <c r="L46">
        <v>69718</v>
      </c>
      <c r="M46">
        <v>64496</v>
      </c>
      <c r="N46">
        <v>63839</v>
      </c>
      <c r="O46">
        <v>68623</v>
      </c>
      <c r="P46">
        <v>77872</v>
      </c>
      <c r="Q46">
        <v>66961</v>
      </c>
      <c r="R46">
        <v>68177</v>
      </c>
      <c r="S46">
        <v>63390</v>
      </c>
      <c r="T46">
        <v>61673</v>
      </c>
      <c r="U46">
        <v>46531</v>
      </c>
      <c r="V46">
        <v>53379</v>
      </c>
      <c r="W46" t="s">
        <v>67</v>
      </c>
    </row>
    <row r="47" spans="1:23" x14ac:dyDescent="0.25">
      <c r="A47" s="5" t="s">
        <v>259</v>
      </c>
      <c r="B47" s="5" t="s">
        <v>260</v>
      </c>
      <c r="C47">
        <v>790864</v>
      </c>
      <c r="D47">
        <v>754191</v>
      </c>
      <c r="E47">
        <v>779706</v>
      </c>
      <c r="F47">
        <v>787862</v>
      </c>
      <c r="G47">
        <v>778020</v>
      </c>
      <c r="H47">
        <v>699752</v>
      </c>
      <c r="I47">
        <v>686975</v>
      </c>
      <c r="J47">
        <v>706206</v>
      </c>
      <c r="K47">
        <v>679818</v>
      </c>
      <c r="L47">
        <v>635491</v>
      </c>
      <c r="M47">
        <v>591698</v>
      </c>
      <c r="N47">
        <v>499942</v>
      </c>
      <c r="O47">
        <v>566942</v>
      </c>
      <c r="P47">
        <v>600012</v>
      </c>
      <c r="Q47">
        <v>550068</v>
      </c>
      <c r="R47">
        <v>589634</v>
      </c>
      <c r="S47">
        <v>584558</v>
      </c>
      <c r="T47">
        <v>593517</v>
      </c>
      <c r="U47">
        <v>533254</v>
      </c>
      <c r="V47">
        <v>700091</v>
      </c>
      <c r="W47">
        <v>534052</v>
      </c>
    </row>
    <row r="48" spans="1:23" x14ac:dyDescent="0.25">
      <c r="A48" s="5" t="s">
        <v>126</v>
      </c>
      <c r="B48" s="5" t="s">
        <v>127</v>
      </c>
      <c r="C48" t="s">
        <v>67</v>
      </c>
      <c r="D48" t="s">
        <v>67</v>
      </c>
      <c r="E48" t="s">
        <v>67</v>
      </c>
      <c r="F48" t="s">
        <v>67</v>
      </c>
      <c r="G48" t="s">
        <v>67</v>
      </c>
      <c r="H48" t="s">
        <v>67</v>
      </c>
      <c r="I48" t="s">
        <v>67</v>
      </c>
      <c r="J48" t="s">
        <v>67</v>
      </c>
      <c r="K48" t="s">
        <v>67</v>
      </c>
      <c r="L48" t="s">
        <v>67</v>
      </c>
      <c r="M48" t="s">
        <v>67</v>
      </c>
      <c r="N48" t="s">
        <v>67</v>
      </c>
      <c r="O48" t="s">
        <v>67</v>
      </c>
      <c r="P48" t="s">
        <v>67</v>
      </c>
      <c r="Q48" t="s">
        <v>67</v>
      </c>
      <c r="R48" t="s">
        <v>67</v>
      </c>
      <c r="S48" t="s">
        <v>67</v>
      </c>
      <c r="T48" t="s">
        <v>67</v>
      </c>
      <c r="U48" t="s">
        <v>67</v>
      </c>
      <c r="V48" t="s">
        <v>67</v>
      </c>
      <c r="W48" t="s">
        <v>67</v>
      </c>
    </row>
    <row r="49" spans="1:23" x14ac:dyDescent="0.25">
      <c r="A49" s="5" t="s">
        <v>128</v>
      </c>
      <c r="B49" s="5" t="s">
        <v>129</v>
      </c>
      <c r="C49">
        <v>53739</v>
      </c>
      <c r="D49">
        <v>52380</v>
      </c>
      <c r="E49">
        <v>48402</v>
      </c>
      <c r="F49">
        <v>49076</v>
      </c>
      <c r="G49">
        <v>46441</v>
      </c>
      <c r="H49">
        <v>42198</v>
      </c>
      <c r="I49">
        <v>40616</v>
      </c>
      <c r="J49">
        <v>35872</v>
      </c>
      <c r="K49">
        <v>17930</v>
      </c>
      <c r="L49">
        <v>33389</v>
      </c>
      <c r="M49">
        <v>28048</v>
      </c>
      <c r="N49">
        <v>-13365</v>
      </c>
      <c r="O49">
        <v>43961</v>
      </c>
      <c r="P49">
        <v>42167</v>
      </c>
      <c r="Q49">
        <v>24659</v>
      </c>
      <c r="R49">
        <v>13559</v>
      </c>
      <c r="S49">
        <v>9301</v>
      </c>
      <c r="T49">
        <v>-6424</v>
      </c>
      <c r="U49">
        <v>9019</v>
      </c>
      <c r="V49">
        <v>28911</v>
      </c>
      <c r="W49">
        <v>20417</v>
      </c>
    </row>
    <row r="50" spans="1:23" x14ac:dyDescent="0.25">
      <c r="A50" s="5" t="s">
        <v>130</v>
      </c>
      <c r="B50" s="5" t="s">
        <v>131</v>
      </c>
      <c r="C50">
        <v>11.6</v>
      </c>
      <c r="D50">
        <v>10</v>
      </c>
      <c r="E50">
        <v>12.6</v>
      </c>
      <c r="F50">
        <v>10.199999999999999</v>
      </c>
      <c r="G50">
        <v>11.2</v>
      </c>
      <c r="H50">
        <v>10</v>
      </c>
      <c r="I50">
        <v>9.9</v>
      </c>
      <c r="J50">
        <v>9.1999999999999993</v>
      </c>
      <c r="K50">
        <v>13.1</v>
      </c>
      <c r="L50">
        <v>7.9</v>
      </c>
      <c r="M50">
        <v>9.1</v>
      </c>
      <c r="N50" t="s">
        <v>67</v>
      </c>
      <c r="O50">
        <v>8.1999999999999993</v>
      </c>
      <c r="P50">
        <v>9.1</v>
      </c>
      <c r="Q50">
        <v>11.4</v>
      </c>
      <c r="R50">
        <v>16.2</v>
      </c>
      <c r="S50">
        <v>20.9</v>
      </c>
      <c r="T50" t="s">
        <v>67</v>
      </c>
      <c r="U50">
        <v>39.9</v>
      </c>
      <c r="V50">
        <v>28.3</v>
      </c>
      <c r="W50">
        <v>35.299999999999997</v>
      </c>
    </row>
    <row r="51" spans="1:23" x14ac:dyDescent="0.25">
      <c r="A51" s="5" t="s">
        <v>132</v>
      </c>
      <c r="B51" s="5" t="s">
        <v>133</v>
      </c>
      <c r="C51">
        <v>0.78</v>
      </c>
      <c r="D51">
        <v>0.69</v>
      </c>
      <c r="E51">
        <v>0.77</v>
      </c>
      <c r="F51">
        <v>0.64</v>
      </c>
      <c r="G51">
        <v>0.67</v>
      </c>
      <c r="H51">
        <v>0.61</v>
      </c>
      <c r="I51">
        <v>0.59</v>
      </c>
      <c r="J51">
        <v>0.47</v>
      </c>
      <c r="K51">
        <v>0.35</v>
      </c>
      <c r="L51">
        <v>0.42</v>
      </c>
      <c r="M51">
        <v>0.44</v>
      </c>
      <c r="N51">
        <v>0.37</v>
      </c>
      <c r="O51">
        <v>0.65</v>
      </c>
      <c r="P51">
        <v>0.67</v>
      </c>
      <c r="Q51">
        <v>0.53</v>
      </c>
      <c r="R51">
        <v>0.39</v>
      </c>
      <c r="S51">
        <v>0.38</v>
      </c>
      <c r="T51">
        <v>0.22</v>
      </c>
      <c r="U51">
        <v>0.74</v>
      </c>
      <c r="V51">
        <v>1.28</v>
      </c>
      <c r="W51">
        <v>1.1499999999999999</v>
      </c>
    </row>
    <row r="52" spans="1:23" x14ac:dyDescent="0.25">
      <c r="A52" s="5" t="s">
        <v>134</v>
      </c>
      <c r="B52" s="5" t="s">
        <v>135</v>
      </c>
      <c r="C52">
        <v>1.23</v>
      </c>
      <c r="D52">
        <v>1.21</v>
      </c>
      <c r="E52">
        <v>1.29</v>
      </c>
      <c r="F52">
        <v>1.05</v>
      </c>
      <c r="G52">
        <v>1.18</v>
      </c>
      <c r="H52">
        <v>1.03</v>
      </c>
      <c r="I52">
        <v>1.19</v>
      </c>
      <c r="J52">
        <v>0.89</v>
      </c>
      <c r="K52">
        <v>0.75</v>
      </c>
      <c r="L52">
        <v>0.91</v>
      </c>
      <c r="M52">
        <v>0.98</v>
      </c>
      <c r="N52">
        <v>1.01</v>
      </c>
      <c r="O52">
        <v>1.39</v>
      </c>
      <c r="P52">
        <v>1.32</v>
      </c>
      <c r="Q52">
        <v>1.32</v>
      </c>
      <c r="R52">
        <v>1.22</v>
      </c>
      <c r="S52">
        <v>1.35</v>
      </c>
      <c r="T52">
        <v>1.1100000000000001</v>
      </c>
      <c r="U52">
        <v>2.2400000000000002</v>
      </c>
      <c r="V52">
        <v>2.75</v>
      </c>
      <c r="W52">
        <v>2.76</v>
      </c>
    </row>
    <row r="53" spans="1:23" x14ac:dyDescent="0.25">
      <c r="A53" s="5" t="s">
        <v>136</v>
      </c>
      <c r="B53" s="5" t="s">
        <v>137</v>
      </c>
      <c r="C53">
        <v>2.5</v>
      </c>
      <c r="D53">
        <v>2.9</v>
      </c>
      <c r="E53">
        <v>2.54</v>
      </c>
      <c r="F53">
        <v>3.3</v>
      </c>
      <c r="G53">
        <v>3.16</v>
      </c>
      <c r="H53">
        <v>1.95</v>
      </c>
      <c r="I53">
        <v>2.56</v>
      </c>
      <c r="J53">
        <v>2.69</v>
      </c>
      <c r="K53">
        <v>2.02</v>
      </c>
      <c r="L53">
        <v>2.62</v>
      </c>
      <c r="M53">
        <v>2.92</v>
      </c>
      <c r="N53">
        <v>1.34</v>
      </c>
      <c r="O53">
        <v>5.24</v>
      </c>
      <c r="P53">
        <v>3.3</v>
      </c>
      <c r="Q53">
        <v>1.61</v>
      </c>
      <c r="R53">
        <v>3.64</v>
      </c>
      <c r="S53">
        <v>7.47</v>
      </c>
      <c r="T53">
        <v>-36.07</v>
      </c>
      <c r="U53">
        <v>-91.44</v>
      </c>
      <c r="V53">
        <v>60.32</v>
      </c>
      <c r="W53">
        <v>18.63</v>
      </c>
    </row>
    <row r="54" spans="1:23" x14ac:dyDescent="0.25">
      <c r="A54" s="5" t="s">
        <v>138</v>
      </c>
      <c r="B54" s="5" t="s">
        <v>139</v>
      </c>
      <c r="C54">
        <v>4.4000000000000004</v>
      </c>
      <c r="D54">
        <v>5.14</v>
      </c>
      <c r="E54">
        <v>4.18</v>
      </c>
      <c r="F54">
        <v>4.9000000000000004</v>
      </c>
      <c r="G54">
        <v>4.46</v>
      </c>
      <c r="H54">
        <v>4.99</v>
      </c>
      <c r="I54">
        <v>4.07</v>
      </c>
      <c r="J54">
        <v>4.29</v>
      </c>
      <c r="K54">
        <v>6.09</v>
      </c>
      <c r="L54">
        <v>5.0599999999999996</v>
      </c>
      <c r="M54">
        <v>4.7</v>
      </c>
      <c r="N54">
        <v>4.67</v>
      </c>
      <c r="O54">
        <v>3.72</v>
      </c>
      <c r="P54">
        <v>2.46</v>
      </c>
      <c r="Q54">
        <v>1.56</v>
      </c>
      <c r="R54">
        <v>1.79</v>
      </c>
      <c r="S54">
        <v>1.5</v>
      </c>
      <c r="T54">
        <v>1.65</v>
      </c>
      <c r="U54">
        <v>0.56000000000000005</v>
      </c>
      <c r="V54">
        <v>0.38</v>
      </c>
      <c r="W54">
        <v>0.37</v>
      </c>
    </row>
    <row r="55" spans="1:23" x14ac:dyDescent="0.25">
      <c r="A55" s="5" t="s">
        <v>140</v>
      </c>
      <c r="B55" s="5" t="s">
        <v>141</v>
      </c>
      <c r="C55">
        <v>8.6999999999999993</v>
      </c>
      <c r="D55">
        <v>10</v>
      </c>
      <c r="E55">
        <v>8</v>
      </c>
      <c r="F55">
        <v>9.8000000000000007</v>
      </c>
      <c r="G55">
        <v>8.9</v>
      </c>
      <c r="H55">
        <v>10</v>
      </c>
      <c r="I55">
        <v>10.1</v>
      </c>
      <c r="J55">
        <v>10.9</v>
      </c>
      <c r="K55">
        <v>7.6</v>
      </c>
      <c r="L55">
        <v>12.6</v>
      </c>
      <c r="M55">
        <v>10.9</v>
      </c>
      <c r="N55">
        <v>-7.2</v>
      </c>
      <c r="O55">
        <v>12.2</v>
      </c>
      <c r="P55">
        <v>11</v>
      </c>
      <c r="Q55">
        <v>8.8000000000000007</v>
      </c>
      <c r="R55">
        <v>6.2</v>
      </c>
      <c r="S55">
        <v>4.8</v>
      </c>
      <c r="T55">
        <v>-5.3</v>
      </c>
      <c r="U55">
        <v>2.5</v>
      </c>
      <c r="V55">
        <v>3.5</v>
      </c>
      <c r="W55">
        <v>2.8</v>
      </c>
    </row>
    <row r="56" spans="1:23" x14ac:dyDescent="0.25">
      <c r="A56" s="5" t="s">
        <v>142</v>
      </c>
      <c r="B56" s="5" t="s">
        <v>143</v>
      </c>
      <c r="C56">
        <v>10.69</v>
      </c>
      <c r="D56">
        <v>12.19</v>
      </c>
      <c r="E56">
        <v>10.38</v>
      </c>
      <c r="F56">
        <v>10.220000000000001</v>
      </c>
      <c r="G56">
        <v>10.48</v>
      </c>
      <c r="H56">
        <v>10.24</v>
      </c>
      <c r="I56">
        <v>11.97</v>
      </c>
      <c r="J56">
        <v>9.65</v>
      </c>
      <c r="K56">
        <v>5.67</v>
      </c>
      <c r="L56">
        <v>11.36</v>
      </c>
      <c r="M56">
        <v>10.7</v>
      </c>
      <c r="N56">
        <v>-7.26</v>
      </c>
      <c r="O56">
        <v>16.68</v>
      </c>
      <c r="P56">
        <v>13.91</v>
      </c>
      <c r="Q56">
        <v>11.09</v>
      </c>
      <c r="R56">
        <v>7.13</v>
      </c>
      <c r="S56">
        <v>5.65</v>
      </c>
      <c r="T56">
        <v>-5.36</v>
      </c>
      <c r="U56">
        <v>5.13</v>
      </c>
      <c r="V56">
        <v>9.7200000000000006</v>
      </c>
      <c r="W56">
        <v>7.81</v>
      </c>
    </row>
    <row r="57" spans="1:23" x14ac:dyDescent="0.25">
      <c r="A57" s="5" t="s">
        <v>146</v>
      </c>
      <c r="B57" s="5" t="s">
        <v>147</v>
      </c>
      <c r="C57">
        <v>0.78</v>
      </c>
      <c r="D57">
        <v>0.83</v>
      </c>
      <c r="E57">
        <v>0.75</v>
      </c>
      <c r="F57">
        <v>0.78</v>
      </c>
      <c r="G57">
        <v>0.78</v>
      </c>
      <c r="H57">
        <v>0.77</v>
      </c>
      <c r="I57">
        <v>0.84</v>
      </c>
      <c r="J57">
        <v>0.74</v>
      </c>
      <c r="K57">
        <v>0.4</v>
      </c>
      <c r="L57">
        <v>0.81</v>
      </c>
      <c r="M57">
        <v>0.74</v>
      </c>
      <c r="N57">
        <v>-0.26</v>
      </c>
      <c r="O57">
        <v>0.75</v>
      </c>
      <c r="P57">
        <v>0.67</v>
      </c>
      <c r="Q57">
        <v>0.44</v>
      </c>
      <c r="R57">
        <v>0.22</v>
      </c>
      <c r="S57">
        <v>0.17</v>
      </c>
      <c r="T57">
        <v>-0.14000000000000001</v>
      </c>
      <c r="U57">
        <v>0.17</v>
      </c>
      <c r="V57">
        <v>0.79</v>
      </c>
      <c r="W57">
        <v>0.56000000000000005</v>
      </c>
    </row>
    <row r="58" spans="1:23" x14ac:dyDescent="0.25">
      <c r="A58" s="5" t="s">
        <v>151</v>
      </c>
      <c r="B58" s="5" t="s">
        <v>152</v>
      </c>
      <c r="C58">
        <v>7.32</v>
      </c>
      <c r="D58">
        <v>6.82</v>
      </c>
      <c r="E58">
        <v>7.27</v>
      </c>
      <c r="F58">
        <v>7.62</v>
      </c>
      <c r="G58">
        <v>7.44</v>
      </c>
      <c r="H58">
        <v>7.54</v>
      </c>
      <c r="I58">
        <v>7.04</v>
      </c>
      <c r="J58">
        <v>7.71</v>
      </c>
      <c r="K58">
        <v>7</v>
      </c>
      <c r="L58">
        <v>7.12</v>
      </c>
      <c r="M58">
        <v>6.88</v>
      </c>
      <c r="N58">
        <v>3.52</v>
      </c>
      <c r="O58">
        <v>4.5</v>
      </c>
      <c r="P58">
        <v>4.79</v>
      </c>
      <c r="Q58">
        <v>3.96</v>
      </c>
      <c r="R58">
        <v>3.1</v>
      </c>
      <c r="S58">
        <v>3.05</v>
      </c>
      <c r="T58">
        <v>2.56</v>
      </c>
      <c r="U58">
        <v>3.36</v>
      </c>
      <c r="V58">
        <v>8.09</v>
      </c>
      <c r="W58">
        <v>7.23</v>
      </c>
    </row>
    <row r="59" spans="1:23" x14ac:dyDescent="0.25">
      <c r="A59" s="5" t="s">
        <v>153</v>
      </c>
      <c r="B59" s="5" t="s">
        <v>154</v>
      </c>
      <c r="C59">
        <v>92.68</v>
      </c>
      <c r="D59">
        <v>93.18</v>
      </c>
      <c r="E59">
        <v>92.73</v>
      </c>
      <c r="F59">
        <v>92.38</v>
      </c>
      <c r="G59">
        <v>92.56</v>
      </c>
      <c r="H59">
        <v>92.46</v>
      </c>
      <c r="I59">
        <v>92.96</v>
      </c>
      <c r="J59">
        <v>92.29</v>
      </c>
      <c r="K59">
        <v>93</v>
      </c>
      <c r="L59">
        <v>92.88</v>
      </c>
      <c r="M59">
        <v>93.12</v>
      </c>
      <c r="N59">
        <v>96.48</v>
      </c>
      <c r="O59">
        <v>95.5</v>
      </c>
      <c r="P59">
        <v>95.21</v>
      </c>
      <c r="Q59">
        <v>96.04</v>
      </c>
      <c r="R59">
        <v>96.9</v>
      </c>
      <c r="S59">
        <v>96.95</v>
      </c>
      <c r="T59">
        <v>97.44</v>
      </c>
      <c r="U59">
        <v>96.64</v>
      </c>
      <c r="V59">
        <v>91.91</v>
      </c>
      <c r="W59">
        <v>92.77</v>
      </c>
    </row>
    <row r="60" spans="1:23" x14ac:dyDescent="0.25">
      <c r="A60" s="5"/>
      <c r="B60" s="5"/>
    </row>
    <row r="61" spans="1:23" x14ac:dyDescent="0.25">
      <c r="A61" s="5"/>
      <c r="B61" s="5"/>
    </row>
    <row r="62" spans="1:23" x14ac:dyDescent="0.25">
      <c r="A62" s="5"/>
      <c r="B62" s="5"/>
    </row>
    <row r="63" spans="1:23" x14ac:dyDescent="0.25">
      <c r="A63" s="5"/>
      <c r="B63" s="5"/>
    </row>
    <row r="64" spans="1:23" x14ac:dyDescent="0.25">
      <c r="A64" s="5"/>
      <c r="B64" s="5"/>
    </row>
    <row r="65" spans="1:22" x14ac:dyDescent="0.25">
      <c r="A65" s="5"/>
      <c r="B65" s="5"/>
    </row>
    <row r="66" spans="1:22" x14ac:dyDescent="0.25">
      <c r="A66" s="5" t="s">
        <v>167</v>
      </c>
      <c r="B66" s="5" t="s">
        <v>168</v>
      </c>
      <c r="C66">
        <v>0.78</v>
      </c>
      <c r="D66">
        <v>0.83</v>
      </c>
      <c r="E66">
        <v>0.75</v>
      </c>
      <c r="F66">
        <v>0.78</v>
      </c>
      <c r="G66">
        <v>0.78</v>
      </c>
      <c r="H66">
        <v>0.77</v>
      </c>
      <c r="I66">
        <v>0.84</v>
      </c>
      <c r="J66">
        <v>0.74</v>
      </c>
      <c r="K66">
        <v>0.4</v>
      </c>
      <c r="L66">
        <v>0.81</v>
      </c>
      <c r="M66">
        <v>0.74</v>
      </c>
      <c r="N66">
        <v>-0.26</v>
      </c>
      <c r="O66">
        <v>0.75</v>
      </c>
      <c r="P66">
        <v>0.67</v>
      </c>
      <c r="Q66">
        <v>0.44</v>
      </c>
      <c r="R66">
        <v>0.22</v>
      </c>
      <c r="S66">
        <v>0.17</v>
      </c>
      <c r="T66">
        <v>-0.14000000000000001</v>
      </c>
      <c r="U66">
        <v>0.17</v>
      </c>
      <c r="V66">
        <v>0.79</v>
      </c>
    </row>
    <row r="67" spans="1:22" x14ac:dyDescent="0.25">
      <c r="A67" s="5" t="s">
        <v>169</v>
      </c>
      <c r="B67" s="5" t="s">
        <v>170</v>
      </c>
      <c r="C67">
        <v>1.1000000000000001</v>
      </c>
      <c r="D67">
        <v>1.1599999999999999</v>
      </c>
      <c r="E67">
        <v>1.1299999999999999</v>
      </c>
      <c r="F67">
        <v>1.17</v>
      </c>
      <c r="G67">
        <v>1.2</v>
      </c>
      <c r="H67">
        <v>1.1000000000000001</v>
      </c>
      <c r="I67">
        <v>1.36</v>
      </c>
      <c r="J67">
        <v>1.25</v>
      </c>
      <c r="K67">
        <v>0.76</v>
      </c>
      <c r="L67">
        <v>1.1499999999999999</v>
      </c>
      <c r="M67">
        <v>0.92</v>
      </c>
      <c r="N67">
        <v>0.56999999999999995</v>
      </c>
      <c r="O67">
        <v>1.0900000000000001</v>
      </c>
      <c r="P67">
        <v>0.99</v>
      </c>
      <c r="Q67">
        <v>0.79</v>
      </c>
      <c r="R67">
        <v>0.52</v>
      </c>
      <c r="S67">
        <v>0.27</v>
      </c>
      <c r="T67">
        <v>-0.14000000000000001</v>
      </c>
      <c r="U67">
        <v>0.19</v>
      </c>
      <c r="V67">
        <v>1.1200000000000001</v>
      </c>
    </row>
    <row r="68" spans="1:22" x14ac:dyDescent="0.25">
      <c r="A68" s="5"/>
      <c r="B68" s="5"/>
    </row>
    <row r="69" spans="1:22" x14ac:dyDescent="0.25">
      <c r="A69" s="5"/>
      <c r="B69" s="5"/>
    </row>
    <row r="70" spans="1:22" x14ac:dyDescent="0.25">
      <c r="A70" s="5" t="s">
        <v>175</v>
      </c>
      <c r="B70" s="5" t="s">
        <v>176</v>
      </c>
      <c r="C70">
        <v>1042.925</v>
      </c>
      <c r="D70">
        <v>1230.934</v>
      </c>
      <c r="E70">
        <v>1118.2349999999999</v>
      </c>
      <c r="F70">
        <v>1508.1</v>
      </c>
      <c r="G70">
        <v>1444.12</v>
      </c>
      <c r="H70">
        <v>891.15</v>
      </c>
      <c r="I70">
        <v>1168.6400000000001</v>
      </c>
      <c r="J70">
        <v>1226.5055</v>
      </c>
      <c r="K70">
        <v>919.70600000000002</v>
      </c>
      <c r="L70">
        <v>1190.79</v>
      </c>
      <c r="M70">
        <v>1325.3879999999999</v>
      </c>
      <c r="N70">
        <v>607.0870000000001</v>
      </c>
      <c r="O70">
        <v>2359.0479999999998</v>
      </c>
      <c r="P70">
        <v>1426.26</v>
      </c>
      <c r="Q70">
        <v>653.66000000000008</v>
      </c>
      <c r="R70">
        <v>1404.3119999999999</v>
      </c>
      <c r="S70">
        <v>2873.7089999999998</v>
      </c>
      <c r="T70">
        <v>-9616.2620000000006</v>
      </c>
      <c r="U70">
        <v>-24359.616000000002</v>
      </c>
      <c r="V70">
        <v>14826.656000000001</v>
      </c>
    </row>
    <row r="71" spans="1:22" x14ac:dyDescent="0.25">
      <c r="A71" s="5" t="s">
        <v>177</v>
      </c>
      <c r="B71" s="5" t="s">
        <v>178</v>
      </c>
      <c r="C71">
        <v>7.2899999999999636</v>
      </c>
      <c r="D71">
        <v>15.79000000000002</v>
      </c>
      <c r="E71">
        <v>16.75</v>
      </c>
      <c r="F71">
        <v>0</v>
      </c>
      <c r="G71">
        <v>0</v>
      </c>
      <c r="H71">
        <v>-0.5</v>
      </c>
      <c r="I71">
        <v>-0.55000000000001137</v>
      </c>
      <c r="J71">
        <v>-0.64999999999997726</v>
      </c>
      <c r="K71">
        <v>-0.80000000000001137</v>
      </c>
      <c r="L71">
        <v>-0.60000000000002274</v>
      </c>
      <c r="M71">
        <v>-0.84999999999996589</v>
      </c>
      <c r="N71">
        <v>-2.8500000000000232</v>
      </c>
      <c r="O71">
        <v>-18</v>
      </c>
      <c r="P71">
        <v>-26.199999999999989</v>
      </c>
      <c r="Q71">
        <v>-20.199999999999989</v>
      </c>
      <c r="R71">
        <v>-1.100000000000023</v>
      </c>
      <c r="S71">
        <v>-118.1</v>
      </c>
      <c r="T71">
        <v>-0.2000000000000455</v>
      </c>
      <c r="U71">
        <v>-20.599999999999969</v>
      </c>
      <c r="V71">
        <v>-0.80000000000001137</v>
      </c>
    </row>
    <row r="72" spans="1:22" x14ac:dyDescent="0.25">
      <c r="A72" s="5"/>
      <c r="B72" s="5"/>
    </row>
    <row r="73" spans="1:22" x14ac:dyDescent="0.25">
      <c r="A73" s="5"/>
      <c r="B73" s="5"/>
    </row>
    <row r="74" spans="1:22" x14ac:dyDescent="0.25">
      <c r="A74" s="5"/>
      <c r="B74" s="5"/>
    </row>
    <row r="75" spans="1:22" x14ac:dyDescent="0.25">
      <c r="A75" s="5"/>
      <c r="B75" s="5"/>
    </row>
    <row r="76" spans="1:22" x14ac:dyDescent="0.25">
      <c r="A76" s="5" t="s">
        <v>187</v>
      </c>
      <c r="B76" s="5" t="s">
        <v>188</v>
      </c>
      <c r="C76">
        <v>6.06</v>
      </c>
      <c r="D76">
        <v>9.69</v>
      </c>
      <c r="E76">
        <v>-1.1599999999999999</v>
      </c>
      <c r="F76">
        <v>4.04</v>
      </c>
      <c r="G76">
        <v>6.35</v>
      </c>
      <c r="H76">
        <v>3.75</v>
      </c>
      <c r="I76">
        <v>16</v>
      </c>
      <c r="J76">
        <v>103.1</v>
      </c>
      <c r="K76">
        <v>-49.63</v>
      </c>
      <c r="L76">
        <v>17.59</v>
      </c>
      <c r="M76">
        <v>-275.82</v>
      </c>
      <c r="N76">
        <v>-130.68</v>
      </c>
      <c r="O76">
        <v>13.46</v>
      </c>
      <c r="P76">
        <v>60.3</v>
      </c>
      <c r="Q76">
        <v>99.18</v>
      </c>
      <c r="R76">
        <v>36.08</v>
      </c>
      <c r="S76">
        <v>-238.47</v>
      </c>
      <c r="T76">
        <v>-171.9</v>
      </c>
      <c r="U76">
        <v>-53.09</v>
      </c>
      <c r="V76">
        <v>49.33</v>
      </c>
    </row>
    <row r="77" spans="1:22" x14ac:dyDescent="0.25">
      <c r="A77" s="5" t="s">
        <v>189</v>
      </c>
      <c r="B77" s="5" t="s">
        <v>190</v>
      </c>
      <c r="C77">
        <v>4.8600000000000003</v>
      </c>
      <c r="D77">
        <v>4.1900000000000004</v>
      </c>
      <c r="E77">
        <v>3.08</v>
      </c>
      <c r="F77">
        <v>4.71</v>
      </c>
      <c r="G77">
        <v>8.6999999999999993</v>
      </c>
      <c r="H77">
        <v>40.950000000000003</v>
      </c>
      <c r="I77">
        <v>23.16</v>
      </c>
      <c r="J77">
        <v>23.69</v>
      </c>
      <c r="K77">
        <v>-102.62</v>
      </c>
      <c r="L77">
        <v>-129.63999999999999</v>
      </c>
      <c r="M77">
        <v>-131.01</v>
      </c>
      <c r="N77">
        <v>-18.97</v>
      </c>
      <c r="O77">
        <v>57.65</v>
      </c>
      <c r="P77">
        <v>65.19</v>
      </c>
      <c r="Q77">
        <v>-34.4</v>
      </c>
      <c r="R77">
        <v>-124.76</v>
      </c>
      <c r="S77">
        <v>-154.49</v>
      </c>
      <c r="T77">
        <v>-58.55</v>
      </c>
      <c r="U77" t="s">
        <v>67</v>
      </c>
      <c r="V77" t="s">
        <v>67</v>
      </c>
    </row>
    <row r="78" spans="1:22" x14ac:dyDescent="0.25">
      <c r="A78" s="5" t="s">
        <v>191</v>
      </c>
      <c r="B78" s="5" t="s">
        <v>192</v>
      </c>
      <c r="C78">
        <v>5</v>
      </c>
      <c r="D78">
        <v>4.53</v>
      </c>
      <c r="E78">
        <v>5.8</v>
      </c>
      <c r="F78">
        <v>26.65</v>
      </c>
      <c r="G78">
        <v>15.91</v>
      </c>
      <c r="H78">
        <v>18.16</v>
      </c>
      <c r="I78">
        <v>-37.75</v>
      </c>
      <c r="J78">
        <v>-67.09</v>
      </c>
      <c r="K78">
        <v>-85.02</v>
      </c>
      <c r="L78">
        <v>-63.03</v>
      </c>
      <c r="M78">
        <v>-46.71</v>
      </c>
      <c r="N78">
        <v>15.67</v>
      </c>
      <c r="O78">
        <v>-5.89</v>
      </c>
      <c r="P78">
        <v>-42.96</v>
      </c>
      <c r="Q78">
        <v>-65.64</v>
      </c>
      <c r="R78">
        <v>-75.61</v>
      </c>
      <c r="S78" t="s">
        <v>67</v>
      </c>
      <c r="T78" t="s">
        <v>67</v>
      </c>
      <c r="U78" t="s">
        <v>67</v>
      </c>
      <c r="V78" t="s">
        <v>67</v>
      </c>
    </row>
    <row r="79" spans="1:22" x14ac:dyDescent="0.25">
      <c r="A79" s="5" t="s">
        <v>193</v>
      </c>
      <c r="B79" s="5" t="s">
        <v>194</v>
      </c>
      <c r="C79">
        <v>11.58</v>
      </c>
      <c r="D79">
        <v>-16.61</v>
      </c>
      <c r="E79">
        <v>-30.65</v>
      </c>
      <c r="F79">
        <v>-29.18</v>
      </c>
      <c r="G79">
        <v>-23.56</v>
      </c>
      <c r="H79">
        <v>-14.28</v>
      </c>
      <c r="I79">
        <v>-11.04</v>
      </c>
      <c r="J79">
        <v>-36.49</v>
      </c>
      <c r="K79">
        <v>-63.99</v>
      </c>
      <c r="L79">
        <v>-64.34</v>
      </c>
      <c r="M79">
        <v>-61.16</v>
      </c>
      <c r="N79" t="s">
        <v>67</v>
      </c>
      <c r="O79" t="s">
        <v>67</v>
      </c>
      <c r="P79" t="s">
        <v>67</v>
      </c>
      <c r="Q79" t="s">
        <v>67</v>
      </c>
      <c r="R79" t="s">
        <v>67</v>
      </c>
      <c r="S79" t="s">
        <v>67</v>
      </c>
      <c r="T79" t="s">
        <v>67</v>
      </c>
      <c r="U79" t="s">
        <v>67</v>
      </c>
      <c r="V79" t="s">
        <v>67</v>
      </c>
    </row>
    <row r="80" spans="1:22" x14ac:dyDescent="0.25">
      <c r="A80" s="5" t="s">
        <v>195</v>
      </c>
      <c r="B80" s="5" t="s">
        <v>196</v>
      </c>
      <c r="C80">
        <v>2.3199999999999998</v>
      </c>
      <c r="D80">
        <v>2.21</v>
      </c>
      <c r="E80">
        <v>2.17</v>
      </c>
      <c r="F80">
        <v>0.38</v>
      </c>
      <c r="G80">
        <v>0.7</v>
      </c>
      <c r="H80">
        <v>0.55000000000000004</v>
      </c>
      <c r="I80">
        <v>-0.26</v>
      </c>
      <c r="J80">
        <v>-0.14000000000000001</v>
      </c>
      <c r="K80">
        <v>-0.15</v>
      </c>
      <c r="L80">
        <v>-0.13</v>
      </c>
      <c r="M80">
        <v>-0.19</v>
      </c>
      <c r="N80" t="s">
        <v>67</v>
      </c>
      <c r="O80">
        <v>-1.39</v>
      </c>
      <c r="P80">
        <v>-0.21</v>
      </c>
      <c r="Q80">
        <v>-0.17</v>
      </c>
      <c r="R80">
        <v>-0.21</v>
      </c>
      <c r="S80" t="s">
        <v>67</v>
      </c>
      <c r="T80" t="s">
        <v>67</v>
      </c>
      <c r="U80" t="s">
        <v>67</v>
      </c>
      <c r="V80" t="s">
        <v>67</v>
      </c>
    </row>
    <row r="81" spans="1:23" x14ac:dyDescent="0.25">
      <c r="A81" s="5" t="s">
        <v>197</v>
      </c>
      <c r="B81" s="5" t="s">
        <v>198</v>
      </c>
      <c r="C81">
        <v>6.52</v>
      </c>
      <c r="D81">
        <v>2.4700000000000002</v>
      </c>
      <c r="E81">
        <v>-1.4</v>
      </c>
      <c r="F81">
        <v>0.94</v>
      </c>
      <c r="G81">
        <v>15.24</v>
      </c>
      <c r="H81">
        <v>-8.25</v>
      </c>
      <c r="I81">
        <v>11.74</v>
      </c>
      <c r="J81">
        <v>78.11</v>
      </c>
      <c r="K81">
        <v>-32.44</v>
      </c>
      <c r="L81">
        <v>34.630000000000003</v>
      </c>
      <c r="M81">
        <v>-2.65</v>
      </c>
      <c r="N81">
        <v>-52.69</v>
      </c>
      <c r="O81">
        <v>12.06</v>
      </c>
      <c r="P81">
        <v>31</v>
      </c>
      <c r="Q81">
        <v>52.04</v>
      </c>
      <c r="R81">
        <v>105.02</v>
      </c>
      <c r="S81">
        <v>-308.24</v>
      </c>
      <c r="T81">
        <v>-166.45</v>
      </c>
      <c r="U81">
        <v>-62.81</v>
      </c>
      <c r="V81">
        <v>2.27</v>
      </c>
    </row>
    <row r="82" spans="1:23" x14ac:dyDescent="0.25">
      <c r="A82" s="5" t="s">
        <v>199</v>
      </c>
      <c r="B82" s="5" t="s">
        <v>200</v>
      </c>
      <c r="C82">
        <v>2.5299999999999998</v>
      </c>
      <c r="D82">
        <v>0.67</v>
      </c>
      <c r="E82">
        <v>4.93</v>
      </c>
      <c r="F82">
        <v>2.64</v>
      </c>
      <c r="G82">
        <v>6.24</v>
      </c>
      <c r="H82">
        <v>27.2</v>
      </c>
      <c r="I82">
        <v>19.14</v>
      </c>
      <c r="J82">
        <v>26.77</v>
      </c>
      <c r="K82">
        <v>-0.15</v>
      </c>
      <c r="L82">
        <v>-6.9</v>
      </c>
      <c r="M82">
        <v>-14.43</v>
      </c>
      <c r="N82">
        <v>-3.21</v>
      </c>
      <c r="O82">
        <v>31.7</v>
      </c>
      <c r="P82">
        <v>62.69</v>
      </c>
      <c r="Q82">
        <v>-50.39</v>
      </c>
      <c r="R82">
        <v>-123.22</v>
      </c>
      <c r="S82">
        <v>-179.17</v>
      </c>
      <c r="T82">
        <v>-75.66</v>
      </c>
      <c r="U82" t="s">
        <v>67</v>
      </c>
      <c r="V82" t="s">
        <v>67</v>
      </c>
    </row>
    <row r="83" spans="1:23" x14ac:dyDescent="0.25">
      <c r="A83" s="5" t="s">
        <v>201</v>
      </c>
      <c r="B83" s="5" t="s">
        <v>202</v>
      </c>
      <c r="C83">
        <v>4.75</v>
      </c>
      <c r="D83">
        <v>1.8</v>
      </c>
      <c r="E83">
        <v>3.65</v>
      </c>
      <c r="F83">
        <v>19.559999999999999</v>
      </c>
      <c r="G83">
        <v>12.88</v>
      </c>
      <c r="H83">
        <v>16.760000000000002</v>
      </c>
      <c r="I83">
        <v>17.88</v>
      </c>
      <c r="J83">
        <v>4.99</v>
      </c>
      <c r="K83">
        <v>-8.2200000000000006</v>
      </c>
      <c r="L83">
        <v>4.47</v>
      </c>
      <c r="M83">
        <v>7.95</v>
      </c>
      <c r="N83">
        <v>29.49</v>
      </c>
      <c r="O83">
        <v>-21.62</v>
      </c>
      <c r="P83">
        <v>-57.33</v>
      </c>
      <c r="Q83">
        <v>-76.09</v>
      </c>
      <c r="R83">
        <v>-86.04</v>
      </c>
      <c r="S83" t="s">
        <v>67</v>
      </c>
      <c r="T83" t="s">
        <v>67</v>
      </c>
      <c r="U83" t="s">
        <v>67</v>
      </c>
      <c r="V83" t="s">
        <v>67</v>
      </c>
    </row>
    <row r="84" spans="1:23" x14ac:dyDescent="0.25">
      <c r="A84" s="5" t="s">
        <v>203</v>
      </c>
      <c r="B84" s="5" t="s">
        <v>204</v>
      </c>
      <c r="C84">
        <v>10.76</v>
      </c>
      <c r="D84">
        <v>9.84</v>
      </c>
      <c r="E84">
        <v>4.32</v>
      </c>
      <c r="F84">
        <v>5.67</v>
      </c>
      <c r="G84">
        <v>8.68</v>
      </c>
      <c r="H84">
        <v>12.35</v>
      </c>
      <c r="I84">
        <v>23.68</v>
      </c>
      <c r="J84">
        <v>-8.32</v>
      </c>
      <c r="K84">
        <v>-32.770000000000003</v>
      </c>
      <c r="L84">
        <v>-35.81</v>
      </c>
      <c r="M84">
        <v>-39.049999999999997</v>
      </c>
      <c r="N84" t="s">
        <v>67</v>
      </c>
      <c r="O84" t="s">
        <v>67</v>
      </c>
      <c r="P84" t="s">
        <v>67</v>
      </c>
      <c r="Q84" t="s">
        <v>67</v>
      </c>
      <c r="R84" t="s">
        <v>67</v>
      </c>
      <c r="S84" t="s">
        <v>67</v>
      </c>
      <c r="T84" t="s">
        <v>67</v>
      </c>
      <c r="U84" t="s">
        <v>67</v>
      </c>
      <c r="V84" t="s">
        <v>67</v>
      </c>
    </row>
    <row r="85" spans="1:23" x14ac:dyDescent="0.25">
      <c r="A85" s="5" t="s">
        <v>205</v>
      </c>
      <c r="B85" s="5" t="s">
        <v>206</v>
      </c>
      <c r="C85">
        <v>-13.79</v>
      </c>
      <c r="D85">
        <v>14.17</v>
      </c>
      <c r="E85">
        <v>-23.03</v>
      </c>
      <c r="F85">
        <v>4.43</v>
      </c>
      <c r="G85">
        <v>62.05</v>
      </c>
      <c r="H85">
        <v>-23.83</v>
      </c>
      <c r="I85">
        <v>-4.83</v>
      </c>
      <c r="J85">
        <v>33.17</v>
      </c>
      <c r="K85">
        <v>-22.9</v>
      </c>
      <c r="L85">
        <v>-10.27</v>
      </c>
      <c r="M85">
        <v>117.91</v>
      </c>
      <c r="N85">
        <v>-74.430000000000007</v>
      </c>
      <c r="O85">
        <v>58.79</v>
      </c>
      <c r="P85">
        <v>104.97</v>
      </c>
      <c r="Q85">
        <v>-55.77</v>
      </c>
      <c r="R85">
        <v>-51.27</v>
      </c>
      <c r="S85">
        <v>-120.71</v>
      </c>
      <c r="T85">
        <v>-60.55</v>
      </c>
      <c r="U85">
        <v>-251.59</v>
      </c>
      <c r="V85">
        <v>223.78</v>
      </c>
    </row>
    <row r="86" spans="1:23" x14ac:dyDescent="0.25">
      <c r="A86" s="5" t="s">
        <v>207</v>
      </c>
      <c r="B86" s="5" t="s">
        <v>208</v>
      </c>
      <c r="C86">
        <v>-7.55</v>
      </c>
      <c r="D86">
        <v>-1.48</v>
      </c>
      <c r="E86">
        <v>14.48</v>
      </c>
      <c r="F86">
        <v>14.22</v>
      </c>
      <c r="G86">
        <v>11.13</v>
      </c>
      <c r="H86">
        <v>1.5</v>
      </c>
      <c r="I86">
        <v>1.81</v>
      </c>
      <c r="J86" t="s">
        <v>67</v>
      </c>
      <c r="K86">
        <v>28.25</v>
      </c>
      <c r="L86">
        <v>11.07</v>
      </c>
      <c r="M86">
        <v>34.090000000000003</v>
      </c>
      <c r="N86">
        <v>29.78</v>
      </c>
      <c r="O86">
        <v>36</v>
      </c>
      <c r="P86">
        <v>-0.69</v>
      </c>
      <c r="Q86">
        <v>-75.92</v>
      </c>
      <c r="R86">
        <v>-77.510000000000005</v>
      </c>
      <c r="S86">
        <v>-144.28</v>
      </c>
      <c r="T86">
        <v>-29.45</v>
      </c>
      <c r="U86" t="s">
        <v>67</v>
      </c>
      <c r="V86" t="s">
        <v>67</v>
      </c>
    </row>
    <row r="87" spans="1:23" x14ac:dyDescent="0.25">
      <c r="A87" s="5" t="s">
        <v>209</v>
      </c>
      <c r="B87" s="5" t="s">
        <v>210</v>
      </c>
      <c r="C87">
        <v>8.77</v>
      </c>
      <c r="D87">
        <v>6.76</v>
      </c>
      <c r="E87">
        <v>2.96</v>
      </c>
      <c r="F87">
        <v>14.2</v>
      </c>
      <c r="G87">
        <v>8.73</v>
      </c>
      <c r="H87">
        <v>-5.73</v>
      </c>
      <c r="I87">
        <v>22.62</v>
      </c>
      <c r="J87">
        <v>8.6999999999999993</v>
      </c>
      <c r="K87">
        <v>13.82</v>
      </c>
      <c r="L87">
        <v>39.39</v>
      </c>
      <c r="M87">
        <v>30.29</v>
      </c>
      <c r="N87">
        <v>-3.54</v>
      </c>
      <c r="O87">
        <v>-12.8</v>
      </c>
      <c r="P87">
        <v>-36.67</v>
      </c>
      <c r="Q87">
        <v>-107.98</v>
      </c>
      <c r="R87">
        <v>-52.07</v>
      </c>
      <c r="S87" t="s">
        <v>67</v>
      </c>
      <c r="T87" t="s">
        <v>67</v>
      </c>
      <c r="U87" t="s">
        <v>67</v>
      </c>
      <c r="V87" t="s">
        <v>67</v>
      </c>
    </row>
    <row r="88" spans="1:23" x14ac:dyDescent="0.25">
      <c r="A88" s="5" t="s">
        <v>211</v>
      </c>
      <c r="B88" s="5" t="s">
        <v>212</v>
      </c>
      <c r="C88">
        <v>1.52</v>
      </c>
      <c r="D88">
        <v>14.69</v>
      </c>
      <c r="E88">
        <v>5.83</v>
      </c>
      <c r="F88">
        <v>14.01</v>
      </c>
      <c r="G88">
        <v>24.06</v>
      </c>
      <c r="H88">
        <v>12.28</v>
      </c>
      <c r="I88">
        <v>9.5399999999999991</v>
      </c>
      <c r="J88">
        <v>-2.0499999999999998</v>
      </c>
      <c r="K88">
        <v>-11.42</v>
      </c>
      <c r="L88">
        <v>-34.29</v>
      </c>
      <c r="M88">
        <v>-10.89</v>
      </c>
      <c r="N88" t="s">
        <v>67</v>
      </c>
      <c r="O88" t="s">
        <v>67</v>
      </c>
      <c r="P88" t="s">
        <v>67</v>
      </c>
      <c r="Q88" t="s">
        <v>67</v>
      </c>
      <c r="R88" t="s">
        <v>67</v>
      </c>
      <c r="S88" t="s">
        <v>67</v>
      </c>
      <c r="T88" t="s">
        <v>67</v>
      </c>
      <c r="U88" t="s">
        <v>67</v>
      </c>
      <c r="V88" t="s">
        <v>67</v>
      </c>
    </row>
    <row r="89" spans="1:23" x14ac:dyDescent="0.25">
      <c r="A89" s="5" t="s">
        <v>155</v>
      </c>
      <c r="B89" s="5" t="s">
        <v>156</v>
      </c>
      <c r="C89">
        <v>1266</v>
      </c>
      <c r="D89">
        <v>1366</v>
      </c>
      <c r="E89">
        <v>1275</v>
      </c>
      <c r="F89">
        <v>1212</v>
      </c>
      <c r="G89">
        <v>1244</v>
      </c>
      <c r="H89">
        <v>1226</v>
      </c>
      <c r="I89">
        <v>1321</v>
      </c>
      <c r="J89">
        <v>1197</v>
      </c>
      <c r="K89">
        <v>1328</v>
      </c>
      <c r="L89">
        <v>1305</v>
      </c>
      <c r="M89">
        <v>1354</v>
      </c>
      <c r="N89">
        <v>2737</v>
      </c>
      <c r="O89">
        <v>2122</v>
      </c>
      <c r="P89">
        <v>1986</v>
      </c>
      <c r="Q89">
        <v>2427</v>
      </c>
      <c r="R89">
        <v>3127</v>
      </c>
      <c r="S89">
        <v>3173</v>
      </c>
      <c r="T89">
        <v>3814</v>
      </c>
      <c r="U89">
        <v>2878</v>
      </c>
      <c r="V89">
        <v>1136</v>
      </c>
      <c r="W89">
        <v>1284</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P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20" customWidth="1"/>
    <col min="13" max="13" width="19" customWidth="1"/>
    <col min="14" max="14" width="12" customWidth="1"/>
    <col min="15" max="15" width="20" customWidth="1"/>
    <col min="16" max="16" width="11" customWidth="1"/>
  </cols>
  <sheetData>
    <row r="1" spans="1:16" ht="18.75" customHeight="1" x14ac:dyDescent="0.3">
      <c r="A1" s="1" t="s">
        <v>468</v>
      </c>
      <c r="B1" s="2" t="s">
        <v>469</v>
      </c>
      <c r="C1" s="2"/>
      <c r="D1" s="2"/>
      <c r="E1" s="2"/>
      <c r="F1" s="2" t="str">
        <f>HYPERLINK("dax-30_Stock_Data_EUR.xlsx#INDEX!A1", "Back to INDEX")</f>
        <v>Back to INDEX</v>
      </c>
      <c r="G1" s="2"/>
      <c r="H1" s="2"/>
      <c r="I1" s="2"/>
      <c r="J1" s="2"/>
      <c r="K1" s="2"/>
      <c r="L1" s="2"/>
      <c r="M1" s="2"/>
      <c r="N1" s="2"/>
      <c r="O1" s="2"/>
      <c r="P1" s="2"/>
    </row>
    <row r="2" spans="1:16" x14ac:dyDescent="0.25">
      <c r="A2" s="3"/>
      <c r="B2" s="4"/>
      <c r="C2" s="4"/>
      <c r="D2" s="4"/>
      <c r="E2" s="4"/>
      <c r="F2" s="4"/>
      <c r="G2" s="4"/>
      <c r="H2" s="4"/>
      <c r="I2" s="4"/>
      <c r="J2" s="4"/>
      <c r="K2" s="4"/>
      <c r="L2" s="4"/>
      <c r="M2" s="4"/>
      <c r="N2" s="4"/>
      <c r="O2" s="4"/>
      <c r="P2" s="4"/>
    </row>
    <row r="3" spans="1:16" x14ac:dyDescent="0.25">
      <c r="A3" s="5" t="s">
        <v>3</v>
      </c>
      <c r="C3" s="5" t="s">
        <v>4</v>
      </c>
      <c r="D3" s="5"/>
      <c r="G3" s="5" t="s">
        <v>5</v>
      </c>
      <c r="H3" s="5"/>
      <c r="J3" s="5" t="s">
        <v>6</v>
      </c>
      <c r="K3" s="5"/>
    </row>
    <row r="4" spans="1:16" x14ac:dyDescent="0.25">
      <c r="A4" s="5" t="s">
        <v>7</v>
      </c>
      <c r="B4" t="s">
        <v>470</v>
      </c>
      <c r="C4" s="5" t="s">
        <v>9</v>
      </c>
      <c r="D4" s="5"/>
      <c r="E4" t="s">
        <v>471</v>
      </c>
      <c r="G4" t="s">
        <v>399</v>
      </c>
      <c r="H4" t="s">
        <v>12</v>
      </c>
      <c r="J4" t="s">
        <v>472</v>
      </c>
      <c r="L4" t="s">
        <v>473</v>
      </c>
    </row>
    <row r="5" spans="1:16" x14ac:dyDescent="0.25">
      <c r="A5" s="5" t="s">
        <v>15</v>
      </c>
      <c r="B5" t="s">
        <v>474</v>
      </c>
      <c r="C5" s="5" t="s">
        <v>17</v>
      </c>
      <c r="D5" s="5"/>
      <c r="E5" t="s">
        <v>475</v>
      </c>
      <c r="G5" t="s">
        <v>338</v>
      </c>
      <c r="H5" t="s">
        <v>274</v>
      </c>
      <c r="J5" t="s">
        <v>476</v>
      </c>
      <c r="L5" t="s">
        <v>351</v>
      </c>
    </row>
    <row r="6" spans="1:16" x14ac:dyDescent="0.25">
      <c r="A6" s="5" t="s">
        <v>23</v>
      </c>
      <c r="B6" t="s">
        <v>477</v>
      </c>
      <c r="C6" s="5" t="s">
        <v>25</v>
      </c>
      <c r="D6" s="5"/>
      <c r="E6" t="s">
        <v>478</v>
      </c>
      <c r="G6" t="s">
        <v>479</v>
      </c>
      <c r="H6" t="s">
        <v>20</v>
      </c>
      <c r="J6" t="s">
        <v>480</v>
      </c>
      <c r="L6" t="s">
        <v>247</v>
      </c>
    </row>
    <row r="7" spans="1:16" x14ac:dyDescent="0.25">
      <c r="A7" s="5" t="s">
        <v>29</v>
      </c>
      <c r="B7" t="s">
        <v>277</v>
      </c>
      <c r="C7" s="5" t="s">
        <v>31</v>
      </c>
      <c r="D7" s="5"/>
      <c r="E7" t="s">
        <v>481</v>
      </c>
      <c r="G7" t="s">
        <v>482</v>
      </c>
      <c r="H7" t="s">
        <v>34</v>
      </c>
      <c r="J7" t="s">
        <v>237</v>
      </c>
      <c r="L7" t="s">
        <v>451</v>
      </c>
    </row>
    <row r="8" spans="1:16" x14ac:dyDescent="0.25">
      <c r="A8" s="5" t="s">
        <v>35</v>
      </c>
      <c r="B8" t="s">
        <v>36</v>
      </c>
      <c r="C8" s="5" t="s">
        <v>37</v>
      </c>
      <c r="D8" s="5"/>
      <c r="E8" t="s">
        <v>483</v>
      </c>
      <c r="G8" t="s">
        <v>484</v>
      </c>
      <c r="H8" t="s">
        <v>40</v>
      </c>
      <c r="J8" t="s">
        <v>225</v>
      </c>
      <c r="L8" t="s">
        <v>485</v>
      </c>
    </row>
    <row r="9" spans="1:16" x14ac:dyDescent="0.25">
      <c r="A9" s="5" t="s">
        <v>41</v>
      </c>
      <c r="B9" t="s">
        <v>42</v>
      </c>
      <c r="C9" s="5" t="s">
        <v>43</v>
      </c>
      <c r="D9" s="5"/>
      <c r="E9" t="s">
        <v>486</v>
      </c>
      <c r="J9" t="s">
        <v>487</v>
      </c>
      <c r="L9" t="s">
        <v>244</v>
      </c>
    </row>
    <row r="10" spans="1:16" x14ac:dyDescent="0.25">
      <c r="A10" s="5" t="s">
        <v>45</v>
      </c>
      <c r="B10" t="s">
        <v>322</v>
      </c>
      <c r="C10" s="5" t="s">
        <v>47</v>
      </c>
      <c r="D10" s="5"/>
      <c r="E10" t="s">
        <v>488</v>
      </c>
      <c r="J10" t="s">
        <v>221</v>
      </c>
      <c r="L10" t="s">
        <v>344</v>
      </c>
    </row>
    <row r="11" spans="1:16" x14ac:dyDescent="0.25">
      <c r="A11" s="5" t="s">
        <v>49</v>
      </c>
      <c r="B11" t="s">
        <v>323</v>
      </c>
      <c r="J11" t="s">
        <v>489</v>
      </c>
      <c r="L11" t="s">
        <v>490</v>
      </c>
    </row>
    <row r="12" spans="1:16" x14ac:dyDescent="0.25">
      <c r="A12" s="5" t="s">
        <v>51</v>
      </c>
      <c r="B12" t="s">
        <v>357</v>
      </c>
      <c r="J12" t="s">
        <v>491</v>
      </c>
      <c r="L12" t="s">
        <v>492</v>
      </c>
    </row>
    <row r="13" spans="1:16" x14ac:dyDescent="0.25">
      <c r="A13" s="5" t="s">
        <v>53</v>
      </c>
      <c r="B13" t="s">
        <v>493</v>
      </c>
    </row>
    <row r="14" spans="1:16" x14ac:dyDescent="0.25">
      <c r="A14" s="5" t="s">
        <v>55</v>
      </c>
      <c r="B14" t="s">
        <v>494</v>
      </c>
    </row>
    <row r="15" spans="1:16" x14ac:dyDescent="0.25">
      <c r="A15" s="5" t="s">
        <v>57</v>
      </c>
      <c r="B15" t="s">
        <v>495</v>
      </c>
    </row>
    <row r="16" spans="1:16" x14ac:dyDescent="0.25">
      <c r="A16" s="5" t="s">
        <v>59</v>
      </c>
      <c r="B16" t="s">
        <v>496</v>
      </c>
    </row>
    <row r="17" spans="1:16" x14ac:dyDescent="0.25">
      <c r="A17" s="5" t="s">
        <v>61</v>
      </c>
      <c r="B17" t="s">
        <v>497</v>
      </c>
    </row>
    <row r="18" spans="1:16" x14ac:dyDescent="0.25">
      <c r="A18" s="3"/>
      <c r="B18" s="4"/>
      <c r="C18" s="4"/>
      <c r="D18" s="4"/>
      <c r="E18" s="4"/>
      <c r="F18" s="4"/>
      <c r="G18" s="4"/>
      <c r="H18" s="4"/>
      <c r="I18" s="4"/>
      <c r="J18" s="4"/>
      <c r="K18" s="4"/>
      <c r="L18" s="4"/>
      <c r="M18" s="4"/>
      <c r="N18" s="4"/>
      <c r="O18" s="4"/>
      <c r="P18" s="4"/>
    </row>
    <row r="19" spans="1:16"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2007</v>
      </c>
    </row>
    <row r="20" spans="1:16" x14ac:dyDescent="0.25">
      <c r="A20" s="5" t="s">
        <v>65</v>
      </c>
      <c r="B20" s="5" t="s">
        <v>66</v>
      </c>
      <c r="C20">
        <v>187.5</v>
      </c>
      <c r="D20">
        <v>193.2</v>
      </c>
      <c r="E20">
        <v>193.7</v>
      </c>
      <c r="F20">
        <v>202.7</v>
      </c>
      <c r="G20">
        <v>115.3</v>
      </c>
      <c r="H20">
        <v>101.8</v>
      </c>
      <c r="I20">
        <v>104.2</v>
      </c>
      <c r="J20">
        <v>101.3</v>
      </c>
      <c r="K20">
        <v>90.8</v>
      </c>
      <c r="L20">
        <v>89.1</v>
      </c>
      <c r="M20">
        <v>102.5</v>
      </c>
      <c r="N20">
        <v>102.1</v>
      </c>
      <c r="O20">
        <v>82.6</v>
      </c>
      <c r="P20">
        <v>82.6</v>
      </c>
    </row>
    <row r="21" spans="1:16" x14ac:dyDescent="0.25">
      <c r="A21" s="5" t="s">
        <v>68</v>
      </c>
      <c r="B21" s="5" t="s">
        <v>69</v>
      </c>
      <c r="C21">
        <v>608</v>
      </c>
      <c r="D21">
        <v>555.1</v>
      </c>
      <c r="E21">
        <v>348</v>
      </c>
      <c r="F21">
        <v>247.1</v>
      </c>
      <c r="G21">
        <v>-62.5</v>
      </c>
      <c r="H21">
        <v>87</v>
      </c>
      <c r="I21">
        <v>85.4</v>
      </c>
      <c r="J21">
        <v>78.2</v>
      </c>
      <c r="K21">
        <v>53</v>
      </c>
      <c r="L21">
        <v>67</v>
      </c>
      <c r="M21">
        <v>-3.9</v>
      </c>
      <c r="N21">
        <v>-2.7</v>
      </c>
      <c r="O21">
        <v>75.2</v>
      </c>
      <c r="P21">
        <v>75.2</v>
      </c>
    </row>
    <row r="22" spans="1:16" x14ac:dyDescent="0.25">
      <c r="A22" s="5" t="s">
        <v>70</v>
      </c>
      <c r="B22" s="5" t="s">
        <v>71</v>
      </c>
      <c r="C22">
        <v>-27.6</v>
      </c>
      <c r="D22">
        <v>-27.1</v>
      </c>
      <c r="E22">
        <v>-48.9</v>
      </c>
      <c r="F22">
        <v>-53.4</v>
      </c>
      <c r="G22">
        <v>-48.1</v>
      </c>
      <c r="H22">
        <v>-50</v>
      </c>
      <c r="I22">
        <v>-46.4</v>
      </c>
      <c r="J22">
        <v>-38.200000000000003</v>
      </c>
      <c r="K22">
        <v>-25.6</v>
      </c>
      <c r="L22">
        <v>-66.8</v>
      </c>
      <c r="M22">
        <v>-75.599999999999994</v>
      </c>
      <c r="N22">
        <v>-53.2</v>
      </c>
      <c r="O22">
        <v>-27.1</v>
      </c>
      <c r="P22">
        <v>-27.1</v>
      </c>
    </row>
    <row r="23" spans="1:16" x14ac:dyDescent="0.25">
      <c r="A23" s="5" t="s">
        <v>72</v>
      </c>
      <c r="B23" s="5" t="s">
        <v>73</v>
      </c>
      <c r="C23">
        <v>580.4</v>
      </c>
      <c r="D23">
        <v>528</v>
      </c>
      <c r="E23">
        <v>299.10000000000002</v>
      </c>
      <c r="F23">
        <v>193.7</v>
      </c>
      <c r="G23">
        <v>-110.6</v>
      </c>
      <c r="H23">
        <v>37</v>
      </c>
      <c r="I23">
        <v>39</v>
      </c>
      <c r="J23">
        <v>40</v>
      </c>
      <c r="K23">
        <v>27.4</v>
      </c>
      <c r="L23">
        <v>0.2</v>
      </c>
      <c r="M23">
        <v>-79.5</v>
      </c>
      <c r="N23">
        <v>-55.9</v>
      </c>
      <c r="O23">
        <v>48.1</v>
      </c>
      <c r="P23">
        <v>48.1</v>
      </c>
    </row>
    <row r="24" spans="1:16" x14ac:dyDescent="0.25">
      <c r="A24" s="5" t="s">
        <v>74</v>
      </c>
      <c r="B24" s="5" t="s">
        <v>75</v>
      </c>
      <c r="C24">
        <v>-0.9</v>
      </c>
      <c r="D24">
        <v>0.5</v>
      </c>
      <c r="E24">
        <v>2.1</v>
      </c>
      <c r="F24">
        <v>11.3</v>
      </c>
      <c r="G24">
        <v>0.8</v>
      </c>
      <c r="H24">
        <v>0.02</v>
      </c>
      <c r="I24">
        <v>0.04</v>
      </c>
      <c r="J24" t="s">
        <v>67</v>
      </c>
      <c r="K24" t="s">
        <v>67</v>
      </c>
      <c r="L24" t="s">
        <v>67</v>
      </c>
      <c r="M24">
        <v>0.1</v>
      </c>
      <c r="N24">
        <v>0.1</v>
      </c>
      <c r="O24">
        <v>-4.7</v>
      </c>
      <c r="P24">
        <v>-4.7</v>
      </c>
    </row>
    <row r="25" spans="1:16" x14ac:dyDescent="0.25">
      <c r="A25" s="5" t="s">
        <v>76</v>
      </c>
      <c r="B25" s="5" t="s">
        <v>77</v>
      </c>
      <c r="C25">
        <v>581.20000000000005</v>
      </c>
      <c r="D25">
        <v>527.4</v>
      </c>
      <c r="E25">
        <v>297</v>
      </c>
      <c r="F25">
        <v>182.4</v>
      </c>
      <c r="G25">
        <v>-111.4</v>
      </c>
      <c r="H25">
        <v>37</v>
      </c>
      <c r="I25">
        <v>38.9</v>
      </c>
      <c r="J25">
        <v>39.9</v>
      </c>
      <c r="K25">
        <v>27.4</v>
      </c>
      <c r="L25">
        <v>0.2</v>
      </c>
      <c r="M25">
        <v>-79.7</v>
      </c>
      <c r="N25">
        <v>-56</v>
      </c>
      <c r="O25">
        <v>52.8</v>
      </c>
      <c r="P25">
        <v>52.8</v>
      </c>
    </row>
    <row r="26" spans="1:16" x14ac:dyDescent="0.25">
      <c r="A26" s="5" t="s">
        <v>78</v>
      </c>
      <c r="B26" s="5" t="s">
        <v>79</v>
      </c>
      <c r="C26" t="s">
        <v>67</v>
      </c>
      <c r="D26" t="s">
        <v>67</v>
      </c>
      <c r="E26" t="s">
        <v>67</v>
      </c>
      <c r="F26">
        <v>-5.5</v>
      </c>
      <c r="G26" t="s">
        <v>67</v>
      </c>
      <c r="H26" t="s">
        <v>67</v>
      </c>
      <c r="I26" t="s">
        <v>67</v>
      </c>
      <c r="J26" t="s">
        <v>67</v>
      </c>
      <c r="K26" t="s">
        <v>67</v>
      </c>
      <c r="L26" t="s">
        <v>67</v>
      </c>
      <c r="M26" t="s">
        <v>67</v>
      </c>
      <c r="N26" t="s">
        <v>67</v>
      </c>
      <c r="O26" t="s">
        <v>67</v>
      </c>
      <c r="P26" t="s">
        <v>67</v>
      </c>
    </row>
    <row r="27" spans="1:16" x14ac:dyDescent="0.25">
      <c r="A27" s="5" t="s">
        <v>80</v>
      </c>
      <c r="B27" s="5" t="s">
        <v>81</v>
      </c>
      <c r="C27">
        <v>581.20000000000005</v>
      </c>
      <c r="D27">
        <v>527.4</v>
      </c>
      <c r="E27">
        <v>297</v>
      </c>
      <c r="F27">
        <v>176.9</v>
      </c>
      <c r="G27">
        <v>-111.4</v>
      </c>
      <c r="H27">
        <v>37</v>
      </c>
      <c r="I27">
        <v>38.9</v>
      </c>
      <c r="J27">
        <v>39.9</v>
      </c>
      <c r="K27">
        <v>27.4</v>
      </c>
      <c r="L27">
        <v>0.2</v>
      </c>
      <c r="M27">
        <v>-79.7</v>
      </c>
      <c r="N27">
        <v>-56</v>
      </c>
      <c r="O27">
        <v>52.8</v>
      </c>
      <c r="P27">
        <v>52.8</v>
      </c>
    </row>
    <row r="28" spans="1:16" x14ac:dyDescent="0.25">
      <c r="A28" s="5" t="s">
        <v>82</v>
      </c>
      <c r="B28" s="5" t="s">
        <v>83</v>
      </c>
      <c r="C28">
        <v>531.29999999999995</v>
      </c>
      <c r="D28">
        <v>177.7</v>
      </c>
      <c r="E28">
        <v>184.2</v>
      </c>
      <c r="F28">
        <v>311.10000000000002</v>
      </c>
      <c r="G28">
        <v>552</v>
      </c>
      <c r="H28">
        <v>76.900000000000006</v>
      </c>
      <c r="I28">
        <v>94.2</v>
      </c>
      <c r="J28">
        <v>139.5</v>
      </c>
      <c r="K28">
        <v>107.4</v>
      </c>
      <c r="L28">
        <v>153.19999999999999</v>
      </c>
      <c r="M28">
        <v>325.10000000000002</v>
      </c>
      <c r="N28">
        <v>64</v>
      </c>
      <c r="O28">
        <v>139.9</v>
      </c>
      <c r="P28">
        <v>139.9</v>
      </c>
    </row>
    <row r="29" spans="1:16" x14ac:dyDescent="0.25">
      <c r="A29" s="5" t="s">
        <v>84</v>
      </c>
      <c r="B29" s="5" t="s">
        <v>85</v>
      </c>
      <c r="C29">
        <v>4498</v>
      </c>
      <c r="D29">
        <v>4004</v>
      </c>
      <c r="E29">
        <v>3400</v>
      </c>
      <c r="F29">
        <v>3072</v>
      </c>
      <c r="G29">
        <v>3299</v>
      </c>
      <c r="H29">
        <v>1692</v>
      </c>
      <c r="I29">
        <v>1692</v>
      </c>
      <c r="J29">
        <v>1647</v>
      </c>
      <c r="K29">
        <v>1579</v>
      </c>
      <c r="L29">
        <v>1389</v>
      </c>
      <c r="M29">
        <v>1441</v>
      </c>
      <c r="N29">
        <v>1810</v>
      </c>
      <c r="O29">
        <v>1696</v>
      </c>
      <c r="P29">
        <v>1696</v>
      </c>
    </row>
    <row r="30" spans="1:16" x14ac:dyDescent="0.25">
      <c r="A30" s="5" t="s">
        <v>86</v>
      </c>
      <c r="B30" s="5" t="s">
        <v>87</v>
      </c>
      <c r="C30">
        <v>5029</v>
      </c>
      <c r="D30">
        <v>4181</v>
      </c>
      <c r="E30">
        <v>3584</v>
      </c>
      <c r="F30">
        <v>3383</v>
      </c>
      <c r="G30">
        <v>3851</v>
      </c>
      <c r="H30">
        <v>1769</v>
      </c>
      <c r="I30">
        <v>1786</v>
      </c>
      <c r="J30">
        <v>1787</v>
      </c>
      <c r="K30">
        <v>1687</v>
      </c>
      <c r="L30">
        <v>1542</v>
      </c>
      <c r="M30">
        <v>1766</v>
      </c>
      <c r="N30">
        <v>1874</v>
      </c>
      <c r="O30">
        <v>1836</v>
      </c>
      <c r="P30">
        <v>1836</v>
      </c>
    </row>
    <row r="31" spans="1:16" x14ac:dyDescent="0.25">
      <c r="A31" s="5" t="s">
        <v>88</v>
      </c>
      <c r="B31" s="5" t="s">
        <v>89</v>
      </c>
      <c r="C31">
        <v>109.4</v>
      </c>
      <c r="D31">
        <v>90.8</v>
      </c>
      <c r="E31">
        <v>187.7</v>
      </c>
      <c r="F31">
        <v>105</v>
      </c>
      <c r="G31">
        <v>448.9</v>
      </c>
      <c r="H31">
        <v>29.5</v>
      </c>
      <c r="I31">
        <v>88.8</v>
      </c>
      <c r="J31">
        <v>28.1</v>
      </c>
      <c r="K31">
        <v>21.3</v>
      </c>
      <c r="L31">
        <v>39.200000000000003</v>
      </c>
      <c r="M31">
        <v>133.9</v>
      </c>
      <c r="N31">
        <v>28.3</v>
      </c>
      <c r="O31">
        <v>37.200000000000003</v>
      </c>
      <c r="P31">
        <v>37.200000000000003</v>
      </c>
    </row>
    <row r="32" spans="1:16" x14ac:dyDescent="0.25">
      <c r="A32" s="5" t="s">
        <v>90</v>
      </c>
      <c r="B32" s="5" t="s">
        <v>91</v>
      </c>
      <c r="C32">
        <v>1744</v>
      </c>
      <c r="D32">
        <v>1406</v>
      </c>
      <c r="E32">
        <v>1442</v>
      </c>
      <c r="F32">
        <v>1549</v>
      </c>
      <c r="G32">
        <v>1744</v>
      </c>
      <c r="H32">
        <v>893.2</v>
      </c>
      <c r="I32">
        <v>852.7</v>
      </c>
      <c r="J32">
        <v>929.5</v>
      </c>
      <c r="K32">
        <v>897.1</v>
      </c>
      <c r="L32">
        <v>810.8</v>
      </c>
      <c r="M32">
        <v>998</v>
      </c>
      <c r="N32">
        <v>1116</v>
      </c>
      <c r="O32">
        <v>927.5</v>
      </c>
      <c r="P32">
        <v>927.5</v>
      </c>
    </row>
    <row r="33" spans="1:16" x14ac:dyDescent="0.25">
      <c r="A33" s="5" t="s">
        <v>92</v>
      </c>
      <c r="B33" s="5" t="s">
        <v>93</v>
      </c>
      <c r="C33">
        <v>1854</v>
      </c>
      <c r="D33">
        <v>1497</v>
      </c>
      <c r="E33">
        <v>1629</v>
      </c>
      <c r="F33">
        <v>1654</v>
      </c>
      <c r="G33">
        <v>2193</v>
      </c>
      <c r="H33">
        <v>922.7</v>
      </c>
      <c r="I33">
        <v>941.6</v>
      </c>
      <c r="J33">
        <v>957.6</v>
      </c>
      <c r="K33">
        <v>918.4</v>
      </c>
      <c r="L33">
        <v>849.9</v>
      </c>
      <c r="M33">
        <v>1132</v>
      </c>
      <c r="N33">
        <v>1144</v>
      </c>
      <c r="O33">
        <v>964.6</v>
      </c>
      <c r="P33">
        <v>964.6</v>
      </c>
    </row>
    <row r="34" spans="1:16" x14ac:dyDescent="0.25">
      <c r="A34" s="5" t="s">
        <v>78</v>
      </c>
      <c r="B34" s="5" t="s">
        <v>79</v>
      </c>
      <c r="C34" t="s">
        <v>67</v>
      </c>
      <c r="D34" t="s">
        <v>67</v>
      </c>
      <c r="E34" t="s">
        <v>67</v>
      </c>
      <c r="F34" t="s">
        <v>67</v>
      </c>
      <c r="G34">
        <v>38.299999999999997</v>
      </c>
      <c r="H34" t="s">
        <v>67</v>
      </c>
      <c r="I34" t="s">
        <v>67</v>
      </c>
      <c r="J34" t="s">
        <v>67</v>
      </c>
      <c r="K34" t="s">
        <v>67</v>
      </c>
      <c r="L34" t="s">
        <v>67</v>
      </c>
      <c r="M34" t="s">
        <v>67</v>
      </c>
      <c r="N34" t="s">
        <v>67</v>
      </c>
      <c r="O34" t="s">
        <v>67</v>
      </c>
      <c r="P34" t="s">
        <v>67</v>
      </c>
    </row>
    <row r="35" spans="1:16" x14ac:dyDescent="0.25">
      <c r="A35" s="5" t="s">
        <v>94</v>
      </c>
      <c r="B35" s="5" t="s">
        <v>95</v>
      </c>
      <c r="C35">
        <v>3176</v>
      </c>
      <c r="D35">
        <v>2684</v>
      </c>
      <c r="E35">
        <v>1955</v>
      </c>
      <c r="F35">
        <v>1728</v>
      </c>
      <c r="G35">
        <v>1619</v>
      </c>
      <c r="H35" t="s">
        <v>67</v>
      </c>
      <c r="I35" t="s">
        <v>67</v>
      </c>
      <c r="J35" t="s">
        <v>67</v>
      </c>
      <c r="K35" t="s">
        <v>67</v>
      </c>
      <c r="L35" t="s">
        <v>67</v>
      </c>
      <c r="M35" t="s">
        <v>67</v>
      </c>
      <c r="N35" t="s">
        <v>67</v>
      </c>
      <c r="O35" t="s">
        <v>67</v>
      </c>
      <c r="P35" t="s">
        <v>67</v>
      </c>
    </row>
    <row r="36" spans="1:16" x14ac:dyDescent="0.25">
      <c r="A36" s="5" t="s">
        <v>96</v>
      </c>
      <c r="B36" s="5" t="s">
        <v>97</v>
      </c>
      <c r="C36">
        <v>5029</v>
      </c>
      <c r="D36">
        <v>4181</v>
      </c>
      <c r="E36">
        <v>3584</v>
      </c>
      <c r="F36">
        <v>3383</v>
      </c>
      <c r="G36">
        <v>3851</v>
      </c>
      <c r="H36">
        <v>1769</v>
      </c>
      <c r="I36">
        <v>1786</v>
      </c>
      <c r="J36">
        <v>1787</v>
      </c>
      <c r="K36">
        <v>1687</v>
      </c>
      <c r="L36">
        <v>1542</v>
      </c>
      <c r="M36">
        <v>1766</v>
      </c>
      <c r="N36">
        <v>1874</v>
      </c>
      <c r="O36">
        <v>1836</v>
      </c>
      <c r="P36">
        <v>1836</v>
      </c>
    </row>
    <row r="37" spans="1:16" x14ac:dyDescent="0.25">
      <c r="A37" s="5" t="s">
        <v>98</v>
      </c>
      <c r="B37" s="5" t="s">
        <v>99</v>
      </c>
      <c r="C37">
        <v>177.59</v>
      </c>
      <c r="D37">
        <v>177.42</v>
      </c>
      <c r="E37">
        <v>153.96</v>
      </c>
      <c r="F37">
        <v>153.22999999999999</v>
      </c>
      <c r="G37">
        <v>152.16</v>
      </c>
      <c r="H37">
        <v>79.02</v>
      </c>
      <c r="I37">
        <v>78.930000000000007</v>
      </c>
      <c r="J37">
        <v>78.900000000000006</v>
      </c>
      <c r="K37">
        <v>71.7</v>
      </c>
      <c r="L37">
        <v>61.6</v>
      </c>
      <c r="M37">
        <v>56</v>
      </c>
      <c r="N37">
        <v>56</v>
      </c>
      <c r="O37">
        <v>56</v>
      </c>
      <c r="P37">
        <v>56</v>
      </c>
    </row>
    <row r="38" spans="1:16" x14ac:dyDescent="0.25">
      <c r="A38" s="5" t="s">
        <v>100</v>
      </c>
      <c r="B38" s="5" t="s">
        <v>101</v>
      </c>
      <c r="C38">
        <v>177.59</v>
      </c>
      <c r="D38">
        <v>177.42</v>
      </c>
      <c r="E38">
        <v>153.96</v>
      </c>
      <c r="F38">
        <v>153.22999999999999</v>
      </c>
      <c r="G38">
        <v>152.16</v>
      </c>
      <c r="H38">
        <v>79.02</v>
      </c>
      <c r="I38">
        <v>78.930000000000007</v>
      </c>
      <c r="J38">
        <v>78.900000000000006</v>
      </c>
      <c r="K38">
        <v>71.599999999999994</v>
      </c>
      <c r="L38">
        <v>61.6</v>
      </c>
      <c r="M38">
        <v>56</v>
      </c>
      <c r="N38">
        <v>56</v>
      </c>
      <c r="O38">
        <v>56</v>
      </c>
      <c r="P38">
        <v>56</v>
      </c>
    </row>
    <row r="39" spans="1:16" x14ac:dyDescent="0.25">
      <c r="A39" s="5" t="s">
        <v>102</v>
      </c>
      <c r="B39" s="5" t="s">
        <v>103</v>
      </c>
      <c r="C39">
        <v>3.27</v>
      </c>
      <c r="D39">
        <v>2.98</v>
      </c>
      <c r="E39">
        <v>1.94</v>
      </c>
      <c r="F39">
        <v>1.26</v>
      </c>
      <c r="G39">
        <v>-0.73</v>
      </c>
      <c r="H39">
        <v>0.47</v>
      </c>
      <c r="I39">
        <v>0.49</v>
      </c>
      <c r="J39">
        <v>0.51</v>
      </c>
      <c r="K39">
        <v>0.38</v>
      </c>
      <c r="L39" t="s">
        <v>67</v>
      </c>
      <c r="M39">
        <v>-1.42</v>
      </c>
      <c r="N39">
        <v>-1</v>
      </c>
      <c r="O39">
        <v>0.86</v>
      </c>
      <c r="P39">
        <v>0.86</v>
      </c>
    </row>
    <row r="40" spans="1:16" x14ac:dyDescent="0.25">
      <c r="A40" s="5" t="s">
        <v>104</v>
      </c>
      <c r="B40" s="5" t="s">
        <v>105</v>
      </c>
      <c r="C40">
        <v>3.27</v>
      </c>
      <c r="D40">
        <v>3.02</v>
      </c>
      <c r="E40">
        <v>1.94</v>
      </c>
      <c r="F40">
        <v>1.1599999999999999</v>
      </c>
      <c r="G40">
        <v>-1.1499999999999999</v>
      </c>
      <c r="H40">
        <v>0.47</v>
      </c>
      <c r="I40">
        <v>0.49</v>
      </c>
      <c r="J40">
        <v>0.51</v>
      </c>
      <c r="K40">
        <v>0.4</v>
      </c>
      <c r="L40" t="s">
        <v>67</v>
      </c>
      <c r="M40">
        <v>-1.42</v>
      </c>
      <c r="N40">
        <v>-1.02</v>
      </c>
      <c r="O40">
        <v>1.1499999999999999</v>
      </c>
      <c r="P40">
        <v>1.1499999999999999</v>
      </c>
    </row>
    <row r="41" spans="1:16" x14ac:dyDescent="0.25">
      <c r="A41" s="5" t="s">
        <v>106</v>
      </c>
      <c r="B41" s="5" t="s">
        <v>107</v>
      </c>
      <c r="C41">
        <v>3.27</v>
      </c>
      <c r="D41">
        <v>3</v>
      </c>
      <c r="E41">
        <v>1.85</v>
      </c>
      <c r="F41">
        <v>1.1100000000000001</v>
      </c>
      <c r="G41">
        <v>-1.04</v>
      </c>
      <c r="H41">
        <v>0.45</v>
      </c>
      <c r="I41">
        <v>0.46</v>
      </c>
      <c r="J41">
        <v>0.51</v>
      </c>
      <c r="K41">
        <v>0.4</v>
      </c>
      <c r="L41" t="s">
        <v>67</v>
      </c>
      <c r="M41">
        <v>-1.42</v>
      </c>
      <c r="N41">
        <v>-1.02</v>
      </c>
      <c r="O41">
        <v>1.1499999999999999</v>
      </c>
      <c r="P41">
        <v>1.1499999999999999</v>
      </c>
    </row>
    <row r="42" spans="1:16" x14ac:dyDescent="0.25">
      <c r="A42" s="5" t="s">
        <v>108</v>
      </c>
      <c r="B42" s="5" t="s">
        <v>109</v>
      </c>
      <c r="C42" t="s">
        <v>67</v>
      </c>
      <c r="D42">
        <v>0.52</v>
      </c>
      <c r="E42">
        <v>0.52</v>
      </c>
      <c r="F42">
        <v>0.52</v>
      </c>
      <c r="G42">
        <v>0.5</v>
      </c>
      <c r="H42">
        <v>0.5</v>
      </c>
      <c r="I42">
        <v>0.5</v>
      </c>
      <c r="J42">
        <v>0.5</v>
      </c>
      <c r="K42">
        <v>0.44</v>
      </c>
      <c r="L42">
        <v>0.44</v>
      </c>
      <c r="M42">
        <v>0.5</v>
      </c>
      <c r="N42">
        <v>0.52</v>
      </c>
      <c r="O42">
        <v>0.52</v>
      </c>
      <c r="P42">
        <v>0.52</v>
      </c>
    </row>
    <row r="43" spans="1:16" x14ac:dyDescent="0.25">
      <c r="A43" s="5" t="s">
        <v>110</v>
      </c>
      <c r="B43" s="5" t="s">
        <v>111</v>
      </c>
      <c r="C43" t="s">
        <v>67</v>
      </c>
      <c r="D43">
        <v>92.3</v>
      </c>
      <c r="E43">
        <v>80.099999999999994</v>
      </c>
      <c r="F43">
        <v>79.680000000000007</v>
      </c>
      <c r="G43">
        <v>76.56</v>
      </c>
      <c r="H43">
        <v>43.47</v>
      </c>
      <c r="I43">
        <v>39.47</v>
      </c>
      <c r="J43">
        <v>39.47</v>
      </c>
      <c r="K43">
        <v>34.71</v>
      </c>
      <c r="L43">
        <v>31.5</v>
      </c>
      <c r="M43">
        <v>28</v>
      </c>
      <c r="N43">
        <v>28.42</v>
      </c>
      <c r="O43">
        <v>28.4</v>
      </c>
      <c r="P43">
        <v>28.4</v>
      </c>
    </row>
    <row r="44" spans="1:16" x14ac:dyDescent="0.25">
      <c r="A44" s="5" t="s">
        <v>65</v>
      </c>
      <c r="B44" s="5" t="s">
        <v>66</v>
      </c>
      <c r="C44">
        <v>1.06</v>
      </c>
      <c r="D44">
        <v>1.0900000000000001</v>
      </c>
      <c r="E44">
        <v>1.26</v>
      </c>
      <c r="F44">
        <v>1.32</v>
      </c>
      <c r="G44">
        <v>0.76</v>
      </c>
      <c r="H44">
        <v>1.29</v>
      </c>
      <c r="I44">
        <v>1.32</v>
      </c>
      <c r="J44">
        <v>1.28</v>
      </c>
      <c r="K44">
        <v>1.27</v>
      </c>
      <c r="L44">
        <v>1.45</v>
      </c>
      <c r="M44">
        <v>1.83</v>
      </c>
      <c r="N44">
        <v>1.82</v>
      </c>
      <c r="O44">
        <v>1.48</v>
      </c>
      <c r="P44">
        <v>1.48</v>
      </c>
    </row>
    <row r="45" spans="1:16" x14ac:dyDescent="0.25">
      <c r="A45" s="5" t="s">
        <v>112</v>
      </c>
      <c r="B45" s="5" t="s">
        <v>113</v>
      </c>
      <c r="C45">
        <v>17.88</v>
      </c>
      <c r="D45">
        <v>15.13</v>
      </c>
      <c r="E45">
        <v>12.7</v>
      </c>
      <c r="F45">
        <v>11.28</v>
      </c>
      <c r="G45">
        <v>10.89</v>
      </c>
      <c r="H45">
        <v>10.71</v>
      </c>
      <c r="I45">
        <v>10.69</v>
      </c>
      <c r="J45">
        <v>10.51</v>
      </c>
      <c r="K45">
        <v>10.71</v>
      </c>
      <c r="L45">
        <v>11.24</v>
      </c>
      <c r="M45">
        <v>11.33</v>
      </c>
      <c r="N45">
        <v>13.03</v>
      </c>
      <c r="O45">
        <v>15.55</v>
      </c>
      <c r="P45">
        <v>15.55</v>
      </c>
    </row>
    <row r="46" spans="1:16" x14ac:dyDescent="0.25">
      <c r="A46" s="5" t="s">
        <v>114</v>
      </c>
      <c r="B46" s="5" t="s">
        <v>115</v>
      </c>
      <c r="C46">
        <v>0.69</v>
      </c>
      <c r="D46">
        <v>0.67</v>
      </c>
      <c r="E46">
        <v>0.79</v>
      </c>
      <c r="F46">
        <v>0.79</v>
      </c>
      <c r="G46">
        <v>0.3</v>
      </c>
      <c r="H46">
        <v>0.67</v>
      </c>
      <c r="I46">
        <v>0.63</v>
      </c>
      <c r="J46">
        <v>0.57999999999999996</v>
      </c>
      <c r="K46">
        <v>0.54</v>
      </c>
      <c r="L46">
        <v>0.48</v>
      </c>
      <c r="M46">
        <v>0.59</v>
      </c>
      <c r="N46">
        <v>0.73</v>
      </c>
      <c r="O46">
        <v>0.23</v>
      </c>
      <c r="P46">
        <v>0.23</v>
      </c>
    </row>
    <row r="47" spans="1:16" x14ac:dyDescent="0.25">
      <c r="A47" s="5" t="s">
        <v>116</v>
      </c>
      <c r="B47" s="5" t="s">
        <v>117</v>
      </c>
      <c r="C47">
        <v>28.32</v>
      </c>
      <c r="D47">
        <v>23.57</v>
      </c>
      <c r="E47">
        <v>23.28</v>
      </c>
      <c r="F47">
        <v>22.08</v>
      </c>
      <c r="G47">
        <v>25.31</v>
      </c>
      <c r="H47">
        <v>22.39</v>
      </c>
      <c r="I47">
        <v>22.62</v>
      </c>
      <c r="J47">
        <v>22.65</v>
      </c>
      <c r="K47">
        <v>23.52</v>
      </c>
      <c r="L47">
        <v>25.04</v>
      </c>
      <c r="M47">
        <v>31.54</v>
      </c>
      <c r="N47">
        <v>33.46</v>
      </c>
      <c r="O47">
        <v>32.78</v>
      </c>
      <c r="P47">
        <v>32.78</v>
      </c>
    </row>
    <row r="48" spans="1:16" x14ac:dyDescent="0.25">
      <c r="A48" s="5" t="s">
        <v>118</v>
      </c>
      <c r="B48" s="5" t="s">
        <v>119</v>
      </c>
      <c r="C48">
        <v>156</v>
      </c>
      <c r="D48">
        <v>139</v>
      </c>
      <c r="E48">
        <v>118</v>
      </c>
      <c r="F48">
        <v>105</v>
      </c>
      <c r="G48">
        <v>93</v>
      </c>
      <c r="H48">
        <v>63</v>
      </c>
      <c r="I48">
        <v>63</v>
      </c>
      <c r="J48">
        <v>59</v>
      </c>
      <c r="K48">
        <v>50</v>
      </c>
      <c r="L48">
        <v>39</v>
      </c>
      <c r="M48">
        <v>32</v>
      </c>
      <c r="N48">
        <v>28</v>
      </c>
      <c r="O48">
        <v>15</v>
      </c>
      <c r="P48">
        <v>15</v>
      </c>
    </row>
    <row r="49" spans="1:16" x14ac:dyDescent="0.25">
      <c r="A49" s="5" t="s">
        <v>120</v>
      </c>
      <c r="B49" s="5" t="s">
        <v>121</v>
      </c>
      <c r="C49">
        <v>18.399999999999999</v>
      </c>
      <c r="D49">
        <v>15.9</v>
      </c>
      <c r="E49">
        <v>13.8</v>
      </c>
      <c r="F49">
        <v>12.7</v>
      </c>
      <c r="G49">
        <v>12.1</v>
      </c>
      <c r="H49">
        <v>7.8</v>
      </c>
      <c r="I49">
        <v>7.8</v>
      </c>
      <c r="J49">
        <v>6.8</v>
      </c>
      <c r="K49">
        <v>6.3</v>
      </c>
      <c r="L49">
        <v>5.6</v>
      </c>
      <c r="M49">
        <v>5</v>
      </c>
      <c r="N49">
        <v>4.7</v>
      </c>
      <c r="O49">
        <v>3.5</v>
      </c>
      <c r="P49">
        <v>3.5</v>
      </c>
    </row>
    <row r="50" spans="1:16" x14ac:dyDescent="0.25">
      <c r="A50" s="5" t="s">
        <v>122</v>
      </c>
      <c r="B50" s="5" t="s">
        <v>123</v>
      </c>
      <c r="C50">
        <v>117949</v>
      </c>
      <c r="D50">
        <v>114388</v>
      </c>
      <c r="E50">
        <v>116949</v>
      </c>
      <c r="F50">
        <v>120952</v>
      </c>
      <c r="G50">
        <v>130108</v>
      </c>
      <c r="H50">
        <v>123810</v>
      </c>
      <c r="I50">
        <v>123810</v>
      </c>
      <c r="J50">
        <v>115254</v>
      </c>
      <c r="K50">
        <v>126000</v>
      </c>
      <c r="L50">
        <v>143590</v>
      </c>
      <c r="M50">
        <v>156250</v>
      </c>
      <c r="N50">
        <v>167857</v>
      </c>
      <c r="O50">
        <v>233333</v>
      </c>
      <c r="P50">
        <v>233333</v>
      </c>
    </row>
    <row r="51" spans="1:16" x14ac:dyDescent="0.25">
      <c r="A51" s="5" t="s">
        <v>124</v>
      </c>
      <c r="B51" s="5" t="s">
        <v>125</v>
      </c>
      <c r="C51">
        <v>1200000</v>
      </c>
      <c r="D51">
        <v>1390000</v>
      </c>
      <c r="E51">
        <v>1640000</v>
      </c>
      <c r="F51">
        <v>1930000</v>
      </c>
      <c r="G51">
        <v>1240000</v>
      </c>
      <c r="H51">
        <v>1620000</v>
      </c>
      <c r="I51">
        <v>1650000</v>
      </c>
      <c r="J51">
        <v>1720000</v>
      </c>
      <c r="K51">
        <v>1820000</v>
      </c>
      <c r="L51">
        <v>2280000</v>
      </c>
      <c r="M51">
        <v>3200000</v>
      </c>
      <c r="N51">
        <v>3640000</v>
      </c>
      <c r="O51">
        <v>5510000</v>
      </c>
      <c r="P51">
        <v>5510000</v>
      </c>
    </row>
    <row r="52" spans="1:16" x14ac:dyDescent="0.25">
      <c r="A52" s="5" t="s">
        <v>126</v>
      </c>
      <c r="B52" s="5" t="s">
        <v>127</v>
      </c>
      <c r="C52" t="s">
        <v>67</v>
      </c>
      <c r="D52" t="s">
        <v>67</v>
      </c>
      <c r="E52" t="s">
        <v>67</v>
      </c>
      <c r="F52" t="s">
        <v>67</v>
      </c>
      <c r="G52" t="s">
        <v>67</v>
      </c>
      <c r="H52" t="s">
        <v>67</v>
      </c>
      <c r="I52" t="s">
        <v>67</v>
      </c>
      <c r="J52" t="s">
        <v>67</v>
      </c>
      <c r="K52" t="s">
        <v>67</v>
      </c>
      <c r="L52" t="s">
        <v>67</v>
      </c>
      <c r="M52" t="s">
        <v>67</v>
      </c>
      <c r="N52" t="s">
        <v>67</v>
      </c>
      <c r="O52" t="s">
        <v>67</v>
      </c>
      <c r="P52" t="s">
        <v>67</v>
      </c>
    </row>
    <row r="53" spans="1:16" x14ac:dyDescent="0.25">
      <c r="A53" s="5" t="s">
        <v>128</v>
      </c>
      <c r="B53" s="5" t="s">
        <v>129</v>
      </c>
      <c r="C53">
        <v>3730000</v>
      </c>
      <c r="D53">
        <v>3790000</v>
      </c>
      <c r="E53">
        <v>2520000</v>
      </c>
      <c r="F53">
        <v>1680000</v>
      </c>
      <c r="G53">
        <v>-1200000</v>
      </c>
      <c r="H53">
        <v>587302</v>
      </c>
      <c r="I53">
        <v>617460</v>
      </c>
      <c r="J53">
        <v>676271</v>
      </c>
      <c r="K53">
        <v>548000</v>
      </c>
      <c r="L53">
        <v>5128</v>
      </c>
      <c r="M53">
        <v>-2490000</v>
      </c>
      <c r="N53">
        <v>-2000000</v>
      </c>
      <c r="O53">
        <v>3520000</v>
      </c>
      <c r="P53">
        <v>3520000</v>
      </c>
    </row>
    <row r="54" spans="1:16" x14ac:dyDescent="0.25">
      <c r="A54" s="5" t="s">
        <v>130</v>
      </c>
      <c r="B54" s="5" t="s">
        <v>131</v>
      </c>
      <c r="C54">
        <v>5.0999999999999996</v>
      </c>
      <c r="D54">
        <v>4</v>
      </c>
      <c r="E54">
        <v>6.6</v>
      </c>
      <c r="F54">
        <v>10.3</v>
      </c>
      <c r="G54" t="s">
        <v>67</v>
      </c>
      <c r="H54">
        <v>21.9</v>
      </c>
      <c r="I54">
        <v>18.7</v>
      </c>
      <c r="J54">
        <v>18.100000000000001</v>
      </c>
      <c r="K54">
        <v>23</v>
      </c>
      <c r="L54" t="s">
        <v>67</v>
      </c>
      <c r="M54" t="s">
        <v>67</v>
      </c>
      <c r="N54" t="s">
        <v>67</v>
      </c>
      <c r="O54">
        <v>8.9</v>
      </c>
      <c r="P54">
        <v>8.9</v>
      </c>
    </row>
    <row r="55" spans="1:16" x14ac:dyDescent="0.25">
      <c r="A55" s="5" t="s">
        <v>132</v>
      </c>
      <c r="B55" s="5" t="s">
        <v>133</v>
      </c>
      <c r="C55">
        <v>15.86</v>
      </c>
      <c r="D55">
        <v>11.2</v>
      </c>
      <c r="E55">
        <v>10.25</v>
      </c>
      <c r="F55">
        <v>9</v>
      </c>
      <c r="G55">
        <v>16.260000000000002</v>
      </c>
      <c r="H55">
        <v>7.99</v>
      </c>
      <c r="I55">
        <v>6.93</v>
      </c>
      <c r="J55">
        <v>7.2</v>
      </c>
      <c r="K55">
        <v>7.26</v>
      </c>
      <c r="L55">
        <v>7.26</v>
      </c>
      <c r="M55">
        <v>4.25</v>
      </c>
      <c r="N55">
        <v>2.71</v>
      </c>
      <c r="O55">
        <v>6.95</v>
      </c>
      <c r="P55">
        <v>6.95</v>
      </c>
    </row>
    <row r="56" spans="1:16" x14ac:dyDescent="0.25">
      <c r="A56" s="5" t="s">
        <v>134</v>
      </c>
      <c r="B56" s="5" t="s">
        <v>135</v>
      </c>
      <c r="C56">
        <v>0.94</v>
      </c>
      <c r="D56">
        <v>0.81</v>
      </c>
      <c r="E56">
        <v>1.02</v>
      </c>
      <c r="F56">
        <v>1.06</v>
      </c>
      <c r="G56">
        <v>1.1599999999999999</v>
      </c>
      <c r="H56">
        <v>0.96</v>
      </c>
      <c r="I56">
        <v>0.86</v>
      </c>
      <c r="J56">
        <v>0.88</v>
      </c>
      <c r="K56">
        <v>0.86</v>
      </c>
      <c r="L56">
        <v>0.93</v>
      </c>
      <c r="M56">
        <v>0.66</v>
      </c>
      <c r="N56">
        <v>0.38</v>
      </c>
      <c r="O56">
        <v>0.66</v>
      </c>
      <c r="P56">
        <v>0.66</v>
      </c>
    </row>
    <row r="57" spans="1:16" x14ac:dyDescent="0.25">
      <c r="A57" s="5" t="s">
        <v>136</v>
      </c>
      <c r="B57" s="5" t="s">
        <v>137</v>
      </c>
      <c r="C57">
        <v>24.44</v>
      </c>
      <c r="D57">
        <v>18.190000000000001</v>
      </c>
      <c r="E57">
        <v>16.239999999999998</v>
      </c>
      <c r="F57">
        <v>15.15</v>
      </c>
      <c r="G57">
        <v>41.11</v>
      </c>
      <c r="H57">
        <v>15.39</v>
      </c>
      <c r="I57">
        <v>14.42</v>
      </c>
      <c r="J57">
        <v>15.97</v>
      </c>
      <c r="K57">
        <v>17.13</v>
      </c>
      <c r="L57">
        <v>22.08</v>
      </c>
      <c r="M57">
        <v>13.12</v>
      </c>
      <c r="N57">
        <v>6.78</v>
      </c>
      <c r="O57">
        <v>45.2</v>
      </c>
      <c r="P57">
        <v>45.2</v>
      </c>
    </row>
    <row r="58" spans="1:16" x14ac:dyDescent="0.25">
      <c r="A58" s="5" t="s">
        <v>138</v>
      </c>
      <c r="B58" s="5" t="s">
        <v>139</v>
      </c>
      <c r="C58" t="s">
        <v>67</v>
      </c>
      <c r="D58">
        <v>4.26</v>
      </c>
      <c r="E58">
        <v>4.03</v>
      </c>
      <c r="F58">
        <v>4.37</v>
      </c>
      <c r="G58">
        <v>4.0599999999999996</v>
      </c>
      <c r="H58">
        <v>4.8499999999999996</v>
      </c>
      <c r="I58">
        <v>5.46</v>
      </c>
      <c r="J58">
        <v>5.41</v>
      </c>
      <c r="K58">
        <v>4.78</v>
      </c>
      <c r="L58">
        <v>4.1900000000000004</v>
      </c>
      <c r="M58">
        <v>6.43</v>
      </c>
      <c r="N58">
        <v>10.51</v>
      </c>
      <c r="O58">
        <v>5.07</v>
      </c>
      <c r="P58">
        <v>5.07</v>
      </c>
    </row>
    <row r="59" spans="1:16" x14ac:dyDescent="0.25">
      <c r="A59" s="5" t="s">
        <v>140</v>
      </c>
      <c r="B59" s="5" t="s">
        <v>141</v>
      </c>
      <c r="C59">
        <v>19.5</v>
      </c>
      <c r="D59">
        <v>24.8</v>
      </c>
      <c r="E59">
        <v>15</v>
      </c>
      <c r="F59">
        <v>9.6999999999999993</v>
      </c>
      <c r="G59">
        <v>-9.3000000000000007</v>
      </c>
      <c r="H59">
        <v>4.5999999999999996</v>
      </c>
      <c r="I59">
        <v>5.4</v>
      </c>
      <c r="J59">
        <v>5.5</v>
      </c>
      <c r="K59">
        <v>4.3</v>
      </c>
      <c r="L59" t="s">
        <v>67</v>
      </c>
      <c r="M59">
        <v>-18.3</v>
      </c>
      <c r="N59">
        <v>-20.6</v>
      </c>
      <c r="O59">
        <v>11.2</v>
      </c>
      <c r="P59">
        <v>11.2</v>
      </c>
    </row>
    <row r="60" spans="1:16" x14ac:dyDescent="0.25">
      <c r="A60" s="5" t="s">
        <v>142</v>
      </c>
      <c r="B60" s="5" t="s">
        <v>143</v>
      </c>
      <c r="C60">
        <v>18.3</v>
      </c>
      <c r="D60">
        <v>19.649999999999999</v>
      </c>
      <c r="E60">
        <v>15.19</v>
      </c>
      <c r="F60">
        <v>10.23</v>
      </c>
      <c r="G60">
        <v>-6.72</v>
      </c>
      <c r="H60">
        <v>4.37</v>
      </c>
      <c r="I60">
        <v>4.6100000000000003</v>
      </c>
      <c r="J60">
        <v>4.8099999999999996</v>
      </c>
      <c r="K60">
        <v>3.57</v>
      </c>
      <c r="L60">
        <v>0.03</v>
      </c>
      <c r="M60">
        <v>-12.57</v>
      </c>
      <c r="N60">
        <v>-7.67</v>
      </c>
      <c r="O60">
        <v>6.06</v>
      </c>
      <c r="P60">
        <v>6.06</v>
      </c>
    </row>
    <row r="61" spans="1:16" x14ac:dyDescent="0.25">
      <c r="A61" s="5" t="s">
        <v>144</v>
      </c>
      <c r="B61" s="5" t="s">
        <v>145</v>
      </c>
      <c r="C61">
        <v>309.97000000000003</v>
      </c>
      <c r="D61">
        <v>272.98</v>
      </c>
      <c r="E61">
        <v>153.33000000000001</v>
      </c>
      <c r="F61">
        <v>87.27</v>
      </c>
      <c r="G61">
        <v>-96.62</v>
      </c>
      <c r="H61">
        <v>36.35</v>
      </c>
      <c r="I61">
        <v>37.33</v>
      </c>
      <c r="J61">
        <v>39.39</v>
      </c>
      <c r="K61">
        <v>30.18</v>
      </c>
      <c r="L61">
        <v>0.22</v>
      </c>
      <c r="M61">
        <v>-77.760000000000005</v>
      </c>
      <c r="N61">
        <v>-54.85</v>
      </c>
      <c r="O61">
        <v>63.92</v>
      </c>
      <c r="P61">
        <v>63.92</v>
      </c>
    </row>
    <row r="62" spans="1:16" x14ac:dyDescent="0.25">
      <c r="A62" s="5" t="s">
        <v>146</v>
      </c>
      <c r="B62" s="5" t="s">
        <v>147</v>
      </c>
      <c r="C62">
        <v>12.1</v>
      </c>
      <c r="D62">
        <v>13.32</v>
      </c>
      <c r="E62">
        <v>10.18</v>
      </c>
      <c r="F62">
        <v>6.73</v>
      </c>
      <c r="G62">
        <v>-1.77</v>
      </c>
      <c r="H62">
        <v>4.09</v>
      </c>
      <c r="I62">
        <v>4.37</v>
      </c>
      <c r="J62">
        <v>4.25</v>
      </c>
      <c r="K62">
        <v>3.72</v>
      </c>
      <c r="L62">
        <v>2.81</v>
      </c>
      <c r="M62">
        <v>-1.56</v>
      </c>
      <c r="N62">
        <v>0.22</v>
      </c>
      <c r="O62">
        <v>4.99</v>
      </c>
      <c r="P62">
        <v>4.99</v>
      </c>
    </row>
    <row r="63" spans="1:16" x14ac:dyDescent="0.25">
      <c r="A63" s="5" t="s">
        <v>148</v>
      </c>
      <c r="B63" s="5" t="s">
        <v>148</v>
      </c>
      <c r="C63">
        <v>11.56</v>
      </c>
      <c r="D63">
        <v>12.61</v>
      </c>
      <c r="E63">
        <v>8.2899999999999991</v>
      </c>
      <c r="F63">
        <v>5.23</v>
      </c>
      <c r="G63">
        <v>-2.89</v>
      </c>
      <c r="H63">
        <v>2.09</v>
      </c>
      <c r="I63">
        <v>2.1800000000000002</v>
      </c>
      <c r="J63">
        <v>2.23</v>
      </c>
      <c r="K63">
        <v>1.62</v>
      </c>
      <c r="L63">
        <v>0.01</v>
      </c>
      <c r="M63">
        <v>-4.51</v>
      </c>
      <c r="N63">
        <v>-2.99</v>
      </c>
      <c r="O63">
        <v>2.88</v>
      </c>
      <c r="P63">
        <v>2.88</v>
      </c>
    </row>
    <row r="64" spans="1:16" x14ac:dyDescent="0.25">
      <c r="A64" s="5" t="s">
        <v>149</v>
      </c>
      <c r="B64" s="5" t="s">
        <v>150</v>
      </c>
      <c r="C64">
        <v>10.56</v>
      </c>
      <c r="D64">
        <v>4.25</v>
      </c>
      <c r="E64">
        <v>5.14</v>
      </c>
      <c r="F64">
        <v>9.1999999999999993</v>
      </c>
      <c r="G64">
        <v>14.34</v>
      </c>
      <c r="H64">
        <v>4.3499999999999996</v>
      </c>
      <c r="I64">
        <v>5.28</v>
      </c>
      <c r="J64">
        <v>7.81</v>
      </c>
      <c r="K64">
        <v>6.37</v>
      </c>
      <c r="L64">
        <v>9.93</v>
      </c>
      <c r="M64">
        <v>18.41</v>
      </c>
      <c r="N64">
        <v>3.42</v>
      </c>
      <c r="O64">
        <v>7.62</v>
      </c>
      <c r="P64">
        <v>7.62</v>
      </c>
    </row>
    <row r="65" spans="1:16" x14ac:dyDescent="0.25">
      <c r="A65" s="5" t="s">
        <v>151</v>
      </c>
      <c r="B65" s="5" t="s">
        <v>152</v>
      </c>
      <c r="C65">
        <v>63.14</v>
      </c>
      <c r="D65">
        <v>64.19</v>
      </c>
      <c r="E65">
        <v>54.54</v>
      </c>
      <c r="F65">
        <v>51.1</v>
      </c>
      <c r="G65">
        <v>43.05</v>
      </c>
      <c r="H65">
        <v>47.85</v>
      </c>
      <c r="I65">
        <v>47.27</v>
      </c>
      <c r="J65">
        <v>46.41</v>
      </c>
      <c r="K65">
        <v>45.55</v>
      </c>
      <c r="L65">
        <v>44.89</v>
      </c>
      <c r="M65">
        <v>35.909999999999997</v>
      </c>
      <c r="N65">
        <v>38.950000000000003</v>
      </c>
      <c r="O65">
        <v>47.45</v>
      </c>
      <c r="P65">
        <v>47.45</v>
      </c>
    </row>
    <row r="66" spans="1:16" x14ac:dyDescent="0.25">
      <c r="A66" s="5" t="s">
        <v>153</v>
      </c>
      <c r="B66" s="5" t="s">
        <v>154</v>
      </c>
      <c r="C66">
        <v>36.86</v>
      </c>
      <c r="D66">
        <v>35.81</v>
      </c>
      <c r="E66">
        <v>45.46</v>
      </c>
      <c r="F66">
        <v>48.9</v>
      </c>
      <c r="G66">
        <v>56.95</v>
      </c>
      <c r="H66">
        <v>52.15</v>
      </c>
      <c r="I66">
        <v>52.73</v>
      </c>
      <c r="J66">
        <v>53.59</v>
      </c>
      <c r="K66">
        <v>54.45</v>
      </c>
      <c r="L66">
        <v>55.11</v>
      </c>
      <c r="M66">
        <v>64.09</v>
      </c>
      <c r="N66">
        <v>61.05</v>
      </c>
      <c r="O66">
        <v>52.55</v>
      </c>
      <c r="P66">
        <v>52.55</v>
      </c>
    </row>
    <row r="67" spans="1:16" x14ac:dyDescent="0.25">
      <c r="A67" s="5" t="s">
        <v>155</v>
      </c>
      <c r="B67" s="5" t="s">
        <v>156</v>
      </c>
      <c r="C67">
        <v>58.37</v>
      </c>
      <c r="D67">
        <v>55.78</v>
      </c>
      <c r="E67">
        <v>83.36</v>
      </c>
      <c r="F67">
        <v>95.71</v>
      </c>
      <c r="G67">
        <v>132.29</v>
      </c>
      <c r="H67">
        <v>108.99</v>
      </c>
      <c r="I67">
        <v>111.55</v>
      </c>
      <c r="J67">
        <v>115.47</v>
      </c>
      <c r="K67">
        <v>119.55</v>
      </c>
      <c r="L67">
        <v>122.75</v>
      </c>
      <c r="M67">
        <v>178.48</v>
      </c>
      <c r="N67">
        <v>156.75</v>
      </c>
      <c r="O67">
        <v>110.76</v>
      </c>
      <c r="P67">
        <v>110.76</v>
      </c>
    </row>
    <row r="68" spans="1:16" x14ac:dyDescent="0.25">
      <c r="A68" s="5"/>
      <c r="B68" s="5"/>
    </row>
    <row r="69" spans="1:16" x14ac:dyDescent="0.25">
      <c r="A69" s="5" t="s">
        <v>157</v>
      </c>
      <c r="B69" s="5" t="s">
        <v>158</v>
      </c>
      <c r="C69">
        <v>10.56</v>
      </c>
      <c r="D69">
        <v>4.25</v>
      </c>
      <c r="E69">
        <v>5.14</v>
      </c>
      <c r="F69">
        <v>9.1999999999999993</v>
      </c>
      <c r="G69">
        <v>14.33</v>
      </c>
      <c r="H69">
        <v>4.3499999999999996</v>
      </c>
      <c r="I69">
        <v>5.27</v>
      </c>
      <c r="J69">
        <v>7.81</v>
      </c>
      <c r="K69">
        <v>6.37</v>
      </c>
      <c r="L69">
        <v>9.94</v>
      </c>
      <c r="M69">
        <v>18.41</v>
      </c>
      <c r="N69">
        <v>3.42</v>
      </c>
      <c r="O69">
        <v>7.62</v>
      </c>
    </row>
    <row r="70" spans="1:16" x14ac:dyDescent="0.25">
      <c r="A70" s="5" t="s">
        <v>159</v>
      </c>
      <c r="B70" s="5" t="s">
        <v>160</v>
      </c>
      <c r="C70">
        <v>54830.19</v>
      </c>
      <c r="D70">
        <v>48385.32</v>
      </c>
      <c r="E70">
        <v>23571.43</v>
      </c>
      <c r="F70">
        <v>13401.52</v>
      </c>
      <c r="G70">
        <v>-14657.89</v>
      </c>
      <c r="H70">
        <v>2868.22</v>
      </c>
      <c r="I70">
        <v>2946.97</v>
      </c>
      <c r="J70">
        <v>3117.19</v>
      </c>
      <c r="K70">
        <v>2157.48</v>
      </c>
      <c r="L70">
        <v>13.79</v>
      </c>
      <c r="M70">
        <v>-4355.1899999999996</v>
      </c>
      <c r="N70">
        <v>-3076.92</v>
      </c>
      <c r="O70">
        <v>3567.57</v>
      </c>
    </row>
    <row r="71" spans="1:16" x14ac:dyDescent="0.25">
      <c r="A71" s="5" t="s">
        <v>161</v>
      </c>
      <c r="B71" s="5" t="s">
        <v>162</v>
      </c>
      <c r="C71">
        <v>57358.49</v>
      </c>
      <c r="D71">
        <v>50926.61</v>
      </c>
      <c r="E71">
        <v>27619.05</v>
      </c>
      <c r="F71">
        <v>18719.7</v>
      </c>
      <c r="G71">
        <v>-8223.68</v>
      </c>
      <c r="H71">
        <v>6744.19</v>
      </c>
      <c r="I71">
        <v>6469.7</v>
      </c>
      <c r="J71">
        <v>6109.38</v>
      </c>
      <c r="K71">
        <v>4173.2299999999996</v>
      </c>
      <c r="L71">
        <v>4620.6899999999996</v>
      </c>
      <c r="M71">
        <v>-213.11</v>
      </c>
      <c r="N71">
        <v>-148.35</v>
      </c>
      <c r="O71">
        <v>5081.08</v>
      </c>
    </row>
    <row r="72" spans="1:16" x14ac:dyDescent="0.25">
      <c r="A72" s="5" t="s">
        <v>163</v>
      </c>
      <c r="B72" s="5" t="s">
        <v>164</v>
      </c>
      <c r="C72">
        <v>0.02</v>
      </c>
      <c r="D72">
        <v>0.03</v>
      </c>
      <c r="E72">
        <v>0.04</v>
      </c>
      <c r="F72">
        <v>0.04</v>
      </c>
      <c r="G72">
        <v>0.02</v>
      </c>
      <c r="H72">
        <v>7.0000000000000007E-2</v>
      </c>
      <c r="I72">
        <v>7.0000000000000007E-2</v>
      </c>
      <c r="J72">
        <v>7.0000000000000007E-2</v>
      </c>
      <c r="K72">
        <v>0.08</v>
      </c>
      <c r="L72">
        <v>0.09</v>
      </c>
      <c r="M72">
        <v>0.1</v>
      </c>
      <c r="N72">
        <v>0.1</v>
      </c>
      <c r="O72">
        <v>0.08</v>
      </c>
    </row>
    <row r="73" spans="1:16" x14ac:dyDescent="0.25">
      <c r="A73" s="5" t="s">
        <v>165</v>
      </c>
      <c r="B73" s="5" t="s">
        <v>166</v>
      </c>
      <c r="C73">
        <v>89.44</v>
      </c>
      <c r="D73">
        <v>95.77</v>
      </c>
      <c r="E73">
        <v>94.87</v>
      </c>
      <c r="F73">
        <v>90.81</v>
      </c>
      <c r="G73">
        <v>85.67</v>
      </c>
      <c r="H73">
        <v>95.65</v>
      </c>
      <c r="I73">
        <v>94.74</v>
      </c>
      <c r="J73">
        <v>92.17</v>
      </c>
      <c r="K73">
        <v>93.6</v>
      </c>
      <c r="L73">
        <v>90.08</v>
      </c>
      <c r="M73">
        <v>81.599999999999994</v>
      </c>
      <c r="N73">
        <v>96.58</v>
      </c>
      <c r="O73">
        <v>92.37</v>
      </c>
    </row>
    <row r="74" spans="1:16" x14ac:dyDescent="0.25">
      <c r="A74" s="5" t="s">
        <v>167</v>
      </c>
      <c r="B74" s="5" t="s">
        <v>168</v>
      </c>
      <c r="C74">
        <v>11.56</v>
      </c>
      <c r="D74">
        <v>12.61</v>
      </c>
      <c r="E74">
        <v>8.2899999999999991</v>
      </c>
      <c r="F74">
        <v>5.23</v>
      </c>
      <c r="G74">
        <v>-2.89</v>
      </c>
      <c r="H74">
        <v>2.09</v>
      </c>
      <c r="I74">
        <v>2.1800000000000002</v>
      </c>
      <c r="J74">
        <v>2.23</v>
      </c>
      <c r="K74">
        <v>1.62</v>
      </c>
      <c r="L74">
        <v>0.01</v>
      </c>
      <c r="M74">
        <v>-4.51</v>
      </c>
      <c r="N74">
        <v>-2.99</v>
      </c>
      <c r="O74">
        <v>2.88</v>
      </c>
    </row>
    <row r="75" spans="1:16" x14ac:dyDescent="0.25">
      <c r="A75" s="5" t="s">
        <v>169</v>
      </c>
      <c r="B75" s="5" t="s">
        <v>170</v>
      </c>
      <c r="C75">
        <v>12.36</v>
      </c>
      <c r="D75">
        <v>13.57</v>
      </c>
      <c r="E75">
        <v>10.25</v>
      </c>
      <c r="F75">
        <v>7.54</v>
      </c>
      <c r="G75">
        <v>-1.84</v>
      </c>
      <c r="H75">
        <v>5</v>
      </c>
      <c r="I75">
        <v>5.03</v>
      </c>
      <c r="J75">
        <v>4.45</v>
      </c>
      <c r="K75">
        <v>3.18</v>
      </c>
      <c r="L75">
        <v>4.46</v>
      </c>
      <c r="M75">
        <v>-0.24</v>
      </c>
      <c r="N75">
        <v>-0.15</v>
      </c>
      <c r="O75">
        <v>4.18</v>
      </c>
    </row>
    <row r="76" spans="1:16" x14ac:dyDescent="0.25">
      <c r="A76" s="5" t="s">
        <v>171</v>
      </c>
      <c r="B76" s="5" t="s">
        <v>172</v>
      </c>
      <c r="C76">
        <v>70.61</v>
      </c>
      <c r="D76">
        <v>67.03</v>
      </c>
      <c r="E76">
        <v>57.5</v>
      </c>
      <c r="F76">
        <v>56.25</v>
      </c>
      <c r="G76">
        <v>49.08</v>
      </c>
      <c r="H76" t="s">
        <v>67</v>
      </c>
      <c r="I76" t="s">
        <v>67</v>
      </c>
      <c r="J76" t="s">
        <v>67</v>
      </c>
      <c r="K76" t="s">
        <v>67</v>
      </c>
      <c r="L76" t="s">
        <v>67</v>
      </c>
      <c r="M76" t="s">
        <v>67</v>
      </c>
      <c r="N76" t="s">
        <v>67</v>
      </c>
      <c r="O76" t="s">
        <v>67</v>
      </c>
    </row>
    <row r="77" spans="1:16" x14ac:dyDescent="0.25">
      <c r="A77" s="5" t="s">
        <v>173</v>
      </c>
      <c r="B77" s="5" t="s">
        <v>174</v>
      </c>
      <c r="C77">
        <v>485.65</v>
      </c>
      <c r="D77">
        <v>195.7</v>
      </c>
      <c r="E77">
        <v>98.14</v>
      </c>
      <c r="F77">
        <v>296.29000000000002</v>
      </c>
      <c r="G77">
        <v>122.97</v>
      </c>
      <c r="H77">
        <v>260.68</v>
      </c>
      <c r="I77">
        <v>106.08</v>
      </c>
      <c r="J77">
        <v>496.44</v>
      </c>
      <c r="K77">
        <v>504.23</v>
      </c>
      <c r="L77">
        <v>390.82</v>
      </c>
      <c r="M77">
        <v>242.79</v>
      </c>
      <c r="N77">
        <v>226.15</v>
      </c>
      <c r="O77">
        <v>376.08</v>
      </c>
    </row>
    <row r="78" spans="1:16" x14ac:dyDescent="0.25">
      <c r="A78" s="5" t="s">
        <v>175</v>
      </c>
      <c r="B78" s="5" t="s">
        <v>176</v>
      </c>
      <c r="C78">
        <v>4340.2996000000003</v>
      </c>
      <c r="D78">
        <v>3227.2698</v>
      </c>
      <c r="E78">
        <v>2500.3103999999998</v>
      </c>
      <c r="F78">
        <v>2321.4344999999998</v>
      </c>
      <c r="G78">
        <v>6255.2975999999999</v>
      </c>
      <c r="H78">
        <v>1216.1178</v>
      </c>
      <c r="I78">
        <v>1138.1705999999999</v>
      </c>
      <c r="J78">
        <v>1260.0329999999999</v>
      </c>
      <c r="K78">
        <v>1228.221</v>
      </c>
      <c r="L78">
        <v>1360.1279999999999</v>
      </c>
      <c r="M78">
        <v>734.71999999999991</v>
      </c>
      <c r="N78">
        <v>379.68</v>
      </c>
      <c r="O78">
        <v>2531.1999999999998</v>
      </c>
    </row>
    <row r="79" spans="1:16" x14ac:dyDescent="0.25">
      <c r="A79" s="5" t="s">
        <v>177</v>
      </c>
      <c r="B79" s="5" t="s">
        <v>178</v>
      </c>
      <c r="C79">
        <v>-0.17000000000001589</v>
      </c>
      <c r="D79">
        <v>-23.45999999999998</v>
      </c>
      <c r="E79">
        <v>-0.73000000000001819</v>
      </c>
      <c r="F79">
        <v>-1.069999999999993</v>
      </c>
      <c r="G79">
        <v>-73.14</v>
      </c>
      <c r="H79">
        <v>-8.99999999999892E-2</v>
      </c>
      <c r="I79">
        <v>-3.000000000000114E-2</v>
      </c>
      <c r="J79">
        <v>-7.2000000000000028</v>
      </c>
      <c r="K79">
        <v>-10.1</v>
      </c>
      <c r="L79">
        <v>-5.6000000000000014</v>
      </c>
      <c r="M79">
        <v>0</v>
      </c>
      <c r="N79">
        <v>0</v>
      </c>
      <c r="O79">
        <v>0</v>
      </c>
    </row>
    <row r="80" spans="1:16" x14ac:dyDescent="0.25">
      <c r="A80" s="5" t="s">
        <v>179</v>
      </c>
      <c r="B80" s="5" t="s">
        <v>180</v>
      </c>
      <c r="C80">
        <v>-2.75</v>
      </c>
      <c r="D80">
        <v>-13.49</v>
      </c>
      <c r="E80">
        <v>-4.55</v>
      </c>
      <c r="F80">
        <v>73.680000000000007</v>
      </c>
      <c r="G80">
        <v>-41.09</v>
      </c>
      <c r="H80">
        <v>-2.27</v>
      </c>
      <c r="I80">
        <v>3.13</v>
      </c>
      <c r="J80">
        <v>0.79</v>
      </c>
      <c r="K80">
        <v>-12.41</v>
      </c>
      <c r="L80">
        <v>-20.77</v>
      </c>
      <c r="M80">
        <v>0.55000000000000004</v>
      </c>
      <c r="N80">
        <v>22.97</v>
      </c>
      <c r="O80" t="s">
        <v>67</v>
      </c>
    </row>
    <row r="81" spans="1:15" x14ac:dyDescent="0.25">
      <c r="A81" s="5" t="s">
        <v>181</v>
      </c>
      <c r="B81" s="5" t="s">
        <v>182</v>
      </c>
      <c r="C81">
        <v>-6.93</v>
      </c>
      <c r="D81">
        <v>18.55</v>
      </c>
      <c r="E81">
        <v>9.35</v>
      </c>
      <c r="F81">
        <v>10.11</v>
      </c>
      <c r="G81">
        <v>-13.41</v>
      </c>
      <c r="H81">
        <v>0.55000000000000004</v>
      </c>
      <c r="I81">
        <v>-2.83</v>
      </c>
      <c r="J81">
        <v>-10.8</v>
      </c>
      <c r="K81">
        <v>-10.88</v>
      </c>
      <c r="L81">
        <v>0.92</v>
      </c>
      <c r="M81">
        <v>7.84</v>
      </c>
      <c r="N81" t="s">
        <v>67</v>
      </c>
      <c r="O81" t="s">
        <v>67</v>
      </c>
    </row>
    <row r="82" spans="1:15" x14ac:dyDescent="0.25">
      <c r="A82" s="5" t="s">
        <v>183</v>
      </c>
      <c r="B82" s="5" t="s">
        <v>184</v>
      </c>
      <c r="C82">
        <v>2.36</v>
      </c>
      <c r="D82">
        <v>2.46</v>
      </c>
      <c r="E82">
        <v>5.78</v>
      </c>
      <c r="F82">
        <v>6.85</v>
      </c>
      <c r="G82">
        <v>-10.37</v>
      </c>
      <c r="H82">
        <v>-6.31</v>
      </c>
      <c r="I82">
        <v>-5.74</v>
      </c>
      <c r="J82">
        <v>-1.77</v>
      </c>
      <c r="K82">
        <v>-1.93</v>
      </c>
      <c r="L82" t="s">
        <v>67</v>
      </c>
      <c r="M82" t="s">
        <v>67</v>
      </c>
      <c r="N82" t="s">
        <v>67</v>
      </c>
      <c r="O82" t="s">
        <v>67</v>
      </c>
    </row>
    <row r="83" spans="1:15" x14ac:dyDescent="0.25">
      <c r="A83" s="5" t="s">
        <v>185</v>
      </c>
      <c r="B83" s="5" t="s">
        <v>186</v>
      </c>
      <c r="C83">
        <v>-1.97</v>
      </c>
      <c r="D83">
        <v>-1.64</v>
      </c>
      <c r="E83">
        <v>2</v>
      </c>
      <c r="F83">
        <v>2.46</v>
      </c>
      <c r="G83" t="s">
        <v>67</v>
      </c>
      <c r="H83" t="s">
        <v>67</v>
      </c>
      <c r="I83" t="s">
        <v>67</v>
      </c>
      <c r="J83" t="s">
        <v>67</v>
      </c>
      <c r="K83" t="s">
        <v>67</v>
      </c>
      <c r="L83" t="s">
        <v>67</v>
      </c>
      <c r="M83" t="s">
        <v>67</v>
      </c>
      <c r="N83" t="s">
        <v>67</v>
      </c>
      <c r="O83" t="s">
        <v>67</v>
      </c>
    </row>
    <row r="84" spans="1:15" x14ac:dyDescent="0.25">
      <c r="A84" s="5" t="s">
        <v>187</v>
      </c>
      <c r="B84" s="5" t="s">
        <v>188</v>
      </c>
      <c r="C84">
        <v>10.199999999999999</v>
      </c>
      <c r="D84">
        <v>77.58</v>
      </c>
      <c r="E84">
        <v>67.89</v>
      </c>
      <c r="F84">
        <v>-258.8</v>
      </c>
      <c r="G84">
        <v>-401.08</v>
      </c>
      <c r="H84">
        <v>-4.88</v>
      </c>
      <c r="I84">
        <v>-2.5099999999999998</v>
      </c>
      <c r="J84">
        <v>45.62</v>
      </c>
      <c r="K84">
        <v>13600</v>
      </c>
      <c r="L84">
        <v>-100.25</v>
      </c>
      <c r="M84">
        <v>42.32</v>
      </c>
      <c r="N84">
        <v>-206.06</v>
      </c>
      <c r="O84" t="s">
        <v>67</v>
      </c>
    </row>
    <row r="85" spans="1:15" x14ac:dyDescent="0.25">
      <c r="A85" s="5" t="s">
        <v>189</v>
      </c>
      <c r="B85" s="5" t="s">
        <v>190</v>
      </c>
      <c r="C85">
        <v>51.89</v>
      </c>
      <c r="D85">
        <v>-37.78</v>
      </c>
      <c r="E85">
        <v>-197.33</v>
      </c>
      <c r="F85">
        <v>-221.59</v>
      </c>
      <c r="G85">
        <v>-136.16</v>
      </c>
      <c r="H85">
        <v>12.74</v>
      </c>
      <c r="I85">
        <v>4547.7</v>
      </c>
      <c r="J85">
        <v>4515.12</v>
      </c>
      <c r="K85">
        <v>4514.0200000000004</v>
      </c>
      <c r="L85">
        <v>-88</v>
      </c>
      <c r="M85">
        <v>-54.58</v>
      </c>
      <c r="N85" t="s">
        <v>67</v>
      </c>
      <c r="O85" t="s">
        <v>67</v>
      </c>
    </row>
    <row r="86" spans="1:15" x14ac:dyDescent="0.25">
      <c r="A86" s="5" t="s">
        <v>191</v>
      </c>
      <c r="B86" s="5" t="s">
        <v>192</v>
      </c>
      <c r="C86">
        <v>-100.84</v>
      </c>
      <c r="D86">
        <v>-103.86</v>
      </c>
      <c r="E86">
        <v>-119.88</v>
      </c>
      <c r="F86">
        <v>-124.33</v>
      </c>
      <c r="G86">
        <v>2647.43</v>
      </c>
      <c r="H86">
        <v>2707.6</v>
      </c>
      <c r="I86">
        <v>2717.04</v>
      </c>
      <c r="J86">
        <v>2676.33</v>
      </c>
      <c r="K86">
        <v>2667.2</v>
      </c>
      <c r="L86" t="s">
        <v>67</v>
      </c>
      <c r="M86" t="s">
        <v>67</v>
      </c>
      <c r="N86" t="s">
        <v>67</v>
      </c>
      <c r="O86" t="s">
        <v>67</v>
      </c>
    </row>
    <row r="87" spans="1:15" x14ac:dyDescent="0.25">
      <c r="A87" s="5" t="s">
        <v>193</v>
      </c>
      <c r="B87" s="5" t="s">
        <v>194</v>
      </c>
      <c r="C87">
        <v>1303.3800000000001</v>
      </c>
      <c r="D87">
        <v>1306.5899999999999</v>
      </c>
      <c r="E87">
        <v>1278.22</v>
      </c>
      <c r="F87">
        <v>1271.44</v>
      </c>
      <c r="G87" t="s">
        <v>67</v>
      </c>
      <c r="H87" t="s">
        <v>67</v>
      </c>
      <c r="I87" t="s">
        <v>67</v>
      </c>
      <c r="J87" t="s">
        <v>67</v>
      </c>
      <c r="K87" t="s">
        <v>67</v>
      </c>
      <c r="L87" t="s">
        <v>67</v>
      </c>
      <c r="M87" t="s">
        <v>67</v>
      </c>
      <c r="N87" t="s">
        <v>67</v>
      </c>
      <c r="O87" t="s">
        <v>67</v>
      </c>
    </row>
    <row r="88" spans="1:15" x14ac:dyDescent="0.25">
      <c r="A88" s="5" t="s">
        <v>195</v>
      </c>
      <c r="B88" s="5" t="s">
        <v>196</v>
      </c>
      <c r="C88">
        <v>-0.05</v>
      </c>
      <c r="D88">
        <v>-0.04</v>
      </c>
      <c r="E88">
        <v>-0.06</v>
      </c>
      <c r="F88">
        <v>-0.08</v>
      </c>
      <c r="G88" t="s">
        <v>67</v>
      </c>
      <c r="H88">
        <v>0.01</v>
      </c>
      <c r="I88">
        <v>0.01</v>
      </c>
      <c r="J88">
        <v>0.01</v>
      </c>
      <c r="K88">
        <v>0.01</v>
      </c>
      <c r="L88" t="s">
        <v>67</v>
      </c>
      <c r="M88" t="s">
        <v>67</v>
      </c>
      <c r="N88" t="s">
        <v>67</v>
      </c>
      <c r="O88" t="s">
        <v>67</v>
      </c>
    </row>
    <row r="89" spans="1:15" x14ac:dyDescent="0.25">
      <c r="A89" s="5" t="s">
        <v>197</v>
      </c>
      <c r="B89" s="5" t="s">
        <v>198</v>
      </c>
      <c r="C89">
        <v>9.5299999999999994</v>
      </c>
      <c r="D89">
        <v>59.51</v>
      </c>
      <c r="E89">
        <v>40.83</v>
      </c>
      <c r="F89">
        <v>-495.36</v>
      </c>
      <c r="G89">
        <v>-171.84</v>
      </c>
      <c r="H89">
        <v>1.87</v>
      </c>
      <c r="I89">
        <v>9.2100000000000009</v>
      </c>
      <c r="J89">
        <v>47.55</v>
      </c>
      <c r="K89">
        <v>-20.9</v>
      </c>
      <c r="L89">
        <v>-1817.95</v>
      </c>
      <c r="M89">
        <v>44.44</v>
      </c>
      <c r="N89">
        <v>-103.59</v>
      </c>
      <c r="O89" t="s">
        <v>67</v>
      </c>
    </row>
    <row r="90" spans="1:15" x14ac:dyDescent="0.25">
      <c r="A90" s="5" t="s">
        <v>199</v>
      </c>
      <c r="B90" s="5" t="s">
        <v>200</v>
      </c>
      <c r="C90">
        <v>36.619999999999997</v>
      </c>
      <c r="D90">
        <v>-131.66999999999999</v>
      </c>
      <c r="E90">
        <v>-208.79</v>
      </c>
      <c r="F90">
        <v>-221.78</v>
      </c>
      <c r="G90">
        <v>-53.59</v>
      </c>
      <c r="H90">
        <v>19.54</v>
      </c>
      <c r="I90">
        <v>11.95</v>
      </c>
      <c r="J90">
        <v>-597.1</v>
      </c>
      <c r="K90">
        <v>-598.14</v>
      </c>
      <c r="L90">
        <v>-625.70000000000005</v>
      </c>
      <c r="M90">
        <v>-19.72</v>
      </c>
      <c r="N90" t="s">
        <v>67</v>
      </c>
      <c r="O90" t="s">
        <v>67</v>
      </c>
    </row>
    <row r="91" spans="1:15" x14ac:dyDescent="0.25">
      <c r="A91" s="5" t="s">
        <v>201</v>
      </c>
      <c r="B91" s="5" t="s">
        <v>202</v>
      </c>
      <c r="C91">
        <v>-111.47</v>
      </c>
      <c r="D91">
        <v>-113</v>
      </c>
      <c r="E91">
        <v>-123.06</v>
      </c>
      <c r="F91">
        <v>-121.71</v>
      </c>
      <c r="G91">
        <v>-26.82</v>
      </c>
      <c r="H91">
        <v>-356.04</v>
      </c>
      <c r="I91">
        <v>-347.53</v>
      </c>
      <c r="J91">
        <v>-370.09</v>
      </c>
      <c r="K91">
        <v>-379.6</v>
      </c>
      <c r="L91" t="s">
        <v>67</v>
      </c>
      <c r="M91" t="s">
        <v>67</v>
      </c>
      <c r="N91" t="s">
        <v>67</v>
      </c>
      <c r="O91" t="s">
        <v>67</v>
      </c>
    </row>
    <row r="92" spans="1:15" x14ac:dyDescent="0.25">
      <c r="A92" s="5" t="s">
        <v>203</v>
      </c>
      <c r="B92" s="5" t="s">
        <v>204</v>
      </c>
      <c r="C92">
        <v>-233.76</v>
      </c>
      <c r="D92">
        <v>-230.26</v>
      </c>
      <c r="E92">
        <v>-246.57</v>
      </c>
      <c r="F92">
        <v>-250.66</v>
      </c>
      <c r="G92" t="s">
        <v>67</v>
      </c>
      <c r="H92" t="s">
        <v>67</v>
      </c>
      <c r="I92" t="s">
        <v>67</v>
      </c>
      <c r="J92" t="s">
        <v>67</v>
      </c>
      <c r="K92" t="s">
        <v>67</v>
      </c>
      <c r="L92" t="s">
        <v>67</v>
      </c>
      <c r="M92" t="s">
        <v>67</v>
      </c>
      <c r="N92" t="s">
        <v>67</v>
      </c>
      <c r="O92" t="s">
        <v>67</v>
      </c>
    </row>
    <row r="93" spans="1:15" x14ac:dyDescent="0.25">
      <c r="A93" s="5" t="s">
        <v>205</v>
      </c>
      <c r="B93" s="5" t="s">
        <v>206</v>
      </c>
      <c r="C93">
        <v>34.36</v>
      </c>
      <c r="D93">
        <v>12.01</v>
      </c>
      <c r="E93">
        <v>7.19</v>
      </c>
      <c r="F93">
        <v>-63.15</v>
      </c>
      <c r="G93">
        <v>167.12</v>
      </c>
      <c r="H93">
        <v>6.73</v>
      </c>
      <c r="I93">
        <v>-9.7100000000000009</v>
      </c>
      <c r="J93">
        <v>-6.77</v>
      </c>
      <c r="K93">
        <v>-22.42</v>
      </c>
      <c r="L93">
        <v>68.290000000000006</v>
      </c>
      <c r="M93">
        <v>93.51</v>
      </c>
      <c r="N93">
        <v>-85</v>
      </c>
      <c r="O93" t="s">
        <v>67</v>
      </c>
    </row>
    <row r="94" spans="1:15" x14ac:dyDescent="0.25">
      <c r="A94" s="5" t="s">
        <v>207</v>
      </c>
      <c r="B94" s="5" t="s">
        <v>208</v>
      </c>
      <c r="C94">
        <v>17.850000000000001</v>
      </c>
      <c r="D94">
        <v>-14.65</v>
      </c>
      <c r="E94">
        <v>37.049999999999997</v>
      </c>
      <c r="F94">
        <v>36.9</v>
      </c>
      <c r="G94">
        <v>54.71</v>
      </c>
      <c r="H94">
        <v>-3.25</v>
      </c>
      <c r="I94">
        <v>-12.97</v>
      </c>
      <c r="J94">
        <v>13.03</v>
      </c>
      <c r="K94">
        <v>46.46</v>
      </c>
      <c r="L94">
        <v>25.6</v>
      </c>
      <c r="M94">
        <v>2.84</v>
      </c>
      <c r="N94" t="s">
        <v>67</v>
      </c>
      <c r="O94" t="s">
        <v>67</v>
      </c>
    </row>
    <row r="95" spans="1:15" x14ac:dyDescent="0.25">
      <c r="A95" s="5" t="s">
        <v>209</v>
      </c>
      <c r="B95" s="5" t="s">
        <v>210</v>
      </c>
      <c r="C95">
        <v>31.51</v>
      </c>
      <c r="D95">
        <v>25.98</v>
      </c>
      <c r="E95">
        <v>21.64</v>
      </c>
      <c r="F95">
        <v>18.84</v>
      </c>
      <c r="G95">
        <v>26.99</v>
      </c>
      <c r="H95">
        <v>7.22</v>
      </c>
      <c r="I95">
        <v>24.58</v>
      </c>
      <c r="J95">
        <v>9.52</v>
      </c>
      <c r="K95">
        <v>10.88</v>
      </c>
      <c r="L95" t="s">
        <v>67</v>
      </c>
      <c r="M95" t="s">
        <v>67</v>
      </c>
      <c r="N95" t="s">
        <v>67</v>
      </c>
      <c r="O95" t="s">
        <v>67</v>
      </c>
    </row>
    <row r="96" spans="1:15" x14ac:dyDescent="0.25">
      <c r="A96" s="5" t="s">
        <v>211</v>
      </c>
      <c r="B96" s="5" t="s">
        <v>212</v>
      </c>
      <c r="C96">
        <v>19.36</v>
      </c>
      <c r="D96">
        <v>25.28</v>
      </c>
      <c r="E96">
        <v>15.58</v>
      </c>
      <c r="F96">
        <v>14.86</v>
      </c>
      <c r="G96" t="s">
        <v>67</v>
      </c>
      <c r="H96" t="s">
        <v>67</v>
      </c>
      <c r="I96" t="s">
        <v>67</v>
      </c>
      <c r="J96" t="s">
        <v>67</v>
      </c>
      <c r="K96" t="s">
        <v>67</v>
      </c>
      <c r="L96" t="s">
        <v>67</v>
      </c>
      <c r="M96" t="s">
        <v>67</v>
      </c>
      <c r="N96" t="s">
        <v>67</v>
      </c>
      <c r="O96" t="s">
        <v>67</v>
      </c>
    </row>
    <row r="97" spans="1:16" x14ac:dyDescent="0.25">
      <c r="A97" s="5" t="s">
        <v>213</v>
      </c>
      <c r="B97" s="5" t="s">
        <v>214</v>
      </c>
      <c r="C97">
        <v>421.9</v>
      </c>
      <c r="D97">
        <v>86.9</v>
      </c>
      <c r="E97">
        <v>-3.5</v>
      </c>
      <c r="F97">
        <v>206.1</v>
      </c>
      <c r="G97">
        <v>103.1</v>
      </c>
      <c r="H97">
        <v>47.4</v>
      </c>
      <c r="I97">
        <v>5.4</v>
      </c>
      <c r="J97">
        <v>111.4</v>
      </c>
      <c r="K97">
        <v>86.1</v>
      </c>
      <c r="L97">
        <v>114</v>
      </c>
      <c r="M97">
        <v>191.2</v>
      </c>
      <c r="N97">
        <v>35.700000000000003</v>
      </c>
      <c r="O97">
        <v>102.7</v>
      </c>
      <c r="P97">
        <v>102.7</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W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3" width="9" customWidth="1"/>
    <col min="14" max="15" width="20" customWidth="1"/>
    <col min="16" max="16" width="21" customWidth="1"/>
    <col min="17" max="17" width="20" customWidth="1"/>
    <col min="18" max="18" width="9" customWidth="1"/>
    <col min="19" max="20" width="22" customWidth="1"/>
    <col min="21" max="22" width="20" customWidth="1"/>
    <col min="23" max="23" width="9" customWidth="1"/>
  </cols>
  <sheetData>
    <row r="1" spans="1:23" ht="18.75" customHeight="1" x14ac:dyDescent="0.3">
      <c r="A1" s="1" t="s">
        <v>498</v>
      </c>
      <c r="B1" s="2" t="s">
        <v>499</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500</v>
      </c>
      <c r="C4" s="5" t="s">
        <v>9</v>
      </c>
      <c r="D4" s="5"/>
      <c r="E4" t="s">
        <v>501</v>
      </c>
      <c r="G4" t="s">
        <v>502</v>
      </c>
      <c r="H4" t="s">
        <v>220</v>
      </c>
      <c r="J4" t="s">
        <v>234</v>
      </c>
      <c r="L4" t="s">
        <v>503</v>
      </c>
    </row>
    <row r="5" spans="1:23" x14ac:dyDescent="0.25">
      <c r="A5" s="5" t="s">
        <v>15</v>
      </c>
      <c r="B5" t="s">
        <v>504</v>
      </c>
      <c r="C5" s="5" t="s">
        <v>17</v>
      </c>
      <c r="D5" s="5"/>
      <c r="E5" t="s">
        <v>505</v>
      </c>
      <c r="G5" t="s">
        <v>506</v>
      </c>
      <c r="H5" t="s">
        <v>507</v>
      </c>
      <c r="J5" t="s">
        <v>508</v>
      </c>
      <c r="L5" t="s">
        <v>509</v>
      </c>
    </row>
    <row r="6" spans="1:23" x14ac:dyDescent="0.25">
      <c r="A6" s="5" t="s">
        <v>23</v>
      </c>
      <c r="B6" t="s">
        <v>510</v>
      </c>
      <c r="C6" s="5" t="s">
        <v>25</v>
      </c>
      <c r="D6" s="5"/>
      <c r="E6" t="s">
        <v>511</v>
      </c>
      <c r="G6" t="s">
        <v>11</v>
      </c>
      <c r="H6" t="s">
        <v>12</v>
      </c>
      <c r="J6" t="s">
        <v>512</v>
      </c>
      <c r="L6" t="s">
        <v>238</v>
      </c>
    </row>
    <row r="7" spans="1:23" x14ac:dyDescent="0.25">
      <c r="A7" s="5" t="s">
        <v>29</v>
      </c>
      <c r="B7" t="s">
        <v>67</v>
      </c>
      <c r="C7" s="5" t="s">
        <v>31</v>
      </c>
      <c r="D7" s="5"/>
      <c r="E7" t="s">
        <v>513</v>
      </c>
      <c r="G7" t="s">
        <v>269</v>
      </c>
      <c r="H7" t="s">
        <v>20</v>
      </c>
      <c r="J7" t="s">
        <v>514</v>
      </c>
      <c r="L7" t="s">
        <v>515</v>
      </c>
    </row>
    <row r="8" spans="1:23" x14ac:dyDescent="0.25">
      <c r="A8" s="5" t="s">
        <v>35</v>
      </c>
      <c r="B8" t="s">
        <v>36</v>
      </c>
      <c r="C8" s="5" t="s">
        <v>37</v>
      </c>
      <c r="D8" s="5"/>
      <c r="E8" t="s">
        <v>516</v>
      </c>
      <c r="G8" t="s">
        <v>407</v>
      </c>
      <c r="H8" t="s">
        <v>28</v>
      </c>
      <c r="J8" t="s">
        <v>517</v>
      </c>
      <c r="L8" t="s">
        <v>344</v>
      </c>
    </row>
    <row r="9" spans="1:23" x14ac:dyDescent="0.25">
      <c r="A9" s="5" t="s">
        <v>41</v>
      </c>
      <c r="B9" t="s">
        <v>42</v>
      </c>
      <c r="C9" s="5" t="s">
        <v>43</v>
      </c>
      <c r="D9" s="5"/>
      <c r="E9" t="s">
        <v>518</v>
      </c>
      <c r="G9" t="s">
        <v>346</v>
      </c>
      <c r="H9" t="s">
        <v>34</v>
      </c>
      <c r="J9" t="s">
        <v>519</v>
      </c>
      <c r="L9" t="s">
        <v>520</v>
      </c>
    </row>
    <row r="10" spans="1:23" x14ac:dyDescent="0.25">
      <c r="A10" s="5" t="s">
        <v>45</v>
      </c>
      <c r="B10" t="s">
        <v>521</v>
      </c>
      <c r="C10" s="5" t="s">
        <v>47</v>
      </c>
      <c r="D10" s="5"/>
      <c r="E10" t="s">
        <v>522</v>
      </c>
      <c r="G10" t="s">
        <v>349</v>
      </c>
      <c r="H10" t="s">
        <v>40</v>
      </c>
      <c r="J10" t="s">
        <v>408</v>
      </c>
      <c r="L10" t="s">
        <v>523</v>
      </c>
    </row>
    <row r="11" spans="1:23" x14ac:dyDescent="0.25">
      <c r="A11" s="5" t="s">
        <v>49</v>
      </c>
      <c r="B11" t="s">
        <v>323</v>
      </c>
      <c r="J11" t="s">
        <v>524</v>
      </c>
      <c r="L11" t="s">
        <v>244</v>
      </c>
    </row>
    <row r="12" spans="1:23" x14ac:dyDescent="0.25">
      <c r="A12" s="5" t="s">
        <v>51</v>
      </c>
      <c r="B12" t="s">
        <v>357</v>
      </c>
      <c r="J12" t="s">
        <v>525</v>
      </c>
      <c r="L12" t="s">
        <v>526</v>
      </c>
    </row>
    <row r="13" spans="1:23" x14ac:dyDescent="0.25">
      <c r="A13" s="5" t="s">
        <v>53</v>
      </c>
      <c r="B13" t="s">
        <v>527</v>
      </c>
    </row>
    <row r="14" spans="1:23" x14ac:dyDescent="0.25">
      <c r="A14" s="5" t="s">
        <v>55</v>
      </c>
      <c r="B14" t="s">
        <v>528</v>
      </c>
    </row>
    <row r="15" spans="1:23" x14ac:dyDescent="0.25">
      <c r="A15" s="5" t="s">
        <v>57</v>
      </c>
      <c r="B15" t="s">
        <v>529</v>
      </c>
    </row>
    <row r="16" spans="1:23" x14ac:dyDescent="0.25">
      <c r="A16" s="5" t="s">
        <v>59</v>
      </c>
      <c r="B16" t="s">
        <v>530</v>
      </c>
    </row>
    <row r="17" spans="1:23" x14ac:dyDescent="0.25">
      <c r="A17" s="5" t="s">
        <v>61</v>
      </c>
      <c r="B17" t="s">
        <v>531</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233.1</v>
      </c>
      <c r="D20">
        <v>205.8</v>
      </c>
      <c r="E20">
        <v>184.5</v>
      </c>
      <c r="F20">
        <v>173.3</v>
      </c>
      <c r="G20">
        <v>169.7</v>
      </c>
      <c r="H20">
        <v>161.1</v>
      </c>
      <c r="I20">
        <v>142.1</v>
      </c>
      <c r="J20">
        <v>137</v>
      </c>
      <c r="K20">
        <v>130.1</v>
      </c>
      <c r="L20">
        <v>117.5</v>
      </c>
      <c r="M20">
        <v>110.7</v>
      </c>
      <c r="N20">
        <v>114.6</v>
      </c>
      <c r="O20">
        <v>92.7</v>
      </c>
      <c r="P20">
        <v>69.5</v>
      </c>
      <c r="Q20">
        <v>52</v>
      </c>
      <c r="R20">
        <v>47.1</v>
      </c>
      <c r="S20">
        <v>61.6</v>
      </c>
      <c r="T20">
        <v>68.900000000000006</v>
      </c>
      <c r="U20">
        <v>48.9</v>
      </c>
      <c r="V20">
        <v>34.299999999999997</v>
      </c>
      <c r="W20">
        <v>24.6</v>
      </c>
    </row>
    <row r="21" spans="1:23" x14ac:dyDescent="0.25">
      <c r="A21" s="5" t="s">
        <v>299</v>
      </c>
      <c r="B21" s="5" t="s">
        <v>300</v>
      </c>
      <c r="C21">
        <v>110.6</v>
      </c>
      <c r="D21">
        <v>99.3</v>
      </c>
      <c r="E21">
        <v>82.5</v>
      </c>
      <c r="F21">
        <v>75.8</v>
      </c>
      <c r="G21">
        <v>72.8</v>
      </c>
      <c r="H21">
        <v>67.8</v>
      </c>
      <c r="I21">
        <v>60</v>
      </c>
      <c r="J21">
        <v>58.3</v>
      </c>
      <c r="K21">
        <v>55.8</v>
      </c>
      <c r="L21">
        <v>48.4</v>
      </c>
      <c r="M21">
        <v>43.4</v>
      </c>
      <c r="N21">
        <v>48</v>
      </c>
      <c r="O21">
        <v>38.200000000000003</v>
      </c>
      <c r="P21">
        <v>28.7</v>
      </c>
      <c r="Q21">
        <v>20.399999999999999</v>
      </c>
      <c r="R21">
        <v>18.600000000000001</v>
      </c>
      <c r="S21">
        <v>23.2</v>
      </c>
      <c r="T21">
        <v>27.3</v>
      </c>
      <c r="U21">
        <v>19.399999999999999</v>
      </c>
      <c r="V21">
        <v>13.6</v>
      </c>
      <c r="W21">
        <v>8.6999999999999993</v>
      </c>
    </row>
    <row r="22" spans="1:23" x14ac:dyDescent="0.25">
      <c r="A22" s="5" t="s">
        <v>68</v>
      </c>
      <c r="B22" s="5" t="s">
        <v>69</v>
      </c>
      <c r="C22">
        <v>38.700000000000003</v>
      </c>
      <c r="D22">
        <v>37.5</v>
      </c>
      <c r="E22">
        <v>32.299999999999997</v>
      </c>
      <c r="F22">
        <v>30</v>
      </c>
      <c r="G22">
        <v>28.7</v>
      </c>
      <c r="H22">
        <v>26.8</v>
      </c>
      <c r="I22">
        <v>23.3</v>
      </c>
      <c r="J22">
        <v>19.600000000000001</v>
      </c>
      <c r="K22">
        <v>22.2</v>
      </c>
      <c r="L22">
        <v>18.8</v>
      </c>
      <c r="M22">
        <v>15.7</v>
      </c>
      <c r="N22">
        <v>15.4</v>
      </c>
      <c r="O22">
        <v>13.7</v>
      </c>
      <c r="P22">
        <v>7.4</v>
      </c>
      <c r="Q22">
        <v>3.5</v>
      </c>
      <c r="R22">
        <v>0.6</v>
      </c>
      <c r="S22">
        <v>3.2</v>
      </c>
      <c r="T22">
        <v>7.4</v>
      </c>
      <c r="U22">
        <v>6</v>
      </c>
      <c r="V22">
        <v>4.8</v>
      </c>
      <c r="W22">
        <v>2.6</v>
      </c>
    </row>
    <row r="23" spans="1:23" x14ac:dyDescent="0.25">
      <c r="A23" s="5" t="s">
        <v>70</v>
      </c>
      <c r="B23" s="5" t="s">
        <v>71</v>
      </c>
      <c r="C23">
        <v>-0.4</v>
      </c>
      <c r="D23">
        <v>-0.3</v>
      </c>
      <c r="E23">
        <v>-0.6</v>
      </c>
      <c r="F23">
        <v>-0.5</v>
      </c>
      <c r="G23">
        <v>-0.5</v>
      </c>
      <c r="H23">
        <v>-0.1</v>
      </c>
      <c r="I23">
        <v>-0.6</v>
      </c>
      <c r="J23">
        <v>0.1</v>
      </c>
      <c r="K23">
        <v>0.5</v>
      </c>
      <c r="L23">
        <v>-0.1</v>
      </c>
      <c r="M23" t="s">
        <v>67</v>
      </c>
      <c r="N23">
        <v>0.7</v>
      </c>
      <c r="O23">
        <v>0.1</v>
      </c>
      <c r="P23">
        <v>0.1</v>
      </c>
      <c r="Q23">
        <v>0.2</v>
      </c>
      <c r="R23">
        <v>0.2</v>
      </c>
      <c r="S23">
        <v>0.4</v>
      </c>
      <c r="T23">
        <v>0.7</v>
      </c>
      <c r="U23">
        <v>0.8</v>
      </c>
      <c r="V23">
        <v>0.4</v>
      </c>
      <c r="W23">
        <v>0.1</v>
      </c>
    </row>
    <row r="24" spans="1:23" x14ac:dyDescent="0.25">
      <c r="A24" s="5" t="s">
        <v>72</v>
      </c>
      <c r="B24" s="5" t="s">
        <v>73</v>
      </c>
      <c r="C24">
        <v>38.299999999999997</v>
      </c>
      <c r="D24">
        <v>37.200000000000003</v>
      </c>
      <c r="E24">
        <v>31.7</v>
      </c>
      <c r="F24">
        <v>29.5</v>
      </c>
      <c r="G24">
        <v>28.2</v>
      </c>
      <c r="H24">
        <v>26.7</v>
      </c>
      <c r="I24">
        <v>22.7</v>
      </c>
      <c r="J24">
        <v>19.7</v>
      </c>
      <c r="K24">
        <v>22.7</v>
      </c>
      <c r="L24">
        <v>18.7</v>
      </c>
      <c r="M24">
        <v>15.7</v>
      </c>
      <c r="N24">
        <v>16.100000000000001</v>
      </c>
      <c r="O24">
        <v>13.8</v>
      </c>
      <c r="P24">
        <v>7.5</v>
      </c>
      <c r="Q24">
        <v>3.7</v>
      </c>
      <c r="R24">
        <v>0.8</v>
      </c>
      <c r="S24">
        <v>3.6</v>
      </c>
      <c r="T24">
        <v>8.1</v>
      </c>
      <c r="U24">
        <v>6.8</v>
      </c>
      <c r="V24">
        <v>5.2</v>
      </c>
      <c r="W24">
        <v>2.7</v>
      </c>
    </row>
    <row r="25" spans="1:23" x14ac:dyDescent="0.25">
      <c r="A25" s="5" t="s">
        <v>74</v>
      </c>
      <c r="B25" s="5" t="s">
        <v>75</v>
      </c>
      <c r="C25">
        <v>12.5</v>
      </c>
      <c r="D25">
        <v>11.4</v>
      </c>
      <c r="E25">
        <v>9.6</v>
      </c>
      <c r="F25">
        <v>9</v>
      </c>
      <c r="G25">
        <v>8.6</v>
      </c>
      <c r="H25">
        <v>8.1</v>
      </c>
      <c r="I25">
        <v>7</v>
      </c>
      <c r="J25">
        <v>6.7</v>
      </c>
      <c r="K25">
        <v>7.2</v>
      </c>
      <c r="L25">
        <v>5.7</v>
      </c>
      <c r="M25">
        <v>4.8</v>
      </c>
      <c r="N25">
        <v>5.8</v>
      </c>
      <c r="O25">
        <v>5.4</v>
      </c>
      <c r="P25">
        <v>3.1</v>
      </c>
      <c r="Q25">
        <v>1.1000000000000001</v>
      </c>
      <c r="R25">
        <v>0.5</v>
      </c>
      <c r="S25">
        <v>1.4</v>
      </c>
      <c r="T25">
        <v>3.4</v>
      </c>
      <c r="U25">
        <v>3.8</v>
      </c>
      <c r="V25">
        <v>2.8</v>
      </c>
      <c r="W25">
        <v>1.4</v>
      </c>
    </row>
    <row r="26" spans="1:23" x14ac:dyDescent="0.25">
      <c r="A26" s="5" t="s">
        <v>76</v>
      </c>
      <c r="B26" s="5" t="s">
        <v>77</v>
      </c>
      <c r="C26">
        <v>25.7</v>
      </c>
      <c r="D26">
        <v>25.8</v>
      </c>
      <c r="E26">
        <v>22.1</v>
      </c>
      <c r="F26">
        <v>20.5</v>
      </c>
      <c r="G26">
        <v>19.600000000000001</v>
      </c>
      <c r="H26">
        <v>18.5</v>
      </c>
      <c r="I26">
        <v>15.7</v>
      </c>
      <c r="J26">
        <v>13</v>
      </c>
      <c r="K26">
        <v>15.5</v>
      </c>
      <c r="L26">
        <v>13</v>
      </c>
      <c r="M26">
        <v>10.9</v>
      </c>
      <c r="N26">
        <v>10.3</v>
      </c>
      <c r="O26">
        <v>8.5</v>
      </c>
      <c r="P26">
        <v>4.4000000000000004</v>
      </c>
      <c r="Q26">
        <v>2.6</v>
      </c>
      <c r="R26">
        <v>0.2</v>
      </c>
      <c r="S26">
        <v>2.1</v>
      </c>
      <c r="T26">
        <v>4.7</v>
      </c>
      <c r="U26">
        <v>3</v>
      </c>
      <c r="V26">
        <v>2.4</v>
      </c>
      <c r="W26">
        <v>1.4</v>
      </c>
    </row>
    <row r="27" spans="1:23" x14ac:dyDescent="0.25">
      <c r="A27" s="5" t="s">
        <v>78</v>
      </c>
      <c r="B27" s="5" t="s">
        <v>79</v>
      </c>
      <c r="C27">
        <v>-1.4</v>
      </c>
      <c r="D27">
        <v>-1.4</v>
      </c>
      <c r="E27">
        <v>-1.3</v>
      </c>
      <c r="F27">
        <v>-1.3</v>
      </c>
      <c r="G27">
        <v>-1.2</v>
      </c>
      <c r="H27">
        <v>0.2</v>
      </c>
      <c r="I27">
        <v>0.2</v>
      </c>
      <c r="J27">
        <v>0.5</v>
      </c>
      <c r="K27">
        <v>-0.8</v>
      </c>
      <c r="L27">
        <v>-0.9</v>
      </c>
      <c r="M27">
        <v>-1</v>
      </c>
      <c r="N27">
        <v>-1</v>
      </c>
      <c r="O27">
        <v>-1</v>
      </c>
      <c r="P27">
        <v>-1</v>
      </c>
      <c r="Q27">
        <v>-0.6</v>
      </c>
      <c r="R27">
        <v>-0.7</v>
      </c>
      <c r="S27">
        <v>-0.3</v>
      </c>
      <c r="T27">
        <v>-0.4</v>
      </c>
      <c r="U27">
        <v>-0.1</v>
      </c>
      <c r="V27" t="s">
        <v>67</v>
      </c>
      <c r="W27" t="s">
        <v>67</v>
      </c>
    </row>
    <row r="28" spans="1:23" x14ac:dyDescent="0.25">
      <c r="A28" s="5" t="s">
        <v>80</v>
      </c>
      <c r="B28" s="5" t="s">
        <v>81</v>
      </c>
      <c r="C28">
        <v>24.3</v>
      </c>
      <c r="D28">
        <v>24.5</v>
      </c>
      <c r="E28">
        <v>20.8</v>
      </c>
      <c r="F28">
        <v>19.100000000000001</v>
      </c>
      <c r="G28">
        <v>18.3</v>
      </c>
      <c r="H28">
        <v>17.7</v>
      </c>
      <c r="I28">
        <v>14.9</v>
      </c>
      <c r="J28">
        <v>13.5</v>
      </c>
      <c r="K28">
        <v>14.7</v>
      </c>
      <c r="L28">
        <v>12.1</v>
      </c>
      <c r="M28">
        <v>9.8000000000000007</v>
      </c>
      <c r="N28">
        <v>9.1999999999999993</v>
      </c>
      <c r="O28">
        <v>7.5</v>
      </c>
      <c r="P28">
        <v>3.5</v>
      </c>
      <c r="Q28">
        <v>2</v>
      </c>
      <c r="R28">
        <v>-0.5</v>
      </c>
      <c r="S28">
        <v>1.8</v>
      </c>
      <c r="T28">
        <v>4.3</v>
      </c>
      <c r="U28">
        <v>2.9</v>
      </c>
      <c r="V28">
        <v>2.4</v>
      </c>
      <c r="W28">
        <v>1.4</v>
      </c>
    </row>
    <row r="29" spans="1:23" x14ac:dyDescent="0.25">
      <c r="A29" s="5" t="s">
        <v>82</v>
      </c>
      <c r="B29" s="5" t="s">
        <v>83</v>
      </c>
      <c r="C29">
        <v>55.8</v>
      </c>
      <c r="D29">
        <v>68</v>
      </c>
      <c r="E29">
        <v>64.400000000000006</v>
      </c>
      <c r="F29">
        <v>60.2</v>
      </c>
      <c r="G29">
        <v>60.4</v>
      </c>
      <c r="H29">
        <v>58.1</v>
      </c>
      <c r="I29">
        <v>52.2</v>
      </c>
      <c r="J29">
        <v>50</v>
      </c>
      <c r="K29">
        <v>49.9</v>
      </c>
      <c r="L29">
        <v>42</v>
      </c>
      <c r="M29">
        <v>35.299999999999997</v>
      </c>
      <c r="N29">
        <v>34.6</v>
      </c>
      <c r="O29">
        <v>27.1</v>
      </c>
      <c r="P29">
        <v>24</v>
      </c>
      <c r="Q29">
        <v>18.2</v>
      </c>
      <c r="R29">
        <v>17.100000000000001</v>
      </c>
      <c r="S29">
        <v>19.399999999999999</v>
      </c>
      <c r="T29">
        <v>25.4</v>
      </c>
      <c r="U29">
        <v>24</v>
      </c>
      <c r="V29">
        <v>21.2</v>
      </c>
      <c r="W29">
        <v>17.399999999999999</v>
      </c>
    </row>
    <row r="30" spans="1:23" x14ac:dyDescent="0.25">
      <c r="A30" s="5" t="s">
        <v>84</v>
      </c>
      <c r="B30" s="5" t="s">
        <v>85</v>
      </c>
      <c r="C30">
        <v>266.10000000000002</v>
      </c>
      <c r="D30">
        <v>15.5</v>
      </c>
      <c r="E30">
        <v>13.6</v>
      </c>
      <c r="F30">
        <v>12.5</v>
      </c>
      <c r="G30">
        <v>11.5</v>
      </c>
      <c r="H30">
        <v>10</v>
      </c>
      <c r="I30">
        <v>9.4</v>
      </c>
      <c r="J30">
        <v>9.6999999999999993</v>
      </c>
      <c r="K30">
        <v>12.5</v>
      </c>
      <c r="L30">
        <v>12.6</v>
      </c>
      <c r="M30">
        <v>12.5</v>
      </c>
      <c r="N30">
        <v>13.5</v>
      </c>
      <c r="O30">
        <v>16.100000000000001</v>
      </c>
      <c r="P30">
        <v>16.100000000000001</v>
      </c>
      <c r="Q30">
        <v>16.2</v>
      </c>
      <c r="R30">
        <v>12.5</v>
      </c>
      <c r="S30">
        <v>14.2</v>
      </c>
      <c r="T30">
        <v>15.7</v>
      </c>
      <c r="U30">
        <v>9.3000000000000007</v>
      </c>
      <c r="V30">
        <v>3</v>
      </c>
      <c r="W30">
        <v>2.5</v>
      </c>
    </row>
    <row r="31" spans="1:23" x14ac:dyDescent="0.25">
      <c r="A31" s="5" t="s">
        <v>86</v>
      </c>
      <c r="B31" s="5" t="s">
        <v>87</v>
      </c>
      <c r="C31">
        <v>321.89999999999998</v>
      </c>
      <c r="D31">
        <v>83.5</v>
      </c>
      <c r="E31">
        <v>78</v>
      </c>
      <c r="F31">
        <v>72.7</v>
      </c>
      <c r="G31">
        <v>71.900000000000006</v>
      </c>
      <c r="H31">
        <v>68.099999999999994</v>
      </c>
      <c r="I31">
        <v>61.6</v>
      </c>
      <c r="J31">
        <v>59.7</v>
      </c>
      <c r="K31">
        <v>62.4</v>
      </c>
      <c r="L31">
        <v>54.6</v>
      </c>
      <c r="M31">
        <v>47.8</v>
      </c>
      <c r="N31">
        <v>48.1</v>
      </c>
      <c r="O31">
        <v>43.2</v>
      </c>
      <c r="P31">
        <v>40.1</v>
      </c>
      <c r="Q31">
        <v>34.4</v>
      </c>
      <c r="R31">
        <v>29.6</v>
      </c>
      <c r="S31">
        <v>33.6</v>
      </c>
      <c r="T31">
        <v>41.1</v>
      </c>
      <c r="U31">
        <v>33.299999999999997</v>
      </c>
      <c r="V31">
        <v>24.2</v>
      </c>
      <c r="W31">
        <v>19.899999999999999</v>
      </c>
    </row>
    <row r="32" spans="1:23" x14ac:dyDescent="0.25">
      <c r="A32" s="5" t="s">
        <v>88</v>
      </c>
      <c r="B32" s="5" t="s">
        <v>89</v>
      </c>
      <c r="C32">
        <v>220.6</v>
      </c>
      <c r="D32">
        <v>24.4</v>
      </c>
      <c r="E32">
        <v>24.3</v>
      </c>
      <c r="F32">
        <v>20.100000000000001</v>
      </c>
      <c r="G32">
        <v>21.4</v>
      </c>
      <c r="H32">
        <v>18.3</v>
      </c>
      <c r="I32">
        <v>16</v>
      </c>
      <c r="J32">
        <v>14.4</v>
      </c>
      <c r="K32">
        <v>16.399999999999999</v>
      </c>
      <c r="L32">
        <v>15.1</v>
      </c>
      <c r="M32">
        <v>12.4</v>
      </c>
      <c r="N32">
        <v>15</v>
      </c>
      <c r="O32">
        <v>12.1</v>
      </c>
      <c r="P32">
        <v>12.2</v>
      </c>
      <c r="Q32">
        <v>8.3000000000000007</v>
      </c>
      <c r="R32">
        <v>7.1</v>
      </c>
      <c r="S32">
        <v>8.6999999999999993</v>
      </c>
      <c r="T32">
        <v>14.5</v>
      </c>
      <c r="U32">
        <v>11</v>
      </c>
      <c r="V32">
        <v>6</v>
      </c>
      <c r="W32">
        <v>3.9</v>
      </c>
    </row>
    <row r="33" spans="1:23" x14ac:dyDescent="0.25">
      <c r="A33" s="5" t="s">
        <v>92</v>
      </c>
      <c r="B33" s="5" t="s">
        <v>93</v>
      </c>
      <c r="C33">
        <v>271</v>
      </c>
      <c r="D33">
        <v>32.6</v>
      </c>
      <c r="E33">
        <v>30.9</v>
      </c>
      <c r="F33">
        <v>27.4</v>
      </c>
      <c r="G33">
        <v>27.3</v>
      </c>
      <c r="H33">
        <v>24.3</v>
      </c>
      <c r="I33">
        <v>20.8</v>
      </c>
      <c r="J33">
        <v>18.399999999999999</v>
      </c>
      <c r="K33">
        <v>19.7</v>
      </c>
      <c r="L33">
        <v>18.3</v>
      </c>
      <c r="M33">
        <v>16</v>
      </c>
      <c r="N33">
        <v>18.899999999999999</v>
      </c>
      <c r="O33">
        <v>16.600000000000001</v>
      </c>
      <c r="P33">
        <v>16.399999999999999</v>
      </c>
      <c r="Q33">
        <v>10.6</v>
      </c>
      <c r="R33">
        <v>7.1</v>
      </c>
      <c r="S33">
        <v>8.6999999999999993</v>
      </c>
      <c r="T33">
        <v>14.5</v>
      </c>
      <c r="U33">
        <v>11.1</v>
      </c>
      <c r="V33">
        <v>6</v>
      </c>
      <c r="W33">
        <v>3.9</v>
      </c>
    </row>
    <row r="34" spans="1:23" x14ac:dyDescent="0.25">
      <c r="A34" s="5" t="s">
        <v>78</v>
      </c>
      <c r="B34" s="5" t="s">
        <v>79</v>
      </c>
      <c r="C34">
        <v>1</v>
      </c>
      <c r="D34">
        <v>0.8</v>
      </c>
      <c r="E34">
        <v>0.6</v>
      </c>
      <c r="F34">
        <v>0.4</v>
      </c>
      <c r="G34">
        <v>0.2</v>
      </c>
      <c r="H34">
        <v>0.3</v>
      </c>
      <c r="I34">
        <v>0.09</v>
      </c>
      <c r="J34">
        <v>-0.1</v>
      </c>
      <c r="K34">
        <v>-0.1</v>
      </c>
      <c r="L34" t="s">
        <v>67</v>
      </c>
      <c r="M34" t="s">
        <v>67</v>
      </c>
      <c r="N34" t="s">
        <v>67</v>
      </c>
      <c r="O34" t="s">
        <v>67</v>
      </c>
      <c r="P34" t="s">
        <v>67</v>
      </c>
      <c r="Q34">
        <v>0.2</v>
      </c>
      <c r="R34">
        <v>0.9</v>
      </c>
      <c r="S34">
        <v>0.6</v>
      </c>
      <c r="T34">
        <v>1.8</v>
      </c>
      <c r="U34">
        <v>0.1</v>
      </c>
      <c r="V34" t="s">
        <v>67</v>
      </c>
      <c r="W34" t="s">
        <v>67</v>
      </c>
    </row>
    <row r="35" spans="1:23" x14ac:dyDescent="0.25">
      <c r="A35" s="5" t="s">
        <v>94</v>
      </c>
      <c r="B35" s="5" t="s">
        <v>95</v>
      </c>
      <c r="C35">
        <v>50</v>
      </c>
      <c r="D35">
        <v>50.2</v>
      </c>
      <c r="E35">
        <v>46.6</v>
      </c>
      <c r="F35">
        <v>45</v>
      </c>
      <c r="G35">
        <v>44.4</v>
      </c>
      <c r="H35">
        <v>43.8</v>
      </c>
      <c r="I35">
        <v>40.700000000000003</v>
      </c>
      <c r="J35">
        <v>41.4</v>
      </c>
      <c r="K35">
        <v>42.6</v>
      </c>
      <c r="L35">
        <v>36.4</v>
      </c>
      <c r="M35">
        <v>31.8</v>
      </c>
      <c r="N35">
        <v>29.1</v>
      </c>
      <c r="O35">
        <v>26.6</v>
      </c>
      <c r="P35">
        <v>23.7</v>
      </c>
      <c r="Q35">
        <v>23.7</v>
      </c>
      <c r="R35">
        <v>21.7</v>
      </c>
      <c r="S35">
        <v>24.4</v>
      </c>
      <c r="T35">
        <v>24.8</v>
      </c>
      <c r="U35">
        <v>22.1</v>
      </c>
      <c r="V35">
        <v>18.2</v>
      </c>
      <c r="W35">
        <v>16</v>
      </c>
    </row>
    <row r="36" spans="1:23" x14ac:dyDescent="0.25">
      <c r="A36" s="5" t="s">
        <v>96</v>
      </c>
      <c r="B36" s="5" t="s">
        <v>97</v>
      </c>
      <c r="C36">
        <v>321.89999999999998</v>
      </c>
      <c r="D36">
        <v>83.5</v>
      </c>
      <c r="E36">
        <v>78</v>
      </c>
      <c r="F36">
        <v>72.7</v>
      </c>
      <c r="G36">
        <v>71.900000000000006</v>
      </c>
      <c r="H36">
        <v>68.099999999999994</v>
      </c>
      <c r="I36">
        <v>61.6</v>
      </c>
      <c r="J36">
        <v>59.7</v>
      </c>
      <c r="K36">
        <v>62.4</v>
      </c>
      <c r="L36">
        <v>54.6</v>
      </c>
      <c r="M36">
        <v>47.8</v>
      </c>
      <c r="N36">
        <v>48.1</v>
      </c>
      <c r="O36">
        <v>43.2</v>
      </c>
      <c r="P36">
        <v>40.1</v>
      </c>
      <c r="Q36">
        <v>34.4</v>
      </c>
      <c r="R36">
        <v>29.6</v>
      </c>
      <c r="S36">
        <v>33.6</v>
      </c>
      <c r="T36">
        <v>41.1</v>
      </c>
      <c r="U36">
        <v>33.299999999999997</v>
      </c>
      <c r="V36">
        <v>24.2</v>
      </c>
      <c r="W36">
        <v>19.899999999999999</v>
      </c>
    </row>
    <row r="37" spans="1:23" x14ac:dyDescent="0.25">
      <c r="A37" s="5" t="s">
        <v>98</v>
      </c>
      <c r="B37" s="5" t="s">
        <v>99</v>
      </c>
      <c r="C37">
        <v>5.2</v>
      </c>
      <c r="D37">
        <v>5.2</v>
      </c>
      <c r="E37">
        <v>5.2</v>
      </c>
      <c r="F37">
        <v>5.2</v>
      </c>
      <c r="G37">
        <v>5.2</v>
      </c>
      <c r="H37">
        <v>5.2</v>
      </c>
      <c r="I37">
        <v>5.2</v>
      </c>
      <c r="J37">
        <v>5.2</v>
      </c>
      <c r="K37">
        <v>5.2</v>
      </c>
      <c r="L37">
        <v>5.2</v>
      </c>
      <c r="M37">
        <v>5.2</v>
      </c>
      <c r="N37">
        <v>5.2</v>
      </c>
      <c r="O37">
        <v>5.2</v>
      </c>
      <c r="P37">
        <v>5.2</v>
      </c>
      <c r="Q37">
        <v>5.3</v>
      </c>
      <c r="R37">
        <v>5.3</v>
      </c>
      <c r="S37">
        <v>5.3</v>
      </c>
      <c r="T37">
        <v>5.2</v>
      </c>
      <c r="U37">
        <v>5.0999999999999996</v>
      </c>
      <c r="V37">
        <v>5.0999999999999996</v>
      </c>
      <c r="W37">
        <v>5.0999999999999996</v>
      </c>
    </row>
    <row r="38" spans="1:23" x14ac:dyDescent="0.25">
      <c r="A38" s="5" t="s">
        <v>100</v>
      </c>
      <c r="B38" s="5" t="s">
        <v>101</v>
      </c>
      <c r="C38">
        <v>5.2</v>
      </c>
      <c r="D38">
        <v>5.2</v>
      </c>
      <c r="E38">
        <v>5.2</v>
      </c>
      <c r="F38">
        <v>5.2</v>
      </c>
      <c r="G38">
        <v>5.2</v>
      </c>
      <c r="H38">
        <v>5.2</v>
      </c>
      <c r="I38">
        <v>5.2</v>
      </c>
      <c r="J38">
        <v>5.2</v>
      </c>
      <c r="K38">
        <v>5.2</v>
      </c>
      <c r="L38">
        <v>5.2</v>
      </c>
      <c r="M38">
        <v>5.2</v>
      </c>
      <c r="N38">
        <v>5.2</v>
      </c>
      <c r="O38">
        <v>5.2</v>
      </c>
      <c r="P38">
        <v>5.2</v>
      </c>
      <c r="Q38">
        <v>5.3</v>
      </c>
      <c r="R38">
        <v>5.3</v>
      </c>
      <c r="S38">
        <v>5.3</v>
      </c>
      <c r="T38">
        <v>5.2</v>
      </c>
      <c r="U38">
        <v>5.2</v>
      </c>
      <c r="V38">
        <v>5.0999999999999996</v>
      </c>
      <c r="W38">
        <v>5.0999999999999996</v>
      </c>
    </row>
    <row r="39" spans="1:23" x14ac:dyDescent="0.25">
      <c r="A39" s="5" t="s">
        <v>102</v>
      </c>
      <c r="B39" s="5" t="s">
        <v>103</v>
      </c>
      <c r="C39">
        <v>7.37</v>
      </c>
      <c r="D39">
        <v>7.16</v>
      </c>
      <c r="E39">
        <v>6.1</v>
      </c>
      <c r="F39">
        <v>5.68</v>
      </c>
      <c r="G39">
        <v>5.43</v>
      </c>
      <c r="H39">
        <v>5.14</v>
      </c>
      <c r="I39">
        <v>4.37</v>
      </c>
      <c r="J39">
        <v>3.79</v>
      </c>
      <c r="K39">
        <v>4.37</v>
      </c>
      <c r="L39">
        <v>3.6</v>
      </c>
      <c r="M39">
        <v>3.02</v>
      </c>
      <c r="N39">
        <v>3.1</v>
      </c>
      <c r="O39">
        <v>2.65</v>
      </c>
      <c r="P39">
        <v>1.44</v>
      </c>
      <c r="Q39">
        <v>0.7</v>
      </c>
      <c r="R39">
        <v>0.15</v>
      </c>
      <c r="S39">
        <v>0.68</v>
      </c>
      <c r="T39">
        <v>1.56</v>
      </c>
      <c r="U39">
        <v>1.33</v>
      </c>
      <c r="V39">
        <v>1.02</v>
      </c>
      <c r="W39">
        <v>0.53</v>
      </c>
    </row>
    <row r="40" spans="1:23" x14ac:dyDescent="0.25">
      <c r="A40" s="5" t="s">
        <v>104</v>
      </c>
      <c r="B40" s="5" t="s">
        <v>105</v>
      </c>
      <c r="C40">
        <v>4.62</v>
      </c>
      <c r="D40">
        <v>4.66</v>
      </c>
      <c r="E40">
        <v>3.96</v>
      </c>
      <c r="F40">
        <v>3.66</v>
      </c>
      <c r="G40">
        <v>3.53</v>
      </c>
      <c r="H40">
        <v>3.37</v>
      </c>
      <c r="I40">
        <v>2.83</v>
      </c>
      <c r="J40">
        <v>2.6</v>
      </c>
      <c r="K40">
        <v>2.84</v>
      </c>
      <c r="L40">
        <v>2.33</v>
      </c>
      <c r="M40">
        <v>1.89</v>
      </c>
      <c r="N40">
        <v>1.77</v>
      </c>
      <c r="O40">
        <v>1.44</v>
      </c>
      <c r="P40">
        <v>0.67</v>
      </c>
      <c r="Q40">
        <v>0.37</v>
      </c>
      <c r="R40">
        <v>-0.1</v>
      </c>
      <c r="S40">
        <v>0.34</v>
      </c>
      <c r="T40">
        <v>0.83</v>
      </c>
      <c r="U40">
        <v>0.56999999999999995</v>
      </c>
      <c r="V40">
        <v>0.47</v>
      </c>
      <c r="W40">
        <v>0.32</v>
      </c>
    </row>
    <row r="41" spans="1:23" x14ac:dyDescent="0.25">
      <c r="A41" s="5" t="s">
        <v>106</v>
      </c>
      <c r="B41" s="5" t="s">
        <v>107</v>
      </c>
      <c r="C41">
        <v>4.62</v>
      </c>
      <c r="D41">
        <v>4.66</v>
      </c>
      <c r="E41">
        <v>3.96</v>
      </c>
      <c r="F41">
        <v>3.66</v>
      </c>
      <c r="G41">
        <v>3.53</v>
      </c>
      <c r="H41">
        <v>3.37</v>
      </c>
      <c r="I41">
        <v>2.83</v>
      </c>
      <c r="J41">
        <v>2.6</v>
      </c>
      <c r="K41">
        <v>2.84</v>
      </c>
      <c r="L41">
        <v>2.33</v>
      </c>
      <c r="M41">
        <v>1.89</v>
      </c>
      <c r="N41">
        <v>1.77</v>
      </c>
      <c r="O41">
        <v>1.44</v>
      </c>
      <c r="P41">
        <v>0.67</v>
      </c>
      <c r="Q41">
        <v>0.37</v>
      </c>
      <c r="R41">
        <v>-0.1</v>
      </c>
      <c r="S41">
        <v>0.32</v>
      </c>
      <c r="T41">
        <v>0.77</v>
      </c>
      <c r="U41">
        <v>0.54</v>
      </c>
      <c r="V41">
        <v>0.44</v>
      </c>
      <c r="W41">
        <v>0.32</v>
      </c>
    </row>
    <row r="42" spans="1:23" x14ac:dyDescent="0.25">
      <c r="A42" s="5" t="s">
        <v>108</v>
      </c>
      <c r="B42" s="5" t="s">
        <v>109</v>
      </c>
      <c r="C42" t="s">
        <v>67</v>
      </c>
      <c r="D42">
        <v>4.66</v>
      </c>
      <c r="E42">
        <v>3.96</v>
      </c>
      <c r="F42">
        <v>3.66</v>
      </c>
      <c r="G42">
        <v>3.53</v>
      </c>
      <c r="H42">
        <v>3.37</v>
      </c>
      <c r="I42">
        <v>2.83</v>
      </c>
      <c r="J42">
        <v>2.95</v>
      </c>
      <c r="K42">
        <v>2.84</v>
      </c>
      <c r="L42">
        <v>1.67</v>
      </c>
      <c r="M42">
        <v>1.45</v>
      </c>
      <c r="N42">
        <v>1.38</v>
      </c>
      <c r="O42">
        <v>1.27</v>
      </c>
      <c r="P42">
        <v>0.88</v>
      </c>
      <c r="Q42">
        <v>0.28999999999999998</v>
      </c>
      <c r="R42" t="s">
        <v>67</v>
      </c>
      <c r="S42">
        <v>0.42</v>
      </c>
      <c r="T42">
        <v>0.42</v>
      </c>
      <c r="U42">
        <v>0.33</v>
      </c>
      <c r="V42">
        <v>0.26</v>
      </c>
      <c r="W42">
        <v>0.27</v>
      </c>
    </row>
    <row r="43" spans="1:23" x14ac:dyDescent="0.25">
      <c r="A43" s="5" t="s">
        <v>110</v>
      </c>
      <c r="B43" s="5" t="s">
        <v>111</v>
      </c>
      <c r="C43" t="s">
        <v>67</v>
      </c>
      <c r="D43">
        <v>24.22</v>
      </c>
      <c r="E43">
        <v>20.59</v>
      </c>
      <c r="F43">
        <v>19.03</v>
      </c>
      <c r="G43">
        <v>18.350000000000001</v>
      </c>
      <c r="H43">
        <v>17.52</v>
      </c>
      <c r="I43">
        <v>14.71</v>
      </c>
      <c r="J43">
        <v>15.34</v>
      </c>
      <c r="K43">
        <v>14.76</v>
      </c>
      <c r="L43">
        <v>8.6999999999999993</v>
      </c>
      <c r="M43">
        <v>7.5</v>
      </c>
      <c r="N43">
        <v>7.1</v>
      </c>
      <c r="O43">
        <v>6.6</v>
      </c>
      <c r="P43">
        <v>4.5999999999999996</v>
      </c>
      <c r="Q43">
        <v>1.5</v>
      </c>
      <c r="R43" t="s">
        <v>67</v>
      </c>
      <c r="S43">
        <v>2.2000000000000002</v>
      </c>
      <c r="T43">
        <v>2.2000000000000002</v>
      </c>
      <c r="U43">
        <v>1.7</v>
      </c>
      <c r="V43">
        <v>1.3</v>
      </c>
      <c r="W43">
        <v>1.4</v>
      </c>
    </row>
    <row r="44" spans="1:23" x14ac:dyDescent="0.25">
      <c r="A44" s="5" t="s">
        <v>124</v>
      </c>
      <c r="B44" s="5" t="s">
        <v>125</v>
      </c>
      <c r="C44">
        <v>44.84</v>
      </c>
      <c r="D44">
        <v>39.590000000000003</v>
      </c>
      <c r="E44">
        <v>35.49</v>
      </c>
      <c r="F44">
        <v>33.340000000000003</v>
      </c>
      <c r="G44">
        <v>32.65</v>
      </c>
      <c r="H44">
        <v>30.99</v>
      </c>
      <c r="I44">
        <v>27.34</v>
      </c>
      <c r="J44">
        <v>26.36</v>
      </c>
      <c r="K44">
        <v>25.03</v>
      </c>
      <c r="L44">
        <v>22.6</v>
      </c>
      <c r="M44">
        <v>21.29</v>
      </c>
      <c r="N44">
        <v>22.04</v>
      </c>
      <c r="O44">
        <v>17.829999999999998</v>
      </c>
      <c r="P44">
        <v>13.37</v>
      </c>
      <c r="Q44">
        <v>9.81</v>
      </c>
      <c r="R44">
        <v>8.89</v>
      </c>
      <c r="S44">
        <v>11.62</v>
      </c>
      <c r="T44">
        <v>13.25</v>
      </c>
      <c r="U44">
        <v>9.59</v>
      </c>
      <c r="V44">
        <v>6.73</v>
      </c>
      <c r="W44">
        <v>4.82</v>
      </c>
    </row>
    <row r="45" spans="1:23" x14ac:dyDescent="0.25">
      <c r="A45" s="5" t="s">
        <v>112</v>
      </c>
      <c r="B45" s="5" t="s">
        <v>113</v>
      </c>
      <c r="C45">
        <v>9.6199999999999992</v>
      </c>
      <c r="D45">
        <v>9.66</v>
      </c>
      <c r="E45">
        <v>8.9600000000000009</v>
      </c>
      <c r="F45">
        <v>8.66</v>
      </c>
      <c r="G45">
        <v>8.5399999999999991</v>
      </c>
      <c r="H45">
        <v>8.43</v>
      </c>
      <c r="I45">
        <v>7.83</v>
      </c>
      <c r="J45">
        <v>7.96</v>
      </c>
      <c r="K45">
        <v>8.1999999999999993</v>
      </c>
      <c r="L45">
        <v>7</v>
      </c>
      <c r="M45">
        <v>6.12</v>
      </c>
      <c r="N45">
        <v>5.6</v>
      </c>
      <c r="O45">
        <v>5.12</v>
      </c>
      <c r="P45">
        <v>4.5599999999999996</v>
      </c>
      <c r="Q45">
        <v>4.47</v>
      </c>
      <c r="R45">
        <v>4.09</v>
      </c>
      <c r="S45">
        <v>4.5999999999999996</v>
      </c>
      <c r="T45">
        <v>4.7699999999999996</v>
      </c>
      <c r="U45">
        <v>4.33</v>
      </c>
      <c r="V45">
        <v>3.57</v>
      </c>
      <c r="W45">
        <v>3.14</v>
      </c>
    </row>
    <row r="46" spans="1:23" x14ac:dyDescent="0.25">
      <c r="A46" s="5" t="s">
        <v>114</v>
      </c>
      <c r="B46" s="5" t="s">
        <v>115</v>
      </c>
      <c r="C46">
        <v>7.06</v>
      </c>
      <c r="D46">
        <v>5.08</v>
      </c>
      <c r="E46">
        <v>4.91</v>
      </c>
      <c r="F46">
        <v>3.75</v>
      </c>
      <c r="G46">
        <v>4.0599999999999996</v>
      </c>
      <c r="H46">
        <v>4.0199999999999996</v>
      </c>
      <c r="I46">
        <v>3.5</v>
      </c>
      <c r="J46">
        <v>3.02</v>
      </c>
      <c r="K46">
        <v>3.31</v>
      </c>
      <c r="L46">
        <v>2.54</v>
      </c>
      <c r="M46">
        <v>2.31</v>
      </c>
      <c r="N46">
        <v>2.42</v>
      </c>
      <c r="O46">
        <v>1.52</v>
      </c>
      <c r="P46">
        <v>1.25</v>
      </c>
      <c r="Q46">
        <v>0.72</v>
      </c>
      <c r="R46">
        <v>0.3</v>
      </c>
      <c r="S46">
        <v>0.55000000000000004</v>
      </c>
      <c r="T46">
        <v>0.71</v>
      </c>
      <c r="U46">
        <v>0.84</v>
      </c>
      <c r="V46">
        <v>0.8</v>
      </c>
      <c r="W46">
        <v>0.28999999999999998</v>
      </c>
    </row>
    <row r="47" spans="1:23" x14ac:dyDescent="0.25">
      <c r="A47" s="5" t="s">
        <v>116</v>
      </c>
      <c r="B47" s="5" t="s">
        <v>117</v>
      </c>
      <c r="C47">
        <v>61.93</v>
      </c>
      <c r="D47">
        <v>16.059999999999999</v>
      </c>
      <c r="E47">
        <v>15.01</v>
      </c>
      <c r="F47">
        <v>13.99</v>
      </c>
      <c r="G47">
        <v>13.83</v>
      </c>
      <c r="H47">
        <v>13.1</v>
      </c>
      <c r="I47">
        <v>11.85</v>
      </c>
      <c r="J47">
        <v>11.49</v>
      </c>
      <c r="K47">
        <v>12</v>
      </c>
      <c r="L47">
        <v>10.5</v>
      </c>
      <c r="M47">
        <v>9.19</v>
      </c>
      <c r="N47">
        <v>9.25</v>
      </c>
      <c r="O47">
        <v>8.31</v>
      </c>
      <c r="P47">
        <v>7.71</v>
      </c>
      <c r="Q47">
        <v>6.49</v>
      </c>
      <c r="R47">
        <v>5.58</v>
      </c>
      <c r="S47">
        <v>6.34</v>
      </c>
      <c r="T47">
        <v>7.9</v>
      </c>
      <c r="U47">
        <v>6.53</v>
      </c>
      <c r="V47">
        <v>4.75</v>
      </c>
      <c r="W47" t="s">
        <v>67</v>
      </c>
    </row>
    <row r="48" spans="1:23" x14ac:dyDescent="0.25">
      <c r="A48" s="5" t="s">
        <v>118</v>
      </c>
      <c r="B48" s="5" t="s">
        <v>119</v>
      </c>
      <c r="C48">
        <v>3123</v>
      </c>
      <c r="D48">
        <v>2847</v>
      </c>
      <c r="E48">
        <v>2739</v>
      </c>
      <c r="F48">
        <v>2673</v>
      </c>
      <c r="G48">
        <v>2691</v>
      </c>
      <c r="H48">
        <v>2676</v>
      </c>
      <c r="I48">
        <v>2441</v>
      </c>
      <c r="J48">
        <v>2434</v>
      </c>
      <c r="K48">
        <v>2368</v>
      </c>
      <c r="L48">
        <v>2224</v>
      </c>
      <c r="M48">
        <v>1999</v>
      </c>
      <c r="N48">
        <v>1986</v>
      </c>
      <c r="O48">
        <v>1587</v>
      </c>
      <c r="P48">
        <v>1130</v>
      </c>
      <c r="Q48">
        <v>801</v>
      </c>
      <c r="R48">
        <v>793</v>
      </c>
      <c r="S48">
        <v>1059</v>
      </c>
      <c r="T48">
        <v>1102</v>
      </c>
      <c r="U48">
        <v>795</v>
      </c>
      <c r="V48">
        <v>662</v>
      </c>
      <c r="W48">
        <v>538</v>
      </c>
    </row>
    <row r="49" spans="1:23" x14ac:dyDescent="0.25">
      <c r="A49" s="5" t="s">
        <v>120</v>
      </c>
      <c r="B49" s="5" t="s">
        <v>121</v>
      </c>
      <c r="C49">
        <v>143.80000000000001</v>
      </c>
      <c r="D49">
        <v>127.7</v>
      </c>
      <c r="E49">
        <v>115.7</v>
      </c>
      <c r="F49">
        <v>108.3</v>
      </c>
      <c r="G49">
        <v>106.9</v>
      </c>
      <c r="H49">
        <v>100.4</v>
      </c>
      <c r="I49">
        <v>88.4</v>
      </c>
      <c r="J49">
        <v>85.2</v>
      </c>
      <c r="K49">
        <v>80.8</v>
      </c>
      <c r="L49">
        <v>70.7</v>
      </c>
      <c r="M49">
        <v>63.8</v>
      </c>
      <c r="N49">
        <v>65.3</v>
      </c>
      <c r="O49">
        <v>51.6</v>
      </c>
      <c r="P49">
        <v>37.6</v>
      </c>
      <c r="Q49">
        <v>28.2</v>
      </c>
      <c r="R49">
        <v>28.5</v>
      </c>
      <c r="S49">
        <v>39.299999999999997</v>
      </c>
      <c r="T49">
        <v>42.1</v>
      </c>
      <c r="U49">
        <v>28.8</v>
      </c>
      <c r="V49">
        <v>21.7</v>
      </c>
      <c r="W49" t="s">
        <v>67</v>
      </c>
    </row>
    <row r="50" spans="1:23" x14ac:dyDescent="0.25">
      <c r="A50" s="5" t="s">
        <v>122</v>
      </c>
      <c r="B50" s="5" t="s">
        <v>123</v>
      </c>
      <c r="C50">
        <v>46045</v>
      </c>
      <c r="D50">
        <v>44854</v>
      </c>
      <c r="E50">
        <v>42242</v>
      </c>
      <c r="F50">
        <v>40516</v>
      </c>
      <c r="G50">
        <v>39725</v>
      </c>
      <c r="H50">
        <v>37519</v>
      </c>
      <c r="I50">
        <v>36215</v>
      </c>
      <c r="J50">
        <v>35004</v>
      </c>
      <c r="K50">
        <v>34122</v>
      </c>
      <c r="L50">
        <v>31790</v>
      </c>
      <c r="M50">
        <v>31916</v>
      </c>
      <c r="N50">
        <v>32880</v>
      </c>
      <c r="O50">
        <v>32514</v>
      </c>
      <c r="P50">
        <v>33274</v>
      </c>
      <c r="Q50">
        <v>35206</v>
      </c>
      <c r="R50">
        <v>35939</v>
      </c>
      <c r="S50">
        <v>37110</v>
      </c>
      <c r="T50">
        <v>38203</v>
      </c>
      <c r="U50">
        <v>36226</v>
      </c>
      <c r="V50">
        <v>32779</v>
      </c>
      <c r="W50" t="s">
        <v>67</v>
      </c>
    </row>
    <row r="51" spans="1:23" x14ac:dyDescent="0.25">
      <c r="A51" s="5" t="s">
        <v>301</v>
      </c>
      <c r="B51" s="5" t="s">
        <v>302</v>
      </c>
      <c r="C51">
        <v>74647</v>
      </c>
      <c r="D51">
        <v>72299</v>
      </c>
      <c r="E51">
        <v>67369</v>
      </c>
      <c r="F51">
        <v>64832</v>
      </c>
      <c r="G51">
        <v>63072</v>
      </c>
      <c r="H51">
        <v>60186</v>
      </c>
      <c r="I51">
        <v>58196</v>
      </c>
      <c r="J51">
        <v>56287</v>
      </c>
      <c r="K51">
        <v>54929</v>
      </c>
      <c r="L51">
        <v>52854</v>
      </c>
      <c r="M51">
        <v>55401</v>
      </c>
      <c r="N51">
        <v>57703</v>
      </c>
      <c r="O51">
        <v>58412</v>
      </c>
      <c r="P51">
        <v>61504</v>
      </c>
      <c r="Q51">
        <v>64918</v>
      </c>
      <c r="R51">
        <v>59394</v>
      </c>
      <c r="S51">
        <v>58168</v>
      </c>
      <c r="T51">
        <v>62522</v>
      </c>
      <c r="U51">
        <v>61509</v>
      </c>
      <c r="V51">
        <v>51812</v>
      </c>
      <c r="W51">
        <v>45724</v>
      </c>
    </row>
    <row r="52" spans="1:23" x14ac:dyDescent="0.25">
      <c r="A52" s="5" t="s">
        <v>126</v>
      </c>
      <c r="B52" s="5" t="s">
        <v>127</v>
      </c>
      <c r="C52">
        <v>35415</v>
      </c>
      <c r="D52">
        <v>34879</v>
      </c>
      <c r="E52">
        <v>30120</v>
      </c>
      <c r="F52">
        <v>28358</v>
      </c>
      <c r="G52">
        <v>27053</v>
      </c>
      <c r="H52">
        <v>25336</v>
      </c>
      <c r="I52">
        <v>24580</v>
      </c>
      <c r="J52">
        <v>23952</v>
      </c>
      <c r="K52">
        <v>23564</v>
      </c>
      <c r="L52">
        <v>21763</v>
      </c>
      <c r="M52">
        <v>21711</v>
      </c>
      <c r="N52">
        <v>24169</v>
      </c>
      <c r="O52">
        <v>24071</v>
      </c>
      <c r="P52">
        <v>25398</v>
      </c>
      <c r="Q52">
        <v>25468</v>
      </c>
      <c r="R52">
        <v>23455</v>
      </c>
      <c r="S52">
        <v>21907</v>
      </c>
      <c r="T52">
        <v>24773</v>
      </c>
      <c r="U52">
        <v>24403</v>
      </c>
      <c r="V52">
        <v>20544</v>
      </c>
      <c r="W52">
        <v>16171</v>
      </c>
    </row>
    <row r="53" spans="1:23" x14ac:dyDescent="0.25">
      <c r="A53" s="5" t="s">
        <v>128</v>
      </c>
      <c r="B53" s="5" t="s">
        <v>129</v>
      </c>
      <c r="C53">
        <v>7781</v>
      </c>
      <c r="D53">
        <v>8606</v>
      </c>
      <c r="E53">
        <v>7594</v>
      </c>
      <c r="F53">
        <v>7146</v>
      </c>
      <c r="G53">
        <v>6800</v>
      </c>
      <c r="H53">
        <v>6614</v>
      </c>
      <c r="I53">
        <v>6104</v>
      </c>
      <c r="J53">
        <v>5546</v>
      </c>
      <c r="K53">
        <v>6208</v>
      </c>
      <c r="L53">
        <v>5441</v>
      </c>
      <c r="M53">
        <v>4902</v>
      </c>
      <c r="N53">
        <v>4632</v>
      </c>
      <c r="O53">
        <v>4726</v>
      </c>
      <c r="P53">
        <v>3097</v>
      </c>
      <c r="Q53">
        <v>2497</v>
      </c>
      <c r="R53">
        <v>-630.52</v>
      </c>
      <c r="S53">
        <v>1700</v>
      </c>
      <c r="T53">
        <v>3902</v>
      </c>
      <c r="U53">
        <v>3648</v>
      </c>
      <c r="V53">
        <v>3625</v>
      </c>
      <c r="W53">
        <v>2602</v>
      </c>
    </row>
    <row r="54" spans="1:23" x14ac:dyDescent="0.25">
      <c r="A54" s="5" t="s">
        <v>130</v>
      </c>
      <c r="B54" s="5" t="s">
        <v>131</v>
      </c>
      <c r="C54">
        <v>32</v>
      </c>
      <c r="D54">
        <v>17.5</v>
      </c>
      <c r="E54">
        <v>19.5</v>
      </c>
      <c r="F54">
        <v>20.100000000000001</v>
      </c>
      <c r="G54">
        <v>21.2</v>
      </c>
      <c r="H54">
        <v>18.5</v>
      </c>
      <c r="I54">
        <v>19.3</v>
      </c>
      <c r="J54">
        <v>15.9</v>
      </c>
      <c r="K54">
        <v>9.4</v>
      </c>
      <c r="L54">
        <v>12.4</v>
      </c>
      <c r="M54">
        <v>8.6</v>
      </c>
      <c r="N54">
        <v>4.8</v>
      </c>
      <c r="O54">
        <v>11.9</v>
      </c>
      <c r="P54">
        <v>22.8</v>
      </c>
      <c r="Q54">
        <v>19.8</v>
      </c>
      <c r="R54" t="s">
        <v>67</v>
      </c>
      <c r="S54">
        <v>11.7</v>
      </c>
      <c r="T54">
        <v>21.8</v>
      </c>
      <c r="U54">
        <v>32.5</v>
      </c>
      <c r="V54">
        <v>38.200000000000003</v>
      </c>
      <c r="W54">
        <v>35.6</v>
      </c>
    </row>
    <row r="55" spans="1:23" x14ac:dyDescent="0.25">
      <c r="A55" s="5" t="s">
        <v>132</v>
      </c>
      <c r="B55" s="5" t="s">
        <v>133</v>
      </c>
      <c r="C55">
        <v>3.3</v>
      </c>
      <c r="D55">
        <v>2.06</v>
      </c>
      <c r="E55">
        <v>2.1800000000000002</v>
      </c>
      <c r="F55">
        <v>2.2000000000000002</v>
      </c>
      <c r="G55">
        <v>2.2999999999999998</v>
      </c>
      <c r="H55">
        <v>2.0099999999999998</v>
      </c>
      <c r="I55">
        <v>2</v>
      </c>
      <c r="J55">
        <v>1.57</v>
      </c>
      <c r="K55">
        <v>1.06</v>
      </c>
      <c r="L55">
        <v>1.28</v>
      </c>
      <c r="M55">
        <v>0.76</v>
      </c>
      <c r="N55">
        <v>0.39</v>
      </c>
      <c r="O55">
        <v>0.96</v>
      </c>
      <c r="P55">
        <v>1.1399999999999999</v>
      </c>
      <c r="Q55">
        <v>0.75</v>
      </c>
      <c r="R55">
        <v>0.69</v>
      </c>
      <c r="S55">
        <v>0.34</v>
      </c>
      <c r="T55">
        <v>1.37</v>
      </c>
      <c r="U55">
        <v>1.93</v>
      </c>
      <c r="V55">
        <v>2.67</v>
      </c>
      <c r="W55">
        <v>2.36</v>
      </c>
    </row>
    <row r="56" spans="1:23" x14ac:dyDescent="0.25">
      <c r="A56" s="5" t="s">
        <v>134</v>
      </c>
      <c r="B56" s="5" t="s">
        <v>135</v>
      </c>
      <c r="C56">
        <v>15.37</v>
      </c>
      <c r="D56">
        <v>8.44</v>
      </c>
      <c r="E56">
        <v>8.61</v>
      </c>
      <c r="F56">
        <v>8.48</v>
      </c>
      <c r="G56">
        <v>8.7799999999999994</v>
      </c>
      <c r="H56">
        <v>7.41</v>
      </c>
      <c r="I56">
        <v>6.97</v>
      </c>
      <c r="J56">
        <v>5.19</v>
      </c>
      <c r="K56">
        <v>3.25</v>
      </c>
      <c r="L56">
        <v>4.1399999999999997</v>
      </c>
      <c r="M56">
        <v>2.65</v>
      </c>
      <c r="N56">
        <v>1.53</v>
      </c>
      <c r="O56">
        <v>3.36</v>
      </c>
      <c r="P56">
        <v>3.36</v>
      </c>
      <c r="Q56">
        <v>1.64</v>
      </c>
      <c r="R56">
        <v>1.5</v>
      </c>
      <c r="S56">
        <v>0.86</v>
      </c>
      <c r="T56">
        <v>3.8</v>
      </c>
      <c r="U56">
        <v>4.28</v>
      </c>
      <c r="V56">
        <v>5.03</v>
      </c>
      <c r="W56">
        <v>3.63</v>
      </c>
    </row>
    <row r="57" spans="1:23" x14ac:dyDescent="0.25">
      <c r="A57" s="5" t="s">
        <v>136</v>
      </c>
      <c r="B57" s="5" t="s">
        <v>137</v>
      </c>
      <c r="C57">
        <v>20.93</v>
      </c>
      <c r="D57">
        <v>16.05</v>
      </c>
      <c r="E57">
        <v>15.74</v>
      </c>
      <c r="F57">
        <v>19.57</v>
      </c>
      <c r="G57">
        <v>18.47</v>
      </c>
      <c r="H57">
        <v>15.52</v>
      </c>
      <c r="I57">
        <v>15.59</v>
      </c>
      <c r="J57">
        <v>13.68</v>
      </c>
      <c r="K57">
        <v>8.0500000000000007</v>
      </c>
      <c r="L57">
        <v>11.42</v>
      </c>
      <c r="M57">
        <v>7.02</v>
      </c>
      <c r="N57">
        <v>3.53</v>
      </c>
      <c r="O57">
        <v>11.32</v>
      </c>
      <c r="P57">
        <v>12.24</v>
      </c>
      <c r="Q57">
        <v>10.220000000000001</v>
      </c>
      <c r="R57">
        <v>20.41</v>
      </c>
      <c r="S57">
        <v>7.27</v>
      </c>
      <c r="T57">
        <v>25.44</v>
      </c>
      <c r="U57">
        <v>22</v>
      </c>
      <c r="V57">
        <v>22.33</v>
      </c>
      <c r="W57">
        <v>38.76</v>
      </c>
    </row>
    <row r="58" spans="1:23" x14ac:dyDescent="0.25">
      <c r="A58" s="5" t="s">
        <v>138</v>
      </c>
      <c r="B58" s="5" t="s">
        <v>139</v>
      </c>
      <c r="C58" t="s">
        <v>67</v>
      </c>
      <c r="D58">
        <v>5.72</v>
      </c>
      <c r="E58">
        <v>5.13</v>
      </c>
      <c r="F58">
        <v>4.99</v>
      </c>
      <c r="G58">
        <v>4.71</v>
      </c>
      <c r="H58">
        <v>5.4</v>
      </c>
      <c r="I58">
        <v>5.18</v>
      </c>
      <c r="J58">
        <v>7.14</v>
      </c>
      <c r="K58">
        <v>10.66</v>
      </c>
      <c r="L58">
        <v>5.76</v>
      </c>
      <c r="M58">
        <v>8.9600000000000009</v>
      </c>
      <c r="N58">
        <v>16.14</v>
      </c>
      <c r="O58">
        <v>7.38</v>
      </c>
      <c r="P58">
        <v>5.75</v>
      </c>
      <c r="Q58">
        <v>3.96</v>
      </c>
      <c r="R58" t="s">
        <v>67</v>
      </c>
      <c r="S58">
        <v>10.55</v>
      </c>
      <c r="T58">
        <v>2.3199999999999998</v>
      </c>
      <c r="U58">
        <v>1.78</v>
      </c>
      <c r="V58">
        <v>1.45</v>
      </c>
      <c r="W58">
        <v>2.37</v>
      </c>
    </row>
    <row r="59" spans="1:23" x14ac:dyDescent="0.25">
      <c r="A59" s="5" t="s">
        <v>140</v>
      </c>
      <c r="B59" s="5" t="s">
        <v>141</v>
      </c>
      <c r="C59">
        <v>3.1</v>
      </c>
      <c r="D59">
        <v>5.7</v>
      </c>
      <c r="E59">
        <v>5.0999999999999996</v>
      </c>
      <c r="F59">
        <v>5</v>
      </c>
      <c r="G59">
        <v>4.7</v>
      </c>
      <c r="H59">
        <v>5.4</v>
      </c>
      <c r="I59">
        <v>5.2</v>
      </c>
      <c r="J59">
        <v>6.3</v>
      </c>
      <c r="K59">
        <v>10.7</v>
      </c>
      <c r="L59">
        <v>8</v>
      </c>
      <c r="M59">
        <v>11.7</v>
      </c>
      <c r="N59">
        <v>20.7</v>
      </c>
      <c r="O59">
        <v>8.4</v>
      </c>
      <c r="P59">
        <v>4.4000000000000004</v>
      </c>
      <c r="Q59">
        <v>5</v>
      </c>
      <c r="R59">
        <v>-1.6</v>
      </c>
      <c r="S59">
        <v>8.5</v>
      </c>
      <c r="T59">
        <v>4.5999999999999996</v>
      </c>
      <c r="U59">
        <v>3.1</v>
      </c>
      <c r="V59">
        <v>2.6</v>
      </c>
      <c r="W59">
        <v>2.8</v>
      </c>
    </row>
    <row r="60" spans="1:23" x14ac:dyDescent="0.25">
      <c r="A60" s="5" t="s">
        <v>142</v>
      </c>
      <c r="B60" s="5" t="s">
        <v>143</v>
      </c>
      <c r="C60">
        <v>48.6</v>
      </c>
      <c r="D60">
        <v>48.8</v>
      </c>
      <c r="E60">
        <v>44.64</v>
      </c>
      <c r="F60">
        <v>42.44</v>
      </c>
      <c r="G60">
        <v>41.22</v>
      </c>
      <c r="H60">
        <v>40.409999999999997</v>
      </c>
      <c r="I60">
        <v>36.61</v>
      </c>
      <c r="J60">
        <v>32.61</v>
      </c>
      <c r="K60">
        <v>34.51</v>
      </c>
      <c r="L60">
        <v>33.24</v>
      </c>
      <c r="M60">
        <v>30.82</v>
      </c>
      <c r="N60">
        <v>31.62</v>
      </c>
      <c r="O60">
        <v>28.2</v>
      </c>
      <c r="P60">
        <v>14.77</v>
      </c>
      <c r="Q60">
        <v>8.44</v>
      </c>
      <c r="R60">
        <v>-2.2999999999999998</v>
      </c>
      <c r="S60">
        <v>7.38</v>
      </c>
      <c r="T60">
        <v>17.34</v>
      </c>
      <c r="U60">
        <v>13.12</v>
      </c>
      <c r="V60">
        <v>13.19</v>
      </c>
      <c r="W60">
        <v>8.75</v>
      </c>
    </row>
    <row r="61" spans="1:23" x14ac:dyDescent="0.25">
      <c r="A61" s="5" t="s">
        <v>144</v>
      </c>
      <c r="B61" s="5" t="s">
        <v>145</v>
      </c>
      <c r="C61">
        <v>10.42</v>
      </c>
      <c r="D61">
        <v>11.9</v>
      </c>
      <c r="E61">
        <v>11.27</v>
      </c>
      <c r="F61">
        <v>11.02</v>
      </c>
      <c r="G61">
        <v>10.78</v>
      </c>
      <c r="H61">
        <v>10.99</v>
      </c>
      <c r="I61">
        <v>10.49</v>
      </c>
      <c r="J61">
        <v>9.85</v>
      </c>
      <c r="K61">
        <v>11.3</v>
      </c>
      <c r="L61">
        <v>10.3</v>
      </c>
      <c r="M61">
        <v>8.85</v>
      </c>
      <c r="N61">
        <v>8.0299999999999994</v>
      </c>
      <c r="O61">
        <v>8.09</v>
      </c>
      <c r="P61">
        <v>5.04</v>
      </c>
      <c r="Q61">
        <v>3.85</v>
      </c>
      <c r="R61">
        <v>-1.06</v>
      </c>
      <c r="S61">
        <v>2.92</v>
      </c>
      <c r="T61">
        <v>6.24</v>
      </c>
      <c r="U61">
        <v>5.93</v>
      </c>
      <c r="V61">
        <v>7</v>
      </c>
      <c r="W61">
        <v>5.69</v>
      </c>
    </row>
    <row r="62" spans="1:23" x14ac:dyDescent="0.25">
      <c r="A62" s="5" t="s">
        <v>146</v>
      </c>
      <c r="B62" s="5" t="s">
        <v>147</v>
      </c>
      <c r="C62">
        <v>7.67</v>
      </c>
      <c r="D62">
        <v>29.7</v>
      </c>
      <c r="E62">
        <v>27.44</v>
      </c>
      <c r="F62">
        <v>27.1</v>
      </c>
      <c r="G62">
        <v>26.29</v>
      </c>
      <c r="H62">
        <v>26.28</v>
      </c>
      <c r="I62">
        <v>25.32</v>
      </c>
      <c r="J62">
        <v>22.95</v>
      </c>
      <c r="K62">
        <v>23.56</v>
      </c>
      <c r="L62">
        <v>22.16</v>
      </c>
      <c r="M62">
        <v>20.5</v>
      </c>
      <c r="N62">
        <v>19.13</v>
      </c>
      <c r="O62">
        <v>17.36</v>
      </c>
      <c r="P62">
        <v>8.73</v>
      </c>
      <c r="Q62">
        <v>5.81</v>
      </c>
      <c r="R62">
        <v>-1.69</v>
      </c>
      <c r="S62">
        <v>5.36</v>
      </c>
      <c r="T62">
        <v>10.46</v>
      </c>
      <c r="U62">
        <v>8.7100000000000009</v>
      </c>
      <c r="V62">
        <v>9.92</v>
      </c>
      <c r="W62">
        <v>7.04</v>
      </c>
    </row>
    <row r="63" spans="1:23" x14ac:dyDescent="0.25">
      <c r="A63" s="5" t="s">
        <v>148</v>
      </c>
      <c r="B63" s="5" t="s">
        <v>148</v>
      </c>
      <c r="C63">
        <v>7.55</v>
      </c>
      <c r="D63">
        <v>29.34</v>
      </c>
      <c r="E63">
        <v>26.67</v>
      </c>
      <c r="F63">
        <v>26.27</v>
      </c>
      <c r="G63">
        <v>25.45</v>
      </c>
      <c r="H63">
        <v>25.99</v>
      </c>
      <c r="I63">
        <v>24.19</v>
      </c>
      <c r="J63">
        <v>22.61</v>
      </c>
      <c r="K63">
        <v>23.56</v>
      </c>
      <c r="L63">
        <v>22.16</v>
      </c>
      <c r="M63">
        <v>20.5</v>
      </c>
      <c r="N63">
        <v>19.13</v>
      </c>
      <c r="O63">
        <v>17.36</v>
      </c>
      <c r="P63">
        <v>8.73</v>
      </c>
      <c r="Q63">
        <v>5.81</v>
      </c>
      <c r="R63">
        <v>-1.69</v>
      </c>
      <c r="S63">
        <v>5.36</v>
      </c>
      <c r="T63">
        <v>10.46</v>
      </c>
      <c r="U63">
        <v>8.7100000000000009</v>
      </c>
      <c r="V63">
        <v>9.92</v>
      </c>
      <c r="W63">
        <v>7.04</v>
      </c>
    </row>
    <row r="64" spans="1:23" x14ac:dyDescent="0.25">
      <c r="A64" s="5" t="s">
        <v>149</v>
      </c>
      <c r="B64" s="5" t="s">
        <v>150</v>
      </c>
      <c r="C64">
        <v>17.329999999999998</v>
      </c>
      <c r="D64">
        <v>81.44</v>
      </c>
      <c r="E64">
        <v>82.56</v>
      </c>
      <c r="F64">
        <v>82.81</v>
      </c>
      <c r="G64">
        <v>84.01</v>
      </c>
      <c r="H64">
        <v>85.32</v>
      </c>
      <c r="I64">
        <v>84.74</v>
      </c>
      <c r="J64">
        <v>83.75</v>
      </c>
      <c r="K64">
        <v>79.97</v>
      </c>
      <c r="L64">
        <v>76.92</v>
      </c>
      <c r="M64">
        <v>73.849999999999994</v>
      </c>
      <c r="N64">
        <v>71.930000000000007</v>
      </c>
      <c r="O64">
        <v>62.73</v>
      </c>
      <c r="P64">
        <v>59.85</v>
      </c>
      <c r="Q64">
        <v>52.91</v>
      </c>
      <c r="R64">
        <v>57.77</v>
      </c>
      <c r="S64">
        <v>57.74</v>
      </c>
      <c r="T64">
        <v>61.8</v>
      </c>
      <c r="U64">
        <v>72.069999999999993</v>
      </c>
      <c r="V64">
        <v>87.6</v>
      </c>
      <c r="W64">
        <v>87.44</v>
      </c>
    </row>
    <row r="65" spans="1:23" x14ac:dyDescent="0.25">
      <c r="A65" s="5" t="s">
        <v>151</v>
      </c>
      <c r="B65" s="5" t="s">
        <v>152</v>
      </c>
      <c r="C65">
        <v>15.53</v>
      </c>
      <c r="D65">
        <v>60.12</v>
      </c>
      <c r="E65">
        <v>59.74</v>
      </c>
      <c r="F65">
        <v>61.9</v>
      </c>
      <c r="G65">
        <v>61.75</v>
      </c>
      <c r="H65">
        <v>64.319999999999993</v>
      </c>
      <c r="I65">
        <v>66.069999999999993</v>
      </c>
      <c r="J65">
        <v>69.349999999999994</v>
      </c>
      <c r="K65">
        <v>68.27</v>
      </c>
      <c r="L65">
        <v>66.67</v>
      </c>
      <c r="M65">
        <v>66.53</v>
      </c>
      <c r="N65">
        <v>60.5</v>
      </c>
      <c r="O65">
        <v>61.57</v>
      </c>
      <c r="P65">
        <v>59.1</v>
      </c>
      <c r="Q65">
        <v>68.900000000000006</v>
      </c>
      <c r="R65">
        <v>73.31</v>
      </c>
      <c r="S65">
        <v>72.62</v>
      </c>
      <c r="T65">
        <v>60.34</v>
      </c>
      <c r="U65">
        <v>66.37</v>
      </c>
      <c r="V65">
        <v>75.209999999999994</v>
      </c>
      <c r="W65">
        <v>80.400000000000006</v>
      </c>
    </row>
    <row r="66" spans="1:23" x14ac:dyDescent="0.25">
      <c r="A66" s="5" t="s">
        <v>153</v>
      </c>
      <c r="B66" s="5" t="s">
        <v>154</v>
      </c>
      <c r="C66">
        <v>84.47</v>
      </c>
      <c r="D66">
        <v>39.880000000000003</v>
      </c>
      <c r="E66">
        <v>40.26</v>
      </c>
      <c r="F66">
        <v>38.1</v>
      </c>
      <c r="G66">
        <v>38.25</v>
      </c>
      <c r="H66">
        <v>35.68</v>
      </c>
      <c r="I66">
        <v>33.93</v>
      </c>
      <c r="J66">
        <v>30.65</v>
      </c>
      <c r="K66">
        <v>31.73</v>
      </c>
      <c r="L66">
        <v>33.33</v>
      </c>
      <c r="M66">
        <v>33.47</v>
      </c>
      <c r="N66">
        <v>39.5</v>
      </c>
      <c r="O66">
        <v>38.43</v>
      </c>
      <c r="P66">
        <v>40.9</v>
      </c>
      <c r="Q66">
        <v>31.1</v>
      </c>
      <c r="R66">
        <v>26.69</v>
      </c>
      <c r="S66">
        <v>27.38</v>
      </c>
      <c r="T66">
        <v>39.659999999999997</v>
      </c>
      <c r="U66">
        <v>33.630000000000003</v>
      </c>
      <c r="V66">
        <v>24.79</v>
      </c>
      <c r="W66">
        <v>19.600000000000001</v>
      </c>
    </row>
    <row r="67" spans="1:23" x14ac:dyDescent="0.25">
      <c r="A67" s="5" t="s">
        <v>155</v>
      </c>
      <c r="B67" s="5" t="s">
        <v>156</v>
      </c>
      <c r="C67">
        <v>543.79999999999995</v>
      </c>
      <c r="D67">
        <v>66.33</v>
      </c>
      <c r="E67">
        <v>67.38</v>
      </c>
      <c r="F67">
        <v>61.56</v>
      </c>
      <c r="G67">
        <v>61.94</v>
      </c>
      <c r="H67">
        <v>55.48</v>
      </c>
      <c r="I67">
        <v>51.35</v>
      </c>
      <c r="J67">
        <v>44.2</v>
      </c>
      <c r="K67">
        <v>46.48</v>
      </c>
      <c r="L67">
        <v>50</v>
      </c>
      <c r="M67">
        <v>50.31</v>
      </c>
      <c r="N67">
        <v>65.290000000000006</v>
      </c>
      <c r="O67">
        <v>62.41</v>
      </c>
      <c r="P67">
        <v>69.2</v>
      </c>
      <c r="Q67">
        <v>45.15</v>
      </c>
      <c r="R67">
        <v>36.409999999999997</v>
      </c>
      <c r="S67">
        <v>37.700000000000003</v>
      </c>
      <c r="T67">
        <v>65.73</v>
      </c>
      <c r="U67">
        <v>50.68</v>
      </c>
      <c r="V67">
        <v>32.97</v>
      </c>
      <c r="W67">
        <v>24.38</v>
      </c>
    </row>
    <row r="68" spans="1:23" x14ac:dyDescent="0.25">
      <c r="A68" s="5" t="s">
        <v>303</v>
      </c>
      <c r="B68" s="5" t="s">
        <v>304</v>
      </c>
      <c r="C68">
        <v>47.45</v>
      </c>
      <c r="D68">
        <v>48.25</v>
      </c>
      <c r="E68">
        <v>44.72</v>
      </c>
      <c r="F68">
        <v>43.74</v>
      </c>
      <c r="G68">
        <v>42.9</v>
      </c>
      <c r="H68">
        <v>42.09</v>
      </c>
      <c r="I68">
        <v>42.22</v>
      </c>
      <c r="J68">
        <v>42.55</v>
      </c>
      <c r="K68">
        <v>42.89</v>
      </c>
      <c r="L68">
        <v>41.19</v>
      </c>
      <c r="M68">
        <v>39.21</v>
      </c>
      <c r="N68">
        <v>41.88</v>
      </c>
      <c r="O68">
        <v>41.21</v>
      </c>
      <c r="P68">
        <v>41.29</v>
      </c>
      <c r="Q68">
        <v>39.229999999999997</v>
      </c>
      <c r="R68">
        <v>39.49</v>
      </c>
      <c r="S68">
        <v>37.659999999999997</v>
      </c>
      <c r="T68">
        <v>39.619999999999997</v>
      </c>
      <c r="U68">
        <v>39.67</v>
      </c>
      <c r="V68">
        <v>39.65</v>
      </c>
    </row>
    <row r="69" spans="1:23" x14ac:dyDescent="0.25">
      <c r="A69" s="5" t="s">
        <v>157</v>
      </c>
      <c r="B69" s="5" t="s">
        <v>158</v>
      </c>
      <c r="C69">
        <v>17.329999999999998</v>
      </c>
      <c r="D69">
        <v>81.44</v>
      </c>
      <c r="E69">
        <v>82.56</v>
      </c>
      <c r="F69">
        <v>82.81</v>
      </c>
      <c r="G69">
        <v>84.01</v>
      </c>
      <c r="H69">
        <v>85.32</v>
      </c>
      <c r="I69">
        <v>84.74</v>
      </c>
      <c r="J69">
        <v>83.75</v>
      </c>
      <c r="K69">
        <v>79.97</v>
      </c>
      <c r="L69">
        <v>76.92</v>
      </c>
      <c r="M69">
        <v>73.849999999999994</v>
      </c>
      <c r="N69">
        <v>71.930000000000007</v>
      </c>
      <c r="O69">
        <v>62.73</v>
      </c>
      <c r="P69">
        <v>59.85</v>
      </c>
      <c r="Q69">
        <v>52.91</v>
      </c>
      <c r="R69">
        <v>57.77</v>
      </c>
      <c r="S69">
        <v>57.74</v>
      </c>
      <c r="T69">
        <v>61.8</v>
      </c>
      <c r="U69">
        <v>72.069999999999993</v>
      </c>
      <c r="V69">
        <v>87.6</v>
      </c>
    </row>
    <row r="70" spans="1:23" x14ac:dyDescent="0.25">
      <c r="A70" s="5" t="s">
        <v>159</v>
      </c>
      <c r="B70" s="5" t="s">
        <v>160</v>
      </c>
      <c r="C70">
        <v>10.42</v>
      </c>
      <c r="D70">
        <v>11.9</v>
      </c>
      <c r="E70">
        <v>11.27</v>
      </c>
      <c r="F70">
        <v>11.02</v>
      </c>
      <c r="G70">
        <v>10.78</v>
      </c>
      <c r="H70">
        <v>10.99</v>
      </c>
      <c r="I70">
        <v>10.49</v>
      </c>
      <c r="J70">
        <v>9.85</v>
      </c>
      <c r="K70">
        <v>11.3</v>
      </c>
      <c r="L70">
        <v>10.3</v>
      </c>
      <c r="M70">
        <v>8.85</v>
      </c>
      <c r="N70">
        <v>8.0299999999999994</v>
      </c>
      <c r="O70">
        <v>8.09</v>
      </c>
      <c r="P70">
        <v>5.04</v>
      </c>
      <c r="Q70">
        <v>3.85</v>
      </c>
      <c r="R70">
        <v>-1.06</v>
      </c>
      <c r="S70">
        <v>2.92</v>
      </c>
      <c r="T70">
        <v>6.24</v>
      </c>
      <c r="U70">
        <v>5.93</v>
      </c>
      <c r="V70">
        <v>7</v>
      </c>
    </row>
    <row r="71" spans="1:23" x14ac:dyDescent="0.25">
      <c r="A71" s="5" t="s">
        <v>161</v>
      </c>
      <c r="B71" s="5" t="s">
        <v>162</v>
      </c>
      <c r="C71">
        <v>16.600000000000001</v>
      </c>
      <c r="D71">
        <v>18.22</v>
      </c>
      <c r="E71">
        <v>17.510000000000002</v>
      </c>
      <c r="F71">
        <v>17.309999999999999</v>
      </c>
      <c r="G71">
        <v>16.91</v>
      </c>
      <c r="H71">
        <v>16.64</v>
      </c>
      <c r="I71">
        <v>16.399999999999999</v>
      </c>
      <c r="J71">
        <v>14.31</v>
      </c>
      <c r="K71">
        <v>17.059999999999999</v>
      </c>
      <c r="L71">
        <v>16</v>
      </c>
      <c r="M71">
        <v>14.18</v>
      </c>
      <c r="N71">
        <v>13.44</v>
      </c>
      <c r="O71">
        <v>14.78</v>
      </c>
      <c r="P71">
        <v>10.65</v>
      </c>
      <c r="Q71">
        <v>6.73</v>
      </c>
      <c r="R71">
        <v>1.27</v>
      </c>
      <c r="S71">
        <v>5.19</v>
      </c>
      <c r="T71">
        <v>10.74</v>
      </c>
      <c r="U71">
        <v>12.27</v>
      </c>
      <c r="V71">
        <v>13.99</v>
      </c>
    </row>
    <row r="72" spans="1:23" x14ac:dyDescent="0.25">
      <c r="A72" s="5" t="s">
        <v>163</v>
      </c>
      <c r="B72" s="5" t="s">
        <v>164</v>
      </c>
      <c r="C72">
        <v>72.41</v>
      </c>
      <c r="D72">
        <v>246.47</v>
      </c>
      <c r="E72">
        <v>236.54</v>
      </c>
      <c r="F72">
        <v>238.38</v>
      </c>
      <c r="G72">
        <v>236.02</v>
      </c>
      <c r="H72">
        <v>236.56</v>
      </c>
      <c r="I72">
        <v>230.68</v>
      </c>
      <c r="J72">
        <v>229.48</v>
      </c>
      <c r="K72">
        <v>208.49</v>
      </c>
      <c r="L72">
        <v>215.2</v>
      </c>
      <c r="M72">
        <v>231.59</v>
      </c>
      <c r="N72">
        <v>238.25</v>
      </c>
      <c r="O72">
        <v>214.58</v>
      </c>
      <c r="P72">
        <v>173.32</v>
      </c>
      <c r="Q72">
        <v>151.16</v>
      </c>
      <c r="R72">
        <v>159.12</v>
      </c>
      <c r="S72">
        <v>183.33</v>
      </c>
      <c r="T72">
        <v>167.64</v>
      </c>
      <c r="U72">
        <v>146.85</v>
      </c>
      <c r="V72">
        <v>141.74</v>
      </c>
    </row>
    <row r="73" spans="1:23" x14ac:dyDescent="0.25">
      <c r="A73" s="5" t="s">
        <v>165</v>
      </c>
      <c r="B73" s="5" t="s">
        <v>166</v>
      </c>
      <c r="C73">
        <v>82.67</v>
      </c>
      <c r="D73">
        <v>18.559999999999999</v>
      </c>
      <c r="E73">
        <v>17.440000000000001</v>
      </c>
      <c r="F73">
        <v>17.190000000000001</v>
      </c>
      <c r="G73">
        <v>15.99</v>
      </c>
      <c r="H73">
        <v>14.68</v>
      </c>
      <c r="I73">
        <v>15.26</v>
      </c>
      <c r="J73">
        <v>16.25</v>
      </c>
      <c r="K73">
        <v>20.03</v>
      </c>
      <c r="L73">
        <v>23.08</v>
      </c>
      <c r="M73">
        <v>26.15</v>
      </c>
      <c r="N73">
        <v>28.07</v>
      </c>
      <c r="O73">
        <v>37.270000000000003</v>
      </c>
      <c r="P73">
        <v>40.15</v>
      </c>
      <c r="Q73">
        <v>47.09</v>
      </c>
      <c r="R73">
        <v>42.23</v>
      </c>
      <c r="S73">
        <v>42.26</v>
      </c>
      <c r="T73">
        <v>38.200000000000003</v>
      </c>
      <c r="U73">
        <v>27.93</v>
      </c>
      <c r="V73">
        <v>12.4</v>
      </c>
    </row>
    <row r="74" spans="1:23" x14ac:dyDescent="0.25">
      <c r="A74" s="5" t="s">
        <v>167</v>
      </c>
      <c r="B74" s="5" t="s">
        <v>168</v>
      </c>
      <c r="C74">
        <v>7.55</v>
      </c>
      <c r="D74">
        <v>29.34</v>
      </c>
      <c r="E74">
        <v>26.67</v>
      </c>
      <c r="F74">
        <v>26.27</v>
      </c>
      <c r="G74">
        <v>25.45</v>
      </c>
      <c r="H74">
        <v>25.99</v>
      </c>
      <c r="I74">
        <v>24.19</v>
      </c>
      <c r="J74">
        <v>22.61</v>
      </c>
      <c r="K74">
        <v>23.56</v>
      </c>
      <c r="L74">
        <v>22.16</v>
      </c>
      <c r="M74">
        <v>20.5</v>
      </c>
      <c r="N74">
        <v>19.13</v>
      </c>
      <c r="O74">
        <v>17.36</v>
      </c>
      <c r="P74">
        <v>8.73</v>
      </c>
      <c r="Q74">
        <v>5.81</v>
      </c>
      <c r="R74">
        <v>-1.69</v>
      </c>
      <c r="S74">
        <v>5.36</v>
      </c>
      <c r="T74">
        <v>10.46</v>
      </c>
      <c r="U74">
        <v>8.7100000000000009</v>
      </c>
      <c r="V74">
        <v>9.92</v>
      </c>
    </row>
    <row r="75" spans="1:23" x14ac:dyDescent="0.25">
      <c r="A75" s="5" t="s">
        <v>169</v>
      </c>
      <c r="B75" s="5" t="s">
        <v>170</v>
      </c>
      <c r="C75">
        <v>38.200000000000003</v>
      </c>
      <c r="D75">
        <v>63.45</v>
      </c>
      <c r="E75">
        <v>60.15</v>
      </c>
      <c r="F75">
        <v>57.03</v>
      </c>
      <c r="G75">
        <v>56.83</v>
      </c>
      <c r="H75">
        <v>53.82</v>
      </c>
      <c r="I75">
        <v>51.1</v>
      </c>
      <c r="J75">
        <v>43.27</v>
      </c>
      <c r="K75">
        <v>48.26</v>
      </c>
      <c r="L75">
        <v>47.59</v>
      </c>
      <c r="M75">
        <v>44.35</v>
      </c>
      <c r="N75">
        <v>46.53</v>
      </c>
      <c r="O75">
        <v>44.05</v>
      </c>
      <c r="P75">
        <v>26.52</v>
      </c>
      <c r="Q75">
        <v>13.41</v>
      </c>
      <c r="R75">
        <v>2.67</v>
      </c>
      <c r="S75">
        <v>12.85</v>
      </c>
      <c r="T75">
        <v>27.82</v>
      </c>
      <c r="U75">
        <v>26.91</v>
      </c>
      <c r="V75">
        <v>26.37</v>
      </c>
    </row>
    <row r="76" spans="1:23" x14ac:dyDescent="0.25">
      <c r="A76" s="5" t="s">
        <v>171</v>
      </c>
      <c r="B76" s="5" t="s">
        <v>172</v>
      </c>
      <c r="C76">
        <v>18.79</v>
      </c>
      <c r="D76">
        <v>323.87</v>
      </c>
      <c r="E76">
        <v>342.65</v>
      </c>
      <c r="F76">
        <v>360</v>
      </c>
      <c r="G76">
        <v>386.09</v>
      </c>
      <c r="H76">
        <v>438</v>
      </c>
      <c r="I76">
        <v>432.98</v>
      </c>
      <c r="J76">
        <v>426.8</v>
      </c>
      <c r="K76">
        <v>340.8</v>
      </c>
      <c r="L76">
        <v>288.89</v>
      </c>
      <c r="M76">
        <v>254.4</v>
      </c>
      <c r="N76">
        <v>215.56</v>
      </c>
      <c r="O76">
        <v>165.22</v>
      </c>
      <c r="P76">
        <v>147.19999999999999</v>
      </c>
      <c r="Q76">
        <v>146.30000000000001</v>
      </c>
      <c r="R76">
        <v>173.6</v>
      </c>
      <c r="S76">
        <v>171.83</v>
      </c>
      <c r="T76">
        <v>157.96</v>
      </c>
      <c r="U76">
        <v>237.63</v>
      </c>
      <c r="V76">
        <v>606.66999999999996</v>
      </c>
    </row>
    <row r="77" spans="1:23" x14ac:dyDescent="0.25">
      <c r="A77" s="5" t="s">
        <v>173</v>
      </c>
      <c r="B77" s="5" t="s">
        <v>174</v>
      </c>
      <c r="C77">
        <v>25.29</v>
      </c>
      <c r="D77">
        <v>278.69</v>
      </c>
      <c r="E77">
        <v>265.02</v>
      </c>
      <c r="F77">
        <v>299.5</v>
      </c>
      <c r="G77">
        <v>282.24</v>
      </c>
      <c r="H77">
        <v>317.49</v>
      </c>
      <c r="I77">
        <v>326.25</v>
      </c>
      <c r="J77">
        <v>347.22</v>
      </c>
      <c r="K77">
        <v>304.27</v>
      </c>
      <c r="L77">
        <v>278.14999999999998</v>
      </c>
      <c r="M77">
        <v>284.68</v>
      </c>
      <c r="N77">
        <v>230.67</v>
      </c>
      <c r="O77">
        <v>223.97</v>
      </c>
      <c r="P77">
        <v>196.72</v>
      </c>
      <c r="Q77">
        <v>219.28</v>
      </c>
      <c r="R77">
        <v>240.85</v>
      </c>
      <c r="S77">
        <v>222.99</v>
      </c>
      <c r="T77">
        <v>175.17</v>
      </c>
      <c r="U77">
        <v>218.18</v>
      </c>
      <c r="V77">
        <v>353.33</v>
      </c>
    </row>
    <row r="78" spans="1:23" x14ac:dyDescent="0.25">
      <c r="A78" s="5" t="s">
        <v>175</v>
      </c>
      <c r="B78" s="5" t="s">
        <v>176</v>
      </c>
      <c r="C78">
        <v>108.836</v>
      </c>
      <c r="D78">
        <v>83.460000000000008</v>
      </c>
      <c r="E78">
        <v>81.847999999999999</v>
      </c>
      <c r="F78">
        <v>101.764</v>
      </c>
      <c r="G78">
        <v>96.043999999999997</v>
      </c>
      <c r="H78">
        <v>80.703999999999994</v>
      </c>
      <c r="I78">
        <v>81.067999999999998</v>
      </c>
      <c r="J78">
        <v>71.135999999999996</v>
      </c>
      <c r="K78">
        <v>41.860000000000007</v>
      </c>
      <c r="L78">
        <v>59.384</v>
      </c>
      <c r="M78">
        <v>36.503999999999998</v>
      </c>
      <c r="N78">
        <v>18.356000000000002</v>
      </c>
      <c r="O78">
        <v>58.863999999999997</v>
      </c>
      <c r="P78">
        <v>63.648000000000003</v>
      </c>
      <c r="Q78">
        <v>54.165999999999997</v>
      </c>
      <c r="R78">
        <v>108.173</v>
      </c>
      <c r="S78">
        <v>38.530999999999999</v>
      </c>
      <c r="T78">
        <v>132.28800000000001</v>
      </c>
      <c r="U78">
        <v>112.2</v>
      </c>
      <c r="V78">
        <v>113.883</v>
      </c>
    </row>
    <row r="79" spans="1:23" x14ac:dyDescent="0.25">
      <c r="A79" s="5" t="s">
        <v>177</v>
      </c>
      <c r="B79" s="5" t="s">
        <v>178</v>
      </c>
      <c r="C79">
        <v>0</v>
      </c>
      <c r="D79">
        <v>0</v>
      </c>
      <c r="E79">
        <v>0</v>
      </c>
      <c r="F79">
        <v>0</v>
      </c>
      <c r="G79">
        <v>0</v>
      </c>
      <c r="H79">
        <v>0</v>
      </c>
      <c r="I79">
        <v>0</v>
      </c>
      <c r="J79">
        <v>0</v>
      </c>
      <c r="K79">
        <v>0</v>
      </c>
      <c r="L79">
        <v>0</v>
      </c>
      <c r="M79">
        <v>0</v>
      </c>
      <c r="N79">
        <v>0</v>
      </c>
      <c r="O79">
        <v>0</v>
      </c>
      <c r="P79">
        <v>9.9999999999999645E-2</v>
      </c>
      <c r="Q79">
        <v>0</v>
      </c>
      <c r="R79">
        <v>0</v>
      </c>
      <c r="S79">
        <v>-9.9999999999999645E-2</v>
      </c>
      <c r="T79">
        <v>-0.10000000000000051</v>
      </c>
      <c r="U79">
        <v>0</v>
      </c>
      <c r="V79">
        <v>0</v>
      </c>
    </row>
    <row r="80" spans="1:23" x14ac:dyDescent="0.25">
      <c r="A80" s="5" t="s">
        <v>179</v>
      </c>
      <c r="B80" s="5" t="s">
        <v>180</v>
      </c>
      <c r="C80">
        <v>13.27</v>
      </c>
      <c r="D80">
        <v>11.54</v>
      </c>
      <c r="E80">
        <v>6.46</v>
      </c>
      <c r="F80">
        <v>2.12</v>
      </c>
      <c r="G80">
        <v>5.34</v>
      </c>
      <c r="H80">
        <v>13.37</v>
      </c>
      <c r="I80">
        <v>3.72</v>
      </c>
      <c r="J80">
        <v>5.3</v>
      </c>
      <c r="K80">
        <v>10.72</v>
      </c>
      <c r="L80">
        <v>6.14</v>
      </c>
      <c r="M80">
        <v>-3.4</v>
      </c>
      <c r="N80">
        <v>23.62</v>
      </c>
      <c r="O80">
        <v>33.380000000000003</v>
      </c>
      <c r="P80">
        <v>33.65</v>
      </c>
      <c r="Q80">
        <v>10.4</v>
      </c>
      <c r="R80">
        <v>-23.54</v>
      </c>
      <c r="S80">
        <v>-10.6</v>
      </c>
      <c r="T80">
        <v>40.9</v>
      </c>
      <c r="U80">
        <v>42.57</v>
      </c>
      <c r="V80">
        <v>39.43</v>
      </c>
    </row>
    <row r="81" spans="1:22" x14ac:dyDescent="0.25">
      <c r="A81" s="5" t="s">
        <v>181</v>
      </c>
      <c r="B81" s="5" t="s">
        <v>182</v>
      </c>
      <c r="C81">
        <v>10.42</v>
      </c>
      <c r="D81">
        <v>6.71</v>
      </c>
      <c r="E81">
        <v>4.6399999999999997</v>
      </c>
      <c r="F81">
        <v>6.94</v>
      </c>
      <c r="G81">
        <v>7.48</v>
      </c>
      <c r="H81">
        <v>7.46</v>
      </c>
      <c r="I81">
        <v>6.58</v>
      </c>
      <c r="J81">
        <v>7.39</v>
      </c>
      <c r="K81">
        <v>4.49</v>
      </c>
      <c r="L81">
        <v>8.7899999999999991</v>
      </c>
      <c r="M81">
        <v>17.87</v>
      </c>
      <c r="N81">
        <v>30.22</v>
      </c>
      <c r="O81">
        <v>25.81</v>
      </c>
      <c r="P81">
        <v>6.84</v>
      </c>
      <c r="Q81">
        <v>-7.91</v>
      </c>
      <c r="R81">
        <v>2.25</v>
      </c>
      <c r="S81">
        <v>24.29</v>
      </c>
      <c r="T81">
        <v>40.97</v>
      </c>
      <c r="U81" t="s">
        <v>67</v>
      </c>
      <c r="V81" t="s">
        <v>67</v>
      </c>
    </row>
    <row r="82" spans="1:22" x14ac:dyDescent="0.25">
      <c r="A82" s="5" t="s">
        <v>183</v>
      </c>
      <c r="B82" s="5" t="s">
        <v>184</v>
      </c>
      <c r="C82">
        <v>7.75</v>
      </c>
      <c r="D82">
        <v>7.77</v>
      </c>
      <c r="E82">
        <v>6.2</v>
      </c>
      <c r="F82">
        <v>5.97</v>
      </c>
      <c r="G82">
        <v>7.69</v>
      </c>
      <c r="H82">
        <v>7.85</v>
      </c>
      <c r="I82">
        <v>4.5</v>
      </c>
      <c r="J82">
        <v>8.48</v>
      </c>
      <c r="K82">
        <v>14.09</v>
      </c>
      <c r="L82">
        <v>18.68</v>
      </c>
      <c r="M82">
        <v>19.53</v>
      </c>
      <c r="N82">
        <v>15.5</v>
      </c>
      <c r="O82">
        <v>8.66</v>
      </c>
      <c r="P82">
        <v>10.16</v>
      </c>
      <c r="Q82">
        <v>11.95</v>
      </c>
      <c r="R82">
        <v>17.75</v>
      </c>
      <c r="S82" t="s">
        <v>67</v>
      </c>
      <c r="T82" t="s">
        <v>67</v>
      </c>
      <c r="U82" t="s">
        <v>67</v>
      </c>
      <c r="V82" t="s">
        <v>67</v>
      </c>
    </row>
    <row r="83" spans="1:22" x14ac:dyDescent="0.25">
      <c r="A83" s="5" t="s">
        <v>185</v>
      </c>
      <c r="B83" s="5" t="s">
        <v>186</v>
      </c>
      <c r="C83">
        <v>7.8</v>
      </c>
      <c r="D83">
        <v>6.13</v>
      </c>
      <c r="E83">
        <v>7.34</v>
      </c>
      <c r="F83">
        <v>10.029999999999999</v>
      </c>
      <c r="G83">
        <v>13.18</v>
      </c>
      <c r="H83">
        <v>13.69</v>
      </c>
      <c r="I83">
        <v>10</v>
      </c>
      <c r="J83">
        <v>8.57</v>
      </c>
      <c r="K83">
        <v>12.13</v>
      </c>
      <c r="L83">
        <v>15.31</v>
      </c>
      <c r="M83">
        <v>18.64</v>
      </c>
      <c r="N83" t="s">
        <v>67</v>
      </c>
      <c r="O83" t="s">
        <v>67</v>
      </c>
      <c r="P83" t="s">
        <v>67</v>
      </c>
      <c r="Q83" t="s">
        <v>67</v>
      </c>
      <c r="R83" t="s">
        <v>67</v>
      </c>
      <c r="S83" t="s">
        <v>67</v>
      </c>
      <c r="T83" t="s">
        <v>67</v>
      </c>
      <c r="U83" t="s">
        <v>67</v>
      </c>
      <c r="V83" t="s">
        <v>67</v>
      </c>
    </row>
    <row r="84" spans="1:22" x14ac:dyDescent="0.25">
      <c r="A84" s="5" t="s">
        <v>187</v>
      </c>
      <c r="B84" s="5" t="s">
        <v>188</v>
      </c>
      <c r="C84">
        <v>-0.82</v>
      </c>
      <c r="D84">
        <v>17.79</v>
      </c>
      <c r="E84">
        <v>8.9</v>
      </c>
      <c r="F84">
        <v>4.37</v>
      </c>
      <c r="G84">
        <v>3.39</v>
      </c>
      <c r="H84">
        <v>18.79</v>
      </c>
      <c r="I84">
        <v>10.37</v>
      </c>
      <c r="J84">
        <v>-8.16</v>
      </c>
      <c r="K84">
        <v>21.49</v>
      </c>
      <c r="L84">
        <v>23.47</v>
      </c>
      <c r="M84">
        <v>6.52</v>
      </c>
      <c r="N84">
        <v>22.67</v>
      </c>
      <c r="O84">
        <v>114.29</v>
      </c>
      <c r="P84">
        <v>75</v>
      </c>
      <c r="Q84">
        <v>-500</v>
      </c>
      <c r="R84">
        <v>-127.78</v>
      </c>
      <c r="S84">
        <v>-58.14</v>
      </c>
      <c r="T84">
        <v>48.28</v>
      </c>
      <c r="U84">
        <v>20.83</v>
      </c>
      <c r="V84">
        <v>71.430000000000007</v>
      </c>
    </row>
    <row r="85" spans="1:22" x14ac:dyDescent="0.25">
      <c r="A85" s="5" t="s">
        <v>189</v>
      </c>
      <c r="B85" s="5" t="s">
        <v>190</v>
      </c>
      <c r="C85">
        <v>8.6199999999999992</v>
      </c>
      <c r="D85">
        <v>10.35</v>
      </c>
      <c r="E85">
        <v>5.55</v>
      </c>
      <c r="F85">
        <v>8.85</v>
      </c>
      <c r="G85">
        <v>10.85</v>
      </c>
      <c r="H85">
        <v>7</v>
      </c>
      <c r="I85">
        <v>7.9</v>
      </c>
      <c r="J85">
        <v>12.27</v>
      </c>
      <c r="K85">
        <v>17.16</v>
      </c>
      <c r="L85">
        <v>17.55</v>
      </c>
      <c r="M85">
        <v>47.83</v>
      </c>
      <c r="N85">
        <v>70.650000000000006</v>
      </c>
      <c r="O85">
        <v>-103.57</v>
      </c>
      <c r="P85">
        <v>-184.26</v>
      </c>
      <c r="Q85">
        <v>-228.64</v>
      </c>
      <c r="R85">
        <v>-45.88</v>
      </c>
      <c r="S85">
        <v>3.66</v>
      </c>
      <c r="T85">
        <v>46.85</v>
      </c>
      <c r="U85" t="s">
        <v>67</v>
      </c>
      <c r="V85" t="s">
        <v>67</v>
      </c>
    </row>
    <row r="86" spans="1:22" x14ac:dyDescent="0.25">
      <c r="A86" s="5" t="s">
        <v>191</v>
      </c>
      <c r="B86" s="5" t="s">
        <v>192</v>
      </c>
      <c r="C86">
        <v>6.73</v>
      </c>
      <c r="D86">
        <v>10.65</v>
      </c>
      <c r="E86">
        <v>9.16</v>
      </c>
      <c r="F86">
        <v>5.75</v>
      </c>
      <c r="G86">
        <v>9.18</v>
      </c>
      <c r="H86">
        <v>13.19</v>
      </c>
      <c r="I86">
        <v>10.74</v>
      </c>
      <c r="J86">
        <v>13.2</v>
      </c>
      <c r="K86">
        <v>37.69</v>
      </c>
      <c r="L86">
        <v>48.39</v>
      </c>
      <c r="M86">
        <v>-56.3</v>
      </c>
      <c r="N86">
        <v>-83.16</v>
      </c>
      <c r="O86">
        <v>-99.33</v>
      </c>
      <c r="P86">
        <v>-112.53</v>
      </c>
      <c r="Q86">
        <v>-123.36</v>
      </c>
      <c r="R86">
        <v>-9.08</v>
      </c>
      <c r="S86" t="s">
        <v>67</v>
      </c>
      <c r="T86" t="s">
        <v>67</v>
      </c>
      <c r="U86" t="s">
        <v>67</v>
      </c>
      <c r="V86" t="s">
        <v>67</v>
      </c>
    </row>
    <row r="87" spans="1:22" x14ac:dyDescent="0.25">
      <c r="A87" s="5" t="s">
        <v>193</v>
      </c>
      <c r="B87" s="5" t="s">
        <v>194</v>
      </c>
      <c r="C87">
        <v>9.9600000000000009</v>
      </c>
      <c r="D87">
        <v>10.69</v>
      </c>
      <c r="E87">
        <v>11.18</v>
      </c>
      <c r="F87">
        <v>21.72</v>
      </c>
      <c r="G87">
        <v>28.78</v>
      </c>
      <c r="H87">
        <v>-21.56</v>
      </c>
      <c r="I87">
        <v>-36.21</v>
      </c>
      <c r="J87">
        <v>-43.06</v>
      </c>
      <c r="K87">
        <v>-37.42</v>
      </c>
      <c r="L87">
        <v>-37.49</v>
      </c>
      <c r="M87">
        <v>-32.69</v>
      </c>
      <c r="N87" t="s">
        <v>67</v>
      </c>
      <c r="O87" t="s">
        <v>67</v>
      </c>
      <c r="P87" t="s">
        <v>67</v>
      </c>
      <c r="Q87" t="s">
        <v>67</v>
      </c>
      <c r="R87" t="s">
        <v>67</v>
      </c>
      <c r="S87" t="s">
        <v>67</v>
      </c>
      <c r="T87" t="s">
        <v>67</v>
      </c>
      <c r="U87" t="s">
        <v>67</v>
      </c>
      <c r="V87" t="s">
        <v>67</v>
      </c>
    </row>
    <row r="88" spans="1:22" x14ac:dyDescent="0.25">
      <c r="A88" s="5" t="s">
        <v>195</v>
      </c>
      <c r="B88" s="5" t="s">
        <v>196</v>
      </c>
      <c r="C88">
        <v>4.75</v>
      </c>
      <c r="D88">
        <v>1.64</v>
      </c>
      <c r="E88">
        <v>2.13</v>
      </c>
      <c r="F88">
        <v>3.5</v>
      </c>
      <c r="G88">
        <v>2.31</v>
      </c>
      <c r="H88">
        <v>1.4</v>
      </c>
      <c r="I88">
        <v>1.8</v>
      </c>
      <c r="J88">
        <v>1.2</v>
      </c>
      <c r="K88">
        <v>0.25</v>
      </c>
      <c r="L88">
        <v>0.26</v>
      </c>
      <c r="M88">
        <v>-0.15</v>
      </c>
      <c r="N88">
        <v>-0.06</v>
      </c>
      <c r="O88">
        <v>-0.12</v>
      </c>
      <c r="P88">
        <v>-0.2</v>
      </c>
      <c r="Q88">
        <v>-0.16</v>
      </c>
      <c r="R88" t="s">
        <v>67</v>
      </c>
      <c r="S88" t="s">
        <v>67</v>
      </c>
      <c r="T88" t="s">
        <v>67</v>
      </c>
      <c r="U88" t="s">
        <v>67</v>
      </c>
      <c r="V88" t="s">
        <v>67</v>
      </c>
    </row>
    <row r="89" spans="1:22" x14ac:dyDescent="0.25">
      <c r="A89" s="5" t="s">
        <v>197</v>
      </c>
      <c r="B89" s="5" t="s">
        <v>198</v>
      </c>
      <c r="C89">
        <v>3.2</v>
      </c>
      <c r="D89">
        <v>16.100000000000001</v>
      </c>
      <c r="E89">
        <v>7.67</v>
      </c>
      <c r="F89">
        <v>4.53</v>
      </c>
      <c r="G89">
        <v>7.09</v>
      </c>
      <c r="H89">
        <v>15.02</v>
      </c>
      <c r="I89">
        <v>18.88</v>
      </c>
      <c r="J89">
        <v>-11.71</v>
      </c>
      <c r="K89">
        <v>18.09</v>
      </c>
      <c r="L89">
        <v>19.75</v>
      </c>
      <c r="M89">
        <v>1.95</v>
      </c>
      <c r="N89">
        <v>12.41</v>
      </c>
      <c r="O89">
        <v>85.14</v>
      </c>
      <c r="P89">
        <v>111.43</v>
      </c>
      <c r="Q89">
        <v>483.33</v>
      </c>
      <c r="R89">
        <v>-81.25</v>
      </c>
      <c r="S89">
        <v>-56.76</v>
      </c>
      <c r="T89">
        <v>23.33</v>
      </c>
      <c r="U89">
        <v>25</v>
      </c>
      <c r="V89">
        <v>84.62</v>
      </c>
    </row>
    <row r="90" spans="1:22" x14ac:dyDescent="0.25">
      <c r="A90" s="5" t="s">
        <v>199</v>
      </c>
      <c r="B90" s="5" t="s">
        <v>200</v>
      </c>
      <c r="C90">
        <v>8.99</v>
      </c>
      <c r="D90">
        <v>9.43</v>
      </c>
      <c r="E90">
        <v>6.43</v>
      </c>
      <c r="F90">
        <v>8.8800000000000008</v>
      </c>
      <c r="G90">
        <v>13.66</v>
      </c>
      <c r="H90">
        <v>7.4</v>
      </c>
      <c r="I90">
        <v>8.42</v>
      </c>
      <c r="J90">
        <v>8.7100000000000009</v>
      </c>
      <c r="K90">
        <v>13.26</v>
      </c>
      <c r="L90">
        <v>11.37</v>
      </c>
      <c r="M90">
        <v>33.17</v>
      </c>
      <c r="N90">
        <v>69.66</v>
      </c>
      <c r="O90">
        <v>226.63</v>
      </c>
      <c r="P90">
        <v>171.17</v>
      </c>
      <c r="Q90">
        <v>115.11</v>
      </c>
      <c r="R90">
        <v>-38.229999999999997</v>
      </c>
      <c r="S90">
        <v>-2.81</v>
      </c>
      <c r="T90">
        <v>44.32</v>
      </c>
      <c r="U90" t="s">
        <v>67</v>
      </c>
      <c r="V90" t="s">
        <v>67</v>
      </c>
    </row>
    <row r="91" spans="1:22" x14ac:dyDescent="0.25">
      <c r="A91" s="5" t="s">
        <v>201</v>
      </c>
      <c r="B91" s="5" t="s">
        <v>202</v>
      </c>
      <c r="C91">
        <v>7.72</v>
      </c>
      <c r="D91">
        <v>10.08</v>
      </c>
      <c r="E91">
        <v>10.64</v>
      </c>
      <c r="F91">
        <v>6.76</v>
      </c>
      <c r="G91">
        <v>9.4700000000000006</v>
      </c>
      <c r="H91">
        <v>12.01</v>
      </c>
      <c r="I91">
        <v>9.39</v>
      </c>
      <c r="J91">
        <v>8.1</v>
      </c>
      <c r="K91">
        <v>27.47</v>
      </c>
      <c r="L91">
        <v>46.14</v>
      </c>
      <c r="M91">
        <v>138.85</v>
      </c>
      <c r="N91">
        <v>122.21</v>
      </c>
      <c r="O91">
        <v>108.38</v>
      </c>
      <c r="P91">
        <v>96.02</v>
      </c>
      <c r="Q91">
        <v>78.73</v>
      </c>
      <c r="R91">
        <v>-1.01</v>
      </c>
      <c r="S91" t="s">
        <v>67</v>
      </c>
      <c r="T91" t="s">
        <v>67</v>
      </c>
      <c r="U91" t="s">
        <v>67</v>
      </c>
      <c r="V91" t="s">
        <v>67</v>
      </c>
    </row>
    <row r="92" spans="1:22" x14ac:dyDescent="0.25">
      <c r="A92" s="5" t="s">
        <v>203</v>
      </c>
      <c r="B92" s="5" t="s">
        <v>204</v>
      </c>
      <c r="C92">
        <v>9.86</v>
      </c>
      <c r="D92">
        <v>9.74</v>
      </c>
      <c r="E92">
        <v>9.3699999999999992</v>
      </c>
      <c r="F92">
        <v>17.11</v>
      </c>
      <c r="G92">
        <v>27.8</v>
      </c>
      <c r="H92">
        <v>75.430000000000007</v>
      </c>
      <c r="I92">
        <v>65.8</v>
      </c>
      <c r="J92">
        <v>58.24</v>
      </c>
      <c r="K92">
        <v>61.74</v>
      </c>
      <c r="L92">
        <v>62.43</v>
      </c>
      <c r="M92">
        <v>68.92</v>
      </c>
      <c r="N92" t="s">
        <v>67</v>
      </c>
      <c r="O92" t="s">
        <v>67</v>
      </c>
      <c r="P92" t="s">
        <v>67</v>
      </c>
      <c r="Q92" t="s">
        <v>67</v>
      </c>
      <c r="R92" t="s">
        <v>67</v>
      </c>
      <c r="S92" t="s">
        <v>67</v>
      </c>
      <c r="T92" t="s">
        <v>67</v>
      </c>
      <c r="U92" t="s">
        <v>67</v>
      </c>
      <c r="V92" t="s">
        <v>67</v>
      </c>
    </row>
    <row r="93" spans="1:22" x14ac:dyDescent="0.25">
      <c r="A93" s="5" t="s">
        <v>205</v>
      </c>
      <c r="B93" s="5" t="s">
        <v>206</v>
      </c>
      <c r="C93">
        <v>30.4</v>
      </c>
      <c r="D93">
        <v>1.97</v>
      </c>
      <c r="E93">
        <v>-19.57</v>
      </c>
      <c r="F93">
        <v>5.96</v>
      </c>
      <c r="G93">
        <v>19.010000000000002</v>
      </c>
      <c r="H93">
        <v>-0.45</v>
      </c>
      <c r="I93">
        <v>13.96</v>
      </c>
      <c r="J93">
        <v>69.94</v>
      </c>
      <c r="K93">
        <v>-29.51</v>
      </c>
      <c r="L93">
        <v>62.68</v>
      </c>
      <c r="M93">
        <v>98.87</v>
      </c>
      <c r="N93">
        <v>-68.819999999999993</v>
      </c>
      <c r="O93">
        <v>-7.52</v>
      </c>
      <c r="P93">
        <v>19.77</v>
      </c>
      <c r="Q93">
        <v>-49.93</v>
      </c>
      <c r="R93">
        <v>180.74</v>
      </c>
      <c r="S93">
        <v>-71.42</v>
      </c>
      <c r="T93">
        <v>15.64</v>
      </c>
      <c r="U93">
        <v>-1.48</v>
      </c>
      <c r="V93">
        <v>-42.39</v>
      </c>
    </row>
    <row r="94" spans="1:22" x14ac:dyDescent="0.25">
      <c r="A94" s="5" t="s">
        <v>207</v>
      </c>
      <c r="B94" s="5" t="s">
        <v>208</v>
      </c>
      <c r="C94">
        <v>4.2699999999999996</v>
      </c>
      <c r="D94">
        <v>-3.88</v>
      </c>
      <c r="E94">
        <v>1.8</v>
      </c>
      <c r="F94">
        <v>8.17</v>
      </c>
      <c r="G94">
        <v>10.84</v>
      </c>
      <c r="H94">
        <v>27.82</v>
      </c>
      <c r="I94">
        <v>18.13</v>
      </c>
      <c r="J94">
        <v>34.369999999999997</v>
      </c>
      <c r="K94">
        <v>44.01</v>
      </c>
      <c r="L94">
        <v>30.91</v>
      </c>
      <c r="M94">
        <v>7.51</v>
      </c>
      <c r="N94">
        <v>-18.86</v>
      </c>
      <c r="O94">
        <v>-12.56</v>
      </c>
      <c r="P94">
        <v>50.19</v>
      </c>
      <c r="Q94">
        <v>19.8</v>
      </c>
      <c r="R94">
        <v>41.65</v>
      </c>
      <c r="S94">
        <v>-19.09</v>
      </c>
      <c r="T94">
        <v>-9.41</v>
      </c>
      <c r="U94" t="s">
        <v>67</v>
      </c>
      <c r="V94" t="s">
        <v>67</v>
      </c>
    </row>
    <row r="95" spans="1:22" x14ac:dyDescent="0.25">
      <c r="A95" s="5" t="s">
        <v>209</v>
      </c>
      <c r="B95" s="5" t="s">
        <v>210</v>
      </c>
      <c r="C95">
        <v>7.55</v>
      </c>
      <c r="D95">
        <v>1.38</v>
      </c>
      <c r="E95">
        <v>3.78</v>
      </c>
      <c r="F95">
        <v>21.68</v>
      </c>
      <c r="G95">
        <v>14.59</v>
      </c>
      <c r="H95">
        <v>23.32</v>
      </c>
      <c r="I95">
        <v>43.19</v>
      </c>
      <c r="J95">
        <v>26.63</v>
      </c>
      <c r="K95">
        <v>11.14</v>
      </c>
      <c r="L95">
        <v>21</v>
      </c>
      <c r="M95">
        <v>-1.53</v>
      </c>
      <c r="N95">
        <v>14.85</v>
      </c>
      <c r="O95">
        <v>14.33</v>
      </c>
      <c r="P95">
        <v>18.96</v>
      </c>
      <c r="Q95">
        <v>14.71</v>
      </c>
      <c r="R95">
        <v>16.22</v>
      </c>
      <c r="S95" t="s">
        <v>67</v>
      </c>
      <c r="T95" t="s">
        <v>67</v>
      </c>
      <c r="U95" t="s">
        <v>67</v>
      </c>
      <c r="V95" t="s">
        <v>67</v>
      </c>
    </row>
    <row r="96" spans="1:22" x14ac:dyDescent="0.25">
      <c r="A96" s="5" t="s">
        <v>211</v>
      </c>
      <c r="B96" s="5" t="s">
        <v>212</v>
      </c>
      <c r="C96">
        <v>15.44</v>
      </c>
      <c r="D96">
        <v>22.29</v>
      </c>
      <c r="E96">
        <v>15.21</v>
      </c>
      <c r="F96">
        <v>16.41</v>
      </c>
      <c r="G96">
        <v>17.79</v>
      </c>
      <c r="H96">
        <v>10.9</v>
      </c>
      <c r="I96">
        <v>29.02</v>
      </c>
      <c r="J96">
        <v>20.48</v>
      </c>
      <c r="K96">
        <v>15.05</v>
      </c>
      <c r="L96">
        <v>17.850000000000001</v>
      </c>
      <c r="M96">
        <v>7.35</v>
      </c>
      <c r="N96" t="s">
        <v>67</v>
      </c>
      <c r="O96" t="s">
        <v>67</v>
      </c>
      <c r="P96" t="s">
        <v>67</v>
      </c>
      <c r="Q96" t="s">
        <v>67</v>
      </c>
      <c r="R96" t="s">
        <v>67</v>
      </c>
      <c r="S96" t="s">
        <v>67</v>
      </c>
      <c r="T96" t="s">
        <v>67</v>
      </c>
      <c r="U96" t="s">
        <v>67</v>
      </c>
      <c r="V96" t="s">
        <v>67</v>
      </c>
    </row>
    <row r="97" spans="1:23" x14ac:dyDescent="0.25">
      <c r="A97" s="5" t="s">
        <v>213</v>
      </c>
      <c r="B97" s="5" t="s">
        <v>214</v>
      </c>
      <c r="C97">
        <v>-164.8</v>
      </c>
      <c r="D97">
        <v>43.6</v>
      </c>
      <c r="E97">
        <v>40.1</v>
      </c>
      <c r="F97">
        <v>40.1</v>
      </c>
      <c r="G97">
        <v>39</v>
      </c>
      <c r="H97">
        <v>39.799999999999997</v>
      </c>
      <c r="I97">
        <v>36.200000000000003</v>
      </c>
      <c r="J97">
        <v>35.6</v>
      </c>
      <c r="K97">
        <v>33.5</v>
      </c>
      <c r="L97">
        <v>26.9</v>
      </c>
      <c r="M97">
        <v>22.9</v>
      </c>
      <c r="N97">
        <v>19.600000000000001</v>
      </c>
      <c r="O97">
        <v>15</v>
      </c>
      <c r="P97">
        <v>11.8</v>
      </c>
      <c r="Q97">
        <v>9.9</v>
      </c>
      <c r="R97">
        <v>10</v>
      </c>
      <c r="S97">
        <v>10.7</v>
      </c>
      <c r="T97">
        <v>10.9</v>
      </c>
      <c r="U97">
        <v>13</v>
      </c>
      <c r="V97">
        <v>15.2</v>
      </c>
      <c r="W97">
        <v>13.5</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8" customWidth="1"/>
  </cols>
  <sheetData>
    <row r="1" spans="1:12" ht="18.75" customHeight="1" x14ac:dyDescent="0.3">
      <c r="A1" s="1" t="s">
        <v>532</v>
      </c>
      <c r="B1" s="2" t="s">
        <v>533</v>
      </c>
      <c r="C1" s="2"/>
      <c r="D1" s="2"/>
      <c r="E1" s="2"/>
      <c r="F1" s="2" t="str">
        <f>HYPERLINK("dax-30_Stock_Data_EUR.xlsx#INDEX!A1", "Back to INDEX")</f>
        <v>Back to INDEX</v>
      </c>
      <c r="G1" s="2"/>
      <c r="H1" s="2"/>
      <c r="I1" s="2"/>
      <c r="J1" s="2"/>
      <c r="K1" s="2"/>
      <c r="L1" s="2"/>
    </row>
    <row r="2" spans="1:12" x14ac:dyDescent="0.25">
      <c r="A2" s="3"/>
      <c r="B2" s="4"/>
      <c r="C2" s="4"/>
      <c r="D2" s="4"/>
      <c r="E2" s="4"/>
      <c r="F2" s="4"/>
      <c r="G2" s="4"/>
      <c r="H2" s="4"/>
      <c r="I2" s="4"/>
      <c r="J2" s="4"/>
      <c r="K2" s="4"/>
      <c r="L2" s="4"/>
    </row>
    <row r="3" spans="1:12" x14ac:dyDescent="0.25">
      <c r="A3" s="5" t="s">
        <v>3</v>
      </c>
      <c r="C3" s="5" t="s">
        <v>4</v>
      </c>
      <c r="D3" s="5"/>
      <c r="G3" s="5" t="s">
        <v>5</v>
      </c>
      <c r="H3" s="5"/>
      <c r="J3" s="5" t="s">
        <v>6</v>
      </c>
      <c r="K3" s="5"/>
    </row>
    <row r="4" spans="1:12" x14ac:dyDescent="0.25">
      <c r="A4" s="5" t="s">
        <v>7</v>
      </c>
      <c r="B4" t="s">
        <v>307</v>
      </c>
      <c r="C4" s="5" t="s">
        <v>9</v>
      </c>
      <c r="D4" s="5"/>
      <c r="E4" t="s">
        <v>534</v>
      </c>
      <c r="G4" t="s">
        <v>11</v>
      </c>
      <c r="H4" t="s">
        <v>12</v>
      </c>
      <c r="J4" t="s">
        <v>535</v>
      </c>
      <c r="L4" t="s">
        <v>536</v>
      </c>
    </row>
    <row r="5" spans="1:12" x14ac:dyDescent="0.25">
      <c r="A5" s="5" t="s">
        <v>15</v>
      </c>
      <c r="B5" t="s">
        <v>537</v>
      </c>
      <c r="C5" s="5" t="s">
        <v>17</v>
      </c>
      <c r="D5" s="5"/>
      <c r="E5" t="s">
        <v>67</v>
      </c>
      <c r="G5" t="s">
        <v>444</v>
      </c>
      <c r="H5" t="s">
        <v>28</v>
      </c>
      <c r="J5" t="s">
        <v>538</v>
      </c>
      <c r="L5" t="s">
        <v>539</v>
      </c>
    </row>
    <row r="6" spans="1:12" x14ac:dyDescent="0.25">
      <c r="A6" s="5" t="s">
        <v>23</v>
      </c>
      <c r="B6" t="s">
        <v>67</v>
      </c>
      <c r="C6" s="5" t="s">
        <v>25</v>
      </c>
      <c r="D6" s="5"/>
      <c r="E6" t="s">
        <v>540</v>
      </c>
      <c r="G6" t="s">
        <v>233</v>
      </c>
      <c r="H6" t="s">
        <v>20</v>
      </c>
      <c r="J6" t="s">
        <v>225</v>
      </c>
      <c r="L6" t="s">
        <v>541</v>
      </c>
    </row>
    <row r="7" spans="1:12" x14ac:dyDescent="0.25">
      <c r="A7" s="5" t="s">
        <v>29</v>
      </c>
      <c r="B7" t="s">
        <v>542</v>
      </c>
      <c r="C7" s="5" t="s">
        <v>31</v>
      </c>
      <c r="D7" s="5"/>
      <c r="E7" t="s">
        <v>543</v>
      </c>
      <c r="G7" t="s">
        <v>544</v>
      </c>
      <c r="H7" t="s">
        <v>34</v>
      </c>
      <c r="J7" t="s">
        <v>21</v>
      </c>
      <c r="L7" t="s">
        <v>545</v>
      </c>
    </row>
    <row r="8" spans="1:12" x14ac:dyDescent="0.25">
      <c r="A8" s="5" t="s">
        <v>35</v>
      </c>
      <c r="B8" t="s">
        <v>546</v>
      </c>
      <c r="C8" s="5" t="s">
        <v>37</v>
      </c>
      <c r="D8" s="5"/>
      <c r="E8" t="s">
        <v>547</v>
      </c>
      <c r="G8" t="s">
        <v>548</v>
      </c>
      <c r="H8" t="s">
        <v>40</v>
      </c>
    </row>
    <row r="9" spans="1:12" x14ac:dyDescent="0.25">
      <c r="A9" s="5" t="s">
        <v>41</v>
      </c>
      <c r="B9" t="s">
        <v>42</v>
      </c>
      <c r="C9" s="5" t="s">
        <v>43</v>
      </c>
      <c r="D9" s="5"/>
      <c r="E9" t="s">
        <v>549</v>
      </c>
    </row>
    <row r="10" spans="1:12" x14ac:dyDescent="0.25">
      <c r="A10" s="5" t="s">
        <v>45</v>
      </c>
      <c r="B10" t="s">
        <v>322</v>
      </c>
      <c r="C10" s="5" t="s">
        <v>47</v>
      </c>
      <c r="D10" s="5"/>
      <c r="E10" t="s">
        <v>550</v>
      </c>
    </row>
    <row r="11" spans="1:12" x14ac:dyDescent="0.25">
      <c r="A11" s="5" t="s">
        <v>49</v>
      </c>
      <c r="B11" t="s">
        <v>323</v>
      </c>
    </row>
    <row r="12" spans="1:12" x14ac:dyDescent="0.25">
      <c r="A12" s="5" t="s">
        <v>51</v>
      </c>
      <c r="B12" t="s">
        <v>292</v>
      </c>
    </row>
    <row r="13" spans="1:12" x14ac:dyDescent="0.25">
      <c r="A13" s="5" t="s">
        <v>53</v>
      </c>
      <c r="B13" t="s">
        <v>551</v>
      </c>
    </row>
    <row r="14" spans="1:12" x14ac:dyDescent="0.25">
      <c r="A14" s="5" t="s">
        <v>55</v>
      </c>
      <c r="B14" t="s">
        <v>552</v>
      </c>
    </row>
    <row r="15" spans="1:12" x14ac:dyDescent="0.25">
      <c r="A15" s="5" t="s">
        <v>57</v>
      </c>
      <c r="B15" t="s">
        <v>553</v>
      </c>
    </row>
    <row r="16" spans="1:12" x14ac:dyDescent="0.25">
      <c r="A16" s="5" t="s">
        <v>59</v>
      </c>
      <c r="B16" t="s">
        <v>554</v>
      </c>
    </row>
    <row r="17" spans="1:12" x14ac:dyDescent="0.25">
      <c r="A17" s="5" t="s">
        <v>61</v>
      </c>
      <c r="B17" t="s">
        <v>555</v>
      </c>
    </row>
    <row r="18" spans="1:12" x14ac:dyDescent="0.25">
      <c r="A18" s="3"/>
      <c r="B18" s="4"/>
      <c r="C18" s="4"/>
      <c r="D18" s="4"/>
      <c r="E18" s="4"/>
      <c r="F18" s="4"/>
      <c r="G18" s="4"/>
      <c r="H18" s="4"/>
      <c r="I18" s="4"/>
      <c r="J18" s="4"/>
      <c r="K18" s="4"/>
      <c r="L18" s="4"/>
    </row>
    <row r="19" spans="1:12" x14ac:dyDescent="0.25">
      <c r="A19" s="5" t="s">
        <v>63</v>
      </c>
      <c r="B19" s="5" t="s">
        <v>64</v>
      </c>
      <c r="C19" s="5">
        <v>2020</v>
      </c>
      <c r="D19" s="5">
        <v>2019</v>
      </c>
      <c r="E19" s="5">
        <v>2018</v>
      </c>
      <c r="F19" s="5">
        <v>2017</v>
      </c>
      <c r="G19" s="5">
        <v>2016</v>
      </c>
      <c r="H19" s="5">
        <v>2015</v>
      </c>
      <c r="I19" s="5"/>
      <c r="J19" s="5"/>
      <c r="K19" s="5"/>
      <c r="L19" s="5"/>
    </row>
    <row r="20" spans="1:12" x14ac:dyDescent="0.25">
      <c r="A20" s="5" t="s">
        <v>65</v>
      </c>
      <c r="B20" s="5" t="s">
        <v>66</v>
      </c>
      <c r="C20" t="s">
        <v>67</v>
      </c>
      <c r="D20">
        <v>894.8</v>
      </c>
      <c r="E20">
        <v>747.1</v>
      </c>
      <c r="F20">
        <v>527.1</v>
      </c>
      <c r="G20">
        <v>273.7</v>
      </c>
      <c r="H20">
        <v>125.2</v>
      </c>
    </row>
    <row r="21" spans="1:12" x14ac:dyDescent="0.25">
      <c r="A21" s="5" t="s">
        <v>68</v>
      </c>
      <c r="B21" s="5" t="s">
        <v>69</v>
      </c>
      <c r="C21" t="s">
        <v>67</v>
      </c>
      <c r="D21">
        <v>2156</v>
      </c>
      <c r="E21">
        <v>2294</v>
      </c>
      <c r="F21">
        <v>1920</v>
      </c>
      <c r="G21">
        <v>1107</v>
      </c>
      <c r="H21">
        <v>1041</v>
      </c>
    </row>
    <row r="22" spans="1:12" x14ac:dyDescent="0.25">
      <c r="A22" s="5" t="s">
        <v>70</v>
      </c>
      <c r="B22" s="5" t="s">
        <v>71</v>
      </c>
      <c r="C22" t="s">
        <v>67</v>
      </c>
      <c r="D22">
        <v>-96</v>
      </c>
      <c r="E22">
        <v>-208.4</v>
      </c>
      <c r="F22">
        <v>-84.7</v>
      </c>
      <c r="G22">
        <v>-83.3</v>
      </c>
      <c r="H22">
        <v>-12.6</v>
      </c>
    </row>
    <row r="23" spans="1:12" x14ac:dyDescent="0.25">
      <c r="A23" s="5" t="s">
        <v>72</v>
      </c>
      <c r="B23" s="5" t="s">
        <v>73</v>
      </c>
      <c r="C23" t="s">
        <v>67</v>
      </c>
      <c r="D23">
        <v>2060</v>
      </c>
      <c r="E23">
        <v>2085</v>
      </c>
      <c r="F23">
        <v>1836</v>
      </c>
      <c r="G23">
        <v>1024</v>
      </c>
      <c r="H23">
        <v>1028</v>
      </c>
    </row>
    <row r="24" spans="1:12" x14ac:dyDescent="0.25">
      <c r="A24" s="5" t="s">
        <v>74</v>
      </c>
      <c r="B24" s="5" t="s">
        <v>75</v>
      </c>
      <c r="C24" t="s">
        <v>67</v>
      </c>
      <c r="D24">
        <v>70.599999999999994</v>
      </c>
      <c r="E24">
        <v>44.4</v>
      </c>
      <c r="F24">
        <v>33.5</v>
      </c>
      <c r="G24">
        <v>19.899999999999999</v>
      </c>
      <c r="H24">
        <v>9.3000000000000007</v>
      </c>
    </row>
    <row r="25" spans="1:12" x14ac:dyDescent="0.25">
      <c r="A25" s="5" t="s">
        <v>76</v>
      </c>
      <c r="B25" s="5" t="s">
        <v>77</v>
      </c>
      <c r="C25" t="s">
        <v>67</v>
      </c>
      <c r="D25">
        <v>1709</v>
      </c>
      <c r="E25">
        <v>1828</v>
      </c>
      <c r="F25">
        <v>1539</v>
      </c>
      <c r="G25">
        <v>901.1</v>
      </c>
      <c r="H25">
        <v>920.8</v>
      </c>
    </row>
    <row r="26" spans="1:12" x14ac:dyDescent="0.25">
      <c r="A26" s="5" t="s">
        <v>78</v>
      </c>
      <c r="B26" s="5" t="s">
        <v>79</v>
      </c>
      <c r="C26" t="s">
        <v>67</v>
      </c>
      <c r="D26">
        <v>-401</v>
      </c>
      <c r="E26">
        <v>-207.4</v>
      </c>
      <c r="F26">
        <v>-256.39999999999998</v>
      </c>
      <c r="G26">
        <v>-172.9</v>
      </c>
      <c r="H26">
        <v>-233.9</v>
      </c>
    </row>
    <row r="27" spans="1:12" x14ac:dyDescent="0.25">
      <c r="A27" s="5" t="s">
        <v>80</v>
      </c>
      <c r="B27" s="5" t="s">
        <v>81</v>
      </c>
      <c r="C27" t="s">
        <v>67</v>
      </c>
      <c r="D27">
        <v>1308</v>
      </c>
      <c r="E27">
        <v>1620</v>
      </c>
      <c r="F27">
        <v>1283</v>
      </c>
      <c r="G27">
        <v>728.2</v>
      </c>
      <c r="H27">
        <v>686.9</v>
      </c>
    </row>
    <row r="28" spans="1:12" x14ac:dyDescent="0.25">
      <c r="A28" s="5" t="s">
        <v>82</v>
      </c>
      <c r="B28" s="5" t="s">
        <v>83</v>
      </c>
      <c r="C28" t="s">
        <v>67</v>
      </c>
      <c r="D28">
        <v>3743</v>
      </c>
      <c r="E28">
        <v>2102</v>
      </c>
      <c r="F28">
        <v>1523</v>
      </c>
      <c r="G28">
        <v>1100</v>
      </c>
      <c r="H28">
        <v>432.5</v>
      </c>
    </row>
    <row r="29" spans="1:12" x14ac:dyDescent="0.25">
      <c r="A29" s="5" t="s">
        <v>84</v>
      </c>
      <c r="B29" s="5" t="s">
        <v>85</v>
      </c>
      <c r="C29" t="s">
        <v>67</v>
      </c>
      <c r="D29">
        <v>21702</v>
      </c>
      <c r="E29">
        <v>16939</v>
      </c>
      <c r="F29">
        <v>12247</v>
      </c>
      <c r="G29">
        <v>6989</v>
      </c>
      <c r="H29">
        <v>4008</v>
      </c>
    </row>
    <row r="30" spans="1:12" x14ac:dyDescent="0.25">
      <c r="A30" s="5" t="s">
        <v>86</v>
      </c>
      <c r="B30" s="5" t="s">
        <v>87</v>
      </c>
      <c r="C30" t="s">
        <v>67</v>
      </c>
      <c r="D30">
        <v>25445</v>
      </c>
      <c r="E30">
        <v>19041</v>
      </c>
      <c r="F30">
        <v>13770</v>
      </c>
      <c r="G30">
        <v>8089</v>
      </c>
      <c r="H30">
        <v>4440</v>
      </c>
    </row>
    <row r="31" spans="1:12" x14ac:dyDescent="0.25">
      <c r="A31" s="5" t="s">
        <v>88</v>
      </c>
      <c r="B31" s="5" t="s">
        <v>89</v>
      </c>
      <c r="C31" t="s">
        <v>67</v>
      </c>
      <c r="D31">
        <v>856.6</v>
      </c>
      <c r="E31">
        <v>605.6</v>
      </c>
      <c r="F31">
        <v>565.6</v>
      </c>
      <c r="G31">
        <v>348.8</v>
      </c>
      <c r="H31">
        <v>241.3</v>
      </c>
    </row>
    <row r="32" spans="1:12" x14ac:dyDescent="0.25">
      <c r="A32" s="5" t="s">
        <v>90</v>
      </c>
      <c r="B32" s="5" t="s">
        <v>91</v>
      </c>
      <c r="C32" t="s">
        <v>67</v>
      </c>
      <c r="D32">
        <v>11209</v>
      </c>
      <c r="E32">
        <v>8491</v>
      </c>
      <c r="F32">
        <v>5955</v>
      </c>
      <c r="G32">
        <v>3799</v>
      </c>
      <c r="H32">
        <v>1773</v>
      </c>
    </row>
    <row r="33" spans="1:8" x14ac:dyDescent="0.25">
      <c r="A33" s="5" t="s">
        <v>92</v>
      </c>
      <c r="B33" s="5" t="s">
        <v>93</v>
      </c>
      <c r="C33" t="s">
        <v>67</v>
      </c>
      <c r="D33">
        <v>12066</v>
      </c>
      <c r="E33">
        <v>9097</v>
      </c>
      <c r="F33">
        <v>6521</v>
      </c>
      <c r="G33">
        <v>4148</v>
      </c>
      <c r="H33">
        <v>2015</v>
      </c>
    </row>
    <row r="34" spans="1:8" x14ac:dyDescent="0.25">
      <c r="A34" s="5" t="s">
        <v>78</v>
      </c>
      <c r="B34" s="5" t="s">
        <v>79</v>
      </c>
      <c r="C34" t="s">
        <v>67</v>
      </c>
      <c r="D34">
        <v>1309</v>
      </c>
      <c r="E34">
        <v>567.1</v>
      </c>
      <c r="F34">
        <v>674.3</v>
      </c>
      <c r="G34">
        <v>372.6</v>
      </c>
      <c r="H34">
        <v>320.10000000000002</v>
      </c>
    </row>
    <row r="35" spans="1:8" x14ac:dyDescent="0.25">
      <c r="A35" s="5" t="s">
        <v>94</v>
      </c>
      <c r="B35" s="5" t="s">
        <v>95</v>
      </c>
      <c r="C35" t="s">
        <v>67</v>
      </c>
      <c r="D35">
        <v>12070</v>
      </c>
      <c r="E35">
        <v>9377</v>
      </c>
      <c r="F35">
        <v>6576</v>
      </c>
      <c r="G35">
        <v>3569</v>
      </c>
      <c r="H35">
        <v>2105</v>
      </c>
    </row>
    <row r="36" spans="1:8" x14ac:dyDescent="0.25">
      <c r="A36" s="5" t="s">
        <v>96</v>
      </c>
      <c r="B36" s="5" t="s">
        <v>97</v>
      </c>
      <c r="C36" t="s">
        <v>67</v>
      </c>
      <c r="D36">
        <v>25445</v>
      </c>
      <c r="E36">
        <v>19041</v>
      </c>
      <c r="F36">
        <v>13770</v>
      </c>
      <c r="G36">
        <v>8089</v>
      </c>
      <c r="H36">
        <v>4440</v>
      </c>
    </row>
    <row r="37" spans="1:8" x14ac:dyDescent="0.25">
      <c r="A37" s="5" t="s">
        <v>98</v>
      </c>
      <c r="B37" s="5" t="s">
        <v>99</v>
      </c>
      <c r="C37">
        <v>1536</v>
      </c>
      <c r="D37">
        <v>1224</v>
      </c>
      <c r="E37">
        <v>1129</v>
      </c>
      <c r="F37">
        <v>947.81</v>
      </c>
      <c r="G37">
        <v>676.27</v>
      </c>
      <c r="H37">
        <v>600.14</v>
      </c>
    </row>
    <row r="38" spans="1:8" x14ac:dyDescent="0.25">
      <c r="A38" s="5" t="s">
        <v>100</v>
      </c>
      <c r="B38" s="5" t="s">
        <v>101</v>
      </c>
      <c r="C38">
        <v>15.36</v>
      </c>
      <c r="D38">
        <v>12.2</v>
      </c>
      <c r="E38">
        <v>11.3</v>
      </c>
      <c r="F38">
        <v>9.5</v>
      </c>
      <c r="G38">
        <v>6.76</v>
      </c>
      <c r="H38">
        <v>6</v>
      </c>
    </row>
    <row r="39" spans="1:8" x14ac:dyDescent="0.25">
      <c r="A39" s="5" t="s">
        <v>102</v>
      </c>
      <c r="B39" s="5" t="s">
        <v>103</v>
      </c>
      <c r="C39" t="s">
        <v>67</v>
      </c>
      <c r="D39">
        <v>1.68</v>
      </c>
      <c r="E39">
        <v>1.85</v>
      </c>
      <c r="F39">
        <v>1.94</v>
      </c>
      <c r="G39">
        <v>1.51</v>
      </c>
      <c r="H39">
        <v>1.71</v>
      </c>
    </row>
    <row r="40" spans="1:8" x14ac:dyDescent="0.25">
      <c r="A40" s="5" t="s">
        <v>104</v>
      </c>
      <c r="B40" s="5" t="s">
        <v>105</v>
      </c>
      <c r="C40" t="s">
        <v>67</v>
      </c>
      <c r="D40">
        <v>1.1200000000000001</v>
      </c>
      <c r="E40">
        <v>1.54</v>
      </c>
      <c r="F40">
        <v>1.56</v>
      </c>
      <c r="G40">
        <v>1.1100000000000001</v>
      </c>
      <c r="H40">
        <v>1.26</v>
      </c>
    </row>
    <row r="41" spans="1:8" x14ac:dyDescent="0.25">
      <c r="A41" s="5" t="s">
        <v>106</v>
      </c>
      <c r="B41" s="5" t="s">
        <v>107</v>
      </c>
      <c r="C41" t="s">
        <v>67</v>
      </c>
      <c r="D41">
        <v>1.1100000000000001</v>
      </c>
      <c r="E41">
        <v>1.49</v>
      </c>
      <c r="F41">
        <v>1.35</v>
      </c>
      <c r="G41">
        <v>0.87</v>
      </c>
      <c r="H41">
        <v>1.01</v>
      </c>
    </row>
    <row r="42" spans="1:8" x14ac:dyDescent="0.25">
      <c r="A42" s="5" t="s">
        <v>108</v>
      </c>
      <c r="B42" s="5" t="s">
        <v>109</v>
      </c>
      <c r="C42" t="s">
        <v>67</v>
      </c>
      <c r="D42">
        <v>0.28000000000000003</v>
      </c>
      <c r="E42">
        <v>0.25</v>
      </c>
      <c r="F42">
        <v>0.23</v>
      </c>
      <c r="G42">
        <v>0.16</v>
      </c>
      <c r="H42">
        <v>5.0999999999999997E-2</v>
      </c>
    </row>
    <row r="43" spans="1:8" x14ac:dyDescent="0.25">
      <c r="A43" s="5" t="s">
        <v>110</v>
      </c>
      <c r="B43" s="5" t="s">
        <v>111</v>
      </c>
      <c r="C43" t="s">
        <v>67</v>
      </c>
      <c r="D43" t="s">
        <v>67</v>
      </c>
      <c r="E43">
        <v>209.4</v>
      </c>
      <c r="F43">
        <v>225.7</v>
      </c>
      <c r="G43">
        <v>154.5</v>
      </c>
      <c r="H43">
        <v>34.5</v>
      </c>
    </row>
    <row r="44" spans="1:8" x14ac:dyDescent="0.25">
      <c r="A44" s="5" t="s">
        <v>65</v>
      </c>
      <c r="B44" s="5" t="s">
        <v>66</v>
      </c>
      <c r="C44" t="s">
        <v>67</v>
      </c>
      <c r="D44">
        <v>0.73</v>
      </c>
      <c r="E44">
        <v>0.66</v>
      </c>
      <c r="F44">
        <v>0.56000000000000005</v>
      </c>
      <c r="G44">
        <v>0.4</v>
      </c>
      <c r="H44">
        <v>0.21</v>
      </c>
    </row>
    <row r="45" spans="1:8" x14ac:dyDescent="0.25">
      <c r="A45" s="5" t="s">
        <v>112</v>
      </c>
      <c r="B45" s="5" t="s">
        <v>113</v>
      </c>
      <c r="C45" t="s">
        <v>67</v>
      </c>
      <c r="D45">
        <v>10.93</v>
      </c>
      <c r="E45">
        <v>8.81</v>
      </c>
      <c r="F45">
        <v>7.65</v>
      </c>
      <c r="G45">
        <v>5.83</v>
      </c>
      <c r="H45">
        <v>4.04</v>
      </c>
    </row>
    <row r="46" spans="1:8" x14ac:dyDescent="0.25">
      <c r="A46" s="5" t="s">
        <v>114</v>
      </c>
      <c r="B46" s="5" t="s">
        <v>115</v>
      </c>
      <c r="C46" t="s">
        <v>67</v>
      </c>
      <c r="D46">
        <v>0.5</v>
      </c>
      <c r="E46">
        <v>0.42</v>
      </c>
      <c r="F46">
        <v>0.38</v>
      </c>
      <c r="G46">
        <v>0.26</v>
      </c>
      <c r="H46">
        <v>0.16</v>
      </c>
    </row>
    <row r="47" spans="1:8" x14ac:dyDescent="0.25">
      <c r="A47" s="5" t="s">
        <v>116</v>
      </c>
      <c r="B47" s="5" t="s">
        <v>117</v>
      </c>
      <c r="C47" t="s">
        <v>67</v>
      </c>
      <c r="D47">
        <v>20.8</v>
      </c>
      <c r="E47">
        <v>16.87</v>
      </c>
      <c r="F47">
        <v>14.53</v>
      </c>
      <c r="G47">
        <v>11.96</v>
      </c>
      <c r="H47">
        <v>7.4</v>
      </c>
    </row>
    <row r="48" spans="1:8" x14ac:dyDescent="0.25">
      <c r="A48" s="5" t="s">
        <v>118</v>
      </c>
      <c r="B48" s="5" t="s">
        <v>119</v>
      </c>
      <c r="C48" t="s">
        <v>67</v>
      </c>
      <c r="D48">
        <v>492</v>
      </c>
      <c r="E48">
        <v>374</v>
      </c>
      <c r="F48">
        <v>270</v>
      </c>
      <c r="G48">
        <v>150</v>
      </c>
      <c r="H48" t="s">
        <v>67</v>
      </c>
    </row>
    <row r="49" spans="1:8" x14ac:dyDescent="0.25">
      <c r="A49" s="5" t="s">
        <v>120</v>
      </c>
      <c r="B49" s="5" t="s">
        <v>121</v>
      </c>
      <c r="C49" t="s">
        <v>67</v>
      </c>
      <c r="D49">
        <v>13.4</v>
      </c>
      <c r="E49">
        <v>10.7</v>
      </c>
      <c r="F49">
        <v>6.4</v>
      </c>
      <c r="G49">
        <v>3.4</v>
      </c>
      <c r="H49">
        <v>2.7</v>
      </c>
    </row>
    <row r="50" spans="1:8" x14ac:dyDescent="0.25">
      <c r="A50" s="5" t="s">
        <v>122</v>
      </c>
      <c r="B50" s="5" t="s">
        <v>123</v>
      </c>
      <c r="C50" t="s">
        <v>67</v>
      </c>
      <c r="D50">
        <v>27236</v>
      </c>
      <c r="E50">
        <v>28610</v>
      </c>
      <c r="F50">
        <v>23704</v>
      </c>
      <c r="G50">
        <v>22667</v>
      </c>
      <c r="H50" t="s">
        <v>67</v>
      </c>
    </row>
    <row r="51" spans="1:8" x14ac:dyDescent="0.25">
      <c r="A51" s="5" t="s">
        <v>124</v>
      </c>
      <c r="B51" s="5" t="s">
        <v>125</v>
      </c>
      <c r="C51" t="s">
        <v>67</v>
      </c>
      <c r="D51">
        <v>1820000</v>
      </c>
      <c r="E51">
        <v>2000000</v>
      </c>
      <c r="F51">
        <v>1950000</v>
      </c>
      <c r="G51">
        <v>1820000</v>
      </c>
      <c r="H51" t="s">
        <v>67</v>
      </c>
    </row>
    <row r="52" spans="1:8" x14ac:dyDescent="0.25">
      <c r="A52" s="5" t="s">
        <v>126</v>
      </c>
      <c r="B52" s="5" t="s">
        <v>127</v>
      </c>
      <c r="C52" t="s">
        <v>67</v>
      </c>
      <c r="D52" t="s">
        <v>67</v>
      </c>
      <c r="E52" t="s">
        <v>67</v>
      </c>
      <c r="F52" t="s">
        <v>67</v>
      </c>
      <c r="G52" t="s">
        <v>67</v>
      </c>
      <c r="H52" t="s">
        <v>67</v>
      </c>
    </row>
    <row r="53" spans="1:8" x14ac:dyDescent="0.25">
      <c r="A53" s="5" t="s">
        <v>128</v>
      </c>
      <c r="B53" s="5" t="s">
        <v>129</v>
      </c>
      <c r="C53" t="s">
        <v>67</v>
      </c>
      <c r="D53">
        <v>2660000</v>
      </c>
      <c r="E53">
        <v>4330000</v>
      </c>
      <c r="F53">
        <v>4750000</v>
      </c>
      <c r="G53">
        <v>4850000</v>
      </c>
      <c r="H53" t="s">
        <v>67</v>
      </c>
    </row>
    <row r="54" spans="1:8" x14ac:dyDescent="0.25">
      <c r="A54" s="5" t="s">
        <v>130</v>
      </c>
      <c r="B54" s="5" t="s">
        <v>131</v>
      </c>
      <c r="C54" t="s">
        <v>67</v>
      </c>
      <c r="D54">
        <v>7.1</v>
      </c>
      <c r="E54">
        <v>4.7</v>
      </c>
      <c r="F54">
        <v>3.9</v>
      </c>
      <c r="G54">
        <v>3.8</v>
      </c>
      <c r="H54">
        <v>3.5</v>
      </c>
    </row>
    <row r="55" spans="1:8" x14ac:dyDescent="0.25">
      <c r="A55" s="5" t="s">
        <v>132</v>
      </c>
      <c r="B55" s="5" t="s">
        <v>133</v>
      </c>
      <c r="C55" t="s">
        <v>67</v>
      </c>
      <c r="D55">
        <v>10.91</v>
      </c>
      <c r="E55">
        <v>10.91</v>
      </c>
      <c r="F55">
        <v>10.91</v>
      </c>
      <c r="G55">
        <v>10.33</v>
      </c>
      <c r="H55">
        <v>20.85</v>
      </c>
    </row>
    <row r="56" spans="1:8" x14ac:dyDescent="0.25">
      <c r="A56" s="5" t="s">
        <v>134</v>
      </c>
      <c r="B56" s="5" t="s">
        <v>135</v>
      </c>
      <c r="C56" t="s">
        <v>67</v>
      </c>
      <c r="D56">
        <v>0.81</v>
      </c>
      <c r="E56">
        <v>0.87</v>
      </c>
      <c r="F56">
        <v>0.87</v>
      </c>
      <c r="G56">
        <v>0.79</v>
      </c>
      <c r="H56">
        <v>1.24</v>
      </c>
    </row>
    <row r="57" spans="1:8" x14ac:dyDescent="0.25">
      <c r="A57" s="5" t="s">
        <v>136</v>
      </c>
      <c r="B57" s="5" t="s">
        <v>137</v>
      </c>
      <c r="C57" t="s">
        <v>67</v>
      </c>
      <c r="D57">
        <v>15.91</v>
      </c>
      <c r="E57">
        <v>17.23</v>
      </c>
      <c r="F57">
        <v>15.91</v>
      </c>
      <c r="G57">
        <v>15.81</v>
      </c>
      <c r="H57">
        <v>27.68</v>
      </c>
    </row>
    <row r="58" spans="1:8" x14ac:dyDescent="0.25">
      <c r="A58" s="5" t="s">
        <v>138</v>
      </c>
      <c r="B58" s="5" t="s">
        <v>139</v>
      </c>
      <c r="C58" t="s">
        <v>67</v>
      </c>
      <c r="D58">
        <v>3.51</v>
      </c>
      <c r="E58">
        <v>3.51</v>
      </c>
      <c r="F58">
        <v>3.79</v>
      </c>
      <c r="G58">
        <v>3.9</v>
      </c>
      <c r="H58">
        <v>1.17</v>
      </c>
    </row>
    <row r="59" spans="1:8" x14ac:dyDescent="0.25">
      <c r="A59" s="5" t="s">
        <v>140</v>
      </c>
      <c r="B59" s="5" t="s">
        <v>141</v>
      </c>
      <c r="C59" t="s">
        <v>67</v>
      </c>
      <c r="D59">
        <v>14</v>
      </c>
      <c r="E59">
        <v>21.3</v>
      </c>
      <c r="F59">
        <v>25.7</v>
      </c>
      <c r="G59">
        <v>26.6</v>
      </c>
      <c r="H59">
        <v>29</v>
      </c>
    </row>
    <row r="60" spans="1:8" x14ac:dyDescent="0.25">
      <c r="A60" s="5" t="s">
        <v>142</v>
      </c>
      <c r="B60" s="5" t="s">
        <v>143</v>
      </c>
      <c r="C60" t="s">
        <v>67</v>
      </c>
      <c r="D60">
        <v>9.7799999999999994</v>
      </c>
      <c r="E60">
        <v>16.29</v>
      </c>
      <c r="F60">
        <v>17.690000000000001</v>
      </c>
      <c r="G60">
        <v>18.48</v>
      </c>
      <c r="H60">
        <v>28.32</v>
      </c>
    </row>
    <row r="61" spans="1:8" x14ac:dyDescent="0.25">
      <c r="A61" s="5" t="s">
        <v>144</v>
      </c>
      <c r="B61" s="5" t="s">
        <v>145</v>
      </c>
      <c r="C61" t="s">
        <v>67</v>
      </c>
      <c r="D61">
        <v>146.19</v>
      </c>
      <c r="E61">
        <v>216.89</v>
      </c>
      <c r="F61">
        <v>243.33</v>
      </c>
      <c r="G61">
        <v>266.06</v>
      </c>
      <c r="H61">
        <v>548.64</v>
      </c>
    </row>
    <row r="62" spans="1:8" x14ac:dyDescent="0.25">
      <c r="A62" s="5" t="s">
        <v>146</v>
      </c>
      <c r="B62" s="5" t="s">
        <v>147</v>
      </c>
      <c r="C62" t="s">
        <v>67</v>
      </c>
      <c r="D62">
        <v>5.14</v>
      </c>
      <c r="E62">
        <v>8.51</v>
      </c>
      <c r="F62">
        <v>9.31</v>
      </c>
      <c r="G62">
        <v>9</v>
      </c>
      <c r="H62">
        <v>15.47</v>
      </c>
    </row>
    <row r="63" spans="1:8" x14ac:dyDescent="0.25">
      <c r="A63" s="5" t="s">
        <v>148</v>
      </c>
      <c r="B63" s="5" t="s">
        <v>148</v>
      </c>
      <c r="C63" t="s">
        <v>67</v>
      </c>
      <c r="D63">
        <v>5.14</v>
      </c>
      <c r="E63">
        <v>8.51</v>
      </c>
      <c r="F63">
        <v>9.31</v>
      </c>
      <c r="G63">
        <v>9</v>
      </c>
      <c r="H63">
        <v>15.47</v>
      </c>
    </row>
    <row r="64" spans="1:8" x14ac:dyDescent="0.25">
      <c r="A64" s="5" t="s">
        <v>149</v>
      </c>
      <c r="B64" s="5" t="s">
        <v>150</v>
      </c>
      <c r="C64" t="s">
        <v>67</v>
      </c>
      <c r="D64">
        <v>14.71</v>
      </c>
      <c r="E64">
        <v>11.04</v>
      </c>
      <c r="F64">
        <v>11.06</v>
      </c>
      <c r="G64">
        <v>13.6</v>
      </c>
      <c r="H64">
        <v>9.74</v>
      </c>
    </row>
    <row r="65" spans="1:8" x14ac:dyDescent="0.25">
      <c r="A65" s="5" t="s">
        <v>151</v>
      </c>
      <c r="B65" s="5" t="s">
        <v>152</v>
      </c>
      <c r="C65" t="s">
        <v>67</v>
      </c>
      <c r="D65">
        <v>52.58</v>
      </c>
      <c r="E65">
        <v>52.23</v>
      </c>
      <c r="F65">
        <v>52.65</v>
      </c>
      <c r="G65">
        <v>48.72</v>
      </c>
      <c r="H65">
        <v>54.63</v>
      </c>
    </row>
    <row r="66" spans="1:8" x14ac:dyDescent="0.25">
      <c r="A66" s="5" t="s">
        <v>153</v>
      </c>
      <c r="B66" s="5" t="s">
        <v>154</v>
      </c>
      <c r="C66" t="s">
        <v>67</v>
      </c>
      <c r="D66">
        <v>47.42</v>
      </c>
      <c r="E66">
        <v>47.77</v>
      </c>
      <c r="F66">
        <v>47.35</v>
      </c>
      <c r="G66">
        <v>51.28</v>
      </c>
      <c r="H66">
        <v>45.37</v>
      </c>
    </row>
    <row r="67" spans="1:8" x14ac:dyDescent="0.25">
      <c r="A67" s="5" t="s">
        <v>155</v>
      </c>
      <c r="B67" s="5" t="s">
        <v>156</v>
      </c>
      <c r="C67" t="s">
        <v>67</v>
      </c>
      <c r="D67">
        <v>90.19</v>
      </c>
      <c r="E67">
        <v>91.47</v>
      </c>
      <c r="F67">
        <v>89.94</v>
      </c>
      <c r="G67">
        <v>105.25</v>
      </c>
      <c r="H67">
        <v>83.06</v>
      </c>
    </row>
    <row r="68" spans="1:8" x14ac:dyDescent="0.25">
      <c r="A68" s="5"/>
      <c r="B68" s="5"/>
    </row>
    <row r="69" spans="1:8" x14ac:dyDescent="0.25">
      <c r="A69" s="5" t="s">
        <v>157</v>
      </c>
      <c r="B69" s="5" t="s">
        <v>158</v>
      </c>
      <c r="C69" t="s">
        <v>67</v>
      </c>
      <c r="D69">
        <v>14.71</v>
      </c>
      <c r="E69">
        <v>11.04</v>
      </c>
      <c r="F69">
        <v>11.06</v>
      </c>
      <c r="G69">
        <v>13.6</v>
      </c>
    </row>
    <row r="70" spans="1:8" x14ac:dyDescent="0.25">
      <c r="A70" s="5" t="s">
        <v>159</v>
      </c>
      <c r="B70" s="5" t="s">
        <v>160</v>
      </c>
      <c r="C70" t="s">
        <v>67</v>
      </c>
      <c r="D70">
        <v>179178.08</v>
      </c>
      <c r="E70">
        <v>245454.55</v>
      </c>
      <c r="F70">
        <v>229107.14</v>
      </c>
      <c r="G70">
        <v>182050</v>
      </c>
    </row>
    <row r="71" spans="1:8" x14ac:dyDescent="0.25">
      <c r="A71" s="5" t="s">
        <v>161</v>
      </c>
      <c r="B71" s="5" t="s">
        <v>162</v>
      </c>
      <c r="C71" t="s">
        <v>67</v>
      </c>
      <c r="D71">
        <v>295342.46999999997</v>
      </c>
      <c r="E71">
        <v>347575.76</v>
      </c>
      <c r="F71">
        <v>342857.14</v>
      </c>
      <c r="G71">
        <v>276750</v>
      </c>
    </row>
    <row r="72" spans="1:8" x14ac:dyDescent="0.25">
      <c r="A72" s="5" t="s">
        <v>163</v>
      </c>
      <c r="B72" s="5" t="s">
        <v>164</v>
      </c>
      <c r="C72" t="s">
        <v>67</v>
      </c>
      <c r="D72">
        <v>0</v>
      </c>
      <c r="E72">
        <v>0</v>
      </c>
      <c r="F72">
        <v>0</v>
      </c>
      <c r="G72">
        <v>0</v>
      </c>
    </row>
    <row r="73" spans="1:8" x14ac:dyDescent="0.25">
      <c r="A73" s="5" t="s">
        <v>165</v>
      </c>
      <c r="B73" s="5" t="s">
        <v>166</v>
      </c>
      <c r="C73" t="s">
        <v>67</v>
      </c>
      <c r="D73">
        <v>85.29</v>
      </c>
      <c r="E73">
        <v>88.96</v>
      </c>
      <c r="F73">
        <v>88.94</v>
      </c>
      <c r="G73">
        <v>86.4</v>
      </c>
    </row>
    <row r="74" spans="1:8" x14ac:dyDescent="0.25">
      <c r="A74" s="5" t="s">
        <v>167</v>
      </c>
      <c r="B74" s="5" t="s">
        <v>168</v>
      </c>
      <c r="C74" t="s">
        <v>67</v>
      </c>
      <c r="D74">
        <v>5.14</v>
      </c>
      <c r="E74">
        <v>8.51</v>
      </c>
      <c r="F74">
        <v>9.32</v>
      </c>
      <c r="G74">
        <v>9</v>
      </c>
    </row>
    <row r="75" spans="1:8" x14ac:dyDescent="0.25">
      <c r="A75" s="5" t="s">
        <v>169</v>
      </c>
      <c r="B75" s="5" t="s">
        <v>170</v>
      </c>
      <c r="C75" t="s">
        <v>67</v>
      </c>
      <c r="D75">
        <v>8.77</v>
      </c>
      <c r="E75">
        <v>12.44</v>
      </c>
      <c r="F75">
        <v>14.54</v>
      </c>
      <c r="G75">
        <v>14.3</v>
      </c>
    </row>
    <row r="76" spans="1:8" x14ac:dyDescent="0.25">
      <c r="A76" s="5" t="s">
        <v>171</v>
      </c>
      <c r="B76" s="5" t="s">
        <v>172</v>
      </c>
      <c r="C76" t="s">
        <v>67</v>
      </c>
      <c r="D76">
        <v>55.62</v>
      </c>
      <c r="E76">
        <v>55.36</v>
      </c>
      <c r="F76">
        <v>53.69</v>
      </c>
      <c r="G76">
        <v>51.07</v>
      </c>
    </row>
    <row r="77" spans="1:8" x14ac:dyDescent="0.25">
      <c r="A77" s="5" t="s">
        <v>173</v>
      </c>
      <c r="B77" s="5" t="s">
        <v>174</v>
      </c>
      <c r="C77" t="s">
        <v>67</v>
      </c>
      <c r="D77">
        <v>436.96</v>
      </c>
      <c r="E77">
        <v>347.09</v>
      </c>
      <c r="F77">
        <v>269.27</v>
      </c>
      <c r="G77">
        <v>315.37</v>
      </c>
    </row>
    <row r="78" spans="1:8" x14ac:dyDescent="0.25">
      <c r="A78" s="5" t="s">
        <v>175</v>
      </c>
      <c r="B78" s="5" t="s">
        <v>176</v>
      </c>
      <c r="C78" t="s">
        <v>67</v>
      </c>
      <c r="D78">
        <v>19473.84</v>
      </c>
      <c r="E78">
        <v>19452.669999999998</v>
      </c>
      <c r="F78">
        <v>15079.6571</v>
      </c>
      <c r="G78">
        <v>10691.8287</v>
      </c>
    </row>
    <row r="79" spans="1:8" x14ac:dyDescent="0.25">
      <c r="A79" s="5" t="s">
        <v>177</v>
      </c>
      <c r="B79" s="5" t="s">
        <v>178</v>
      </c>
      <c r="C79">
        <v>-312</v>
      </c>
      <c r="D79">
        <v>-95</v>
      </c>
      <c r="E79">
        <v>-181.19000000000011</v>
      </c>
      <c r="F79">
        <v>-271.54000000000002</v>
      </c>
      <c r="G79">
        <v>-76.13</v>
      </c>
    </row>
    <row r="80" spans="1:8" x14ac:dyDescent="0.25">
      <c r="A80" s="5" t="s">
        <v>179</v>
      </c>
      <c r="B80" s="5" t="s">
        <v>180</v>
      </c>
      <c r="C80" t="s">
        <v>67</v>
      </c>
      <c r="D80">
        <v>10.61</v>
      </c>
      <c r="E80">
        <v>17.86</v>
      </c>
      <c r="F80">
        <v>40</v>
      </c>
      <c r="G80">
        <v>90.48</v>
      </c>
    </row>
    <row r="81" spans="1:7" x14ac:dyDescent="0.25">
      <c r="A81" s="5" t="s">
        <v>181</v>
      </c>
      <c r="B81" s="5" t="s">
        <v>182</v>
      </c>
      <c r="C81" t="s">
        <v>67</v>
      </c>
      <c r="D81">
        <v>22.82</v>
      </c>
      <c r="E81">
        <v>49.45</v>
      </c>
      <c r="F81" t="s">
        <v>67</v>
      </c>
      <c r="G81" t="s">
        <v>67</v>
      </c>
    </row>
    <row r="82" spans="1:7" x14ac:dyDescent="0.25">
      <c r="A82" s="5" t="s">
        <v>183</v>
      </c>
      <c r="B82" s="5" t="s">
        <v>184</v>
      </c>
      <c r="C82" t="s">
        <v>67</v>
      </c>
      <c r="D82" t="s">
        <v>67</v>
      </c>
      <c r="E82" t="s">
        <v>67</v>
      </c>
      <c r="F82" t="s">
        <v>67</v>
      </c>
      <c r="G82" t="s">
        <v>67</v>
      </c>
    </row>
    <row r="83" spans="1:7" x14ac:dyDescent="0.25">
      <c r="A83" s="5" t="s">
        <v>185</v>
      </c>
      <c r="B83" s="5" t="s">
        <v>186</v>
      </c>
      <c r="C83" t="s">
        <v>67</v>
      </c>
      <c r="D83" t="s">
        <v>67</v>
      </c>
      <c r="E83" t="s">
        <v>67</v>
      </c>
      <c r="F83" t="s">
        <v>67</v>
      </c>
      <c r="G83" t="s">
        <v>67</v>
      </c>
    </row>
    <row r="84" spans="1:7" x14ac:dyDescent="0.25">
      <c r="A84" s="5" t="s">
        <v>187</v>
      </c>
      <c r="B84" s="5" t="s">
        <v>188</v>
      </c>
      <c r="C84" t="s">
        <v>67</v>
      </c>
      <c r="D84">
        <v>-19.260000000000002</v>
      </c>
      <c r="E84">
        <v>26.27</v>
      </c>
      <c r="F84">
        <v>76.19</v>
      </c>
      <c r="G84">
        <v>6.01</v>
      </c>
    </row>
    <row r="85" spans="1:7" x14ac:dyDescent="0.25">
      <c r="A85" s="5" t="s">
        <v>189</v>
      </c>
      <c r="B85" s="5" t="s">
        <v>190</v>
      </c>
      <c r="C85" t="s">
        <v>67</v>
      </c>
      <c r="D85">
        <v>27.73</v>
      </c>
      <c r="E85">
        <v>36.159999999999997</v>
      </c>
      <c r="F85" t="s">
        <v>67</v>
      </c>
      <c r="G85" t="s">
        <v>67</v>
      </c>
    </row>
    <row r="86" spans="1:7" x14ac:dyDescent="0.25">
      <c r="A86" s="5" t="s">
        <v>191</v>
      </c>
      <c r="B86" s="5" t="s">
        <v>192</v>
      </c>
      <c r="C86" t="s">
        <v>67</v>
      </c>
      <c r="D86" t="s">
        <v>67</v>
      </c>
      <c r="E86" t="s">
        <v>67</v>
      </c>
      <c r="F86" t="s">
        <v>67</v>
      </c>
      <c r="G86" t="s">
        <v>67</v>
      </c>
    </row>
    <row r="87" spans="1:7" x14ac:dyDescent="0.25">
      <c r="A87" s="5" t="s">
        <v>193</v>
      </c>
      <c r="B87" s="5" t="s">
        <v>194</v>
      </c>
      <c r="C87" t="s">
        <v>67</v>
      </c>
      <c r="D87" t="s">
        <v>67</v>
      </c>
      <c r="E87" t="s">
        <v>67</v>
      </c>
      <c r="F87" t="s">
        <v>67</v>
      </c>
      <c r="G87" t="s">
        <v>67</v>
      </c>
    </row>
    <row r="88" spans="1:7" x14ac:dyDescent="0.25">
      <c r="A88" s="5" t="s">
        <v>195</v>
      </c>
      <c r="B88" s="5" t="s">
        <v>196</v>
      </c>
      <c r="C88" t="s">
        <v>67</v>
      </c>
      <c r="D88" t="s">
        <v>67</v>
      </c>
      <c r="E88" t="s">
        <v>67</v>
      </c>
      <c r="F88" t="s">
        <v>67</v>
      </c>
      <c r="G88" t="s">
        <v>67</v>
      </c>
    </row>
    <row r="89" spans="1:7" x14ac:dyDescent="0.25">
      <c r="A89" s="5" t="s">
        <v>197</v>
      </c>
      <c r="B89" s="5" t="s">
        <v>198</v>
      </c>
      <c r="C89" t="s">
        <v>67</v>
      </c>
      <c r="D89">
        <v>-6.02</v>
      </c>
      <c r="E89">
        <v>19.48</v>
      </c>
      <c r="F89">
        <v>73.44</v>
      </c>
      <c r="G89">
        <v>6.34</v>
      </c>
    </row>
    <row r="90" spans="1:7" x14ac:dyDescent="0.25">
      <c r="A90" s="5" t="s">
        <v>199</v>
      </c>
      <c r="B90" s="5" t="s">
        <v>200</v>
      </c>
      <c r="C90" t="s">
        <v>67</v>
      </c>
      <c r="D90">
        <v>28.97</v>
      </c>
      <c r="E90">
        <v>33.090000000000003</v>
      </c>
      <c r="F90" t="s">
        <v>67</v>
      </c>
      <c r="G90" t="s">
        <v>67</v>
      </c>
    </row>
    <row r="91" spans="1:7" x14ac:dyDescent="0.25">
      <c r="A91" s="5" t="s">
        <v>201</v>
      </c>
      <c r="B91" s="5" t="s">
        <v>202</v>
      </c>
      <c r="C91" t="s">
        <v>67</v>
      </c>
      <c r="D91" t="s">
        <v>67</v>
      </c>
      <c r="E91" t="s">
        <v>67</v>
      </c>
      <c r="F91" t="s">
        <v>67</v>
      </c>
      <c r="G91" t="s">
        <v>67</v>
      </c>
    </row>
    <row r="92" spans="1:7" x14ac:dyDescent="0.25">
      <c r="A92" s="5" t="s">
        <v>203</v>
      </c>
      <c r="B92" s="5" t="s">
        <v>204</v>
      </c>
      <c r="C92" t="s">
        <v>67</v>
      </c>
      <c r="D92" t="s">
        <v>67</v>
      </c>
      <c r="E92" t="s">
        <v>67</v>
      </c>
      <c r="F92" t="s">
        <v>67</v>
      </c>
      <c r="G92" t="s">
        <v>67</v>
      </c>
    </row>
    <row r="93" spans="1:7" x14ac:dyDescent="0.25">
      <c r="A93" s="5" t="s">
        <v>205</v>
      </c>
      <c r="B93" s="5" t="s">
        <v>206</v>
      </c>
      <c r="C93" t="s">
        <v>67</v>
      </c>
      <c r="D93">
        <v>-7.66</v>
      </c>
      <c r="E93">
        <v>8.3000000000000007</v>
      </c>
      <c r="F93">
        <v>0.63</v>
      </c>
      <c r="G93">
        <v>-42.88</v>
      </c>
    </row>
    <row r="94" spans="1:7" x14ac:dyDescent="0.25">
      <c r="A94" s="5" t="s">
        <v>207</v>
      </c>
      <c r="B94" s="5" t="s">
        <v>208</v>
      </c>
      <c r="C94" t="s">
        <v>67</v>
      </c>
      <c r="D94">
        <v>0.42</v>
      </c>
      <c r="E94">
        <v>-11.32</v>
      </c>
      <c r="F94" t="s">
        <v>67</v>
      </c>
      <c r="G94" t="s">
        <v>67</v>
      </c>
    </row>
    <row r="95" spans="1:7" x14ac:dyDescent="0.25">
      <c r="A95" s="5" t="s">
        <v>209</v>
      </c>
      <c r="B95" s="5" t="s">
        <v>210</v>
      </c>
      <c r="C95" t="s">
        <v>67</v>
      </c>
      <c r="D95" t="s">
        <v>67</v>
      </c>
      <c r="E95" t="s">
        <v>67</v>
      </c>
      <c r="F95" t="s">
        <v>67</v>
      </c>
      <c r="G95" t="s">
        <v>67</v>
      </c>
    </row>
    <row r="96" spans="1:7" x14ac:dyDescent="0.25">
      <c r="A96" s="5" t="s">
        <v>211</v>
      </c>
      <c r="B96" s="5" t="s">
        <v>212</v>
      </c>
      <c r="C96" t="s">
        <v>67</v>
      </c>
      <c r="D96" t="s">
        <v>67</v>
      </c>
      <c r="E96" t="s">
        <v>67</v>
      </c>
      <c r="F96" t="s">
        <v>67</v>
      </c>
      <c r="G96" t="s">
        <v>67</v>
      </c>
    </row>
    <row r="97" spans="1:8" x14ac:dyDescent="0.25">
      <c r="A97" s="5" t="s">
        <v>213</v>
      </c>
      <c r="B97" s="5" t="s">
        <v>214</v>
      </c>
      <c r="C97" t="s">
        <v>67</v>
      </c>
      <c r="D97">
        <v>2886</v>
      </c>
      <c r="E97">
        <v>1496</v>
      </c>
      <c r="F97">
        <v>957.5</v>
      </c>
      <c r="G97">
        <v>751.2</v>
      </c>
      <c r="H97">
        <v>191.2</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3" width="11" customWidth="1"/>
    <col min="14" max="14" width="21" customWidth="1"/>
    <col min="15" max="15" width="11" customWidth="1"/>
    <col min="16" max="18" width="21" customWidth="1"/>
    <col min="19" max="20" width="22" customWidth="1"/>
    <col min="21" max="21" width="10" customWidth="1"/>
    <col min="22" max="22" width="21" customWidth="1"/>
    <col min="23" max="23" width="10" customWidth="1"/>
  </cols>
  <sheetData>
    <row r="1" spans="1:23" ht="18.75" customHeight="1" x14ac:dyDescent="0.3">
      <c r="A1" s="1" t="s">
        <v>556</v>
      </c>
      <c r="B1" s="2" t="s">
        <v>557</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558</v>
      </c>
      <c r="C4" s="5" t="s">
        <v>9</v>
      </c>
      <c r="D4" s="5"/>
      <c r="E4" t="s">
        <v>559</v>
      </c>
      <c r="G4" t="s">
        <v>367</v>
      </c>
      <c r="H4" t="s">
        <v>20</v>
      </c>
      <c r="J4" t="s">
        <v>560</v>
      </c>
      <c r="L4" t="s">
        <v>561</v>
      </c>
    </row>
    <row r="5" spans="1:23" x14ac:dyDescent="0.25">
      <c r="A5" s="5" t="s">
        <v>15</v>
      </c>
      <c r="B5" t="s">
        <v>562</v>
      </c>
      <c r="C5" s="5" t="s">
        <v>17</v>
      </c>
      <c r="D5" s="5"/>
      <c r="E5" t="s">
        <v>563</v>
      </c>
      <c r="G5" t="s">
        <v>399</v>
      </c>
      <c r="H5" t="s">
        <v>28</v>
      </c>
      <c r="J5" t="s">
        <v>564</v>
      </c>
      <c r="L5" t="s">
        <v>565</v>
      </c>
    </row>
    <row r="6" spans="1:23" x14ac:dyDescent="0.25">
      <c r="A6" s="5" t="s">
        <v>23</v>
      </c>
      <c r="B6" t="s">
        <v>566</v>
      </c>
      <c r="C6" s="5" t="s">
        <v>25</v>
      </c>
      <c r="D6" s="5"/>
      <c r="E6" t="s">
        <v>567</v>
      </c>
      <c r="G6" t="s">
        <v>568</v>
      </c>
      <c r="H6" t="s">
        <v>450</v>
      </c>
      <c r="J6" t="s">
        <v>237</v>
      </c>
      <c r="L6" t="s">
        <v>569</v>
      </c>
    </row>
    <row r="7" spans="1:23" x14ac:dyDescent="0.25">
      <c r="A7" s="5" t="s">
        <v>29</v>
      </c>
      <c r="B7" t="s">
        <v>447</v>
      </c>
      <c r="C7" s="5" t="s">
        <v>31</v>
      </c>
      <c r="D7" s="5"/>
      <c r="E7" t="s">
        <v>570</v>
      </c>
      <c r="G7" t="s">
        <v>571</v>
      </c>
      <c r="H7" t="s">
        <v>454</v>
      </c>
      <c r="J7" t="s">
        <v>572</v>
      </c>
      <c r="L7" t="s">
        <v>289</v>
      </c>
    </row>
    <row r="8" spans="1:23" x14ac:dyDescent="0.25">
      <c r="A8" s="5" t="s">
        <v>35</v>
      </c>
      <c r="B8" t="s">
        <v>36</v>
      </c>
      <c r="C8" s="5" t="s">
        <v>37</v>
      </c>
      <c r="D8" s="5"/>
      <c r="E8" t="s">
        <v>573</v>
      </c>
      <c r="G8" t="s">
        <v>574</v>
      </c>
      <c r="H8" t="s">
        <v>34</v>
      </c>
      <c r="J8" t="s">
        <v>225</v>
      </c>
      <c r="L8" t="s">
        <v>441</v>
      </c>
    </row>
    <row r="9" spans="1:23" x14ac:dyDescent="0.25">
      <c r="A9" s="5" t="s">
        <v>41</v>
      </c>
      <c r="B9" t="s">
        <v>42</v>
      </c>
      <c r="C9" s="5" t="s">
        <v>43</v>
      </c>
      <c r="D9" s="5"/>
      <c r="E9" t="s">
        <v>575</v>
      </c>
      <c r="G9" t="s">
        <v>482</v>
      </c>
      <c r="H9" t="s">
        <v>40</v>
      </c>
      <c r="J9" t="s">
        <v>248</v>
      </c>
      <c r="L9" t="s">
        <v>441</v>
      </c>
    </row>
    <row r="10" spans="1:23" x14ac:dyDescent="0.25">
      <c r="A10" s="5" t="s">
        <v>45</v>
      </c>
      <c r="B10" t="s">
        <v>576</v>
      </c>
      <c r="C10" s="5" t="s">
        <v>47</v>
      </c>
      <c r="D10" s="5"/>
      <c r="E10" t="s">
        <v>577</v>
      </c>
      <c r="G10" t="s">
        <v>578</v>
      </c>
      <c r="H10" t="s">
        <v>12</v>
      </c>
      <c r="J10" t="s">
        <v>579</v>
      </c>
      <c r="L10" t="s">
        <v>580</v>
      </c>
    </row>
    <row r="11" spans="1:23" x14ac:dyDescent="0.25">
      <c r="A11" s="5" t="s">
        <v>49</v>
      </c>
      <c r="B11" t="s">
        <v>581</v>
      </c>
      <c r="J11" t="s">
        <v>582</v>
      </c>
      <c r="L11" t="s">
        <v>583</v>
      </c>
    </row>
    <row r="12" spans="1:23" x14ac:dyDescent="0.25">
      <c r="A12" s="5" t="s">
        <v>51</v>
      </c>
      <c r="B12" t="s">
        <v>357</v>
      </c>
      <c r="J12" t="s">
        <v>354</v>
      </c>
      <c r="L12" t="s">
        <v>584</v>
      </c>
    </row>
    <row r="13" spans="1:23" x14ac:dyDescent="0.25">
      <c r="A13" s="5" t="s">
        <v>53</v>
      </c>
      <c r="B13" t="s">
        <v>585</v>
      </c>
    </row>
    <row r="14" spans="1:23" x14ac:dyDescent="0.25">
      <c r="A14" s="5" t="s">
        <v>55</v>
      </c>
      <c r="B14" t="s">
        <v>586</v>
      </c>
    </row>
    <row r="15" spans="1:23" x14ac:dyDescent="0.25">
      <c r="A15" s="5" t="s">
        <v>57</v>
      </c>
      <c r="B15" t="s">
        <v>587</v>
      </c>
    </row>
    <row r="16" spans="1:23" x14ac:dyDescent="0.25">
      <c r="A16" s="5" t="s">
        <v>59</v>
      </c>
      <c r="B16" t="s">
        <v>588</v>
      </c>
    </row>
    <row r="17" spans="1:23" x14ac:dyDescent="0.25">
      <c r="A17" s="5" t="s">
        <v>61</v>
      </c>
      <c r="B17" t="s">
        <v>589</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590</v>
      </c>
      <c r="B19" s="5" t="s">
        <v>591</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10763</v>
      </c>
      <c r="D20">
        <v>10424</v>
      </c>
      <c r="E20">
        <v>11040</v>
      </c>
      <c r="F20">
        <v>9475</v>
      </c>
      <c r="G20">
        <v>10995</v>
      </c>
      <c r="H20">
        <v>11335</v>
      </c>
      <c r="I20">
        <v>12347</v>
      </c>
      <c r="J20">
        <v>13789</v>
      </c>
      <c r="K20">
        <v>13336</v>
      </c>
      <c r="L20">
        <v>9865</v>
      </c>
      <c r="M20">
        <v>6687</v>
      </c>
      <c r="N20">
        <v>8385</v>
      </c>
      <c r="O20">
        <v>6469</v>
      </c>
      <c r="P20">
        <v>5753</v>
      </c>
      <c r="Q20">
        <v>3022</v>
      </c>
      <c r="R20">
        <v>2481</v>
      </c>
      <c r="S20">
        <v>1816</v>
      </c>
      <c r="T20">
        <v>1920</v>
      </c>
      <c r="U20">
        <v>2010</v>
      </c>
      <c r="V20">
        <v>1897</v>
      </c>
      <c r="W20">
        <v>1135</v>
      </c>
    </row>
    <row r="21" spans="1:23" x14ac:dyDescent="0.25">
      <c r="A21" s="5" t="s">
        <v>299</v>
      </c>
      <c r="B21" s="5" t="s">
        <v>300</v>
      </c>
      <c r="C21">
        <v>1027</v>
      </c>
      <c r="D21">
        <v>1022</v>
      </c>
      <c r="E21">
        <v>1327</v>
      </c>
      <c r="F21">
        <v>1004</v>
      </c>
      <c r="G21">
        <v>1009</v>
      </c>
      <c r="H21">
        <v>890.5</v>
      </c>
      <c r="I21">
        <v>612.1</v>
      </c>
      <c r="J21">
        <v>1374</v>
      </c>
      <c r="K21">
        <v>1083</v>
      </c>
      <c r="L21">
        <v>1040</v>
      </c>
      <c r="M21">
        <v>500.6</v>
      </c>
      <c r="N21">
        <v>796.6</v>
      </c>
      <c r="O21">
        <v>694.6</v>
      </c>
      <c r="P21">
        <v>667.1</v>
      </c>
      <c r="Q21">
        <v>441.6</v>
      </c>
      <c r="R21">
        <v>388.4</v>
      </c>
      <c r="S21">
        <v>354.3</v>
      </c>
      <c r="T21">
        <v>390.4</v>
      </c>
      <c r="U21">
        <v>362.2</v>
      </c>
      <c r="V21">
        <v>342.2</v>
      </c>
      <c r="W21">
        <v>228.5</v>
      </c>
    </row>
    <row r="22" spans="1:23" x14ac:dyDescent="0.25">
      <c r="A22" s="5" t="s">
        <v>68</v>
      </c>
      <c r="B22" s="5" t="s">
        <v>69</v>
      </c>
      <c r="C22">
        <v>273.60000000000002</v>
      </c>
      <c r="D22">
        <v>333.6</v>
      </c>
      <c r="E22">
        <v>462.5</v>
      </c>
      <c r="F22">
        <v>176.8</v>
      </c>
      <c r="G22">
        <v>199.3</v>
      </c>
      <c r="H22">
        <v>94.2</v>
      </c>
      <c r="I22">
        <v>-195</v>
      </c>
      <c r="J22">
        <v>585.5</v>
      </c>
      <c r="K22">
        <v>455.5</v>
      </c>
      <c r="L22">
        <v>475.1</v>
      </c>
      <c r="M22">
        <v>-28</v>
      </c>
      <c r="N22">
        <v>284.3</v>
      </c>
      <c r="O22">
        <v>315.10000000000002</v>
      </c>
      <c r="P22">
        <v>331.5</v>
      </c>
      <c r="Q22">
        <v>99.2</v>
      </c>
      <c r="R22">
        <v>58.4</v>
      </c>
      <c r="S22">
        <v>16.2</v>
      </c>
      <c r="T22">
        <v>49.7</v>
      </c>
      <c r="U22">
        <v>64.900000000000006</v>
      </c>
      <c r="V22">
        <v>74.3</v>
      </c>
      <c r="W22">
        <v>48.6</v>
      </c>
    </row>
    <row r="23" spans="1:23" x14ac:dyDescent="0.25">
      <c r="A23" s="5" t="s">
        <v>70</v>
      </c>
      <c r="B23" s="5" t="s">
        <v>71</v>
      </c>
      <c r="C23">
        <v>-13.6</v>
      </c>
      <c r="D23">
        <v>-11.5</v>
      </c>
      <c r="E23">
        <v>-6.4</v>
      </c>
      <c r="F23">
        <v>-18</v>
      </c>
      <c r="G23">
        <v>-29.9</v>
      </c>
      <c r="H23">
        <v>-35.6</v>
      </c>
      <c r="I23">
        <v>-34.700000000000003</v>
      </c>
      <c r="J23">
        <v>-70.400000000000006</v>
      </c>
      <c r="K23">
        <v>-34.799999999999997</v>
      </c>
      <c r="L23">
        <v>-28</v>
      </c>
      <c r="M23">
        <v>-37.4</v>
      </c>
      <c r="N23">
        <v>-41.3</v>
      </c>
      <c r="O23">
        <v>-8.6</v>
      </c>
      <c r="P23">
        <v>-7.8</v>
      </c>
      <c r="Q23">
        <v>-9.3000000000000007</v>
      </c>
      <c r="R23">
        <v>-11.7</v>
      </c>
      <c r="S23">
        <v>-12.9</v>
      </c>
      <c r="T23">
        <v>-11.6</v>
      </c>
      <c r="U23">
        <v>-7.7</v>
      </c>
      <c r="V23">
        <v>-4.9000000000000004</v>
      </c>
      <c r="W23">
        <v>0.7</v>
      </c>
    </row>
    <row r="24" spans="1:23" x14ac:dyDescent="0.25">
      <c r="A24" s="5" t="s">
        <v>72</v>
      </c>
      <c r="B24" s="5" t="s">
        <v>73</v>
      </c>
      <c r="C24">
        <v>260</v>
      </c>
      <c r="D24">
        <v>322.10000000000002</v>
      </c>
      <c r="E24">
        <v>456.1</v>
      </c>
      <c r="F24">
        <v>158.80000000000001</v>
      </c>
      <c r="G24">
        <v>169.4</v>
      </c>
      <c r="H24">
        <v>58.6</v>
      </c>
      <c r="I24">
        <v>-229.7</v>
      </c>
      <c r="J24">
        <v>515.1</v>
      </c>
      <c r="K24">
        <v>420.7</v>
      </c>
      <c r="L24">
        <v>447.1</v>
      </c>
      <c r="M24">
        <v>-65.400000000000006</v>
      </c>
      <c r="N24">
        <v>243</v>
      </c>
      <c r="O24">
        <v>306.5</v>
      </c>
      <c r="P24">
        <v>323.7</v>
      </c>
      <c r="Q24">
        <v>89.9</v>
      </c>
      <c r="R24">
        <v>46.7</v>
      </c>
      <c r="S24">
        <v>3.3</v>
      </c>
      <c r="T24">
        <v>38.1</v>
      </c>
      <c r="U24">
        <v>57.2</v>
      </c>
      <c r="V24">
        <v>69.400000000000006</v>
      </c>
      <c r="W24">
        <v>49.3</v>
      </c>
    </row>
    <row r="25" spans="1:23" x14ac:dyDescent="0.25">
      <c r="A25" s="5" t="s">
        <v>74</v>
      </c>
      <c r="B25" s="5" t="s">
        <v>75</v>
      </c>
      <c r="C25">
        <v>68.7</v>
      </c>
      <c r="D25">
        <v>59.5</v>
      </c>
      <c r="E25">
        <v>103.7</v>
      </c>
      <c r="F25">
        <v>35.299999999999997</v>
      </c>
      <c r="G25">
        <v>35.9</v>
      </c>
      <c r="H25">
        <v>14.5</v>
      </c>
      <c r="I25">
        <v>-76.8</v>
      </c>
      <c r="J25">
        <v>152.6</v>
      </c>
      <c r="K25">
        <v>98.3</v>
      </c>
      <c r="L25">
        <v>121.3</v>
      </c>
      <c r="M25">
        <v>-19.3</v>
      </c>
      <c r="N25">
        <v>72.2</v>
      </c>
      <c r="O25">
        <v>83.2</v>
      </c>
      <c r="P25">
        <v>131.5</v>
      </c>
      <c r="Q25">
        <v>29.1</v>
      </c>
      <c r="R25">
        <v>20.100000000000001</v>
      </c>
      <c r="S25">
        <v>-1.1000000000000001</v>
      </c>
      <c r="T25">
        <v>17.7</v>
      </c>
      <c r="U25">
        <v>14.9</v>
      </c>
      <c r="V25">
        <v>28.7</v>
      </c>
      <c r="W25">
        <v>25.4</v>
      </c>
    </row>
    <row r="26" spans="1:23" x14ac:dyDescent="0.25">
      <c r="A26" s="5" t="s">
        <v>76</v>
      </c>
      <c r="B26" s="5" t="s">
        <v>77</v>
      </c>
      <c r="C26">
        <v>191.3</v>
      </c>
      <c r="D26">
        <v>262.60000000000002</v>
      </c>
      <c r="E26">
        <v>352.4</v>
      </c>
      <c r="F26">
        <v>123.5</v>
      </c>
      <c r="G26">
        <v>133.6</v>
      </c>
      <c r="H26">
        <v>44.1</v>
      </c>
      <c r="I26">
        <v>-152.9</v>
      </c>
      <c r="J26">
        <v>362.5</v>
      </c>
      <c r="K26">
        <v>322.39999999999998</v>
      </c>
      <c r="L26">
        <v>325.7</v>
      </c>
      <c r="M26">
        <v>-46.1</v>
      </c>
      <c r="N26">
        <v>170.8</v>
      </c>
      <c r="O26">
        <v>223.3</v>
      </c>
      <c r="P26">
        <v>192.2</v>
      </c>
      <c r="Q26">
        <v>60.8</v>
      </c>
      <c r="R26">
        <v>26.6</v>
      </c>
      <c r="S26">
        <v>4.4000000000000004</v>
      </c>
      <c r="T26">
        <v>20.399999999999999</v>
      </c>
      <c r="U26">
        <v>42.3</v>
      </c>
      <c r="V26">
        <v>40.799999999999997</v>
      </c>
      <c r="W26">
        <v>23.9</v>
      </c>
    </row>
    <row r="27" spans="1:23" x14ac:dyDescent="0.25">
      <c r="A27" s="5" t="s">
        <v>78</v>
      </c>
      <c r="B27" s="5" t="s">
        <v>79</v>
      </c>
      <c r="C27">
        <v>-0.1</v>
      </c>
      <c r="D27">
        <v>-1.2</v>
      </c>
      <c r="E27">
        <v>-1.5</v>
      </c>
      <c r="F27">
        <v>-1.7</v>
      </c>
      <c r="G27">
        <v>-1.1000000000000001</v>
      </c>
      <c r="H27">
        <v>-1.5</v>
      </c>
      <c r="I27">
        <v>-1</v>
      </c>
      <c r="J27">
        <v>-1.4</v>
      </c>
      <c r="K27">
        <v>-1.7</v>
      </c>
      <c r="L27">
        <v>-1.5</v>
      </c>
      <c r="M27">
        <v>-1</v>
      </c>
      <c r="N27">
        <v>-1.8</v>
      </c>
      <c r="O27">
        <v>-1.2</v>
      </c>
      <c r="P27">
        <v>-1.1000000000000001</v>
      </c>
      <c r="Q27">
        <v>-1.4</v>
      </c>
      <c r="R27">
        <v>-1.5</v>
      </c>
      <c r="S27">
        <v>-1.2</v>
      </c>
      <c r="T27">
        <v>-1.5</v>
      </c>
      <c r="U27">
        <v>-1.7</v>
      </c>
      <c r="V27">
        <v>-2.2000000000000002</v>
      </c>
      <c r="W27" t="s">
        <v>67</v>
      </c>
    </row>
    <row r="28" spans="1:23" x14ac:dyDescent="0.25">
      <c r="A28" s="5" t="s">
        <v>80</v>
      </c>
      <c r="B28" s="5" t="s">
        <v>81</v>
      </c>
      <c r="C28">
        <v>190.6</v>
      </c>
      <c r="D28">
        <v>290.3</v>
      </c>
      <c r="E28">
        <v>350.9</v>
      </c>
      <c r="F28">
        <v>121.9</v>
      </c>
      <c r="G28">
        <v>132.4</v>
      </c>
      <c r="H28">
        <v>42.6</v>
      </c>
      <c r="I28">
        <v>-153.9</v>
      </c>
      <c r="J28">
        <v>361.1</v>
      </c>
      <c r="K28">
        <v>320.8</v>
      </c>
      <c r="L28">
        <v>324.2</v>
      </c>
      <c r="M28">
        <v>-47.1</v>
      </c>
      <c r="N28">
        <v>169</v>
      </c>
      <c r="O28">
        <v>222.1</v>
      </c>
      <c r="P28">
        <v>191.1</v>
      </c>
      <c r="Q28">
        <v>59.4</v>
      </c>
      <c r="R28">
        <v>25.1</v>
      </c>
      <c r="S28">
        <v>3.2</v>
      </c>
      <c r="T28">
        <v>8.6</v>
      </c>
      <c r="U28">
        <v>23.5</v>
      </c>
      <c r="V28">
        <v>27.3</v>
      </c>
      <c r="W28">
        <v>21.9</v>
      </c>
    </row>
    <row r="29" spans="1:23" x14ac:dyDescent="0.25">
      <c r="A29" s="5" t="s">
        <v>82</v>
      </c>
      <c r="B29" s="5" t="s">
        <v>83</v>
      </c>
      <c r="C29">
        <v>3115</v>
      </c>
      <c r="D29">
        <v>3117</v>
      </c>
      <c r="E29">
        <v>2834</v>
      </c>
      <c r="F29">
        <v>2541</v>
      </c>
      <c r="G29">
        <v>2575</v>
      </c>
      <c r="H29">
        <v>2514</v>
      </c>
      <c r="I29">
        <v>2578</v>
      </c>
      <c r="J29">
        <v>3442</v>
      </c>
      <c r="K29">
        <v>3168</v>
      </c>
      <c r="L29">
        <v>2310</v>
      </c>
      <c r="M29">
        <v>1803</v>
      </c>
      <c r="N29">
        <v>2292</v>
      </c>
      <c r="O29">
        <v>1674</v>
      </c>
      <c r="P29">
        <v>1748</v>
      </c>
      <c r="Q29">
        <v>736.2</v>
      </c>
      <c r="R29">
        <v>592.29999999999995</v>
      </c>
      <c r="S29">
        <v>468.3</v>
      </c>
      <c r="T29">
        <v>482.9</v>
      </c>
      <c r="U29">
        <v>449</v>
      </c>
      <c r="V29">
        <v>453.9</v>
      </c>
      <c r="W29">
        <v>315.89999999999998</v>
      </c>
    </row>
    <row r="30" spans="1:23" x14ac:dyDescent="0.25">
      <c r="A30" s="5" t="s">
        <v>84</v>
      </c>
      <c r="B30" s="5" t="s">
        <v>85</v>
      </c>
      <c r="C30">
        <v>1413</v>
      </c>
      <c r="D30">
        <v>1383</v>
      </c>
      <c r="E30">
        <v>1522</v>
      </c>
      <c r="F30">
        <v>1475</v>
      </c>
      <c r="G30">
        <v>1462</v>
      </c>
      <c r="H30">
        <v>1461</v>
      </c>
      <c r="I30">
        <v>1475</v>
      </c>
      <c r="J30">
        <v>1444</v>
      </c>
      <c r="K30">
        <v>1163</v>
      </c>
      <c r="L30">
        <v>1095</v>
      </c>
      <c r="M30">
        <v>1033</v>
      </c>
      <c r="N30">
        <v>953</v>
      </c>
      <c r="O30">
        <v>645.6</v>
      </c>
      <c r="P30">
        <v>386.6</v>
      </c>
      <c r="Q30">
        <v>390.5</v>
      </c>
      <c r="R30">
        <v>396.4</v>
      </c>
      <c r="S30">
        <v>437.4</v>
      </c>
      <c r="T30">
        <v>340.4</v>
      </c>
      <c r="U30">
        <v>259.3</v>
      </c>
      <c r="V30">
        <v>237.2</v>
      </c>
      <c r="W30" t="s">
        <v>67</v>
      </c>
    </row>
    <row r="31" spans="1:23" x14ac:dyDescent="0.25">
      <c r="A31" s="5" t="s">
        <v>86</v>
      </c>
      <c r="B31" s="5" t="s">
        <v>87</v>
      </c>
      <c r="C31">
        <v>4532</v>
      </c>
      <c r="D31">
        <v>4503</v>
      </c>
      <c r="E31">
        <v>4361</v>
      </c>
      <c r="F31">
        <v>4027</v>
      </c>
      <c r="G31">
        <v>4045</v>
      </c>
      <c r="H31">
        <v>3977</v>
      </c>
      <c r="I31">
        <v>4058</v>
      </c>
      <c r="J31">
        <v>4889</v>
      </c>
      <c r="K31">
        <v>4333</v>
      </c>
      <c r="L31">
        <v>3410</v>
      </c>
      <c r="M31">
        <v>2837</v>
      </c>
      <c r="N31">
        <v>3249</v>
      </c>
      <c r="O31">
        <v>2321</v>
      </c>
      <c r="P31">
        <v>2137</v>
      </c>
      <c r="Q31">
        <v>1128</v>
      </c>
      <c r="R31">
        <v>989.9</v>
      </c>
      <c r="S31">
        <v>914</v>
      </c>
      <c r="T31">
        <v>825.3</v>
      </c>
      <c r="U31">
        <v>708.9</v>
      </c>
      <c r="V31">
        <v>691.4</v>
      </c>
      <c r="W31">
        <v>461.7</v>
      </c>
    </row>
    <row r="32" spans="1:23" x14ac:dyDescent="0.25">
      <c r="A32" s="5" t="s">
        <v>88</v>
      </c>
      <c r="B32" s="5" t="s">
        <v>89</v>
      </c>
      <c r="C32">
        <v>1259</v>
      </c>
      <c r="D32">
        <v>1213</v>
      </c>
      <c r="E32">
        <v>1139</v>
      </c>
      <c r="F32">
        <v>1142</v>
      </c>
      <c r="G32">
        <v>1102</v>
      </c>
      <c r="H32">
        <v>1263</v>
      </c>
      <c r="I32">
        <v>1158</v>
      </c>
      <c r="J32">
        <v>1531</v>
      </c>
      <c r="K32">
        <v>1416</v>
      </c>
      <c r="L32">
        <v>1369</v>
      </c>
      <c r="M32">
        <v>1054</v>
      </c>
      <c r="N32">
        <v>1254</v>
      </c>
      <c r="O32">
        <v>1019</v>
      </c>
      <c r="P32">
        <v>1136</v>
      </c>
      <c r="Q32">
        <v>462.3</v>
      </c>
      <c r="R32">
        <v>345.4</v>
      </c>
      <c r="S32">
        <v>263.39999999999998</v>
      </c>
      <c r="T32" t="s">
        <v>67</v>
      </c>
      <c r="U32" t="s">
        <v>67</v>
      </c>
      <c r="V32" t="s">
        <v>67</v>
      </c>
      <c r="W32" t="s">
        <v>67</v>
      </c>
    </row>
    <row r="33" spans="1:23" x14ac:dyDescent="0.25">
      <c r="A33" s="5" t="s">
        <v>90</v>
      </c>
      <c r="B33" s="5" t="s">
        <v>91</v>
      </c>
      <c r="C33">
        <v>679.5</v>
      </c>
      <c r="D33">
        <v>723.3</v>
      </c>
      <c r="E33">
        <v>856.7</v>
      </c>
      <c r="F33">
        <v>894</v>
      </c>
      <c r="G33">
        <v>974</v>
      </c>
      <c r="H33">
        <v>837.4</v>
      </c>
      <c r="I33">
        <v>900.6</v>
      </c>
      <c r="J33">
        <v>1161</v>
      </c>
      <c r="K33">
        <v>1178</v>
      </c>
      <c r="L33">
        <v>731.1</v>
      </c>
      <c r="M33">
        <v>754.5</v>
      </c>
      <c r="N33">
        <v>854.3</v>
      </c>
      <c r="O33">
        <v>388.9</v>
      </c>
      <c r="P33">
        <v>304.2</v>
      </c>
      <c r="Q33">
        <v>224.2</v>
      </c>
      <c r="R33">
        <v>235.3</v>
      </c>
      <c r="S33">
        <v>260.10000000000002</v>
      </c>
      <c r="T33" t="s">
        <v>67</v>
      </c>
      <c r="U33" t="s">
        <v>67</v>
      </c>
      <c r="V33" t="s">
        <v>67</v>
      </c>
      <c r="W33" t="s">
        <v>67</v>
      </c>
    </row>
    <row r="34" spans="1:23" x14ac:dyDescent="0.25">
      <c r="A34" s="5" t="s">
        <v>92</v>
      </c>
      <c r="B34" s="5" t="s">
        <v>93</v>
      </c>
      <c r="C34">
        <v>1939</v>
      </c>
      <c r="D34">
        <v>1936</v>
      </c>
      <c r="E34">
        <v>1995</v>
      </c>
      <c r="F34">
        <v>2036</v>
      </c>
      <c r="G34">
        <v>2076</v>
      </c>
      <c r="H34">
        <v>2100</v>
      </c>
      <c r="I34">
        <v>2058</v>
      </c>
      <c r="J34">
        <v>2691</v>
      </c>
      <c r="K34">
        <v>2593</v>
      </c>
      <c r="L34">
        <v>2100</v>
      </c>
      <c r="M34">
        <v>1809</v>
      </c>
      <c r="N34">
        <v>2109</v>
      </c>
      <c r="O34">
        <v>1408</v>
      </c>
      <c r="P34">
        <v>1440</v>
      </c>
      <c r="Q34">
        <v>686.5</v>
      </c>
      <c r="R34">
        <v>580.79999999999995</v>
      </c>
      <c r="S34">
        <v>523.4</v>
      </c>
      <c r="T34">
        <v>548</v>
      </c>
      <c r="U34">
        <v>428.8</v>
      </c>
      <c r="V34">
        <v>431.2</v>
      </c>
      <c r="W34">
        <v>228</v>
      </c>
    </row>
    <row r="35" spans="1:23" x14ac:dyDescent="0.25">
      <c r="A35" s="5" t="s">
        <v>78</v>
      </c>
      <c r="B35" s="5" t="s">
        <v>79</v>
      </c>
      <c r="C35">
        <v>0.5</v>
      </c>
      <c r="D35">
        <v>0.6</v>
      </c>
      <c r="E35">
        <v>3.1</v>
      </c>
      <c r="F35">
        <v>2.8</v>
      </c>
      <c r="G35">
        <v>2.8</v>
      </c>
      <c r="H35">
        <v>3.1</v>
      </c>
      <c r="I35">
        <v>3.4</v>
      </c>
      <c r="J35">
        <v>4</v>
      </c>
      <c r="K35">
        <v>4.0999999999999996</v>
      </c>
      <c r="L35">
        <v>3.8</v>
      </c>
      <c r="M35">
        <v>3.3</v>
      </c>
      <c r="N35">
        <v>4.3</v>
      </c>
      <c r="O35">
        <v>2.8</v>
      </c>
      <c r="P35">
        <v>2.8</v>
      </c>
      <c r="Q35">
        <v>4.3</v>
      </c>
      <c r="R35">
        <v>4.3</v>
      </c>
      <c r="S35">
        <v>4.0999999999999996</v>
      </c>
      <c r="T35">
        <v>9.3000000000000007</v>
      </c>
      <c r="U35">
        <v>9.3000000000000007</v>
      </c>
      <c r="V35">
        <v>9.9</v>
      </c>
      <c r="W35">
        <v>0.9</v>
      </c>
    </row>
    <row r="36" spans="1:23" x14ac:dyDescent="0.25">
      <c r="A36" s="5" t="s">
        <v>94</v>
      </c>
      <c r="B36" s="5" t="s">
        <v>95</v>
      </c>
      <c r="C36">
        <v>2593</v>
      </c>
      <c r="D36">
        <v>2566</v>
      </c>
      <c r="E36">
        <v>2363</v>
      </c>
      <c r="F36">
        <v>1988</v>
      </c>
      <c r="G36">
        <v>1966</v>
      </c>
      <c r="H36">
        <v>1874</v>
      </c>
      <c r="I36">
        <v>1996</v>
      </c>
      <c r="J36">
        <v>2193</v>
      </c>
      <c r="K36">
        <v>1736</v>
      </c>
      <c r="L36">
        <v>1306</v>
      </c>
      <c r="M36">
        <v>1026</v>
      </c>
      <c r="N36">
        <v>1137</v>
      </c>
      <c r="O36">
        <v>910.9</v>
      </c>
      <c r="P36">
        <v>693.4</v>
      </c>
      <c r="Q36">
        <v>437.2</v>
      </c>
      <c r="R36">
        <v>404.8</v>
      </c>
      <c r="S36">
        <v>386.5</v>
      </c>
      <c r="T36">
        <v>268</v>
      </c>
      <c r="U36">
        <v>270.8</v>
      </c>
      <c r="V36">
        <v>250.3</v>
      </c>
      <c r="W36">
        <v>232.8</v>
      </c>
    </row>
    <row r="37" spans="1:23" x14ac:dyDescent="0.25">
      <c r="A37" s="5" t="s">
        <v>96</v>
      </c>
      <c r="B37" s="5" t="s">
        <v>97</v>
      </c>
      <c r="C37">
        <v>4532</v>
      </c>
      <c r="D37">
        <v>4503</v>
      </c>
      <c r="E37">
        <v>4361</v>
      </c>
      <c r="F37">
        <v>4027</v>
      </c>
      <c r="G37">
        <v>4045</v>
      </c>
      <c r="H37">
        <v>3977</v>
      </c>
      <c r="I37">
        <v>4058</v>
      </c>
      <c r="J37">
        <v>4889</v>
      </c>
      <c r="K37">
        <v>4333</v>
      </c>
      <c r="L37">
        <v>3410</v>
      </c>
      <c r="M37">
        <v>2837</v>
      </c>
      <c r="N37">
        <v>3249</v>
      </c>
      <c r="O37">
        <v>2321</v>
      </c>
      <c r="P37">
        <v>2137</v>
      </c>
      <c r="Q37">
        <v>1128</v>
      </c>
      <c r="R37">
        <v>989.9</v>
      </c>
      <c r="S37">
        <v>914</v>
      </c>
      <c r="T37">
        <v>825.3</v>
      </c>
      <c r="U37">
        <v>708.9</v>
      </c>
      <c r="V37">
        <v>691.4</v>
      </c>
      <c r="W37">
        <v>461.7</v>
      </c>
    </row>
    <row r="38" spans="1:23" x14ac:dyDescent="0.25">
      <c r="A38" s="5" t="s">
        <v>98</v>
      </c>
      <c r="B38" s="5" t="s">
        <v>99</v>
      </c>
      <c r="C38">
        <v>44.96</v>
      </c>
      <c r="D38">
        <v>44.96</v>
      </c>
      <c r="E38">
        <v>44.96</v>
      </c>
      <c r="F38">
        <v>44.96</v>
      </c>
      <c r="G38">
        <v>44.96</v>
      </c>
      <c r="H38">
        <v>44.96</v>
      </c>
      <c r="I38">
        <v>44.96</v>
      </c>
      <c r="J38">
        <v>44.96</v>
      </c>
      <c r="K38">
        <v>44.96</v>
      </c>
      <c r="L38">
        <v>40.9</v>
      </c>
      <c r="M38">
        <v>40.9</v>
      </c>
      <c r="N38">
        <v>40.9</v>
      </c>
      <c r="O38">
        <v>37.200000000000003</v>
      </c>
      <c r="P38">
        <v>37.200000000000003</v>
      </c>
      <c r="Q38">
        <v>33.799999999999997</v>
      </c>
      <c r="R38">
        <v>33.4</v>
      </c>
      <c r="S38">
        <v>33</v>
      </c>
      <c r="T38">
        <v>32.700000000000003</v>
      </c>
      <c r="U38">
        <v>32.4</v>
      </c>
      <c r="V38">
        <v>32.4</v>
      </c>
      <c r="W38">
        <v>32</v>
      </c>
    </row>
    <row r="39" spans="1:23" x14ac:dyDescent="0.25">
      <c r="A39" s="5" t="s">
        <v>102</v>
      </c>
      <c r="B39" s="5" t="s">
        <v>103</v>
      </c>
      <c r="C39">
        <v>5.78</v>
      </c>
      <c r="D39">
        <v>7.16</v>
      </c>
      <c r="E39">
        <v>10.15</v>
      </c>
      <c r="F39">
        <v>3.53</v>
      </c>
      <c r="G39">
        <v>3.77</v>
      </c>
      <c r="H39">
        <v>1.3</v>
      </c>
      <c r="I39">
        <v>-5.1100000000000003</v>
      </c>
      <c r="J39">
        <v>11.46</v>
      </c>
      <c r="K39">
        <v>9.36</v>
      </c>
      <c r="L39">
        <v>10.93</v>
      </c>
      <c r="M39">
        <v>-1.6</v>
      </c>
      <c r="N39">
        <v>5.94</v>
      </c>
      <c r="O39">
        <v>8.24</v>
      </c>
      <c r="P39">
        <v>8.6999999999999993</v>
      </c>
      <c r="Q39">
        <v>2.66</v>
      </c>
      <c r="R39">
        <v>1.4</v>
      </c>
      <c r="S39">
        <v>0.1</v>
      </c>
      <c r="T39">
        <v>1.17</v>
      </c>
      <c r="U39">
        <v>1.77</v>
      </c>
      <c r="V39">
        <v>2.14</v>
      </c>
      <c r="W39">
        <v>1.54</v>
      </c>
    </row>
    <row r="40" spans="1:23" x14ac:dyDescent="0.25">
      <c r="A40" s="5" t="s">
        <v>104</v>
      </c>
      <c r="B40" s="5" t="s">
        <v>105</v>
      </c>
      <c r="C40">
        <v>4.25</v>
      </c>
      <c r="D40">
        <v>5.81</v>
      </c>
      <c r="E40">
        <v>7.8</v>
      </c>
      <c r="F40">
        <v>2.71</v>
      </c>
      <c r="G40">
        <v>2.95</v>
      </c>
      <c r="H40">
        <v>0.95</v>
      </c>
      <c r="I40">
        <v>-3.42</v>
      </c>
      <c r="J40">
        <v>8.0299999999999994</v>
      </c>
      <c r="K40">
        <v>7.33</v>
      </c>
      <c r="L40">
        <v>7.93</v>
      </c>
      <c r="M40">
        <v>-1.1499999999999999</v>
      </c>
      <c r="N40">
        <v>4.18</v>
      </c>
      <c r="O40">
        <v>5.98</v>
      </c>
      <c r="P40">
        <v>5.3</v>
      </c>
      <c r="Q40">
        <v>1.77</v>
      </c>
      <c r="R40">
        <v>0.76</v>
      </c>
      <c r="S40">
        <v>0.1</v>
      </c>
      <c r="T40">
        <v>0.57999999999999996</v>
      </c>
      <c r="U40">
        <v>1.26</v>
      </c>
      <c r="V40">
        <v>1.2</v>
      </c>
      <c r="W40">
        <v>0.75</v>
      </c>
    </row>
    <row r="41" spans="1:23" x14ac:dyDescent="0.25">
      <c r="A41" s="5" t="s">
        <v>106</v>
      </c>
      <c r="B41" s="5" t="s">
        <v>107</v>
      </c>
      <c r="C41">
        <v>4.25</v>
      </c>
      <c r="D41">
        <v>5.81</v>
      </c>
      <c r="E41">
        <v>7.8</v>
      </c>
      <c r="F41">
        <v>2.71</v>
      </c>
      <c r="G41">
        <v>2.95</v>
      </c>
      <c r="H41">
        <v>0.95</v>
      </c>
      <c r="I41">
        <v>-3.42</v>
      </c>
      <c r="J41">
        <v>8.0299999999999994</v>
      </c>
      <c r="K41">
        <v>7.33</v>
      </c>
      <c r="L41">
        <v>7.93</v>
      </c>
      <c r="M41">
        <v>-1.1499999999999999</v>
      </c>
      <c r="N41">
        <v>4.18</v>
      </c>
      <c r="O41">
        <v>5.98</v>
      </c>
      <c r="P41">
        <v>5.3</v>
      </c>
      <c r="Q41">
        <v>1.76</v>
      </c>
      <c r="R41">
        <v>0.74</v>
      </c>
      <c r="S41">
        <v>0.1</v>
      </c>
      <c r="T41">
        <v>0.57999999999999996</v>
      </c>
      <c r="U41">
        <v>1.26</v>
      </c>
      <c r="V41">
        <v>1.2</v>
      </c>
      <c r="W41">
        <v>0.75</v>
      </c>
    </row>
    <row r="42" spans="1:23" x14ac:dyDescent="0.25">
      <c r="A42" s="5" t="s">
        <v>108</v>
      </c>
      <c r="B42" s="5" t="s">
        <v>109</v>
      </c>
      <c r="C42">
        <v>1.25</v>
      </c>
      <c r="D42">
        <v>1.55</v>
      </c>
      <c r="E42">
        <v>1.45</v>
      </c>
      <c r="F42">
        <v>1.25</v>
      </c>
      <c r="G42">
        <v>1.35</v>
      </c>
      <c r="H42">
        <v>1</v>
      </c>
      <c r="I42">
        <v>1.1000000000000001</v>
      </c>
      <c r="J42">
        <v>1.35</v>
      </c>
      <c r="K42">
        <v>1.2</v>
      </c>
      <c r="L42">
        <v>1</v>
      </c>
      <c r="M42">
        <v>0.65</v>
      </c>
      <c r="N42">
        <v>1.6</v>
      </c>
      <c r="O42">
        <v>1.45</v>
      </c>
      <c r="P42">
        <v>1.05</v>
      </c>
      <c r="Q42">
        <v>1</v>
      </c>
      <c r="R42">
        <v>0.65</v>
      </c>
      <c r="S42" t="s">
        <v>67</v>
      </c>
      <c r="T42">
        <v>0.65</v>
      </c>
      <c r="U42">
        <v>0.75</v>
      </c>
      <c r="V42">
        <v>0.75</v>
      </c>
      <c r="W42">
        <v>0.72</v>
      </c>
    </row>
    <row r="43" spans="1:23" x14ac:dyDescent="0.25">
      <c r="A43" s="5" t="s">
        <v>110</v>
      </c>
      <c r="B43" s="5" t="s">
        <v>111</v>
      </c>
      <c r="C43">
        <v>56.2</v>
      </c>
      <c r="D43">
        <v>69.680000000000007</v>
      </c>
      <c r="E43">
        <v>65.19</v>
      </c>
      <c r="F43">
        <v>56.2</v>
      </c>
      <c r="G43">
        <v>60.69</v>
      </c>
      <c r="H43">
        <v>44.96</v>
      </c>
      <c r="I43">
        <v>49.45</v>
      </c>
      <c r="J43">
        <v>60.69</v>
      </c>
      <c r="K43">
        <v>53.9</v>
      </c>
      <c r="L43">
        <v>45</v>
      </c>
      <c r="M43" t="s">
        <v>67</v>
      </c>
      <c r="N43" t="s">
        <v>67</v>
      </c>
      <c r="O43" t="s">
        <v>67</v>
      </c>
      <c r="P43" t="s">
        <v>67</v>
      </c>
      <c r="Q43" t="s">
        <v>67</v>
      </c>
      <c r="R43" t="s">
        <v>67</v>
      </c>
      <c r="S43" t="s">
        <v>67</v>
      </c>
      <c r="T43" t="s">
        <v>67</v>
      </c>
      <c r="U43" t="s">
        <v>67</v>
      </c>
      <c r="V43" t="s">
        <v>67</v>
      </c>
      <c r="W43" t="s">
        <v>67</v>
      </c>
    </row>
    <row r="44" spans="1:23" x14ac:dyDescent="0.25">
      <c r="A44" s="5" t="s">
        <v>124</v>
      </c>
      <c r="B44" s="5" t="s">
        <v>125</v>
      </c>
      <c r="C44">
        <v>239.41</v>
      </c>
      <c r="D44">
        <v>231.86</v>
      </c>
      <c r="E44">
        <v>245.57</v>
      </c>
      <c r="F44">
        <v>210.75</v>
      </c>
      <c r="G44">
        <v>244.57</v>
      </c>
      <c r="H44">
        <v>252.12</v>
      </c>
      <c r="I44">
        <v>274.63</v>
      </c>
      <c r="J44">
        <v>306.73</v>
      </c>
      <c r="K44">
        <v>296.64</v>
      </c>
      <c r="L44">
        <v>241.21</v>
      </c>
      <c r="M44">
        <v>163.49</v>
      </c>
      <c r="N44">
        <v>205</v>
      </c>
      <c r="O44">
        <v>173.89</v>
      </c>
      <c r="P44">
        <v>154.65</v>
      </c>
      <c r="Q44">
        <v>89.42</v>
      </c>
      <c r="R44">
        <v>74.27</v>
      </c>
      <c r="S44">
        <v>55.02</v>
      </c>
      <c r="T44">
        <v>58.72</v>
      </c>
      <c r="U44">
        <v>62.03</v>
      </c>
      <c r="V44">
        <v>58.54</v>
      </c>
      <c r="W44">
        <v>35.479999999999997</v>
      </c>
    </row>
    <row r="45" spans="1:23" x14ac:dyDescent="0.25">
      <c r="A45" s="5" t="s">
        <v>112</v>
      </c>
      <c r="B45" s="5" t="s">
        <v>113</v>
      </c>
      <c r="C45">
        <v>57.67</v>
      </c>
      <c r="D45">
        <v>57.07</v>
      </c>
      <c r="E45">
        <v>52.55</v>
      </c>
      <c r="F45">
        <v>44.23</v>
      </c>
      <c r="G45">
        <v>43.73</v>
      </c>
      <c r="H45">
        <v>41.68</v>
      </c>
      <c r="I45">
        <v>44.41</v>
      </c>
      <c r="J45">
        <v>48.79</v>
      </c>
      <c r="K45">
        <v>38.619999999999997</v>
      </c>
      <c r="L45">
        <v>31.94</v>
      </c>
      <c r="M45">
        <v>25.07</v>
      </c>
      <c r="N45">
        <v>27.79</v>
      </c>
      <c r="O45">
        <v>24.49</v>
      </c>
      <c r="P45">
        <v>18.64</v>
      </c>
      <c r="Q45">
        <v>12.93</v>
      </c>
      <c r="R45">
        <v>12.12</v>
      </c>
      <c r="S45">
        <v>11.71</v>
      </c>
      <c r="T45">
        <v>8.1999999999999993</v>
      </c>
      <c r="U45">
        <v>8.36</v>
      </c>
      <c r="V45">
        <v>7.73</v>
      </c>
      <c r="W45">
        <v>7.28</v>
      </c>
    </row>
    <row r="46" spans="1:23" x14ac:dyDescent="0.25">
      <c r="A46" s="5" t="s">
        <v>114</v>
      </c>
      <c r="B46" s="5" t="s">
        <v>115</v>
      </c>
      <c r="C46">
        <v>6.04</v>
      </c>
      <c r="D46">
        <v>4.5</v>
      </c>
      <c r="E46">
        <v>10.67</v>
      </c>
      <c r="F46">
        <v>5.26</v>
      </c>
      <c r="G46">
        <v>8.1199999999999992</v>
      </c>
      <c r="H46">
        <v>9.09</v>
      </c>
      <c r="I46">
        <v>-1.92</v>
      </c>
      <c r="J46">
        <v>8.5299999999999994</v>
      </c>
      <c r="K46">
        <v>9.3000000000000007</v>
      </c>
      <c r="L46">
        <v>2.08</v>
      </c>
      <c r="M46">
        <v>15.77</v>
      </c>
      <c r="N46">
        <v>11.27</v>
      </c>
      <c r="O46">
        <v>6.96</v>
      </c>
      <c r="P46">
        <v>-1.66</v>
      </c>
      <c r="Q46">
        <v>3.57</v>
      </c>
      <c r="R46">
        <v>1.39</v>
      </c>
      <c r="S46">
        <v>2.65</v>
      </c>
      <c r="T46">
        <v>3</v>
      </c>
      <c r="U46">
        <v>2.73</v>
      </c>
      <c r="V46">
        <v>2.2200000000000002</v>
      </c>
      <c r="W46">
        <v>0.59</v>
      </c>
    </row>
    <row r="47" spans="1:23" x14ac:dyDescent="0.25">
      <c r="A47" s="5" t="s">
        <v>116</v>
      </c>
      <c r="B47" s="5" t="s">
        <v>117</v>
      </c>
      <c r="C47">
        <v>100.81</v>
      </c>
      <c r="D47">
        <v>100.15</v>
      </c>
      <c r="E47">
        <v>97</v>
      </c>
      <c r="F47">
        <v>89.57</v>
      </c>
      <c r="G47">
        <v>89.97</v>
      </c>
      <c r="H47">
        <v>88.46</v>
      </c>
      <c r="I47">
        <v>90.27</v>
      </c>
      <c r="J47">
        <v>108.74</v>
      </c>
      <c r="K47">
        <v>96.39</v>
      </c>
      <c r="L47">
        <v>83.38</v>
      </c>
      <c r="M47">
        <v>69.37</v>
      </c>
      <c r="N47">
        <v>79.45</v>
      </c>
      <c r="O47">
        <v>62.4</v>
      </c>
      <c r="P47">
        <v>57.44</v>
      </c>
      <c r="Q47">
        <v>33.369999999999997</v>
      </c>
      <c r="R47">
        <v>29.64</v>
      </c>
      <c r="S47">
        <v>27.7</v>
      </c>
      <c r="T47">
        <v>25.24</v>
      </c>
      <c r="U47">
        <v>21.88</v>
      </c>
      <c r="V47">
        <v>21.34</v>
      </c>
      <c r="W47" t="s">
        <v>67</v>
      </c>
    </row>
    <row r="48" spans="1:23" x14ac:dyDescent="0.25">
      <c r="A48" s="5" t="s">
        <v>118</v>
      </c>
      <c r="B48" s="5" t="s">
        <v>119</v>
      </c>
      <c r="C48">
        <v>6766</v>
      </c>
      <c r="D48">
        <v>6571</v>
      </c>
      <c r="E48">
        <v>6477</v>
      </c>
      <c r="F48">
        <v>6355</v>
      </c>
      <c r="G48">
        <v>6317</v>
      </c>
      <c r="H48">
        <v>6479</v>
      </c>
      <c r="I48">
        <v>6563</v>
      </c>
      <c r="J48">
        <v>6372</v>
      </c>
      <c r="K48">
        <v>6279</v>
      </c>
      <c r="L48">
        <v>4831</v>
      </c>
      <c r="M48">
        <v>4726</v>
      </c>
      <c r="N48">
        <v>4764</v>
      </c>
      <c r="O48">
        <v>3219</v>
      </c>
      <c r="P48">
        <v>3187</v>
      </c>
      <c r="Q48">
        <v>3258</v>
      </c>
      <c r="R48">
        <v>3206</v>
      </c>
      <c r="S48">
        <v>3458</v>
      </c>
      <c r="T48">
        <v>3612</v>
      </c>
      <c r="U48">
        <v>3195</v>
      </c>
      <c r="V48">
        <v>3154</v>
      </c>
      <c r="W48">
        <v>2190</v>
      </c>
    </row>
    <row r="49" spans="1:23" x14ac:dyDescent="0.25">
      <c r="A49" s="5" t="s">
        <v>120</v>
      </c>
      <c r="B49" s="5" t="s">
        <v>121</v>
      </c>
      <c r="C49">
        <v>505</v>
      </c>
      <c r="D49">
        <v>484</v>
      </c>
      <c r="E49">
        <v>470.5</v>
      </c>
      <c r="F49">
        <v>448.6</v>
      </c>
      <c r="G49">
        <v>431.3</v>
      </c>
      <c r="H49">
        <v>424.8</v>
      </c>
      <c r="I49">
        <v>435</v>
      </c>
      <c r="J49">
        <v>421</v>
      </c>
      <c r="K49">
        <v>312</v>
      </c>
      <c r="L49">
        <v>294.8</v>
      </c>
      <c r="M49">
        <v>270</v>
      </c>
      <c r="N49">
        <v>266</v>
      </c>
      <c r="O49">
        <v>215</v>
      </c>
      <c r="P49">
        <v>194</v>
      </c>
      <c r="Q49">
        <v>189.5</v>
      </c>
      <c r="R49">
        <v>180</v>
      </c>
      <c r="S49">
        <v>192</v>
      </c>
      <c r="T49">
        <v>191</v>
      </c>
      <c r="U49">
        <v>168</v>
      </c>
      <c r="V49">
        <v>150</v>
      </c>
      <c r="W49">
        <v>109.7</v>
      </c>
    </row>
    <row r="50" spans="1:23" x14ac:dyDescent="0.25">
      <c r="A50" s="5" t="s">
        <v>122</v>
      </c>
      <c r="B50" s="5" t="s">
        <v>123</v>
      </c>
      <c r="C50">
        <v>74638</v>
      </c>
      <c r="D50">
        <v>73657</v>
      </c>
      <c r="E50">
        <v>72642</v>
      </c>
      <c r="F50">
        <v>70590</v>
      </c>
      <c r="G50">
        <v>68276</v>
      </c>
      <c r="H50">
        <v>65566</v>
      </c>
      <c r="I50">
        <v>66281</v>
      </c>
      <c r="J50">
        <v>66070</v>
      </c>
      <c r="K50">
        <v>49689</v>
      </c>
      <c r="L50">
        <v>61023</v>
      </c>
      <c r="M50">
        <v>57131</v>
      </c>
      <c r="N50">
        <v>55835</v>
      </c>
      <c r="O50">
        <v>66791</v>
      </c>
      <c r="P50">
        <v>60872</v>
      </c>
      <c r="Q50">
        <v>58165</v>
      </c>
      <c r="R50">
        <v>56145</v>
      </c>
      <c r="S50">
        <v>55523</v>
      </c>
      <c r="T50">
        <v>52879</v>
      </c>
      <c r="U50">
        <v>52582</v>
      </c>
      <c r="V50">
        <v>47559</v>
      </c>
      <c r="W50" t="s">
        <v>67</v>
      </c>
    </row>
    <row r="51" spans="1:23" x14ac:dyDescent="0.25">
      <c r="A51" s="5" t="s">
        <v>301</v>
      </c>
      <c r="B51" s="5" t="s">
        <v>302</v>
      </c>
      <c r="C51">
        <v>1590000</v>
      </c>
      <c r="D51">
        <v>1590000</v>
      </c>
      <c r="E51">
        <v>1700000</v>
      </c>
      <c r="F51">
        <v>1490000</v>
      </c>
      <c r="G51">
        <v>1740000</v>
      </c>
      <c r="H51">
        <v>1750000</v>
      </c>
      <c r="I51">
        <v>1880000</v>
      </c>
      <c r="J51">
        <v>2160000</v>
      </c>
      <c r="K51">
        <v>2120000</v>
      </c>
      <c r="L51">
        <v>2040000</v>
      </c>
      <c r="M51">
        <v>1410000</v>
      </c>
      <c r="N51">
        <v>1760000</v>
      </c>
      <c r="O51">
        <v>2010000</v>
      </c>
      <c r="P51">
        <v>1810000</v>
      </c>
      <c r="Q51">
        <v>927685</v>
      </c>
      <c r="R51">
        <v>773767</v>
      </c>
      <c r="S51">
        <v>525101</v>
      </c>
      <c r="T51">
        <v>422203</v>
      </c>
      <c r="U51">
        <v>629107</v>
      </c>
      <c r="V51">
        <v>601458</v>
      </c>
      <c r="W51">
        <v>518447</v>
      </c>
    </row>
    <row r="52" spans="1:23" x14ac:dyDescent="0.25">
      <c r="A52" s="5" t="s">
        <v>126</v>
      </c>
      <c r="B52" s="5" t="s">
        <v>127</v>
      </c>
      <c r="C52">
        <v>151803</v>
      </c>
      <c r="D52">
        <v>155501</v>
      </c>
      <c r="E52">
        <v>204925</v>
      </c>
      <c r="F52">
        <v>157907</v>
      </c>
      <c r="G52">
        <v>159759</v>
      </c>
      <c r="H52">
        <v>137444</v>
      </c>
      <c r="I52">
        <v>93265</v>
      </c>
      <c r="J52">
        <v>215552</v>
      </c>
      <c r="K52">
        <v>172512</v>
      </c>
      <c r="L52">
        <v>215359</v>
      </c>
      <c r="M52">
        <v>105925</v>
      </c>
      <c r="N52">
        <v>167212</v>
      </c>
      <c r="O52">
        <v>215781</v>
      </c>
      <c r="P52">
        <v>209319</v>
      </c>
      <c r="Q52">
        <v>135543</v>
      </c>
      <c r="R52">
        <v>121148</v>
      </c>
      <c r="S52">
        <v>102458</v>
      </c>
      <c r="T52">
        <v>108084</v>
      </c>
      <c r="U52">
        <v>113365</v>
      </c>
      <c r="V52">
        <v>108497</v>
      </c>
      <c r="W52">
        <v>104338</v>
      </c>
    </row>
    <row r="53" spans="1:23" x14ac:dyDescent="0.25">
      <c r="A53" s="5" t="s">
        <v>128</v>
      </c>
      <c r="B53" s="5" t="s">
        <v>129</v>
      </c>
      <c r="C53">
        <v>28170</v>
      </c>
      <c r="D53">
        <v>44179</v>
      </c>
      <c r="E53">
        <v>54176</v>
      </c>
      <c r="F53">
        <v>19182</v>
      </c>
      <c r="G53">
        <v>20959</v>
      </c>
      <c r="H53">
        <v>6575</v>
      </c>
      <c r="I53">
        <v>-23450</v>
      </c>
      <c r="J53">
        <v>56670</v>
      </c>
      <c r="K53">
        <v>51091</v>
      </c>
      <c r="L53">
        <v>67108</v>
      </c>
      <c r="M53">
        <v>-9966</v>
      </c>
      <c r="N53">
        <v>35474</v>
      </c>
      <c r="O53">
        <v>68997</v>
      </c>
      <c r="P53">
        <v>59962</v>
      </c>
      <c r="Q53">
        <v>18232</v>
      </c>
      <c r="R53">
        <v>7829</v>
      </c>
      <c r="S53">
        <v>925.39</v>
      </c>
      <c r="T53">
        <v>2381</v>
      </c>
      <c r="U53">
        <v>7355</v>
      </c>
      <c r="V53">
        <v>8656</v>
      </c>
      <c r="W53">
        <v>10000</v>
      </c>
    </row>
    <row r="54" spans="1:23" x14ac:dyDescent="0.25">
      <c r="A54" s="5" t="s">
        <v>130</v>
      </c>
      <c r="B54" s="5" t="s">
        <v>131</v>
      </c>
      <c r="C54">
        <v>9.6</v>
      </c>
      <c r="D54">
        <v>10.4</v>
      </c>
      <c r="E54">
        <v>9</v>
      </c>
      <c r="F54">
        <v>18.399999999999999</v>
      </c>
      <c r="G54">
        <v>19.3</v>
      </c>
      <c r="H54">
        <v>41.2</v>
      </c>
      <c r="I54" t="s">
        <v>67</v>
      </c>
      <c r="J54">
        <v>5.6</v>
      </c>
      <c r="K54">
        <v>5.2</v>
      </c>
      <c r="L54">
        <v>4.4000000000000004</v>
      </c>
      <c r="M54" t="s">
        <v>67</v>
      </c>
      <c r="N54">
        <v>7.2</v>
      </c>
      <c r="O54">
        <v>5.2</v>
      </c>
      <c r="P54">
        <v>3.6</v>
      </c>
      <c r="Q54">
        <v>10.4</v>
      </c>
      <c r="R54">
        <v>17</v>
      </c>
      <c r="S54">
        <v>88.2</v>
      </c>
      <c r="T54">
        <v>18.7</v>
      </c>
      <c r="U54">
        <v>9.6999999999999993</v>
      </c>
      <c r="V54">
        <v>9.8000000000000007</v>
      </c>
      <c r="W54">
        <v>13.3</v>
      </c>
    </row>
    <row r="55" spans="1:23" x14ac:dyDescent="0.25">
      <c r="A55" s="5" t="s">
        <v>132</v>
      </c>
      <c r="B55" s="5" t="s">
        <v>133</v>
      </c>
      <c r="C55">
        <v>0.17</v>
      </c>
      <c r="D55">
        <v>0.26</v>
      </c>
      <c r="E55">
        <v>0.28999999999999998</v>
      </c>
      <c r="F55">
        <v>0.24</v>
      </c>
      <c r="G55">
        <v>0.23</v>
      </c>
      <c r="H55">
        <v>0.16</v>
      </c>
      <c r="I55">
        <v>0.16</v>
      </c>
      <c r="J55">
        <v>0.15</v>
      </c>
      <c r="K55">
        <v>0.13</v>
      </c>
      <c r="L55">
        <v>0.14000000000000001</v>
      </c>
      <c r="M55">
        <v>0.18</v>
      </c>
      <c r="N55">
        <v>0.15</v>
      </c>
      <c r="O55">
        <v>0.18</v>
      </c>
      <c r="P55">
        <v>0.12</v>
      </c>
      <c r="Q55">
        <v>0.21</v>
      </c>
      <c r="R55">
        <v>0.17</v>
      </c>
      <c r="S55">
        <v>0.16</v>
      </c>
      <c r="T55">
        <v>0.18</v>
      </c>
      <c r="U55">
        <v>0.2</v>
      </c>
      <c r="V55">
        <v>0.2</v>
      </c>
      <c r="W55">
        <v>0.28000000000000003</v>
      </c>
    </row>
    <row r="56" spans="1:23" x14ac:dyDescent="0.25">
      <c r="A56" s="5" t="s">
        <v>134</v>
      </c>
      <c r="B56" s="5" t="s">
        <v>135</v>
      </c>
      <c r="C56">
        <v>0.71</v>
      </c>
      <c r="D56">
        <v>1.06</v>
      </c>
      <c r="E56">
        <v>1.34</v>
      </c>
      <c r="F56">
        <v>1.1299999999999999</v>
      </c>
      <c r="G56">
        <v>1.3</v>
      </c>
      <c r="H56">
        <v>0.94</v>
      </c>
      <c r="I56">
        <v>1.01</v>
      </c>
      <c r="J56">
        <v>0.93</v>
      </c>
      <c r="K56">
        <v>0.99</v>
      </c>
      <c r="L56">
        <v>1.0900000000000001</v>
      </c>
      <c r="M56">
        <v>1.1399999999999999</v>
      </c>
      <c r="N56">
        <v>1.0900000000000001</v>
      </c>
      <c r="O56">
        <v>1.26</v>
      </c>
      <c r="P56">
        <v>1.02</v>
      </c>
      <c r="Q56">
        <v>1.43</v>
      </c>
      <c r="R56">
        <v>1.07</v>
      </c>
      <c r="S56">
        <v>0.75</v>
      </c>
      <c r="T56">
        <v>1.32</v>
      </c>
      <c r="U56">
        <v>1.47</v>
      </c>
      <c r="V56">
        <v>1.53</v>
      </c>
      <c r="W56">
        <v>1.37</v>
      </c>
    </row>
    <row r="57" spans="1:23" x14ac:dyDescent="0.25">
      <c r="A57" s="5" t="s">
        <v>136</v>
      </c>
      <c r="B57" s="5" t="s">
        <v>137</v>
      </c>
      <c r="C57">
        <v>6.77</v>
      </c>
      <c r="D57">
        <v>13.37</v>
      </c>
      <c r="E57">
        <v>6.58</v>
      </c>
      <c r="F57">
        <v>9.49</v>
      </c>
      <c r="G57">
        <v>7.01</v>
      </c>
      <c r="H57">
        <v>4.3099999999999996</v>
      </c>
      <c r="I57">
        <v>-23.39</v>
      </c>
      <c r="J57">
        <v>5.32</v>
      </c>
      <c r="K57">
        <v>4.1100000000000003</v>
      </c>
      <c r="L57">
        <v>16.84</v>
      </c>
      <c r="M57">
        <v>1.82</v>
      </c>
      <c r="N57">
        <v>2.67</v>
      </c>
      <c r="O57">
        <v>4.43</v>
      </c>
      <c r="P57">
        <v>-11.42</v>
      </c>
      <c r="Q57">
        <v>5.18</v>
      </c>
      <c r="R57">
        <v>9.2899999999999991</v>
      </c>
      <c r="S57">
        <v>3.33</v>
      </c>
      <c r="T57">
        <v>3.6</v>
      </c>
      <c r="U57">
        <v>4.49</v>
      </c>
      <c r="V57">
        <v>5.32</v>
      </c>
      <c r="W57">
        <v>17.02</v>
      </c>
    </row>
    <row r="58" spans="1:23" x14ac:dyDescent="0.25">
      <c r="A58" s="5" t="s">
        <v>138</v>
      </c>
      <c r="B58" s="5" t="s">
        <v>139</v>
      </c>
      <c r="C58">
        <v>3.06</v>
      </c>
      <c r="D58">
        <v>2.57</v>
      </c>
      <c r="E58">
        <v>2.06</v>
      </c>
      <c r="F58">
        <v>2.5099999999999998</v>
      </c>
      <c r="G58">
        <v>2.37</v>
      </c>
      <c r="H58">
        <v>2.5499999999999998</v>
      </c>
      <c r="I58">
        <v>2.46</v>
      </c>
      <c r="J58">
        <v>2.98</v>
      </c>
      <c r="K58">
        <v>3.14</v>
      </c>
      <c r="L58">
        <v>2.86</v>
      </c>
      <c r="M58">
        <v>2.2599999999999998</v>
      </c>
      <c r="N58">
        <v>5.31</v>
      </c>
      <c r="O58">
        <v>4.7</v>
      </c>
      <c r="P58">
        <v>5.53</v>
      </c>
      <c r="Q58">
        <v>5.41</v>
      </c>
      <c r="R58">
        <v>5.03</v>
      </c>
      <c r="S58" t="s">
        <v>67</v>
      </c>
      <c r="T58">
        <v>6.01</v>
      </c>
      <c r="U58">
        <v>6.12</v>
      </c>
      <c r="V58">
        <v>6.36</v>
      </c>
      <c r="W58">
        <v>7.2</v>
      </c>
    </row>
    <row r="59" spans="1:23" x14ac:dyDescent="0.25">
      <c r="A59" s="5" t="s">
        <v>140</v>
      </c>
      <c r="B59" s="5" t="s">
        <v>141</v>
      </c>
      <c r="C59">
        <v>10.4</v>
      </c>
      <c r="D59">
        <v>9.6</v>
      </c>
      <c r="E59">
        <v>11.1</v>
      </c>
      <c r="F59">
        <v>5.4</v>
      </c>
      <c r="G59">
        <v>5.2</v>
      </c>
      <c r="H59">
        <v>2.4</v>
      </c>
      <c r="I59">
        <v>-7.6</v>
      </c>
      <c r="J59">
        <v>17.7</v>
      </c>
      <c r="K59">
        <v>19.2</v>
      </c>
      <c r="L59">
        <v>22.7</v>
      </c>
      <c r="M59">
        <v>-4</v>
      </c>
      <c r="N59">
        <v>13.9</v>
      </c>
      <c r="O59">
        <v>19.399999999999999</v>
      </c>
      <c r="P59">
        <v>27.9</v>
      </c>
      <c r="Q59">
        <v>9.6</v>
      </c>
      <c r="R59">
        <v>5.9</v>
      </c>
      <c r="S59">
        <v>1.1000000000000001</v>
      </c>
      <c r="T59">
        <v>5.4</v>
      </c>
      <c r="U59">
        <v>10.3</v>
      </c>
      <c r="V59">
        <v>10.199999999999999</v>
      </c>
      <c r="W59">
        <v>7.5</v>
      </c>
    </row>
    <row r="60" spans="1:23" x14ac:dyDescent="0.25">
      <c r="A60" s="5" t="s">
        <v>142</v>
      </c>
      <c r="B60" s="5" t="s">
        <v>143</v>
      </c>
      <c r="C60">
        <v>7.35</v>
      </c>
      <c r="D60">
        <v>11.31</v>
      </c>
      <c r="E60">
        <v>14.85</v>
      </c>
      <c r="F60">
        <v>6.13</v>
      </c>
      <c r="G60">
        <v>6.74</v>
      </c>
      <c r="H60">
        <v>2.27</v>
      </c>
      <c r="I60">
        <v>-7.71</v>
      </c>
      <c r="J60">
        <v>16.46</v>
      </c>
      <c r="K60">
        <v>18.48</v>
      </c>
      <c r="L60">
        <v>24.82</v>
      </c>
      <c r="M60">
        <v>-4.59</v>
      </c>
      <c r="N60">
        <v>14.87</v>
      </c>
      <c r="O60">
        <v>24.38</v>
      </c>
      <c r="P60">
        <v>27.56</v>
      </c>
      <c r="Q60">
        <v>13.59</v>
      </c>
      <c r="R60">
        <v>6.2</v>
      </c>
      <c r="S60">
        <v>0.83</v>
      </c>
      <c r="T60">
        <v>3.21</v>
      </c>
      <c r="U60">
        <v>8.68</v>
      </c>
      <c r="V60">
        <v>10.91</v>
      </c>
      <c r="W60">
        <v>9.41</v>
      </c>
    </row>
    <row r="61" spans="1:23" x14ac:dyDescent="0.25">
      <c r="A61" s="5" t="s">
        <v>144</v>
      </c>
      <c r="B61" s="5" t="s">
        <v>145</v>
      </c>
      <c r="C61">
        <v>1.77</v>
      </c>
      <c r="D61">
        <v>2.78</v>
      </c>
      <c r="E61">
        <v>3.18</v>
      </c>
      <c r="F61">
        <v>1.29</v>
      </c>
      <c r="G61">
        <v>1.2</v>
      </c>
      <c r="H61">
        <v>0.38</v>
      </c>
      <c r="I61">
        <v>-1.25</v>
      </c>
      <c r="J61">
        <v>2.62</v>
      </c>
      <c r="K61">
        <v>2.41</v>
      </c>
      <c r="L61">
        <v>3.29</v>
      </c>
      <c r="M61">
        <v>-0.7</v>
      </c>
      <c r="N61">
        <v>2.02</v>
      </c>
      <c r="O61">
        <v>3.43</v>
      </c>
      <c r="P61">
        <v>3.32</v>
      </c>
      <c r="Q61">
        <v>1.97</v>
      </c>
      <c r="R61">
        <v>1.01</v>
      </c>
      <c r="S61">
        <v>0.18</v>
      </c>
      <c r="T61">
        <v>0.45</v>
      </c>
      <c r="U61">
        <v>1.17</v>
      </c>
      <c r="V61">
        <v>1.44</v>
      </c>
      <c r="W61">
        <v>1.93</v>
      </c>
    </row>
    <row r="62" spans="1:23" x14ac:dyDescent="0.25">
      <c r="A62" s="5" t="s">
        <v>146</v>
      </c>
      <c r="B62" s="5" t="s">
        <v>147</v>
      </c>
      <c r="C62">
        <v>4.5999999999999996</v>
      </c>
      <c r="D62">
        <v>6.8</v>
      </c>
      <c r="E62">
        <v>8.5</v>
      </c>
      <c r="F62">
        <v>3.71</v>
      </c>
      <c r="G62">
        <v>4.04</v>
      </c>
      <c r="H62">
        <v>2.0099999999999998</v>
      </c>
      <c r="I62">
        <v>-2.7</v>
      </c>
      <c r="J62">
        <v>8.49</v>
      </c>
      <c r="K62">
        <v>7.4</v>
      </c>
      <c r="L62">
        <v>9.51</v>
      </c>
      <c r="M62">
        <v>-1.66</v>
      </c>
      <c r="N62">
        <v>5.2</v>
      </c>
      <c r="O62">
        <v>9.57</v>
      </c>
      <c r="P62">
        <v>8.94</v>
      </c>
      <c r="Q62">
        <v>5.27</v>
      </c>
      <c r="R62">
        <v>2.54</v>
      </c>
      <c r="S62">
        <v>0.35</v>
      </c>
      <c r="T62">
        <v>1.04</v>
      </c>
      <c r="U62">
        <v>3.31</v>
      </c>
      <c r="V62">
        <v>3.95</v>
      </c>
      <c r="W62">
        <v>4.74</v>
      </c>
    </row>
    <row r="63" spans="1:23" x14ac:dyDescent="0.25">
      <c r="A63" s="5" t="s">
        <v>148</v>
      </c>
      <c r="B63" s="5" t="s">
        <v>148</v>
      </c>
      <c r="C63">
        <v>4.21</v>
      </c>
      <c r="D63">
        <v>6.45</v>
      </c>
      <c r="E63">
        <v>8.0500000000000007</v>
      </c>
      <c r="F63">
        <v>3.03</v>
      </c>
      <c r="G63">
        <v>3.27</v>
      </c>
      <c r="H63">
        <v>1.07</v>
      </c>
      <c r="I63">
        <v>-3.79</v>
      </c>
      <c r="J63">
        <v>7.39</v>
      </c>
      <c r="K63">
        <v>7.4</v>
      </c>
      <c r="L63">
        <v>9.51</v>
      </c>
      <c r="M63">
        <v>-1.66</v>
      </c>
      <c r="N63">
        <v>5.2</v>
      </c>
      <c r="O63">
        <v>9.57</v>
      </c>
      <c r="P63">
        <v>8.94</v>
      </c>
      <c r="Q63">
        <v>5.27</v>
      </c>
      <c r="R63">
        <v>2.54</v>
      </c>
      <c r="S63">
        <v>0.35</v>
      </c>
      <c r="T63">
        <v>1.04</v>
      </c>
      <c r="U63">
        <v>3.31</v>
      </c>
      <c r="V63">
        <v>3.95</v>
      </c>
      <c r="W63">
        <v>4.74</v>
      </c>
    </row>
    <row r="64" spans="1:23" x14ac:dyDescent="0.25">
      <c r="A64" s="5" t="s">
        <v>149</v>
      </c>
      <c r="B64" s="5" t="s">
        <v>150</v>
      </c>
      <c r="C64">
        <v>68.739999999999995</v>
      </c>
      <c r="D64">
        <v>69.23</v>
      </c>
      <c r="E64">
        <v>64.98</v>
      </c>
      <c r="F64">
        <v>63.1</v>
      </c>
      <c r="G64">
        <v>63.66</v>
      </c>
      <c r="H64">
        <v>63.21</v>
      </c>
      <c r="I64">
        <v>63.51</v>
      </c>
      <c r="J64">
        <v>70.400000000000006</v>
      </c>
      <c r="K64">
        <v>73.099999999999994</v>
      </c>
      <c r="L64">
        <v>67.739999999999995</v>
      </c>
      <c r="M64">
        <v>63.55</v>
      </c>
      <c r="N64">
        <v>70.540000000000006</v>
      </c>
      <c r="O64">
        <v>72.13</v>
      </c>
      <c r="P64">
        <v>81.83</v>
      </c>
      <c r="Q64">
        <v>65.27</v>
      </c>
      <c r="R64">
        <v>59.83</v>
      </c>
      <c r="S64">
        <v>51.24</v>
      </c>
      <c r="T64">
        <v>58.51</v>
      </c>
      <c r="U64">
        <v>63.34</v>
      </c>
      <c r="V64">
        <v>65.650000000000006</v>
      </c>
      <c r="W64">
        <v>68.42</v>
      </c>
    </row>
    <row r="65" spans="1:23" x14ac:dyDescent="0.25">
      <c r="A65" s="5" t="s">
        <v>151</v>
      </c>
      <c r="B65" s="5" t="s">
        <v>152</v>
      </c>
      <c r="C65">
        <v>57.21</v>
      </c>
      <c r="D65">
        <v>56.99</v>
      </c>
      <c r="E65">
        <v>54.18</v>
      </c>
      <c r="F65">
        <v>49.38</v>
      </c>
      <c r="G65">
        <v>48.6</v>
      </c>
      <c r="H65">
        <v>47.11</v>
      </c>
      <c r="I65">
        <v>49.19</v>
      </c>
      <c r="J65">
        <v>44.87</v>
      </c>
      <c r="K65">
        <v>40.06</v>
      </c>
      <c r="L65">
        <v>38.31</v>
      </c>
      <c r="M65">
        <v>36.14</v>
      </c>
      <c r="N65">
        <v>34.979999999999997</v>
      </c>
      <c r="O65">
        <v>39.24</v>
      </c>
      <c r="P65">
        <v>32.450000000000003</v>
      </c>
      <c r="Q65">
        <v>38.76</v>
      </c>
      <c r="R65">
        <v>40.89</v>
      </c>
      <c r="S65">
        <v>42.29</v>
      </c>
      <c r="T65">
        <v>32.47</v>
      </c>
      <c r="U65">
        <v>38.200000000000003</v>
      </c>
      <c r="V65">
        <v>36.200000000000003</v>
      </c>
      <c r="W65">
        <v>50.42</v>
      </c>
    </row>
    <row r="66" spans="1:23" x14ac:dyDescent="0.25">
      <c r="A66" s="5" t="s">
        <v>153</v>
      </c>
      <c r="B66" s="5" t="s">
        <v>154</v>
      </c>
      <c r="C66">
        <v>42.79</v>
      </c>
      <c r="D66">
        <v>43.01</v>
      </c>
      <c r="E66">
        <v>45.82</v>
      </c>
      <c r="F66">
        <v>50.62</v>
      </c>
      <c r="G66">
        <v>51.4</v>
      </c>
      <c r="H66">
        <v>52.89</v>
      </c>
      <c r="I66">
        <v>50.81</v>
      </c>
      <c r="J66">
        <v>55.13</v>
      </c>
      <c r="K66">
        <v>59.94</v>
      </c>
      <c r="L66">
        <v>61.69</v>
      </c>
      <c r="M66">
        <v>63.86</v>
      </c>
      <c r="N66">
        <v>65.02</v>
      </c>
      <c r="O66">
        <v>60.76</v>
      </c>
      <c r="P66">
        <v>67.55</v>
      </c>
      <c r="Q66">
        <v>61.24</v>
      </c>
      <c r="R66">
        <v>59.11</v>
      </c>
      <c r="S66">
        <v>57.71</v>
      </c>
      <c r="T66">
        <v>67.53</v>
      </c>
      <c r="U66">
        <v>61.8</v>
      </c>
      <c r="V66">
        <v>63.8</v>
      </c>
      <c r="W66">
        <v>49.58</v>
      </c>
    </row>
    <row r="67" spans="1:23" x14ac:dyDescent="0.25">
      <c r="A67" s="5" t="s">
        <v>155</v>
      </c>
      <c r="B67" s="5" t="s">
        <v>156</v>
      </c>
      <c r="C67">
        <v>74.790000000000006</v>
      </c>
      <c r="D67">
        <v>75.48</v>
      </c>
      <c r="E67">
        <v>84.58</v>
      </c>
      <c r="F67">
        <v>102.52</v>
      </c>
      <c r="G67">
        <v>105.75</v>
      </c>
      <c r="H67">
        <v>112.26</v>
      </c>
      <c r="I67">
        <v>103.28</v>
      </c>
      <c r="J67">
        <v>122.88</v>
      </c>
      <c r="K67">
        <v>149.62</v>
      </c>
      <c r="L67">
        <v>161.05000000000001</v>
      </c>
      <c r="M67">
        <v>176.67</v>
      </c>
      <c r="N67">
        <v>185.91</v>
      </c>
      <c r="O67">
        <v>154.82</v>
      </c>
      <c r="P67">
        <v>208.13</v>
      </c>
      <c r="Q67">
        <v>158.01</v>
      </c>
      <c r="R67">
        <v>144.54</v>
      </c>
      <c r="S67">
        <v>136.47999999999999</v>
      </c>
      <c r="T67">
        <v>207.95</v>
      </c>
      <c r="U67">
        <v>161.78</v>
      </c>
      <c r="V67">
        <v>176.23</v>
      </c>
      <c r="W67">
        <v>98.32</v>
      </c>
    </row>
    <row r="68" spans="1:23" x14ac:dyDescent="0.25">
      <c r="A68" s="5" t="s">
        <v>303</v>
      </c>
      <c r="B68" s="5" t="s">
        <v>304</v>
      </c>
      <c r="C68">
        <v>9.5399999999999991</v>
      </c>
      <c r="D68">
        <v>9.8000000000000007</v>
      </c>
      <c r="E68">
        <v>12.02</v>
      </c>
      <c r="F68">
        <v>10.6</v>
      </c>
      <c r="G68">
        <v>9.18</v>
      </c>
      <c r="H68">
        <v>7.86</v>
      </c>
      <c r="I68">
        <v>4.96</v>
      </c>
      <c r="J68">
        <v>9.9600000000000009</v>
      </c>
      <c r="K68">
        <v>8.1199999999999992</v>
      </c>
      <c r="L68">
        <v>10.54</v>
      </c>
      <c r="M68">
        <v>7.49</v>
      </c>
      <c r="N68">
        <v>9.5</v>
      </c>
      <c r="O68">
        <v>10.74</v>
      </c>
      <c r="P68">
        <v>11.6</v>
      </c>
      <c r="Q68">
        <v>14.61</v>
      </c>
      <c r="R68">
        <v>15.65</v>
      </c>
      <c r="S68">
        <v>19.510000000000002</v>
      </c>
      <c r="T68">
        <v>20.329999999999998</v>
      </c>
      <c r="U68">
        <v>18.02</v>
      </c>
      <c r="V68">
        <v>18.04</v>
      </c>
    </row>
    <row r="69" spans="1:23" x14ac:dyDescent="0.25">
      <c r="A69" s="5" t="s">
        <v>157</v>
      </c>
      <c r="B69" s="5" t="s">
        <v>158</v>
      </c>
      <c r="C69">
        <v>68.73</v>
      </c>
      <c r="D69">
        <v>69.22</v>
      </c>
      <c r="E69">
        <v>64.989999999999995</v>
      </c>
      <c r="F69">
        <v>63.1</v>
      </c>
      <c r="G69">
        <v>63.66</v>
      </c>
      <c r="H69">
        <v>63.21</v>
      </c>
      <c r="I69">
        <v>63.53</v>
      </c>
      <c r="J69">
        <v>70.400000000000006</v>
      </c>
      <c r="K69">
        <v>73.11</v>
      </c>
      <c r="L69">
        <v>67.739999999999995</v>
      </c>
      <c r="M69">
        <v>63.55</v>
      </c>
      <c r="N69">
        <v>70.540000000000006</v>
      </c>
      <c r="O69">
        <v>72.12</v>
      </c>
      <c r="P69">
        <v>81.8</v>
      </c>
      <c r="Q69">
        <v>65.27</v>
      </c>
      <c r="R69">
        <v>59.83</v>
      </c>
      <c r="S69">
        <v>51.24</v>
      </c>
      <c r="T69">
        <v>58.51</v>
      </c>
      <c r="U69">
        <v>63.34</v>
      </c>
      <c r="V69">
        <v>65.650000000000006</v>
      </c>
    </row>
    <row r="70" spans="1:23" x14ac:dyDescent="0.25">
      <c r="A70" s="5" t="s">
        <v>159</v>
      </c>
      <c r="B70" s="5" t="s">
        <v>160</v>
      </c>
      <c r="C70">
        <v>1.77</v>
      </c>
      <c r="D70">
        <v>2.78</v>
      </c>
      <c r="E70">
        <v>3.18</v>
      </c>
      <c r="F70">
        <v>1.29</v>
      </c>
      <c r="G70">
        <v>1.2</v>
      </c>
      <c r="H70">
        <v>0.38</v>
      </c>
      <c r="I70">
        <v>-1.25</v>
      </c>
      <c r="J70">
        <v>2.62</v>
      </c>
      <c r="K70">
        <v>2.41</v>
      </c>
      <c r="L70">
        <v>3.29</v>
      </c>
      <c r="M70">
        <v>-0.7</v>
      </c>
      <c r="N70">
        <v>2.02</v>
      </c>
      <c r="O70">
        <v>3.43</v>
      </c>
      <c r="P70">
        <v>3.32</v>
      </c>
      <c r="Q70">
        <v>1.97</v>
      </c>
      <c r="R70">
        <v>1.01</v>
      </c>
      <c r="S70">
        <v>0.18</v>
      </c>
      <c r="T70">
        <v>0.45</v>
      </c>
      <c r="U70">
        <v>1.17</v>
      </c>
      <c r="V70">
        <v>1.44</v>
      </c>
    </row>
    <row r="71" spans="1:23" x14ac:dyDescent="0.25">
      <c r="A71" s="5" t="s">
        <v>161</v>
      </c>
      <c r="B71" s="5" t="s">
        <v>162</v>
      </c>
      <c r="C71">
        <v>2.54</v>
      </c>
      <c r="D71">
        <v>3.2</v>
      </c>
      <c r="E71">
        <v>4.1900000000000004</v>
      </c>
      <c r="F71">
        <v>1.87</v>
      </c>
      <c r="G71">
        <v>1.81</v>
      </c>
      <c r="H71">
        <v>0.83</v>
      </c>
      <c r="I71">
        <v>-1.58</v>
      </c>
      <c r="J71">
        <v>4.25</v>
      </c>
      <c r="K71">
        <v>3.42</v>
      </c>
      <c r="L71">
        <v>4.82</v>
      </c>
      <c r="M71">
        <v>-0.42</v>
      </c>
      <c r="N71">
        <v>3.39</v>
      </c>
      <c r="O71">
        <v>4.87</v>
      </c>
      <c r="P71">
        <v>5.76</v>
      </c>
      <c r="Q71">
        <v>3.28</v>
      </c>
      <c r="R71">
        <v>2.35</v>
      </c>
      <c r="S71">
        <v>0.89</v>
      </c>
      <c r="T71">
        <v>2.59</v>
      </c>
      <c r="U71">
        <v>3.23</v>
      </c>
      <c r="V71">
        <v>3.92</v>
      </c>
    </row>
    <row r="72" spans="1:23" x14ac:dyDescent="0.25">
      <c r="A72" s="5" t="s">
        <v>163</v>
      </c>
      <c r="B72" s="5" t="s">
        <v>164</v>
      </c>
      <c r="C72">
        <v>237.49</v>
      </c>
      <c r="D72">
        <v>231.49</v>
      </c>
      <c r="E72">
        <v>253.15</v>
      </c>
      <c r="F72">
        <v>235.29</v>
      </c>
      <c r="G72">
        <v>271.82</v>
      </c>
      <c r="H72">
        <v>285.01</v>
      </c>
      <c r="I72">
        <v>304.26</v>
      </c>
      <c r="J72">
        <v>282.04000000000002</v>
      </c>
      <c r="K72">
        <v>307.77999999999997</v>
      </c>
      <c r="L72">
        <v>289.3</v>
      </c>
      <c r="M72">
        <v>235.71</v>
      </c>
      <c r="N72">
        <v>258.08</v>
      </c>
      <c r="O72">
        <v>278.72000000000003</v>
      </c>
      <c r="P72">
        <v>269.20999999999998</v>
      </c>
      <c r="Q72">
        <v>267.91000000000003</v>
      </c>
      <c r="R72">
        <v>250.63</v>
      </c>
      <c r="S72">
        <v>198.69</v>
      </c>
      <c r="T72">
        <v>232.64</v>
      </c>
      <c r="U72">
        <v>283.54000000000002</v>
      </c>
      <c r="V72">
        <v>274.37</v>
      </c>
    </row>
    <row r="73" spans="1:23" x14ac:dyDescent="0.25">
      <c r="A73" s="5" t="s">
        <v>165</v>
      </c>
      <c r="B73" s="5" t="s">
        <v>166</v>
      </c>
      <c r="C73">
        <v>31.18</v>
      </c>
      <c r="D73">
        <v>30.71</v>
      </c>
      <c r="E73">
        <v>34.9</v>
      </c>
      <c r="F73">
        <v>36.630000000000003</v>
      </c>
      <c r="G73">
        <v>36.14</v>
      </c>
      <c r="H73">
        <v>36.74</v>
      </c>
      <c r="I73">
        <v>36.35</v>
      </c>
      <c r="J73">
        <v>29.54</v>
      </c>
      <c r="K73">
        <v>26.84</v>
      </c>
      <c r="L73">
        <v>32.11</v>
      </c>
      <c r="M73">
        <v>36.409999999999997</v>
      </c>
      <c r="N73">
        <v>29.33</v>
      </c>
      <c r="O73">
        <v>27.82</v>
      </c>
      <c r="P73">
        <v>18.09</v>
      </c>
      <c r="Q73">
        <v>34.619999999999997</v>
      </c>
      <c r="R73">
        <v>40.04</v>
      </c>
      <c r="S73">
        <v>47.86</v>
      </c>
      <c r="T73">
        <v>41.25</v>
      </c>
      <c r="U73">
        <v>36.58</v>
      </c>
      <c r="V73">
        <v>34.31</v>
      </c>
    </row>
    <row r="74" spans="1:23" x14ac:dyDescent="0.25">
      <c r="A74" s="5" t="s">
        <v>167</v>
      </c>
      <c r="B74" s="5" t="s">
        <v>168</v>
      </c>
      <c r="C74">
        <v>4.21</v>
      </c>
      <c r="D74">
        <v>6.45</v>
      </c>
      <c r="E74">
        <v>8.0500000000000007</v>
      </c>
      <c r="F74">
        <v>3.03</v>
      </c>
      <c r="G74">
        <v>3.27</v>
      </c>
      <c r="H74">
        <v>1.07</v>
      </c>
      <c r="I74">
        <v>-3.79</v>
      </c>
      <c r="J74">
        <v>7.39</v>
      </c>
      <c r="K74">
        <v>7.4</v>
      </c>
      <c r="L74">
        <v>9.51</v>
      </c>
      <c r="M74">
        <v>-1.66</v>
      </c>
      <c r="N74">
        <v>5.2</v>
      </c>
      <c r="O74">
        <v>9.57</v>
      </c>
      <c r="P74">
        <v>8.94</v>
      </c>
      <c r="Q74">
        <v>5.27</v>
      </c>
      <c r="R74">
        <v>2.54</v>
      </c>
      <c r="S74">
        <v>0.35</v>
      </c>
      <c r="T74">
        <v>1.04</v>
      </c>
      <c r="U74">
        <v>3.31</v>
      </c>
      <c r="V74">
        <v>3.95</v>
      </c>
    </row>
    <row r="75" spans="1:23" x14ac:dyDescent="0.25">
      <c r="A75" s="5" t="s">
        <v>169</v>
      </c>
      <c r="B75" s="5" t="s">
        <v>170</v>
      </c>
      <c r="C75">
        <v>8.36</v>
      </c>
      <c r="D75">
        <v>10.14</v>
      </c>
      <c r="E75">
        <v>14.35</v>
      </c>
      <c r="F75">
        <v>6.13</v>
      </c>
      <c r="G75">
        <v>6.77</v>
      </c>
      <c r="H75">
        <v>3.47</v>
      </c>
      <c r="I75">
        <v>-6.72</v>
      </c>
      <c r="J75">
        <v>17.440000000000001</v>
      </c>
      <c r="K75">
        <v>15.62</v>
      </c>
      <c r="L75">
        <v>23.28</v>
      </c>
      <c r="M75">
        <v>-1.57</v>
      </c>
      <c r="N75">
        <v>14.25</v>
      </c>
      <c r="O75">
        <v>24.2</v>
      </c>
      <c r="P75">
        <v>33.119999999999997</v>
      </c>
      <c r="Q75">
        <v>14.9</v>
      </c>
      <c r="R75">
        <v>9.06</v>
      </c>
      <c r="S75">
        <v>2.4900000000000002</v>
      </c>
      <c r="T75" t="s">
        <v>67</v>
      </c>
      <c r="U75" t="s">
        <v>67</v>
      </c>
      <c r="V75" t="s">
        <v>67</v>
      </c>
    </row>
    <row r="76" spans="1:23" x14ac:dyDescent="0.25">
      <c r="A76" s="5" t="s">
        <v>171</v>
      </c>
      <c r="B76" s="5" t="s">
        <v>172</v>
      </c>
      <c r="C76">
        <v>183.51</v>
      </c>
      <c r="D76">
        <v>185.54</v>
      </c>
      <c r="E76">
        <v>155.26</v>
      </c>
      <c r="F76">
        <v>134.78</v>
      </c>
      <c r="G76">
        <v>134.47</v>
      </c>
      <c r="H76">
        <v>128.27000000000001</v>
      </c>
      <c r="I76">
        <v>135.32</v>
      </c>
      <c r="J76">
        <v>151.87</v>
      </c>
      <c r="K76">
        <v>149.27000000000001</v>
      </c>
      <c r="L76">
        <v>119.27</v>
      </c>
      <c r="M76">
        <v>99.32</v>
      </c>
      <c r="N76">
        <v>119.31</v>
      </c>
      <c r="O76">
        <v>141.09</v>
      </c>
      <c r="P76">
        <v>179.36</v>
      </c>
      <c r="Q76">
        <v>111.96</v>
      </c>
      <c r="R76">
        <v>102.12</v>
      </c>
      <c r="S76">
        <v>88.36</v>
      </c>
      <c r="T76">
        <v>78.73</v>
      </c>
      <c r="U76">
        <v>104.44</v>
      </c>
      <c r="V76">
        <v>105.52</v>
      </c>
    </row>
    <row r="77" spans="1:23" x14ac:dyDescent="0.25">
      <c r="A77" s="5" t="s">
        <v>173</v>
      </c>
      <c r="B77" s="5" t="s">
        <v>174</v>
      </c>
      <c r="C77">
        <v>247.42</v>
      </c>
      <c r="D77">
        <v>256.97000000000003</v>
      </c>
      <c r="E77">
        <v>248.81</v>
      </c>
      <c r="F77">
        <v>222.5</v>
      </c>
      <c r="G77">
        <v>233.67</v>
      </c>
      <c r="H77">
        <v>199.05</v>
      </c>
      <c r="I77">
        <v>222.63</v>
      </c>
      <c r="J77">
        <v>224.82</v>
      </c>
      <c r="K77">
        <v>223.73</v>
      </c>
      <c r="L77">
        <v>168.74</v>
      </c>
      <c r="M77">
        <v>171.06</v>
      </c>
      <c r="N77">
        <v>182.78</v>
      </c>
      <c r="O77">
        <v>164.28</v>
      </c>
      <c r="P77">
        <v>153.87</v>
      </c>
      <c r="Q77">
        <v>159.25</v>
      </c>
      <c r="R77">
        <v>171.48</v>
      </c>
      <c r="S77">
        <v>177.79</v>
      </c>
      <c r="T77" t="s">
        <v>67</v>
      </c>
      <c r="U77" t="s">
        <v>67</v>
      </c>
      <c r="V77" t="s">
        <v>67</v>
      </c>
    </row>
    <row r="78" spans="1:23" x14ac:dyDescent="0.25">
      <c r="A78" s="5" t="s">
        <v>175</v>
      </c>
      <c r="B78" s="5" t="s">
        <v>176</v>
      </c>
      <c r="C78">
        <v>304.37920000000003</v>
      </c>
      <c r="D78">
        <v>601.11519999999996</v>
      </c>
      <c r="E78">
        <v>295.83679999999998</v>
      </c>
      <c r="F78">
        <v>426.67039999999997</v>
      </c>
      <c r="G78">
        <v>315.1696</v>
      </c>
      <c r="H78">
        <v>193.77760000000001</v>
      </c>
      <c r="I78">
        <v>-1051.6143999999999</v>
      </c>
      <c r="J78">
        <v>239.18719999999999</v>
      </c>
      <c r="K78">
        <v>184.78559999999999</v>
      </c>
      <c r="L78">
        <v>688.75599999999997</v>
      </c>
      <c r="M78">
        <v>74.438000000000002</v>
      </c>
      <c r="N78">
        <v>109.203</v>
      </c>
      <c r="O78">
        <v>164.79599999999999</v>
      </c>
      <c r="P78">
        <v>-424.82400000000001</v>
      </c>
      <c r="Q78">
        <v>175.084</v>
      </c>
      <c r="R78">
        <v>310.28599999999989</v>
      </c>
      <c r="S78">
        <v>109.89</v>
      </c>
      <c r="T78">
        <v>117.72</v>
      </c>
      <c r="U78">
        <v>145.476</v>
      </c>
      <c r="V78">
        <v>172.36799999999999</v>
      </c>
    </row>
    <row r="79" spans="1:23" x14ac:dyDescent="0.25">
      <c r="A79" s="5" t="s">
        <v>177</v>
      </c>
      <c r="B79" s="5" t="s">
        <v>178</v>
      </c>
      <c r="C79">
        <v>0</v>
      </c>
      <c r="D79">
        <v>0</v>
      </c>
      <c r="E79">
        <v>0</v>
      </c>
      <c r="F79">
        <v>0</v>
      </c>
      <c r="G79">
        <v>0</v>
      </c>
      <c r="H79">
        <v>0</v>
      </c>
      <c r="I79">
        <v>0</v>
      </c>
      <c r="J79">
        <v>0</v>
      </c>
      <c r="K79">
        <v>-4.0600000000000023</v>
      </c>
      <c r="L79">
        <v>0</v>
      </c>
      <c r="M79">
        <v>0</v>
      </c>
      <c r="N79">
        <v>-3.6999999999999962</v>
      </c>
      <c r="O79">
        <v>0</v>
      </c>
      <c r="P79">
        <v>-3.4000000000000061</v>
      </c>
      <c r="Q79">
        <v>-0.39999999999999858</v>
      </c>
      <c r="R79">
        <v>-0.39999999999999858</v>
      </c>
      <c r="S79">
        <v>-0.29999999999999721</v>
      </c>
      <c r="T79">
        <v>-0.30000000000000432</v>
      </c>
      <c r="U79">
        <v>0</v>
      </c>
      <c r="V79">
        <v>-0.39999999999999858</v>
      </c>
    </row>
    <row r="80" spans="1:23" x14ac:dyDescent="0.25">
      <c r="A80" s="5" t="s">
        <v>179</v>
      </c>
      <c r="B80" s="5" t="s">
        <v>180</v>
      </c>
      <c r="C80">
        <v>3.25</v>
      </c>
      <c r="D80">
        <v>-5.58</v>
      </c>
      <c r="E80">
        <v>16.52</v>
      </c>
      <c r="F80">
        <v>-13.82</v>
      </c>
      <c r="G80">
        <v>-3</v>
      </c>
      <c r="H80">
        <v>-8.1999999999999993</v>
      </c>
      <c r="I80">
        <v>-10.46</v>
      </c>
      <c r="J80">
        <v>3.4</v>
      </c>
      <c r="K80">
        <v>35.18</v>
      </c>
      <c r="L80">
        <v>47.53</v>
      </c>
      <c r="M80">
        <v>-20.25</v>
      </c>
      <c r="N80">
        <v>29.62</v>
      </c>
      <c r="O80">
        <v>12.45</v>
      </c>
      <c r="P80">
        <v>90.37</v>
      </c>
      <c r="Q80">
        <v>21.81</v>
      </c>
      <c r="R80">
        <v>36.619999999999997</v>
      </c>
      <c r="S80">
        <v>-5.42</v>
      </c>
      <c r="T80">
        <v>-4.4800000000000004</v>
      </c>
      <c r="U80">
        <v>5.96</v>
      </c>
      <c r="V80">
        <v>67.14</v>
      </c>
    </row>
    <row r="81" spans="1:22" x14ac:dyDescent="0.25">
      <c r="A81" s="5" t="s">
        <v>181</v>
      </c>
      <c r="B81" s="5" t="s">
        <v>182</v>
      </c>
      <c r="C81">
        <v>4.7300000000000004</v>
      </c>
      <c r="D81">
        <v>-0.96</v>
      </c>
      <c r="E81">
        <v>-0.1</v>
      </c>
      <c r="F81">
        <v>-8.34</v>
      </c>
      <c r="G81">
        <v>-7.22</v>
      </c>
      <c r="H81">
        <v>-5.09</v>
      </c>
      <c r="I81">
        <v>9.3699999999999992</v>
      </c>
      <c r="J81">
        <v>28.7</v>
      </c>
      <c r="K81">
        <v>20.82</v>
      </c>
      <c r="L81">
        <v>18.97</v>
      </c>
      <c r="M81">
        <v>7.27</v>
      </c>
      <c r="N81">
        <v>44.15</v>
      </c>
      <c r="O81">
        <v>41.54</v>
      </c>
      <c r="P81">
        <v>49.6</v>
      </c>
      <c r="Q81">
        <v>17.670000000000002</v>
      </c>
      <c r="R81">
        <v>8.91</v>
      </c>
      <c r="S81">
        <v>-1.31</v>
      </c>
      <c r="T81">
        <v>22.87</v>
      </c>
      <c r="U81" t="s">
        <v>67</v>
      </c>
      <c r="V81" t="s">
        <v>67</v>
      </c>
    </row>
    <row r="82" spans="1:22" x14ac:dyDescent="0.25">
      <c r="A82" s="5" t="s">
        <v>183</v>
      </c>
      <c r="B82" s="5" t="s">
        <v>184</v>
      </c>
      <c r="C82">
        <v>-0.53</v>
      </c>
      <c r="D82">
        <v>-2.82</v>
      </c>
      <c r="E82">
        <v>-3.79</v>
      </c>
      <c r="F82">
        <v>-6.42</v>
      </c>
      <c r="G82">
        <v>3.38</v>
      </c>
      <c r="H82">
        <v>13.49</v>
      </c>
      <c r="I82">
        <v>11.08</v>
      </c>
      <c r="J82">
        <v>19.100000000000001</v>
      </c>
      <c r="K82">
        <v>20.91</v>
      </c>
      <c r="L82">
        <v>31.94</v>
      </c>
      <c r="M82">
        <v>26.8</v>
      </c>
      <c r="N82">
        <v>38.17</v>
      </c>
      <c r="O82">
        <v>31.17</v>
      </c>
      <c r="P82">
        <v>27.78</v>
      </c>
      <c r="Q82">
        <v>10.9</v>
      </c>
      <c r="R82">
        <v>19.96</v>
      </c>
      <c r="S82" t="s">
        <v>67</v>
      </c>
      <c r="T82" t="s">
        <v>67</v>
      </c>
      <c r="U82" t="s">
        <v>67</v>
      </c>
      <c r="V82" t="s">
        <v>67</v>
      </c>
    </row>
    <row r="83" spans="1:22" x14ac:dyDescent="0.25">
      <c r="A83" s="5" t="s">
        <v>185</v>
      </c>
      <c r="B83" s="5" t="s">
        <v>186</v>
      </c>
      <c r="C83">
        <v>6.48</v>
      </c>
      <c r="D83">
        <v>4.13</v>
      </c>
      <c r="E83">
        <v>7.65</v>
      </c>
      <c r="F83">
        <v>7.25</v>
      </c>
      <c r="G83">
        <v>17.66</v>
      </c>
      <c r="H83">
        <v>20.149999999999999</v>
      </c>
      <c r="I83">
        <v>24.63</v>
      </c>
      <c r="J83">
        <v>25.13</v>
      </c>
      <c r="K83">
        <v>24.34</v>
      </c>
      <c r="L83">
        <v>21.42</v>
      </c>
      <c r="M83">
        <v>23.38</v>
      </c>
      <c r="N83" t="s">
        <v>67</v>
      </c>
      <c r="O83" t="s">
        <v>67</v>
      </c>
      <c r="P83" t="s">
        <v>67</v>
      </c>
      <c r="Q83" t="s">
        <v>67</v>
      </c>
      <c r="R83" t="s">
        <v>67</v>
      </c>
      <c r="S83" t="s">
        <v>67</v>
      </c>
      <c r="T83" t="s">
        <v>67</v>
      </c>
      <c r="U83" t="s">
        <v>67</v>
      </c>
      <c r="V83" t="s">
        <v>67</v>
      </c>
    </row>
    <row r="84" spans="1:22" x14ac:dyDescent="0.25">
      <c r="A84" s="5" t="s">
        <v>187</v>
      </c>
      <c r="B84" s="5" t="s">
        <v>188</v>
      </c>
      <c r="C84">
        <v>-34.340000000000003</v>
      </c>
      <c r="D84">
        <v>-17.27</v>
      </c>
      <c r="E84">
        <v>187.86</v>
      </c>
      <c r="F84">
        <v>-7.93</v>
      </c>
      <c r="G84">
        <v>210.8</v>
      </c>
      <c r="H84">
        <v>-127.68</v>
      </c>
      <c r="I84">
        <v>-142.62</v>
      </c>
      <c r="J84">
        <v>12.56</v>
      </c>
      <c r="K84">
        <v>-1.05</v>
      </c>
      <c r="L84">
        <v>-788.32</v>
      </c>
      <c r="M84">
        <v>-127.87</v>
      </c>
      <c r="N84">
        <v>-23.91</v>
      </c>
      <c r="O84">
        <v>16.22</v>
      </c>
      <c r="P84">
        <v>221.72</v>
      </c>
      <c r="Q84">
        <v>136.65</v>
      </c>
      <c r="R84">
        <v>684.38</v>
      </c>
      <c r="S84">
        <v>-62.79</v>
      </c>
      <c r="T84">
        <v>-63.4</v>
      </c>
      <c r="U84">
        <v>-13.92</v>
      </c>
      <c r="V84">
        <v>24.66</v>
      </c>
    </row>
    <row r="85" spans="1:22" x14ac:dyDescent="0.25">
      <c r="A85" s="5" t="s">
        <v>189</v>
      </c>
      <c r="B85" s="5" t="s">
        <v>190</v>
      </c>
      <c r="C85">
        <v>45.42</v>
      </c>
      <c r="D85">
        <v>54.22</v>
      </c>
      <c r="E85">
        <v>130.24</v>
      </c>
      <c r="F85">
        <v>25.06</v>
      </c>
      <c r="G85">
        <v>-19.829999999999998</v>
      </c>
      <c r="H85">
        <v>-85.91</v>
      </c>
      <c r="I85">
        <v>-43.7</v>
      </c>
      <c r="J85">
        <v>-258.94</v>
      </c>
      <c r="K85">
        <v>-305.75</v>
      </c>
      <c r="L85">
        <v>-313.37</v>
      </c>
      <c r="M85">
        <v>-45.19</v>
      </c>
      <c r="N85">
        <v>71.34</v>
      </c>
      <c r="O85">
        <v>124.86</v>
      </c>
      <c r="P85">
        <v>347.58</v>
      </c>
      <c r="Q85">
        <v>252.75</v>
      </c>
      <c r="R85">
        <v>186.06</v>
      </c>
      <c r="S85">
        <v>-46.7</v>
      </c>
      <c r="T85">
        <v>-17.55</v>
      </c>
      <c r="U85" t="s">
        <v>67</v>
      </c>
      <c r="V85" t="s">
        <v>67</v>
      </c>
    </row>
    <row r="86" spans="1:22" x14ac:dyDescent="0.25">
      <c r="A86" s="5" t="s">
        <v>191</v>
      </c>
      <c r="B86" s="5" t="s">
        <v>192</v>
      </c>
      <c r="C86">
        <v>67.819999999999993</v>
      </c>
      <c r="D86">
        <v>49.16</v>
      </c>
      <c r="E86">
        <v>24.09</v>
      </c>
      <c r="F86">
        <v>-10.97</v>
      </c>
      <c r="G86">
        <v>-9.6</v>
      </c>
      <c r="H86">
        <v>-209.42</v>
      </c>
      <c r="I86">
        <v>-209.46</v>
      </c>
      <c r="J86">
        <v>-185.72</v>
      </c>
      <c r="K86">
        <v>-184.99</v>
      </c>
      <c r="L86">
        <v>-140.43</v>
      </c>
      <c r="M86">
        <v>44.56</v>
      </c>
      <c r="N86">
        <v>207.01</v>
      </c>
      <c r="O86">
        <v>199.24</v>
      </c>
      <c r="P86">
        <v>183.31</v>
      </c>
      <c r="Q86">
        <v>136.18</v>
      </c>
      <c r="R86">
        <v>113.79</v>
      </c>
      <c r="S86" t="s">
        <v>67</v>
      </c>
      <c r="T86" t="s">
        <v>67</v>
      </c>
      <c r="U86" t="s">
        <v>67</v>
      </c>
      <c r="V86" t="s">
        <v>67</v>
      </c>
    </row>
    <row r="87" spans="1:22" x14ac:dyDescent="0.25">
      <c r="A87" s="5" t="s">
        <v>193</v>
      </c>
      <c r="B87" s="5" t="s">
        <v>194</v>
      </c>
      <c r="C87">
        <v>-70.8</v>
      </c>
      <c r="D87">
        <v>-80.150000000000006</v>
      </c>
      <c r="E87">
        <v>-80.819999999999993</v>
      </c>
      <c r="F87">
        <v>-97.98</v>
      </c>
      <c r="G87">
        <v>-75.02</v>
      </c>
      <c r="H87">
        <v>-82.43</v>
      </c>
      <c r="I87">
        <v>-1.22</v>
      </c>
      <c r="J87">
        <v>6.76</v>
      </c>
      <c r="K87">
        <v>-0.84</v>
      </c>
      <c r="L87">
        <v>-2.12</v>
      </c>
      <c r="M87">
        <v>79.17</v>
      </c>
      <c r="N87" t="s">
        <v>67</v>
      </c>
      <c r="O87" t="s">
        <v>67</v>
      </c>
      <c r="P87" t="s">
        <v>67</v>
      </c>
      <c r="Q87" t="s">
        <v>67</v>
      </c>
      <c r="R87" t="s">
        <v>67</v>
      </c>
      <c r="S87" t="s">
        <v>67</v>
      </c>
      <c r="T87" t="s">
        <v>67</v>
      </c>
      <c r="U87" t="s">
        <v>67</v>
      </c>
      <c r="V87" t="s">
        <v>67</v>
      </c>
    </row>
    <row r="88" spans="1:22" x14ac:dyDescent="0.25">
      <c r="A88" s="5" t="s">
        <v>195</v>
      </c>
      <c r="B88" s="5" t="s">
        <v>196</v>
      </c>
      <c r="C88">
        <v>0.14000000000000001</v>
      </c>
      <c r="D88">
        <v>0.21</v>
      </c>
      <c r="E88">
        <v>0.37</v>
      </c>
      <c r="F88">
        <v>-1.68</v>
      </c>
      <c r="G88">
        <v>-2.0099999999999998</v>
      </c>
      <c r="H88">
        <v>-0.2</v>
      </c>
      <c r="I88" t="s">
        <v>67</v>
      </c>
      <c r="J88">
        <v>-0.03</v>
      </c>
      <c r="K88">
        <v>-0.03</v>
      </c>
      <c r="L88">
        <v>-0.03</v>
      </c>
      <c r="M88" t="s">
        <v>67</v>
      </c>
      <c r="N88">
        <v>0.03</v>
      </c>
      <c r="O88">
        <v>0.03</v>
      </c>
      <c r="P88">
        <v>0.02</v>
      </c>
      <c r="Q88">
        <v>0.08</v>
      </c>
      <c r="R88">
        <v>0.15</v>
      </c>
      <c r="S88" t="s">
        <v>67</v>
      </c>
      <c r="T88" t="s">
        <v>67</v>
      </c>
      <c r="U88" t="s">
        <v>67</v>
      </c>
      <c r="V88" t="s">
        <v>67</v>
      </c>
    </row>
    <row r="89" spans="1:22" x14ac:dyDescent="0.25">
      <c r="A89" s="5" t="s">
        <v>197</v>
      </c>
      <c r="B89" s="5" t="s">
        <v>198</v>
      </c>
      <c r="C89">
        <v>-17.989999999999998</v>
      </c>
      <c r="D89">
        <v>-27.87</v>
      </c>
      <c r="E89">
        <v>161.6</v>
      </c>
      <c r="F89">
        <v>-11.29</v>
      </c>
      <c r="G89">
        <v>111.57</v>
      </c>
      <c r="H89">
        <v>-148.31</v>
      </c>
      <c r="I89">
        <v>-133.30000000000001</v>
      </c>
      <c r="J89">
        <v>28.54</v>
      </c>
      <c r="K89">
        <v>-4.13</v>
      </c>
      <c r="L89">
        <v>-1796.79</v>
      </c>
      <c r="M89">
        <v>-109.85</v>
      </c>
      <c r="N89">
        <v>-9.77</v>
      </c>
      <c r="O89">
        <v>-4.95</v>
      </c>
      <c r="P89">
        <v>234.17</v>
      </c>
      <c r="Q89">
        <v>69.86</v>
      </c>
      <c r="R89">
        <v>260.49</v>
      </c>
      <c r="S89">
        <v>-67.400000000000006</v>
      </c>
      <c r="T89">
        <v>-23.42</v>
      </c>
      <c r="U89">
        <v>-12.65</v>
      </c>
      <c r="V89">
        <v>52.88</v>
      </c>
    </row>
    <row r="90" spans="1:22" x14ac:dyDescent="0.25">
      <c r="A90" s="5" t="s">
        <v>199</v>
      </c>
      <c r="B90" s="5" t="s">
        <v>200</v>
      </c>
      <c r="C90">
        <v>38.58</v>
      </c>
      <c r="D90">
        <v>40.81</v>
      </c>
      <c r="E90">
        <v>87.29</v>
      </c>
      <c r="F90">
        <v>-16.010000000000002</v>
      </c>
      <c r="G90">
        <v>-56.68</v>
      </c>
      <c r="H90">
        <v>-84.36</v>
      </c>
      <c r="I90">
        <v>-36.299999999999997</v>
      </c>
      <c r="J90">
        <v>-590.79</v>
      </c>
      <c r="K90">
        <v>-636.91999999999996</v>
      </c>
      <c r="L90">
        <v>-638.79999999999995</v>
      </c>
      <c r="M90">
        <v>-41.52</v>
      </c>
      <c r="N90">
        <v>73.150000000000006</v>
      </c>
      <c r="O90">
        <v>99.69</v>
      </c>
      <c r="P90">
        <v>188.17</v>
      </c>
      <c r="Q90">
        <v>87.65</v>
      </c>
      <c r="R90">
        <v>56.56</v>
      </c>
      <c r="S90">
        <v>-34.49</v>
      </c>
      <c r="T90">
        <v>5.6</v>
      </c>
      <c r="U90" t="s">
        <v>67</v>
      </c>
      <c r="V90" t="s">
        <v>67</v>
      </c>
    </row>
    <row r="91" spans="1:22" x14ac:dyDescent="0.25">
      <c r="A91" s="5" t="s">
        <v>201</v>
      </c>
      <c r="B91" s="5" t="s">
        <v>202</v>
      </c>
      <c r="C91">
        <v>43.2</v>
      </c>
      <c r="D91">
        <v>17.14</v>
      </c>
      <c r="E91">
        <v>-3.95</v>
      </c>
      <c r="F91">
        <v>-30.56</v>
      </c>
      <c r="G91">
        <v>-29.13</v>
      </c>
      <c r="H91">
        <v>-410.8</v>
      </c>
      <c r="I91">
        <v>-403.11</v>
      </c>
      <c r="J91">
        <v>-378.4</v>
      </c>
      <c r="K91">
        <v>-385.1</v>
      </c>
      <c r="L91">
        <v>-337.44</v>
      </c>
      <c r="M91">
        <v>35.89</v>
      </c>
      <c r="N91">
        <v>109.96</v>
      </c>
      <c r="O91">
        <v>98.43</v>
      </c>
      <c r="P91">
        <v>94.74</v>
      </c>
      <c r="Q91">
        <v>45.38</v>
      </c>
      <c r="R91">
        <v>41.98</v>
      </c>
      <c r="S91" t="s">
        <v>67</v>
      </c>
      <c r="T91" t="s">
        <v>67</v>
      </c>
      <c r="U91" t="s">
        <v>67</v>
      </c>
      <c r="V91" t="s">
        <v>67</v>
      </c>
    </row>
    <row r="92" spans="1:22" x14ac:dyDescent="0.25">
      <c r="A92" s="5" t="s">
        <v>203</v>
      </c>
      <c r="B92" s="5" t="s">
        <v>204</v>
      </c>
      <c r="C92">
        <v>-183.8</v>
      </c>
      <c r="D92">
        <v>-192.98</v>
      </c>
      <c r="E92">
        <v>-191.17</v>
      </c>
      <c r="F92">
        <v>-207.83</v>
      </c>
      <c r="G92">
        <v>-183.28</v>
      </c>
      <c r="H92">
        <v>-187.45</v>
      </c>
      <c r="I92">
        <v>-146.57</v>
      </c>
      <c r="J92">
        <v>-139.97999999999999</v>
      </c>
      <c r="K92">
        <v>-145.18</v>
      </c>
      <c r="L92">
        <v>-146.03</v>
      </c>
      <c r="M92">
        <v>38.94</v>
      </c>
      <c r="N92" t="s">
        <v>67</v>
      </c>
      <c r="O92" t="s">
        <v>67</v>
      </c>
      <c r="P92" t="s">
        <v>67</v>
      </c>
      <c r="Q92" t="s">
        <v>67</v>
      </c>
      <c r="R92" t="s">
        <v>67</v>
      </c>
      <c r="S92" t="s">
        <v>67</v>
      </c>
      <c r="T92" t="s">
        <v>67</v>
      </c>
      <c r="U92" t="s">
        <v>67</v>
      </c>
      <c r="V92" t="s">
        <v>67</v>
      </c>
    </row>
    <row r="93" spans="1:22" x14ac:dyDescent="0.25">
      <c r="A93" s="5" t="s">
        <v>205</v>
      </c>
      <c r="B93" s="5" t="s">
        <v>206</v>
      </c>
      <c r="C93">
        <v>-49.36</v>
      </c>
      <c r="D93">
        <v>103.19</v>
      </c>
      <c r="E93">
        <v>-30.66</v>
      </c>
      <c r="F93">
        <v>35.380000000000003</v>
      </c>
      <c r="G93">
        <v>62.65</v>
      </c>
      <c r="H93">
        <v>-118.43</v>
      </c>
      <c r="I93">
        <v>-539.66</v>
      </c>
      <c r="J93">
        <v>29.44</v>
      </c>
      <c r="K93">
        <v>-75.59</v>
      </c>
      <c r="L93">
        <v>825.27</v>
      </c>
      <c r="M93">
        <v>-31.84</v>
      </c>
      <c r="N93">
        <v>-39.729999999999997</v>
      </c>
      <c r="O93">
        <v>-138.79</v>
      </c>
      <c r="P93">
        <v>-320.45999999999998</v>
      </c>
      <c r="Q93">
        <v>-44.24</v>
      </c>
      <c r="R93">
        <v>178.98</v>
      </c>
      <c r="S93">
        <v>-7.5</v>
      </c>
      <c r="T93">
        <v>-19.82</v>
      </c>
      <c r="U93">
        <v>-15.6</v>
      </c>
      <c r="V93">
        <v>-68.739999999999995</v>
      </c>
    </row>
    <row r="94" spans="1:22" x14ac:dyDescent="0.25">
      <c r="A94" s="5" t="s">
        <v>207</v>
      </c>
      <c r="B94" s="5" t="s">
        <v>208</v>
      </c>
      <c r="C94">
        <v>7.72</v>
      </c>
      <c r="D94">
        <v>35.97</v>
      </c>
      <c r="E94">
        <v>22.46</v>
      </c>
      <c r="F94">
        <v>-6.8</v>
      </c>
      <c r="G94">
        <v>-198.48</v>
      </c>
      <c r="H94">
        <v>-209.55</v>
      </c>
      <c r="I94">
        <v>-195.27</v>
      </c>
      <c r="J94">
        <v>259.70999999999998</v>
      </c>
      <c r="K94">
        <v>239.28</v>
      </c>
      <c r="L94">
        <v>251.23</v>
      </c>
      <c r="M94">
        <v>-70.12</v>
      </c>
      <c r="N94">
        <v>-166.33</v>
      </c>
      <c r="O94">
        <v>-167.83</v>
      </c>
      <c r="P94">
        <v>-61.91</v>
      </c>
      <c r="Q94">
        <v>42.41</v>
      </c>
      <c r="R94">
        <v>50.55</v>
      </c>
      <c r="S94">
        <v>-14.31</v>
      </c>
      <c r="T94">
        <v>-34.72</v>
      </c>
      <c r="U94" t="s">
        <v>67</v>
      </c>
      <c r="V94" t="s">
        <v>67</v>
      </c>
    </row>
    <row r="95" spans="1:22" x14ac:dyDescent="0.25">
      <c r="A95" s="5" t="s">
        <v>209</v>
      </c>
      <c r="B95" s="5" t="s">
        <v>210</v>
      </c>
      <c r="C95">
        <v>24.24</v>
      </c>
      <c r="D95">
        <v>10.43</v>
      </c>
      <c r="E95">
        <v>-118.14</v>
      </c>
      <c r="F95">
        <v>-106.12</v>
      </c>
      <c r="G95">
        <v>-128.32</v>
      </c>
      <c r="H95">
        <v>24.21</v>
      </c>
      <c r="I95">
        <v>41.52</v>
      </c>
      <c r="J95">
        <v>141.51</v>
      </c>
      <c r="K95">
        <v>107.86</v>
      </c>
      <c r="L95">
        <v>58.89</v>
      </c>
      <c r="M95">
        <v>-115.01</v>
      </c>
      <c r="N95">
        <v>-72.849999999999994</v>
      </c>
      <c r="O95">
        <v>-66.400000000000006</v>
      </c>
      <c r="P95">
        <v>-42.61</v>
      </c>
      <c r="Q95">
        <v>18.36</v>
      </c>
      <c r="R95">
        <v>13.46</v>
      </c>
      <c r="S95" t="s">
        <v>67</v>
      </c>
      <c r="T95" t="s">
        <v>67</v>
      </c>
      <c r="U95" t="s">
        <v>67</v>
      </c>
      <c r="V95" t="s">
        <v>67</v>
      </c>
    </row>
    <row r="96" spans="1:22" x14ac:dyDescent="0.25">
      <c r="A96" s="5" t="s">
        <v>211</v>
      </c>
      <c r="B96" s="5" t="s">
        <v>212</v>
      </c>
      <c r="C96">
        <v>24.22</v>
      </c>
      <c r="D96">
        <v>25.98</v>
      </c>
      <c r="E96">
        <v>11.68</v>
      </c>
      <c r="F96">
        <v>0.87</v>
      </c>
      <c r="G96">
        <v>-34.71</v>
      </c>
      <c r="H96">
        <v>-45.4</v>
      </c>
      <c r="I96">
        <v>-15.66</v>
      </c>
      <c r="J96">
        <v>37.549999999999997</v>
      </c>
      <c r="K96">
        <v>32.630000000000003</v>
      </c>
      <c r="L96">
        <v>38.630000000000003</v>
      </c>
      <c r="M96">
        <v>-50.77</v>
      </c>
      <c r="N96" t="s">
        <v>67</v>
      </c>
      <c r="O96" t="s">
        <v>67</v>
      </c>
      <c r="P96" t="s">
        <v>67</v>
      </c>
      <c r="Q96" t="s">
        <v>67</v>
      </c>
      <c r="R96" t="s">
        <v>67</v>
      </c>
      <c r="S96" t="s">
        <v>67</v>
      </c>
      <c r="T96" t="s">
        <v>67</v>
      </c>
      <c r="U96" t="s">
        <v>67</v>
      </c>
      <c r="V96" t="s">
        <v>67</v>
      </c>
    </row>
    <row r="97" spans="1:23" x14ac:dyDescent="0.25">
      <c r="A97" s="5" t="s">
        <v>213</v>
      </c>
      <c r="B97" s="5" t="s">
        <v>214</v>
      </c>
      <c r="C97">
        <v>1856</v>
      </c>
      <c r="D97">
        <v>1904</v>
      </c>
      <c r="E97">
        <v>1695</v>
      </c>
      <c r="F97">
        <v>1399</v>
      </c>
      <c r="G97">
        <v>1473</v>
      </c>
      <c r="H97">
        <v>1251</v>
      </c>
      <c r="I97">
        <v>1420</v>
      </c>
      <c r="J97">
        <v>1911</v>
      </c>
      <c r="K97">
        <v>1752</v>
      </c>
      <c r="L97">
        <v>941.2</v>
      </c>
      <c r="M97">
        <v>749.1</v>
      </c>
      <c r="N97">
        <v>1038</v>
      </c>
      <c r="O97">
        <v>655.6</v>
      </c>
      <c r="P97">
        <v>612.20000000000005</v>
      </c>
      <c r="Q97">
        <v>273.89999999999998</v>
      </c>
      <c r="R97">
        <v>246.9</v>
      </c>
      <c r="S97">
        <v>204.9</v>
      </c>
      <c r="T97">
        <v>482.9</v>
      </c>
      <c r="U97">
        <v>449</v>
      </c>
      <c r="V97">
        <v>453.9</v>
      </c>
      <c r="W97">
        <v>315.89999999999998</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20" customWidth="1"/>
    <col min="13" max="13" width="10" customWidth="1"/>
    <col min="14" max="14" width="19" customWidth="1"/>
    <col min="15" max="15" width="10" customWidth="1"/>
    <col min="16" max="16" width="20" customWidth="1"/>
    <col min="17" max="21" width="10" customWidth="1"/>
    <col min="22" max="22" width="20" customWidth="1"/>
    <col min="23" max="23" width="10" customWidth="1"/>
  </cols>
  <sheetData>
    <row r="1" spans="1:23" ht="18.75" customHeight="1" x14ac:dyDescent="0.3">
      <c r="A1" s="1" t="s">
        <v>592</v>
      </c>
      <c r="B1" s="2" t="s">
        <v>593</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594</v>
      </c>
      <c r="C4" s="5" t="s">
        <v>9</v>
      </c>
      <c r="D4" s="5"/>
      <c r="E4" t="s">
        <v>595</v>
      </c>
      <c r="G4" t="s">
        <v>568</v>
      </c>
      <c r="H4" t="s">
        <v>12</v>
      </c>
      <c r="J4" t="s">
        <v>225</v>
      </c>
      <c r="L4" t="s">
        <v>596</v>
      </c>
    </row>
    <row r="5" spans="1:23" x14ac:dyDescent="0.25">
      <c r="A5" s="5" t="s">
        <v>15</v>
      </c>
      <c r="B5" t="s">
        <v>597</v>
      </c>
      <c r="C5" s="5" t="s">
        <v>17</v>
      </c>
      <c r="D5" s="5"/>
      <c r="E5" t="s">
        <v>598</v>
      </c>
      <c r="G5" t="s">
        <v>403</v>
      </c>
      <c r="H5" t="s">
        <v>20</v>
      </c>
      <c r="J5" t="s">
        <v>237</v>
      </c>
      <c r="L5" t="s">
        <v>509</v>
      </c>
    </row>
    <row r="6" spans="1:23" x14ac:dyDescent="0.25">
      <c r="A6" s="5" t="s">
        <v>23</v>
      </c>
      <c r="B6" t="s">
        <v>599</v>
      </c>
      <c r="C6" s="5" t="s">
        <v>25</v>
      </c>
      <c r="D6" s="5"/>
      <c r="E6" t="s">
        <v>600</v>
      </c>
      <c r="G6" t="s">
        <v>601</v>
      </c>
      <c r="H6" t="s">
        <v>28</v>
      </c>
      <c r="J6" t="s">
        <v>602</v>
      </c>
      <c r="L6" t="s">
        <v>473</v>
      </c>
    </row>
    <row r="7" spans="1:23" x14ac:dyDescent="0.25">
      <c r="A7" s="5" t="s">
        <v>29</v>
      </c>
      <c r="B7" t="s">
        <v>67</v>
      </c>
      <c r="C7" s="5" t="s">
        <v>31</v>
      </c>
      <c r="D7" s="5"/>
      <c r="E7" t="s">
        <v>603</v>
      </c>
      <c r="G7" t="s">
        <v>604</v>
      </c>
      <c r="H7" t="s">
        <v>34</v>
      </c>
      <c r="J7" t="s">
        <v>605</v>
      </c>
      <c r="L7" t="s">
        <v>606</v>
      </c>
    </row>
    <row r="8" spans="1:23" x14ac:dyDescent="0.25">
      <c r="A8" s="5" t="s">
        <v>35</v>
      </c>
      <c r="B8" t="s">
        <v>36</v>
      </c>
      <c r="C8" s="5" t="s">
        <v>37</v>
      </c>
      <c r="D8" s="5"/>
      <c r="E8" t="s">
        <v>607</v>
      </c>
      <c r="G8" t="s">
        <v>608</v>
      </c>
      <c r="H8" t="s">
        <v>40</v>
      </c>
      <c r="J8" t="s">
        <v>21</v>
      </c>
      <c r="L8" t="s">
        <v>609</v>
      </c>
    </row>
    <row r="9" spans="1:23" x14ac:dyDescent="0.25">
      <c r="A9" s="5" t="s">
        <v>41</v>
      </c>
      <c r="B9" t="s">
        <v>42</v>
      </c>
      <c r="C9" s="5" t="s">
        <v>43</v>
      </c>
      <c r="D9" s="5"/>
      <c r="E9" t="s">
        <v>610</v>
      </c>
    </row>
    <row r="10" spans="1:23" x14ac:dyDescent="0.25">
      <c r="A10" s="5" t="s">
        <v>45</v>
      </c>
      <c r="B10" t="s">
        <v>611</v>
      </c>
      <c r="C10" s="5" t="s">
        <v>47</v>
      </c>
      <c r="D10" s="5"/>
      <c r="E10" t="s">
        <v>612</v>
      </c>
    </row>
    <row r="11" spans="1:23" x14ac:dyDescent="0.25">
      <c r="A11" s="5" t="s">
        <v>49</v>
      </c>
      <c r="B11" t="s">
        <v>613</v>
      </c>
    </row>
    <row r="12" spans="1:23" x14ac:dyDescent="0.25">
      <c r="A12" s="5" t="s">
        <v>51</v>
      </c>
      <c r="B12" t="s">
        <v>292</v>
      </c>
    </row>
    <row r="13" spans="1:23" x14ac:dyDescent="0.25">
      <c r="A13" s="5" t="s">
        <v>53</v>
      </c>
      <c r="B13" t="s">
        <v>614</v>
      </c>
    </row>
    <row r="14" spans="1:23" x14ac:dyDescent="0.25">
      <c r="A14" s="5" t="s">
        <v>55</v>
      </c>
      <c r="B14" t="s">
        <v>615</v>
      </c>
    </row>
    <row r="15" spans="1:23" x14ac:dyDescent="0.25">
      <c r="A15" s="5" t="s">
        <v>57</v>
      </c>
      <c r="B15" t="s">
        <v>616</v>
      </c>
    </row>
    <row r="16" spans="1:23" x14ac:dyDescent="0.25">
      <c r="A16" s="5" t="s">
        <v>59</v>
      </c>
      <c r="B16" t="s">
        <v>617</v>
      </c>
    </row>
    <row r="17" spans="1:23" x14ac:dyDescent="0.25">
      <c r="A17" s="5" t="s">
        <v>61</v>
      </c>
      <c r="B17" t="s">
        <v>618</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59316</v>
      </c>
      <c r="D20">
        <v>62675</v>
      </c>
      <c r="E20">
        <v>64475</v>
      </c>
      <c r="F20">
        <v>57550</v>
      </c>
      <c r="G20">
        <v>70449</v>
      </c>
      <c r="H20">
        <v>74326</v>
      </c>
      <c r="I20">
        <v>73973</v>
      </c>
      <c r="J20">
        <v>78729</v>
      </c>
      <c r="K20">
        <v>73497</v>
      </c>
      <c r="L20">
        <v>63873</v>
      </c>
      <c r="M20">
        <v>50693</v>
      </c>
      <c r="N20">
        <v>62304</v>
      </c>
      <c r="O20">
        <v>57951</v>
      </c>
      <c r="P20">
        <v>52610</v>
      </c>
      <c r="Q20">
        <v>42745</v>
      </c>
      <c r="R20">
        <v>37537</v>
      </c>
      <c r="S20">
        <v>33361</v>
      </c>
      <c r="T20">
        <v>32216</v>
      </c>
      <c r="U20">
        <v>32500</v>
      </c>
      <c r="V20">
        <v>35946</v>
      </c>
      <c r="W20">
        <v>29473</v>
      </c>
    </row>
    <row r="21" spans="1:23" x14ac:dyDescent="0.25">
      <c r="A21" s="5" t="s">
        <v>299</v>
      </c>
      <c r="B21" s="5" t="s">
        <v>300</v>
      </c>
      <c r="C21">
        <v>16255</v>
      </c>
      <c r="D21">
        <v>18356</v>
      </c>
      <c r="E21">
        <v>20546</v>
      </c>
      <c r="F21">
        <v>18285</v>
      </c>
      <c r="G21">
        <v>19077</v>
      </c>
      <c r="H21">
        <v>18487</v>
      </c>
      <c r="I21">
        <v>18490</v>
      </c>
      <c r="J21">
        <v>20707</v>
      </c>
      <c r="K21">
        <v>19511</v>
      </c>
      <c r="L21">
        <v>18563</v>
      </c>
      <c r="M21">
        <v>14011</v>
      </c>
      <c r="N21">
        <v>15849</v>
      </c>
      <c r="O21">
        <v>16052</v>
      </c>
      <c r="P21">
        <v>14912</v>
      </c>
      <c r="Q21">
        <v>13178</v>
      </c>
      <c r="R21">
        <v>11899</v>
      </c>
      <c r="S21">
        <v>10028</v>
      </c>
      <c r="T21">
        <v>10400</v>
      </c>
      <c r="U21">
        <v>10312</v>
      </c>
      <c r="V21">
        <v>12691</v>
      </c>
      <c r="W21">
        <v>11081</v>
      </c>
    </row>
    <row r="22" spans="1:23" x14ac:dyDescent="0.25">
      <c r="A22" s="5" t="s">
        <v>68</v>
      </c>
      <c r="B22" s="5" t="s">
        <v>69</v>
      </c>
      <c r="C22">
        <v>4052</v>
      </c>
      <c r="D22">
        <v>6033</v>
      </c>
      <c r="E22">
        <v>8522</v>
      </c>
      <c r="F22">
        <v>6275</v>
      </c>
      <c r="G22">
        <v>6248</v>
      </c>
      <c r="H22">
        <v>7626</v>
      </c>
      <c r="I22">
        <v>7273</v>
      </c>
      <c r="J22">
        <v>8976</v>
      </c>
      <c r="K22">
        <v>8586</v>
      </c>
      <c r="L22">
        <v>7761</v>
      </c>
      <c r="M22">
        <v>3677</v>
      </c>
      <c r="N22">
        <v>6463</v>
      </c>
      <c r="O22">
        <v>7316</v>
      </c>
      <c r="P22">
        <v>6750</v>
      </c>
      <c r="Q22">
        <v>5830</v>
      </c>
      <c r="R22">
        <v>4856</v>
      </c>
      <c r="S22">
        <v>2658</v>
      </c>
      <c r="T22">
        <v>2641</v>
      </c>
      <c r="U22">
        <v>1217</v>
      </c>
      <c r="V22">
        <v>3070</v>
      </c>
      <c r="W22">
        <v>2009</v>
      </c>
    </row>
    <row r="23" spans="1:23" x14ac:dyDescent="0.25">
      <c r="A23" s="5" t="s">
        <v>70</v>
      </c>
      <c r="B23" s="5" t="s">
        <v>71</v>
      </c>
      <c r="C23">
        <v>-750</v>
      </c>
      <c r="D23">
        <v>-745</v>
      </c>
      <c r="E23">
        <v>-722</v>
      </c>
      <c r="F23">
        <v>-880</v>
      </c>
      <c r="G23">
        <v>-700</v>
      </c>
      <c r="H23">
        <v>-423</v>
      </c>
      <c r="I23">
        <v>-560</v>
      </c>
      <c r="J23">
        <v>-540</v>
      </c>
      <c r="K23">
        <v>384</v>
      </c>
      <c r="L23">
        <v>-388</v>
      </c>
      <c r="M23">
        <v>-598</v>
      </c>
      <c r="N23">
        <v>-487</v>
      </c>
      <c r="O23">
        <v>-380.9</v>
      </c>
      <c r="P23">
        <v>-223.2</v>
      </c>
      <c r="Q23">
        <v>96.1</v>
      </c>
      <c r="R23">
        <v>-836.5</v>
      </c>
      <c r="S23">
        <v>-490.2</v>
      </c>
      <c r="T23">
        <v>0.2</v>
      </c>
      <c r="U23">
        <v>-608.20000000000005</v>
      </c>
      <c r="V23">
        <v>-242.3</v>
      </c>
      <c r="W23">
        <v>596.79999999999995</v>
      </c>
    </row>
    <row r="24" spans="1:23" x14ac:dyDescent="0.25">
      <c r="A24" s="5" t="s">
        <v>72</v>
      </c>
      <c r="B24" s="5" t="s">
        <v>73</v>
      </c>
      <c r="C24">
        <v>3302</v>
      </c>
      <c r="D24">
        <v>5288</v>
      </c>
      <c r="E24">
        <v>7800</v>
      </c>
      <c r="F24">
        <v>5395</v>
      </c>
      <c r="G24">
        <v>5548</v>
      </c>
      <c r="H24">
        <v>7203</v>
      </c>
      <c r="I24">
        <v>6713</v>
      </c>
      <c r="J24">
        <v>8436</v>
      </c>
      <c r="K24">
        <v>8970</v>
      </c>
      <c r="L24">
        <v>7373</v>
      </c>
      <c r="M24">
        <v>3079</v>
      </c>
      <c r="N24">
        <v>5976</v>
      </c>
      <c r="O24">
        <v>6935</v>
      </c>
      <c r="P24">
        <v>6527</v>
      </c>
      <c r="Q24">
        <v>5926</v>
      </c>
      <c r="R24">
        <v>4019</v>
      </c>
      <c r="S24">
        <v>2168</v>
      </c>
      <c r="T24">
        <v>2641</v>
      </c>
      <c r="U24">
        <v>608.70000000000005</v>
      </c>
      <c r="V24">
        <v>2827</v>
      </c>
      <c r="W24">
        <v>2606</v>
      </c>
    </row>
    <row r="25" spans="1:23" x14ac:dyDescent="0.25">
      <c r="A25" s="5" t="s">
        <v>74</v>
      </c>
      <c r="B25" s="5" t="s">
        <v>75</v>
      </c>
      <c r="C25">
        <v>-5189</v>
      </c>
      <c r="D25">
        <v>309</v>
      </c>
      <c r="E25">
        <v>1448</v>
      </c>
      <c r="F25">
        <v>1140</v>
      </c>
      <c r="G25">
        <v>1247</v>
      </c>
      <c r="H25">
        <v>1711</v>
      </c>
      <c r="I25">
        <v>1540</v>
      </c>
      <c r="J25">
        <v>3214</v>
      </c>
      <c r="K25">
        <v>2367</v>
      </c>
      <c r="L25">
        <v>2299</v>
      </c>
      <c r="M25">
        <v>1424</v>
      </c>
      <c r="N25">
        <v>2671</v>
      </c>
      <c r="O25">
        <v>2610</v>
      </c>
      <c r="P25">
        <v>3061</v>
      </c>
      <c r="Q25">
        <v>2758</v>
      </c>
      <c r="R25">
        <v>2006</v>
      </c>
      <c r="S25">
        <v>1192</v>
      </c>
      <c r="T25">
        <v>1042</v>
      </c>
      <c r="U25">
        <v>954.5</v>
      </c>
      <c r="V25">
        <v>1545</v>
      </c>
      <c r="W25">
        <v>1361</v>
      </c>
    </row>
    <row r="26" spans="1:23" x14ac:dyDescent="0.25">
      <c r="A26" s="5" t="s">
        <v>76</v>
      </c>
      <c r="B26" s="5" t="s">
        <v>77</v>
      </c>
      <c r="C26">
        <v>8491</v>
      </c>
      <c r="D26">
        <v>4979</v>
      </c>
      <c r="E26">
        <v>6352</v>
      </c>
      <c r="F26">
        <v>4255</v>
      </c>
      <c r="G26">
        <v>4301</v>
      </c>
      <c r="H26">
        <v>5492</v>
      </c>
      <c r="I26">
        <v>5173</v>
      </c>
      <c r="J26">
        <v>5222</v>
      </c>
      <c r="K26">
        <v>6603</v>
      </c>
      <c r="L26">
        <v>5074</v>
      </c>
      <c r="M26">
        <v>1655</v>
      </c>
      <c r="N26">
        <v>3305</v>
      </c>
      <c r="O26">
        <v>4326</v>
      </c>
      <c r="P26">
        <v>3466</v>
      </c>
      <c r="Q26">
        <v>3168</v>
      </c>
      <c r="R26">
        <v>2014</v>
      </c>
      <c r="S26">
        <v>976.5</v>
      </c>
      <c r="T26">
        <v>1599</v>
      </c>
      <c r="U26">
        <v>-345.8</v>
      </c>
      <c r="V26">
        <v>1282</v>
      </c>
      <c r="W26">
        <v>1245</v>
      </c>
    </row>
    <row r="27" spans="1:23" x14ac:dyDescent="0.25">
      <c r="A27" s="5" t="s">
        <v>78</v>
      </c>
      <c r="B27" s="5" t="s">
        <v>79</v>
      </c>
      <c r="C27">
        <v>-70</v>
      </c>
      <c r="D27">
        <v>-272</v>
      </c>
      <c r="E27">
        <v>-274</v>
      </c>
      <c r="F27">
        <v>-199</v>
      </c>
      <c r="G27">
        <v>-314</v>
      </c>
      <c r="H27">
        <v>-337</v>
      </c>
      <c r="I27">
        <v>-331</v>
      </c>
      <c r="J27">
        <v>-343</v>
      </c>
      <c r="K27">
        <v>-415</v>
      </c>
      <c r="L27">
        <v>-517</v>
      </c>
      <c r="M27">
        <v>-245</v>
      </c>
      <c r="N27">
        <v>-393</v>
      </c>
      <c r="O27">
        <v>-260</v>
      </c>
      <c r="P27">
        <v>-250.9</v>
      </c>
      <c r="Q27">
        <v>-160.80000000000001</v>
      </c>
      <c r="R27">
        <v>-130.6</v>
      </c>
      <c r="S27">
        <v>-66.3</v>
      </c>
      <c r="T27">
        <v>-94.3</v>
      </c>
      <c r="U27">
        <v>32.6</v>
      </c>
      <c r="V27">
        <v>-42.6</v>
      </c>
      <c r="W27">
        <v>-7.9</v>
      </c>
    </row>
    <row r="28" spans="1:23" x14ac:dyDescent="0.25">
      <c r="A28" s="5" t="s">
        <v>80</v>
      </c>
      <c r="B28" s="5" t="s">
        <v>81</v>
      </c>
      <c r="C28">
        <v>8421</v>
      </c>
      <c r="D28">
        <v>4707</v>
      </c>
      <c r="E28">
        <v>6078</v>
      </c>
      <c r="F28">
        <v>4056</v>
      </c>
      <c r="G28">
        <v>3987</v>
      </c>
      <c r="H28">
        <v>5155</v>
      </c>
      <c r="I28">
        <v>4842</v>
      </c>
      <c r="J28">
        <v>4879</v>
      </c>
      <c r="K28">
        <v>6188</v>
      </c>
      <c r="L28">
        <v>4557</v>
      </c>
      <c r="M28">
        <v>1410</v>
      </c>
      <c r="N28">
        <v>2912</v>
      </c>
      <c r="O28">
        <v>4066</v>
      </c>
      <c r="P28">
        <v>3215</v>
      </c>
      <c r="Q28">
        <v>3007</v>
      </c>
      <c r="R28">
        <v>1883</v>
      </c>
      <c r="S28">
        <v>910.2</v>
      </c>
      <c r="T28">
        <v>1504</v>
      </c>
      <c r="U28">
        <v>5858</v>
      </c>
      <c r="V28">
        <v>1240</v>
      </c>
      <c r="W28">
        <v>1237</v>
      </c>
    </row>
    <row r="29" spans="1:23" x14ac:dyDescent="0.25">
      <c r="A29" s="5" t="s">
        <v>82</v>
      </c>
      <c r="B29" s="5" t="s">
        <v>83</v>
      </c>
      <c r="C29">
        <v>30990</v>
      </c>
      <c r="D29">
        <v>43221</v>
      </c>
      <c r="E29">
        <v>31145</v>
      </c>
      <c r="F29">
        <v>25946</v>
      </c>
      <c r="G29">
        <v>24566</v>
      </c>
      <c r="H29">
        <v>27420</v>
      </c>
      <c r="I29">
        <v>27258</v>
      </c>
      <c r="J29">
        <v>28789</v>
      </c>
      <c r="K29">
        <v>27088</v>
      </c>
      <c r="L29">
        <v>24861</v>
      </c>
      <c r="M29">
        <v>19587</v>
      </c>
      <c r="N29">
        <v>21274</v>
      </c>
      <c r="O29">
        <v>18908</v>
      </c>
      <c r="P29">
        <v>18393</v>
      </c>
      <c r="Q29">
        <v>15128</v>
      </c>
      <c r="R29">
        <v>16221</v>
      </c>
      <c r="S29">
        <v>14139</v>
      </c>
      <c r="T29">
        <v>14628</v>
      </c>
      <c r="U29">
        <v>15382</v>
      </c>
      <c r="V29">
        <v>16788</v>
      </c>
      <c r="W29">
        <v>13939</v>
      </c>
    </row>
    <row r="30" spans="1:23" x14ac:dyDescent="0.25">
      <c r="A30" s="5" t="s">
        <v>84</v>
      </c>
      <c r="B30" s="5" t="s">
        <v>85</v>
      </c>
      <c r="C30">
        <v>55960</v>
      </c>
      <c r="D30">
        <v>43335</v>
      </c>
      <c r="E30">
        <v>47623</v>
      </c>
      <c r="F30">
        <v>50550</v>
      </c>
      <c r="G30">
        <v>46270</v>
      </c>
      <c r="H30">
        <v>43939</v>
      </c>
      <c r="I30">
        <v>37124</v>
      </c>
      <c r="J30">
        <v>35538</v>
      </c>
      <c r="K30">
        <v>34087</v>
      </c>
      <c r="L30">
        <v>34532</v>
      </c>
      <c r="M30">
        <v>31681</v>
      </c>
      <c r="N30">
        <v>29586</v>
      </c>
      <c r="O30">
        <v>27894</v>
      </c>
      <c r="P30">
        <v>26899</v>
      </c>
      <c r="Q30">
        <v>20543</v>
      </c>
      <c r="R30">
        <v>17694</v>
      </c>
      <c r="S30">
        <v>19463</v>
      </c>
      <c r="T30">
        <v>20458</v>
      </c>
      <c r="U30">
        <v>21493</v>
      </c>
      <c r="V30">
        <v>21769</v>
      </c>
      <c r="W30">
        <v>16070</v>
      </c>
    </row>
    <row r="31" spans="1:23" x14ac:dyDescent="0.25">
      <c r="A31" s="5" t="s">
        <v>86</v>
      </c>
      <c r="B31" s="5" t="s">
        <v>87</v>
      </c>
      <c r="C31">
        <v>86950</v>
      </c>
      <c r="D31">
        <v>86556</v>
      </c>
      <c r="E31">
        <v>78768</v>
      </c>
      <c r="F31">
        <v>76496</v>
      </c>
      <c r="G31">
        <v>70836</v>
      </c>
      <c r="H31">
        <v>71359</v>
      </c>
      <c r="I31">
        <v>64382</v>
      </c>
      <c r="J31">
        <v>64327</v>
      </c>
      <c r="K31">
        <v>61175</v>
      </c>
      <c r="L31">
        <v>59393</v>
      </c>
      <c r="M31">
        <v>51268</v>
      </c>
      <c r="N31">
        <v>50860</v>
      </c>
      <c r="O31">
        <v>46802</v>
      </c>
      <c r="P31">
        <v>45291</v>
      </c>
      <c r="Q31">
        <v>35670</v>
      </c>
      <c r="R31">
        <v>33916</v>
      </c>
      <c r="S31">
        <v>33602</v>
      </c>
      <c r="T31">
        <v>35086</v>
      </c>
      <c r="U31">
        <v>36875</v>
      </c>
      <c r="V31">
        <v>38557</v>
      </c>
      <c r="W31">
        <v>30009</v>
      </c>
    </row>
    <row r="32" spans="1:23" x14ac:dyDescent="0.25">
      <c r="A32" s="5" t="s">
        <v>88</v>
      </c>
      <c r="B32" s="5" t="s">
        <v>89</v>
      </c>
      <c r="C32">
        <v>16604</v>
      </c>
      <c r="D32">
        <v>23329</v>
      </c>
      <c r="E32">
        <v>14880</v>
      </c>
      <c r="F32">
        <v>15317</v>
      </c>
      <c r="G32">
        <v>14236</v>
      </c>
      <c r="H32">
        <v>15893</v>
      </c>
      <c r="I32">
        <v>14803</v>
      </c>
      <c r="J32">
        <v>17332</v>
      </c>
      <c r="K32">
        <v>16477</v>
      </c>
      <c r="L32">
        <v>15568</v>
      </c>
      <c r="M32">
        <v>11680</v>
      </c>
      <c r="N32">
        <v>16295</v>
      </c>
      <c r="O32">
        <v>12482</v>
      </c>
      <c r="P32">
        <v>13980</v>
      </c>
      <c r="Q32">
        <v>8385</v>
      </c>
      <c r="R32" t="s">
        <v>67</v>
      </c>
      <c r="S32" t="s">
        <v>67</v>
      </c>
      <c r="T32" t="s">
        <v>67</v>
      </c>
      <c r="U32" t="s">
        <v>67</v>
      </c>
      <c r="V32" t="s">
        <v>67</v>
      </c>
      <c r="W32" t="s">
        <v>67</v>
      </c>
    </row>
    <row r="33" spans="1:23" x14ac:dyDescent="0.25">
      <c r="A33" s="5" t="s">
        <v>90</v>
      </c>
      <c r="B33" s="5" t="s">
        <v>91</v>
      </c>
      <c r="C33">
        <v>27996</v>
      </c>
      <c r="D33">
        <v>27118</v>
      </c>
      <c r="E33">
        <v>29132</v>
      </c>
      <c r="F33">
        <v>28611</v>
      </c>
      <c r="G33">
        <v>25055</v>
      </c>
      <c r="H33">
        <v>27271</v>
      </c>
      <c r="I33">
        <v>21790</v>
      </c>
      <c r="J33">
        <v>21191</v>
      </c>
      <c r="K33">
        <v>19313</v>
      </c>
      <c r="L33">
        <v>21168</v>
      </c>
      <c r="M33">
        <v>20979</v>
      </c>
      <c r="N33">
        <v>15843</v>
      </c>
      <c r="O33">
        <v>14223</v>
      </c>
      <c r="P33">
        <v>12733</v>
      </c>
      <c r="Q33">
        <v>9762</v>
      </c>
      <c r="R33" t="s">
        <v>67</v>
      </c>
      <c r="S33" t="s">
        <v>67</v>
      </c>
      <c r="T33" t="s">
        <v>67</v>
      </c>
      <c r="U33" t="s">
        <v>67</v>
      </c>
      <c r="V33" t="s">
        <v>67</v>
      </c>
      <c r="W33" t="s">
        <v>67</v>
      </c>
    </row>
    <row r="34" spans="1:23" x14ac:dyDescent="0.25">
      <c r="A34" s="5" t="s">
        <v>92</v>
      </c>
      <c r="B34" s="5" t="s">
        <v>93</v>
      </c>
      <c r="C34">
        <v>44600</v>
      </c>
      <c r="D34">
        <v>50447</v>
      </c>
      <c r="E34">
        <v>44012</v>
      </c>
      <c r="F34">
        <v>43928</v>
      </c>
      <c r="G34">
        <v>39291</v>
      </c>
      <c r="H34">
        <v>43164</v>
      </c>
      <c r="I34">
        <v>36593</v>
      </c>
      <c r="J34">
        <v>38523</v>
      </c>
      <c r="K34">
        <v>35790</v>
      </c>
      <c r="L34">
        <v>36736</v>
      </c>
      <c r="M34">
        <v>32659</v>
      </c>
      <c r="N34">
        <v>32138</v>
      </c>
      <c r="O34">
        <v>26704</v>
      </c>
      <c r="P34">
        <v>26713</v>
      </c>
      <c r="Q34">
        <v>18147</v>
      </c>
      <c r="R34">
        <v>18151</v>
      </c>
      <c r="S34">
        <v>17723</v>
      </c>
      <c r="T34">
        <v>18144</v>
      </c>
      <c r="U34">
        <v>19353</v>
      </c>
      <c r="V34">
        <v>24262</v>
      </c>
      <c r="W34">
        <v>15864</v>
      </c>
    </row>
    <row r="35" spans="1:23" x14ac:dyDescent="0.25">
      <c r="A35" s="5" t="s">
        <v>78</v>
      </c>
      <c r="B35" s="5" t="s">
        <v>79</v>
      </c>
      <c r="C35">
        <v>853</v>
      </c>
      <c r="D35">
        <v>1055</v>
      </c>
      <c r="E35">
        <v>919</v>
      </c>
      <c r="F35">
        <v>761</v>
      </c>
      <c r="G35">
        <v>629</v>
      </c>
      <c r="H35">
        <v>581</v>
      </c>
      <c r="I35">
        <v>678</v>
      </c>
      <c r="J35">
        <v>1224</v>
      </c>
      <c r="K35">
        <v>1246</v>
      </c>
      <c r="L35">
        <v>1253</v>
      </c>
      <c r="M35">
        <v>1132</v>
      </c>
      <c r="N35">
        <v>1151</v>
      </c>
      <c r="O35">
        <v>971.2</v>
      </c>
      <c r="P35">
        <v>530.5</v>
      </c>
      <c r="Q35">
        <v>481.8</v>
      </c>
      <c r="R35">
        <v>331.8</v>
      </c>
      <c r="S35">
        <v>388.1</v>
      </c>
      <c r="T35">
        <v>396</v>
      </c>
      <c r="U35">
        <v>360</v>
      </c>
      <c r="V35">
        <v>481</v>
      </c>
      <c r="W35">
        <v>329</v>
      </c>
    </row>
    <row r="36" spans="1:23" x14ac:dyDescent="0.25">
      <c r="A36" s="5" t="s">
        <v>94</v>
      </c>
      <c r="B36" s="5" t="s">
        <v>95</v>
      </c>
      <c r="C36">
        <v>41497</v>
      </c>
      <c r="D36">
        <v>35054</v>
      </c>
      <c r="E36">
        <v>33837</v>
      </c>
      <c r="F36">
        <v>31807</v>
      </c>
      <c r="G36">
        <v>30916</v>
      </c>
      <c r="H36">
        <v>27614</v>
      </c>
      <c r="I36">
        <v>27111</v>
      </c>
      <c r="J36">
        <v>24580</v>
      </c>
      <c r="K36">
        <v>24139</v>
      </c>
      <c r="L36">
        <v>21404</v>
      </c>
      <c r="M36">
        <v>17477</v>
      </c>
      <c r="N36">
        <v>17571</v>
      </c>
      <c r="O36">
        <v>19127</v>
      </c>
      <c r="P36">
        <v>18048</v>
      </c>
      <c r="Q36">
        <v>17042</v>
      </c>
      <c r="R36">
        <v>15433</v>
      </c>
      <c r="S36">
        <v>15490</v>
      </c>
      <c r="T36">
        <v>16546</v>
      </c>
      <c r="U36">
        <v>17162</v>
      </c>
      <c r="V36">
        <v>13814</v>
      </c>
      <c r="W36">
        <v>13816</v>
      </c>
    </row>
    <row r="37" spans="1:23" x14ac:dyDescent="0.25">
      <c r="A37" s="5" t="s">
        <v>96</v>
      </c>
      <c r="B37" s="5" t="s">
        <v>97</v>
      </c>
      <c r="C37">
        <v>86950</v>
      </c>
      <c r="D37">
        <v>86556</v>
      </c>
      <c r="E37">
        <v>78768</v>
      </c>
      <c r="F37">
        <v>76496</v>
      </c>
      <c r="G37">
        <v>70836</v>
      </c>
      <c r="H37">
        <v>71359</v>
      </c>
      <c r="I37">
        <v>64382</v>
      </c>
      <c r="J37">
        <v>64327</v>
      </c>
      <c r="K37">
        <v>61175</v>
      </c>
      <c r="L37">
        <v>59393</v>
      </c>
      <c r="M37">
        <v>51268</v>
      </c>
      <c r="N37">
        <v>50860</v>
      </c>
      <c r="O37">
        <v>46802</v>
      </c>
      <c r="P37">
        <v>45291</v>
      </c>
      <c r="Q37">
        <v>35670</v>
      </c>
      <c r="R37">
        <v>33916</v>
      </c>
      <c r="S37">
        <v>33602</v>
      </c>
      <c r="T37">
        <v>35086</v>
      </c>
      <c r="U37">
        <v>36875</v>
      </c>
      <c r="V37">
        <v>38557</v>
      </c>
      <c r="W37">
        <v>30009</v>
      </c>
    </row>
    <row r="38" spans="1:23" x14ac:dyDescent="0.25">
      <c r="A38" s="5" t="s">
        <v>98</v>
      </c>
      <c r="B38" s="5" t="s">
        <v>99</v>
      </c>
      <c r="C38">
        <v>918.48</v>
      </c>
      <c r="D38">
        <v>918.48</v>
      </c>
      <c r="E38">
        <v>918.48</v>
      </c>
      <c r="F38">
        <v>918.48</v>
      </c>
      <c r="G38">
        <v>918.5</v>
      </c>
      <c r="H38">
        <v>918.5</v>
      </c>
      <c r="I38">
        <v>918.5</v>
      </c>
      <c r="J38">
        <v>918.5</v>
      </c>
      <c r="K38">
        <v>918.5</v>
      </c>
      <c r="L38">
        <v>918.5</v>
      </c>
      <c r="M38">
        <v>918.5</v>
      </c>
      <c r="N38">
        <v>918.5</v>
      </c>
      <c r="O38">
        <v>956.4</v>
      </c>
      <c r="P38">
        <v>999.4</v>
      </c>
      <c r="Q38">
        <v>1029</v>
      </c>
      <c r="R38">
        <v>1082</v>
      </c>
      <c r="S38">
        <v>1113</v>
      </c>
      <c r="T38">
        <v>1141</v>
      </c>
      <c r="U38">
        <v>1166</v>
      </c>
      <c r="V38">
        <v>1214</v>
      </c>
      <c r="W38">
        <v>1242</v>
      </c>
    </row>
    <row r="39" spans="1:23" x14ac:dyDescent="0.25">
      <c r="A39" s="5" t="s">
        <v>102</v>
      </c>
      <c r="B39" s="5" t="s">
        <v>103</v>
      </c>
      <c r="C39">
        <v>3.6</v>
      </c>
      <c r="D39">
        <v>5.76</v>
      </c>
      <c r="E39">
        <v>8.49</v>
      </c>
      <c r="F39">
        <v>5.87</v>
      </c>
      <c r="G39">
        <v>6.04</v>
      </c>
      <c r="H39">
        <v>7.84</v>
      </c>
      <c r="I39">
        <v>7.31</v>
      </c>
      <c r="J39">
        <v>9.18</v>
      </c>
      <c r="K39">
        <v>9.77</v>
      </c>
      <c r="L39">
        <v>8.0299999999999994</v>
      </c>
      <c r="M39">
        <v>3.35</v>
      </c>
      <c r="N39">
        <v>6.51</v>
      </c>
      <c r="O39">
        <v>7.25</v>
      </c>
      <c r="P39">
        <v>6.53</v>
      </c>
      <c r="Q39">
        <v>5.76</v>
      </c>
      <c r="R39">
        <v>3.71</v>
      </c>
      <c r="S39">
        <v>1.95</v>
      </c>
      <c r="T39">
        <v>2.3199999999999998</v>
      </c>
      <c r="U39">
        <v>0.52</v>
      </c>
      <c r="V39">
        <v>2.33</v>
      </c>
      <c r="W39">
        <v>2.1</v>
      </c>
    </row>
    <row r="40" spans="1:23" x14ac:dyDescent="0.25">
      <c r="A40" s="5" t="s">
        <v>104</v>
      </c>
      <c r="B40" s="5" t="s">
        <v>105</v>
      </c>
      <c r="C40">
        <v>9.17</v>
      </c>
      <c r="D40">
        <v>5.12</v>
      </c>
      <c r="E40">
        <v>6.62</v>
      </c>
      <c r="F40">
        <v>4.42</v>
      </c>
      <c r="G40">
        <v>4.34</v>
      </c>
      <c r="H40">
        <v>5.61</v>
      </c>
      <c r="I40">
        <v>5.27</v>
      </c>
      <c r="J40">
        <v>5.31</v>
      </c>
      <c r="K40">
        <v>6.74</v>
      </c>
      <c r="L40">
        <v>4.96</v>
      </c>
      <c r="M40">
        <v>1.54</v>
      </c>
      <c r="N40">
        <v>3.13</v>
      </c>
      <c r="O40">
        <v>4.16</v>
      </c>
      <c r="P40">
        <v>3.19</v>
      </c>
      <c r="Q40">
        <v>2.87</v>
      </c>
      <c r="R40">
        <v>1.72</v>
      </c>
      <c r="S40">
        <v>0.81</v>
      </c>
      <c r="T40">
        <v>1.3</v>
      </c>
      <c r="U40">
        <v>4.8600000000000003</v>
      </c>
      <c r="V40">
        <v>1.01</v>
      </c>
      <c r="W40">
        <v>1</v>
      </c>
    </row>
    <row r="41" spans="1:23" x14ac:dyDescent="0.25">
      <c r="A41" s="5" t="s">
        <v>106</v>
      </c>
      <c r="B41" s="5" t="s">
        <v>107</v>
      </c>
      <c r="C41">
        <v>9.15</v>
      </c>
      <c r="D41">
        <v>5.1100000000000003</v>
      </c>
      <c r="E41">
        <v>6.61</v>
      </c>
      <c r="F41">
        <v>4.41</v>
      </c>
      <c r="G41">
        <v>4.33</v>
      </c>
      <c r="H41">
        <v>5.6</v>
      </c>
      <c r="I41">
        <v>5.27</v>
      </c>
      <c r="J41">
        <v>5.31</v>
      </c>
      <c r="K41">
        <v>6.73</v>
      </c>
      <c r="L41">
        <v>4.96</v>
      </c>
      <c r="M41">
        <v>1.54</v>
      </c>
      <c r="N41">
        <v>3.13</v>
      </c>
      <c r="O41">
        <v>4.16</v>
      </c>
      <c r="P41">
        <v>3.19</v>
      </c>
      <c r="Q41">
        <v>2.87</v>
      </c>
      <c r="R41">
        <v>1.72</v>
      </c>
      <c r="S41">
        <v>0.81</v>
      </c>
      <c r="T41">
        <v>1.3</v>
      </c>
      <c r="U41">
        <v>4.8600000000000003</v>
      </c>
      <c r="V41">
        <v>1.01</v>
      </c>
      <c r="W41">
        <v>1</v>
      </c>
    </row>
    <row r="42" spans="1:23" x14ac:dyDescent="0.25">
      <c r="A42" s="5" t="s">
        <v>108</v>
      </c>
      <c r="B42" s="5" t="s">
        <v>109</v>
      </c>
      <c r="C42">
        <v>3.3</v>
      </c>
      <c r="D42">
        <v>3.2</v>
      </c>
      <c r="E42">
        <v>3.1</v>
      </c>
      <c r="F42">
        <v>3</v>
      </c>
      <c r="G42">
        <v>2.9</v>
      </c>
      <c r="H42">
        <v>2.8</v>
      </c>
      <c r="I42">
        <v>2.7</v>
      </c>
      <c r="J42">
        <v>2.6</v>
      </c>
      <c r="K42">
        <v>2.5</v>
      </c>
      <c r="L42">
        <v>2.2000000000000002</v>
      </c>
      <c r="M42">
        <v>1.7</v>
      </c>
      <c r="N42">
        <v>1.95</v>
      </c>
      <c r="O42">
        <v>1.95</v>
      </c>
      <c r="P42">
        <v>1.5</v>
      </c>
      <c r="Q42">
        <v>1</v>
      </c>
      <c r="R42">
        <v>0.85</v>
      </c>
      <c r="S42">
        <v>0.7</v>
      </c>
      <c r="T42">
        <v>0.7</v>
      </c>
      <c r="U42">
        <v>0.65</v>
      </c>
      <c r="V42">
        <v>1</v>
      </c>
      <c r="W42">
        <v>0.56999999999999995</v>
      </c>
    </row>
    <row r="43" spans="1:23" x14ac:dyDescent="0.25">
      <c r="A43" s="5" t="s">
        <v>110</v>
      </c>
      <c r="B43" s="5" t="s">
        <v>111</v>
      </c>
      <c r="C43">
        <v>3030</v>
      </c>
      <c r="D43">
        <v>2939</v>
      </c>
      <c r="E43">
        <v>2847</v>
      </c>
      <c r="F43">
        <v>2800</v>
      </c>
      <c r="G43">
        <v>2664</v>
      </c>
      <c r="H43">
        <v>2572</v>
      </c>
      <c r="I43">
        <v>2480</v>
      </c>
      <c r="J43">
        <v>2388</v>
      </c>
      <c r="K43">
        <v>2296</v>
      </c>
      <c r="L43">
        <v>2021</v>
      </c>
      <c r="M43">
        <v>1561</v>
      </c>
      <c r="N43">
        <v>1791</v>
      </c>
      <c r="O43">
        <v>1865</v>
      </c>
      <c r="P43">
        <v>1499</v>
      </c>
      <c r="Q43">
        <v>1029</v>
      </c>
      <c r="R43">
        <v>919</v>
      </c>
      <c r="S43">
        <v>779</v>
      </c>
      <c r="T43">
        <v>798</v>
      </c>
      <c r="U43">
        <v>758</v>
      </c>
      <c r="V43">
        <v>1214</v>
      </c>
      <c r="W43">
        <v>695</v>
      </c>
    </row>
    <row r="44" spans="1:23" x14ac:dyDescent="0.25">
      <c r="A44" s="5" t="s">
        <v>124</v>
      </c>
      <c r="B44" s="5" t="s">
        <v>125</v>
      </c>
      <c r="C44">
        <v>64.58</v>
      </c>
      <c r="D44">
        <v>68.239999999999995</v>
      </c>
      <c r="E44">
        <v>70.2</v>
      </c>
      <c r="F44">
        <v>62.66</v>
      </c>
      <c r="G44">
        <v>76.7</v>
      </c>
      <c r="H44">
        <v>80.92</v>
      </c>
      <c r="I44">
        <v>80.540000000000006</v>
      </c>
      <c r="J44">
        <v>85.71</v>
      </c>
      <c r="K44">
        <v>80.02</v>
      </c>
      <c r="L44">
        <v>69.540000000000006</v>
      </c>
      <c r="M44">
        <v>55.19</v>
      </c>
      <c r="N44">
        <v>67.83</v>
      </c>
      <c r="O44">
        <v>60.59</v>
      </c>
      <c r="P44">
        <v>52.64</v>
      </c>
      <c r="Q44">
        <v>41.55</v>
      </c>
      <c r="R44">
        <v>34.68</v>
      </c>
      <c r="S44">
        <v>29.97</v>
      </c>
      <c r="T44">
        <v>28.24</v>
      </c>
      <c r="U44">
        <v>27.87</v>
      </c>
      <c r="V44">
        <v>29.61</v>
      </c>
      <c r="W44">
        <v>23.73</v>
      </c>
    </row>
    <row r="45" spans="1:23" x14ac:dyDescent="0.25">
      <c r="A45" s="5" t="s">
        <v>112</v>
      </c>
      <c r="B45" s="5" t="s">
        <v>113</v>
      </c>
      <c r="C45">
        <v>46.11</v>
      </c>
      <c r="D45">
        <v>39.31</v>
      </c>
      <c r="E45">
        <v>37.840000000000003</v>
      </c>
      <c r="F45">
        <v>35.46</v>
      </c>
      <c r="G45">
        <v>34.340000000000003</v>
      </c>
      <c r="H45">
        <v>30.7</v>
      </c>
      <c r="I45">
        <v>30.25</v>
      </c>
      <c r="J45">
        <v>28.09</v>
      </c>
      <c r="K45">
        <v>27.64</v>
      </c>
      <c r="L45">
        <v>24.67</v>
      </c>
      <c r="M45">
        <v>20.260000000000002</v>
      </c>
      <c r="N45">
        <v>20.38</v>
      </c>
      <c r="O45">
        <v>21.01</v>
      </c>
      <c r="P45">
        <v>18.59</v>
      </c>
      <c r="Q45">
        <v>17.03</v>
      </c>
      <c r="R45">
        <v>14.56</v>
      </c>
      <c r="S45">
        <v>14.26</v>
      </c>
      <c r="T45">
        <v>14.85</v>
      </c>
      <c r="U45">
        <v>15.03</v>
      </c>
      <c r="V45">
        <v>11.78</v>
      </c>
      <c r="W45">
        <v>11.39</v>
      </c>
    </row>
    <row r="46" spans="1:23" x14ac:dyDescent="0.25">
      <c r="A46" s="5" t="s">
        <v>114</v>
      </c>
      <c r="B46" s="5" t="s">
        <v>115</v>
      </c>
      <c r="C46">
        <v>8.14</v>
      </c>
      <c r="D46">
        <v>8.64</v>
      </c>
      <c r="E46">
        <v>9.56</v>
      </c>
      <c r="F46">
        <v>8.4</v>
      </c>
      <c r="G46">
        <v>10.28</v>
      </c>
      <c r="H46">
        <v>7.58</v>
      </c>
      <c r="I46">
        <v>8.57</v>
      </c>
      <c r="J46">
        <v>7.33</v>
      </c>
      <c r="K46">
        <v>7.74</v>
      </c>
      <c r="L46">
        <v>7.03</v>
      </c>
      <c r="M46">
        <v>6.83</v>
      </c>
      <c r="N46">
        <v>5.47</v>
      </c>
      <c r="O46">
        <v>6.07</v>
      </c>
      <c r="P46">
        <v>5.94</v>
      </c>
      <c r="Q46">
        <v>1.55</v>
      </c>
      <c r="R46">
        <v>4.17</v>
      </c>
      <c r="S46">
        <v>4.38</v>
      </c>
      <c r="T46">
        <v>2.0299999999999998</v>
      </c>
      <c r="U46">
        <v>1.99</v>
      </c>
      <c r="V46">
        <v>2.46</v>
      </c>
      <c r="W46">
        <v>2.62</v>
      </c>
    </row>
    <row r="47" spans="1:23" x14ac:dyDescent="0.25">
      <c r="A47" s="5" t="s">
        <v>116</v>
      </c>
      <c r="B47" s="5" t="s">
        <v>117</v>
      </c>
      <c r="C47">
        <v>94.67</v>
      </c>
      <c r="D47">
        <v>94.24</v>
      </c>
      <c r="E47">
        <v>85.76</v>
      </c>
      <c r="F47">
        <v>83.29</v>
      </c>
      <c r="G47">
        <v>77.12</v>
      </c>
      <c r="H47">
        <v>77.69</v>
      </c>
      <c r="I47">
        <v>70.09</v>
      </c>
      <c r="J47">
        <v>70.03</v>
      </c>
      <c r="K47">
        <v>66.599999999999994</v>
      </c>
      <c r="L47">
        <v>64.66</v>
      </c>
      <c r="M47">
        <v>55.82</v>
      </c>
      <c r="N47">
        <v>55.37</v>
      </c>
      <c r="O47">
        <v>48.94</v>
      </c>
      <c r="P47">
        <v>45.32</v>
      </c>
      <c r="Q47">
        <v>34.67</v>
      </c>
      <c r="R47">
        <v>31.33</v>
      </c>
      <c r="S47">
        <v>30.18</v>
      </c>
      <c r="T47">
        <v>30.76</v>
      </c>
      <c r="U47">
        <v>31.63</v>
      </c>
      <c r="V47">
        <v>31.76</v>
      </c>
      <c r="W47" t="s">
        <v>67</v>
      </c>
    </row>
    <row r="48" spans="1:23" x14ac:dyDescent="0.25">
      <c r="A48" s="5" t="s">
        <v>118</v>
      </c>
      <c r="B48" s="5" t="s">
        <v>119</v>
      </c>
      <c r="C48">
        <v>117628</v>
      </c>
      <c r="D48">
        <v>122404</v>
      </c>
      <c r="E48">
        <v>115490</v>
      </c>
      <c r="F48">
        <v>113830</v>
      </c>
      <c r="G48">
        <v>112435</v>
      </c>
      <c r="H48">
        <v>113292</v>
      </c>
      <c r="I48">
        <v>112206</v>
      </c>
      <c r="J48">
        <v>110782</v>
      </c>
      <c r="K48">
        <v>111141</v>
      </c>
      <c r="L48">
        <v>109140</v>
      </c>
      <c r="M48">
        <v>104779</v>
      </c>
      <c r="N48">
        <v>96924</v>
      </c>
      <c r="O48">
        <v>95175</v>
      </c>
      <c r="P48">
        <v>95247</v>
      </c>
      <c r="Q48">
        <v>80945</v>
      </c>
      <c r="R48">
        <v>81955</v>
      </c>
      <c r="S48">
        <v>87159</v>
      </c>
      <c r="T48">
        <v>89389</v>
      </c>
      <c r="U48">
        <v>94744</v>
      </c>
      <c r="V48">
        <v>105784</v>
      </c>
      <c r="W48">
        <v>104628</v>
      </c>
    </row>
    <row r="49" spans="1:23" x14ac:dyDescent="0.25">
      <c r="A49" s="5" t="s">
        <v>120</v>
      </c>
      <c r="B49" s="5" t="s">
        <v>121</v>
      </c>
      <c r="C49">
        <v>10924</v>
      </c>
      <c r="D49">
        <v>10659</v>
      </c>
      <c r="E49">
        <v>10610</v>
      </c>
      <c r="F49">
        <v>10165</v>
      </c>
      <c r="G49">
        <v>9982</v>
      </c>
      <c r="H49">
        <v>9224</v>
      </c>
      <c r="I49">
        <v>9285</v>
      </c>
      <c r="J49">
        <v>8963</v>
      </c>
      <c r="K49">
        <v>8576</v>
      </c>
      <c r="L49">
        <v>8228</v>
      </c>
      <c r="M49">
        <v>7107</v>
      </c>
      <c r="N49">
        <v>6364</v>
      </c>
      <c r="O49">
        <v>6648</v>
      </c>
      <c r="P49">
        <v>6210</v>
      </c>
      <c r="Q49">
        <v>5574</v>
      </c>
      <c r="R49">
        <v>5819</v>
      </c>
      <c r="S49">
        <v>5891</v>
      </c>
      <c r="T49">
        <v>5975</v>
      </c>
      <c r="U49">
        <v>6028</v>
      </c>
      <c r="V49">
        <v>6596</v>
      </c>
      <c r="W49">
        <v>6180</v>
      </c>
    </row>
    <row r="50" spans="1:23" x14ac:dyDescent="0.25">
      <c r="A50" s="5" t="s">
        <v>122</v>
      </c>
      <c r="B50" s="5" t="s">
        <v>123</v>
      </c>
      <c r="C50">
        <v>92869</v>
      </c>
      <c r="D50">
        <v>87080</v>
      </c>
      <c r="E50">
        <v>91869</v>
      </c>
      <c r="F50">
        <v>89300</v>
      </c>
      <c r="G50">
        <v>88780</v>
      </c>
      <c r="H50">
        <v>81418</v>
      </c>
      <c r="I50">
        <v>82750</v>
      </c>
      <c r="J50">
        <v>80907</v>
      </c>
      <c r="K50">
        <v>77163</v>
      </c>
      <c r="L50">
        <v>75389</v>
      </c>
      <c r="M50">
        <v>67828</v>
      </c>
      <c r="N50">
        <v>65660</v>
      </c>
      <c r="O50">
        <v>69850</v>
      </c>
      <c r="P50">
        <v>65199</v>
      </c>
      <c r="Q50">
        <v>68862</v>
      </c>
      <c r="R50">
        <v>71002</v>
      </c>
      <c r="S50">
        <v>67589</v>
      </c>
      <c r="T50">
        <v>66843</v>
      </c>
      <c r="U50">
        <v>63624</v>
      </c>
      <c r="V50">
        <v>62353</v>
      </c>
      <c r="W50" t="s">
        <v>67</v>
      </c>
    </row>
    <row r="51" spans="1:23" x14ac:dyDescent="0.25">
      <c r="A51" s="5" t="s">
        <v>301</v>
      </c>
      <c r="B51" s="5" t="s">
        <v>302</v>
      </c>
      <c r="C51">
        <v>504268</v>
      </c>
      <c r="D51">
        <v>512034</v>
      </c>
      <c r="E51">
        <v>558273</v>
      </c>
      <c r="F51">
        <v>505578</v>
      </c>
      <c r="G51">
        <v>626575</v>
      </c>
      <c r="H51">
        <v>656057</v>
      </c>
      <c r="I51">
        <v>659261</v>
      </c>
      <c r="J51">
        <v>695105</v>
      </c>
      <c r="K51">
        <v>661295</v>
      </c>
      <c r="L51">
        <v>585239</v>
      </c>
      <c r="M51">
        <v>483808</v>
      </c>
      <c r="N51">
        <v>642812</v>
      </c>
      <c r="O51">
        <v>608892</v>
      </c>
      <c r="P51">
        <v>552350</v>
      </c>
      <c r="Q51">
        <v>528073</v>
      </c>
      <c r="R51">
        <v>458014</v>
      </c>
      <c r="S51">
        <v>382765</v>
      </c>
      <c r="T51">
        <v>360402</v>
      </c>
      <c r="U51">
        <v>343029</v>
      </c>
      <c r="V51">
        <v>339805</v>
      </c>
      <c r="W51">
        <v>281690</v>
      </c>
    </row>
    <row r="52" spans="1:23" x14ac:dyDescent="0.25">
      <c r="A52" s="5" t="s">
        <v>126</v>
      </c>
      <c r="B52" s="5" t="s">
        <v>127</v>
      </c>
      <c r="C52">
        <v>138190</v>
      </c>
      <c r="D52">
        <v>149962</v>
      </c>
      <c r="E52">
        <v>177903</v>
      </c>
      <c r="F52">
        <v>160634</v>
      </c>
      <c r="G52">
        <v>169671</v>
      </c>
      <c r="H52">
        <v>163180</v>
      </c>
      <c r="I52">
        <v>164786</v>
      </c>
      <c r="J52">
        <v>186917</v>
      </c>
      <c r="K52">
        <v>175552</v>
      </c>
      <c r="L52">
        <v>170084</v>
      </c>
      <c r="M52">
        <v>133720</v>
      </c>
      <c r="N52">
        <v>163520</v>
      </c>
      <c r="O52">
        <v>168657</v>
      </c>
      <c r="P52">
        <v>156563</v>
      </c>
      <c r="Q52">
        <v>162803</v>
      </c>
      <c r="R52">
        <v>145188</v>
      </c>
      <c r="S52">
        <v>115056</v>
      </c>
      <c r="T52">
        <v>116345</v>
      </c>
      <c r="U52">
        <v>108839</v>
      </c>
      <c r="V52">
        <v>119967</v>
      </c>
      <c r="W52">
        <v>105912</v>
      </c>
    </row>
    <row r="53" spans="1:23" x14ac:dyDescent="0.25">
      <c r="A53" s="5" t="s">
        <v>128</v>
      </c>
      <c r="B53" s="5" t="s">
        <v>129</v>
      </c>
      <c r="C53">
        <v>71590</v>
      </c>
      <c r="D53">
        <v>38455</v>
      </c>
      <c r="E53">
        <v>52628</v>
      </c>
      <c r="F53">
        <v>35632</v>
      </c>
      <c r="G53">
        <v>35460</v>
      </c>
      <c r="H53">
        <v>45502</v>
      </c>
      <c r="I53">
        <v>43153</v>
      </c>
      <c r="J53">
        <v>44041</v>
      </c>
      <c r="K53">
        <v>55677</v>
      </c>
      <c r="L53">
        <v>41754</v>
      </c>
      <c r="M53">
        <v>13457</v>
      </c>
      <c r="N53">
        <v>30044</v>
      </c>
      <c r="O53">
        <v>42716</v>
      </c>
      <c r="P53">
        <v>33756</v>
      </c>
      <c r="Q53">
        <v>37145</v>
      </c>
      <c r="R53">
        <v>22976</v>
      </c>
      <c r="S53">
        <v>10443</v>
      </c>
      <c r="T53">
        <v>16830</v>
      </c>
      <c r="U53">
        <v>61832</v>
      </c>
      <c r="V53">
        <v>11720</v>
      </c>
      <c r="W53">
        <v>11821</v>
      </c>
    </row>
    <row r="54" spans="1:23" x14ac:dyDescent="0.25">
      <c r="A54" s="5" t="s">
        <v>130</v>
      </c>
      <c r="B54" s="5" t="s">
        <v>131</v>
      </c>
      <c r="C54">
        <v>7.3</v>
      </c>
      <c r="D54">
        <v>11.8</v>
      </c>
      <c r="E54">
        <v>13.9</v>
      </c>
      <c r="F54">
        <v>19.399999999999999</v>
      </c>
      <c r="G54">
        <v>16.3</v>
      </c>
      <c r="H54">
        <v>12.5</v>
      </c>
      <c r="I54">
        <v>14.7</v>
      </c>
      <c r="J54">
        <v>13.4</v>
      </c>
      <c r="K54">
        <v>8</v>
      </c>
      <c r="L54">
        <v>12</v>
      </c>
      <c r="M54">
        <v>28.2</v>
      </c>
      <c r="N54">
        <v>8.9</v>
      </c>
      <c r="O54">
        <v>12.2</v>
      </c>
      <c r="P54">
        <v>11.6</v>
      </c>
      <c r="Q54">
        <v>11.3</v>
      </c>
      <c r="R54">
        <v>15.4</v>
      </c>
      <c r="S54">
        <v>27.5</v>
      </c>
      <c r="T54">
        <v>13.9</v>
      </c>
      <c r="U54">
        <v>4.3</v>
      </c>
      <c r="V54">
        <v>23.9</v>
      </c>
      <c r="W54">
        <v>25.6</v>
      </c>
    </row>
    <row r="55" spans="1:23" x14ac:dyDescent="0.25">
      <c r="A55" s="5" t="s">
        <v>132</v>
      </c>
      <c r="B55" s="5" t="s">
        <v>133</v>
      </c>
      <c r="C55">
        <v>1.04</v>
      </c>
      <c r="D55">
        <v>0.89</v>
      </c>
      <c r="E55">
        <v>1.31</v>
      </c>
      <c r="F55">
        <v>1.37</v>
      </c>
      <c r="G55">
        <v>0.92</v>
      </c>
      <c r="H55">
        <v>0.86</v>
      </c>
      <c r="I55">
        <v>0.96</v>
      </c>
      <c r="J55">
        <v>0.83</v>
      </c>
      <c r="K55">
        <v>0.67</v>
      </c>
      <c r="L55">
        <v>0.86</v>
      </c>
      <c r="M55">
        <v>0.79</v>
      </c>
      <c r="N55">
        <v>0.41</v>
      </c>
      <c r="O55">
        <v>0.84</v>
      </c>
      <c r="P55">
        <v>0.7</v>
      </c>
      <c r="Q55">
        <v>0.78</v>
      </c>
      <c r="R55">
        <v>0.76</v>
      </c>
      <c r="S55">
        <v>0.74</v>
      </c>
      <c r="T55">
        <v>0.64</v>
      </c>
      <c r="U55">
        <v>0.75</v>
      </c>
      <c r="V55">
        <v>0.81</v>
      </c>
      <c r="W55">
        <v>1.08</v>
      </c>
    </row>
    <row r="56" spans="1:23" x14ac:dyDescent="0.25">
      <c r="A56" s="5" t="s">
        <v>134</v>
      </c>
      <c r="B56" s="5" t="s">
        <v>135</v>
      </c>
      <c r="C56">
        <v>1.49</v>
      </c>
      <c r="D56">
        <v>1.58</v>
      </c>
      <c r="E56">
        <v>2.4900000000000002</v>
      </c>
      <c r="F56">
        <v>2.48</v>
      </c>
      <c r="G56">
        <v>2.1</v>
      </c>
      <c r="H56">
        <v>2.3199999999999998</v>
      </c>
      <c r="I56">
        <v>2.63</v>
      </c>
      <c r="J56">
        <v>2.66</v>
      </c>
      <c r="K56">
        <v>2.0499999999999998</v>
      </c>
      <c r="L56">
        <v>2.56</v>
      </c>
      <c r="M56">
        <v>2.2799999999999998</v>
      </c>
      <c r="N56">
        <v>1.45</v>
      </c>
      <c r="O56">
        <v>2.54</v>
      </c>
      <c r="P56">
        <v>2.0499999999999998</v>
      </c>
      <c r="Q56">
        <v>1.95</v>
      </c>
      <c r="R56">
        <v>1.86</v>
      </c>
      <c r="S56">
        <v>1.6</v>
      </c>
      <c r="T56">
        <v>1.24</v>
      </c>
      <c r="U56">
        <v>1.42</v>
      </c>
      <c r="V56">
        <v>2.12</v>
      </c>
      <c r="W56">
        <v>2.2999999999999998</v>
      </c>
    </row>
    <row r="57" spans="1:23" x14ac:dyDescent="0.25">
      <c r="A57" s="5" t="s">
        <v>136</v>
      </c>
      <c r="B57" s="5" t="s">
        <v>137</v>
      </c>
      <c r="C57">
        <v>8.2799999999999994</v>
      </c>
      <c r="D57">
        <v>6.99</v>
      </c>
      <c r="E57">
        <v>9.59</v>
      </c>
      <c r="F57">
        <v>10.220000000000001</v>
      </c>
      <c r="G57">
        <v>6.88</v>
      </c>
      <c r="H57">
        <v>9.2200000000000006</v>
      </c>
      <c r="I57">
        <v>9.0399999999999991</v>
      </c>
      <c r="J57">
        <v>9.7100000000000009</v>
      </c>
      <c r="K57">
        <v>6.97</v>
      </c>
      <c r="L57">
        <v>8.49</v>
      </c>
      <c r="M57">
        <v>6.37</v>
      </c>
      <c r="N57">
        <v>5.07</v>
      </c>
      <c r="O57">
        <v>8.35</v>
      </c>
      <c r="P57">
        <v>6.21</v>
      </c>
      <c r="Q57">
        <v>20.93</v>
      </c>
      <c r="R57">
        <v>6.36</v>
      </c>
      <c r="S57">
        <v>5.09</v>
      </c>
      <c r="T57">
        <v>8.9</v>
      </c>
      <c r="U57">
        <v>10.5</v>
      </c>
      <c r="V57">
        <v>9.77</v>
      </c>
      <c r="W57">
        <v>9.77</v>
      </c>
    </row>
    <row r="58" spans="1:23" x14ac:dyDescent="0.25">
      <c r="A58" s="5" t="s">
        <v>138</v>
      </c>
      <c r="B58" s="5" t="s">
        <v>139</v>
      </c>
      <c r="C58">
        <v>4.9000000000000004</v>
      </c>
      <c r="D58">
        <v>5.3</v>
      </c>
      <c r="E58">
        <v>3.38</v>
      </c>
      <c r="F58">
        <v>3.49</v>
      </c>
      <c r="G58">
        <v>4.0999999999999996</v>
      </c>
      <c r="H58">
        <v>4.01</v>
      </c>
      <c r="I58">
        <v>3.48</v>
      </c>
      <c r="J58">
        <v>3.65</v>
      </c>
      <c r="K58">
        <v>4.6399999999999997</v>
      </c>
      <c r="L58">
        <v>3.69</v>
      </c>
      <c r="M58">
        <v>3.91</v>
      </c>
      <c r="N58">
        <v>7.03</v>
      </c>
      <c r="O58">
        <v>3.85</v>
      </c>
      <c r="P58">
        <v>4.0599999999999996</v>
      </c>
      <c r="Q58">
        <v>3.09</v>
      </c>
      <c r="R58">
        <v>3.21</v>
      </c>
      <c r="S58">
        <v>3.14</v>
      </c>
      <c r="T58">
        <v>3.88</v>
      </c>
      <c r="U58">
        <v>3.11</v>
      </c>
      <c r="V58">
        <v>4.1500000000000004</v>
      </c>
      <c r="W58">
        <v>2.23</v>
      </c>
    </row>
    <row r="59" spans="1:23" x14ac:dyDescent="0.25">
      <c r="A59" s="5" t="s">
        <v>140</v>
      </c>
      <c r="B59" s="5" t="s">
        <v>141</v>
      </c>
      <c r="C59">
        <v>13.6</v>
      </c>
      <c r="D59">
        <v>8.5</v>
      </c>
      <c r="E59">
        <v>7.2</v>
      </c>
      <c r="F59">
        <v>5.0999999999999996</v>
      </c>
      <c r="G59">
        <v>6.1</v>
      </c>
      <c r="H59">
        <v>8</v>
      </c>
      <c r="I59">
        <v>6.8</v>
      </c>
      <c r="J59">
        <v>7.5</v>
      </c>
      <c r="K59">
        <v>12.5</v>
      </c>
      <c r="L59">
        <v>8.3000000000000007</v>
      </c>
      <c r="M59">
        <v>3.5</v>
      </c>
      <c r="N59">
        <v>11.3</v>
      </c>
      <c r="O59">
        <v>8.1999999999999993</v>
      </c>
      <c r="P59">
        <v>8.6</v>
      </c>
      <c r="Q59">
        <v>8.9</v>
      </c>
      <c r="R59">
        <v>6.5</v>
      </c>
      <c r="S59">
        <v>3.6</v>
      </c>
      <c r="T59">
        <v>7.2</v>
      </c>
      <c r="U59">
        <v>23.3</v>
      </c>
      <c r="V59">
        <v>4.2</v>
      </c>
      <c r="W59">
        <v>3.9</v>
      </c>
    </row>
    <row r="60" spans="1:23" x14ac:dyDescent="0.25">
      <c r="A60" s="5" t="s">
        <v>142</v>
      </c>
      <c r="B60" s="5" t="s">
        <v>143</v>
      </c>
      <c r="C60">
        <v>19.88</v>
      </c>
      <c r="D60">
        <v>13.04</v>
      </c>
      <c r="E60">
        <v>17.489999999999998</v>
      </c>
      <c r="F60">
        <v>12.45</v>
      </c>
      <c r="G60">
        <v>12.64</v>
      </c>
      <c r="H60">
        <v>18.28</v>
      </c>
      <c r="I60">
        <v>17.420000000000002</v>
      </c>
      <c r="J60">
        <v>18.91</v>
      </c>
      <c r="K60">
        <v>24.38</v>
      </c>
      <c r="L60">
        <v>20.11</v>
      </c>
      <c r="M60">
        <v>7.58</v>
      </c>
      <c r="N60">
        <v>15.55</v>
      </c>
      <c r="O60">
        <v>20.23</v>
      </c>
      <c r="P60">
        <v>17.309999999999999</v>
      </c>
      <c r="Q60">
        <v>17.16</v>
      </c>
      <c r="R60">
        <v>11.94</v>
      </c>
      <c r="S60">
        <v>5.73</v>
      </c>
      <c r="T60">
        <v>8.8800000000000008</v>
      </c>
      <c r="U60">
        <v>33.43</v>
      </c>
      <c r="V60">
        <v>8.67</v>
      </c>
      <c r="W60">
        <v>8.74</v>
      </c>
    </row>
    <row r="61" spans="1:23" x14ac:dyDescent="0.25">
      <c r="A61" s="5" t="s">
        <v>144</v>
      </c>
      <c r="B61" s="5" t="s">
        <v>145</v>
      </c>
      <c r="C61">
        <v>14.2</v>
      </c>
      <c r="D61">
        <v>7.51</v>
      </c>
      <c r="E61">
        <v>9.43</v>
      </c>
      <c r="F61">
        <v>7.05</v>
      </c>
      <c r="G61">
        <v>5.66</v>
      </c>
      <c r="H61">
        <v>6.94</v>
      </c>
      <c r="I61">
        <v>6.55</v>
      </c>
      <c r="J61">
        <v>6.2</v>
      </c>
      <c r="K61">
        <v>8.42</v>
      </c>
      <c r="L61">
        <v>7.13</v>
      </c>
      <c r="M61">
        <v>2.78</v>
      </c>
      <c r="N61">
        <v>4.67</v>
      </c>
      <c r="O61">
        <v>7.02</v>
      </c>
      <c r="P61">
        <v>6.11</v>
      </c>
      <c r="Q61">
        <v>7.03</v>
      </c>
      <c r="R61">
        <v>5.0199999999999996</v>
      </c>
      <c r="S61">
        <v>2.73</v>
      </c>
      <c r="T61">
        <v>4.67</v>
      </c>
      <c r="U61">
        <v>18.03</v>
      </c>
      <c r="V61">
        <v>3.45</v>
      </c>
      <c r="W61">
        <v>4.2</v>
      </c>
    </row>
    <row r="62" spans="1:23" x14ac:dyDescent="0.25">
      <c r="A62" s="5" t="s">
        <v>146</v>
      </c>
      <c r="B62" s="5" t="s">
        <v>147</v>
      </c>
      <c r="C62">
        <v>10.43</v>
      </c>
      <c r="D62">
        <v>6.06</v>
      </c>
      <c r="E62">
        <v>8.43</v>
      </c>
      <c r="F62">
        <v>6.17</v>
      </c>
      <c r="G62">
        <v>6.53</v>
      </c>
      <c r="H62">
        <v>8.2200000000000006</v>
      </c>
      <c r="I62">
        <v>8.59</v>
      </c>
      <c r="J62">
        <v>8.75</v>
      </c>
      <c r="K62">
        <v>11.36</v>
      </c>
      <c r="L62">
        <v>8.9700000000000006</v>
      </c>
      <c r="M62">
        <v>4.18</v>
      </c>
      <c r="N62">
        <v>6.91</v>
      </c>
      <c r="O62">
        <v>8.69</v>
      </c>
      <c r="P62">
        <v>7.1</v>
      </c>
      <c r="Q62">
        <v>8.43</v>
      </c>
      <c r="R62">
        <v>5.55</v>
      </c>
      <c r="S62">
        <v>2.71</v>
      </c>
      <c r="T62">
        <v>4.29</v>
      </c>
      <c r="U62">
        <v>15.89</v>
      </c>
      <c r="V62">
        <v>3.22</v>
      </c>
      <c r="W62">
        <v>4.12</v>
      </c>
    </row>
    <row r="63" spans="1:23" x14ac:dyDescent="0.25">
      <c r="A63" s="5" t="s">
        <v>148</v>
      </c>
      <c r="B63" s="5" t="s">
        <v>148</v>
      </c>
      <c r="C63">
        <v>9.68</v>
      </c>
      <c r="D63">
        <v>5.44</v>
      </c>
      <c r="E63">
        <v>7.72</v>
      </c>
      <c r="F63">
        <v>5.3</v>
      </c>
      <c r="G63">
        <v>5.63</v>
      </c>
      <c r="H63">
        <v>7.22</v>
      </c>
      <c r="I63">
        <v>7.52</v>
      </c>
      <c r="J63">
        <v>7.58</v>
      </c>
      <c r="K63">
        <v>10.119999999999999</v>
      </c>
      <c r="L63">
        <v>7.67</v>
      </c>
      <c r="M63">
        <v>2.75</v>
      </c>
      <c r="N63">
        <v>5.73</v>
      </c>
      <c r="O63">
        <v>8.69</v>
      </c>
      <c r="P63">
        <v>7.1</v>
      </c>
      <c r="Q63">
        <v>8.43</v>
      </c>
      <c r="R63">
        <v>5.55</v>
      </c>
      <c r="S63">
        <v>2.71</v>
      </c>
      <c r="T63">
        <v>4.29</v>
      </c>
      <c r="U63">
        <v>15.89</v>
      </c>
      <c r="V63">
        <v>3.22</v>
      </c>
      <c r="W63">
        <v>4.12</v>
      </c>
    </row>
    <row r="64" spans="1:23" x14ac:dyDescent="0.25">
      <c r="A64" s="5" t="s">
        <v>149</v>
      </c>
      <c r="B64" s="5" t="s">
        <v>150</v>
      </c>
      <c r="C64">
        <v>35.64</v>
      </c>
      <c r="D64">
        <v>49.93</v>
      </c>
      <c r="E64">
        <v>39.54</v>
      </c>
      <c r="F64">
        <v>33.92</v>
      </c>
      <c r="G64">
        <v>34.68</v>
      </c>
      <c r="H64">
        <v>38.43</v>
      </c>
      <c r="I64">
        <v>42.34</v>
      </c>
      <c r="J64">
        <v>44.75</v>
      </c>
      <c r="K64">
        <v>44.28</v>
      </c>
      <c r="L64">
        <v>41.86</v>
      </c>
      <c r="M64">
        <v>38.21</v>
      </c>
      <c r="N64">
        <v>41.83</v>
      </c>
      <c r="O64">
        <v>40.4</v>
      </c>
      <c r="P64">
        <v>40.61</v>
      </c>
      <c r="Q64">
        <v>42.41</v>
      </c>
      <c r="R64">
        <v>47.83</v>
      </c>
      <c r="S64">
        <v>42.08</v>
      </c>
      <c r="T64">
        <v>41.69</v>
      </c>
      <c r="U64">
        <v>41.71</v>
      </c>
      <c r="V64">
        <v>43.54</v>
      </c>
      <c r="W64">
        <v>46.45</v>
      </c>
    </row>
    <row r="65" spans="1:23" x14ac:dyDescent="0.25">
      <c r="A65" s="5" t="s">
        <v>151</v>
      </c>
      <c r="B65" s="5" t="s">
        <v>152</v>
      </c>
      <c r="C65">
        <v>48.71</v>
      </c>
      <c r="D65">
        <v>41.72</v>
      </c>
      <c r="E65">
        <v>44.12</v>
      </c>
      <c r="F65">
        <v>42.57</v>
      </c>
      <c r="G65">
        <v>44.53</v>
      </c>
      <c r="H65">
        <v>39.51</v>
      </c>
      <c r="I65">
        <v>43.16</v>
      </c>
      <c r="J65">
        <v>40.11</v>
      </c>
      <c r="K65">
        <v>41.5</v>
      </c>
      <c r="L65">
        <v>38.15</v>
      </c>
      <c r="M65">
        <v>36.299999999999997</v>
      </c>
      <c r="N65">
        <v>36.81</v>
      </c>
      <c r="O65">
        <v>42.94</v>
      </c>
      <c r="P65">
        <v>41.02</v>
      </c>
      <c r="Q65">
        <v>49.13</v>
      </c>
      <c r="R65">
        <v>46.48</v>
      </c>
      <c r="S65">
        <v>47.25</v>
      </c>
      <c r="T65">
        <v>48.29</v>
      </c>
      <c r="U65">
        <v>47.52</v>
      </c>
      <c r="V65">
        <v>37.07</v>
      </c>
      <c r="W65">
        <v>47.14</v>
      </c>
    </row>
    <row r="66" spans="1:23" x14ac:dyDescent="0.25">
      <c r="A66" s="5" t="s">
        <v>153</v>
      </c>
      <c r="B66" s="5" t="s">
        <v>154</v>
      </c>
      <c r="C66">
        <v>51.29</v>
      </c>
      <c r="D66">
        <v>58.28</v>
      </c>
      <c r="E66">
        <v>55.88</v>
      </c>
      <c r="F66">
        <v>57.43</v>
      </c>
      <c r="G66">
        <v>55.47</v>
      </c>
      <c r="H66">
        <v>60.49</v>
      </c>
      <c r="I66">
        <v>56.84</v>
      </c>
      <c r="J66">
        <v>59.89</v>
      </c>
      <c r="K66">
        <v>58.5</v>
      </c>
      <c r="L66">
        <v>61.85</v>
      </c>
      <c r="M66">
        <v>63.7</v>
      </c>
      <c r="N66">
        <v>63.19</v>
      </c>
      <c r="O66">
        <v>57.06</v>
      </c>
      <c r="P66">
        <v>58.98</v>
      </c>
      <c r="Q66">
        <v>50.87</v>
      </c>
      <c r="R66">
        <v>53.52</v>
      </c>
      <c r="S66">
        <v>52.75</v>
      </c>
      <c r="T66">
        <v>51.71</v>
      </c>
      <c r="U66">
        <v>52.48</v>
      </c>
      <c r="V66">
        <v>62.93</v>
      </c>
      <c r="W66">
        <v>52.86</v>
      </c>
    </row>
    <row r="67" spans="1:23" x14ac:dyDescent="0.25">
      <c r="A67" s="5" t="s">
        <v>155</v>
      </c>
      <c r="B67" s="5" t="s">
        <v>156</v>
      </c>
      <c r="C67">
        <v>105.31</v>
      </c>
      <c r="D67">
        <v>139.71</v>
      </c>
      <c r="E67">
        <v>126.63</v>
      </c>
      <c r="F67">
        <v>134.88</v>
      </c>
      <c r="G67">
        <v>124.56</v>
      </c>
      <c r="H67">
        <v>153.09</v>
      </c>
      <c r="I67">
        <v>131.68</v>
      </c>
      <c r="J67">
        <v>149.29</v>
      </c>
      <c r="K67">
        <v>140.99</v>
      </c>
      <c r="L67">
        <v>162.13999999999999</v>
      </c>
      <c r="M67">
        <v>175.5</v>
      </c>
      <c r="N67">
        <v>171.66</v>
      </c>
      <c r="O67">
        <v>132.87</v>
      </c>
      <c r="P67">
        <v>143.79</v>
      </c>
      <c r="Q67">
        <v>103.56</v>
      </c>
      <c r="R67">
        <v>115.13</v>
      </c>
      <c r="S67">
        <v>111.62</v>
      </c>
      <c r="T67">
        <v>107.09</v>
      </c>
      <c r="U67">
        <v>110.45</v>
      </c>
      <c r="V67">
        <v>169.72</v>
      </c>
      <c r="W67">
        <v>112.15</v>
      </c>
    </row>
    <row r="68" spans="1:23" x14ac:dyDescent="0.25">
      <c r="A68" s="5" t="s">
        <v>303</v>
      </c>
      <c r="B68" s="5" t="s">
        <v>304</v>
      </c>
      <c r="C68">
        <v>27.4</v>
      </c>
      <c r="D68">
        <v>29.29</v>
      </c>
      <c r="E68">
        <v>31.87</v>
      </c>
      <c r="F68">
        <v>31.77</v>
      </c>
      <c r="G68">
        <v>27.08</v>
      </c>
      <c r="H68">
        <v>24.87</v>
      </c>
      <c r="I68">
        <v>25</v>
      </c>
      <c r="J68">
        <v>26.3</v>
      </c>
      <c r="K68">
        <v>26.55</v>
      </c>
      <c r="L68">
        <v>29.06</v>
      </c>
      <c r="M68">
        <v>27.64</v>
      </c>
      <c r="N68">
        <v>25.44</v>
      </c>
      <c r="O68">
        <v>27.7</v>
      </c>
      <c r="P68">
        <v>28.34</v>
      </c>
      <c r="Q68">
        <v>30.83</v>
      </c>
      <c r="R68">
        <v>31.7</v>
      </c>
      <c r="S68">
        <v>30.06</v>
      </c>
      <c r="T68">
        <v>32.28</v>
      </c>
      <c r="U68">
        <v>31.73</v>
      </c>
      <c r="V68">
        <v>35.31</v>
      </c>
    </row>
    <row r="69" spans="1:23" x14ac:dyDescent="0.25">
      <c r="A69" s="5" t="s">
        <v>157</v>
      </c>
      <c r="B69" s="5" t="s">
        <v>158</v>
      </c>
      <c r="C69">
        <v>35.64</v>
      </c>
      <c r="D69">
        <v>49.93</v>
      </c>
      <c r="E69">
        <v>39.54</v>
      </c>
      <c r="F69">
        <v>33.92</v>
      </c>
      <c r="G69">
        <v>34.68</v>
      </c>
      <c r="H69">
        <v>38.43</v>
      </c>
      <c r="I69">
        <v>42.34</v>
      </c>
      <c r="J69">
        <v>44.75</v>
      </c>
      <c r="K69">
        <v>44.28</v>
      </c>
      <c r="L69">
        <v>41.86</v>
      </c>
      <c r="M69">
        <v>38.21</v>
      </c>
      <c r="N69">
        <v>41.83</v>
      </c>
      <c r="O69">
        <v>40.4</v>
      </c>
      <c r="P69">
        <v>40.61</v>
      </c>
      <c r="Q69">
        <v>42.41</v>
      </c>
      <c r="R69">
        <v>47.83</v>
      </c>
      <c r="S69">
        <v>42.08</v>
      </c>
      <c r="T69">
        <v>41.69</v>
      </c>
      <c r="U69">
        <v>41.71</v>
      </c>
      <c r="V69">
        <v>43.54</v>
      </c>
    </row>
    <row r="70" spans="1:23" x14ac:dyDescent="0.25">
      <c r="A70" s="5" t="s">
        <v>159</v>
      </c>
      <c r="B70" s="5" t="s">
        <v>160</v>
      </c>
      <c r="C70">
        <v>14.2</v>
      </c>
      <c r="D70">
        <v>7.51</v>
      </c>
      <c r="E70">
        <v>9.43</v>
      </c>
      <c r="F70">
        <v>7.05</v>
      </c>
      <c r="G70">
        <v>5.66</v>
      </c>
      <c r="H70">
        <v>6.94</v>
      </c>
      <c r="I70">
        <v>6.55</v>
      </c>
      <c r="J70">
        <v>6.2</v>
      </c>
      <c r="K70">
        <v>8.42</v>
      </c>
      <c r="L70">
        <v>7.13</v>
      </c>
      <c r="M70">
        <v>2.78</v>
      </c>
      <c r="N70">
        <v>4.67</v>
      </c>
      <c r="O70">
        <v>7.02</v>
      </c>
      <c r="P70">
        <v>6.11</v>
      </c>
      <c r="Q70">
        <v>7.03</v>
      </c>
      <c r="R70">
        <v>5.0199999999999996</v>
      </c>
      <c r="S70">
        <v>2.73</v>
      </c>
      <c r="T70">
        <v>4.67</v>
      </c>
      <c r="U70">
        <v>18.02</v>
      </c>
      <c r="V70">
        <v>3.45</v>
      </c>
    </row>
    <row r="71" spans="1:23" x14ac:dyDescent="0.25">
      <c r="A71" s="5" t="s">
        <v>161</v>
      </c>
      <c r="B71" s="5" t="s">
        <v>162</v>
      </c>
      <c r="C71">
        <v>6.83</v>
      </c>
      <c r="D71">
        <v>9.6300000000000008</v>
      </c>
      <c r="E71">
        <v>13.22</v>
      </c>
      <c r="F71">
        <v>10.9</v>
      </c>
      <c r="G71">
        <v>8.8699999999999992</v>
      </c>
      <c r="H71">
        <v>10.26</v>
      </c>
      <c r="I71">
        <v>9.83</v>
      </c>
      <c r="J71">
        <v>11.4</v>
      </c>
      <c r="K71">
        <v>11.68</v>
      </c>
      <c r="L71">
        <v>12.15</v>
      </c>
      <c r="M71">
        <v>7.25</v>
      </c>
      <c r="N71">
        <v>10.37</v>
      </c>
      <c r="O71">
        <v>12.62</v>
      </c>
      <c r="P71">
        <v>12.83</v>
      </c>
      <c r="Q71">
        <v>13.64</v>
      </c>
      <c r="R71">
        <v>12.94</v>
      </c>
      <c r="S71">
        <v>7.97</v>
      </c>
      <c r="T71">
        <v>8.1999999999999993</v>
      </c>
      <c r="U71">
        <v>3.74</v>
      </c>
      <c r="V71">
        <v>8.5399999999999991</v>
      </c>
    </row>
    <row r="72" spans="1:23" x14ac:dyDescent="0.25">
      <c r="A72" s="5" t="s">
        <v>163</v>
      </c>
      <c r="B72" s="5" t="s">
        <v>164</v>
      </c>
      <c r="C72">
        <v>68.22</v>
      </c>
      <c r="D72">
        <v>72.41</v>
      </c>
      <c r="E72">
        <v>81.849999999999994</v>
      </c>
      <c r="F72">
        <v>75.23</v>
      </c>
      <c r="G72">
        <v>99.45</v>
      </c>
      <c r="H72">
        <v>104.16</v>
      </c>
      <c r="I72">
        <v>114.9</v>
      </c>
      <c r="J72">
        <v>122.39</v>
      </c>
      <c r="K72">
        <v>120.14</v>
      </c>
      <c r="L72">
        <v>107.54</v>
      </c>
      <c r="M72">
        <v>98.88</v>
      </c>
      <c r="N72">
        <v>122.5</v>
      </c>
      <c r="O72">
        <v>123.82</v>
      </c>
      <c r="P72">
        <v>116.16</v>
      </c>
      <c r="Q72">
        <v>119.83</v>
      </c>
      <c r="R72">
        <v>110.68</v>
      </c>
      <c r="S72">
        <v>99.28</v>
      </c>
      <c r="T72">
        <v>91.82</v>
      </c>
      <c r="U72">
        <v>88.14</v>
      </c>
      <c r="V72">
        <v>93.23</v>
      </c>
    </row>
    <row r="73" spans="1:23" x14ac:dyDescent="0.25">
      <c r="A73" s="5" t="s">
        <v>165</v>
      </c>
      <c r="B73" s="5" t="s">
        <v>166</v>
      </c>
      <c r="C73">
        <v>64.36</v>
      </c>
      <c r="D73">
        <v>50.07</v>
      </c>
      <c r="E73">
        <v>60.46</v>
      </c>
      <c r="F73">
        <v>66.08</v>
      </c>
      <c r="G73">
        <v>65.319999999999993</v>
      </c>
      <c r="H73">
        <v>61.57</v>
      </c>
      <c r="I73">
        <v>57.66</v>
      </c>
      <c r="J73">
        <v>55.25</v>
      </c>
      <c r="K73">
        <v>55.72</v>
      </c>
      <c r="L73">
        <v>58.14</v>
      </c>
      <c r="M73">
        <v>61.79</v>
      </c>
      <c r="N73">
        <v>58.17</v>
      </c>
      <c r="O73">
        <v>59.6</v>
      </c>
      <c r="P73">
        <v>59.39</v>
      </c>
      <c r="Q73">
        <v>57.59</v>
      </c>
      <c r="R73">
        <v>52.17</v>
      </c>
      <c r="S73">
        <v>57.92</v>
      </c>
      <c r="T73">
        <v>58.31</v>
      </c>
      <c r="U73">
        <v>58.29</v>
      </c>
      <c r="V73">
        <v>56.46</v>
      </c>
    </row>
    <row r="74" spans="1:23" x14ac:dyDescent="0.25">
      <c r="A74" s="5" t="s">
        <v>167</v>
      </c>
      <c r="B74" s="5" t="s">
        <v>168</v>
      </c>
      <c r="C74">
        <v>9.68</v>
      </c>
      <c r="D74">
        <v>5.44</v>
      </c>
      <c r="E74">
        <v>7.72</v>
      </c>
      <c r="F74">
        <v>5.3</v>
      </c>
      <c r="G74">
        <v>5.63</v>
      </c>
      <c r="H74">
        <v>7.22</v>
      </c>
      <c r="I74">
        <v>7.52</v>
      </c>
      <c r="J74">
        <v>7.58</v>
      </c>
      <c r="K74">
        <v>10.119999999999999</v>
      </c>
      <c r="L74">
        <v>7.67</v>
      </c>
      <c r="M74">
        <v>2.75</v>
      </c>
      <c r="N74">
        <v>5.73</v>
      </c>
      <c r="O74">
        <v>8.69</v>
      </c>
      <c r="P74">
        <v>7.1</v>
      </c>
      <c r="Q74">
        <v>8.43</v>
      </c>
      <c r="R74">
        <v>5.55</v>
      </c>
      <c r="S74">
        <v>2.71</v>
      </c>
      <c r="T74">
        <v>4.29</v>
      </c>
      <c r="U74">
        <v>15.89</v>
      </c>
      <c r="V74">
        <v>3.22</v>
      </c>
    </row>
    <row r="75" spans="1:23" x14ac:dyDescent="0.25">
      <c r="A75" s="5" t="s">
        <v>169</v>
      </c>
      <c r="B75" s="5" t="s">
        <v>170</v>
      </c>
      <c r="C75">
        <v>5.76</v>
      </c>
      <c r="D75">
        <v>9.5399999999999991</v>
      </c>
      <c r="E75">
        <v>13.34</v>
      </c>
      <c r="F75">
        <v>10.26</v>
      </c>
      <c r="G75">
        <v>11.04</v>
      </c>
      <c r="H75">
        <v>13.75</v>
      </c>
      <c r="I75">
        <v>14.67</v>
      </c>
      <c r="J75">
        <v>19.100000000000001</v>
      </c>
      <c r="K75">
        <v>19.21</v>
      </c>
      <c r="L75">
        <v>17.71</v>
      </c>
      <c r="M75">
        <v>9.2899999999999991</v>
      </c>
      <c r="N75">
        <v>18.7</v>
      </c>
      <c r="O75">
        <v>21.32</v>
      </c>
      <c r="P75">
        <v>21.56</v>
      </c>
      <c r="Q75">
        <v>21.37</v>
      </c>
      <c r="R75" t="s">
        <v>67</v>
      </c>
      <c r="S75" t="s">
        <v>67</v>
      </c>
      <c r="T75" t="s">
        <v>67</v>
      </c>
      <c r="U75" t="s">
        <v>67</v>
      </c>
      <c r="V75" t="s">
        <v>67</v>
      </c>
    </row>
    <row r="76" spans="1:23" x14ac:dyDescent="0.25">
      <c r="A76" s="5" t="s">
        <v>171</v>
      </c>
      <c r="B76" s="5" t="s">
        <v>172</v>
      </c>
      <c r="C76">
        <v>74.150000000000006</v>
      </c>
      <c r="D76">
        <v>80.89</v>
      </c>
      <c r="E76">
        <v>71.05</v>
      </c>
      <c r="F76">
        <v>62.92</v>
      </c>
      <c r="G76">
        <v>66.819999999999993</v>
      </c>
      <c r="H76">
        <v>62.85</v>
      </c>
      <c r="I76">
        <v>73.03</v>
      </c>
      <c r="J76">
        <v>69.17</v>
      </c>
      <c r="K76">
        <v>70.819999999999993</v>
      </c>
      <c r="L76">
        <v>61.98</v>
      </c>
      <c r="M76">
        <v>55.17</v>
      </c>
      <c r="N76">
        <v>59.39</v>
      </c>
      <c r="O76">
        <v>68.569999999999993</v>
      </c>
      <c r="P76">
        <v>67.099999999999994</v>
      </c>
      <c r="Q76">
        <v>82.96</v>
      </c>
      <c r="R76">
        <v>87.22</v>
      </c>
      <c r="S76">
        <v>79.59</v>
      </c>
      <c r="T76">
        <v>80.88</v>
      </c>
      <c r="U76">
        <v>79.849999999999994</v>
      </c>
      <c r="V76">
        <v>63.46</v>
      </c>
    </row>
    <row r="77" spans="1:23" x14ac:dyDescent="0.25">
      <c r="A77" s="5" t="s">
        <v>173</v>
      </c>
      <c r="B77" s="5" t="s">
        <v>174</v>
      </c>
      <c r="C77">
        <v>186.64</v>
      </c>
      <c r="D77">
        <v>185.27</v>
      </c>
      <c r="E77">
        <v>209.31</v>
      </c>
      <c r="F77">
        <v>169.39</v>
      </c>
      <c r="G77">
        <v>172.56</v>
      </c>
      <c r="H77">
        <v>172.53</v>
      </c>
      <c r="I77">
        <v>184.14</v>
      </c>
      <c r="J77">
        <v>166.1</v>
      </c>
      <c r="K77">
        <v>164.4</v>
      </c>
      <c r="L77">
        <v>159.69</v>
      </c>
      <c r="M77">
        <v>167.7</v>
      </c>
      <c r="N77">
        <v>130.56</v>
      </c>
      <c r="O77">
        <v>151.47999999999999</v>
      </c>
      <c r="P77">
        <v>131.57</v>
      </c>
      <c r="Q77">
        <v>180.42</v>
      </c>
      <c r="R77" t="s">
        <v>67</v>
      </c>
      <c r="S77" t="s">
        <v>67</v>
      </c>
      <c r="T77" t="s">
        <v>67</v>
      </c>
      <c r="U77" t="s">
        <v>67</v>
      </c>
      <c r="V77" t="s">
        <v>67</v>
      </c>
    </row>
    <row r="78" spans="1:23" x14ac:dyDescent="0.25">
      <c r="A78" s="5" t="s">
        <v>175</v>
      </c>
      <c r="B78" s="5" t="s">
        <v>176</v>
      </c>
      <c r="C78">
        <v>7605.0143999999991</v>
      </c>
      <c r="D78">
        <v>6420.1752000000006</v>
      </c>
      <c r="E78">
        <v>8808.2232000000004</v>
      </c>
      <c r="F78">
        <v>9386.865600000001</v>
      </c>
      <c r="G78">
        <v>6319.28</v>
      </c>
      <c r="H78">
        <v>8468.57</v>
      </c>
      <c r="I78">
        <v>8303.24</v>
      </c>
      <c r="J78">
        <v>8918.6350000000002</v>
      </c>
      <c r="K78">
        <v>6401.9449999999997</v>
      </c>
      <c r="L78">
        <v>7798.0650000000014</v>
      </c>
      <c r="M78">
        <v>5850.8450000000003</v>
      </c>
      <c r="N78">
        <v>4656.7950000000001</v>
      </c>
      <c r="O78">
        <v>7985.94</v>
      </c>
      <c r="P78">
        <v>6206.2739999999994</v>
      </c>
      <c r="Q78">
        <v>21536.97</v>
      </c>
      <c r="R78">
        <v>6881.52</v>
      </c>
      <c r="S78">
        <v>5665.17</v>
      </c>
      <c r="T78">
        <v>10154.9</v>
      </c>
      <c r="U78">
        <v>12243</v>
      </c>
      <c r="V78">
        <v>11860.78</v>
      </c>
    </row>
    <row r="79" spans="1:23" x14ac:dyDescent="0.25">
      <c r="A79" s="5" t="s">
        <v>177</v>
      </c>
      <c r="B79" s="5" t="s">
        <v>178</v>
      </c>
      <c r="C79">
        <v>0</v>
      </c>
      <c r="D79">
        <v>0</v>
      </c>
      <c r="E79">
        <v>0</v>
      </c>
      <c r="F79">
        <v>1.999999999998181E-2</v>
      </c>
      <c r="G79">
        <v>0</v>
      </c>
      <c r="H79">
        <v>0</v>
      </c>
      <c r="I79">
        <v>0</v>
      </c>
      <c r="J79">
        <v>0</v>
      </c>
      <c r="K79">
        <v>0</v>
      </c>
      <c r="L79">
        <v>0</v>
      </c>
      <c r="M79">
        <v>0</v>
      </c>
      <c r="N79">
        <v>37.899999999999977</v>
      </c>
      <c r="O79">
        <v>43</v>
      </c>
      <c r="P79">
        <v>29.600000000000019</v>
      </c>
      <c r="Q79">
        <v>53</v>
      </c>
      <c r="R79">
        <v>31</v>
      </c>
      <c r="S79">
        <v>28</v>
      </c>
      <c r="T79">
        <v>25</v>
      </c>
      <c r="U79">
        <v>48</v>
      </c>
      <c r="V79">
        <v>28</v>
      </c>
    </row>
    <row r="80" spans="1:23" x14ac:dyDescent="0.25">
      <c r="A80" s="5" t="s">
        <v>179</v>
      </c>
      <c r="B80" s="5" t="s">
        <v>180</v>
      </c>
      <c r="C80">
        <v>-5.36</v>
      </c>
      <c r="D80">
        <v>-2.79</v>
      </c>
      <c r="E80">
        <v>12.03</v>
      </c>
      <c r="F80">
        <v>-18.309999999999999</v>
      </c>
      <c r="G80">
        <v>-5.22</v>
      </c>
      <c r="H80">
        <v>0.48</v>
      </c>
      <c r="I80">
        <v>-6.04</v>
      </c>
      <c r="J80">
        <v>7.12</v>
      </c>
      <c r="K80">
        <v>15.07</v>
      </c>
      <c r="L80">
        <v>26</v>
      </c>
      <c r="M80">
        <v>-18.64</v>
      </c>
      <c r="N80">
        <v>7.51</v>
      </c>
      <c r="O80">
        <v>10.15</v>
      </c>
      <c r="P80">
        <v>23.08</v>
      </c>
      <c r="Q80">
        <v>13.87</v>
      </c>
      <c r="R80">
        <v>12.52</v>
      </c>
      <c r="S80">
        <v>3.55</v>
      </c>
      <c r="T80">
        <v>-0.87</v>
      </c>
      <c r="U80">
        <v>-9.59</v>
      </c>
      <c r="V80">
        <v>21.96</v>
      </c>
    </row>
    <row r="81" spans="1:22" x14ac:dyDescent="0.25">
      <c r="A81" s="5" t="s">
        <v>181</v>
      </c>
      <c r="B81" s="5" t="s">
        <v>182</v>
      </c>
      <c r="C81">
        <v>1.29</v>
      </c>
      <c r="D81">
        <v>-3.02</v>
      </c>
      <c r="E81">
        <v>-3.83</v>
      </c>
      <c r="F81">
        <v>-7.68</v>
      </c>
      <c r="G81">
        <v>-3.59</v>
      </c>
      <c r="H81">
        <v>0.52</v>
      </c>
      <c r="I81">
        <v>5.38</v>
      </c>
      <c r="J81">
        <v>16.059999999999999</v>
      </c>
      <c r="K81">
        <v>7.48</v>
      </c>
      <c r="L81">
        <v>4.96</v>
      </c>
      <c r="M81">
        <v>-0.33</v>
      </c>
      <c r="N81">
        <v>13.58</v>
      </c>
      <c r="O81">
        <v>15.7</v>
      </c>
      <c r="P81">
        <v>16.489999999999998</v>
      </c>
      <c r="Q81">
        <v>9.98</v>
      </c>
      <c r="R81">
        <v>5.07</v>
      </c>
      <c r="S81">
        <v>-2.2999999999999998</v>
      </c>
      <c r="T81">
        <v>3.83</v>
      </c>
      <c r="U81" t="s">
        <v>67</v>
      </c>
      <c r="V81" t="s">
        <v>67</v>
      </c>
    </row>
    <row r="82" spans="1:22" x14ac:dyDescent="0.25">
      <c r="A82" s="5" t="s">
        <v>183</v>
      </c>
      <c r="B82" s="5" t="s">
        <v>184</v>
      </c>
      <c r="C82">
        <v>-3.93</v>
      </c>
      <c r="D82">
        <v>-2.76</v>
      </c>
      <c r="E82">
        <v>-3.41</v>
      </c>
      <c r="F82">
        <v>-4.3899999999999997</v>
      </c>
      <c r="G82">
        <v>2.2799999999999998</v>
      </c>
      <c r="H82">
        <v>8.5299999999999994</v>
      </c>
      <c r="I82">
        <v>4.7</v>
      </c>
      <c r="J82">
        <v>7.41</v>
      </c>
      <c r="K82">
        <v>8.02</v>
      </c>
      <c r="L82">
        <v>9.6199999999999992</v>
      </c>
      <c r="M82">
        <v>7.19</v>
      </c>
      <c r="N82">
        <v>13.43</v>
      </c>
      <c r="O82">
        <v>12.63</v>
      </c>
      <c r="P82">
        <v>10.43</v>
      </c>
      <c r="Q82">
        <v>3.9</v>
      </c>
      <c r="R82">
        <v>5.51</v>
      </c>
      <c r="S82" t="s">
        <v>67</v>
      </c>
      <c r="T82" t="s">
        <v>67</v>
      </c>
      <c r="U82" t="s">
        <v>67</v>
      </c>
      <c r="V82" t="s">
        <v>67</v>
      </c>
    </row>
    <row r="83" spans="1:22" x14ac:dyDescent="0.25">
      <c r="A83" s="5" t="s">
        <v>185</v>
      </c>
      <c r="B83" s="5" t="s">
        <v>186</v>
      </c>
      <c r="C83">
        <v>2.2999999999999998</v>
      </c>
      <c r="D83">
        <v>0.97</v>
      </c>
      <c r="E83">
        <v>2</v>
      </c>
      <c r="F83">
        <v>1.81</v>
      </c>
      <c r="G83">
        <v>5.95</v>
      </c>
      <c r="H83">
        <v>7.86</v>
      </c>
      <c r="I83">
        <v>9.06</v>
      </c>
      <c r="J83">
        <v>10.02</v>
      </c>
      <c r="K83">
        <v>9.2200000000000006</v>
      </c>
      <c r="L83">
        <v>6.76</v>
      </c>
      <c r="M83">
        <v>6.35</v>
      </c>
      <c r="N83" t="s">
        <v>67</v>
      </c>
      <c r="O83" t="s">
        <v>67</v>
      </c>
      <c r="P83" t="s">
        <v>67</v>
      </c>
      <c r="Q83" t="s">
        <v>67</v>
      </c>
      <c r="R83" t="s">
        <v>67</v>
      </c>
      <c r="S83" t="s">
        <v>67</v>
      </c>
      <c r="T83" t="s">
        <v>67</v>
      </c>
      <c r="U83" t="s">
        <v>67</v>
      </c>
      <c r="V83" t="s">
        <v>67</v>
      </c>
    </row>
    <row r="84" spans="1:22" x14ac:dyDescent="0.25">
      <c r="A84" s="5" t="s">
        <v>187</v>
      </c>
      <c r="B84" s="5" t="s">
        <v>188</v>
      </c>
      <c r="C84">
        <v>78.900000000000006</v>
      </c>
      <c r="D84">
        <v>-22.56</v>
      </c>
      <c r="E84">
        <v>49.85</v>
      </c>
      <c r="F84">
        <v>1.73</v>
      </c>
      <c r="G84">
        <v>-22.66</v>
      </c>
      <c r="H84">
        <v>6.46</v>
      </c>
      <c r="I84">
        <v>-0.76</v>
      </c>
      <c r="J84">
        <v>-21.15</v>
      </c>
      <c r="K84">
        <v>35.79</v>
      </c>
      <c r="L84">
        <v>223.19</v>
      </c>
      <c r="M84">
        <v>-51.58</v>
      </c>
      <c r="N84">
        <v>-28.38</v>
      </c>
      <c r="O84">
        <v>26.47</v>
      </c>
      <c r="P84">
        <v>6.92</v>
      </c>
      <c r="Q84">
        <v>59.69</v>
      </c>
      <c r="R84">
        <v>106.88</v>
      </c>
      <c r="S84">
        <v>-39.479999999999997</v>
      </c>
      <c r="T84">
        <v>-74.33</v>
      </c>
      <c r="U84">
        <v>372.42</v>
      </c>
      <c r="V84">
        <v>0.24</v>
      </c>
    </row>
    <row r="85" spans="1:22" x14ac:dyDescent="0.25">
      <c r="A85" s="5" t="s">
        <v>189</v>
      </c>
      <c r="B85" s="5" t="s">
        <v>190</v>
      </c>
      <c r="C85">
        <v>35.4</v>
      </c>
      <c r="D85">
        <v>9.67</v>
      </c>
      <c r="E85">
        <v>9.64</v>
      </c>
      <c r="F85">
        <v>-4.82</v>
      </c>
      <c r="G85">
        <v>-5.65</v>
      </c>
      <c r="H85">
        <v>-5.15</v>
      </c>
      <c r="I85">
        <v>4.63</v>
      </c>
      <c r="J85">
        <v>79.28</v>
      </c>
      <c r="K85">
        <v>69.13</v>
      </c>
      <c r="L85">
        <v>47.74</v>
      </c>
      <c r="M85">
        <v>-17.829999999999998</v>
      </c>
      <c r="N85">
        <v>1.67</v>
      </c>
      <c r="O85">
        <v>31.03</v>
      </c>
      <c r="P85">
        <v>57.83</v>
      </c>
      <c r="Q85">
        <v>42.36</v>
      </c>
      <c r="R85">
        <v>-2.31</v>
      </c>
      <c r="S85">
        <v>86.2</v>
      </c>
      <c r="T85">
        <v>99.44</v>
      </c>
      <c r="U85" t="s">
        <v>67</v>
      </c>
      <c r="V85" t="s">
        <v>67</v>
      </c>
    </row>
    <row r="86" spans="1:22" x14ac:dyDescent="0.25">
      <c r="A86" s="5" t="s">
        <v>191</v>
      </c>
      <c r="B86" s="5" t="s">
        <v>192</v>
      </c>
      <c r="C86">
        <v>17.05</v>
      </c>
      <c r="D86">
        <v>2.56</v>
      </c>
      <c r="E86">
        <v>6.92</v>
      </c>
      <c r="F86">
        <v>-7.28</v>
      </c>
      <c r="G86">
        <v>-0.46</v>
      </c>
      <c r="H86">
        <v>48.71</v>
      </c>
      <c r="I86">
        <v>37.1</v>
      </c>
      <c r="J86">
        <v>31.57</v>
      </c>
      <c r="K86">
        <v>41.1</v>
      </c>
      <c r="L86">
        <v>35.32</v>
      </c>
      <c r="M86">
        <v>2.62</v>
      </c>
      <c r="N86">
        <v>34.32</v>
      </c>
      <c r="O86">
        <v>32.1</v>
      </c>
      <c r="P86">
        <v>11.94</v>
      </c>
      <c r="Q86">
        <v>85.04</v>
      </c>
      <c r="R86">
        <v>73.150000000000006</v>
      </c>
      <c r="S86" t="s">
        <v>67</v>
      </c>
      <c r="T86" t="s">
        <v>67</v>
      </c>
      <c r="U86" t="s">
        <v>67</v>
      </c>
      <c r="V86" t="s">
        <v>67</v>
      </c>
    </row>
    <row r="87" spans="1:22" x14ac:dyDescent="0.25">
      <c r="A87" s="5" t="s">
        <v>193</v>
      </c>
      <c r="B87" s="5" t="s">
        <v>194</v>
      </c>
      <c r="C87">
        <v>32.880000000000003</v>
      </c>
      <c r="D87">
        <v>19.829999999999998</v>
      </c>
      <c r="E87">
        <v>19.25</v>
      </c>
      <c r="F87">
        <v>16.91</v>
      </c>
      <c r="G87">
        <v>17.43</v>
      </c>
      <c r="H87">
        <v>25.66</v>
      </c>
      <c r="I87">
        <v>35.71</v>
      </c>
      <c r="J87">
        <v>31.83</v>
      </c>
      <c r="K87">
        <v>26.52</v>
      </c>
      <c r="L87">
        <v>60.18</v>
      </c>
      <c r="M87">
        <v>37.89</v>
      </c>
      <c r="N87" t="s">
        <v>67</v>
      </c>
      <c r="O87" t="s">
        <v>67</v>
      </c>
      <c r="P87" t="s">
        <v>67</v>
      </c>
      <c r="Q87" t="s">
        <v>67</v>
      </c>
      <c r="R87" t="s">
        <v>67</v>
      </c>
      <c r="S87" t="s">
        <v>67</v>
      </c>
      <c r="T87" t="s">
        <v>67</v>
      </c>
      <c r="U87" t="s">
        <v>67</v>
      </c>
      <c r="V87" t="s">
        <v>67</v>
      </c>
    </row>
    <row r="88" spans="1:22" x14ac:dyDescent="0.25">
      <c r="A88" s="5" t="s">
        <v>195</v>
      </c>
      <c r="B88" s="5" t="s">
        <v>196</v>
      </c>
      <c r="C88">
        <v>0.43</v>
      </c>
      <c r="D88">
        <v>4.6100000000000003</v>
      </c>
      <c r="E88">
        <v>2.0099999999999998</v>
      </c>
      <c r="F88">
        <v>-2.66</v>
      </c>
      <c r="G88">
        <v>-35.43</v>
      </c>
      <c r="H88">
        <v>0.26</v>
      </c>
      <c r="I88">
        <v>0.4</v>
      </c>
      <c r="J88">
        <v>0.42</v>
      </c>
      <c r="K88">
        <v>0.19</v>
      </c>
      <c r="L88">
        <v>0.34</v>
      </c>
      <c r="M88">
        <v>10.76</v>
      </c>
      <c r="N88">
        <v>0.26</v>
      </c>
      <c r="O88">
        <v>0.38</v>
      </c>
      <c r="P88">
        <v>0.97</v>
      </c>
      <c r="Q88">
        <v>0.13</v>
      </c>
      <c r="R88">
        <v>0.21</v>
      </c>
      <c r="S88" t="s">
        <v>67</v>
      </c>
      <c r="T88" t="s">
        <v>67</v>
      </c>
      <c r="U88" t="s">
        <v>67</v>
      </c>
      <c r="V88" t="s">
        <v>67</v>
      </c>
    </row>
    <row r="89" spans="1:22" x14ac:dyDescent="0.25">
      <c r="A89" s="5" t="s">
        <v>197</v>
      </c>
      <c r="B89" s="5" t="s">
        <v>198</v>
      </c>
      <c r="C89">
        <v>-32.840000000000003</v>
      </c>
      <c r="D89">
        <v>-29.21</v>
      </c>
      <c r="E89">
        <v>35.81</v>
      </c>
      <c r="F89">
        <v>0.43</v>
      </c>
      <c r="G89">
        <v>-18.07</v>
      </c>
      <c r="H89">
        <v>4.8499999999999996</v>
      </c>
      <c r="I89">
        <v>-18.97</v>
      </c>
      <c r="J89">
        <v>4.54</v>
      </c>
      <c r="K89">
        <v>10.63</v>
      </c>
      <c r="L89">
        <v>111.07</v>
      </c>
      <c r="M89">
        <v>-43.11</v>
      </c>
      <c r="N89">
        <v>-11.66</v>
      </c>
      <c r="O89">
        <v>8.39</v>
      </c>
      <c r="P89">
        <v>15.78</v>
      </c>
      <c r="Q89">
        <v>20.059999999999999</v>
      </c>
      <c r="R89">
        <v>82.69</v>
      </c>
      <c r="S89">
        <v>0.64</v>
      </c>
      <c r="T89">
        <v>117.01</v>
      </c>
      <c r="U89">
        <v>-60.36</v>
      </c>
      <c r="V89">
        <v>52.81</v>
      </c>
    </row>
    <row r="90" spans="1:22" x14ac:dyDescent="0.25">
      <c r="A90" s="5" t="s">
        <v>199</v>
      </c>
      <c r="B90" s="5" t="s">
        <v>200</v>
      </c>
      <c r="C90">
        <v>-8.75</v>
      </c>
      <c r="D90">
        <v>2.34</v>
      </c>
      <c r="E90">
        <v>6.06</v>
      </c>
      <c r="F90">
        <v>-4.26</v>
      </c>
      <c r="G90">
        <v>-10.73</v>
      </c>
      <c r="H90">
        <v>-3.19</v>
      </c>
      <c r="I90">
        <v>-1.27</v>
      </c>
      <c r="J90">
        <v>42.08</v>
      </c>
      <c r="K90">
        <v>26.2</v>
      </c>
      <c r="L90">
        <v>18.77</v>
      </c>
      <c r="M90">
        <v>-15.46</v>
      </c>
      <c r="N90">
        <v>4.17</v>
      </c>
      <c r="O90">
        <v>14.74</v>
      </c>
      <c r="P90">
        <v>39.51</v>
      </c>
      <c r="Q90">
        <v>34.46</v>
      </c>
      <c r="R90">
        <v>66.78</v>
      </c>
      <c r="S90">
        <v>19.100000000000001</v>
      </c>
      <c r="T90">
        <v>36.49</v>
      </c>
      <c r="U90" t="s">
        <v>67</v>
      </c>
      <c r="V90" t="s">
        <v>67</v>
      </c>
    </row>
    <row r="91" spans="1:22" x14ac:dyDescent="0.25">
      <c r="A91" s="5" t="s">
        <v>201</v>
      </c>
      <c r="B91" s="5" t="s">
        <v>202</v>
      </c>
      <c r="C91">
        <v>-8.7799999999999994</v>
      </c>
      <c r="D91">
        <v>-1.24</v>
      </c>
      <c r="E91">
        <v>0.81</v>
      </c>
      <c r="F91">
        <v>-5.44</v>
      </c>
      <c r="G91">
        <v>-3.4</v>
      </c>
      <c r="H91">
        <v>22.42</v>
      </c>
      <c r="I91">
        <v>12.83</v>
      </c>
      <c r="J91">
        <v>14.29</v>
      </c>
      <c r="K91">
        <v>15.06</v>
      </c>
      <c r="L91">
        <v>16.09</v>
      </c>
      <c r="M91">
        <v>-2.11</v>
      </c>
      <c r="N91">
        <v>23.05</v>
      </c>
      <c r="O91">
        <v>25.51</v>
      </c>
      <c r="P91">
        <v>47.24</v>
      </c>
      <c r="Q91">
        <v>32.01</v>
      </c>
      <c r="R91">
        <v>38.56</v>
      </c>
      <c r="S91" t="s">
        <v>67</v>
      </c>
      <c r="T91" t="s">
        <v>67</v>
      </c>
      <c r="U91" t="s">
        <v>67</v>
      </c>
      <c r="V91" t="s">
        <v>67</v>
      </c>
    </row>
    <row r="92" spans="1:22" x14ac:dyDescent="0.25">
      <c r="A92" s="5" t="s">
        <v>203</v>
      </c>
      <c r="B92" s="5" t="s">
        <v>204</v>
      </c>
      <c r="C92">
        <v>6.82</v>
      </c>
      <c r="D92">
        <v>5.8</v>
      </c>
      <c r="E92">
        <v>7.55</v>
      </c>
      <c r="F92">
        <v>4.8099999999999996</v>
      </c>
      <c r="G92">
        <v>6.35</v>
      </c>
      <c r="H92">
        <v>10.16</v>
      </c>
      <c r="I92">
        <v>17.940000000000001</v>
      </c>
      <c r="J92">
        <v>19.899999999999999</v>
      </c>
      <c r="K92">
        <v>31.15</v>
      </c>
      <c r="L92">
        <v>24.05</v>
      </c>
      <c r="M92">
        <v>18.23</v>
      </c>
      <c r="N92" t="s">
        <v>67</v>
      </c>
      <c r="O92" t="s">
        <v>67</v>
      </c>
      <c r="P92" t="s">
        <v>67</v>
      </c>
      <c r="Q92" t="s">
        <v>67</v>
      </c>
      <c r="R92" t="s">
        <v>67</v>
      </c>
      <c r="S92" t="s">
        <v>67</v>
      </c>
      <c r="T92" t="s">
        <v>67</v>
      </c>
      <c r="U92" t="s">
        <v>67</v>
      </c>
      <c r="V92" t="s">
        <v>67</v>
      </c>
    </row>
    <row r="93" spans="1:22" x14ac:dyDescent="0.25">
      <c r="A93" s="5" t="s">
        <v>205</v>
      </c>
      <c r="B93" s="5" t="s">
        <v>206</v>
      </c>
      <c r="C93">
        <v>18.45</v>
      </c>
      <c r="D93">
        <v>-27.11</v>
      </c>
      <c r="E93">
        <v>-6.16</v>
      </c>
      <c r="F93">
        <v>48.55</v>
      </c>
      <c r="G93">
        <v>-25.38</v>
      </c>
      <c r="H93">
        <v>1.99</v>
      </c>
      <c r="I93">
        <v>-6.9</v>
      </c>
      <c r="J93">
        <v>39.31</v>
      </c>
      <c r="K93">
        <v>-17.899999999999999</v>
      </c>
      <c r="L93">
        <v>33.28</v>
      </c>
      <c r="M93">
        <v>25.64</v>
      </c>
      <c r="N93">
        <v>-39.28</v>
      </c>
      <c r="O93">
        <v>34.46</v>
      </c>
      <c r="P93">
        <v>-70.33</v>
      </c>
      <c r="Q93">
        <v>229.09</v>
      </c>
      <c r="R93">
        <v>24.95</v>
      </c>
      <c r="S93">
        <v>-42.81</v>
      </c>
      <c r="T93">
        <v>-15.24</v>
      </c>
      <c r="U93">
        <v>7.47</v>
      </c>
      <c r="V93" t="s">
        <v>67</v>
      </c>
    </row>
    <row r="94" spans="1:22" x14ac:dyDescent="0.25">
      <c r="A94" s="5" t="s">
        <v>207</v>
      </c>
      <c r="B94" s="5" t="s">
        <v>208</v>
      </c>
      <c r="C94">
        <v>-4.9400000000000004</v>
      </c>
      <c r="D94">
        <v>5.09</v>
      </c>
      <c r="E94">
        <v>5.67</v>
      </c>
      <c r="F94">
        <v>8.39</v>
      </c>
      <c r="G94">
        <v>-10.1</v>
      </c>
      <c r="H94">
        <v>11.47</v>
      </c>
      <c r="I94">
        <v>4.84</v>
      </c>
      <c r="J94">
        <v>18.23</v>
      </c>
      <c r="K94">
        <v>13.67</v>
      </c>
      <c r="L94">
        <v>6.55</v>
      </c>
      <c r="M94">
        <v>6.94</v>
      </c>
      <c r="N94">
        <v>-25.05</v>
      </c>
      <c r="O94">
        <v>64.41</v>
      </c>
      <c r="P94">
        <v>61.24</v>
      </c>
      <c r="Q94">
        <v>70.41</v>
      </c>
      <c r="R94">
        <v>-11.03</v>
      </c>
      <c r="S94">
        <v>-16.86</v>
      </c>
      <c r="T94">
        <v>-2.59</v>
      </c>
      <c r="U94" t="s">
        <v>67</v>
      </c>
      <c r="V94" t="s">
        <v>67</v>
      </c>
    </row>
    <row r="95" spans="1:22" x14ac:dyDescent="0.25">
      <c r="A95" s="5" t="s">
        <v>209</v>
      </c>
      <c r="B95" s="5" t="s">
        <v>210</v>
      </c>
      <c r="C95">
        <v>1.67</v>
      </c>
      <c r="D95">
        <v>-1.62</v>
      </c>
      <c r="E95">
        <v>2.42</v>
      </c>
      <c r="F95">
        <v>11.51</v>
      </c>
      <c r="G95">
        <v>-1.78</v>
      </c>
      <c r="H95">
        <v>9.9600000000000009</v>
      </c>
      <c r="I95">
        <v>14.69</v>
      </c>
      <c r="J95">
        <v>8.2100000000000009</v>
      </c>
      <c r="K95">
        <v>7.24</v>
      </c>
      <c r="L95">
        <v>-3.25</v>
      </c>
      <c r="M95">
        <v>35.92</v>
      </c>
      <c r="N95">
        <v>35.78</v>
      </c>
      <c r="O95">
        <v>35.07</v>
      </c>
      <c r="P95">
        <v>25.13</v>
      </c>
      <c r="Q95">
        <v>40.69</v>
      </c>
      <c r="R95">
        <v>-5.13</v>
      </c>
      <c r="S95" t="s">
        <v>67</v>
      </c>
      <c r="T95" t="s">
        <v>67</v>
      </c>
      <c r="U95" t="s">
        <v>67</v>
      </c>
      <c r="V95" t="s">
        <v>67</v>
      </c>
    </row>
    <row r="96" spans="1:22" x14ac:dyDescent="0.25">
      <c r="A96" s="5" t="s">
        <v>211</v>
      </c>
      <c r="B96" s="5" t="s">
        <v>212</v>
      </c>
      <c r="C96">
        <v>5.81</v>
      </c>
      <c r="D96">
        <v>6.53</v>
      </c>
      <c r="E96">
        <v>5.32</v>
      </c>
      <c r="F96">
        <v>9.3800000000000008</v>
      </c>
      <c r="G96">
        <v>-2.5099999999999998</v>
      </c>
      <c r="H96">
        <v>22.94</v>
      </c>
      <c r="I96">
        <v>25.23</v>
      </c>
      <c r="J96">
        <v>21.64</v>
      </c>
      <c r="K96">
        <v>16.190000000000001</v>
      </c>
      <c r="L96">
        <v>18.72</v>
      </c>
      <c r="M96">
        <v>15.39</v>
      </c>
      <c r="N96" t="s">
        <v>67</v>
      </c>
      <c r="O96" t="s">
        <v>67</v>
      </c>
      <c r="P96" t="s">
        <v>67</v>
      </c>
      <c r="Q96" t="s">
        <v>67</v>
      </c>
      <c r="R96" t="s">
        <v>67</v>
      </c>
      <c r="S96" t="s">
        <v>67</v>
      </c>
      <c r="T96" t="s">
        <v>67</v>
      </c>
      <c r="U96" t="s">
        <v>67</v>
      </c>
      <c r="V96" t="s">
        <v>67</v>
      </c>
    </row>
    <row r="97" spans="1:23" x14ac:dyDescent="0.25">
      <c r="A97" s="5" t="s">
        <v>213</v>
      </c>
      <c r="B97" s="5" t="s">
        <v>214</v>
      </c>
      <c r="C97">
        <v>14386</v>
      </c>
      <c r="D97">
        <v>19892</v>
      </c>
      <c r="E97">
        <v>16265</v>
      </c>
      <c r="F97">
        <v>10629</v>
      </c>
      <c r="G97">
        <v>10330</v>
      </c>
      <c r="H97">
        <v>11527</v>
      </c>
      <c r="I97">
        <v>12455</v>
      </c>
      <c r="J97">
        <v>11457</v>
      </c>
      <c r="K97">
        <v>10611</v>
      </c>
      <c r="L97">
        <v>9293</v>
      </c>
      <c r="M97">
        <v>7907</v>
      </c>
      <c r="N97">
        <v>4979</v>
      </c>
      <c r="O97">
        <v>6426</v>
      </c>
      <c r="P97">
        <v>4412</v>
      </c>
      <c r="Q97">
        <v>6743</v>
      </c>
      <c r="R97">
        <v>16221</v>
      </c>
      <c r="S97">
        <v>14139</v>
      </c>
      <c r="T97">
        <v>14628</v>
      </c>
      <c r="U97">
        <v>15382</v>
      </c>
      <c r="V97">
        <v>16788</v>
      </c>
      <c r="W97">
        <v>13939</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W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10" customWidth="1"/>
    <col min="13" max="13" width="20" customWidth="1"/>
    <col min="14" max="19" width="10" customWidth="1"/>
    <col min="20" max="20" width="20" customWidth="1"/>
    <col min="21" max="21" width="10" customWidth="1"/>
    <col min="22" max="22" width="19" customWidth="1"/>
    <col min="23" max="23" width="10" customWidth="1"/>
  </cols>
  <sheetData>
    <row r="1" spans="1:23" ht="18.75" customHeight="1" x14ac:dyDescent="0.3">
      <c r="A1" s="1" t="s">
        <v>619</v>
      </c>
      <c r="B1" s="2" t="s">
        <v>620</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621</v>
      </c>
      <c r="C4" s="5" t="s">
        <v>9</v>
      </c>
      <c r="D4" s="5"/>
      <c r="E4" t="s">
        <v>622</v>
      </c>
      <c r="G4" t="s">
        <v>399</v>
      </c>
      <c r="H4" t="s">
        <v>12</v>
      </c>
      <c r="J4" t="s">
        <v>225</v>
      </c>
      <c r="L4" t="s">
        <v>623</v>
      </c>
    </row>
    <row r="5" spans="1:23" x14ac:dyDescent="0.25">
      <c r="A5" s="5" t="s">
        <v>15</v>
      </c>
      <c r="B5" t="s">
        <v>624</v>
      </c>
      <c r="C5" s="5" t="s">
        <v>17</v>
      </c>
      <c r="D5" s="5"/>
      <c r="E5" t="s">
        <v>625</v>
      </c>
      <c r="G5" t="s">
        <v>269</v>
      </c>
      <c r="H5" t="s">
        <v>20</v>
      </c>
      <c r="J5" t="s">
        <v>275</v>
      </c>
      <c r="L5" t="s">
        <v>626</v>
      </c>
    </row>
    <row r="6" spans="1:23" x14ac:dyDescent="0.25">
      <c r="A6" s="5" t="s">
        <v>23</v>
      </c>
      <c r="B6" t="s">
        <v>627</v>
      </c>
      <c r="C6" s="5" t="s">
        <v>25</v>
      </c>
      <c r="D6" s="5"/>
      <c r="E6" t="s">
        <v>628</v>
      </c>
      <c r="G6" t="s">
        <v>629</v>
      </c>
      <c r="H6" t="s">
        <v>28</v>
      </c>
      <c r="J6" t="s">
        <v>602</v>
      </c>
      <c r="L6" t="s">
        <v>630</v>
      </c>
    </row>
    <row r="7" spans="1:23" x14ac:dyDescent="0.25">
      <c r="A7" s="5" t="s">
        <v>29</v>
      </c>
      <c r="B7" t="s">
        <v>67</v>
      </c>
      <c r="C7" s="5" t="s">
        <v>31</v>
      </c>
      <c r="D7" s="5"/>
      <c r="E7" t="s">
        <v>631</v>
      </c>
      <c r="G7" t="s">
        <v>381</v>
      </c>
      <c r="H7" t="s">
        <v>450</v>
      </c>
      <c r="J7" t="s">
        <v>605</v>
      </c>
      <c r="L7" t="s">
        <v>632</v>
      </c>
    </row>
    <row r="8" spans="1:23" x14ac:dyDescent="0.25">
      <c r="A8" s="5" t="s">
        <v>35</v>
      </c>
      <c r="B8" t="s">
        <v>36</v>
      </c>
      <c r="C8" s="5" t="s">
        <v>37</v>
      </c>
      <c r="D8" s="5"/>
      <c r="E8" t="s">
        <v>633</v>
      </c>
      <c r="G8" t="s">
        <v>634</v>
      </c>
      <c r="H8" t="s">
        <v>454</v>
      </c>
      <c r="J8" t="s">
        <v>635</v>
      </c>
      <c r="L8" t="s">
        <v>636</v>
      </c>
    </row>
    <row r="9" spans="1:23" x14ac:dyDescent="0.25">
      <c r="A9" s="5" t="s">
        <v>41</v>
      </c>
      <c r="B9" t="s">
        <v>42</v>
      </c>
      <c r="C9" s="5" t="s">
        <v>43</v>
      </c>
      <c r="D9" s="5"/>
      <c r="E9" t="s">
        <v>637</v>
      </c>
      <c r="G9" t="s">
        <v>638</v>
      </c>
      <c r="H9" t="s">
        <v>34</v>
      </c>
      <c r="J9" t="s">
        <v>639</v>
      </c>
      <c r="L9" t="s">
        <v>640</v>
      </c>
    </row>
    <row r="10" spans="1:23" x14ac:dyDescent="0.25">
      <c r="A10" s="5" t="s">
        <v>45</v>
      </c>
      <c r="B10" t="s">
        <v>611</v>
      </c>
      <c r="C10" s="5" t="s">
        <v>47</v>
      </c>
      <c r="D10" s="5"/>
      <c r="E10" t="s">
        <v>641</v>
      </c>
      <c r="G10" t="s">
        <v>642</v>
      </c>
      <c r="H10" t="s">
        <v>40</v>
      </c>
      <c r="J10" t="s">
        <v>643</v>
      </c>
      <c r="L10" t="s">
        <v>644</v>
      </c>
    </row>
    <row r="11" spans="1:23" x14ac:dyDescent="0.25">
      <c r="A11" s="5" t="s">
        <v>49</v>
      </c>
      <c r="B11" t="s">
        <v>613</v>
      </c>
      <c r="J11" t="s">
        <v>237</v>
      </c>
      <c r="L11" t="s">
        <v>244</v>
      </c>
    </row>
    <row r="12" spans="1:23" x14ac:dyDescent="0.25">
      <c r="A12" s="5" t="s">
        <v>51</v>
      </c>
      <c r="B12" t="s">
        <v>292</v>
      </c>
      <c r="J12" t="s">
        <v>440</v>
      </c>
      <c r="L12" t="s">
        <v>244</v>
      </c>
    </row>
    <row r="13" spans="1:23" x14ac:dyDescent="0.25">
      <c r="A13" s="5" t="s">
        <v>53</v>
      </c>
      <c r="B13" t="s">
        <v>645</v>
      </c>
    </row>
    <row r="14" spans="1:23" x14ac:dyDescent="0.25">
      <c r="A14" s="5" t="s">
        <v>55</v>
      </c>
      <c r="B14" t="s">
        <v>646</v>
      </c>
    </row>
    <row r="15" spans="1:23" x14ac:dyDescent="0.25">
      <c r="A15" s="5" t="s">
        <v>57</v>
      </c>
      <c r="B15" t="s">
        <v>647</v>
      </c>
    </row>
    <row r="16" spans="1:23" x14ac:dyDescent="0.25">
      <c r="A16" s="5" t="s">
        <v>59</v>
      </c>
      <c r="B16" t="s">
        <v>648</v>
      </c>
    </row>
    <row r="17" spans="1:23" x14ac:dyDescent="0.25">
      <c r="A17" s="5" t="s">
        <v>61</v>
      </c>
      <c r="B17" t="s">
        <v>649</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43545</v>
      </c>
      <c r="D20">
        <v>39586</v>
      </c>
      <c r="E20">
        <v>35015</v>
      </c>
      <c r="F20">
        <v>46769</v>
      </c>
      <c r="G20">
        <v>46324</v>
      </c>
      <c r="H20">
        <v>42239</v>
      </c>
      <c r="I20">
        <v>40157</v>
      </c>
      <c r="J20">
        <v>39760</v>
      </c>
      <c r="K20">
        <v>36528</v>
      </c>
      <c r="L20">
        <v>35088</v>
      </c>
      <c r="M20">
        <v>31168</v>
      </c>
      <c r="N20">
        <v>32918</v>
      </c>
      <c r="O20">
        <v>32385</v>
      </c>
      <c r="P20">
        <v>28956</v>
      </c>
      <c r="Q20">
        <v>27383</v>
      </c>
      <c r="R20">
        <v>29758</v>
      </c>
      <c r="S20">
        <v>28567</v>
      </c>
      <c r="T20">
        <v>29624</v>
      </c>
      <c r="U20">
        <v>30275</v>
      </c>
      <c r="V20">
        <v>30971</v>
      </c>
      <c r="W20">
        <v>27320</v>
      </c>
    </row>
    <row r="21" spans="1:23" x14ac:dyDescent="0.25">
      <c r="A21" s="5" t="s">
        <v>299</v>
      </c>
      <c r="B21" s="5" t="s">
        <v>300</v>
      </c>
      <c r="C21">
        <v>26078</v>
      </c>
      <c r="D21">
        <v>22576</v>
      </c>
      <c r="E21">
        <v>23633</v>
      </c>
      <c r="F21">
        <v>26474</v>
      </c>
      <c r="G21">
        <v>25166</v>
      </c>
      <c r="H21">
        <v>21973</v>
      </c>
      <c r="I21">
        <v>20810</v>
      </c>
      <c r="J21">
        <v>20701</v>
      </c>
      <c r="K21">
        <v>18553</v>
      </c>
      <c r="L21">
        <v>17985</v>
      </c>
      <c r="M21">
        <v>16033</v>
      </c>
      <c r="N21">
        <v>16462</v>
      </c>
      <c r="O21">
        <v>16033</v>
      </c>
      <c r="P21">
        <v>13681</v>
      </c>
      <c r="Q21">
        <v>12356</v>
      </c>
      <c r="R21">
        <v>12376</v>
      </c>
      <c r="S21">
        <v>11733</v>
      </c>
      <c r="T21">
        <v>11449</v>
      </c>
      <c r="U21">
        <v>12396</v>
      </c>
      <c r="V21">
        <v>14037</v>
      </c>
      <c r="W21">
        <v>11521</v>
      </c>
    </row>
    <row r="22" spans="1:23" x14ac:dyDescent="0.25">
      <c r="A22" s="5" t="s">
        <v>68</v>
      </c>
      <c r="B22" s="5" t="s">
        <v>69</v>
      </c>
      <c r="C22">
        <v>4189</v>
      </c>
      <c r="D22">
        <v>3914</v>
      </c>
      <c r="E22">
        <v>5903</v>
      </c>
      <c r="F22">
        <v>7042</v>
      </c>
      <c r="G22">
        <v>6250</v>
      </c>
      <c r="H22">
        <v>5506</v>
      </c>
      <c r="I22">
        <v>4934</v>
      </c>
      <c r="J22">
        <v>3960</v>
      </c>
      <c r="K22">
        <v>4149</v>
      </c>
      <c r="L22">
        <v>2730</v>
      </c>
      <c r="M22">
        <v>3006</v>
      </c>
      <c r="N22">
        <v>3544</v>
      </c>
      <c r="O22">
        <v>3154</v>
      </c>
      <c r="P22">
        <v>2762</v>
      </c>
      <c r="Q22">
        <v>2812</v>
      </c>
      <c r="R22">
        <v>1808</v>
      </c>
      <c r="S22">
        <v>-1203</v>
      </c>
      <c r="T22">
        <v>1574</v>
      </c>
      <c r="U22">
        <v>1611</v>
      </c>
      <c r="V22">
        <v>3287</v>
      </c>
      <c r="W22">
        <v>3357</v>
      </c>
    </row>
    <row r="23" spans="1:23" x14ac:dyDescent="0.25">
      <c r="A23" s="5" t="s">
        <v>70</v>
      </c>
      <c r="B23" s="5" t="s">
        <v>71</v>
      </c>
      <c r="C23">
        <v>-1309</v>
      </c>
      <c r="D23">
        <v>-1596</v>
      </c>
      <c r="E23">
        <v>-1326</v>
      </c>
      <c r="F23">
        <v>-1155</v>
      </c>
      <c r="G23">
        <v>-1005</v>
      </c>
      <c r="H23">
        <v>-981</v>
      </c>
      <c r="I23">
        <v>-727</v>
      </c>
      <c r="J23">
        <v>-712</v>
      </c>
      <c r="K23">
        <v>-786</v>
      </c>
      <c r="L23">
        <v>-1009</v>
      </c>
      <c r="M23">
        <v>-1136</v>
      </c>
      <c r="N23">
        <v>-1188</v>
      </c>
      <c r="O23">
        <v>-920</v>
      </c>
      <c r="P23">
        <v>-782</v>
      </c>
      <c r="Q23">
        <v>-613</v>
      </c>
      <c r="R23">
        <v>-823</v>
      </c>
      <c r="S23">
        <v>-791</v>
      </c>
      <c r="T23">
        <v>-618</v>
      </c>
      <c r="U23">
        <v>-496</v>
      </c>
      <c r="V23">
        <v>-297</v>
      </c>
      <c r="W23">
        <v>-521</v>
      </c>
    </row>
    <row r="24" spans="1:23" x14ac:dyDescent="0.25">
      <c r="A24" s="5" t="s">
        <v>72</v>
      </c>
      <c r="B24" s="5" t="s">
        <v>73</v>
      </c>
      <c r="C24">
        <v>2880</v>
      </c>
      <c r="D24">
        <v>2318</v>
      </c>
      <c r="E24">
        <v>4577</v>
      </c>
      <c r="F24">
        <v>5887</v>
      </c>
      <c r="G24">
        <v>5245</v>
      </c>
      <c r="H24">
        <v>4525</v>
      </c>
      <c r="I24">
        <v>4207</v>
      </c>
      <c r="J24">
        <v>3248</v>
      </c>
      <c r="K24">
        <v>3363</v>
      </c>
      <c r="L24">
        <v>1721</v>
      </c>
      <c r="M24">
        <v>1870</v>
      </c>
      <c r="N24">
        <v>2356</v>
      </c>
      <c r="O24">
        <v>2234</v>
      </c>
      <c r="P24">
        <v>1980</v>
      </c>
      <c r="Q24">
        <v>2199</v>
      </c>
      <c r="R24">
        <v>985</v>
      </c>
      <c r="S24">
        <v>-1994</v>
      </c>
      <c r="T24">
        <v>956</v>
      </c>
      <c r="U24">
        <v>1115</v>
      </c>
      <c r="V24">
        <v>2990</v>
      </c>
      <c r="W24">
        <v>2836</v>
      </c>
    </row>
    <row r="25" spans="1:23" x14ac:dyDescent="0.25">
      <c r="A25" s="5" t="s">
        <v>74</v>
      </c>
      <c r="B25" s="5" t="s">
        <v>75</v>
      </c>
      <c r="C25">
        <v>450</v>
      </c>
      <c r="D25">
        <v>607</v>
      </c>
      <c r="E25">
        <v>1329</v>
      </c>
      <c r="F25">
        <v>1061</v>
      </c>
      <c r="G25">
        <v>1147</v>
      </c>
      <c r="H25">
        <v>1082</v>
      </c>
      <c r="I25">
        <v>1021</v>
      </c>
      <c r="J25">
        <v>752</v>
      </c>
      <c r="K25">
        <v>891</v>
      </c>
      <c r="L25">
        <v>411</v>
      </c>
      <c r="M25">
        <v>511</v>
      </c>
      <c r="N25">
        <v>636</v>
      </c>
      <c r="O25">
        <v>-72</v>
      </c>
      <c r="P25">
        <v>454</v>
      </c>
      <c r="Q25">
        <v>641</v>
      </c>
      <c r="R25">
        <v>385</v>
      </c>
      <c r="S25">
        <v>-645</v>
      </c>
      <c r="T25">
        <v>-107</v>
      </c>
      <c r="U25">
        <v>154</v>
      </c>
      <c r="V25">
        <v>1148</v>
      </c>
      <c r="W25">
        <v>818</v>
      </c>
    </row>
    <row r="26" spans="1:23" x14ac:dyDescent="0.25">
      <c r="A26" s="5" t="s">
        <v>76</v>
      </c>
      <c r="B26" s="5" t="s">
        <v>77</v>
      </c>
      <c r="C26">
        <v>2430</v>
      </c>
      <c r="D26">
        <v>1711</v>
      </c>
      <c r="E26">
        <v>3248</v>
      </c>
      <c r="F26">
        <v>4826</v>
      </c>
      <c r="G26">
        <v>4098</v>
      </c>
      <c r="H26">
        <v>3443</v>
      </c>
      <c r="I26">
        <v>3186</v>
      </c>
      <c r="J26">
        <v>2496</v>
      </c>
      <c r="K26">
        <v>2472</v>
      </c>
      <c r="L26">
        <v>1310</v>
      </c>
      <c r="M26">
        <v>1359</v>
      </c>
      <c r="N26">
        <v>1720</v>
      </c>
      <c r="O26">
        <v>2306</v>
      </c>
      <c r="P26">
        <v>1526</v>
      </c>
      <c r="Q26">
        <v>1558</v>
      </c>
      <c r="R26">
        <v>600</v>
      </c>
      <c r="S26">
        <v>-1349</v>
      </c>
      <c r="T26">
        <v>1063</v>
      </c>
      <c r="U26">
        <v>961</v>
      </c>
      <c r="V26">
        <v>1842</v>
      </c>
      <c r="W26">
        <v>2018</v>
      </c>
    </row>
    <row r="27" spans="1:23" x14ac:dyDescent="0.25">
      <c r="A27" s="5" t="s">
        <v>78</v>
      </c>
      <c r="B27" s="5" t="s">
        <v>79</v>
      </c>
      <c r="C27">
        <v>-19</v>
      </c>
      <c r="D27">
        <v>-16</v>
      </c>
      <c r="E27">
        <v>-758</v>
      </c>
      <c r="F27">
        <v>-295</v>
      </c>
      <c r="G27">
        <v>12</v>
      </c>
      <c r="H27">
        <v>-17</v>
      </c>
      <c r="I27">
        <v>3</v>
      </c>
      <c r="J27">
        <v>-50</v>
      </c>
      <c r="K27">
        <v>-2</v>
      </c>
      <c r="L27">
        <v>-9</v>
      </c>
      <c r="M27" t="s">
        <v>67</v>
      </c>
      <c r="N27">
        <v>-5</v>
      </c>
      <c r="O27">
        <v>-5</v>
      </c>
      <c r="P27">
        <v>-12</v>
      </c>
      <c r="Q27">
        <v>2</v>
      </c>
      <c r="R27">
        <v>3</v>
      </c>
      <c r="S27">
        <v>-12</v>
      </c>
      <c r="T27">
        <v>-3</v>
      </c>
      <c r="U27">
        <v>4</v>
      </c>
      <c r="V27">
        <v>-26</v>
      </c>
      <c r="W27">
        <v>-16</v>
      </c>
    </row>
    <row r="28" spans="1:23" x14ac:dyDescent="0.25">
      <c r="A28" s="5" t="s">
        <v>80</v>
      </c>
      <c r="B28" s="5" t="s">
        <v>81</v>
      </c>
      <c r="C28">
        <v>2411</v>
      </c>
      <c r="D28">
        <v>1695</v>
      </c>
      <c r="E28">
        <v>7336</v>
      </c>
      <c r="F28">
        <v>4531</v>
      </c>
      <c r="G28">
        <v>4110</v>
      </c>
      <c r="H28">
        <v>3426</v>
      </c>
      <c r="I28">
        <v>3189</v>
      </c>
      <c r="J28">
        <v>2446</v>
      </c>
      <c r="K28">
        <v>2470</v>
      </c>
      <c r="L28">
        <v>1301</v>
      </c>
      <c r="M28">
        <v>1359</v>
      </c>
      <c r="N28">
        <v>1719</v>
      </c>
      <c r="O28">
        <v>4711</v>
      </c>
      <c r="P28">
        <v>1683</v>
      </c>
      <c r="Q28">
        <v>1597</v>
      </c>
      <c r="R28">
        <v>603</v>
      </c>
      <c r="S28">
        <v>-1361</v>
      </c>
      <c r="T28">
        <v>1060</v>
      </c>
      <c r="U28">
        <v>965</v>
      </c>
      <c r="V28">
        <v>1816</v>
      </c>
      <c r="W28">
        <v>2002</v>
      </c>
    </row>
    <row r="29" spans="1:23" x14ac:dyDescent="0.25">
      <c r="A29" s="5" t="s">
        <v>82</v>
      </c>
      <c r="B29" s="5" t="s">
        <v>83</v>
      </c>
      <c r="C29">
        <v>32559</v>
      </c>
      <c r="D29">
        <v>30933</v>
      </c>
      <c r="E29">
        <v>30073</v>
      </c>
      <c r="F29">
        <v>30447</v>
      </c>
      <c r="G29">
        <v>23821</v>
      </c>
      <c r="H29">
        <v>22227</v>
      </c>
      <c r="I29">
        <v>19028</v>
      </c>
      <c r="J29">
        <v>18986</v>
      </c>
      <c r="K29">
        <v>20068</v>
      </c>
      <c r="L29">
        <v>18318</v>
      </c>
      <c r="M29">
        <v>16993</v>
      </c>
      <c r="N29">
        <v>17160</v>
      </c>
      <c r="O29">
        <v>16666</v>
      </c>
      <c r="P29">
        <v>19994</v>
      </c>
      <c r="Q29">
        <v>16592</v>
      </c>
      <c r="R29">
        <v>19547</v>
      </c>
      <c r="S29">
        <v>17673</v>
      </c>
      <c r="T29">
        <v>16890</v>
      </c>
      <c r="U29">
        <v>14451</v>
      </c>
      <c r="V29">
        <v>15457</v>
      </c>
      <c r="W29">
        <v>15041</v>
      </c>
    </row>
    <row r="30" spans="1:23" x14ac:dyDescent="0.25">
      <c r="A30" s="5" t="s">
        <v>84</v>
      </c>
      <c r="B30" s="5" t="s">
        <v>85</v>
      </c>
      <c r="C30">
        <v>89123</v>
      </c>
      <c r="D30">
        <v>91074</v>
      </c>
      <c r="E30">
        <v>40099</v>
      </c>
      <c r="F30">
        <v>45441</v>
      </c>
      <c r="G30">
        <v>45417</v>
      </c>
      <c r="H30">
        <v>45026</v>
      </c>
      <c r="I30">
        <v>30693</v>
      </c>
      <c r="J30">
        <v>30769</v>
      </c>
      <c r="K30">
        <v>31386</v>
      </c>
      <c r="L30">
        <v>32014</v>
      </c>
      <c r="M30">
        <v>33099</v>
      </c>
      <c r="N30">
        <v>34195</v>
      </c>
      <c r="O30">
        <v>33867</v>
      </c>
      <c r="P30">
        <v>34692</v>
      </c>
      <c r="Q30">
        <v>18432</v>
      </c>
      <c r="R30">
        <v>16855</v>
      </c>
      <c r="S30">
        <v>18232</v>
      </c>
      <c r="T30">
        <v>23513</v>
      </c>
      <c r="U30">
        <v>21702</v>
      </c>
      <c r="V30">
        <v>20344</v>
      </c>
      <c r="W30">
        <v>15614</v>
      </c>
    </row>
    <row r="31" spans="1:23" x14ac:dyDescent="0.25">
      <c r="A31" s="5" t="s">
        <v>86</v>
      </c>
      <c r="B31" s="5" t="s">
        <v>87</v>
      </c>
      <c r="C31">
        <v>126258</v>
      </c>
      <c r="D31">
        <v>126285</v>
      </c>
      <c r="E31">
        <v>75087</v>
      </c>
      <c r="F31">
        <v>82238</v>
      </c>
      <c r="G31">
        <v>73917</v>
      </c>
      <c r="H31">
        <v>70234</v>
      </c>
      <c r="I31">
        <v>51317</v>
      </c>
      <c r="J31">
        <v>51336</v>
      </c>
      <c r="K31">
        <v>52765</v>
      </c>
      <c r="L31">
        <v>51506</v>
      </c>
      <c r="M31">
        <v>51042</v>
      </c>
      <c r="N31">
        <v>52511</v>
      </c>
      <c r="O31">
        <v>51378</v>
      </c>
      <c r="P31">
        <v>55891</v>
      </c>
      <c r="Q31">
        <v>36722</v>
      </c>
      <c r="R31">
        <v>37804</v>
      </c>
      <c r="S31">
        <v>37445</v>
      </c>
      <c r="T31">
        <v>41692</v>
      </c>
      <c r="U31">
        <v>37039</v>
      </c>
      <c r="V31">
        <v>36451</v>
      </c>
      <c r="W31">
        <v>31279</v>
      </c>
    </row>
    <row r="32" spans="1:23" x14ac:dyDescent="0.25">
      <c r="A32" s="5" t="s">
        <v>88</v>
      </c>
      <c r="B32" s="5" t="s">
        <v>89</v>
      </c>
      <c r="C32">
        <v>23215</v>
      </c>
      <c r="D32">
        <v>22823</v>
      </c>
      <c r="E32">
        <v>13593</v>
      </c>
      <c r="F32">
        <v>18537</v>
      </c>
      <c r="G32">
        <v>16980</v>
      </c>
      <c r="H32">
        <v>15503</v>
      </c>
      <c r="I32">
        <v>14023</v>
      </c>
      <c r="J32">
        <v>13099</v>
      </c>
      <c r="K32">
        <v>13390</v>
      </c>
      <c r="L32">
        <v>10835</v>
      </c>
      <c r="M32">
        <v>8973</v>
      </c>
      <c r="N32">
        <v>13835</v>
      </c>
      <c r="O32">
        <v>10612</v>
      </c>
      <c r="P32">
        <v>15515</v>
      </c>
      <c r="Q32">
        <v>9070</v>
      </c>
      <c r="R32">
        <v>9888</v>
      </c>
      <c r="S32">
        <v>9387</v>
      </c>
      <c r="T32">
        <v>9770</v>
      </c>
      <c r="U32">
        <v>9611</v>
      </c>
      <c r="V32">
        <v>9853</v>
      </c>
      <c r="W32">
        <v>6808</v>
      </c>
    </row>
    <row r="33" spans="1:23" x14ac:dyDescent="0.25">
      <c r="A33" s="5" t="s">
        <v>90</v>
      </c>
      <c r="B33" s="5" t="s">
        <v>91</v>
      </c>
      <c r="C33">
        <v>55526</v>
      </c>
      <c r="D33">
        <v>57314</v>
      </c>
      <c r="E33">
        <v>24633</v>
      </c>
      <c r="F33">
        <v>31804</v>
      </c>
      <c r="G33">
        <v>31492</v>
      </c>
      <c r="H33">
        <v>34513</v>
      </c>
      <c r="I33">
        <v>16490</v>
      </c>
      <c r="J33">
        <v>19668</v>
      </c>
      <c r="K33">
        <v>20104</v>
      </c>
      <c r="L33">
        <v>21775</v>
      </c>
      <c r="M33">
        <v>23118</v>
      </c>
      <c r="N33">
        <v>22336</v>
      </c>
      <c r="O33">
        <v>23945</v>
      </c>
      <c r="P33">
        <v>27525</v>
      </c>
      <c r="Q33">
        <v>16495</v>
      </c>
      <c r="R33">
        <v>13646</v>
      </c>
      <c r="S33">
        <v>13626</v>
      </c>
      <c r="T33">
        <v>13550</v>
      </c>
      <c r="U33">
        <v>8906</v>
      </c>
      <c r="V33">
        <v>8461</v>
      </c>
      <c r="W33">
        <v>7961</v>
      </c>
    </row>
    <row r="34" spans="1:23" x14ac:dyDescent="0.25">
      <c r="A34" s="5" t="s">
        <v>92</v>
      </c>
      <c r="B34" s="5" t="s">
        <v>93</v>
      </c>
      <c r="C34">
        <v>78741</v>
      </c>
      <c r="D34">
        <v>80137</v>
      </c>
      <c r="E34">
        <v>38226</v>
      </c>
      <c r="F34">
        <v>50341</v>
      </c>
      <c r="G34">
        <v>48472</v>
      </c>
      <c r="H34">
        <v>50016</v>
      </c>
      <c r="I34">
        <v>30513</v>
      </c>
      <c r="J34">
        <v>32767</v>
      </c>
      <c r="K34">
        <v>33494</v>
      </c>
      <c r="L34">
        <v>32610</v>
      </c>
      <c r="M34">
        <v>32091</v>
      </c>
      <c r="N34">
        <v>36171</v>
      </c>
      <c r="O34">
        <v>34557</v>
      </c>
      <c r="P34">
        <v>43040</v>
      </c>
      <c r="Q34">
        <v>25565</v>
      </c>
      <c r="R34">
        <v>23534</v>
      </c>
      <c r="S34">
        <v>23013</v>
      </c>
      <c r="T34">
        <v>23320</v>
      </c>
      <c r="U34">
        <v>18517</v>
      </c>
      <c r="V34">
        <v>18314</v>
      </c>
      <c r="W34">
        <v>14769</v>
      </c>
    </row>
    <row r="35" spans="1:23" x14ac:dyDescent="0.25">
      <c r="A35" s="5" t="s">
        <v>78</v>
      </c>
      <c r="B35" s="5" t="s">
        <v>79</v>
      </c>
      <c r="C35">
        <v>180</v>
      </c>
      <c r="D35">
        <v>171</v>
      </c>
      <c r="E35">
        <v>60</v>
      </c>
      <c r="F35">
        <v>1564</v>
      </c>
      <c r="G35">
        <v>1180</v>
      </c>
      <c r="H35">
        <v>112</v>
      </c>
      <c r="I35">
        <v>86</v>
      </c>
      <c r="J35">
        <v>100</v>
      </c>
      <c r="K35">
        <v>59</v>
      </c>
      <c r="L35">
        <v>63</v>
      </c>
      <c r="M35">
        <v>54</v>
      </c>
      <c r="N35">
        <v>77</v>
      </c>
      <c r="O35">
        <v>87</v>
      </c>
      <c r="P35">
        <v>84</v>
      </c>
      <c r="Q35">
        <v>80</v>
      </c>
      <c r="R35">
        <v>111</v>
      </c>
      <c r="S35">
        <v>123</v>
      </c>
      <c r="T35">
        <v>120</v>
      </c>
      <c r="U35">
        <v>98</v>
      </c>
      <c r="V35">
        <v>237</v>
      </c>
      <c r="W35">
        <v>176</v>
      </c>
    </row>
    <row r="36" spans="1:23" x14ac:dyDescent="0.25">
      <c r="A36" s="5" t="s">
        <v>94</v>
      </c>
      <c r="B36" s="5" t="s">
        <v>95</v>
      </c>
      <c r="C36">
        <v>47337</v>
      </c>
      <c r="D36">
        <v>45977</v>
      </c>
      <c r="E36">
        <v>36801</v>
      </c>
      <c r="F36">
        <v>30333</v>
      </c>
      <c r="G36">
        <v>24265</v>
      </c>
      <c r="H36">
        <v>20106</v>
      </c>
      <c r="I36">
        <v>20718</v>
      </c>
      <c r="J36">
        <v>18469</v>
      </c>
      <c r="K36">
        <v>19212</v>
      </c>
      <c r="L36">
        <v>18833</v>
      </c>
      <c r="M36">
        <v>18897</v>
      </c>
      <c r="N36">
        <v>16263</v>
      </c>
      <c r="O36">
        <v>16734</v>
      </c>
      <c r="P36">
        <v>12767</v>
      </c>
      <c r="Q36">
        <v>11077</v>
      </c>
      <c r="R36">
        <v>12268</v>
      </c>
      <c r="S36">
        <v>12213</v>
      </c>
      <c r="T36">
        <v>15335</v>
      </c>
      <c r="U36">
        <v>16922</v>
      </c>
      <c r="V36">
        <v>16140</v>
      </c>
      <c r="W36">
        <v>15006</v>
      </c>
    </row>
    <row r="37" spans="1:23" x14ac:dyDescent="0.25">
      <c r="A37" s="5" t="s">
        <v>96</v>
      </c>
      <c r="B37" s="5" t="s">
        <v>97</v>
      </c>
      <c r="C37">
        <v>126258</v>
      </c>
      <c r="D37">
        <v>126285</v>
      </c>
      <c r="E37">
        <v>75087</v>
      </c>
      <c r="F37">
        <v>82238</v>
      </c>
      <c r="G37">
        <v>73917</v>
      </c>
      <c r="H37">
        <v>70234</v>
      </c>
      <c r="I37">
        <v>51317</v>
      </c>
      <c r="J37">
        <v>51336</v>
      </c>
      <c r="K37">
        <v>52765</v>
      </c>
      <c r="L37">
        <v>51506</v>
      </c>
      <c r="M37">
        <v>51042</v>
      </c>
      <c r="N37">
        <v>52511</v>
      </c>
      <c r="O37">
        <v>51378</v>
      </c>
      <c r="P37">
        <v>55891</v>
      </c>
      <c r="Q37">
        <v>36722</v>
      </c>
      <c r="R37">
        <v>37804</v>
      </c>
      <c r="S37">
        <v>37445</v>
      </c>
      <c r="T37">
        <v>41692</v>
      </c>
      <c r="U37">
        <v>37039</v>
      </c>
      <c r="V37">
        <v>36451</v>
      </c>
      <c r="W37">
        <v>31279</v>
      </c>
    </row>
    <row r="38" spans="1:23" x14ac:dyDescent="0.25">
      <c r="A38" s="5" t="s">
        <v>98</v>
      </c>
      <c r="B38" s="5" t="s">
        <v>99</v>
      </c>
      <c r="C38">
        <v>982.42</v>
      </c>
      <c r="D38">
        <v>932.55</v>
      </c>
      <c r="E38">
        <v>826.95</v>
      </c>
      <c r="F38">
        <v>826.95</v>
      </c>
      <c r="G38">
        <v>826.95</v>
      </c>
      <c r="H38">
        <v>826.95</v>
      </c>
      <c r="I38">
        <v>826.95</v>
      </c>
      <c r="J38">
        <v>826.95</v>
      </c>
      <c r="K38">
        <v>826.95</v>
      </c>
      <c r="L38">
        <v>826.9</v>
      </c>
      <c r="M38">
        <v>826.9</v>
      </c>
      <c r="N38">
        <v>764.3</v>
      </c>
      <c r="O38">
        <v>764.3</v>
      </c>
      <c r="P38">
        <v>764.3</v>
      </c>
      <c r="Q38">
        <v>730.3</v>
      </c>
      <c r="R38">
        <v>730.3</v>
      </c>
      <c r="S38">
        <v>730.3</v>
      </c>
      <c r="T38">
        <v>730.3</v>
      </c>
      <c r="U38">
        <v>730.3</v>
      </c>
      <c r="V38">
        <v>730.3</v>
      </c>
      <c r="W38">
        <v>730.3</v>
      </c>
    </row>
    <row r="39" spans="1:23" x14ac:dyDescent="0.25">
      <c r="A39" s="5" t="s">
        <v>100</v>
      </c>
      <c r="B39" s="5" t="s">
        <v>101</v>
      </c>
      <c r="C39" t="s">
        <v>67</v>
      </c>
      <c r="D39" t="s">
        <v>67</v>
      </c>
      <c r="E39" t="s">
        <v>67</v>
      </c>
      <c r="F39" t="s">
        <v>67</v>
      </c>
      <c r="G39" t="s">
        <v>67</v>
      </c>
      <c r="H39" t="s">
        <v>67</v>
      </c>
      <c r="I39" t="s">
        <v>67</v>
      </c>
      <c r="J39" t="s">
        <v>67</v>
      </c>
      <c r="K39" t="s">
        <v>67</v>
      </c>
      <c r="L39" t="s">
        <v>67</v>
      </c>
      <c r="M39" t="s">
        <v>67</v>
      </c>
      <c r="N39" t="s">
        <v>67</v>
      </c>
      <c r="O39" t="s">
        <v>67</v>
      </c>
      <c r="P39" t="s">
        <v>67</v>
      </c>
      <c r="Q39" t="s">
        <v>67</v>
      </c>
      <c r="R39" t="s">
        <v>67</v>
      </c>
      <c r="S39" t="s">
        <v>67</v>
      </c>
      <c r="T39" t="s">
        <v>67</v>
      </c>
      <c r="U39" t="s">
        <v>67</v>
      </c>
      <c r="V39" t="s">
        <v>67</v>
      </c>
      <c r="W39" t="s">
        <v>67</v>
      </c>
    </row>
    <row r="40" spans="1:23" x14ac:dyDescent="0.25">
      <c r="A40" s="5" t="s">
        <v>102</v>
      </c>
      <c r="B40" s="5" t="s">
        <v>103</v>
      </c>
      <c r="C40">
        <v>2.93</v>
      </c>
      <c r="D40">
        <v>2.4900000000000002</v>
      </c>
      <c r="E40">
        <v>5.53</v>
      </c>
      <c r="F40">
        <v>7.12</v>
      </c>
      <c r="G40">
        <v>6.34</v>
      </c>
      <c r="H40">
        <v>5.47</v>
      </c>
      <c r="I40">
        <v>5.09</v>
      </c>
      <c r="J40">
        <v>3.93</v>
      </c>
      <c r="K40">
        <v>4.07</v>
      </c>
      <c r="L40">
        <v>2.08</v>
      </c>
      <c r="M40">
        <v>2.2599999999999998</v>
      </c>
      <c r="N40">
        <v>3.08</v>
      </c>
      <c r="O40">
        <v>2.92</v>
      </c>
      <c r="P40">
        <v>2.59</v>
      </c>
      <c r="Q40">
        <v>3.01</v>
      </c>
      <c r="R40">
        <v>1.35</v>
      </c>
      <c r="S40">
        <v>-2.73</v>
      </c>
      <c r="T40">
        <v>1.31</v>
      </c>
      <c r="U40">
        <v>1.53</v>
      </c>
      <c r="V40">
        <v>4.09</v>
      </c>
      <c r="W40">
        <v>3.88</v>
      </c>
    </row>
    <row r="41" spans="1:23" x14ac:dyDescent="0.25">
      <c r="A41" s="5" t="s">
        <v>104</v>
      </c>
      <c r="B41" s="5" t="s">
        <v>105</v>
      </c>
      <c r="C41">
        <v>4.17</v>
      </c>
      <c r="D41">
        <v>1.8</v>
      </c>
      <c r="E41">
        <v>8.41</v>
      </c>
      <c r="F41">
        <v>5.44</v>
      </c>
      <c r="G41">
        <v>4.97</v>
      </c>
      <c r="H41">
        <v>4.1399999999999997</v>
      </c>
      <c r="I41">
        <v>3.86</v>
      </c>
      <c r="J41">
        <v>2.96</v>
      </c>
      <c r="K41">
        <v>2.99</v>
      </c>
      <c r="L41">
        <v>1.57</v>
      </c>
      <c r="M41">
        <v>1.7</v>
      </c>
      <c r="N41">
        <v>2.2200000000000002</v>
      </c>
      <c r="O41">
        <v>5.84</v>
      </c>
      <c r="P41">
        <v>2.2200000000000002</v>
      </c>
      <c r="Q41">
        <v>2.19</v>
      </c>
      <c r="R41">
        <v>0.83</v>
      </c>
      <c r="S41">
        <v>-1.86</v>
      </c>
      <c r="T41">
        <v>1.45</v>
      </c>
      <c r="U41">
        <v>1.32</v>
      </c>
      <c r="V41">
        <v>2.4900000000000002</v>
      </c>
      <c r="W41">
        <v>2.74</v>
      </c>
    </row>
    <row r="42" spans="1:23" x14ac:dyDescent="0.25">
      <c r="A42" s="5" t="s">
        <v>106</v>
      </c>
      <c r="B42" s="5" t="s">
        <v>107</v>
      </c>
      <c r="C42">
        <v>4.17</v>
      </c>
      <c r="D42">
        <v>1.8</v>
      </c>
      <c r="E42">
        <v>8.41</v>
      </c>
      <c r="F42">
        <v>5.44</v>
      </c>
      <c r="G42">
        <v>4.97</v>
      </c>
      <c r="H42">
        <v>4.1399999999999997</v>
      </c>
      <c r="I42">
        <v>3.86</v>
      </c>
      <c r="J42">
        <v>2.96</v>
      </c>
      <c r="K42">
        <v>2.99</v>
      </c>
      <c r="L42">
        <v>1.57</v>
      </c>
      <c r="M42">
        <v>1.7</v>
      </c>
      <c r="N42">
        <v>2.2200000000000002</v>
      </c>
      <c r="O42">
        <v>5.84</v>
      </c>
      <c r="P42">
        <v>2.2200000000000002</v>
      </c>
      <c r="Q42">
        <v>2.19</v>
      </c>
      <c r="R42">
        <v>0.83</v>
      </c>
      <c r="S42">
        <v>-1.86</v>
      </c>
      <c r="T42">
        <v>1.45</v>
      </c>
      <c r="U42">
        <v>1.32</v>
      </c>
      <c r="V42">
        <v>2.4900000000000002</v>
      </c>
      <c r="W42">
        <v>2.74</v>
      </c>
    </row>
    <row r="43" spans="1:23" x14ac:dyDescent="0.25">
      <c r="A43" s="5" t="s">
        <v>108</v>
      </c>
      <c r="B43" s="5" t="s">
        <v>109</v>
      </c>
      <c r="C43">
        <v>2.8</v>
      </c>
      <c r="D43">
        <v>2.8</v>
      </c>
      <c r="E43">
        <v>2.8</v>
      </c>
      <c r="F43">
        <v>2.7</v>
      </c>
      <c r="G43">
        <v>2.5</v>
      </c>
      <c r="H43">
        <v>2.25</v>
      </c>
      <c r="I43">
        <v>2.1</v>
      </c>
      <c r="J43">
        <v>1.9</v>
      </c>
      <c r="K43">
        <v>1.65</v>
      </c>
      <c r="L43">
        <v>1.5</v>
      </c>
      <c r="M43">
        <v>1.4</v>
      </c>
      <c r="N43">
        <v>1.4</v>
      </c>
      <c r="O43">
        <v>1.35</v>
      </c>
      <c r="P43">
        <v>1</v>
      </c>
      <c r="Q43">
        <v>0.95</v>
      </c>
      <c r="R43">
        <v>0.55000000000000004</v>
      </c>
      <c r="S43">
        <v>0.5</v>
      </c>
      <c r="T43">
        <v>0.9</v>
      </c>
      <c r="U43">
        <v>0.9</v>
      </c>
      <c r="V43">
        <v>1.4</v>
      </c>
      <c r="W43">
        <v>1.39</v>
      </c>
    </row>
    <row r="44" spans="1:23" x14ac:dyDescent="0.25">
      <c r="A44" s="5" t="s">
        <v>110</v>
      </c>
      <c r="B44" s="5" t="s">
        <v>111</v>
      </c>
      <c r="C44">
        <v>2751</v>
      </c>
      <c r="D44">
        <v>2611</v>
      </c>
      <c r="E44">
        <v>2402</v>
      </c>
      <c r="F44">
        <v>2233</v>
      </c>
      <c r="G44">
        <v>2067</v>
      </c>
      <c r="H44">
        <v>1861</v>
      </c>
      <c r="I44">
        <v>1737</v>
      </c>
      <c r="J44">
        <v>1571</v>
      </c>
      <c r="K44">
        <v>1364</v>
      </c>
      <c r="L44">
        <v>1240</v>
      </c>
      <c r="M44">
        <v>1158</v>
      </c>
      <c r="N44">
        <v>1070</v>
      </c>
      <c r="O44">
        <v>1032</v>
      </c>
      <c r="P44">
        <v>764</v>
      </c>
      <c r="Q44">
        <v>694</v>
      </c>
      <c r="R44">
        <v>402</v>
      </c>
      <c r="S44">
        <v>365</v>
      </c>
      <c r="T44">
        <v>657</v>
      </c>
      <c r="U44">
        <v>657</v>
      </c>
      <c r="V44">
        <v>1022</v>
      </c>
      <c r="W44">
        <v>949</v>
      </c>
    </row>
    <row r="45" spans="1:23" x14ac:dyDescent="0.25">
      <c r="A45" s="5" t="s">
        <v>124</v>
      </c>
      <c r="B45" s="5" t="s">
        <v>125</v>
      </c>
      <c r="C45">
        <v>44.32</v>
      </c>
      <c r="D45">
        <v>42.45</v>
      </c>
      <c r="E45">
        <v>42.34</v>
      </c>
      <c r="F45">
        <v>56.56</v>
      </c>
      <c r="G45">
        <v>56.02</v>
      </c>
      <c r="H45">
        <v>51.08</v>
      </c>
      <c r="I45">
        <v>48.56</v>
      </c>
      <c r="J45">
        <v>48.08</v>
      </c>
      <c r="K45">
        <v>44.17</v>
      </c>
      <c r="L45">
        <v>42.43</v>
      </c>
      <c r="M45">
        <v>37.69</v>
      </c>
      <c r="N45">
        <v>43.07</v>
      </c>
      <c r="O45">
        <v>42.37</v>
      </c>
      <c r="P45">
        <v>37.89</v>
      </c>
      <c r="Q45">
        <v>37.5</v>
      </c>
      <c r="R45">
        <v>40.75</v>
      </c>
      <c r="S45">
        <v>39.119999999999997</v>
      </c>
      <c r="T45">
        <v>40.56</v>
      </c>
      <c r="U45">
        <v>41.46</v>
      </c>
      <c r="V45">
        <v>42.41</v>
      </c>
      <c r="W45">
        <v>37.409999999999997</v>
      </c>
    </row>
    <row r="46" spans="1:23" x14ac:dyDescent="0.25">
      <c r="A46" s="5" t="s">
        <v>112</v>
      </c>
      <c r="B46" s="5" t="s">
        <v>113</v>
      </c>
      <c r="C46">
        <v>48.37</v>
      </c>
      <c r="D46">
        <v>49.49</v>
      </c>
      <c r="E46">
        <v>44.57</v>
      </c>
      <c r="F46">
        <v>38.57</v>
      </c>
      <c r="G46">
        <v>30.77</v>
      </c>
      <c r="H46">
        <v>24.45</v>
      </c>
      <c r="I46">
        <v>25.16</v>
      </c>
      <c r="J46">
        <v>22.45</v>
      </c>
      <c r="K46">
        <v>23.3</v>
      </c>
      <c r="L46">
        <v>22.85</v>
      </c>
      <c r="M46">
        <v>22.92</v>
      </c>
      <c r="N46">
        <v>21.38</v>
      </c>
      <c r="O46">
        <v>22.01</v>
      </c>
      <c r="P46">
        <v>16.809999999999999</v>
      </c>
      <c r="Q46">
        <v>15.28</v>
      </c>
      <c r="R46">
        <v>16.95</v>
      </c>
      <c r="S46">
        <v>16.89</v>
      </c>
      <c r="T46">
        <v>21.16</v>
      </c>
      <c r="U46">
        <v>23.31</v>
      </c>
      <c r="V46">
        <v>22.43</v>
      </c>
      <c r="W46">
        <v>20.79</v>
      </c>
    </row>
    <row r="47" spans="1:23" x14ac:dyDescent="0.25">
      <c r="A47" s="5" t="s">
        <v>114</v>
      </c>
      <c r="B47" s="5" t="s">
        <v>115</v>
      </c>
      <c r="C47">
        <v>8.35</v>
      </c>
      <c r="D47">
        <v>8.49</v>
      </c>
      <c r="E47">
        <v>9.84</v>
      </c>
      <c r="F47">
        <v>9.99</v>
      </c>
      <c r="G47">
        <v>8.33</v>
      </c>
      <c r="H47">
        <v>7.03</v>
      </c>
      <c r="I47">
        <v>6.25</v>
      </c>
      <c r="J47">
        <v>5.48</v>
      </c>
      <c r="K47">
        <v>6.12</v>
      </c>
      <c r="L47">
        <v>6.98</v>
      </c>
      <c r="M47">
        <v>6.5</v>
      </c>
      <c r="N47">
        <v>4.72</v>
      </c>
      <c r="O47">
        <v>5.6</v>
      </c>
      <c r="P47">
        <v>5.5</v>
      </c>
      <c r="Q47">
        <v>4.8</v>
      </c>
      <c r="R47">
        <v>3.35</v>
      </c>
      <c r="S47">
        <v>4.51</v>
      </c>
      <c r="T47">
        <v>6.05</v>
      </c>
      <c r="U47">
        <v>5.28</v>
      </c>
      <c r="V47">
        <v>4.2300000000000004</v>
      </c>
      <c r="W47">
        <v>4.37</v>
      </c>
    </row>
    <row r="48" spans="1:23" x14ac:dyDescent="0.25">
      <c r="A48" s="5" t="s">
        <v>116</v>
      </c>
      <c r="B48" s="5" t="s">
        <v>117</v>
      </c>
      <c r="C48">
        <v>128.52000000000001</v>
      </c>
      <c r="D48">
        <v>135.41999999999999</v>
      </c>
      <c r="E48">
        <v>90.8</v>
      </c>
      <c r="F48">
        <v>99.45</v>
      </c>
      <c r="G48">
        <v>89.39</v>
      </c>
      <c r="H48">
        <v>84.93</v>
      </c>
      <c r="I48">
        <v>62.06</v>
      </c>
      <c r="J48">
        <v>62.08</v>
      </c>
      <c r="K48">
        <v>63.81</v>
      </c>
      <c r="L48">
        <v>62.29</v>
      </c>
      <c r="M48">
        <v>61.73</v>
      </c>
      <c r="N48">
        <v>68.7</v>
      </c>
      <c r="O48">
        <v>67.22</v>
      </c>
      <c r="P48">
        <v>73.13</v>
      </c>
      <c r="Q48">
        <v>50.28</v>
      </c>
      <c r="R48">
        <v>51.77</v>
      </c>
      <c r="S48">
        <v>51.27</v>
      </c>
      <c r="T48">
        <v>57.09</v>
      </c>
      <c r="U48">
        <v>50.72</v>
      </c>
      <c r="V48">
        <v>49.91</v>
      </c>
      <c r="W48" t="s">
        <v>67</v>
      </c>
    </row>
    <row r="49" spans="1:23" x14ac:dyDescent="0.25">
      <c r="A49" s="5" t="s">
        <v>118</v>
      </c>
      <c r="B49" s="5" t="s">
        <v>119</v>
      </c>
      <c r="C49">
        <v>103824</v>
      </c>
      <c r="D49">
        <v>107894</v>
      </c>
      <c r="E49">
        <v>99820</v>
      </c>
      <c r="F49">
        <v>115200</v>
      </c>
      <c r="G49">
        <v>116800</v>
      </c>
      <c r="H49">
        <v>118888</v>
      </c>
      <c r="I49">
        <v>112366</v>
      </c>
      <c r="J49">
        <v>110000</v>
      </c>
      <c r="K49">
        <v>111800</v>
      </c>
      <c r="L49">
        <v>111400</v>
      </c>
      <c r="M49">
        <v>108595</v>
      </c>
      <c r="N49">
        <v>107299</v>
      </c>
      <c r="O49">
        <v>105622</v>
      </c>
      <c r="P49">
        <v>106000</v>
      </c>
      <c r="Q49">
        <v>93700</v>
      </c>
      <c r="R49">
        <v>113000</v>
      </c>
      <c r="S49">
        <v>115400</v>
      </c>
      <c r="T49">
        <v>122600</v>
      </c>
      <c r="U49">
        <v>116900</v>
      </c>
      <c r="V49">
        <v>122100</v>
      </c>
      <c r="W49">
        <v>120400</v>
      </c>
    </row>
    <row r="50" spans="1:23" x14ac:dyDescent="0.25">
      <c r="A50" s="5" t="s">
        <v>120</v>
      </c>
      <c r="B50" s="5" t="s">
        <v>121</v>
      </c>
      <c r="C50">
        <v>11788</v>
      </c>
      <c r="D50">
        <v>10778</v>
      </c>
      <c r="E50">
        <v>9528</v>
      </c>
      <c r="F50">
        <v>11357</v>
      </c>
      <c r="G50">
        <v>11203</v>
      </c>
      <c r="H50">
        <v>9845</v>
      </c>
      <c r="I50">
        <v>9430</v>
      </c>
      <c r="J50">
        <v>9194</v>
      </c>
      <c r="K50">
        <v>8726</v>
      </c>
      <c r="L50">
        <v>8099</v>
      </c>
      <c r="M50">
        <v>7776</v>
      </c>
      <c r="N50">
        <v>7491</v>
      </c>
      <c r="O50">
        <v>7571</v>
      </c>
      <c r="P50">
        <v>6630</v>
      </c>
      <c r="Q50">
        <v>5912</v>
      </c>
      <c r="R50">
        <v>7306</v>
      </c>
      <c r="S50">
        <v>7990</v>
      </c>
      <c r="T50">
        <v>8176</v>
      </c>
      <c r="U50">
        <v>7849</v>
      </c>
      <c r="V50">
        <v>7735</v>
      </c>
      <c r="W50">
        <v>7549</v>
      </c>
    </row>
    <row r="51" spans="1:23" x14ac:dyDescent="0.25">
      <c r="A51" s="5" t="s">
        <v>122</v>
      </c>
      <c r="B51" s="5" t="s">
        <v>123</v>
      </c>
      <c r="C51">
        <v>113538</v>
      </c>
      <c r="D51">
        <v>99894</v>
      </c>
      <c r="E51">
        <v>95452</v>
      </c>
      <c r="F51">
        <v>98585</v>
      </c>
      <c r="G51">
        <v>95916</v>
      </c>
      <c r="H51">
        <v>82809</v>
      </c>
      <c r="I51">
        <v>83922</v>
      </c>
      <c r="J51">
        <v>83582</v>
      </c>
      <c r="K51">
        <v>78050</v>
      </c>
      <c r="L51">
        <v>72702</v>
      </c>
      <c r="M51">
        <v>71606</v>
      </c>
      <c r="N51">
        <v>69814</v>
      </c>
      <c r="O51">
        <v>71680</v>
      </c>
      <c r="P51">
        <v>62547</v>
      </c>
      <c r="Q51">
        <v>63095</v>
      </c>
      <c r="R51">
        <v>64655</v>
      </c>
      <c r="S51">
        <v>69237</v>
      </c>
      <c r="T51">
        <v>66688</v>
      </c>
      <c r="U51">
        <v>67143</v>
      </c>
      <c r="V51">
        <v>63350</v>
      </c>
      <c r="W51" t="s">
        <v>67</v>
      </c>
    </row>
    <row r="52" spans="1:23" x14ac:dyDescent="0.25">
      <c r="A52" s="5" t="s">
        <v>301</v>
      </c>
      <c r="B52" s="5" t="s">
        <v>302</v>
      </c>
      <c r="C52">
        <v>419412</v>
      </c>
      <c r="D52">
        <v>338348</v>
      </c>
      <c r="E52">
        <v>350781</v>
      </c>
      <c r="F52">
        <v>405981</v>
      </c>
      <c r="G52">
        <v>396610</v>
      </c>
      <c r="H52">
        <v>355284</v>
      </c>
      <c r="I52">
        <v>351069</v>
      </c>
      <c r="J52">
        <v>359819</v>
      </c>
      <c r="K52">
        <v>326726</v>
      </c>
      <c r="L52">
        <v>314973</v>
      </c>
      <c r="M52">
        <v>287011</v>
      </c>
      <c r="N52">
        <v>306787</v>
      </c>
      <c r="O52">
        <v>306612</v>
      </c>
      <c r="P52">
        <v>273169</v>
      </c>
      <c r="Q52">
        <v>248431</v>
      </c>
      <c r="R52">
        <v>263345</v>
      </c>
      <c r="S52">
        <v>247547</v>
      </c>
      <c r="T52">
        <v>241631</v>
      </c>
      <c r="U52">
        <v>258982</v>
      </c>
      <c r="V52">
        <v>253652</v>
      </c>
      <c r="W52">
        <v>226910</v>
      </c>
    </row>
    <row r="53" spans="1:23" x14ac:dyDescent="0.25">
      <c r="A53" s="5" t="s">
        <v>126</v>
      </c>
      <c r="B53" s="5" t="s">
        <v>127</v>
      </c>
      <c r="C53">
        <v>251175</v>
      </c>
      <c r="D53">
        <v>209242</v>
      </c>
      <c r="E53">
        <v>236756</v>
      </c>
      <c r="F53">
        <v>229809</v>
      </c>
      <c r="G53">
        <v>215462</v>
      </c>
      <c r="H53">
        <v>184821</v>
      </c>
      <c r="I53">
        <v>185198</v>
      </c>
      <c r="J53">
        <v>188191</v>
      </c>
      <c r="K53">
        <v>165948</v>
      </c>
      <c r="L53">
        <v>161445</v>
      </c>
      <c r="M53">
        <v>147640</v>
      </c>
      <c r="N53">
        <v>153422</v>
      </c>
      <c r="O53">
        <v>151796</v>
      </c>
      <c r="P53">
        <v>129066</v>
      </c>
      <c r="Q53">
        <v>131868</v>
      </c>
      <c r="R53">
        <v>109522</v>
      </c>
      <c r="S53">
        <v>101672</v>
      </c>
      <c r="T53">
        <v>93385</v>
      </c>
      <c r="U53">
        <v>106039</v>
      </c>
      <c r="V53">
        <v>114963</v>
      </c>
      <c r="W53">
        <v>95689</v>
      </c>
    </row>
    <row r="54" spans="1:23" x14ac:dyDescent="0.25">
      <c r="A54" s="5" t="s">
        <v>128</v>
      </c>
      <c r="B54" s="5" t="s">
        <v>129</v>
      </c>
      <c r="C54">
        <v>23222</v>
      </c>
      <c r="D54">
        <v>15710</v>
      </c>
      <c r="E54">
        <v>73492</v>
      </c>
      <c r="F54">
        <v>39332</v>
      </c>
      <c r="G54">
        <v>35188</v>
      </c>
      <c r="H54">
        <v>28817</v>
      </c>
      <c r="I54">
        <v>28380</v>
      </c>
      <c r="J54">
        <v>22236</v>
      </c>
      <c r="K54">
        <v>22093</v>
      </c>
      <c r="L54">
        <v>11679</v>
      </c>
      <c r="M54">
        <v>12514</v>
      </c>
      <c r="N54">
        <v>16021</v>
      </c>
      <c r="O54">
        <v>44602</v>
      </c>
      <c r="P54">
        <v>15877</v>
      </c>
      <c r="Q54">
        <v>17044</v>
      </c>
      <c r="R54">
        <v>5336</v>
      </c>
      <c r="S54">
        <v>-11794</v>
      </c>
      <c r="T54">
        <v>8646</v>
      </c>
      <c r="U54">
        <v>8255</v>
      </c>
      <c r="V54">
        <v>14873</v>
      </c>
      <c r="W54">
        <v>16628</v>
      </c>
    </row>
    <row r="55" spans="1:23" x14ac:dyDescent="0.25">
      <c r="A55" s="5" t="s">
        <v>130</v>
      </c>
      <c r="B55" s="5" t="s">
        <v>131</v>
      </c>
      <c r="C55">
        <v>17.5</v>
      </c>
      <c r="D55">
        <v>33.6</v>
      </c>
      <c r="E55">
        <v>12.4</v>
      </c>
      <c r="F55">
        <v>18.2</v>
      </c>
      <c r="G55">
        <v>23.3</v>
      </c>
      <c r="H55">
        <v>27.3</v>
      </c>
      <c r="I55">
        <v>26.4</v>
      </c>
      <c r="J55">
        <v>24.3</v>
      </c>
      <c r="K55">
        <v>16.5</v>
      </c>
      <c r="L55">
        <v>35.200000000000003</v>
      </c>
      <c r="M55">
        <v>32.9</v>
      </c>
      <c r="N55">
        <v>18.7</v>
      </c>
      <c r="O55">
        <v>10.7</v>
      </c>
      <c r="P55">
        <v>18.3</v>
      </c>
      <c r="Q55">
        <v>16.100000000000001</v>
      </c>
      <c r="R55">
        <v>30</v>
      </c>
      <c r="S55" t="s">
        <v>67</v>
      </c>
      <c r="T55">
        <v>14.1</v>
      </c>
      <c r="U55">
        <v>27.1</v>
      </c>
      <c r="V55">
        <v>22.6</v>
      </c>
      <c r="W55">
        <v>17.2</v>
      </c>
    </row>
    <row r="56" spans="1:23" x14ac:dyDescent="0.25">
      <c r="A56" s="5" t="s">
        <v>132</v>
      </c>
      <c r="B56" s="5" t="s">
        <v>133</v>
      </c>
      <c r="C56">
        <v>1.64</v>
      </c>
      <c r="D56">
        <v>1.43</v>
      </c>
      <c r="E56">
        <v>2.46</v>
      </c>
      <c r="F56">
        <v>1.75</v>
      </c>
      <c r="G56">
        <v>2.0699999999999998</v>
      </c>
      <c r="H56">
        <v>2.21</v>
      </c>
      <c r="I56">
        <v>2.1</v>
      </c>
      <c r="J56">
        <v>1.5</v>
      </c>
      <c r="K56">
        <v>1.1200000000000001</v>
      </c>
      <c r="L56">
        <v>1.3</v>
      </c>
      <c r="M56">
        <v>1.48</v>
      </c>
      <c r="N56">
        <v>0.96</v>
      </c>
      <c r="O56">
        <v>1.48</v>
      </c>
      <c r="P56">
        <v>1.07</v>
      </c>
      <c r="Q56">
        <v>0.94</v>
      </c>
      <c r="R56">
        <v>0.61</v>
      </c>
      <c r="S56">
        <v>0.59</v>
      </c>
      <c r="T56">
        <v>0.5</v>
      </c>
      <c r="U56">
        <v>0.86</v>
      </c>
      <c r="V56">
        <v>1.33</v>
      </c>
      <c r="W56">
        <v>1.26</v>
      </c>
    </row>
    <row r="57" spans="1:23" x14ac:dyDescent="0.25">
      <c r="A57" s="5" t="s">
        <v>134</v>
      </c>
      <c r="B57" s="5" t="s">
        <v>135</v>
      </c>
      <c r="C57">
        <v>1.51</v>
      </c>
      <c r="D57">
        <v>1.23</v>
      </c>
      <c r="E57">
        <v>2.34</v>
      </c>
      <c r="F57">
        <v>2.7</v>
      </c>
      <c r="G57">
        <v>3.95</v>
      </c>
      <c r="H57">
        <v>4.6500000000000004</v>
      </c>
      <c r="I57">
        <v>4.07</v>
      </c>
      <c r="J57">
        <v>3.22</v>
      </c>
      <c r="K57">
        <v>2.13</v>
      </c>
      <c r="L57">
        <v>2.4300000000000002</v>
      </c>
      <c r="M57">
        <v>2.4500000000000002</v>
      </c>
      <c r="N57">
        <v>1.95</v>
      </c>
      <c r="O57">
        <v>2.86</v>
      </c>
      <c r="P57">
        <v>2.4300000000000002</v>
      </c>
      <c r="Q57">
        <v>2.33</v>
      </c>
      <c r="R57">
        <v>1.48</v>
      </c>
      <c r="S57">
        <v>1.39</v>
      </c>
      <c r="T57">
        <v>0.97</v>
      </c>
      <c r="U57">
        <v>1.55</v>
      </c>
      <c r="V57">
        <v>2.5499999999999998</v>
      </c>
      <c r="W57">
        <v>2.29</v>
      </c>
    </row>
    <row r="58" spans="1:23" x14ac:dyDescent="0.25">
      <c r="A58" s="5" t="s">
        <v>136</v>
      </c>
      <c r="B58" s="5" t="s">
        <v>137</v>
      </c>
      <c r="C58">
        <v>8.7200000000000006</v>
      </c>
      <c r="D58">
        <v>7.13</v>
      </c>
      <c r="E58">
        <v>10.57</v>
      </c>
      <c r="F58">
        <v>9.93</v>
      </c>
      <c r="G58">
        <v>13.9</v>
      </c>
      <c r="H58">
        <v>16.079999999999998</v>
      </c>
      <c r="I58">
        <v>16.3</v>
      </c>
      <c r="J58">
        <v>13.12</v>
      </c>
      <c r="K58">
        <v>8.07</v>
      </c>
      <c r="L58">
        <v>7.92</v>
      </c>
      <c r="M58">
        <v>8.61</v>
      </c>
      <c r="N58">
        <v>8.8000000000000007</v>
      </c>
      <c r="O58">
        <v>11.16</v>
      </c>
      <c r="P58">
        <v>7.39</v>
      </c>
      <c r="Q58">
        <v>7.36</v>
      </c>
      <c r="R58">
        <v>7.43</v>
      </c>
      <c r="S58">
        <v>5.15</v>
      </c>
      <c r="T58">
        <v>3.38</v>
      </c>
      <c r="U58">
        <v>6.78</v>
      </c>
      <c r="V58">
        <v>13.29</v>
      </c>
      <c r="W58">
        <v>10.77</v>
      </c>
    </row>
    <row r="59" spans="1:23" x14ac:dyDescent="0.25">
      <c r="A59" s="5" t="s">
        <v>138</v>
      </c>
      <c r="B59" s="5" t="s">
        <v>139</v>
      </c>
      <c r="C59">
        <v>3.85</v>
      </c>
      <c r="D59">
        <v>4.62</v>
      </c>
      <c r="E59">
        <v>2.69</v>
      </c>
      <c r="F59">
        <v>2.72</v>
      </c>
      <c r="G59">
        <v>2.16</v>
      </c>
      <c r="H59">
        <v>1.99</v>
      </c>
      <c r="I59">
        <v>2.06</v>
      </c>
      <c r="J59">
        <v>2.64</v>
      </c>
      <c r="K59">
        <v>3.34</v>
      </c>
      <c r="L59">
        <v>2.71</v>
      </c>
      <c r="M59">
        <v>2.5</v>
      </c>
      <c r="N59">
        <v>3.37</v>
      </c>
      <c r="O59">
        <v>2.16</v>
      </c>
      <c r="P59">
        <v>2.46</v>
      </c>
      <c r="Q59">
        <v>2.69</v>
      </c>
      <c r="R59">
        <v>2.21</v>
      </c>
      <c r="S59">
        <v>2.15</v>
      </c>
      <c r="T59">
        <v>4.4000000000000004</v>
      </c>
      <c r="U59">
        <v>2.5099999999999998</v>
      </c>
      <c r="V59">
        <v>2.4900000000000002</v>
      </c>
      <c r="W59">
        <v>2.95</v>
      </c>
    </row>
    <row r="60" spans="1:23" x14ac:dyDescent="0.25">
      <c r="A60" s="5" t="s">
        <v>140</v>
      </c>
      <c r="B60" s="5" t="s">
        <v>141</v>
      </c>
      <c r="C60">
        <v>5.7</v>
      </c>
      <c r="D60">
        <v>3</v>
      </c>
      <c r="E60">
        <v>8.1</v>
      </c>
      <c r="F60">
        <v>5.5</v>
      </c>
      <c r="G60">
        <v>4.3</v>
      </c>
      <c r="H60">
        <v>3.7</v>
      </c>
      <c r="I60">
        <v>3.8</v>
      </c>
      <c r="J60">
        <v>4.0999999999999996</v>
      </c>
      <c r="K60">
        <v>6.1</v>
      </c>
      <c r="L60">
        <v>2.8</v>
      </c>
      <c r="M60">
        <v>3</v>
      </c>
      <c r="N60">
        <v>5.3</v>
      </c>
      <c r="O60">
        <v>9.3000000000000007</v>
      </c>
      <c r="P60">
        <v>5.5</v>
      </c>
      <c r="Q60">
        <v>6.2</v>
      </c>
      <c r="R60">
        <v>3.3</v>
      </c>
      <c r="S60">
        <v>-8</v>
      </c>
      <c r="T60">
        <v>7.1</v>
      </c>
      <c r="U60">
        <v>3.7</v>
      </c>
      <c r="V60">
        <v>4.4000000000000004</v>
      </c>
      <c r="W60">
        <v>5.8</v>
      </c>
    </row>
    <row r="61" spans="1:23" x14ac:dyDescent="0.25">
      <c r="A61" s="5" t="s">
        <v>142</v>
      </c>
      <c r="B61" s="5" t="s">
        <v>143</v>
      </c>
      <c r="C61">
        <v>5.07</v>
      </c>
      <c r="D61">
        <v>3.67</v>
      </c>
      <c r="E61">
        <v>19.899999999999999</v>
      </c>
      <c r="F61">
        <v>14.21</v>
      </c>
      <c r="G61">
        <v>16.149999999999999</v>
      </c>
      <c r="H61">
        <v>16.95</v>
      </c>
      <c r="I61">
        <v>15.33</v>
      </c>
      <c r="J61">
        <v>13.17</v>
      </c>
      <c r="K61">
        <v>12.82</v>
      </c>
      <c r="L61">
        <v>6.89</v>
      </c>
      <c r="M61">
        <v>7.17</v>
      </c>
      <c r="N61">
        <v>10.52</v>
      </c>
      <c r="O61">
        <v>28.01</v>
      </c>
      <c r="P61">
        <v>13.1</v>
      </c>
      <c r="Q61">
        <v>14.31</v>
      </c>
      <c r="R61">
        <v>4.87</v>
      </c>
      <c r="S61">
        <v>-11.03</v>
      </c>
      <c r="T61">
        <v>6.86</v>
      </c>
      <c r="U61">
        <v>5.67</v>
      </c>
      <c r="V61">
        <v>11.09</v>
      </c>
      <c r="W61">
        <v>13.19</v>
      </c>
    </row>
    <row r="62" spans="1:23" x14ac:dyDescent="0.25">
      <c r="A62" s="5" t="s">
        <v>144</v>
      </c>
      <c r="B62" s="5" t="s">
        <v>145</v>
      </c>
      <c r="C62">
        <v>5.54</v>
      </c>
      <c r="D62">
        <v>4.28</v>
      </c>
      <c r="E62">
        <v>20.95</v>
      </c>
      <c r="F62">
        <v>9.69</v>
      </c>
      <c r="G62">
        <v>8.8699999999999992</v>
      </c>
      <c r="H62">
        <v>8.11</v>
      </c>
      <c r="I62">
        <v>7.94</v>
      </c>
      <c r="J62">
        <v>6.15</v>
      </c>
      <c r="K62">
        <v>6.76</v>
      </c>
      <c r="L62">
        <v>3.71</v>
      </c>
      <c r="M62">
        <v>4.3600000000000003</v>
      </c>
      <c r="N62">
        <v>5.22</v>
      </c>
      <c r="O62">
        <v>14.55</v>
      </c>
      <c r="P62">
        <v>5.81</v>
      </c>
      <c r="Q62">
        <v>5.83</v>
      </c>
      <c r="R62">
        <v>4.05</v>
      </c>
      <c r="S62">
        <v>-4.76</v>
      </c>
      <c r="T62">
        <v>3.58</v>
      </c>
      <c r="U62">
        <v>3.19</v>
      </c>
      <c r="V62">
        <v>5.86</v>
      </c>
      <c r="W62">
        <v>7.33</v>
      </c>
    </row>
    <row r="63" spans="1:23" x14ac:dyDescent="0.25">
      <c r="A63" s="5" t="s">
        <v>146</v>
      </c>
      <c r="B63" s="5" t="s">
        <v>147</v>
      </c>
      <c r="C63">
        <v>1.91</v>
      </c>
      <c r="D63">
        <v>1.34</v>
      </c>
      <c r="E63">
        <v>9.77</v>
      </c>
      <c r="F63">
        <v>5.51</v>
      </c>
      <c r="G63">
        <v>5.56</v>
      </c>
      <c r="H63">
        <v>4.88</v>
      </c>
      <c r="I63">
        <v>6.21</v>
      </c>
      <c r="J63">
        <v>4.76</v>
      </c>
      <c r="K63">
        <v>4.68</v>
      </c>
      <c r="L63">
        <v>2.5299999999999998</v>
      </c>
      <c r="M63">
        <v>2.66</v>
      </c>
      <c r="N63">
        <v>3.27</v>
      </c>
      <c r="O63">
        <v>9.17</v>
      </c>
      <c r="P63">
        <v>3.01</v>
      </c>
      <c r="Q63">
        <v>4.3499999999999996</v>
      </c>
      <c r="R63">
        <v>1.6</v>
      </c>
      <c r="S63">
        <v>-3.63</v>
      </c>
      <c r="T63">
        <v>2.54</v>
      </c>
      <c r="U63">
        <v>2.61</v>
      </c>
      <c r="V63">
        <v>4.9800000000000004</v>
      </c>
      <c r="W63">
        <v>6.4</v>
      </c>
    </row>
    <row r="64" spans="1:23" x14ac:dyDescent="0.25">
      <c r="A64" s="5" t="s">
        <v>148</v>
      </c>
      <c r="B64" s="5" t="s">
        <v>148</v>
      </c>
      <c r="C64">
        <v>1.91</v>
      </c>
      <c r="D64">
        <v>1.34</v>
      </c>
      <c r="E64">
        <v>9.77</v>
      </c>
      <c r="F64">
        <v>5.51</v>
      </c>
      <c r="G64">
        <v>5.56</v>
      </c>
      <c r="H64">
        <v>4.88</v>
      </c>
      <c r="I64">
        <v>6.21</v>
      </c>
      <c r="J64">
        <v>4.76</v>
      </c>
      <c r="K64">
        <v>4.68</v>
      </c>
      <c r="L64">
        <v>2.5299999999999998</v>
      </c>
      <c r="M64">
        <v>2.66</v>
      </c>
      <c r="N64">
        <v>3.27</v>
      </c>
      <c r="O64">
        <v>9.17</v>
      </c>
      <c r="P64">
        <v>3.01</v>
      </c>
      <c r="Q64">
        <v>4.3499999999999996</v>
      </c>
      <c r="R64">
        <v>1.6</v>
      </c>
      <c r="S64">
        <v>-3.63</v>
      </c>
      <c r="T64">
        <v>2.54</v>
      </c>
      <c r="U64">
        <v>2.61</v>
      </c>
      <c r="V64">
        <v>4.9800000000000004</v>
      </c>
      <c r="W64">
        <v>6.4</v>
      </c>
    </row>
    <row r="65" spans="1:23" x14ac:dyDescent="0.25">
      <c r="A65" s="5" t="s">
        <v>149</v>
      </c>
      <c r="B65" s="5" t="s">
        <v>150</v>
      </c>
      <c r="C65">
        <v>25.79</v>
      </c>
      <c r="D65">
        <v>24.49</v>
      </c>
      <c r="E65">
        <v>40.049999999999997</v>
      </c>
      <c r="F65">
        <v>37.020000000000003</v>
      </c>
      <c r="G65">
        <v>32.229999999999997</v>
      </c>
      <c r="H65">
        <v>31.65</v>
      </c>
      <c r="I65">
        <v>37.08</v>
      </c>
      <c r="J65">
        <v>36.979999999999997</v>
      </c>
      <c r="K65">
        <v>38.03</v>
      </c>
      <c r="L65">
        <v>35.56</v>
      </c>
      <c r="M65">
        <v>33.29</v>
      </c>
      <c r="N65">
        <v>32.68</v>
      </c>
      <c r="O65">
        <v>32.44</v>
      </c>
      <c r="P65">
        <v>35.770000000000003</v>
      </c>
      <c r="Q65">
        <v>45.18</v>
      </c>
      <c r="R65">
        <v>51.71</v>
      </c>
      <c r="S65">
        <v>47.2</v>
      </c>
      <c r="T65">
        <v>40.51</v>
      </c>
      <c r="U65">
        <v>39.020000000000003</v>
      </c>
      <c r="V65">
        <v>42.4</v>
      </c>
      <c r="W65">
        <v>48.09</v>
      </c>
    </row>
    <row r="66" spans="1:23" x14ac:dyDescent="0.25">
      <c r="A66" s="5" t="s">
        <v>151</v>
      </c>
      <c r="B66" s="5" t="s">
        <v>152</v>
      </c>
      <c r="C66">
        <v>37.630000000000003</v>
      </c>
      <c r="D66">
        <v>36.54</v>
      </c>
      <c r="E66">
        <v>49.09</v>
      </c>
      <c r="F66">
        <v>38.79</v>
      </c>
      <c r="G66">
        <v>34.42</v>
      </c>
      <c r="H66">
        <v>28.79</v>
      </c>
      <c r="I66">
        <v>40.54</v>
      </c>
      <c r="J66">
        <v>36.17</v>
      </c>
      <c r="K66">
        <v>36.520000000000003</v>
      </c>
      <c r="L66">
        <v>36.69</v>
      </c>
      <c r="M66">
        <v>37.130000000000003</v>
      </c>
      <c r="N66">
        <v>31.12</v>
      </c>
      <c r="O66">
        <v>32.74</v>
      </c>
      <c r="P66">
        <v>22.99</v>
      </c>
      <c r="Q66">
        <v>30.38</v>
      </c>
      <c r="R66">
        <v>32.75</v>
      </c>
      <c r="S66">
        <v>32.94</v>
      </c>
      <c r="T66">
        <v>37.07</v>
      </c>
      <c r="U66">
        <v>45.95</v>
      </c>
      <c r="V66">
        <v>44.93</v>
      </c>
      <c r="W66">
        <v>48.54</v>
      </c>
    </row>
    <row r="67" spans="1:23" x14ac:dyDescent="0.25">
      <c r="A67" s="5" t="s">
        <v>153</v>
      </c>
      <c r="B67" s="5" t="s">
        <v>154</v>
      </c>
      <c r="C67">
        <v>62.37</v>
      </c>
      <c r="D67">
        <v>63.46</v>
      </c>
      <c r="E67">
        <v>50.91</v>
      </c>
      <c r="F67">
        <v>61.21</v>
      </c>
      <c r="G67">
        <v>65.58</v>
      </c>
      <c r="H67">
        <v>71.209999999999994</v>
      </c>
      <c r="I67">
        <v>59.46</v>
      </c>
      <c r="J67">
        <v>63.83</v>
      </c>
      <c r="K67">
        <v>63.48</v>
      </c>
      <c r="L67">
        <v>63.31</v>
      </c>
      <c r="M67">
        <v>62.87</v>
      </c>
      <c r="N67">
        <v>68.88</v>
      </c>
      <c r="O67">
        <v>67.260000000000005</v>
      </c>
      <c r="P67">
        <v>77.010000000000005</v>
      </c>
      <c r="Q67">
        <v>69.62</v>
      </c>
      <c r="R67">
        <v>67.25</v>
      </c>
      <c r="S67">
        <v>67.06</v>
      </c>
      <c r="T67">
        <v>62.93</v>
      </c>
      <c r="U67">
        <v>54.05</v>
      </c>
      <c r="V67">
        <v>55.07</v>
      </c>
      <c r="W67">
        <v>51.46</v>
      </c>
    </row>
    <row r="68" spans="1:23" x14ac:dyDescent="0.25">
      <c r="A68" s="5" t="s">
        <v>155</v>
      </c>
      <c r="B68" s="5" t="s">
        <v>156</v>
      </c>
      <c r="C68">
        <v>165.71</v>
      </c>
      <c r="D68">
        <v>173.65</v>
      </c>
      <c r="E68">
        <v>103.7</v>
      </c>
      <c r="F68">
        <v>157.82</v>
      </c>
      <c r="G68">
        <v>190.5</v>
      </c>
      <c r="H68">
        <v>247.38</v>
      </c>
      <c r="I68">
        <v>146.66999999999999</v>
      </c>
      <c r="J68">
        <v>176.46</v>
      </c>
      <c r="K68">
        <v>173.81</v>
      </c>
      <c r="L68">
        <v>172.58</v>
      </c>
      <c r="M68">
        <v>169.34</v>
      </c>
      <c r="N68">
        <v>221.36</v>
      </c>
      <c r="O68">
        <v>205.44</v>
      </c>
      <c r="P68">
        <v>334.92</v>
      </c>
      <c r="Q68">
        <v>229.14</v>
      </c>
      <c r="R68">
        <v>205.39</v>
      </c>
      <c r="S68">
        <v>203.54</v>
      </c>
      <c r="T68">
        <v>169.76</v>
      </c>
      <c r="U68">
        <v>117.62</v>
      </c>
      <c r="V68">
        <v>122.57</v>
      </c>
      <c r="W68">
        <v>106.03</v>
      </c>
    </row>
    <row r="69" spans="1:23" x14ac:dyDescent="0.25">
      <c r="A69" s="5" t="s">
        <v>303</v>
      </c>
      <c r="B69" s="5" t="s">
        <v>304</v>
      </c>
      <c r="C69">
        <v>59.89</v>
      </c>
      <c r="D69">
        <v>57.03</v>
      </c>
      <c r="E69">
        <v>67.489999999999995</v>
      </c>
      <c r="F69">
        <v>56.61</v>
      </c>
      <c r="G69">
        <v>54.33</v>
      </c>
      <c r="H69">
        <v>52.02</v>
      </c>
      <c r="I69">
        <v>51.82</v>
      </c>
      <c r="J69">
        <v>52.06</v>
      </c>
      <c r="K69">
        <v>50.79</v>
      </c>
      <c r="L69">
        <v>51.26</v>
      </c>
      <c r="M69">
        <v>51.44</v>
      </c>
      <c r="N69">
        <v>50.01</v>
      </c>
      <c r="O69">
        <v>49.51</v>
      </c>
      <c r="P69">
        <v>47.25</v>
      </c>
      <c r="Q69">
        <v>45.12</v>
      </c>
      <c r="R69">
        <v>41.59</v>
      </c>
      <c r="S69">
        <v>41.07</v>
      </c>
      <c r="T69">
        <v>38.65</v>
      </c>
      <c r="U69">
        <v>40.94</v>
      </c>
      <c r="V69">
        <v>45.32</v>
      </c>
    </row>
    <row r="70" spans="1:23" x14ac:dyDescent="0.25">
      <c r="A70" s="5" t="s">
        <v>157</v>
      </c>
      <c r="B70" s="5" t="s">
        <v>158</v>
      </c>
      <c r="C70">
        <v>25.79</v>
      </c>
      <c r="D70">
        <v>24.49</v>
      </c>
      <c r="E70">
        <v>40.049999999999997</v>
      </c>
      <c r="F70">
        <v>37.020000000000003</v>
      </c>
      <c r="G70">
        <v>32.229999999999997</v>
      </c>
      <c r="H70">
        <v>31.65</v>
      </c>
      <c r="I70">
        <v>37.08</v>
      </c>
      <c r="J70">
        <v>36.979999999999997</v>
      </c>
      <c r="K70">
        <v>38.03</v>
      </c>
      <c r="L70">
        <v>35.56</v>
      </c>
      <c r="M70">
        <v>33.29</v>
      </c>
      <c r="N70">
        <v>32.68</v>
      </c>
      <c r="O70">
        <v>32.44</v>
      </c>
      <c r="P70">
        <v>35.770000000000003</v>
      </c>
      <c r="Q70">
        <v>45.18</v>
      </c>
      <c r="R70">
        <v>51.71</v>
      </c>
      <c r="S70">
        <v>47.2</v>
      </c>
      <c r="T70">
        <v>40.51</v>
      </c>
      <c r="U70">
        <v>39.020000000000003</v>
      </c>
      <c r="V70">
        <v>42.4</v>
      </c>
    </row>
    <row r="71" spans="1:23" x14ac:dyDescent="0.25">
      <c r="A71" s="5" t="s">
        <v>159</v>
      </c>
      <c r="B71" s="5" t="s">
        <v>160</v>
      </c>
      <c r="C71">
        <v>5.54</v>
      </c>
      <c r="D71">
        <v>4.28</v>
      </c>
      <c r="E71">
        <v>20.95</v>
      </c>
      <c r="F71">
        <v>9.69</v>
      </c>
      <c r="G71">
        <v>8.8699999999999992</v>
      </c>
      <c r="H71">
        <v>8.11</v>
      </c>
      <c r="I71">
        <v>7.94</v>
      </c>
      <c r="J71">
        <v>6.15</v>
      </c>
      <c r="K71">
        <v>6.76</v>
      </c>
      <c r="L71">
        <v>3.71</v>
      </c>
      <c r="M71">
        <v>4.3600000000000003</v>
      </c>
      <c r="N71">
        <v>5.22</v>
      </c>
      <c r="O71">
        <v>14.55</v>
      </c>
      <c r="P71">
        <v>5.81</v>
      </c>
      <c r="Q71">
        <v>5.83</v>
      </c>
      <c r="R71">
        <v>2.0299999999999998</v>
      </c>
      <c r="S71">
        <v>-4.76</v>
      </c>
      <c r="T71">
        <v>3.58</v>
      </c>
      <c r="U71">
        <v>3.19</v>
      </c>
      <c r="V71">
        <v>5.86</v>
      </c>
    </row>
    <row r="72" spans="1:23" x14ac:dyDescent="0.25">
      <c r="A72" s="5" t="s">
        <v>161</v>
      </c>
      <c r="B72" s="5" t="s">
        <v>162</v>
      </c>
      <c r="C72">
        <v>9.6199999999999992</v>
      </c>
      <c r="D72">
        <v>9.89</v>
      </c>
      <c r="E72">
        <v>16.86</v>
      </c>
      <c r="F72">
        <v>15.06</v>
      </c>
      <c r="G72">
        <v>13.49</v>
      </c>
      <c r="H72">
        <v>13.04</v>
      </c>
      <c r="I72">
        <v>12.29</v>
      </c>
      <c r="J72">
        <v>9.9600000000000009</v>
      </c>
      <c r="K72">
        <v>11.36</v>
      </c>
      <c r="L72">
        <v>7.78</v>
      </c>
      <c r="M72">
        <v>9.64</v>
      </c>
      <c r="N72">
        <v>10.77</v>
      </c>
      <c r="O72">
        <v>9.74</v>
      </c>
      <c r="P72">
        <v>9.5399999999999991</v>
      </c>
      <c r="Q72">
        <v>10.27</v>
      </c>
      <c r="R72">
        <v>6.08</v>
      </c>
      <c r="S72">
        <v>-4.21</v>
      </c>
      <c r="T72">
        <v>5.31</v>
      </c>
      <c r="U72">
        <v>5.32</v>
      </c>
      <c r="V72">
        <v>10.61</v>
      </c>
    </row>
    <row r="73" spans="1:23" x14ac:dyDescent="0.25">
      <c r="A73" s="5" t="s">
        <v>163</v>
      </c>
      <c r="B73" s="5" t="s">
        <v>164</v>
      </c>
      <c r="C73">
        <v>34.49</v>
      </c>
      <c r="D73">
        <v>31.35</v>
      </c>
      <c r="E73">
        <v>46.63</v>
      </c>
      <c r="F73">
        <v>56.87</v>
      </c>
      <c r="G73">
        <v>62.67</v>
      </c>
      <c r="H73">
        <v>60.14</v>
      </c>
      <c r="I73">
        <v>78.25</v>
      </c>
      <c r="J73">
        <v>77.45</v>
      </c>
      <c r="K73">
        <v>69.23</v>
      </c>
      <c r="L73">
        <v>68.12</v>
      </c>
      <c r="M73">
        <v>61.06</v>
      </c>
      <c r="N73">
        <v>62.69</v>
      </c>
      <c r="O73">
        <v>63.03</v>
      </c>
      <c r="P73">
        <v>51.81</v>
      </c>
      <c r="Q73">
        <v>74.569999999999993</v>
      </c>
      <c r="R73">
        <v>78.72</v>
      </c>
      <c r="S73">
        <v>76.290000000000006</v>
      </c>
      <c r="T73">
        <v>71.05</v>
      </c>
      <c r="U73">
        <v>81.739999999999995</v>
      </c>
      <c r="V73">
        <v>84.97</v>
      </c>
    </row>
    <row r="74" spans="1:23" x14ac:dyDescent="0.25">
      <c r="A74" s="5" t="s">
        <v>165</v>
      </c>
      <c r="B74" s="5" t="s">
        <v>166</v>
      </c>
      <c r="C74">
        <v>70.59</v>
      </c>
      <c r="D74">
        <v>72.12</v>
      </c>
      <c r="E74">
        <v>53.4</v>
      </c>
      <c r="F74">
        <v>55.26</v>
      </c>
      <c r="G74">
        <v>61.44</v>
      </c>
      <c r="H74">
        <v>64.11</v>
      </c>
      <c r="I74">
        <v>59.81</v>
      </c>
      <c r="J74">
        <v>59.94</v>
      </c>
      <c r="K74">
        <v>59.48</v>
      </c>
      <c r="L74">
        <v>62.16</v>
      </c>
      <c r="M74">
        <v>64.849999999999994</v>
      </c>
      <c r="N74">
        <v>65.12</v>
      </c>
      <c r="O74">
        <v>65.92</v>
      </c>
      <c r="P74">
        <v>62.07</v>
      </c>
      <c r="Q74">
        <v>50.19</v>
      </c>
      <c r="R74">
        <v>44.59</v>
      </c>
      <c r="S74">
        <v>48.69</v>
      </c>
      <c r="T74">
        <v>56.4</v>
      </c>
      <c r="U74">
        <v>58.59</v>
      </c>
      <c r="V74">
        <v>55.81</v>
      </c>
    </row>
    <row r="75" spans="1:23" x14ac:dyDescent="0.25">
      <c r="A75" s="5" t="s">
        <v>167</v>
      </c>
      <c r="B75" s="5" t="s">
        <v>168</v>
      </c>
      <c r="C75">
        <v>1.91</v>
      </c>
      <c r="D75">
        <v>1.34</v>
      </c>
      <c r="E75">
        <v>9.77</v>
      </c>
      <c r="F75">
        <v>5.51</v>
      </c>
      <c r="G75">
        <v>5.56</v>
      </c>
      <c r="H75">
        <v>4.88</v>
      </c>
      <c r="I75">
        <v>6.21</v>
      </c>
      <c r="J75">
        <v>4.76</v>
      </c>
      <c r="K75">
        <v>4.68</v>
      </c>
      <c r="L75">
        <v>2.5299999999999998</v>
      </c>
      <c r="M75">
        <v>2.66</v>
      </c>
      <c r="N75">
        <v>3.27</v>
      </c>
      <c r="O75">
        <v>9.17</v>
      </c>
      <c r="P75">
        <v>3.01</v>
      </c>
      <c r="Q75">
        <v>4.3499999999999996</v>
      </c>
      <c r="R75">
        <v>1.6</v>
      </c>
      <c r="S75">
        <v>-3.63</v>
      </c>
      <c r="T75">
        <v>2.54</v>
      </c>
      <c r="U75">
        <v>2.61</v>
      </c>
      <c r="V75">
        <v>4.9800000000000004</v>
      </c>
    </row>
    <row r="76" spans="1:23" x14ac:dyDescent="0.25">
      <c r="A76" s="5" t="s">
        <v>169</v>
      </c>
      <c r="B76" s="5" t="s">
        <v>170</v>
      </c>
      <c r="C76">
        <v>4.07</v>
      </c>
      <c r="D76">
        <v>3.78</v>
      </c>
      <c r="E76">
        <v>9.6</v>
      </c>
      <c r="F76">
        <v>11.05</v>
      </c>
      <c r="G76">
        <v>10.98</v>
      </c>
      <c r="H76">
        <v>10.06</v>
      </c>
      <c r="I76">
        <v>13.23</v>
      </c>
      <c r="J76">
        <v>10.36</v>
      </c>
      <c r="K76">
        <v>10.54</v>
      </c>
      <c r="L76">
        <v>6.71</v>
      </c>
      <c r="M76">
        <v>7.15</v>
      </c>
      <c r="N76">
        <v>9.16</v>
      </c>
      <c r="O76">
        <v>7.74</v>
      </c>
      <c r="P76">
        <v>6.84</v>
      </c>
      <c r="Q76">
        <v>10.17</v>
      </c>
      <c r="R76">
        <v>6.48</v>
      </c>
      <c r="S76">
        <v>-4.29</v>
      </c>
      <c r="T76">
        <v>4.93</v>
      </c>
      <c r="U76">
        <v>5.87</v>
      </c>
      <c r="V76">
        <v>12.36</v>
      </c>
    </row>
    <row r="77" spans="1:23" x14ac:dyDescent="0.25">
      <c r="A77" s="5" t="s">
        <v>171</v>
      </c>
      <c r="B77" s="5" t="s">
        <v>172</v>
      </c>
      <c r="C77">
        <v>53.11</v>
      </c>
      <c r="D77">
        <v>50.48</v>
      </c>
      <c r="E77">
        <v>91.78</v>
      </c>
      <c r="F77">
        <v>66.75</v>
      </c>
      <c r="G77">
        <v>53.43</v>
      </c>
      <c r="H77">
        <v>44.65</v>
      </c>
      <c r="I77">
        <v>67.5</v>
      </c>
      <c r="J77">
        <v>60.02</v>
      </c>
      <c r="K77">
        <v>61.21</v>
      </c>
      <c r="L77">
        <v>58.83</v>
      </c>
      <c r="M77">
        <v>57.09</v>
      </c>
      <c r="N77">
        <v>47.56</v>
      </c>
      <c r="O77">
        <v>49.41</v>
      </c>
      <c r="P77">
        <v>36.799999999999997</v>
      </c>
      <c r="Q77">
        <v>60.1</v>
      </c>
      <c r="R77">
        <v>72.790000000000006</v>
      </c>
      <c r="S77">
        <v>66.989999999999995</v>
      </c>
      <c r="T77">
        <v>65.22</v>
      </c>
      <c r="U77">
        <v>77.97</v>
      </c>
      <c r="V77">
        <v>79.34</v>
      </c>
    </row>
    <row r="78" spans="1:23" x14ac:dyDescent="0.25">
      <c r="A78" s="5" t="s">
        <v>173</v>
      </c>
      <c r="B78" s="5" t="s">
        <v>174</v>
      </c>
      <c r="C78">
        <v>140.25</v>
      </c>
      <c r="D78">
        <v>135.53</v>
      </c>
      <c r="E78">
        <v>221.24</v>
      </c>
      <c r="F78">
        <v>164.25</v>
      </c>
      <c r="G78">
        <v>140.29</v>
      </c>
      <c r="H78">
        <v>143.37</v>
      </c>
      <c r="I78">
        <v>135.69</v>
      </c>
      <c r="J78">
        <v>144.94</v>
      </c>
      <c r="K78">
        <v>149.87</v>
      </c>
      <c r="L78">
        <v>169.06</v>
      </c>
      <c r="M78">
        <v>189.38</v>
      </c>
      <c r="N78">
        <v>124.03</v>
      </c>
      <c r="O78">
        <v>157.05000000000001</v>
      </c>
      <c r="P78">
        <v>128.87</v>
      </c>
      <c r="Q78">
        <v>182.93</v>
      </c>
      <c r="R78">
        <v>197.68</v>
      </c>
      <c r="S78">
        <v>188.27</v>
      </c>
      <c r="T78">
        <v>172.88</v>
      </c>
      <c r="U78">
        <v>150.36000000000001</v>
      </c>
      <c r="V78">
        <v>156.88</v>
      </c>
    </row>
    <row r="79" spans="1:23" x14ac:dyDescent="0.25">
      <c r="A79" s="5" t="s">
        <v>175</v>
      </c>
      <c r="B79" s="5" t="s">
        <v>176</v>
      </c>
      <c r="C79">
        <v>8566.7024000000001</v>
      </c>
      <c r="D79">
        <v>6649.0814999999993</v>
      </c>
      <c r="E79">
        <v>8740.8615000000009</v>
      </c>
      <c r="F79">
        <v>8211.6134999999995</v>
      </c>
      <c r="G79">
        <v>11494.605</v>
      </c>
      <c r="H79">
        <v>13297.356</v>
      </c>
      <c r="I79">
        <v>13479.285</v>
      </c>
      <c r="J79">
        <v>10849.584000000001</v>
      </c>
      <c r="K79">
        <v>6673.4865000000009</v>
      </c>
      <c r="L79">
        <v>6549.0479999999998</v>
      </c>
      <c r="M79">
        <v>7119.6089999999986</v>
      </c>
      <c r="N79">
        <v>6725.84</v>
      </c>
      <c r="O79">
        <v>8529.5879999999997</v>
      </c>
      <c r="P79">
        <v>5648.1769999999997</v>
      </c>
      <c r="Q79">
        <v>5375.0079999999998</v>
      </c>
      <c r="R79">
        <v>5426.1289999999999</v>
      </c>
      <c r="S79">
        <v>3761.0450000000001</v>
      </c>
      <c r="T79">
        <v>2468.4140000000002</v>
      </c>
      <c r="U79">
        <v>4951.4340000000002</v>
      </c>
      <c r="V79">
        <v>9705.6869999999981</v>
      </c>
    </row>
    <row r="80" spans="1:23" x14ac:dyDescent="0.25">
      <c r="A80" s="5" t="s">
        <v>177</v>
      </c>
      <c r="B80" s="5" t="s">
        <v>178</v>
      </c>
      <c r="C80">
        <v>-49.87</v>
      </c>
      <c r="D80">
        <v>-105.59999999999989</v>
      </c>
      <c r="E80">
        <v>0</v>
      </c>
      <c r="F80">
        <v>0</v>
      </c>
      <c r="G80">
        <v>0</v>
      </c>
      <c r="H80">
        <v>0</v>
      </c>
      <c r="I80">
        <v>0</v>
      </c>
      <c r="J80">
        <v>0</v>
      </c>
      <c r="K80">
        <v>-5.0000000000068212E-2</v>
      </c>
      <c r="L80">
        <v>0</v>
      </c>
      <c r="M80">
        <v>-62.600000000000023</v>
      </c>
      <c r="N80">
        <v>0</v>
      </c>
      <c r="O80">
        <v>0</v>
      </c>
      <c r="P80">
        <v>-34</v>
      </c>
      <c r="Q80">
        <v>0</v>
      </c>
      <c r="R80">
        <v>0</v>
      </c>
      <c r="S80">
        <v>0</v>
      </c>
      <c r="T80">
        <v>0</v>
      </c>
      <c r="U80">
        <v>0</v>
      </c>
      <c r="V80">
        <v>0</v>
      </c>
    </row>
    <row r="81" spans="1:22" x14ac:dyDescent="0.25">
      <c r="A81" s="5" t="s">
        <v>179</v>
      </c>
      <c r="B81" s="5" t="s">
        <v>180</v>
      </c>
      <c r="C81">
        <v>10</v>
      </c>
      <c r="D81">
        <v>13.05</v>
      </c>
      <c r="E81">
        <v>-25.13</v>
      </c>
      <c r="F81">
        <v>0.96</v>
      </c>
      <c r="G81">
        <v>9.67</v>
      </c>
      <c r="H81">
        <v>5.18</v>
      </c>
      <c r="I81">
        <v>1</v>
      </c>
      <c r="J81">
        <v>8.85</v>
      </c>
      <c r="K81">
        <v>4.0999999999999996</v>
      </c>
      <c r="L81">
        <v>12.58</v>
      </c>
      <c r="M81">
        <v>-5.32</v>
      </c>
      <c r="N81">
        <v>1.65</v>
      </c>
      <c r="O81">
        <v>11.84</v>
      </c>
      <c r="P81">
        <v>5.74</v>
      </c>
      <c r="Q81">
        <v>-7.98</v>
      </c>
      <c r="R81">
        <v>4.17</v>
      </c>
      <c r="S81">
        <v>-3.57</v>
      </c>
      <c r="T81">
        <v>-2.15</v>
      </c>
      <c r="U81">
        <v>-2.25</v>
      </c>
      <c r="V81">
        <v>13.36</v>
      </c>
    </row>
    <row r="82" spans="1:22" x14ac:dyDescent="0.25">
      <c r="A82" s="5" t="s">
        <v>181</v>
      </c>
      <c r="B82" s="5" t="s">
        <v>182</v>
      </c>
      <c r="C82">
        <v>-0.69</v>
      </c>
      <c r="D82">
        <v>-3.71</v>
      </c>
      <c r="E82">
        <v>-4.83</v>
      </c>
      <c r="F82">
        <v>5.27</v>
      </c>
      <c r="G82">
        <v>5.28</v>
      </c>
      <c r="H82">
        <v>5.01</v>
      </c>
      <c r="I82">
        <v>4.6500000000000004</v>
      </c>
      <c r="J82">
        <v>8.51</v>
      </c>
      <c r="K82">
        <v>3.79</v>
      </c>
      <c r="L82">
        <v>2.97</v>
      </c>
      <c r="M82">
        <v>2.72</v>
      </c>
      <c r="N82">
        <v>6.41</v>
      </c>
      <c r="O82">
        <v>3.2</v>
      </c>
      <c r="P82">
        <v>0.64</v>
      </c>
      <c r="Q82">
        <v>-2.46</v>
      </c>
      <c r="R82">
        <v>-0.52</v>
      </c>
      <c r="S82">
        <v>-2.66</v>
      </c>
      <c r="T82">
        <v>2.99</v>
      </c>
      <c r="U82" t="s">
        <v>67</v>
      </c>
      <c r="V82" t="s">
        <v>67</v>
      </c>
    </row>
    <row r="83" spans="1:22" x14ac:dyDescent="0.25">
      <c r="A83" s="5" t="s">
        <v>183</v>
      </c>
      <c r="B83" s="5" t="s">
        <v>184</v>
      </c>
      <c r="C83">
        <v>1.71</v>
      </c>
      <c r="D83">
        <v>0.75</v>
      </c>
      <c r="E83">
        <v>-1.66</v>
      </c>
      <c r="F83">
        <v>5.13</v>
      </c>
      <c r="G83">
        <v>5.76</v>
      </c>
      <c r="H83">
        <v>6.34</v>
      </c>
      <c r="I83">
        <v>4.24</v>
      </c>
      <c r="J83">
        <v>4.37</v>
      </c>
      <c r="K83">
        <v>4.97</v>
      </c>
      <c r="L83">
        <v>5.3</v>
      </c>
      <c r="M83">
        <v>1.19</v>
      </c>
      <c r="N83">
        <v>3.08</v>
      </c>
      <c r="O83">
        <v>2.04</v>
      </c>
      <c r="P83">
        <v>-0.76</v>
      </c>
      <c r="Q83">
        <v>-2.36</v>
      </c>
      <c r="R83">
        <v>1.91</v>
      </c>
      <c r="S83" t="s">
        <v>67</v>
      </c>
      <c r="T83" t="s">
        <v>67</v>
      </c>
      <c r="U83" t="s">
        <v>67</v>
      </c>
      <c r="V83" t="s">
        <v>67</v>
      </c>
    </row>
    <row r="84" spans="1:22" x14ac:dyDescent="0.25">
      <c r="A84" s="5" t="s">
        <v>185</v>
      </c>
      <c r="B84" s="5" t="s">
        <v>186</v>
      </c>
      <c r="C84">
        <v>4.03</v>
      </c>
      <c r="D84">
        <v>2.4900000000000002</v>
      </c>
      <c r="E84">
        <v>1.35</v>
      </c>
      <c r="F84">
        <v>5.05</v>
      </c>
      <c r="G84">
        <v>5.53</v>
      </c>
      <c r="H84">
        <v>3.76</v>
      </c>
      <c r="I84">
        <v>3.66</v>
      </c>
      <c r="J84">
        <v>3.21</v>
      </c>
      <c r="K84">
        <v>2.11</v>
      </c>
      <c r="L84">
        <v>1.47</v>
      </c>
      <c r="M84">
        <v>1.55</v>
      </c>
      <c r="N84" t="s">
        <v>67</v>
      </c>
      <c r="O84" t="s">
        <v>67</v>
      </c>
      <c r="P84" t="s">
        <v>67</v>
      </c>
      <c r="Q84" t="s">
        <v>67</v>
      </c>
      <c r="R84" t="s">
        <v>67</v>
      </c>
      <c r="S84" t="s">
        <v>67</v>
      </c>
      <c r="T84" t="s">
        <v>67</v>
      </c>
      <c r="U84" t="s">
        <v>67</v>
      </c>
      <c r="V84" t="s">
        <v>67</v>
      </c>
    </row>
    <row r="85" spans="1:22" x14ac:dyDescent="0.25">
      <c r="A85" s="5" t="s">
        <v>187</v>
      </c>
      <c r="B85" s="5" t="s">
        <v>188</v>
      </c>
      <c r="C85">
        <v>42.24</v>
      </c>
      <c r="D85">
        <v>-76.89</v>
      </c>
      <c r="E85">
        <v>61.91</v>
      </c>
      <c r="F85">
        <v>10.24</v>
      </c>
      <c r="G85">
        <v>19.96</v>
      </c>
      <c r="H85">
        <v>7.43</v>
      </c>
      <c r="I85">
        <v>30.38</v>
      </c>
      <c r="J85">
        <v>-0.97</v>
      </c>
      <c r="K85">
        <v>89.85</v>
      </c>
      <c r="L85">
        <v>-4.2699999999999996</v>
      </c>
      <c r="M85">
        <v>-20.94</v>
      </c>
      <c r="N85">
        <v>-63.51</v>
      </c>
      <c r="O85">
        <v>179.92</v>
      </c>
      <c r="P85">
        <v>5.39</v>
      </c>
      <c r="Q85">
        <v>164.84</v>
      </c>
      <c r="R85">
        <v>-144.31</v>
      </c>
      <c r="S85">
        <v>-228.4</v>
      </c>
      <c r="T85">
        <v>9.84</v>
      </c>
      <c r="U85">
        <v>-46.86</v>
      </c>
      <c r="V85">
        <v>-9.2899999999999991</v>
      </c>
    </row>
    <row r="86" spans="1:22" x14ac:dyDescent="0.25">
      <c r="A86" s="5" t="s">
        <v>189</v>
      </c>
      <c r="B86" s="5" t="s">
        <v>190</v>
      </c>
      <c r="C86">
        <v>9.09</v>
      </c>
      <c r="D86">
        <v>-1.58</v>
      </c>
      <c r="E86">
        <v>30.7</v>
      </c>
      <c r="F86">
        <v>12.54</v>
      </c>
      <c r="G86">
        <v>19.260000000000002</v>
      </c>
      <c r="H86">
        <v>12.28</v>
      </c>
      <c r="I86">
        <v>39.75</v>
      </c>
      <c r="J86">
        <v>28.2</v>
      </c>
      <c r="K86">
        <v>21.55</v>
      </c>
      <c r="L86">
        <v>-29.57</v>
      </c>
      <c r="M86">
        <v>31.82</v>
      </c>
      <c r="N86">
        <v>40.6</v>
      </c>
      <c r="O86">
        <v>116.72</v>
      </c>
      <c r="P86">
        <v>8.64</v>
      </c>
      <c r="Q86">
        <v>-69.290000000000006</v>
      </c>
      <c r="R86">
        <v>-120.96</v>
      </c>
      <c r="S86">
        <v>-88.47</v>
      </c>
      <c r="T86">
        <v>-15.44</v>
      </c>
      <c r="U86" t="s">
        <v>67</v>
      </c>
      <c r="V86" t="s">
        <v>67</v>
      </c>
    </row>
    <row r="87" spans="1:22" x14ac:dyDescent="0.25">
      <c r="A87" s="5" t="s">
        <v>191</v>
      </c>
      <c r="B87" s="5" t="s">
        <v>192</v>
      </c>
      <c r="C87">
        <v>11.49</v>
      </c>
      <c r="D87">
        <v>4.53</v>
      </c>
      <c r="E87">
        <v>25.98</v>
      </c>
      <c r="F87">
        <v>13.41</v>
      </c>
      <c r="G87">
        <v>29.33</v>
      </c>
      <c r="H87">
        <v>24.48</v>
      </c>
      <c r="I87">
        <v>18.809999999999999</v>
      </c>
      <c r="J87">
        <v>0.03</v>
      </c>
      <c r="K87">
        <v>36.21</v>
      </c>
      <c r="L87">
        <v>19.32</v>
      </c>
      <c r="M87">
        <v>53.14</v>
      </c>
      <c r="N87">
        <v>28.47</v>
      </c>
      <c r="O87">
        <v>-4.51</v>
      </c>
      <c r="P87">
        <v>-38.53</v>
      </c>
      <c r="Q87">
        <v>-48.98</v>
      </c>
      <c r="R87">
        <v>-83.8</v>
      </c>
      <c r="S87" t="s">
        <v>67</v>
      </c>
      <c r="T87" t="s">
        <v>67</v>
      </c>
      <c r="U87" t="s">
        <v>67</v>
      </c>
      <c r="V87" t="s">
        <v>67</v>
      </c>
    </row>
    <row r="88" spans="1:22" x14ac:dyDescent="0.25">
      <c r="A88" s="5" t="s">
        <v>193</v>
      </c>
      <c r="B88" s="5" t="s">
        <v>194</v>
      </c>
      <c r="C88">
        <v>17.989999999999998</v>
      </c>
      <c r="D88">
        <v>11.67</v>
      </c>
      <c r="E88">
        <v>13.01</v>
      </c>
      <c r="F88">
        <v>24.81</v>
      </c>
      <c r="G88">
        <v>24.32</v>
      </c>
      <c r="H88">
        <v>38.81</v>
      </c>
      <c r="I88">
        <v>23.64</v>
      </c>
      <c r="J88">
        <v>-2.2400000000000002</v>
      </c>
      <c r="K88">
        <v>-1.1599999999999999</v>
      </c>
      <c r="L88">
        <v>-14.83</v>
      </c>
      <c r="M88">
        <v>-15.33</v>
      </c>
      <c r="N88" t="s">
        <v>67</v>
      </c>
      <c r="O88" t="s">
        <v>67</v>
      </c>
      <c r="P88" t="s">
        <v>67</v>
      </c>
      <c r="Q88" t="s">
        <v>67</v>
      </c>
      <c r="R88" t="s">
        <v>67</v>
      </c>
      <c r="S88" t="s">
        <v>67</v>
      </c>
      <c r="T88" t="s">
        <v>67</v>
      </c>
      <c r="U88" t="s">
        <v>67</v>
      </c>
      <c r="V88" t="s">
        <v>67</v>
      </c>
    </row>
    <row r="89" spans="1:22" x14ac:dyDescent="0.25">
      <c r="A89" s="5" t="s">
        <v>195</v>
      </c>
      <c r="B89" s="5" t="s">
        <v>196</v>
      </c>
      <c r="C89">
        <v>1.52</v>
      </c>
      <c r="D89">
        <v>7.42</v>
      </c>
      <c r="E89">
        <v>0.48</v>
      </c>
      <c r="F89">
        <v>1.36</v>
      </c>
      <c r="G89">
        <v>0.79</v>
      </c>
      <c r="H89">
        <v>1.1200000000000001</v>
      </c>
      <c r="I89">
        <v>1.4</v>
      </c>
      <c r="J89">
        <v>810</v>
      </c>
      <c r="K89">
        <v>0.46</v>
      </c>
      <c r="L89">
        <v>1.82</v>
      </c>
      <c r="M89">
        <v>0.62</v>
      </c>
      <c r="N89">
        <v>0.66</v>
      </c>
      <c r="O89">
        <v>-2.37</v>
      </c>
      <c r="P89">
        <v>-0.47</v>
      </c>
      <c r="Q89">
        <v>-0.33</v>
      </c>
      <c r="R89">
        <v>-0.36</v>
      </c>
      <c r="S89" t="s">
        <v>67</v>
      </c>
      <c r="T89" t="s">
        <v>67</v>
      </c>
      <c r="U89" t="s">
        <v>67</v>
      </c>
      <c r="V89" t="s">
        <v>67</v>
      </c>
    </row>
    <row r="90" spans="1:22" x14ac:dyDescent="0.25">
      <c r="A90" s="5" t="s">
        <v>197</v>
      </c>
      <c r="B90" s="5" t="s">
        <v>198</v>
      </c>
      <c r="C90">
        <v>7.03</v>
      </c>
      <c r="D90">
        <v>-33.69</v>
      </c>
      <c r="E90">
        <v>-16.170000000000002</v>
      </c>
      <c r="F90">
        <v>12.67</v>
      </c>
      <c r="G90">
        <v>13.51</v>
      </c>
      <c r="H90">
        <v>11.59</v>
      </c>
      <c r="I90">
        <v>24.6</v>
      </c>
      <c r="J90">
        <v>-4.5599999999999996</v>
      </c>
      <c r="K90">
        <v>51.98</v>
      </c>
      <c r="L90">
        <v>-9.18</v>
      </c>
      <c r="M90">
        <v>-15.18</v>
      </c>
      <c r="N90">
        <v>12.37</v>
      </c>
      <c r="O90">
        <v>14.19</v>
      </c>
      <c r="P90">
        <v>-1.78</v>
      </c>
      <c r="Q90">
        <v>55.53</v>
      </c>
      <c r="R90">
        <v>-250.29</v>
      </c>
      <c r="S90">
        <v>-176.43</v>
      </c>
      <c r="T90">
        <v>-2.2999999999999998</v>
      </c>
      <c r="U90">
        <v>-50.99</v>
      </c>
      <c r="V90">
        <v>-2.09</v>
      </c>
    </row>
    <row r="91" spans="1:22" x14ac:dyDescent="0.25">
      <c r="A91" s="5" t="s">
        <v>199</v>
      </c>
      <c r="B91" s="5" t="s">
        <v>200</v>
      </c>
      <c r="C91">
        <v>-14.28</v>
      </c>
      <c r="D91">
        <v>-12.4</v>
      </c>
      <c r="E91">
        <v>3.34</v>
      </c>
      <c r="F91">
        <v>12.59</v>
      </c>
      <c r="G91">
        <v>16.57</v>
      </c>
      <c r="H91">
        <v>10.54</v>
      </c>
      <c r="I91">
        <v>24.01</v>
      </c>
      <c r="J91">
        <v>12.75</v>
      </c>
      <c r="K91">
        <v>9.2100000000000009</v>
      </c>
      <c r="L91">
        <v>-4</v>
      </c>
      <c r="M91">
        <v>3.79</v>
      </c>
      <c r="N91">
        <v>8.26</v>
      </c>
      <c r="O91">
        <v>22.65</v>
      </c>
      <c r="P91">
        <v>-65.510000000000005</v>
      </c>
      <c r="Q91">
        <v>-123.73</v>
      </c>
      <c r="R91">
        <v>-143.01</v>
      </c>
      <c r="S91">
        <v>-76.569999999999993</v>
      </c>
      <c r="T91">
        <v>-18.46</v>
      </c>
      <c r="U91" t="s">
        <v>67</v>
      </c>
      <c r="V91" t="s">
        <v>67</v>
      </c>
    </row>
    <row r="92" spans="1:22" x14ac:dyDescent="0.25">
      <c r="A92" s="5" t="s">
        <v>201</v>
      </c>
      <c r="B92" s="5" t="s">
        <v>202</v>
      </c>
      <c r="C92">
        <v>-3.33</v>
      </c>
      <c r="D92">
        <v>-2.42</v>
      </c>
      <c r="E92">
        <v>9.24</v>
      </c>
      <c r="F92">
        <v>11.56</v>
      </c>
      <c r="G92">
        <v>19.420000000000002</v>
      </c>
      <c r="H92">
        <v>14.89</v>
      </c>
      <c r="I92">
        <v>9.5299999999999994</v>
      </c>
      <c r="J92">
        <v>7.09</v>
      </c>
      <c r="K92">
        <v>10.84</v>
      </c>
      <c r="L92">
        <v>0.08</v>
      </c>
      <c r="M92">
        <v>13.03</v>
      </c>
      <c r="N92">
        <v>-34</v>
      </c>
      <c r="O92">
        <v>-71.760000000000005</v>
      </c>
      <c r="P92">
        <v>-75.05</v>
      </c>
      <c r="Q92">
        <v>-84.9</v>
      </c>
      <c r="R92">
        <v>-96.42</v>
      </c>
      <c r="S92" t="s">
        <v>67</v>
      </c>
      <c r="T92" t="s">
        <v>67</v>
      </c>
      <c r="U92" t="s">
        <v>67</v>
      </c>
      <c r="V92" t="s">
        <v>67</v>
      </c>
    </row>
    <row r="93" spans="1:22" x14ac:dyDescent="0.25">
      <c r="A93" s="5" t="s">
        <v>203</v>
      </c>
      <c r="B93" s="5" t="s">
        <v>204</v>
      </c>
      <c r="C93">
        <v>5.78</v>
      </c>
      <c r="D93">
        <v>3.56</v>
      </c>
      <c r="E93">
        <v>8.16</v>
      </c>
      <c r="F93">
        <v>11.2</v>
      </c>
      <c r="G93">
        <v>9.75</v>
      </c>
      <c r="H93">
        <v>13.96</v>
      </c>
      <c r="I93">
        <v>-12.23</v>
      </c>
      <c r="J93">
        <v>-32.340000000000003</v>
      </c>
      <c r="K93">
        <v>-32.11</v>
      </c>
      <c r="L93">
        <v>-42.41</v>
      </c>
      <c r="M93">
        <v>-41.7</v>
      </c>
      <c r="N93" t="s">
        <v>67</v>
      </c>
      <c r="O93" t="s">
        <v>67</v>
      </c>
      <c r="P93" t="s">
        <v>67</v>
      </c>
      <c r="Q93" t="s">
        <v>67</v>
      </c>
      <c r="R93" t="s">
        <v>67</v>
      </c>
      <c r="S93" t="s">
        <v>67</v>
      </c>
      <c r="T93" t="s">
        <v>67</v>
      </c>
      <c r="U93" t="s">
        <v>67</v>
      </c>
      <c r="V93" t="s">
        <v>67</v>
      </c>
    </row>
    <row r="94" spans="1:22" x14ac:dyDescent="0.25">
      <c r="A94" s="5" t="s">
        <v>205</v>
      </c>
      <c r="B94" s="5" t="s">
        <v>206</v>
      </c>
      <c r="C94">
        <v>22.3</v>
      </c>
      <c r="D94">
        <v>-32.54</v>
      </c>
      <c r="E94">
        <v>6.45</v>
      </c>
      <c r="F94">
        <v>-28.56</v>
      </c>
      <c r="G94">
        <v>-13.56</v>
      </c>
      <c r="H94">
        <v>-1.35</v>
      </c>
      <c r="I94">
        <v>24.24</v>
      </c>
      <c r="J94">
        <v>62.58</v>
      </c>
      <c r="K94">
        <v>1.89</v>
      </c>
      <c r="L94">
        <v>-8.01</v>
      </c>
      <c r="M94">
        <v>-2.16</v>
      </c>
      <c r="N94">
        <v>-21.15</v>
      </c>
      <c r="O94">
        <v>51.01</v>
      </c>
      <c r="P94">
        <v>0.41</v>
      </c>
      <c r="Q94">
        <v>-0.94</v>
      </c>
      <c r="R94">
        <v>44.27</v>
      </c>
      <c r="S94">
        <v>52.37</v>
      </c>
      <c r="T94">
        <v>-50.15</v>
      </c>
      <c r="U94">
        <v>-48.98</v>
      </c>
      <c r="V94">
        <v>23.4</v>
      </c>
    </row>
    <row r="95" spans="1:22" x14ac:dyDescent="0.25">
      <c r="A95" s="5" t="s">
        <v>207</v>
      </c>
      <c r="B95" s="5" t="s">
        <v>208</v>
      </c>
      <c r="C95">
        <v>-1.26</v>
      </c>
      <c r="D95">
        <v>-18.22</v>
      </c>
      <c r="E95">
        <v>-11.89</v>
      </c>
      <c r="F95">
        <v>-14.49</v>
      </c>
      <c r="G95">
        <v>3.11</v>
      </c>
      <c r="H95">
        <v>28.49</v>
      </c>
      <c r="I95">
        <v>29.57</v>
      </c>
      <c r="J95">
        <v>18.82</v>
      </c>
      <c r="K95">
        <v>-2.76</v>
      </c>
      <c r="L95">
        <v>-10.44</v>
      </c>
      <c r="M95">
        <v>9.23</v>
      </c>
      <c r="N95">
        <v>10.09</v>
      </c>
      <c r="O95">
        <v>16.829999999999998</v>
      </c>
      <c r="P95">
        <v>14.58</v>
      </c>
      <c r="Q95">
        <v>31.9</v>
      </c>
      <c r="R95">
        <v>15.5</v>
      </c>
      <c r="S95">
        <v>-15.59</v>
      </c>
      <c r="T95">
        <v>-25.24</v>
      </c>
      <c r="U95" t="s">
        <v>67</v>
      </c>
      <c r="V95" t="s">
        <v>67</v>
      </c>
    </row>
    <row r="96" spans="1:22" x14ac:dyDescent="0.25">
      <c r="A96" s="5" t="s">
        <v>209</v>
      </c>
      <c r="B96" s="5" t="s">
        <v>210</v>
      </c>
      <c r="C96">
        <v>-9.18</v>
      </c>
      <c r="D96">
        <v>-13.91</v>
      </c>
      <c r="E96">
        <v>-2.56</v>
      </c>
      <c r="F96">
        <v>8.67</v>
      </c>
      <c r="G96">
        <v>14.76</v>
      </c>
      <c r="H96">
        <v>15.87</v>
      </c>
      <c r="I96">
        <v>15.71</v>
      </c>
      <c r="J96">
        <v>6.63</v>
      </c>
      <c r="K96">
        <v>4.32</v>
      </c>
      <c r="L96">
        <v>4.0199999999999996</v>
      </c>
      <c r="M96">
        <v>5.43</v>
      </c>
      <c r="N96">
        <v>14.72</v>
      </c>
      <c r="O96">
        <v>29.42</v>
      </c>
      <c r="P96">
        <v>9.19</v>
      </c>
      <c r="Q96">
        <v>-0.69</v>
      </c>
      <c r="R96">
        <v>4.18</v>
      </c>
      <c r="S96" t="s">
        <v>67</v>
      </c>
      <c r="T96" t="s">
        <v>67</v>
      </c>
      <c r="U96" t="s">
        <v>67</v>
      </c>
      <c r="V96" t="s">
        <v>67</v>
      </c>
    </row>
    <row r="97" spans="1:23" x14ac:dyDescent="0.25">
      <c r="A97" s="5" t="s">
        <v>211</v>
      </c>
      <c r="B97" s="5" t="s">
        <v>212</v>
      </c>
      <c r="C97">
        <v>3.34</v>
      </c>
      <c r="D97">
        <v>0.9</v>
      </c>
      <c r="E97">
        <v>2.04</v>
      </c>
      <c r="F97">
        <v>6.49</v>
      </c>
      <c r="G97">
        <v>9.39</v>
      </c>
      <c r="H97">
        <v>10.65</v>
      </c>
      <c r="I97">
        <v>15.21</v>
      </c>
      <c r="J97">
        <v>18.03</v>
      </c>
      <c r="K97">
        <v>6.75</v>
      </c>
      <c r="L97">
        <v>1.67</v>
      </c>
      <c r="M97">
        <v>4.8099999999999996</v>
      </c>
      <c r="N97" t="s">
        <v>67</v>
      </c>
      <c r="O97" t="s">
        <v>67</v>
      </c>
      <c r="P97" t="s">
        <v>67</v>
      </c>
      <c r="Q97" t="s">
        <v>67</v>
      </c>
      <c r="R97" t="s">
        <v>67</v>
      </c>
      <c r="S97" t="s">
        <v>67</v>
      </c>
      <c r="T97" t="s">
        <v>67</v>
      </c>
      <c r="U97" t="s">
        <v>67</v>
      </c>
      <c r="V97" t="s">
        <v>67</v>
      </c>
    </row>
    <row r="98" spans="1:23" x14ac:dyDescent="0.25">
      <c r="A98" s="5" t="s">
        <v>213</v>
      </c>
      <c r="B98" s="5" t="s">
        <v>214</v>
      </c>
      <c r="C98">
        <v>9344</v>
      </c>
      <c r="D98">
        <v>8110</v>
      </c>
      <c r="E98">
        <v>16480</v>
      </c>
      <c r="F98">
        <v>11910</v>
      </c>
      <c r="G98">
        <v>6841</v>
      </c>
      <c r="H98">
        <v>6724</v>
      </c>
      <c r="I98">
        <v>5005</v>
      </c>
      <c r="J98">
        <v>5887</v>
      </c>
      <c r="K98">
        <v>6678</v>
      </c>
      <c r="L98">
        <v>7483</v>
      </c>
      <c r="M98">
        <v>8020</v>
      </c>
      <c r="N98">
        <v>3325</v>
      </c>
      <c r="O98">
        <v>6054</v>
      </c>
      <c r="P98">
        <v>4479</v>
      </c>
      <c r="Q98">
        <v>7522</v>
      </c>
      <c r="R98">
        <v>9659</v>
      </c>
      <c r="S98">
        <v>8286</v>
      </c>
      <c r="T98">
        <v>7120</v>
      </c>
      <c r="U98">
        <v>4840</v>
      </c>
      <c r="V98">
        <v>5604</v>
      </c>
      <c r="W98">
        <v>8233</v>
      </c>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V99"/>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22" customWidth="1"/>
    <col min="13" max="13" width="20" customWidth="1"/>
    <col min="14" max="14" width="22" customWidth="1"/>
    <col min="15" max="15" width="10" customWidth="1"/>
    <col min="16" max="16" width="22" customWidth="1"/>
    <col min="17" max="17" width="20" customWidth="1"/>
    <col min="18" max="18" width="21" customWidth="1"/>
    <col min="19" max="19" width="19" customWidth="1"/>
    <col min="20" max="20" width="20" customWidth="1"/>
    <col min="21" max="21" width="11" customWidth="1"/>
    <col min="22" max="22" width="10" customWidth="1"/>
  </cols>
  <sheetData>
    <row r="1" spans="1:22" ht="18.75" customHeight="1" x14ac:dyDescent="0.3">
      <c r="A1" s="1" t="s">
        <v>650</v>
      </c>
      <c r="B1" s="2" t="s">
        <v>651</v>
      </c>
      <c r="C1" s="2"/>
      <c r="D1" s="2"/>
      <c r="E1" s="2"/>
      <c r="F1" s="2" t="str">
        <f>HYPERLINK("dax-30_Stock_Data_EUR.xlsx#INDEX!A1", "Back to INDEX")</f>
        <v>Back to INDEX</v>
      </c>
      <c r="G1" s="2"/>
      <c r="H1" s="2"/>
      <c r="I1" s="2"/>
      <c r="J1" s="2"/>
      <c r="K1" s="2"/>
      <c r="L1" s="2"/>
      <c r="M1" s="2"/>
      <c r="N1" s="2"/>
      <c r="O1" s="2"/>
      <c r="P1" s="2"/>
      <c r="Q1" s="2"/>
      <c r="R1" s="2"/>
      <c r="S1" s="2"/>
      <c r="T1" s="2"/>
      <c r="U1" s="2"/>
      <c r="V1" s="2"/>
    </row>
    <row r="2" spans="1:22" x14ac:dyDescent="0.25">
      <c r="A2" s="3"/>
      <c r="B2" s="4"/>
      <c r="C2" s="4"/>
      <c r="D2" s="4"/>
      <c r="E2" s="4"/>
      <c r="F2" s="4"/>
      <c r="G2" s="4"/>
      <c r="H2" s="4"/>
      <c r="I2" s="4"/>
      <c r="J2" s="4"/>
      <c r="K2" s="4"/>
      <c r="L2" s="4"/>
      <c r="M2" s="4"/>
      <c r="N2" s="4"/>
      <c r="O2" s="4"/>
      <c r="P2" s="4"/>
      <c r="Q2" s="4"/>
      <c r="R2" s="4"/>
      <c r="S2" s="4"/>
      <c r="T2" s="4"/>
      <c r="U2" s="4"/>
      <c r="V2" s="4"/>
    </row>
    <row r="3" spans="1:22" x14ac:dyDescent="0.25">
      <c r="A3" s="5" t="s">
        <v>3</v>
      </c>
      <c r="C3" s="5" t="s">
        <v>4</v>
      </c>
      <c r="D3" s="5"/>
      <c r="G3" s="5" t="s">
        <v>5</v>
      </c>
      <c r="H3" s="5"/>
      <c r="J3" s="5" t="s">
        <v>6</v>
      </c>
      <c r="K3" s="5"/>
    </row>
    <row r="4" spans="1:22" x14ac:dyDescent="0.25">
      <c r="A4" s="5" t="s">
        <v>7</v>
      </c>
      <c r="B4" t="s">
        <v>652</v>
      </c>
      <c r="C4" s="5" t="s">
        <v>9</v>
      </c>
      <c r="D4" s="5"/>
      <c r="E4" t="s">
        <v>653</v>
      </c>
      <c r="G4" t="s">
        <v>11</v>
      </c>
      <c r="H4" t="s">
        <v>507</v>
      </c>
      <c r="J4" t="s">
        <v>654</v>
      </c>
      <c r="L4" t="s">
        <v>655</v>
      </c>
    </row>
    <row r="5" spans="1:22" x14ac:dyDescent="0.25">
      <c r="A5" s="5" t="s">
        <v>15</v>
      </c>
      <c r="B5" t="s">
        <v>656</v>
      </c>
      <c r="C5" s="5" t="s">
        <v>17</v>
      </c>
      <c r="D5" s="5"/>
      <c r="E5" t="s">
        <v>67</v>
      </c>
      <c r="G5" t="s">
        <v>657</v>
      </c>
      <c r="H5" t="s">
        <v>658</v>
      </c>
      <c r="J5" t="s">
        <v>659</v>
      </c>
      <c r="L5" t="s">
        <v>660</v>
      </c>
    </row>
    <row r="6" spans="1:22" x14ac:dyDescent="0.25">
      <c r="A6" s="5" t="s">
        <v>23</v>
      </c>
      <c r="B6" t="s">
        <v>67</v>
      </c>
      <c r="C6" s="5" t="s">
        <v>25</v>
      </c>
      <c r="D6" s="5"/>
      <c r="E6" t="s">
        <v>661</v>
      </c>
      <c r="G6" t="s">
        <v>449</v>
      </c>
      <c r="H6" t="s">
        <v>20</v>
      </c>
      <c r="J6" t="s">
        <v>21</v>
      </c>
      <c r="L6" t="s">
        <v>662</v>
      </c>
    </row>
    <row r="7" spans="1:22" x14ac:dyDescent="0.25">
      <c r="A7" s="5" t="s">
        <v>29</v>
      </c>
      <c r="B7" t="s">
        <v>447</v>
      </c>
      <c r="C7" s="5" t="s">
        <v>31</v>
      </c>
      <c r="D7" s="5"/>
      <c r="E7" t="s">
        <v>663</v>
      </c>
      <c r="G7" t="s">
        <v>664</v>
      </c>
      <c r="H7" t="s">
        <v>28</v>
      </c>
    </row>
    <row r="8" spans="1:22" x14ac:dyDescent="0.25">
      <c r="A8" s="5" t="s">
        <v>35</v>
      </c>
      <c r="B8" t="s">
        <v>36</v>
      </c>
      <c r="C8" s="5" t="s">
        <v>37</v>
      </c>
      <c r="D8" s="5"/>
      <c r="E8" t="s">
        <v>665</v>
      </c>
      <c r="G8" t="s">
        <v>279</v>
      </c>
      <c r="H8" t="s">
        <v>34</v>
      </c>
    </row>
    <row r="9" spans="1:22" x14ac:dyDescent="0.25">
      <c r="A9" s="5" t="s">
        <v>41</v>
      </c>
      <c r="B9" t="s">
        <v>42</v>
      </c>
      <c r="C9" s="5" t="s">
        <v>43</v>
      </c>
      <c r="D9" s="5"/>
      <c r="E9" t="s">
        <v>666</v>
      </c>
      <c r="G9" t="s">
        <v>239</v>
      </c>
      <c r="H9" t="s">
        <v>40</v>
      </c>
    </row>
    <row r="10" spans="1:22" x14ac:dyDescent="0.25">
      <c r="A10" s="5" t="s">
        <v>45</v>
      </c>
      <c r="B10" t="s">
        <v>667</v>
      </c>
      <c r="C10" s="5" t="s">
        <v>47</v>
      </c>
      <c r="D10" s="5"/>
      <c r="E10" t="s">
        <v>668</v>
      </c>
    </row>
    <row r="11" spans="1:22" x14ac:dyDescent="0.25">
      <c r="A11" s="5" t="s">
        <v>49</v>
      </c>
      <c r="B11" t="s">
        <v>669</v>
      </c>
    </row>
    <row r="12" spans="1:22" x14ac:dyDescent="0.25">
      <c r="A12" s="5" t="s">
        <v>51</v>
      </c>
      <c r="B12" t="s">
        <v>292</v>
      </c>
    </row>
    <row r="13" spans="1:22" x14ac:dyDescent="0.25">
      <c r="A13" s="5" t="s">
        <v>53</v>
      </c>
      <c r="B13" t="s">
        <v>670</v>
      </c>
    </row>
    <row r="14" spans="1:22" x14ac:dyDescent="0.25">
      <c r="A14" s="5" t="s">
        <v>55</v>
      </c>
      <c r="B14" t="s">
        <v>671</v>
      </c>
    </row>
    <row r="15" spans="1:22" x14ac:dyDescent="0.25">
      <c r="A15" s="5" t="s">
        <v>57</v>
      </c>
      <c r="B15" t="s">
        <v>672</v>
      </c>
    </row>
    <row r="16" spans="1:22" x14ac:dyDescent="0.25">
      <c r="A16" s="5" t="s">
        <v>59</v>
      </c>
      <c r="B16" t="s">
        <v>673</v>
      </c>
    </row>
    <row r="17" spans="1:22" x14ac:dyDescent="0.25">
      <c r="A17" s="5" t="s">
        <v>61</v>
      </c>
      <c r="B17" t="s">
        <v>674</v>
      </c>
    </row>
    <row r="18" spans="1:22" x14ac:dyDescent="0.25">
      <c r="A18" s="3"/>
      <c r="B18" s="4"/>
      <c r="C18" s="4"/>
      <c r="D18" s="4"/>
      <c r="E18" s="4"/>
      <c r="F18" s="4"/>
      <c r="G18" s="4"/>
      <c r="H18" s="4"/>
      <c r="I18" s="4"/>
      <c r="J18" s="4"/>
      <c r="K18" s="4"/>
      <c r="L18" s="4"/>
      <c r="M18" s="4"/>
      <c r="N18" s="4"/>
      <c r="O18" s="4"/>
      <c r="P18" s="4"/>
      <c r="Q18" s="4"/>
      <c r="R18" s="4"/>
      <c r="S18" s="4"/>
      <c r="T18" s="4"/>
      <c r="U18" s="4"/>
      <c r="V18" s="4"/>
    </row>
    <row r="19" spans="1:22"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row>
    <row r="20" spans="1:22" x14ac:dyDescent="0.25">
      <c r="A20" s="5" t="s">
        <v>65</v>
      </c>
      <c r="B20" s="5" t="s">
        <v>66</v>
      </c>
      <c r="C20">
        <v>17059</v>
      </c>
      <c r="D20">
        <v>16626</v>
      </c>
      <c r="E20">
        <v>16055</v>
      </c>
      <c r="F20">
        <v>15410</v>
      </c>
      <c r="G20">
        <v>14928</v>
      </c>
      <c r="H20">
        <v>15202</v>
      </c>
      <c r="I20">
        <v>15958</v>
      </c>
      <c r="J20">
        <v>10531</v>
      </c>
      <c r="K20">
        <v>9586</v>
      </c>
      <c r="L20">
        <v>7903</v>
      </c>
      <c r="M20">
        <v>7260</v>
      </c>
      <c r="N20">
        <v>8795</v>
      </c>
      <c r="O20">
        <v>7227</v>
      </c>
      <c r="P20">
        <v>7300</v>
      </c>
      <c r="Q20">
        <v>6537</v>
      </c>
      <c r="R20">
        <v>6109</v>
      </c>
      <c r="S20">
        <v>5891</v>
      </c>
      <c r="T20">
        <v>5349</v>
      </c>
      <c r="U20">
        <v>5351</v>
      </c>
      <c r="V20">
        <v>5261</v>
      </c>
    </row>
    <row r="21" spans="1:22" x14ac:dyDescent="0.25">
      <c r="A21" s="5" t="s">
        <v>299</v>
      </c>
      <c r="B21" s="5" t="s">
        <v>300</v>
      </c>
      <c r="C21">
        <v>2009</v>
      </c>
      <c r="D21">
        <v>1889</v>
      </c>
      <c r="E21">
        <v>1785</v>
      </c>
      <c r="F21">
        <v>1627</v>
      </c>
      <c r="G21">
        <v>1601</v>
      </c>
      <c r="H21">
        <v>1526</v>
      </c>
      <c r="I21">
        <v>1579</v>
      </c>
      <c r="J21">
        <v>1425</v>
      </c>
      <c r="K21">
        <v>1304</v>
      </c>
      <c r="L21">
        <v>1170</v>
      </c>
      <c r="M21">
        <v>1134</v>
      </c>
      <c r="N21">
        <v>1193</v>
      </c>
      <c r="O21">
        <v>1092</v>
      </c>
      <c r="P21">
        <v>1060</v>
      </c>
      <c r="Q21">
        <v>1010</v>
      </c>
      <c r="R21">
        <v>968.7</v>
      </c>
      <c r="S21">
        <v>946.5</v>
      </c>
      <c r="T21">
        <v>912.9</v>
      </c>
      <c r="U21">
        <v>823.9</v>
      </c>
      <c r="V21">
        <v>808.9</v>
      </c>
    </row>
    <row r="22" spans="1:22" x14ac:dyDescent="0.25">
      <c r="A22" s="5" t="s">
        <v>68</v>
      </c>
      <c r="B22" s="5" t="s">
        <v>69</v>
      </c>
      <c r="C22">
        <v>82.6</v>
      </c>
      <c r="D22">
        <v>156.6</v>
      </c>
      <c r="E22">
        <v>131.4</v>
      </c>
      <c r="F22">
        <v>122.9</v>
      </c>
      <c r="G22">
        <v>150.6</v>
      </c>
      <c r="H22">
        <v>109.3</v>
      </c>
      <c r="I22">
        <v>189.8</v>
      </c>
      <c r="J22">
        <v>168.2</v>
      </c>
      <c r="K22">
        <v>139.4</v>
      </c>
      <c r="L22">
        <v>108.8</v>
      </c>
      <c r="M22">
        <v>102</v>
      </c>
      <c r="N22">
        <v>150.30000000000001</v>
      </c>
      <c r="O22">
        <v>113.2</v>
      </c>
      <c r="P22">
        <v>82.7</v>
      </c>
      <c r="Q22">
        <v>68.3</v>
      </c>
      <c r="R22">
        <v>63.7</v>
      </c>
      <c r="S22">
        <v>47.6</v>
      </c>
      <c r="T22">
        <v>97</v>
      </c>
      <c r="U22">
        <v>49.4</v>
      </c>
      <c r="V22">
        <v>26.3</v>
      </c>
    </row>
    <row r="23" spans="1:22" x14ac:dyDescent="0.25">
      <c r="A23" s="5" t="s">
        <v>70</v>
      </c>
      <c r="B23" s="5" t="s">
        <v>71</v>
      </c>
      <c r="C23">
        <v>-3.4</v>
      </c>
      <c r="D23">
        <v>-64</v>
      </c>
      <c r="E23">
        <v>-29</v>
      </c>
      <c r="F23">
        <v>-53.3</v>
      </c>
      <c r="G23">
        <v>-62.5</v>
      </c>
      <c r="H23">
        <v>-21.7</v>
      </c>
      <c r="I23">
        <v>-21.5</v>
      </c>
      <c r="J23">
        <v>-45.6</v>
      </c>
      <c r="K23">
        <v>-41.7</v>
      </c>
      <c r="L23">
        <v>-21.7</v>
      </c>
      <c r="M23">
        <v>-26.9</v>
      </c>
      <c r="N23">
        <v>-46.8</v>
      </c>
      <c r="O23">
        <v>-22.7</v>
      </c>
      <c r="P23">
        <v>-12.9</v>
      </c>
      <c r="Q23">
        <v>-26.2</v>
      </c>
      <c r="R23">
        <v>-27.4</v>
      </c>
      <c r="S23">
        <v>-25.4</v>
      </c>
      <c r="T23">
        <v>-29.4</v>
      </c>
      <c r="U23">
        <v>-35.299999999999997</v>
      </c>
      <c r="V23">
        <v>-10.7</v>
      </c>
    </row>
    <row r="24" spans="1:22" x14ac:dyDescent="0.25">
      <c r="A24" s="5" t="s">
        <v>72</v>
      </c>
      <c r="B24" s="5" t="s">
        <v>73</v>
      </c>
      <c r="C24">
        <v>79.2</v>
      </c>
      <c r="D24">
        <v>92.6</v>
      </c>
      <c r="E24">
        <v>102.4</v>
      </c>
      <c r="F24">
        <v>69.599999999999994</v>
      </c>
      <c r="G24">
        <v>88.1</v>
      </c>
      <c r="H24">
        <v>87.6</v>
      </c>
      <c r="I24">
        <v>168.3</v>
      </c>
      <c r="J24">
        <v>122.6</v>
      </c>
      <c r="K24">
        <v>97.7</v>
      </c>
      <c r="L24">
        <v>87.1</v>
      </c>
      <c r="M24">
        <v>75.099999999999994</v>
      </c>
      <c r="N24">
        <v>103.5</v>
      </c>
      <c r="O24">
        <v>90.5</v>
      </c>
      <c r="P24">
        <v>69.8</v>
      </c>
      <c r="Q24">
        <v>42.1</v>
      </c>
      <c r="R24">
        <v>36.299999999999997</v>
      </c>
      <c r="S24">
        <v>22.2</v>
      </c>
      <c r="T24">
        <v>67.599999999999994</v>
      </c>
      <c r="U24">
        <v>14.1</v>
      </c>
      <c r="V24">
        <v>15.6</v>
      </c>
    </row>
    <row r="25" spans="1:22" x14ac:dyDescent="0.25">
      <c r="A25" s="5" t="s">
        <v>74</v>
      </c>
      <c r="B25" s="5" t="s">
        <v>75</v>
      </c>
      <c r="C25">
        <v>18.100000000000001</v>
      </c>
      <c r="D25">
        <v>37.700000000000003</v>
      </c>
      <c r="E25">
        <v>35.1</v>
      </c>
      <c r="F25">
        <v>16.899999999999999</v>
      </c>
      <c r="G25">
        <v>26.5</v>
      </c>
      <c r="H25">
        <v>-2.8</v>
      </c>
      <c r="I25">
        <v>47</v>
      </c>
      <c r="J25">
        <v>4.5999999999999996</v>
      </c>
      <c r="K25">
        <v>27.9</v>
      </c>
      <c r="L25">
        <v>20.3</v>
      </c>
      <c r="M25">
        <v>15.7</v>
      </c>
      <c r="N25">
        <v>26.8</v>
      </c>
      <c r="O25">
        <v>18.7</v>
      </c>
      <c r="P25">
        <v>12.4</v>
      </c>
      <c r="Q25">
        <v>3.3</v>
      </c>
      <c r="R25">
        <v>4.5</v>
      </c>
      <c r="S25">
        <v>-2.2000000000000002</v>
      </c>
      <c r="T25">
        <v>17.7</v>
      </c>
      <c r="U25">
        <v>-4.3</v>
      </c>
      <c r="V25">
        <v>-1.2</v>
      </c>
    </row>
    <row r="26" spans="1:22" x14ac:dyDescent="0.25">
      <c r="A26" s="5" t="s">
        <v>76</v>
      </c>
      <c r="B26" s="5" t="s">
        <v>77</v>
      </c>
      <c r="C26">
        <v>61.1</v>
      </c>
      <c r="D26">
        <v>54.9</v>
      </c>
      <c r="E26">
        <v>67.2</v>
      </c>
      <c r="F26">
        <v>52.7</v>
      </c>
      <c r="G26">
        <v>61.6</v>
      </c>
      <c r="H26">
        <v>90.5</v>
      </c>
      <c r="I26">
        <v>121.3</v>
      </c>
      <c r="J26">
        <v>118</v>
      </c>
      <c r="K26">
        <v>69.8</v>
      </c>
      <c r="L26">
        <v>66.8</v>
      </c>
      <c r="M26">
        <v>59.4</v>
      </c>
      <c r="N26">
        <v>76.7</v>
      </c>
      <c r="O26">
        <v>71.8</v>
      </c>
      <c r="P26">
        <v>57.4</v>
      </c>
      <c r="Q26">
        <v>38.9</v>
      </c>
      <c r="R26">
        <v>31.8</v>
      </c>
      <c r="S26">
        <v>24.4</v>
      </c>
      <c r="T26">
        <v>49.9</v>
      </c>
      <c r="U26">
        <v>18.399999999999999</v>
      </c>
      <c r="V26">
        <v>11.5</v>
      </c>
    </row>
    <row r="27" spans="1:22" x14ac:dyDescent="0.25">
      <c r="A27" s="5" t="s">
        <v>78</v>
      </c>
      <c r="B27" s="5" t="s">
        <v>79</v>
      </c>
      <c r="C27">
        <v>-24.4</v>
      </c>
      <c r="D27">
        <v>-22.6</v>
      </c>
      <c r="E27">
        <v>-27.9</v>
      </c>
      <c r="F27">
        <v>-21.6</v>
      </c>
      <c r="G27">
        <v>-13.4</v>
      </c>
      <c r="H27">
        <v>-20.3</v>
      </c>
      <c r="I27">
        <v>-23.1</v>
      </c>
      <c r="J27">
        <v>-21.3</v>
      </c>
      <c r="K27">
        <v>-18.5</v>
      </c>
      <c r="L27">
        <v>-16.399999999999999</v>
      </c>
      <c r="M27">
        <v>-14.3</v>
      </c>
      <c r="N27">
        <v>-18.399999999999999</v>
      </c>
      <c r="O27">
        <v>-25.8</v>
      </c>
      <c r="P27">
        <v>-17.8</v>
      </c>
      <c r="Q27">
        <v>-12.7</v>
      </c>
      <c r="R27">
        <v>-7.8</v>
      </c>
      <c r="S27">
        <v>-3.1</v>
      </c>
      <c r="T27">
        <v>-18.100000000000001</v>
      </c>
      <c r="U27">
        <v>5.3</v>
      </c>
      <c r="V27">
        <v>-2.8</v>
      </c>
    </row>
    <row r="28" spans="1:22" x14ac:dyDescent="0.25">
      <c r="A28" s="5" t="s">
        <v>80</v>
      </c>
      <c r="B28" s="5" t="s">
        <v>81</v>
      </c>
      <c r="C28">
        <v>36.700000000000003</v>
      </c>
      <c r="D28">
        <v>32.299999999999997</v>
      </c>
      <c r="E28">
        <v>39.299999999999997</v>
      </c>
      <c r="F28">
        <v>31.1</v>
      </c>
      <c r="G28">
        <v>48.2</v>
      </c>
      <c r="H28">
        <v>70.2</v>
      </c>
      <c r="I28">
        <v>98.2</v>
      </c>
      <c r="J28">
        <v>96.7</v>
      </c>
      <c r="K28">
        <v>51.3</v>
      </c>
      <c r="L28">
        <v>50.4</v>
      </c>
      <c r="M28">
        <v>45</v>
      </c>
      <c r="N28">
        <v>58.3</v>
      </c>
      <c r="O28">
        <v>46</v>
      </c>
      <c r="P28">
        <v>39.6</v>
      </c>
      <c r="Q28">
        <v>26.2</v>
      </c>
      <c r="R28">
        <v>24</v>
      </c>
      <c r="S28">
        <v>21.3</v>
      </c>
      <c r="T28">
        <v>31.8</v>
      </c>
      <c r="U28">
        <v>23.6</v>
      </c>
      <c r="V28">
        <v>8.6999999999999993</v>
      </c>
    </row>
    <row r="29" spans="1:22" x14ac:dyDescent="0.25">
      <c r="A29" s="5" t="s">
        <v>82</v>
      </c>
      <c r="B29" s="5" t="s">
        <v>83</v>
      </c>
      <c r="C29">
        <v>5586</v>
      </c>
      <c r="D29">
        <v>5030</v>
      </c>
      <c r="E29">
        <v>4077</v>
      </c>
      <c r="F29">
        <v>4094</v>
      </c>
      <c r="G29">
        <v>3740</v>
      </c>
      <c r="H29">
        <v>3364</v>
      </c>
      <c r="I29">
        <v>3057</v>
      </c>
      <c r="J29">
        <v>2444</v>
      </c>
      <c r="K29">
        <v>2040</v>
      </c>
      <c r="L29">
        <v>1777</v>
      </c>
      <c r="M29">
        <v>1507</v>
      </c>
      <c r="N29">
        <v>1756</v>
      </c>
      <c r="O29">
        <v>1875</v>
      </c>
      <c r="P29">
        <v>1546</v>
      </c>
      <c r="Q29">
        <v>1348</v>
      </c>
      <c r="R29">
        <v>1247</v>
      </c>
      <c r="S29">
        <v>1187</v>
      </c>
      <c r="T29">
        <v>1170</v>
      </c>
      <c r="U29">
        <v>1068</v>
      </c>
      <c r="V29">
        <v>1019</v>
      </c>
    </row>
    <row r="30" spans="1:22" x14ac:dyDescent="0.25">
      <c r="A30" s="5" t="s">
        <v>84</v>
      </c>
      <c r="B30" s="5" t="s">
        <v>85</v>
      </c>
      <c r="C30">
        <v>2984</v>
      </c>
      <c r="D30">
        <v>2229</v>
      </c>
      <c r="E30">
        <v>2176</v>
      </c>
      <c r="F30">
        <v>2135</v>
      </c>
      <c r="G30">
        <v>2086</v>
      </c>
      <c r="H30">
        <v>1935</v>
      </c>
      <c r="I30">
        <v>1830</v>
      </c>
      <c r="J30">
        <v>1900</v>
      </c>
      <c r="K30">
        <v>1804</v>
      </c>
      <c r="L30">
        <v>1385</v>
      </c>
      <c r="M30">
        <v>1341</v>
      </c>
      <c r="N30">
        <v>1219</v>
      </c>
      <c r="O30">
        <v>1154</v>
      </c>
      <c r="P30">
        <v>1163</v>
      </c>
      <c r="Q30">
        <v>1122</v>
      </c>
      <c r="R30">
        <v>1078</v>
      </c>
      <c r="S30">
        <v>1021</v>
      </c>
      <c r="T30">
        <v>1021</v>
      </c>
      <c r="U30">
        <v>936.3</v>
      </c>
      <c r="V30">
        <v>646.29999999999995</v>
      </c>
    </row>
    <row r="31" spans="1:22" x14ac:dyDescent="0.25">
      <c r="A31" s="5" t="s">
        <v>86</v>
      </c>
      <c r="B31" s="5" t="s">
        <v>87</v>
      </c>
      <c r="C31">
        <v>8867</v>
      </c>
      <c r="D31">
        <v>7512</v>
      </c>
      <c r="E31">
        <v>6488</v>
      </c>
      <c r="F31">
        <v>6475</v>
      </c>
      <c r="G31">
        <v>6037</v>
      </c>
      <c r="H31">
        <v>5486</v>
      </c>
      <c r="I31">
        <v>5015</v>
      </c>
      <c r="J31">
        <v>4457</v>
      </c>
      <c r="K31">
        <v>3913</v>
      </c>
      <c r="L31">
        <v>3253</v>
      </c>
      <c r="M31">
        <v>2939</v>
      </c>
      <c r="N31">
        <v>3066</v>
      </c>
      <c r="O31">
        <v>3118</v>
      </c>
      <c r="P31">
        <v>2823</v>
      </c>
      <c r="Q31">
        <v>2597</v>
      </c>
      <c r="R31">
        <v>2451</v>
      </c>
      <c r="S31">
        <v>2341</v>
      </c>
      <c r="T31">
        <v>2350</v>
      </c>
      <c r="U31">
        <v>2154</v>
      </c>
      <c r="V31">
        <v>1668</v>
      </c>
    </row>
    <row r="32" spans="1:22" x14ac:dyDescent="0.25">
      <c r="A32" s="5" t="s">
        <v>88</v>
      </c>
      <c r="B32" s="5" t="s">
        <v>89</v>
      </c>
      <c r="C32">
        <v>4377</v>
      </c>
      <c r="D32" t="s">
        <v>67</v>
      </c>
      <c r="E32" t="s">
        <v>67</v>
      </c>
      <c r="F32" t="s">
        <v>67</v>
      </c>
      <c r="G32" t="s">
        <v>67</v>
      </c>
      <c r="H32" t="s">
        <v>67</v>
      </c>
      <c r="I32" t="s">
        <v>67</v>
      </c>
      <c r="J32" t="s">
        <v>67</v>
      </c>
      <c r="K32" t="s">
        <v>67</v>
      </c>
      <c r="L32" t="s">
        <v>67</v>
      </c>
      <c r="M32" t="s">
        <v>67</v>
      </c>
      <c r="N32" t="s">
        <v>67</v>
      </c>
      <c r="O32" t="s">
        <v>67</v>
      </c>
      <c r="P32" t="s">
        <v>67</v>
      </c>
      <c r="Q32" t="s">
        <v>67</v>
      </c>
      <c r="R32" t="s">
        <v>67</v>
      </c>
      <c r="S32" t="s">
        <v>67</v>
      </c>
      <c r="T32" t="s">
        <v>67</v>
      </c>
      <c r="U32" t="s">
        <v>67</v>
      </c>
      <c r="V32" t="s">
        <v>67</v>
      </c>
    </row>
    <row r="33" spans="1:22" x14ac:dyDescent="0.25">
      <c r="A33" s="5" t="s">
        <v>90</v>
      </c>
      <c r="B33" s="5" t="s">
        <v>91</v>
      </c>
      <c r="C33">
        <v>3132</v>
      </c>
      <c r="D33" t="s">
        <v>67</v>
      </c>
      <c r="E33" t="s">
        <v>67</v>
      </c>
      <c r="F33" t="s">
        <v>67</v>
      </c>
      <c r="G33" t="s">
        <v>67</v>
      </c>
      <c r="H33" t="s">
        <v>67</v>
      </c>
      <c r="I33" t="s">
        <v>67</v>
      </c>
      <c r="J33" t="s">
        <v>67</v>
      </c>
      <c r="K33" t="s">
        <v>67</v>
      </c>
      <c r="L33" t="s">
        <v>67</v>
      </c>
      <c r="M33" t="s">
        <v>67</v>
      </c>
      <c r="N33" t="s">
        <v>67</v>
      </c>
      <c r="O33" t="s">
        <v>67</v>
      </c>
      <c r="P33" t="s">
        <v>67</v>
      </c>
      <c r="Q33" t="s">
        <v>67</v>
      </c>
      <c r="R33" t="s">
        <v>67</v>
      </c>
      <c r="S33" t="s">
        <v>67</v>
      </c>
      <c r="T33" t="s">
        <v>67</v>
      </c>
      <c r="U33" t="s">
        <v>67</v>
      </c>
      <c r="V33" t="s">
        <v>67</v>
      </c>
    </row>
    <row r="34" spans="1:22" x14ac:dyDescent="0.25">
      <c r="A34" s="5" t="s">
        <v>92</v>
      </c>
      <c r="B34" s="5" t="s">
        <v>93</v>
      </c>
      <c r="C34">
        <v>7509</v>
      </c>
      <c r="D34">
        <v>6122</v>
      </c>
      <c r="E34">
        <v>5053</v>
      </c>
      <c r="F34">
        <v>5377</v>
      </c>
      <c r="G34">
        <v>4961</v>
      </c>
      <c r="H34">
        <v>4359</v>
      </c>
      <c r="I34">
        <v>3833</v>
      </c>
      <c r="J34">
        <v>3372</v>
      </c>
      <c r="K34">
        <v>2845</v>
      </c>
      <c r="L34">
        <v>2248</v>
      </c>
      <c r="M34">
        <v>1982</v>
      </c>
      <c r="N34">
        <v>2151</v>
      </c>
      <c r="O34">
        <v>2264</v>
      </c>
      <c r="P34">
        <v>2052</v>
      </c>
      <c r="Q34">
        <v>1856</v>
      </c>
      <c r="R34">
        <v>1806</v>
      </c>
      <c r="S34">
        <v>1711</v>
      </c>
      <c r="T34">
        <v>1733</v>
      </c>
      <c r="U34">
        <v>1614</v>
      </c>
      <c r="V34">
        <v>1372</v>
      </c>
    </row>
    <row r="35" spans="1:22" x14ac:dyDescent="0.25">
      <c r="A35" s="5" t="s">
        <v>78</v>
      </c>
      <c r="B35" s="5" t="s">
        <v>79</v>
      </c>
      <c r="C35">
        <v>334.8</v>
      </c>
      <c r="D35">
        <v>302.3</v>
      </c>
      <c r="E35">
        <v>328</v>
      </c>
      <c r="F35">
        <v>294</v>
      </c>
      <c r="G35">
        <v>266.2</v>
      </c>
      <c r="H35">
        <v>265</v>
      </c>
      <c r="I35">
        <v>267.8</v>
      </c>
      <c r="J35">
        <v>223.4</v>
      </c>
      <c r="K35">
        <v>202.4</v>
      </c>
      <c r="L35">
        <v>167.1</v>
      </c>
      <c r="M35">
        <v>154.6</v>
      </c>
      <c r="N35">
        <v>138.80000000000001</v>
      </c>
      <c r="O35">
        <v>123.7</v>
      </c>
      <c r="P35">
        <v>100.2</v>
      </c>
      <c r="Q35">
        <v>89.1</v>
      </c>
      <c r="R35">
        <v>81.400000000000006</v>
      </c>
      <c r="S35">
        <v>75</v>
      </c>
      <c r="T35">
        <v>73.900000000000006</v>
      </c>
      <c r="U35">
        <v>53.2</v>
      </c>
      <c r="V35">
        <v>28.6</v>
      </c>
    </row>
    <row r="36" spans="1:22" x14ac:dyDescent="0.25">
      <c r="A36" s="5" t="s">
        <v>94</v>
      </c>
      <c r="B36" s="5" t="s">
        <v>95</v>
      </c>
      <c r="C36">
        <v>1024</v>
      </c>
      <c r="D36">
        <v>1087</v>
      </c>
      <c r="E36">
        <v>1108</v>
      </c>
      <c r="F36">
        <v>804.3</v>
      </c>
      <c r="G36">
        <v>809.7</v>
      </c>
      <c r="H36">
        <v>862.3</v>
      </c>
      <c r="I36">
        <v>914.2</v>
      </c>
      <c r="J36">
        <v>861.8</v>
      </c>
      <c r="K36">
        <v>865.6</v>
      </c>
      <c r="L36">
        <v>838.4</v>
      </c>
      <c r="M36">
        <v>802.9</v>
      </c>
      <c r="N36">
        <v>776.3</v>
      </c>
      <c r="O36">
        <v>730.8</v>
      </c>
      <c r="P36">
        <v>671.7</v>
      </c>
      <c r="Q36">
        <v>651.70000000000005</v>
      </c>
      <c r="R36">
        <v>563.1</v>
      </c>
      <c r="S36">
        <v>555.20000000000005</v>
      </c>
      <c r="T36">
        <v>543.20000000000005</v>
      </c>
      <c r="U36">
        <v>486.7</v>
      </c>
      <c r="V36">
        <v>267.3</v>
      </c>
    </row>
    <row r="37" spans="1:22" x14ac:dyDescent="0.25">
      <c r="A37" s="5" t="s">
        <v>96</v>
      </c>
      <c r="B37" s="5" t="s">
        <v>97</v>
      </c>
      <c r="C37">
        <v>8867</v>
      </c>
      <c r="D37">
        <v>7512</v>
      </c>
      <c r="E37">
        <v>6488</v>
      </c>
      <c r="F37">
        <v>6475</v>
      </c>
      <c r="G37">
        <v>6037</v>
      </c>
      <c r="H37">
        <v>5486</v>
      </c>
      <c r="I37">
        <v>5015</v>
      </c>
      <c r="J37">
        <v>4457</v>
      </c>
      <c r="K37">
        <v>3913</v>
      </c>
      <c r="L37">
        <v>3253</v>
      </c>
      <c r="M37">
        <v>2939</v>
      </c>
      <c r="N37">
        <v>3066</v>
      </c>
      <c r="O37">
        <v>3118</v>
      </c>
      <c r="P37">
        <v>2823</v>
      </c>
      <c r="Q37">
        <v>2597</v>
      </c>
      <c r="R37">
        <v>2451</v>
      </c>
      <c r="S37">
        <v>2341</v>
      </c>
      <c r="T37">
        <v>2350</v>
      </c>
      <c r="U37">
        <v>2154</v>
      </c>
      <c r="V37">
        <v>1668</v>
      </c>
    </row>
    <row r="38" spans="1:22" x14ac:dyDescent="0.25">
      <c r="A38" s="5" t="s">
        <v>98</v>
      </c>
      <c r="B38" s="5" t="s">
        <v>99</v>
      </c>
      <c r="C38">
        <v>35.28</v>
      </c>
      <c r="D38">
        <v>35.14</v>
      </c>
      <c r="E38">
        <v>35.01</v>
      </c>
      <c r="F38">
        <v>34.9</v>
      </c>
      <c r="G38">
        <v>34.78</v>
      </c>
      <c r="H38">
        <v>34.659999999999997</v>
      </c>
      <c r="I38">
        <v>34.549999999999997</v>
      </c>
      <c r="J38">
        <v>34.450000000000003</v>
      </c>
      <c r="K38">
        <v>34.200000000000003</v>
      </c>
      <c r="L38">
        <v>34.200000000000003</v>
      </c>
      <c r="M38">
        <v>34.1</v>
      </c>
      <c r="N38">
        <v>33.9</v>
      </c>
      <c r="O38">
        <v>33.799999999999997</v>
      </c>
      <c r="P38">
        <v>33.799999999999997</v>
      </c>
      <c r="Q38">
        <v>33.799999999999997</v>
      </c>
      <c r="R38">
        <v>33.700000000000003</v>
      </c>
      <c r="S38">
        <v>33.5</v>
      </c>
      <c r="T38">
        <v>33.299999999999997</v>
      </c>
      <c r="U38">
        <v>29.1</v>
      </c>
      <c r="V38">
        <v>29.1</v>
      </c>
    </row>
    <row r="39" spans="1:22" x14ac:dyDescent="0.25">
      <c r="A39" s="5" t="s">
        <v>98</v>
      </c>
      <c r="B39" s="5" t="s">
        <v>99</v>
      </c>
      <c r="C39">
        <v>34.04</v>
      </c>
      <c r="D39">
        <v>35.14</v>
      </c>
      <c r="E39">
        <v>33.75</v>
      </c>
      <c r="F39">
        <v>33.64</v>
      </c>
      <c r="G39">
        <v>33.520000000000003</v>
      </c>
      <c r="H39">
        <v>33.31</v>
      </c>
      <c r="I39">
        <v>33.1</v>
      </c>
      <c r="J39">
        <v>33.21</v>
      </c>
      <c r="K39">
        <v>33</v>
      </c>
      <c r="L39">
        <v>33</v>
      </c>
      <c r="M39">
        <v>32.700000000000003</v>
      </c>
      <c r="N39">
        <v>32.700000000000003</v>
      </c>
      <c r="O39">
        <v>32.6</v>
      </c>
      <c r="P39">
        <v>32.6</v>
      </c>
      <c r="Q39">
        <v>32.5</v>
      </c>
      <c r="R39">
        <v>33.700000000000003</v>
      </c>
      <c r="S39">
        <v>32.299999999999997</v>
      </c>
      <c r="T39">
        <v>32.299999999999997</v>
      </c>
      <c r="U39">
        <v>28.1</v>
      </c>
      <c r="V39">
        <v>28.1</v>
      </c>
    </row>
    <row r="40" spans="1:22" x14ac:dyDescent="0.25">
      <c r="A40" s="5" t="s">
        <v>100</v>
      </c>
      <c r="B40" s="5" t="s">
        <v>101</v>
      </c>
      <c r="C40">
        <v>90.31</v>
      </c>
      <c r="D40">
        <v>89.95</v>
      </c>
      <c r="E40">
        <v>89.58</v>
      </c>
      <c r="F40">
        <v>89.3</v>
      </c>
      <c r="G40">
        <v>89</v>
      </c>
      <c r="H40">
        <v>88.74</v>
      </c>
      <c r="I40">
        <v>88.41</v>
      </c>
      <c r="J40">
        <v>88.15</v>
      </c>
      <c r="K40">
        <v>87.87</v>
      </c>
      <c r="L40">
        <v>87.6</v>
      </c>
      <c r="M40">
        <v>87.3</v>
      </c>
      <c r="N40">
        <v>89.6</v>
      </c>
      <c r="O40">
        <v>86.8</v>
      </c>
      <c r="P40">
        <v>86.7</v>
      </c>
      <c r="Q40">
        <v>86.5</v>
      </c>
      <c r="R40">
        <v>86.3</v>
      </c>
      <c r="S40">
        <v>86.1</v>
      </c>
      <c r="T40">
        <v>85.2</v>
      </c>
      <c r="U40">
        <v>74.5</v>
      </c>
      <c r="V40">
        <v>74.5</v>
      </c>
    </row>
    <row r="41" spans="1:22" x14ac:dyDescent="0.25">
      <c r="A41" s="5" t="s">
        <v>102</v>
      </c>
      <c r="B41" s="5" t="s">
        <v>103</v>
      </c>
      <c r="C41">
        <v>2.2400000000000002</v>
      </c>
      <c r="D41">
        <v>2.64</v>
      </c>
      <c r="E41">
        <v>2.92</v>
      </c>
      <c r="F41">
        <v>1.99</v>
      </c>
      <c r="G41">
        <v>2.5299999999999998</v>
      </c>
      <c r="H41">
        <v>2.5299999999999998</v>
      </c>
      <c r="I41">
        <v>4.87</v>
      </c>
      <c r="J41">
        <v>3.56</v>
      </c>
      <c r="K41">
        <v>2.86</v>
      </c>
      <c r="L41">
        <v>2.5499999999999998</v>
      </c>
      <c r="M41">
        <v>2.2000000000000002</v>
      </c>
      <c r="N41">
        <v>3.05</v>
      </c>
      <c r="O41">
        <v>2.68</v>
      </c>
      <c r="P41">
        <v>2.0699999999999998</v>
      </c>
      <c r="Q41">
        <v>1.25</v>
      </c>
      <c r="R41">
        <v>1.08</v>
      </c>
      <c r="S41">
        <v>0.66</v>
      </c>
      <c r="T41">
        <v>2.0299999999999998</v>
      </c>
      <c r="U41">
        <v>0.48</v>
      </c>
      <c r="V41">
        <v>0.54</v>
      </c>
    </row>
    <row r="42" spans="1:22" x14ac:dyDescent="0.25">
      <c r="A42" s="5" t="s">
        <v>104</v>
      </c>
      <c r="B42" s="5" t="s">
        <v>105</v>
      </c>
      <c r="C42">
        <v>0.68</v>
      </c>
      <c r="D42">
        <v>0.92</v>
      </c>
      <c r="E42">
        <v>1.1299999999999999</v>
      </c>
      <c r="F42">
        <v>0.9</v>
      </c>
      <c r="G42">
        <v>1.39</v>
      </c>
      <c r="H42">
        <v>2.0299999999999998</v>
      </c>
      <c r="I42">
        <v>2.85</v>
      </c>
      <c r="J42">
        <v>2.82</v>
      </c>
      <c r="K42">
        <v>1.5</v>
      </c>
      <c r="L42">
        <v>1.48</v>
      </c>
      <c r="M42">
        <v>1.33</v>
      </c>
      <c r="N42">
        <v>1.72</v>
      </c>
      <c r="O42">
        <v>1.36</v>
      </c>
      <c r="P42">
        <v>1.17</v>
      </c>
      <c r="Q42">
        <v>0.78</v>
      </c>
      <c r="R42">
        <v>0.71</v>
      </c>
      <c r="S42">
        <v>0.64</v>
      </c>
      <c r="T42">
        <v>0.95</v>
      </c>
      <c r="U42">
        <v>0.81</v>
      </c>
      <c r="V42">
        <v>0.3</v>
      </c>
    </row>
    <row r="43" spans="1:22" x14ac:dyDescent="0.25">
      <c r="A43" s="5" t="s">
        <v>106</v>
      </c>
      <c r="B43" s="5" t="s">
        <v>107</v>
      </c>
      <c r="C43">
        <v>0.68</v>
      </c>
      <c r="D43">
        <v>0.92</v>
      </c>
      <c r="E43">
        <v>1.1299999999999999</v>
      </c>
      <c r="F43">
        <v>0.9</v>
      </c>
      <c r="G43">
        <v>1.39</v>
      </c>
      <c r="H43">
        <v>2.0299999999999998</v>
      </c>
      <c r="I43">
        <v>2.85</v>
      </c>
      <c r="J43">
        <v>2.82</v>
      </c>
      <c r="K43">
        <v>1.5</v>
      </c>
      <c r="L43">
        <v>1.48</v>
      </c>
      <c r="M43">
        <v>1.33</v>
      </c>
      <c r="N43">
        <v>1.72</v>
      </c>
      <c r="O43">
        <v>1.36</v>
      </c>
      <c r="P43">
        <v>1.17</v>
      </c>
      <c r="Q43">
        <v>0.78</v>
      </c>
      <c r="R43">
        <v>0.71</v>
      </c>
      <c r="S43">
        <v>0.64</v>
      </c>
      <c r="T43">
        <v>0.95</v>
      </c>
      <c r="U43">
        <v>0.81</v>
      </c>
      <c r="V43">
        <v>0.3</v>
      </c>
    </row>
    <row r="44" spans="1:22" x14ac:dyDescent="0.25">
      <c r="A44" s="5" t="s">
        <v>108</v>
      </c>
      <c r="B44" s="5" t="s">
        <v>109</v>
      </c>
      <c r="C44">
        <v>0.95</v>
      </c>
      <c r="D44">
        <v>0.9</v>
      </c>
      <c r="E44">
        <v>0.9</v>
      </c>
      <c r="F44">
        <v>0.85</v>
      </c>
      <c r="G44">
        <v>0.85</v>
      </c>
      <c r="H44">
        <v>0.8</v>
      </c>
      <c r="I44">
        <v>0.75</v>
      </c>
      <c r="J44">
        <v>0.65</v>
      </c>
      <c r="K44">
        <v>0.6</v>
      </c>
      <c r="L44">
        <v>0.5</v>
      </c>
      <c r="M44">
        <v>0.4</v>
      </c>
      <c r="N44">
        <v>0.4</v>
      </c>
      <c r="O44">
        <v>0.32</v>
      </c>
      <c r="P44">
        <v>0.3</v>
      </c>
      <c r="Q44">
        <v>0.28000000000000003</v>
      </c>
      <c r="R44">
        <v>0.26</v>
      </c>
      <c r="S44">
        <v>0.24</v>
      </c>
      <c r="T44">
        <v>0.24</v>
      </c>
      <c r="U44">
        <v>0.22</v>
      </c>
      <c r="V44">
        <v>0.2</v>
      </c>
    </row>
    <row r="45" spans="1:22" x14ac:dyDescent="0.25">
      <c r="A45" s="5" t="s">
        <v>110</v>
      </c>
      <c r="B45" s="5" t="s">
        <v>111</v>
      </c>
      <c r="C45">
        <v>33.380000000000003</v>
      </c>
      <c r="D45">
        <v>31.51</v>
      </c>
      <c r="E45">
        <v>31.41</v>
      </c>
      <c r="F45">
        <v>29.57</v>
      </c>
      <c r="G45">
        <v>33.51</v>
      </c>
      <c r="H45">
        <v>32.950000000000003</v>
      </c>
      <c r="I45">
        <v>25.84</v>
      </c>
      <c r="J45">
        <v>22.32</v>
      </c>
      <c r="K45">
        <v>20.5</v>
      </c>
      <c r="L45">
        <v>17.100000000000001</v>
      </c>
      <c r="M45">
        <v>13.6</v>
      </c>
      <c r="N45">
        <v>13.6</v>
      </c>
      <c r="O45">
        <v>10.8</v>
      </c>
      <c r="P45">
        <v>10.1</v>
      </c>
      <c r="Q45">
        <v>9.4</v>
      </c>
      <c r="R45">
        <v>8.6999999999999993</v>
      </c>
      <c r="S45">
        <v>8</v>
      </c>
      <c r="T45">
        <v>7.9</v>
      </c>
      <c r="U45">
        <v>6.4</v>
      </c>
      <c r="V45">
        <v>5.7</v>
      </c>
    </row>
    <row r="46" spans="1:22" x14ac:dyDescent="0.25">
      <c r="A46" s="5" t="s">
        <v>124</v>
      </c>
      <c r="B46" s="5" t="s">
        <v>125</v>
      </c>
      <c r="C46">
        <v>483.55</v>
      </c>
      <c r="D46">
        <v>473.15</v>
      </c>
      <c r="E46">
        <v>458.55</v>
      </c>
      <c r="F46">
        <v>441.53</v>
      </c>
      <c r="G46">
        <v>429.17</v>
      </c>
      <c r="H46">
        <v>438.56</v>
      </c>
      <c r="I46">
        <v>461.82</v>
      </c>
      <c r="J46">
        <v>305.67</v>
      </c>
      <c r="K46">
        <v>280.27999999999997</v>
      </c>
      <c r="L46">
        <v>231.08</v>
      </c>
      <c r="M46">
        <v>212.9</v>
      </c>
      <c r="N46">
        <v>259.43</v>
      </c>
      <c r="O46">
        <v>213.82</v>
      </c>
      <c r="P46">
        <v>215.97</v>
      </c>
      <c r="Q46">
        <v>193.41</v>
      </c>
      <c r="R46">
        <v>181.28</v>
      </c>
      <c r="S46">
        <v>175.85</v>
      </c>
      <c r="T46">
        <v>160.63999999999999</v>
      </c>
      <c r="U46">
        <v>183.89</v>
      </c>
      <c r="V46">
        <v>180.8</v>
      </c>
    </row>
    <row r="47" spans="1:22" x14ac:dyDescent="0.25">
      <c r="A47" s="5" t="s">
        <v>112</v>
      </c>
      <c r="B47" s="5" t="s">
        <v>113</v>
      </c>
      <c r="C47">
        <v>29.02</v>
      </c>
      <c r="D47">
        <v>30.93</v>
      </c>
      <c r="E47">
        <v>31.63</v>
      </c>
      <c r="F47">
        <v>23.05</v>
      </c>
      <c r="G47">
        <v>23.28</v>
      </c>
      <c r="H47">
        <v>24.88</v>
      </c>
      <c r="I47">
        <v>26.46</v>
      </c>
      <c r="J47">
        <v>25.01</v>
      </c>
      <c r="K47">
        <v>25.31</v>
      </c>
      <c r="L47">
        <v>24.51</v>
      </c>
      <c r="M47">
        <v>23.55</v>
      </c>
      <c r="N47">
        <v>22.9</v>
      </c>
      <c r="O47">
        <v>21.62</v>
      </c>
      <c r="P47">
        <v>19.87</v>
      </c>
      <c r="Q47">
        <v>19.28</v>
      </c>
      <c r="R47">
        <v>16.71</v>
      </c>
      <c r="S47">
        <v>16.57</v>
      </c>
      <c r="T47">
        <v>16.309999999999999</v>
      </c>
      <c r="U47">
        <v>16.73</v>
      </c>
      <c r="V47">
        <v>9.19</v>
      </c>
    </row>
    <row r="48" spans="1:22" x14ac:dyDescent="0.25">
      <c r="A48" s="5" t="s">
        <v>114</v>
      </c>
      <c r="B48" s="5" t="s">
        <v>115</v>
      </c>
      <c r="C48">
        <v>-6.01</v>
      </c>
      <c r="D48">
        <v>-12.87</v>
      </c>
      <c r="E48">
        <v>4.8600000000000003</v>
      </c>
      <c r="F48">
        <v>5.98</v>
      </c>
      <c r="G48">
        <v>0.55000000000000004</v>
      </c>
      <c r="H48">
        <v>-3.24</v>
      </c>
      <c r="I48">
        <v>6.35</v>
      </c>
      <c r="J48">
        <v>4.3499999999999996</v>
      </c>
      <c r="K48">
        <v>-0.8</v>
      </c>
      <c r="L48">
        <v>-0.27</v>
      </c>
      <c r="M48">
        <v>7.15</v>
      </c>
      <c r="N48">
        <v>6.36</v>
      </c>
      <c r="O48">
        <v>1.7</v>
      </c>
      <c r="P48">
        <v>2.76</v>
      </c>
      <c r="Q48">
        <v>3.27</v>
      </c>
      <c r="R48">
        <v>-0.54</v>
      </c>
      <c r="S48">
        <v>4.78</v>
      </c>
      <c r="T48">
        <v>0.68</v>
      </c>
      <c r="U48">
        <v>-0.08</v>
      </c>
      <c r="V48">
        <v>2.73</v>
      </c>
    </row>
    <row r="49" spans="1:22" x14ac:dyDescent="0.25">
      <c r="A49" s="5" t="s">
        <v>116</v>
      </c>
      <c r="B49" s="5" t="s">
        <v>117</v>
      </c>
      <c r="C49">
        <v>251.34</v>
      </c>
      <c r="D49">
        <v>213.77</v>
      </c>
      <c r="E49">
        <v>185.3</v>
      </c>
      <c r="F49">
        <v>185.52</v>
      </c>
      <c r="G49">
        <v>173.55</v>
      </c>
      <c r="H49">
        <v>158.28</v>
      </c>
      <c r="I49">
        <v>145.13999999999999</v>
      </c>
      <c r="J49">
        <v>129.38</v>
      </c>
      <c r="K49">
        <v>114.42</v>
      </c>
      <c r="L49">
        <v>95.13</v>
      </c>
      <c r="M49">
        <v>86.2</v>
      </c>
      <c r="N49">
        <v>90.44</v>
      </c>
      <c r="O49">
        <v>92.25</v>
      </c>
      <c r="P49">
        <v>83.53</v>
      </c>
      <c r="Q49">
        <v>76.84</v>
      </c>
      <c r="R49">
        <v>72.72</v>
      </c>
      <c r="S49">
        <v>69.87</v>
      </c>
      <c r="T49">
        <v>70.56</v>
      </c>
      <c r="U49">
        <v>74.03</v>
      </c>
      <c r="V49">
        <v>57.32</v>
      </c>
    </row>
    <row r="50" spans="1:22" x14ac:dyDescent="0.25">
      <c r="A50" s="5" t="s">
        <v>118</v>
      </c>
      <c r="B50" s="5" t="s">
        <v>119</v>
      </c>
      <c r="C50">
        <v>19193</v>
      </c>
      <c r="D50">
        <v>17864</v>
      </c>
      <c r="E50">
        <v>17323</v>
      </c>
      <c r="F50">
        <v>16711</v>
      </c>
      <c r="G50">
        <v>16229</v>
      </c>
      <c r="H50">
        <v>16072</v>
      </c>
      <c r="I50">
        <v>16834</v>
      </c>
      <c r="J50">
        <v>16559</v>
      </c>
      <c r="K50">
        <v>16834</v>
      </c>
      <c r="L50">
        <v>16432</v>
      </c>
      <c r="M50">
        <v>16177</v>
      </c>
      <c r="N50">
        <v>16596</v>
      </c>
      <c r="O50">
        <v>16325</v>
      </c>
      <c r="P50">
        <v>16249</v>
      </c>
      <c r="Q50">
        <v>15593</v>
      </c>
      <c r="R50">
        <v>15764</v>
      </c>
      <c r="S50">
        <v>15540</v>
      </c>
      <c r="T50">
        <v>15712</v>
      </c>
      <c r="U50">
        <v>14468</v>
      </c>
      <c r="V50">
        <v>14797</v>
      </c>
    </row>
    <row r="51" spans="1:22" x14ac:dyDescent="0.25">
      <c r="A51" s="5" t="s">
        <v>120</v>
      </c>
      <c r="B51" s="5" t="s">
        <v>121</v>
      </c>
      <c r="C51">
        <v>1082</v>
      </c>
      <c r="D51">
        <v>990.6</v>
      </c>
      <c r="E51">
        <v>936.2</v>
      </c>
      <c r="F51">
        <v>863.1</v>
      </c>
      <c r="G51">
        <v>825.2</v>
      </c>
      <c r="H51">
        <v>792.6</v>
      </c>
      <c r="I51">
        <v>781.4</v>
      </c>
      <c r="J51">
        <v>718.7</v>
      </c>
      <c r="K51">
        <v>682</v>
      </c>
      <c r="L51">
        <v>633.70000000000005</v>
      </c>
      <c r="M51">
        <v>619.6</v>
      </c>
      <c r="N51">
        <v>607.9</v>
      </c>
      <c r="O51">
        <v>586.9</v>
      </c>
      <c r="P51">
        <v>577.6</v>
      </c>
      <c r="Q51">
        <v>555.5</v>
      </c>
      <c r="R51">
        <v>534.9</v>
      </c>
      <c r="S51">
        <v>518.79999999999995</v>
      </c>
      <c r="T51">
        <v>463.9</v>
      </c>
      <c r="U51">
        <v>467.6</v>
      </c>
      <c r="V51">
        <v>484.2</v>
      </c>
    </row>
    <row r="52" spans="1:22" x14ac:dyDescent="0.25">
      <c r="A52" s="5" t="s">
        <v>122</v>
      </c>
      <c r="B52" s="5" t="s">
        <v>123</v>
      </c>
      <c r="C52">
        <v>56370</v>
      </c>
      <c r="D52">
        <v>55452</v>
      </c>
      <c r="E52">
        <v>54044</v>
      </c>
      <c r="F52">
        <v>51649</v>
      </c>
      <c r="G52">
        <v>50847</v>
      </c>
      <c r="H52">
        <v>49316</v>
      </c>
      <c r="I52">
        <v>46418</v>
      </c>
      <c r="J52">
        <v>43402</v>
      </c>
      <c r="K52">
        <v>40513</v>
      </c>
      <c r="L52">
        <v>38565</v>
      </c>
      <c r="M52">
        <v>38301</v>
      </c>
      <c r="N52">
        <v>36629</v>
      </c>
      <c r="O52">
        <v>35951</v>
      </c>
      <c r="P52">
        <v>35547</v>
      </c>
      <c r="Q52">
        <v>35625</v>
      </c>
      <c r="R52">
        <v>33932</v>
      </c>
      <c r="S52">
        <v>33385</v>
      </c>
      <c r="T52">
        <v>29525</v>
      </c>
      <c r="U52">
        <v>32320</v>
      </c>
      <c r="V52">
        <v>32723</v>
      </c>
    </row>
    <row r="53" spans="1:22" x14ac:dyDescent="0.25">
      <c r="A53" s="5" t="s">
        <v>301</v>
      </c>
      <c r="B53" s="5" t="s">
        <v>302</v>
      </c>
      <c r="C53">
        <v>888814</v>
      </c>
      <c r="D53">
        <v>930682</v>
      </c>
      <c r="E53">
        <v>926810</v>
      </c>
      <c r="F53">
        <v>922140</v>
      </c>
      <c r="G53">
        <v>919843</v>
      </c>
      <c r="H53">
        <v>945855</v>
      </c>
      <c r="I53">
        <v>947940</v>
      </c>
      <c r="J53">
        <v>635976</v>
      </c>
      <c r="K53">
        <v>569424</v>
      </c>
      <c r="L53">
        <v>480951</v>
      </c>
      <c r="M53">
        <v>448797</v>
      </c>
      <c r="N53">
        <v>529922</v>
      </c>
      <c r="O53">
        <v>442707</v>
      </c>
      <c r="P53">
        <v>449246</v>
      </c>
      <c r="Q53">
        <v>419232</v>
      </c>
      <c r="R53">
        <v>387547</v>
      </c>
      <c r="S53">
        <v>379092</v>
      </c>
      <c r="T53">
        <v>340468</v>
      </c>
      <c r="U53">
        <v>232796</v>
      </c>
      <c r="V53">
        <v>234216</v>
      </c>
    </row>
    <row r="54" spans="1:22" x14ac:dyDescent="0.25">
      <c r="A54" s="5" t="s">
        <v>126</v>
      </c>
      <c r="B54" s="5" t="s">
        <v>127</v>
      </c>
      <c r="C54">
        <v>104648</v>
      </c>
      <c r="D54">
        <v>105749</v>
      </c>
      <c r="E54">
        <v>103036</v>
      </c>
      <c r="F54">
        <v>97337</v>
      </c>
      <c r="G54">
        <v>98663</v>
      </c>
      <c r="H54">
        <v>94960</v>
      </c>
      <c r="I54">
        <v>93792</v>
      </c>
      <c r="J54">
        <v>86074</v>
      </c>
      <c r="K54">
        <v>77444</v>
      </c>
      <c r="L54">
        <v>71209</v>
      </c>
      <c r="M54">
        <v>70100</v>
      </c>
      <c r="N54">
        <v>71855</v>
      </c>
      <c r="O54">
        <v>66897</v>
      </c>
      <c r="P54">
        <v>65259</v>
      </c>
      <c r="Q54">
        <v>64760</v>
      </c>
      <c r="R54">
        <v>61450</v>
      </c>
      <c r="S54">
        <v>60907</v>
      </c>
      <c r="T54">
        <v>58102</v>
      </c>
      <c r="U54">
        <v>56946</v>
      </c>
      <c r="V54">
        <v>54666</v>
      </c>
    </row>
    <row r="55" spans="1:22" x14ac:dyDescent="0.25">
      <c r="A55" s="5" t="s">
        <v>128</v>
      </c>
      <c r="B55" s="5" t="s">
        <v>129</v>
      </c>
      <c r="C55">
        <v>1912</v>
      </c>
      <c r="D55">
        <v>1808</v>
      </c>
      <c r="E55">
        <v>2269</v>
      </c>
      <c r="F55">
        <v>1861</v>
      </c>
      <c r="G55">
        <v>2970</v>
      </c>
      <c r="H55">
        <v>4368</v>
      </c>
      <c r="I55">
        <v>5833</v>
      </c>
      <c r="J55">
        <v>5840</v>
      </c>
      <c r="K55">
        <v>3047</v>
      </c>
      <c r="L55">
        <v>3067</v>
      </c>
      <c r="M55">
        <v>2782</v>
      </c>
      <c r="N55">
        <v>3513</v>
      </c>
      <c r="O55">
        <v>2818</v>
      </c>
      <c r="P55">
        <v>2437</v>
      </c>
      <c r="Q55">
        <v>1680</v>
      </c>
      <c r="R55">
        <v>1522</v>
      </c>
      <c r="S55">
        <v>1371</v>
      </c>
      <c r="T55">
        <v>2024</v>
      </c>
      <c r="U55">
        <v>1631</v>
      </c>
      <c r="V55">
        <v>587.96</v>
      </c>
    </row>
    <row r="56" spans="1:22" x14ac:dyDescent="0.25">
      <c r="A56" s="5" t="s">
        <v>130</v>
      </c>
      <c r="B56" s="5" t="s">
        <v>131</v>
      </c>
      <c r="C56">
        <v>41.5</v>
      </c>
      <c r="D56">
        <v>22.4</v>
      </c>
      <c r="E56">
        <v>28.4</v>
      </c>
      <c r="F56">
        <v>34.200000000000003</v>
      </c>
      <c r="G56">
        <v>20.399999999999999</v>
      </c>
      <c r="H56">
        <v>15.1</v>
      </c>
      <c r="I56">
        <v>13.2</v>
      </c>
      <c r="J56">
        <v>11.6</v>
      </c>
      <c r="K56">
        <v>18.2</v>
      </c>
      <c r="L56">
        <v>23.7</v>
      </c>
      <c r="M56">
        <v>18.8</v>
      </c>
      <c r="N56">
        <v>15</v>
      </c>
      <c r="O56">
        <v>25</v>
      </c>
      <c r="P56">
        <v>20.8</v>
      </c>
      <c r="Q56">
        <v>20.8</v>
      </c>
      <c r="R56">
        <v>18.8</v>
      </c>
      <c r="S56">
        <v>20.6</v>
      </c>
      <c r="T56">
        <v>5.5</v>
      </c>
      <c r="U56">
        <v>8.4</v>
      </c>
      <c r="V56">
        <v>22</v>
      </c>
    </row>
    <row r="57" spans="1:22" x14ac:dyDescent="0.25">
      <c r="A57" s="5" t="s">
        <v>132</v>
      </c>
      <c r="B57" s="5" t="s">
        <v>133</v>
      </c>
      <c r="C57">
        <v>0.06</v>
      </c>
      <c r="D57">
        <v>0.04</v>
      </c>
      <c r="E57">
        <v>7.0000000000000007E-2</v>
      </c>
      <c r="F57">
        <v>7.0000000000000007E-2</v>
      </c>
      <c r="G57">
        <v>7.0000000000000007E-2</v>
      </c>
      <c r="H57">
        <v>7.0000000000000007E-2</v>
      </c>
      <c r="I57">
        <v>0.08</v>
      </c>
      <c r="J57">
        <v>0.11</v>
      </c>
      <c r="K57">
        <v>0.1</v>
      </c>
      <c r="L57">
        <v>0.15</v>
      </c>
      <c r="M57">
        <v>0.12</v>
      </c>
      <c r="N57">
        <v>0.1</v>
      </c>
      <c r="O57">
        <v>0.16</v>
      </c>
      <c r="P57">
        <v>0.11</v>
      </c>
      <c r="Q57">
        <v>0.08</v>
      </c>
      <c r="R57">
        <v>7.0000000000000007E-2</v>
      </c>
      <c r="S57">
        <v>0.08</v>
      </c>
      <c r="T57">
        <v>0.03</v>
      </c>
      <c r="U57">
        <v>0.04</v>
      </c>
      <c r="V57">
        <v>0.04</v>
      </c>
    </row>
    <row r="58" spans="1:22" x14ac:dyDescent="0.25">
      <c r="A58" s="5" t="s">
        <v>134</v>
      </c>
      <c r="B58" s="5" t="s">
        <v>135</v>
      </c>
      <c r="C58">
        <v>0.97</v>
      </c>
      <c r="D58">
        <v>0.67</v>
      </c>
      <c r="E58">
        <v>1.01</v>
      </c>
      <c r="F58">
        <v>1.34</v>
      </c>
      <c r="G58">
        <v>1.22</v>
      </c>
      <c r="H58">
        <v>1.23</v>
      </c>
      <c r="I58">
        <v>1.43</v>
      </c>
      <c r="J58">
        <v>1.3</v>
      </c>
      <c r="K58">
        <v>1.08</v>
      </c>
      <c r="L58">
        <v>1.43</v>
      </c>
      <c r="M58">
        <v>1.06</v>
      </c>
      <c r="N58">
        <v>1.1299999999999999</v>
      </c>
      <c r="O58">
        <v>1.57</v>
      </c>
      <c r="P58">
        <v>1.22</v>
      </c>
      <c r="Q58">
        <v>0.84</v>
      </c>
      <c r="R58">
        <v>0.8</v>
      </c>
      <c r="S58">
        <v>0.8</v>
      </c>
      <c r="T58">
        <v>0.32</v>
      </c>
      <c r="U58">
        <v>0.41</v>
      </c>
      <c r="V58">
        <v>0.72</v>
      </c>
    </row>
    <row r="59" spans="1:22" x14ac:dyDescent="0.25">
      <c r="A59" s="5" t="s">
        <v>136</v>
      </c>
      <c r="B59" s="5" t="s">
        <v>137</v>
      </c>
      <c r="C59">
        <v>-4.7</v>
      </c>
      <c r="D59">
        <v>-1.6</v>
      </c>
      <c r="E59">
        <v>6.6</v>
      </c>
      <c r="F59">
        <v>5.15</v>
      </c>
      <c r="G59">
        <v>51.99</v>
      </c>
      <c r="H59">
        <v>-9.44</v>
      </c>
      <c r="I59">
        <v>5.95</v>
      </c>
      <c r="J59">
        <v>7.49</v>
      </c>
      <c r="K59">
        <v>-33.950000000000003</v>
      </c>
      <c r="L59">
        <v>-127.49</v>
      </c>
      <c r="M59">
        <v>3.5</v>
      </c>
      <c r="N59">
        <v>4.0599999999999996</v>
      </c>
      <c r="O59">
        <v>20.02</v>
      </c>
      <c r="P59">
        <v>8.7899999999999991</v>
      </c>
      <c r="Q59">
        <v>4.95</v>
      </c>
      <c r="R59">
        <v>-24.74</v>
      </c>
      <c r="S59">
        <v>2.77</v>
      </c>
      <c r="T59">
        <v>7.7</v>
      </c>
      <c r="U59">
        <v>-86.03</v>
      </c>
      <c r="V59">
        <v>2.42</v>
      </c>
    </row>
    <row r="60" spans="1:22" x14ac:dyDescent="0.25">
      <c r="A60" s="5" t="s">
        <v>138</v>
      </c>
      <c r="B60" s="5" t="s">
        <v>139</v>
      </c>
      <c r="C60">
        <v>3.36</v>
      </c>
      <c r="D60">
        <v>4.37</v>
      </c>
      <c r="E60">
        <v>2.81</v>
      </c>
      <c r="F60">
        <v>2.76</v>
      </c>
      <c r="G60">
        <v>2.99</v>
      </c>
      <c r="H60">
        <v>2.61</v>
      </c>
      <c r="I60">
        <v>1.99</v>
      </c>
      <c r="J60">
        <v>1.99</v>
      </c>
      <c r="K60">
        <v>2.2000000000000002</v>
      </c>
      <c r="L60">
        <v>1.43</v>
      </c>
      <c r="M60">
        <v>1.6</v>
      </c>
      <c r="N60">
        <v>1.55</v>
      </c>
      <c r="O60">
        <v>0.94</v>
      </c>
      <c r="P60">
        <v>1.24</v>
      </c>
      <c r="Q60">
        <v>1.73</v>
      </c>
      <c r="R60">
        <v>1.95</v>
      </c>
      <c r="S60">
        <v>1.82</v>
      </c>
      <c r="T60">
        <v>4.62</v>
      </c>
      <c r="U60">
        <v>3.24</v>
      </c>
      <c r="V60">
        <v>3.03</v>
      </c>
    </row>
    <row r="61" spans="1:22" x14ac:dyDescent="0.25">
      <c r="A61" s="5" t="s">
        <v>140</v>
      </c>
      <c r="B61" s="5" t="s">
        <v>141</v>
      </c>
      <c r="C61">
        <v>2.4</v>
      </c>
      <c r="D61">
        <v>4.5</v>
      </c>
      <c r="E61">
        <v>3.5</v>
      </c>
      <c r="F61">
        <v>2.9</v>
      </c>
      <c r="G61">
        <v>4.9000000000000004</v>
      </c>
      <c r="H61">
        <v>6.6</v>
      </c>
      <c r="I61">
        <v>7.5</v>
      </c>
      <c r="J61">
        <v>8.6999999999999993</v>
      </c>
      <c r="K61">
        <v>5.5</v>
      </c>
      <c r="L61">
        <v>4.2</v>
      </c>
      <c r="M61">
        <v>5.3</v>
      </c>
      <c r="N61">
        <v>6.7</v>
      </c>
      <c r="O61">
        <v>4</v>
      </c>
      <c r="P61">
        <v>4.8</v>
      </c>
      <c r="Q61">
        <v>4.8</v>
      </c>
      <c r="R61">
        <v>5.3</v>
      </c>
      <c r="S61">
        <v>4.8</v>
      </c>
      <c r="T61">
        <v>18.3</v>
      </c>
      <c r="U61">
        <v>11.9</v>
      </c>
      <c r="V61">
        <v>4.5</v>
      </c>
    </row>
    <row r="62" spans="1:22" x14ac:dyDescent="0.25">
      <c r="A62" s="5" t="s">
        <v>142</v>
      </c>
      <c r="B62" s="5" t="s">
        <v>143</v>
      </c>
      <c r="C62">
        <v>3.58</v>
      </c>
      <c r="D62">
        <v>2.97</v>
      </c>
      <c r="E62">
        <v>3.55</v>
      </c>
      <c r="F62">
        <v>3.87</v>
      </c>
      <c r="G62">
        <v>5.95</v>
      </c>
      <c r="H62">
        <v>8.14</v>
      </c>
      <c r="I62">
        <v>10.74</v>
      </c>
      <c r="J62">
        <v>11.22</v>
      </c>
      <c r="K62">
        <v>5.93</v>
      </c>
      <c r="L62">
        <v>6.01</v>
      </c>
      <c r="M62">
        <v>5.6</v>
      </c>
      <c r="N62">
        <v>7.51</v>
      </c>
      <c r="O62">
        <v>6.29</v>
      </c>
      <c r="P62">
        <v>5.9</v>
      </c>
      <c r="Q62">
        <v>4.0199999999999996</v>
      </c>
      <c r="R62">
        <v>4.26</v>
      </c>
      <c r="S62">
        <v>3.84</v>
      </c>
      <c r="T62">
        <v>5.85</v>
      </c>
      <c r="U62">
        <v>4.8499999999999996</v>
      </c>
      <c r="V62">
        <v>3.25</v>
      </c>
    </row>
    <row r="63" spans="1:22" x14ac:dyDescent="0.25">
      <c r="A63" s="5" t="s">
        <v>144</v>
      </c>
      <c r="B63" s="5" t="s">
        <v>145</v>
      </c>
      <c r="C63">
        <v>0.22</v>
      </c>
      <c r="D63">
        <v>0.19</v>
      </c>
      <c r="E63">
        <v>0.24</v>
      </c>
      <c r="F63">
        <v>0.2</v>
      </c>
      <c r="G63">
        <v>0.32</v>
      </c>
      <c r="H63">
        <v>0.46</v>
      </c>
      <c r="I63">
        <v>0.62</v>
      </c>
      <c r="J63">
        <v>0.92</v>
      </c>
      <c r="K63">
        <v>0.54</v>
      </c>
      <c r="L63">
        <v>0.64</v>
      </c>
      <c r="M63">
        <v>0.62</v>
      </c>
      <c r="N63">
        <v>0.66</v>
      </c>
      <c r="O63">
        <v>0.64</v>
      </c>
      <c r="P63">
        <v>0.54</v>
      </c>
      <c r="Q63">
        <v>0.4</v>
      </c>
      <c r="R63">
        <v>0.39</v>
      </c>
      <c r="S63">
        <v>0.36</v>
      </c>
      <c r="T63">
        <v>0.59</v>
      </c>
      <c r="U63">
        <v>0.44</v>
      </c>
      <c r="V63">
        <v>0.17</v>
      </c>
    </row>
    <row r="64" spans="1:22" x14ac:dyDescent="0.25">
      <c r="A64" s="5" t="s">
        <v>146</v>
      </c>
      <c r="B64" s="5" t="s">
        <v>147</v>
      </c>
      <c r="C64">
        <v>1.79</v>
      </c>
      <c r="D64">
        <v>1.65</v>
      </c>
      <c r="E64">
        <v>1.78</v>
      </c>
      <c r="F64">
        <v>1.74</v>
      </c>
      <c r="G64">
        <v>2.0499999999999998</v>
      </c>
      <c r="H64">
        <v>2.48</v>
      </c>
      <c r="I64">
        <v>3.16</v>
      </c>
      <c r="J64">
        <v>3.73</v>
      </c>
      <c r="K64">
        <v>2.8</v>
      </c>
      <c r="L64">
        <v>2.83</v>
      </c>
      <c r="M64">
        <v>2.9</v>
      </c>
      <c r="N64">
        <v>3.81</v>
      </c>
      <c r="O64">
        <v>3.18</v>
      </c>
      <c r="P64">
        <v>2.89</v>
      </c>
      <c r="Q64">
        <v>2.46</v>
      </c>
      <c r="R64">
        <v>2.4900000000000002</v>
      </c>
      <c r="S64">
        <v>2.2599999999999998</v>
      </c>
      <c r="T64">
        <v>2.96</v>
      </c>
      <c r="U64">
        <v>3.14</v>
      </c>
      <c r="V64">
        <v>1.1599999999999999</v>
      </c>
    </row>
    <row r="65" spans="1:22" x14ac:dyDescent="0.25">
      <c r="A65" s="5" t="s">
        <v>148</v>
      </c>
      <c r="B65" s="5" t="s">
        <v>148</v>
      </c>
      <c r="C65">
        <v>0.41</v>
      </c>
      <c r="D65">
        <v>0.43</v>
      </c>
      <c r="E65">
        <v>0.61</v>
      </c>
      <c r="F65">
        <v>0.48</v>
      </c>
      <c r="G65">
        <v>0.8</v>
      </c>
      <c r="H65">
        <v>1.28</v>
      </c>
      <c r="I65">
        <v>1.96</v>
      </c>
      <c r="J65">
        <v>2.17</v>
      </c>
      <c r="K65">
        <v>1.31</v>
      </c>
      <c r="L65">
        <v>1.55</v>
      </c>
      <c r="M65">
        <v>1.53</v>
      </c>
      <c r="N65">
        <v>1.9</v>
      </c>
      <c r="O65">
        <v>1.48</v>
      </c>
      <c r="P65">
        <v>1.4</v>
      </c>
      <c r="Q65">
        <v>1.01</v>
      </c>
      <c r="R65">
        <v>0.98</v>
      </c>
      <c r="S65">
        <v>0.91</v>
      </c>
      <c r="T65">
        <v>1.35</v>
      </c>
      <c r="U65">
        <v>1.1000000000000001</v>
      </c>
      <c r="V65">
        <v>0.52</v>
      </c>
    </row>
    <row r="66" spans="1:22" x14ac:dyDescent="0.25">
      <c r="A66" s="5" t="s">
        <v>149</v>
      </c>
      <c r="B66" s="5" t="s">
        <v>150</v>
      </c>
      <c r="C66">
        <v>63</v>
      </c>
      <c r="D66">
        <v>66.97</v>
      </c>
      <c r="E66">
        <v>62.85</v>
      </c>
      <c r="F66">
        <v>63.23</v>
      </c>
      <c r="G66">
        <v>61.95</v>
      </c>
      <c r="H66">
        <v>61.31</v>
      </c>
      <c r="I66">
        <v>60.96</v>
      </c>
      <c r="J66">
        <v>54.84</v>
      </c>
      <c r="K66">
        <v>52.13</v>
      </c>
      <c r="L66">
        <v>54.62</v>
      </c>
      <c r="M66">
        <v>51.28</v>
      </c>
      <c r="N66">
        <v>57.26</v>
      </c>
      <c r="O66">
        <v>60.14</v>
      </c>
      <c r="P66">
        <v>54.74</v>
      </c>
      <c r="Q66">
        <v>51.9</v>
      </c>
      <c r="R66">
        <v>50.89</v>
      </c>
      <c r="S66">
        <v>50.72</v>
      </c>
      <c r="T66">
        <v>49.8</v>
      </c>
      <c r="U66">
        <v>49.58</v>
      </c>
      <c r="V66">
        <v>61.1</v>
      </c>
    </row>
    <row r="67" spans="1:22" x14ac:dyDescent="0.25">
      <c r="A67" s="5" t="s">
        <v>151</v>
      </c>
      <c r="B67" s="5" t="s">
        <v>152</v>
      </c>
      <c r="C67">
        <v>11.55</v>
      </c>
      <c r="D67">
        <v>14.47</v>
      </c>
      <c r="E67">
        <v>17.07</v>
      </c>
      <c r="F67">
        <v>12.42</v>
      </c>
      <c r="G67">
        <v>13.41</v>
      </c>
      <c r="H67">
        <v>15.72</v>
      </c>
      <c r="I67">
        <v>18.23</v>
      </c>
      <c r="J67">
        <v>19.329999999999998</v>
      </c>
      <c r="K67">
        <v>22.12</v>
      </c>
      <c r="L67">
        <v>25.77</v>
      </c>
      <c r="M67">
        <v>27.32</v>
      </c>
      <c r="N67">
        <v>25.32</v>
      </c>
      <c r="O67">
        <v>23.44</v>
      </c>
      <c r="P67">
        <v>23.79</v>
      </c>
      <c r="Q67">
        <v>25.09</v>
      </c>
      <c r="R67">
        <v>22.98</v>
      </c>
      <c r="S67">
        <v>23.72</v>
      </c>
      <c r="T67">
        <v>23.12</v>
      </c>
      <c r="U67">
        <v>22.59</v>
      </c>
      <c r="V67">
        <v>16.02</v>
      </c>
    </row>
    <row r="68" spans="1:22" x14ac:dyDescent="0.25">
      <c r="A68" s="5" t="s">
        <v>153</v>
      </c>
      <c r="B68" s="5" t="s">
        <v>154</v>
      </c>
      <c r="C68">
        <v>88.45</v>
      </c>
      <c r="D68">
        <v>85.53</v>
      </c>
      <c r="E68">
        <v>82.93</v>
      </c>
      <c r="F68">
        <v>87.58</v>
      </c>
      <c r="G68">
        <v>86.59</v>
      </c>
      <c r="H68">
        <v>84.28</v>
      </c>
      <c r="I68">
        <v>81.77</v>
      </c>
      <c r="J68">
        <v>80.67</v>
      </c>
      <c r="K68">
        <v>77.88</v>
      </c>
      <c r="L68">
        <v>74.23</v>
      </c>
      <c r="M68">
        <v>72.680000000000007</v>
      </c>
      <c r="N68">
        <v>74.680000000000007</v>
      </c>
      <c r="O68">
        <v>76.56</v>
      </c>
      <c r="P68">
        <v>76.209999999999994</v>
      </c>
      <c r="Q68">
        <v>74.91</v>
      </c>
      <c r="R68">
        <v>77.02</v>
      </c>
      <c r="S68">
        <v>76.28</v>
      </c>
      <c r="T68">
        <v>76.88</v>
      </c>
      <c r="U68">
        <v>77.41</v>
      </c>
      <c r="V68">
        <v>83.98</v>
      </c>
    </row>
    <row r="69" spans="1:22" x14ac:dyDescent="0.25">
      <c r="A69" s="5" t="s">
        <v>155</v>
      </c>
      <c r="B69" s="5" t="s">
        <v>156</v>
      </c>
      <c r="C69">
        <v>766.11</v>
      </c>
      <c r="D69">
        <v>591.16</v>
      </c>
      <c r="E69">
        <v>485.77</v>
      </c>
      <c r="F69">
        <v>705.04</v>
      </c>
      <c r="G69">
        <v>645.54999999999995</v>
      </c>
      <c r="H69">
        <v>536.24</v>
      </c>
      <c r="I69">
        <v>448.58</v>
      </c>
      <c r="J69">
        <v>417.22</v>
      </c>
      <c r="K69">
        <v>352.06</v>
      </c>
      <c r="L69">
        <v>288.04000000000002</v>
      </c>
      <c r="M69">
        <v>266.08999999999997</v>
      </c>
      <c r="N69">
        <v>294.92</v>
      </c>
      <c r="O69">
        <v>326.66000000000003</v>
      </c>
      <c r="P69">
        <v>320.33999999999997</v>
      </c>
      <c r="Q69">
        <v>298.51</v>
      </c>
      <c r="R69">
        <v>335.22</v>
      </c>
      <c r="S69">
        <v>321.61</v>
      </c>
      <c r="T69">
        <v>332.55</v>
      </c>
      <c r="U69">
        <v>342.63</v>
      </c>
      <c r="V69">
        <v>524.05999999999995</v>
      </c>
    </row>
    <row r="70" spans="1:22" x14ac:dyDescent="0.25">
      <c r="A70" s="5" t="s">
        <v>303</v>
      </c>
      <c r="B70" s="5" t="s">
        <v>304</v>
      </c>
      <c r="C70">
        <v>11.78</v>
      </c>
      <c r="D70">
        <v>11.36</v>
      </c>
      <c r="E70">
        <v>11.12</v>
      </c>
      <c r="F70">
        <v>10.56</v>
      </c>
      <c r="G70">
        <v>10.72</v>
      </c>
      <c r="H70">
        <v>10.039999999999999</v>
      </c>
      <c r="I70">
        <v>9.89</v>
      </c>
      <c r="J70">
        <v>13.53</v>
      </c>
      <c r="K70">
        <v>13.6</v>
      </c>
      <c r="L70">
        <v>14.8</v>
      </c>
      <c r="M70">
        <v>15.62</v>
      </c>
      <c r="N70">
        <v>13.56</v>
      </c>
      <c r="O70">
        <v>15.11</v>
      </c>
      <c r="P70">
        <v>14.52</v>
      </c>
      <c r="Q70">
        <v>15.45</v>
      </c>
      <c r="R70">
        <v>15.86</v>
      </c>
      <c r="S70">
        <v>16.07</v>
      </c>
      <c r="T70">
        <v>17.07</v>
      </c>
      <c r="U70">
        <v>15.4</v>
      </c>
    </row>
    <row r="71" spans="1:22" x14ac:dyDescent="0.25">
      <c r="A71" s="5" t="s">
        <v>157</v>
      </c>
      <c r="B71" s="5" t="s">
        <v>158</v>
      </c>
      <c r="C71">
        <v>63</v>
      </c>
      <c r="D71">
        <v>66.959999999999994</v>
      </c>
      <c r="E71">
        <v>62.84</v>
      </c>
      <c r="F71">
        <v>63.23</v>
      </c>
      <c r="G71">
        <v>61.95</v>
      </c>
      <c r="H71">
        <v>61.32</v>
      </c>
      <c r="I71">
        <v>60.96</v>
      </c>
      <c r="J71">
        <v>54.84</v>
      </c>
      <c r="K71">
        <v>52.13</v>
      </c>
      <c r="L71">
        <v>54.63</v>
      </c>
      <c r="M71">
        <v>51.28</v>
      </c>
      <c r="N71">
        <v>57.27</v>
      </c>
      <c r="O71">
        <v>60.13</v>
      </c>
      <c r="P71">
        <v>54.76</v>
      </c>
      <c r="Q71">
        <v>51.91</v>
      </c>
      <c r="R71">
        <v>50.88</v>
      </c>
      <c r="S71">
        <v>50.7</v>
      </c>
      <c r="T71">
        <v>49.79</v>
      </c>
      <c r="U71">
        <v>49.58</v>
      </c>
    </row>
    <row r="72" spans="1:22" x14ac:dyDescent="0.25">
      <c r="A72" s="5" t="s">
        <v>159</v>
      </c>
      <c r="B72" s="5" t="s">
        <v>160</v>
      </c>
      <c r="C72">
        <v>0.22</v>
      </c>
      <c r="D72">
        <v>0.19</v>
      </c>
      <c r="E72">
        <v>0.24</v>
      </c>
      <c r="F72">
        <v>0.2</v>
      </c>
      <c r="G72">
        <v>0.32</v>
      </c>
      <c r="H72">
        <v>0.46</v>
      </c>
      <c r="I72">
        <v>0.62</v>
      </c>
      <c r="J72">
        <v>0.92</v>
      </c>
      <c r="K72">
        <v>0.54</v>
      </c>
      <c r="L72">
        <v>0.64</v>
      </c>
      <c r="M72">
        <v>0.62</v>
      </c>
      <c r="N72">
        <v>0.66</v>
      </c>
      <c r="O72">
        <v>0.64</v>
      </c>
      <c r="P72">
        <v>0.54</v>
      </c>
      <c r="Q72">
        <v>0.4</v>
      </c>
      <c r="R72">
        <v>0.39</v>
      </c>
      <c r="S72">
        <v>0.36</v>
      </c>
      <c r="T72">
        <v>0.59</v>
      </c>
      <c r="U72">
        <v>0.44</v>
      </c>
    </row>
    <row r="73" spans="1:22" x14ac:dyDescent="0.25">
      <c r="A73" s="5" t="s">
        <v>161</v>
      </c>
      <c r="B73" s="5" t="s">
        <v>162</v>
      </c>
      <c r="C73">
        <v>0.48</v>
      </c>
      <c r="D73">
        <v>0.94</v>
      </c>
      <c r="E73">
        <v>0.82</v>
      </c>
      <c r="F73">
        <v>0.8</v>
      </c>
      <c r="G73">
        <v>1.01</v>
      </c>
      <c r="H73">
        <v>0.72</v>
      </c>
      <c r="I73">
        <v>1.19</v>
      </c>
      <c r="J73">
        <v>1.6</v>
      </c>
      <c r="K73">
        <v>1.45</v>
      </c>
      <c r="L73">
        <v>1.38</v>
      </c>
      <c r="M73">
        <v>1.4</v>
      </c>
      <c r="N73">
        <v>1.71</v>
      </c>
      <c r="O73">
        <v>1.57</v>
      </c>
      <c r="P73">
        <v>1.1299999999999999</v>
      </c>
      <c r="Q73">
        <v>1.04</v>
      </c>
      <c r="R73">
        <v>1.04</v>
      </c>
      <c r="S73">
        <v>0.81</v>
      </c>
      <c r="T73">
        <v>1.81</v>
      </c>
      <c r="U73">
        <v>0.92</v>
      </c>
    </row>
    <row r="74" spans="1:22" x14ac:dyDescent="0.25">
      <c r="A74" s="5" t="s">
        <v>163</v>
      </c>
      <c r="B74" s="5" t="s">
        <v>164</v>
      </c>
      <c r="C74">
        <v>192.39</v>
      </c>
      <c r="D74">
        <v>221.33</v>
      </c>
      <c r="E74">
        <v>247.46</v>
      </c>
      <c r="F74">
        <v>237.99</v>
      </c>
      <c r="G74">
        <v>247.28</v>
      </c>
      <c r="H74">
        <v>277.11</v>
      </c>
      <c r="I74">
        <v>318.20999999999998</v>
      </c>
      <c r="J74">
        <v>236.28</v>
      </c>
      <c r="K74">
        <v>244.98</v>
      </c>
      <c r="L74">
        <v>242.94</v>
      </c>
      <c r="M74">
        <v>247.02</v>
      </c>
      <c r="N74">
        <v>286.86</v>
      </c>
      <c r="O74">
        <v>231.78</v>
      </c>
      <c r="P74">
        <v>258.58999999999997</v>
      </c>
      <c r="Q74">
        <v>251.71</v>
      </c>
      <c r="R74">
        <v>249.25</v>
      </c>
      <c r="S74">
        <v>251.64</v>
      </c>
      <c r="T74">
        <v>227.62</v>
      </c>
      <c r="U74">
        <v>248.42</v>
      </c>
    </row>
    <row r="75" spans="1:22" x14ac:dyDescent="0.25">
      <c r="A75" s="5" t="s">
        <v>165</v>
      </c>
      <c r="B75" s="5" t="s">
        <v>166</v>
      </c>
      <c r="C75">
        <v>33.65</v>
      </c>
      <c r="D75">
        <v>29.67</v>
      </c>
      <c r="E75">
        <v>33.54</v>
      </c>
      <c r="F75">
        <v>32.97</v>
      </c>
      <c r="G75">
        <v>34.549999999999997</v>
      </c>
      <c r="H75">
        <v>35.270000000000003</v>
      </c>
      <c r="I75">
        <v>36.49</v>
      </c>
      <c r="J75">
        <v>42.63</v>
      </c>
      <c r="K75">
        <v>46.1</v>
      </c>
      <c r="L75">
        <v>42.58</v>
      </c>
      <c r="M75">
        <v>45.63</v>
      </c>
      <c r="N75">
        <v>39.76</v>
      </c>
      <c r="O75">
        <v>37.01</v>
      </c>
      <c r="P75">
        <v>41.2</v>
      </c>
      <c r="Q75">
        <v>43.2</v>
      </c>
      <c r="R75">
        <v>43.98</v>
      </c>
      <c r="S75">
        <v>43.61</v>
      </c>
      <c r="T75">
        <v>43.45</v>
      </c>
      <c r="U75">
        <v>43.47</v>
      </c>
    </row>
    <row r="76" spans="1:22" x14ac:dyDescent="0.25">
      <c r="A76" s="5" t="s">
        <v>167</v>
      </c>
      <c r="B76" s="5" t="s">
        <v>168</v>
      </c>
      <c r="C76">
        <v>0.41</v>
      </c>
      <c r="D76">
        <v>0.43</v>
      </c>
      <c r="E76">
        <v>0.61</v>
      </c>
      <c r="F76">
        <v>0.48</v>
      </c>
      <c r="G76">
        <v>0.8</v>
      </c>
      <c r="H76">
        <v>1.28</v>
      </c>
      <c r="I76">
        <v>1.96</v>
      </c>
      <c r="J76">
        <v>2.17</v>
      </c>
      <c r="K76">
        <v>1.31</v>
      </c>
      <c r="L76">
        <v>1.55</v>
      </c>
      <c r="M76">
        <v>1.53</v>
      </c>
      <c r="N76">
        <v>1.9</v>
      </c>
      <c r="O76">
        <v>1.48</v>
      </c>
      <c r="P76">
        <v>1.4</v>
      </c>
      <c r="Q76">
        <v>1.01</v>
      </c>
      <c r="R76">
        <v>0.98</v>
      </c>
      <c r="S76">
        <v>0.91</v>
      </c>
      <c r="T76">
        <v>1.35</v>
      </c>
      <c r="U76">
        <v>1.1000000000000001</v>
      </c>
    </row>
    <row r="77" spans="1:22" x14ac:dyDescent="0.25">
      <c r="A77" s="5" t="s">
        <v>169</v>
      </c>
      <c r="B77" s="5" t="s">
        <v>170</v>
      </c>
      <c r="C77">
        <v>1.84</v>
      </c>
      <c r="D77" t="s">
        <v>67</v>
      </c>
      <c r="E77" t="s">
        <v>67</v>
      </c>
      <c r="F77" t="s">
        <v>67</v>
      </c>
      <c r="G77" t="s">
        <v>67</v>
      </c>
      <c r="H77" t="s">
        <v>67</v>
      </c>
      <c r="I77" t="s">
        <v>67</v>
      </c>
      <c r="J77" t="s">
        <v>67</v>
      </c>
      <c r="K77" t="s">
        <v>67</v>
      </c>
      <c r="L77" t="s">
        <v>67</v>
      </c>
      <c r="M77" t="s">
        <v>67</v>
      </c>
      <c r="N77" t="s">
        <v>67</v>
      </c>
      <c r="O77" t="s">
        <v>67</v>
      </c>
      <c r="P77" t="s">
        <v>67</v>
      </c>
      <c r="Q77" t="s">
        <v>67</v>
      </c>
      <c r="R77" t="s">
        <v>67</v>
      </c>
      <c r="S77" t="s">
        <v>67</v>
      </c>
      <c r="T77" t="s">
        <v>67</v>
      </c>
      <c r="U77" t="s">
        <v>67</v>
      </c>
    </row>
    <row r="78" spans="1:22" x14ac:dyDescent="0.25">
      <c r="A78" s="5" t="s">
        <v>171</v>
      </c>
      <c r="B78" s="5" t="s">
        <v>172</v>
      </c>
      <c r="C78">
        <v>34.32</v>
      </c>
      <c r="D78">
        <v>48.77</v>
      </c>
      <c r="E78">
        <v>50.92</v>
      </c>
      <c r="F78">
        <v>37.67</v>
      </c>
      <c r="G78">
        <v>38.82</v>
      </c>
      <c r="H78">
        <v>44.56</v>
      </c>
      <c r="I78">
        <v>49.96</v>
      </c>
      <c r="J78">
        <v>45.36</v>
      </c>
      <c r="K78">
        <v>47.98</v>
      </c>
      <c r="L78">
        <v>60.53</v>
      </c>
      <c r="M78">
        <v>59.87</v>
      </c>
      <c r="N78">
        <v>63.68</v>
      </c>
      <c r="O78">
        <v>63.33</v>
      </c>
      <c r="P78">
        <v>57.76</v>
      </c>
      <c r="Q78">
        <v>58.08</v>
      </c>
      <c r="R78">
        <v>52.24</v>
      </c>
      <c r="S78">
        <v>54.38</v>
      </c>
      <c r="T78">
        <v>53.2</v>
      </c>
      <c r="U78">
        <v>51.98</v>
      </c>
    </row>
    <row r="79" spans="1:22" x14ac:dyDescent="0.25">
      <c r="A79" s="5" t="s">
        <v>173</v>
      </c>
      <c r="B79" s="5" t="s">
        <v>174</v>
      </c>
      <c r="C79">
        <v>127.62</v>
      </c>
      <c r="D79" t="s">
        <v>67</v>
      </c>
      <c r="E79" t="s">
        <v>67</v>
      </c>
      <c r="F79" t="s">
        <v>67</v>
      </c>
      <c r="G79" t="s">
        <v>67</v>
      </c>
      <c r="H79" t="s">
        <v>67</v>
      </c>
      <c r="I79" t="s">
        <v>67</v>
      </c>
      <c r="J79" t="s">
        <v>67</v>
      </c>
      <c r="K79" t="s">
        <v>67</v>
      </c>
      <c r="L79" t="s">
        <v>67</v>
      </c>
      <c r="M79" t="s">
        <v>67</v>
      </c>
      <c r="N79" t="s">
        <v>67</v>
      </c>
      <c r="O79" t="s">
        <v>67</v>
      </c>
      <c r="P79" t="s">
        <v>67</v>
      </c>
      <c r="Q79" t="s">
        <v>67</v>
      </c>
      <c r="R79" t="s">
        <v>67</v>
      </c>
      <c r="S79" t="s">
        <v>67</v>
      </c>
      <c r="T79" t="s">
        <v>67</v>
      </c>
      <c r="U79" t="s">
        <v>67</v>
      </c>
    </row>
    <row r="80" spans="1:22" x14ac:dyDescent="0.25">
      <c r="A80" s="5" t="s">
        <v>175</v>
      </c>
      <c r="B80" s="5" t="s">
        <v>176</v>
      </c>
      <c r="C80">
        <v>-159.988</v>
      </c>
      <c r="D80">
        <v>-56.223999999999997</v>
      </c>
      <c r="E80">
        <v>222.75</v>
      </c>
      <c r="F80">
        <v>173.24600000000001</v>
      </c>
      <c r="G80">
        <v>1742.7048</v>
      </c>
      <c r="H80">
        <v>-314.44639999999998</v>
      </c>
      <c r="I80">
        <v>196.94499999999999</v>
      </c>
      <c r="J80">
        <v>248.74289999999999</v>
      </c>
      <c r="K80">
        <v>-1120.3499999999999</v>
      </c>
      <c r="L80">
        <v>-4207.17</v>
      </c>
      <c r="M80">
        <v>114.45</v>
      </c>
      <c r="N80">
        <v>132.762</v>
      </c>
      <c r="O80">
        <v>652.65200000000004</v>
      </c>
      <c r="P80">
        <v>286.55399999999997</v>
      </c>
      <c r="Q80">
        <v>160.875</v>
      </c>
      <c r="R80">
        <v>-833.73800000000006</v>
      </c>
      <c r="S80">
        <v>89.470999999999989</v>
      </c>
      <c r="T80">
        <v>248.71</v>
      </c>
      <c r="U80">
        <v>-2417.4430000000002</v>
      </c>
    </row>
    <row r="81" spans="1:21" x14ac:dyDescent="0.25">
      <c r="A81" s="5" t="s">
        <v>177</v>
      </c>
      <c r="B81" s="5" t="s">
        <v>178</v>
      </c>
      <c r="C81">
        <v>1.100000000000001</v>
      </c>
      <c r="D81">
        <v>-1.390000000000001</v>
      </c>
      <c r="E81">
        <v>-0.1099999999999994</v>
      </c>
      <c r="F81">
        <v>-0.1199999999999974</v>
      </c>
      <c r="G81">
        <v>-0.21000000000000091</v>
      </c>
      <c r="H81">
        <v>-0.21000000000000091</v>
      </c>
      <c r="I81">
        <v>0.1099999999999994</v>
      </c>
      <c r="J81">
        <v>-0.21000000000000091</v>
      </c>
      <c r="K81">
        <v>0</v>
      </c>
      <c r="L81">
        <v>-0.29999999999999721</v>
      </c>
      <c r="M81">
        <v>0</v>
      </c>
      <c r="N81">
        <v>-0.10000000000000139</v>
      </c>
      <c r="O81">
        <v>0</v>
      </c>
      <c r="P81">
        <v>-0.10000000000000139</v>
      </c>
      <c r="Q81">
        <v>1.2000000000000031</v>
      </c>
      <c r="R81">
        <v>-1.4000000000000059</v>
      </c>
      <c r="S81">
        <v>0</v>
      </c>
      <c r="T81">
        <v>-4.1999999999999957</v>
      </c>
      <c r="U81">
        <v>0</v>
      </c>
    </row>
    <row r="82" spans="1:21" x14ac:dyDescent="0.25">
      <c r="A82" s="5" t="s">
        <v>179</v>
      </c>
      <c r="B82" s="5" t="s">
        <v>180</v>
      </c>
      <c r="C82">
        <v>2.6</v>
      </c>
      <c r="D82">
        <v>3.56</v>
      </c>
      <c r="E82">
        <v>4.1900000000000004</v>
      </c>
      <c r="F82">
        <v>3.23</v>
      </c>
      <c r="G82">
        <v>-1.8</v>
      </c>
      <c r="H82">
        <v>-4.74</v>
      </c>
      <c r="I82">
        <v>51.53</v>
      </c>
      <c r="J82">
        <v>9.86</v>
      </c>
      <c r="K82">
        <v>21.3</v>
      </c>
      <c r="L82">
        <v>8.86</v>
      </c>
      <c r="M82">
        <v>-17.45</v>
      </c>
      <c r="N82">
        <v>21.7</v>
      </c>
      <c r="O82">
        <v>-1</v>
      </c>
      <c r="P82">
        <v>11.67</v>
      </c>
      <c r="Q82">
        <v>7.01</v>
      </c>
      <c r="R82">
        <v>3.7</v>
      </c>
      <c r="S82">
        <v>10.130000000000001</v>
      </c>
      <c r="T82">
        <v>-0.04</v>
      </c>
      <c r="U82">
        <v>1.71</v>
      </c>
    </row>
    <row r="83" spans="1:21" x14ac:dyDescent="0.25">
      <c r="A83" s="5" t="s">
        <v>181</v>
      </c>
      <c r="B83" s="5" t="s">
        <v>182</v>
      </c>
      <c r="C83">
        <v>3.45</v>
      </c>
      <c r="D83">
        <v>3.66</v>
      </c>
      <c r="E83">
        <v>1.87</v>
      </c>
      <c r="F83">
        <v>-1.1000000000000001</v>
      </c>
      <c r="G83">
        <v>15</v>
      </c>
      <c r="H83">
        <v>18.88</v>
      </c>
      <c r="I83">
        <v>27.56</v>
      </c>
      <c r="J83">
        <v>13.34</v>
      </c>
      <c r="K83">
        <v>4.24</v>
      </c>
      <c r="L83">
        <v>4.37</v>
      </c>
      <c r="M83">
        <v>1.08</v>
      </c>
      <c r="N83">
        <v>10.79</v>
      </c>
      <c r="O83">
        <v>5.89</v>
      </c>
      <c r="P83">
        <v>7.46</v>
      </c>
      <c r="Q83">
        <v>6.95</v>
      </c>
      <c r="R83">
        <v>4.5999999999999996</v>
      </c>
      <c r="S83">
        <v>3.93</v>
      </c>
      <c r="T83" t="s">
        <v>67</v>
      </c>
      <c r="U83" t="s">
        <v>67</v>
      </c>
    </row>
    <row r="84" spans="1:21" x14ac:dyDescent="0.25">
      <c r="A84" s="5" t="s">
        <v>183</v>
      </c>
      <c r="B84" s="5" t="s">
        <v>184</v>
      </c>
      <c r="C84">
        <v>2.36</v>
      </c>
      <c r="D84">
        <v>0.89</v>
      </c>
      <c r="E84">
        <v>10.48</v>
      </c>
      <c r="F84">
        <v>11.62</v>
      </c>
      <c r="G84">
        <v>15.23</v>
      </c>
      <c r="H84">
        <v>17.36</v>
      </c>
      <c r="I84">
        <v>14.82</v>
      </c>
      <c r="J84">
        <v>8.85</v>
      </c>
      <c r="K84">
        <v>6.68</v>
      </c>
      <c r="L84">
        <v>4.76</v>
      </c>
      <c r="M84">
        <v>4.3899999999999997</v>
      </c>
      <c r="N84">
        <v>8.6199999999999992</v>
      </c>
      <c r="O84">
        <v>6.3</v>
      </c>
      <c r="P84">
        <v>6.49</v>
      </c>
      <c r="Q84">
        <v>4.5</v>
      </c>
      <c r="R84" t="s">
        <v>67</v>
      </c>
      <c r="S84" t="s">
        <v>67</v>
      </c>
      <c r="T84" t="s">
        <v>67</v>
      </c>
      <c r="U84" t="s">
        <v>67</v>
      </c>
    </row>
    <row r="85" spans="1:21" x14ac:dyDescent="0.25">
      <c r="A85" s="5" t="s">
        <v>185</v>
      </c>
      <c r="B85" s="5" t="s">
        <v>186</v>
      </c>
      <c r="C85">
        <v>9.86</v>
      </c>
      <c r="D85">
        <v>7.85</v>
      </c>
      <c r="E85">
        <v>9.67</v>
      </c>
      <c r="F85">
        <v>9.15</v>
      </c>
      <c r="G85">
        <v>9.99</v>
      </c>
      <c r="H85">
        <v>10.87</v>
      </c>
      <c r="I85">
        <v>11.72</v>
      </c>
      <c r="J85">
        <v>7.58</v>
      </c>
      <c r="K85">
        <v>6.59</v>
      </c>
      <c r="L85">
        <v>4.63</v>
      </c>
      <c r="M85" t="s">
        <v>67</v>
      </c>
      <c r="N85" t="s">
        <v>67</v>
      </c>
      <c r="O85" t="s">
        <v>67</v>
      </c>
      <c r="P85" t="s">
        <v>67</v>
      </c>
      <c r="Q85" t="s">
        <v>67</v>
      </c>
      <c r="R85" t="s">
        <v>67</v>
      </c>
      <c r="S85" t="s">
        <v>67</v>
      </c>
      <c r="T85" t="s">
        <v>67</v>
      </c>
      <c r="U85" t="s">
        <v>67</v>
      </c>
    </row>
    <row r="86" spans="1:21" x14ac:dyDescent="0.25">
      <c r="A86" s="5" t="s">
        <v>187</v>
      </c>
      <c r="B86" s="5" t="s">
        <v>188</v>
      </c>
      <c r="C86">
        <v>13.62</v>
      </c>
      <c r="D86">
        <v>-17.809999999999999</v>
      </c>
      <c r="E86">
        <v>26.37</v>
      </c>
      <c r="F86">
        <v>-35.479999999999997</v>
      </c>
      <c r="G86">
        <v>-31.34</v>
      </c>
      <c r="H86">
        <v>-28.51</v>
      </c>
      <c r="I86">
        <v>1.55</v>
      </c>
      <c r="J86">
        <v>88.5</v>
      </c>
      <c r="K86">
        <v>1.79</v>
      </c>
      <c r="L86">
        <v>12</v>
      </c>
      <c r="M86">
        <v>-22.81</v>
      </c>
      <c r="N86">
        <v>26.74</v>
      </c>
      <c r="O86">
        <v>16.16</v>
      </c>
      <c r="P86">
        <v>51.15</v>
      </c>
      <c r="Q86">
        <v>9.17</v>
      </c>
      <c r="R86">
        <v>12.68</v>
      </c>
      <c r="S86">
        <v>-33.020000000000003</v>
      </c>
      <c r="T86">
        <v>34.75</v>
      </c>
      <c r="U86">
        <v>171.26</v>
      </c>
    </row>
    <row r="87" spans="1:21" x14ac:dyDescent="0.25">
      <c r="A87" s="5" t="s">
        <v>189</v>
      </c>
      <c r="B87" s="5" t="s">
        <v>190</v>
      </c>
      <c r="C87">
        <v>7.39</v>
      </c>
      <c r="D87">
        <v>-8.9700000000000006</v>
      </c>
      <c r="E87">
        <v>-13.48</v>
      </c>
      <c r="F87">
        <v>-31.78</v>
      </c>
      <c r="G87">
        <v>-19.43</v>
      </c>
      <c r="H87">
        <v>20.51</v>
      </c>
      <c r="I87">
        <v>30.61</v>
      </c>
      <c r="J87">
        <v>34.1</v>
      </c>
      <c r="K87">
        <v>-3.01</v>
      </c>
      <c r="L87">
        <v>5.31</v>
      </c>
      <c r="M87">
        <v>6.7</v>
      </c>
      <c r="N87">
        <v>31.35</v>
      </c>
      <c r="O87">
        <v>25.49</v>
      </c>
      <c r="P87">
        <v>24.33</v>
      </c>
      <c r="Q87">
        <v>-3.72</v>
      </c>
      <c r="R87">
        <v>4.8</v>
      </c>
      <c r="S87">
        <v>57.66</v>
      </c>
      <c r="T87" t="s">
        <v>67</v>
      </c>
      <c r="U87" t="s">
        <v>67</v>
      </c>
    </row>
    <row r="88" spans="1:21" x14ac:dyDescent="0.25">
      <c r="A88" s="5" t="s">
        <v>191</v>
      </c>
      <c r="B88" s="5" t="s">
        <v>192</v>
      </c>
      <c r="C88">
        <v>-8.93</v>
      </c>
      <c r="D88">
        <v>-17.350000000000001</v>
      </c>
      <c r="E88">
        <v>-13.48</v>
      </c>
      <c r="F88">
        <v>-1.06</v>
      </c>
      <c r="G88">
        <v>6.4</v>
      </c>
      <c r="H88">
        <v>15.07</v>
      </c>
      <c r="I88">
        <v>16.21</v>
      </c>
      <c r="J88">
        <v>21.24</v>
      </c>
      <c r="K88">
        <v>6.78</v>
      </c>
      <c r="L88">
        <v>16.649999999999999</v>
      </c>
      <c r="M88">
        <v>16.079999999999998</v>
      </c>
      <c r="N88">
        <v>23.18</v>
      </c>
      <c r="O88">
        <v>11.23</v>
      </c>
      <c r="P88">
        <v>14.95</v>
      </c>
      <c r="Q88">
        <v>38.97</v>
      </c>
      <c r="R88" t="s">
        <v>67</v>
      </c>
      <c r="S88" t="s">
        <v>67</v>
      </c>
      <c r="T88" t="s">
        <v>67</v>
      </c>
      <c r="U88" t="s">
        <v>67</v>
      </c>
    </row>
    <row r="89" spans="1:21" x14ac:dyDescent="0.25">
      <c r="A89" s="5" t="s">
        <v>193</v>
      </c>
      <c r="B89" s="5" t="s">
        <v>194</v>
      </c>
      <c r="C89">
        <v>3.07</v>
      </c>
      <c r="D89">
        <v>-0.56999999999999995</v>
      </c>
      <c r="E89">
        <v>3.88</v>
      </c>
      <c r="F89">
        <v>2.86</v>
      </c>
      <c r="G89">
        <v>11.52</v>
      </c>
      <c r="H89">
        <v>15.57</v>
      </c>
      <c r="I89">
        <v>19.690000000000001</v>
      </c>
      <c r="J89">
        <v>16.239999999999998</v>
      </c>
      <c r="K89">
        <v>10.86</v>
      </c>
      <c r="L89">
        <v>27.81</v>
      </c>
      <c r="M89" t="s">
        <v>67</v>
      </c>
      <c r="N89" t="s">
        <v>67</v>
      </c>
      <c r="O89" t="s">
        <v>67</v>
      </c>
      <c r="P89" t="s">
        <v>67</v>
      </c>
      <c r="Q89" t="s">
        <v>67</v>
      </c>
      <c r="R89" t="s">
        <v>67</v>
      </c>
      <c r="S89" t="s">
        <v>67</v>
      </c>
      <c r="T89" t="s">
        <v>67</v>
      </c>
      <c r="U89" t="s">
        <v>67</v>
      </c>
    </row>
    <row r="90" spans="1:21" x14ac:dyDescent="0.25">
      <c r="A90" s="5" t="s">
        <v>195</v>
      </c>
      <c r="B90" s="5" t="s">
        <v>196</v>
      </c>
      <c r="C90">
        <v>-4.6500000000000004</v>
      </c>
      <c r="D90">
        <v>-1.29</v>
      </c>
      <c r="E90">
        <v>-2.11</v>
      </c>
      <c r="F90">
        <v>-32.26</v>
      </c>
      <c r="G90">
        <v>3.19</v>
      </c>
      <c r="H90">
        <v>1</v>
      </c>
      <c r="I90">
        <v>0.81</v>
      </c>
      <c r="J90">
        <v>0.55000000000000004</v>
      </c>
      <c r="K90">
        <v>2.68</v>
      </c>
      <c r="L90">
        <v>1.42</v>
      </c>
      <c r="M90">
        <v>1.17</v>
      </c>
      <c r="N90">
        <v>0.65</v>
      </c>
      <c r="O90">
        <v>2.23</v>
      </c>
      <c r="P90">
        <v>1.39</v>
      </c>
      <c r="Q90">
        <v>0.53</v>
      </c>
      <c r="R90" t="s">
        <v>67</v>
      </c>
      <c r="S90" t="s">
        <v>67</v>
      </c>
      <c r="T90" t="s">
        <v>67</v>
      </c>
      <c r="U90" t="s">
        <v>67</v>
      </c>
    </row>
    <row r="91" spans="1:21" x14ac:dyDescent="0.25">
      <c r="A91" s="5" t="s">
        <v>197</v>
      </c>
      <c r="B91" s="5" t="s">
        <v>198</v>
      </c>
      <c r="C91">
        <v>-47.25</v>
      </c>
      <c r="D91">
        <v>19.18</v>
      </c>
      <c r="E91">
        <v>6.92</v>
      </c>
      <c r="F91">
        <v>-18.39</v>
      </c>
      <c r="G91">
        <v>37.79</v>
      </c>
      <c r="H91">
        <v>-42.41</v>
      </c>
      <c r="I91">
        <v>12.84</v>
      </c>
      <c r="J91">
        <v>20.66</v>
      </c>
      <c r="K91">
        <v>28.13</v>
      </c>
      <c r="L91">
        <v>6.67</v>
      </c>
      <c r="M91">
        <v>-32.14</v>
      </c>
      <c r="N91">
        <v>32.770000000000003</v>
      </c>
      <c r="O91">
        <v>36.880000000000003</v>
      </c>
      <c r="P91">
        <v>21.08</v>
      </c>
      <c r="Q91">
        <v>7.22</v>
      </c>
      <c r="R91">
        <v>33.82</v>
      </c>
      <c r="S91">
        <v>-50.93</v>
      </c>
      <c r="T91">
        <v>96.36</v>
      </c>
      <c r="U91">
        <v>87.83</v>
      </c>
    </row>
    <row r="92" spans="1:21" x14ac:dyDescent="0.25">
      <c r="A92" s="5" t="s">
        <v>199</v>
      </c>
      <c r="B92" s="5" t="s">
        <v>200</v>
      </c>
      <c r="C92">
        <v>-7.05</v>
      </c>
      <c r="D92">
        <v>2.57</v>
      </c>
      <c r="E92">
        <v>8.77</v>
      </c>
      <c r="F92">
        <v>-7.67</v>
      </c>
      <c r="G92">
        <v>2.74</v>
      </c>
      <c r="H92">
        <v>-2.97</v>
      </c>
      <c r="I92">
        <v>20.54</v>
      </c>
      <c r="J92">
        <v>18.489999999999998</v>
      </c>
      <c r="K92">
        <v>0.89</v>
      </c>
      <c r="L92">
        <v>2.4300000000000002</v>
      </c>
      <c r="M92">
        <v>12.5</v>
      </c>
      <c r="N92">
        <v>30.24</v>
      </c>
      <c r="O92">
        <v>21.73</v>
      </c>
      <c r="P92">
        <v>20.71</v>
      </c>
      <c r="Q92">
        <v>-3.3</v>
      </c>
      <c r="R92">
        <v>26.42</v>
      </c>
      <c r="S92">
        <v>44.42</v>
      </c>
      <c r="T92" t="s">
        <v>67</v>
      </c>
      <c r="U92" t="s">
        <v>67</v>
      </c>
    </row>
    <row r="93" spans="1:21" x14ac:dyDescent="0.25">
      <c r="A93" s="5" t="s">
        <v>201</v>
      </c>
      <c r="B93" s="5" t="s">
        <v>202</v>
      </c>
      <c r="C93">
        <v>-0.35</v>
      </c>
      <c r="D93">
        <v>0.62</v>
      </c>
      <c r="E93">
        <v>-0.65</v>
      </c>
      <c r="F93">
        <v>2.1</v>
      </c>
      <c r="G93">
        <v>11.4</v>
      </c>
      <c r="H93">
        <v>5.18</v>
      </c>
      <c r="I93">
        <v>7.23</v>
      </c>
      <c r="J93">
        <v>11.22</v>
      </c>
      <c r="K93">
        <v>14.46</v>
      </c>
      <c r="L93">
        <v>13.05</v>
      </c>
      <c r="M93">
        <v>13.16</v>
      </c>
      <c r="N93">
        <v>26.35</v>
      </c>
      <c r="O93">
        <v>9.61</v>
      </c>
      <c r="P93">
        <v>21.51</v>
      </c>
      <c r="Q93">
        <v>34.86</v>
      </c>
      <c r="R93" t="s">
        <v>67</v>
      </c>
      <c r="S93" t="s">
        <v>67</v>
      </c>
      <c r="T93" t="s">
        <v>67</v>
      </c>
      <c r="U93" t="s">
        <v>67</v>
      </c>
    </row>
    <row r="94" spans="1:21" x14ac:dyDescent="0.25">
      <c r="A94" s="5" t="s">
        <v>203</v>
      </c>
      <c r="B94" s="5" t="s">
        <v>204</v>
      </c>
      <c r="C94">
        <v>2.41</v>
      </c>
      <c r="D94">
        <v>3.92</v>
      </c>
      <c r="E94">
        <v>5.28</v>
      </c>
      <c r="F94">
        <v>8.2799999999999994</v>
      </c>
      <c r="G94">
        <v>12.23</v>
      </c>
      <c r="H94">
        <v>9.17</v>
      </c>
      <c r="I94">
        <v>16.79</v>
      </c>
      <c r="J94">
        <v>10.42</v>
      </c>
      <c r="K94">
        <v>17.989999999999998</v>
      </c>
      <c r="L94">
        <v>23.96</v>
      </c>
      <c r="M94" t="s">
        <v>67</v>
      </c>
      <c r="N94" t="s">
        <v>67</v>
      </c>
      <c r="O94" t="s">
        <v>67</v>
      </c>
      <c r="P94" t="s">
        <v>67</v>
      </c>
      <c r="Q94" t="s">
        <v>67</v>
      </c>
      <c r="R94" t="s">
        <v>67</v>
      </c>
      <c r="S94" t="s">
        <v>67</v>
      </c>
      <c r="T94" t="s">
        <v>67</v>
      </c>
      <c r="U94" t="s">
        <v>67</v>
      </c>
    </row>
    <row r="95" spans="1:21" x14ac:dyDescent="0.25">
      <c r="A95" s="5" t="s">
        <v>205</v>
      </c>
      <c r="B95" s="5" t="s">
        <v>206</v>
      </c>
      <c r="C95">
        <v>193.75</v>
      </c>
      <c r="D95">
        <v>-124.24</v>
      </c>
      <c r="E95">
        <v>28.16</v>
      </c>
      <c r="F95">
        <v>-90.09</v>
      </c>
      <c r="G95">
        <v>-650.74</v>
      </c>
      <c r="H95">
        <v>-258.66000000000003</v>
      </c>
      <c r="I95">
        <v>-20.56</v>
      </c>
      <c r="J95">
        <v>-122.06</v>
      </c>
      <c r="K95">
        <v>-73.37</v>
      </c>
      <c r="L95">
        <v>-3742.57</v>
      </c>
      <c r="M95">
        <v>-13.79</v>
      </c>
      <c r="N95">
        <v>-79.72</v>
      </c>
      <c r="O95">
        <v>127.76</v>
      </c>
      <c r="P95">
        <v>77.58</v>
      </c>
      <c r="Q95">
        <v>-120.01</v>
      </c>
      <c r="R95">
        <v>-993.14</v>
      </c>
      <c r="S95">
        <v>-64.03</v>
      </c>
      <c r="T95">
        <v>-108.95</v>
      </c>
      <c r="U95">
        <v>-3654.96</v>
      </c>
    </row>
    <row r="96" spans="1:21" x14ac:dyDescent="0.25">
      <c r="A96" s="5" t="s">
        <v>207</v>
      </c>
      <c r="B96" s="5" t="s">
        <v>208</v>
      </c>
      <c r="C96">
        <v>32.56</v>
      </c>
      <c r="D96">
        <v>-62.06</v>
      </c>
      <c r="E96">
        <v>-237.56</v>
      </c>
      <c r="F96">
        <v>-333.16</v>
      </c>
      <c r="G96">
        <v>-309.99</v>
      </c>
      <c r="H96">
        <v>-133.76</v>
      </c>
      <c r="I96">
        <v>-72</v>
      </c>
      <c r="J96">
        <v>-1312.67</v>
      </c>
      <c r="K96">
        <v>-1276.58</v>
      </c>
      <c r="L96">
        <v>-1278.69</v>
      </c>
      <c r="M96">
        <v>11.42</v>
      </c>
      <c r="N96">
        <v>41.87</v>
      </c>
      <c r="O96">
        <v>28.44</v>
      </c>
      <c r="P96">
        <v>-345.19</v>
      </c>
      <c r="Q96">
        <v>-392.39</v>
      </c>
      <c r="R96">
        <v>-388.71</v>
      </c>
      <c r="S96">
        <v>-1275.98</v>
      </c>
      <c r="T96" t="s">
        <v>67</v>
      </c>
      <c r="U96" t="s">
        <v>67</v>
      </c>
    </row>
    <row r="97" spans="1:22" x14ac:dyDescent="0.25">
      <c r="A97" s="5" t="s">
        <v>209</v>
      </c>
      <c r="B97" s="5" t="s">
        <v>210</v>
      </c>
      <c r="C97">
        <v>-128.63</v>
      </c>
      <c r="D97">
        <v>-219.11</v>
      </c>
      <c r="E97">
        <v>-198.38</v>
      </c>
      <c r="F97">
        <v>-228.42</v>
      </c>
      <c r="G97">
        <v>-225.08</v>
      </c>
      <c r="H97">
        <v>-843.44</v>
      </c>
      <c r="I97">
        <v>-794.47</v>
      </c>
      <c r="J97">
        <v>-806.3</v>
      </c>
      <c r="K97">
        <v>-756.34</v>
      </c>
      <c r="L97">
        <v>-726.15</v>
      </c>
      <c r="M97">
        <v>-1.64</v>
      </c>
      <c r="N97">
        <v>-197.51</v>
      </c>
      <c r="O97">
        <v>-194.37</v>
      </c>
      <c r="P97">
        <v>-241.71</v>
      </c>
      <c r="Q97">
        <v>-988.22</v>
      </c>
      <c r="R97" t="s">
        <v>67</v>
      </c>
      <c r="S97" t="s">
        <v>67</v>
      </c>
      <c r="T97" t="s">
        <v>67</v>
      </c>
      <c r="U97" t="s">
        <v>67</v>
      </c>
    </row>
    <row r="98" spans="1:22" x14ac:dyDescent="0.25">
      <c r="A98" s="5" t="s">
        <v>211</v>
      </c>
      <c r="B98" s="5" t="s">
        <v>212</v>
      </c>
      <c r="C98">
        <v>-486.04</v>
      </c>
      <c r="D98">
        <v>-506.79</v>
      </c>
      <c r="E98">
        <v>-502.34</v>
      </c>
      <c r="F98">
        <v>-492.38</v>
      </c>
      <c r="G98">
        <v>-475.61</v>
      </c>
      <c r="H98">
        <v>-422.54</v>
      </c>
      <c r="I98">
        <v>-495.99</v>
      </c>
      <c r="J98">
        <v>-500.33</v>
      </c>
      <c r="K98">
        <v>-499.02</v>
      </c>
      <c r="L98">
        <v>-857.18</v>
      </c>
      <c r="M98" t="s">
        <v>67</v>
      </c>
      <c r="N98" t="s">
        <v>67</v>
      </c>
      <c r="O98" t="s">
        <v>67</v>
      </c>
      <c r="P98" t="s">
        <v>67</v>
      </c>
      <c r="Q98" t="s">
        <v>67</v>
      </c>
      <c r="R98" t="s">
        <v>67</v>
      </c>
      <c r="S98" t="s">
        <v>67</v>
      </c>
      <c r="T98" t="s">
        <v>67</v>
      </c>
      <c r="U98" t="s">
        <v>67</v>
      </c>
    </row>
    <row r="99" spans="1:22" x14ac:dyDescent="0.25">
      <c r="A99" s="5" t="s">
        <v>213</v>
      </c>
      <c r="B99" s="5" t="s">
        <v>214</v>
      </c>
      <c r="C99">
        <v>1209</v>
      </c>
      <c r="D99" t="s">
        <v>67</v>
      </c>
      <c r="E99" t="s">
        <v>67</v>
      </c>
      <c r="F99" t="s">
        <v>67</v>
      </c>
      <c r="G99" t="s">
        <v>67</v>
      </c>
      <c r="H99" t="s">
        <v>67</v>
      </c>
      <c r="I99" t="s">
        <v>67</v>
      </c>
      <c r="J99" t="s">
        <v>67</v>
      </c>
      <c r="K99" t="s">
        <v>67</v>
      </c>
      <c r="L99" t="s">
        <v>67</v>
      </c>
      <c r="M99" t="s">
        <v>67</v>
      </c>
      <c r="N99" t="s">
        <v>67</v>
      </c>
      <c r="O99" t="s">
        <v>67</v>
      </c>
      <c r="P99" t="s">
        <v>67</v>
      </c>
      <c r="Q99" t="s">
        <v>67</v>
      </c>
      <c r="R99" t="s">
        <v>67</v>
      </c>
      <c r="S99" t="s">
        <v>67</v>
      </c>
      <c r="T99" t="s">
        <v>67</v>
      </c>
      <c r="U99" t="s">
        <v>67</v>
      </c>
      <c r="V99" t="s">
        <v>67</v>
      </c>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W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3" width="20" customWidth="1"/>
    <col min="14" max="20" width="10" customWidth="1"/>
    <col min="21" max="21" width="20" customWidth="1"/>
    <col min="22" max="22" width="10" customWidth="1"/>
    <col min="23" max="23" width="8" customWidth="1"/>
  </cols>
  <sheetData>
    <row r="1" spans="1:23" ht="18.75" customHeight="1" x14ac:dyDescent="0.3">
      <c r="A1" s="1" t="s">
        <v>675</v>
      </c>
      <c r="B1" s="2" t="s">
        <v>676</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397</v>
      </c>
      <c r="C4" s="5" t="s">
        <v>9</v>
      </c>
      <c r="D4" s="5"/>
      <c r="E4" t="s">
        <v>677</v>
      </c>
      <c r="G4" t="s">
        <v>678</v>
      </c>
      <c r="H4" t="s">
        <v>507</v>
      </c>
      <c r="J4" t="s">
        <v>679</v>
      </c>
      <c r="L4" t="s">
        <v>680</v>
      </c>
    </row>
    <row r="5" spans="1:23" x14ac:dyDescent="0.25">
      <c r="A5" s="5" t="s">
        <v>15</v>
      </c>
      <c r="B5" t="s">
        <v>681</v>
      </c>
      <c r="C5" s="5" t="s">
        <v>17</v>
      </c>
      <c r="D5" s="5"/>
      <c r="E5" t="s">
        <v>682</v>
      </c>
      <c r="G5" t="s">
        <v>683</v>
      </c>
      <c r="H5" t="s">
        <v>20</v>
      </c>
      <c r="J5" t="s">
        <v>684</v>
      </c>
      <c r="L5" t="s">
        <v>685</v>
      </c>
    </row>
    <row r="6" spans="1:23" x14ac:dyDescent="0.25">
      <c r="A6" s="5" t="s">
        <v>23</v>
      </c>
      <c r="B6" t="s">
        <v>686</v>
      </c>
      <c r="C6" s="5" t="s">
        <v>25</v>
      </c>
      <c r="D6" s="5"/>
      <c r="E6" t="s">
        <v>687</v>
      </c>
      <c r="G6" t="s">
        <v>233</v>
      </c>
      <c r="H6" t="s">
        <v>28</v>
      </c>
      <c r="J6" t="s">
        <v>688</v>
      </c>
      <c r="L6" t="s">
        <v>689</v>
      </c>
    </row>
    <row r="7" spans="1:23" x14ac:dyDescent="0.25">
      <c r="A7" s="5" t="s">
        <v>29</v>
      </c>
      <c r="B7" t="s">
        <v>277</v>
      </c>
      <c r="C7" s="5" t="s">
        <v>31</v>
      </c>
      <c r="D7" s="5"/>
      <c r="E7" t="s">
        <v>690</v>
      </c>
      <c r="G7" t="s">
        <v>320</v>
      </c>
      <c r="H7" t="s">
        <v>34</v>
      </c>
      <c r="J7" t="s">
        <v>248</v>
      </c>
      <c r="L7" t="s">
        <v>348</v>
      </c>
    </row>
    <row r="8" spans="1:23" x14ac:dyDescent="0.25">
      <c r="A8" s="5" t="s">
        <v>35</v>
      </c>
      <c r="B8" t="s">
        <v>36</v>
      </c>
      <c r="C8" s="5" t="s">
        <v>37</v>
      </c>
      <c r="D8" s="5"/>
      <c r="E8" t="s">
        <v>691</v>
      </c>
      <c r="G8" t="s">
        <v>321</v>
      </c>
      <c r="H8" t="s">
        <v>40</v>
      </c>
      <c r="J8" t="s">
        <v>692</v>
      </c>
      <c r="L8" t="s">
        <v>509</v>
      </c>
    </row>
    <row r="9" spans="1:23" x14ac:dyDescent="0.25">
      <c r="A9" s="5" t="s">
        <v>41</v>
      </c>
      <c r="B9" t="s">
        <v>42</v>
      </c>
      <c r="C9" s="5" t="s">
        <v>43</v>
      </c>
      <c r="D9" s="5"/>
      <c r="E9" t="s">
        <v>693</v>
      </c>
      <c r="J9" t="s">
        <v>275</v>
      </c>
      <c r="L9" t="s">
        <v>694</v>
      </c>
    </row>
    <row r="10" spans="1:23" x14ac:dyDescent="0.25">
      <c r="A10" s="5" t="s">
        <v>45</v>
      </c>
      <c r="B10" t="s">
        <v>695</v>
      </c>
      <c r="C10" s="5" t="s">
        <v>47</v>
      </c>
      <c r="D10" s="5"/>
      <c r="E10" t="s">
        <v>696</v>
      </c>
      <c r="J10" t="s">
        <v>697</v>
      </c>
      <c r="L10" t="s">
        <v>451</v>
      </c>
    </row>
    <row r="11" spans="1:23" x14ac:dyDescent="0.25">
      <c r="A11" s="5" t="s">
        <v>49</v>
      </c>
      <c r="B11" t="s">
        <v>698</v>
      </c>
      <c r="J11" t="s">
        <v>21</v>
      </c>
      <c r="L11" t="s">
        <v>699</v>
      </c>
    </row>
    <row r="12" spans="1:23" x14ac:dyDescent="0.25">
      <c r="A12" s="5" t="s">
        <v>51</v>
      </c>
      <c r="B12" t="s">
        <v>357</v>
      </c>
    </row>
    <row r="13" spans="1:23" x14ac:dyDescent="0.25">
      <c r="A13" s="5" t="s">
        <v>53</v>
      </c>
      <c r="B13" t="s">
        <v>700</v>
      </c>
    </row>
    <row r="14" spans="1:23" x14ac:dyDescent="0.25">
      <c r="A14" s="5" t="s">
        <v>55</v>
      </c>
      <c r="B14" t="s">
        <v>701</v>
      </c>
    </row>
    <row r="15" spans="1:23" x14ac:dyDescent="0.25">
      <c r="A15" s="5" t="s">
        <v>57</v>
      </c>
      <c r="B15" t="s">
        <v>702</v>
      </c>
    </row>
    <row r="16" spans="1:23" x14ac:dyDescent="0.25">
      <c r="A16" s="5" t="s">
        <v>59</v>
      </c>
      <c r="B16" t="s">
        <v>703</v>
      </c>
    </row>
    <row r="17" spans="1:23" x14ac:dyDescent="0.25">
      <c r="A17" s="5" t="s">
        <v>61</v>
      </c>
      <c r="B17" t="s">
        <v>704</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5375</v>
      </c>
      <c r="D20">
        <v>4323</v>
      </c>
      <c r="E20">
        <v>3570</v>
      </c>
      <c r="F20">
        <v>3094</v>
      </c>
      <c r="G20">
        <v>2831</v>
      </c>
      <c r="H20">
        <v>2580</v>
      </c>
      <c r="I20">
        <v>2274</v>
      </c>
      <c r="J20">
        <v>2097</v>
      </c>
      <c r="K20">
        <v>1995</v>
      </c>
      <c r="L20">
        <v>1723</v>
      </c>
      <c r="M20">
        <v>1379</v>
      </c>
      <c r="N20">
        <v>1432</v>
      </c>
      <c r="O20">
        <v>1384</v>
      </c>
      <c r="P20">
        <v>1220</v>
      </c>
      <c r="Q20">
        <v>1178</v>
      </c>
      <c r="R20">
        <v>1088</v>
      </c>
      <c r="S20">
        <v>791.9</v>
      </c>
      <c r="T20">
        <v>751.7</v>
      </c>
      <c r="U20">
        <v>641.5</v>
      </c>
      <c r="V20">
        <v>488.6</v>
      </c>
      <c r="W20">
        <v>314.2</v>
      </c>
    </row>
    <row r="21" spans="1:23" x14ac:dyDescent="0.25">
      <c r="A21" s="5" t="s">
        <v>299</v>
      </c>
      <c r="B21" s="5" t="s">
        <v>300</v>
      </c>
      <c r="C21">
        <v>767.8</v>
      </c>
      <c r="D21">
        <v>642.9</v>
      </c>
      <c r="E21">
        <v>543.79999999999995</v>
      </c>
      <c r="F21">
        <v>474.5</v>
      </c>
      <c r="G21">
        <v>429.4</v>
      </c>
      <c r="H21">
        <v>383.2</v>
      </c>
      <c r="I21">
        <v>340.4</v>
      </c>
      <c r="J21">
        <v>318.8</v>
      </c>
      <c r="K21">
        <v>299.5</v>
      </c>
      <c r="L21">
        <v>236.5</v>
      </c>
      <c r="M21">
        <v>199.5</v>
      </c>
      <c r="N21">
        <v>218.1</v>
      </c>
      <c r="O21">
        <v>195.3</v>
      </c>
      <c r="P21">
        <v>173.6</v>
      </c>
      <c r="Q21">
        <v>162.9</v>
      </c>
      <c r="R21">
        <v>149.1</v>
      </c>
      <c r="S21">
        <v>106.2</v>
      </c>
      <c r="T21">
        <v>93.7</v>
      </c>
      <c r="U21">
        <v>79.8</v>
      </c>
      <c r="V21">
        <v>59.8</v>
      </c>
      <c r="W21">
        <v>42.5</v>
      </c>
    </row>
    <row r="22" spans="1:23" x14ac:dyDescent="0.25">
      <c r="A22" s="5" t="s">
        <v>68</v>
      </c>
      <c r="B22" s="5" t="s">
        <v>69</v>
      </c>
      <c r="C22">
        <v>241.4</v>
      </c>
      <c r="D22">
        <v>195.1</v>
      </c>
      <c r="E22">
        <v>164.3</v>
      </c>
      <c r="F22">
        <v>144.1</v>
      </c>
      <c r="G22">
        <v>129.5</v>
      </c>
      <c r="H22">
        <v>108.5</v>
      </c>
      <c r="I22">
        <v>91</v>
      </c>
      <c r="J22">
        <v>80.5</v>
      </c>
      <c r="K22">
        <v>86.4</v>
      </c>
      <c r="L22">
        <v>60.7</v>
      </c>
      <c r="M22">
        <v>42.7</v>
      </c>
      <c r="N22">
        <v>60.2</v>
      </c>
      <c r="O22">
        <v>58.3</v>
      </c>
      <c r="P22">
        <v>45.7</v>
      </c>
      <c r="Q22">
        <v>41.2</v>
      </c>
      <c r="R22">
        <v>38.5</v>
      </c>
      <c r="S22">
        <v>27.1</v>
      </c>
      <c r="T22">
        <v>18.399999999999999</v>
      </c>
      <c r="U22">
        <v>13.1</v>
      </c>
      <c r="V22">
        <v>7.9</v>
      </c>
      <c r="W22">
        <v>13.6</v>
      </c>
    </row>
    <row r="23" spans="1:23" x14ac:dyDescent="0.25">
      <c r="A23" s="5" t="s">
        <v>70</v>
      </c>
      <c r="B23" s="5" t="s">
        <v>71</v>
      </c>
      <c r="C23">
        <v>-5.0999999999999996</v>
      </c>
      <c r="D23">
        <v>-1.9</v>
      </c>
      <c r="E23">
        <v>-1.5</v>
      </c>
      <c r="F23">
        <v>1</v>
      </c>
      <c r="G23">
        <v>-0.1</v>
      </c>
      <c r="H23">
        <v>-1.1000000000000001</v>
      </c>
      <c r="I23">
        <v>-1.7</v>
      </c>
      <c r="J23">
        <v>-1.2</v>
      </c>
      <c r="K23">
        <v>-0.1</v>
      </c>
      <c r="L23">
        <v>1.1000000000000001</v>
      </c>
      <c r="M23">
        <v>1</v>
      </c>
      <c r="N23">
        <v>1.3</v>
      </c>
      <c r="O23">
        <v>0.7</v>
      </c>
      <c r="P23">
        <v>0.2</v>
      </c>
      <c r="Q23" t="s">
        <v>67</v>
      </c>
      <c r="R23">
        <v>-0.2</v>
      </c>
      <c r="S23">
        <v>0.1</v>
      </c>
      <c r="T23">
        <v>0.6</v>
      </c>
      <c r="U23">
        <v>1.3</v>
      </c>
      <c r="V23">
        <v>0.6</v>
      </c>
      <c r="W23">
        <v>-2.4</v>
      </c>
    </row>
    <row r="24" spans="1:23" x14ac:dyDescent="0.25">
      <c r="A24" s="5" t="s">
        <v>72</v>
      </c>
      <c r="B24" s="5" t="s">
        <v>73</v>
      </c>
      <c r="C24">
        <v>236.3</v>
      </c>
      <c r="D24">
        <v>193.2</v>
      </c>
      <c r="E24">
        <v>162.80000000000001</v>
      </c>
      <c r="F24">
        <v>145.1</v>
      </c>
      <c r="G24">
        <v>129.4</v>
      </c>
      <c r="H24">
        <v>107.4</v>
      </c>
      <c r="I24">
        <v>89.3</v>
      </c>
      <c r="J24">
        <v>79.3</v>
      </c>
      <c r="K24">
        <v>86.3</v>
      </c>
      <c r="L24">
        <v>61.8</v>
      </c>
      <c r="M24">
        <v>43.7</v>
      </c>
      <c r="N24">
        <v>61.5</v>
      </c>
      <c r="O24">
        <v>59</v>
      </c>
      <c r="P24">
        <v>45.9</v>
      </c>
      <c r="Q24">
        <v>41.2</v>
      </c>
      <c r="R24">
        <v>38.299999999999997</v>
      </c>
      <c r="S24">
        <v>27.2</v>
      </c>
      <c r="T24">
        <v>19</v>
      </c>
      <c r="U24">
        <v>14.4</v>
      </c>
      <c r="V24">
        <v>8.5</v>
      </c>
      <c r="W24">
        <v>11.2</v>
      </c>
    </row>
    <row r="25" spans="1:23" x14ac:dyDescent="0.25">
      <c r="A25" s="5" t="s">
        <v>74</v>
      </c>
      <c r="B25" s="5" t="s">
        <v>75</v>
      </c>
      <c r="C25">
        <v>65.8</v>
      </c>
      <c r="D25">
        <v>56.1</v>
      </c>
      <c r="E25">
        <v>48.2</v>
      </c>
      <c r="F25">
        <v>41.7</v>
      </c>
      <c r="G25">
        <v>36.5</v>
      </c>
      <c r="H25">
        <v>31.2</v>
      </c>
      <c r="I25">
        <v>25.9</v>
      </c>
      <c r="J25">
        <v>22.7</v>
      </c>
      <c r="K25">
        <v>23.6</v>
      </c>
      <c r="L25">
        <v>15.4</v>
      </c>
      <c r="M25">
        <v>9.4</v>
      </c>
      <c r="N25">
        <v>16.100000000000001</v>
      </c>
      <c r="O25">
        <v>18</v>
      </c>
      <c r="P25">
        <v>15.1</v>
      </c>
      <c r="Q25">
        <v>11.9</v>
      </c>
      <c r="R25">
        <v>12.4</v>
      </c>
      <c r="S25">
        <v>8.6999999999999993</v>
      </c>
      <c r="T25">
        <v>7</v>
      </c>
      <c r="U25">
        <v>5.4</v>
      </c>
      <c r="V25">
        <v>3.3</v>
      </c>
      <c r="W25">
        <v>6</v>
      </c>
    </row>
    <row r="26" spans="1:23" x14ac:dyDescent="0.25">
      <c r="A26" s="5" t="s">
        <v>76</v>
      </c>
      <c r="B26" s="5" t="s">
        <v>77</v>
      </c>
      <c r="C26">
        <v>170.5</v>
      </c>
      <c r="D26">
        <v>137.1</v>
      </c>
      <c r="E26">
        <v>114.6</v>
      </c>
      <c r="F26">
        <v>103.4</v>
      </c>
      <c r="G26">
        <v>92.9</v>
      </c>
      <c r="H26">
        <v>76.2</v>
      </c>
      <c r="I26">
        <v>63.4</v>
      </c>
      <c r="J26">
        <v>56.6</v>
      </c>
      <c r="K26">
        <v>62.7</v>
      </c>
      <c r="L26">
        <v>46.4</v>
      </c>
      <c r="M26">
        <v>34.299999999999997</v>
      </c>
      <c r="N26">
        <v>45.4</v>
      </c>
      <c r="O26">
        <v>41</v>
      </c>
      <c r="P26">
        <v>30.7</v>
      </c>
      <c r="Q26">
        <v>29.3</v>
      </c>
      <c r="R26">
        <v>26</v>
      </c>
      <c r="S26">
        <v>18.600000000000001</v>
      </c>
      <c r="T26">
        <v>12</v>
      </c>
      <c r="U26">
        <v>9</v>
      </c>
      <c r="V26">
        <v>5.2</v>
      </c>
      <c r="W26">
        <v>5.2</v>
      </c>
    </row>
    <row r="27" spans="1:23" x14ac:dyDescent="0.25">
      <c r="A27" s="5" t="s">
        <v>78</v>
      </c>
      <c r="B27" s="5" t="s">
        <v>79</v>
      </c>
      <c r="C27" t="s">
        <v>67</v>
      </c>
      <c r="D27" t="s">
        <v>67</v>
      </c>
      <c r="E27" t="s">
        <v>67</v>
      </c>
      <c r="F27" t="s">
        <v>67</v>
      </c>
      <c r="G27" t="s">
        <v>67</v>
      </c>
      <c r="H27" t="s">
        <v>67</v>
      </c>
      <c r="I27" t="s">
        <v>67</v>
      </c>
      <c r="J27" t="s">
        <v>67</v>
      </c>
      <c r="K27" t="s">
        <v>67</v>
      </c>
      <c r="L27" t="s">
        <v>67</v>
      </c>
      <c r="M27" t="s">
        <v>67</v>
      </c>
      <c r="N27">
        <v>-0.1</v>
      </c>
      <c r="O27">
        <v>-0.1</v>
      </c>
      <c r="P27" t="s">
        <v>67</v>
      </c>
      <c r="Q27" t="s">
        <v>67</v>
      </c>
      <c r="R27" t="s">
        <v>67</v>
      </c>
      <c r="S27">
        <v>-0.2</v>
      </c>
      <c r="T27" t="s">
        <v>67</v>
      </c>
      <c r="U27" t="s">
        <v>67</v>
      </c>
      <c r="V27" t="s">
        <v>67</v>
      </c>
      <c r="W27" t="s">
        <v>67</v>
      </c>
    </row>
    <row r="28" spans="1:23" x14ac:dyDescent="0.25">
      <c r="A28" s="5" t="s">
        <v>80</v>
      </c>
      <c r="B28" s="5" t="s">
        <v>81</v>
      </c>
      <c r="C28">
        <v>170.5</v>
      </c>
      <c r="D28">
        <v>137.1</v>
      </c>
      <c r="E28">
        <v>114.6</v>
      </c>
      <c r="F28">
        <v>103.4</v>
      </c>
      <c r="G28">
        <v>92.9</v>
      </c>
      <c r="H28">
        <v>76.2</v>
      </c>
      <c r="I28">
        <v>63.4</v>
      </c>
      <c r="J28">
        <v>56.6</v>
      </c>
      <c r="K28">
        <v>62.7</v>
      </c>
      <c r="L28">
        <v>46.4</v>
      </c>
      <c r="M28">
        <v>34.299999999999997</v>
      </c>
      <c r="N28">
        <v>45.4</v>
      </c>
      <c r="O28">
        <v>40.9</v>
      </c>
      <c r="P28">
        <v>30.7</v>
      </c>
      <c r="Q28">
        <v>29.3</v>
      </c>
      <c r="R28">
        <v>29.5</v>
      </c>
      <c r="S28">
        <v>18.399999999999999</v>
      </c>
      <c r="T28">
        <v>12</v>
      </c>
      <c r="U28">
        <v>9</v>
      </c>
      <c r="V28">
        <v>5.2</v>
      </c>
      <c r="W28">
        <v>5.2</v>
      </c>
    </row>
    <row r="29" spans="1:23" x14ac:dyDescent="0.25">
      <c r="A29" s="5" t="s">
        <v>82</v>
      </c>
      <c r="B29" s="5" t="s">
        <v>83</v>
      </c>
      <c r="C29">
        <v>1548</v>
      </c>
      <c r="D29">
        <v>1368</v>
      </c>
      <c r="E29">
        <v>1028</v>
      </c>
      <c r="F29">
        <v>901.1</v>
      </c>
      <c r="G29">
        <v>806</v>
      </c>
      <c r="H29">
        <v>694.7</v>
      </c>
      <c r="I29">
        <v>611.1</v>
      </c>
      <c r="J29">
        <v>547.9</v>
      </c>
      <c r="K29">
        <v>521.79999999999995</v>
      </c>
      <c r="L29">
        <v>447.5</v>
      </c>
      <c r="M29">
        <v>356.2</v>
      </c>
      <c r="N29">
        <v>339.1</v>
      </c>
      <c r="O29">
        <v>305.89999999999998</v>
      </c>
      <c r="P29">
        <v>275.2</v>
      </c>
      <c r="Q29">
        <v>273.89999999999998</v>
      </c>
      <c r="R29">
        <v>261.5</v>
      </c>
      <c r="S29">
        <v>181.6</v>
      </c>
      <c r="T29">
        <v>170.1</v>
      </c>
      <c r="U29">
        <v>163.5</v>
      </c>
      <c r="V29">
        <v>160.19999999999999</v>
      </c>
      <c r="W29">
        <v>68.3</v>
      </c>
    </row>
    <row r="30" spans="1:23" x14ac:dyDescent="0.25">
      <c r="A30" s="5" t="s">
        <v>84</v>
      </c>
      <c r="B30" s="5" t="s">
        <v>85</v>
      </c>
      <c r="C30">
        <v>846.4</v>
      </c>
      <c r="D30">
        <v>659.3</v>
      </c>
      <c r="E30">
        <v>415.2</v>
      </c>
      <c r="F30">
        <v>368.2</v>
      </c>
      <c r="G30">
        <v>344.4</v>
      </c>
      <c r="H30">
        <v>321.89999999999998</v>
      </c>
      <c r="I30">
        <v>299.2</v>
      </c>
      <c r="J30">
        <v>297.5</v>
      </c>
      <c r="K30">
        <v>281.60000000000002</v>
      </c>
      <c r="L30">
        <v>206.2</v>
      </c>
      <c r="M30">
        <v>164.5</v>
      </c>
      <c r="N30">
        <v>157</v>
      </c>
      <c r="O30">
        <v>145.5</v>
      </c>
      <c r="P30">
        <v>144.9</v>
      </c>
      <c r="Q30">
        <v>140</v>
      </c>
      <c r="R30">
        <v>119.6</v>
      </c>
      <c r="S30">
        <v>96.9</v>
      </c>
      <c r="T30">
        <v>76.7</v>
      </c>
      <c r="U30">
        <v>65.8</v>
      </c>
      <c r="V30">
        <v>56.6</v>
      </c>
      <c r="W30">
        <v>34.799999999999997</v>
      </c>
    </row>
    <row r="31" spans="1:23" x14ac:dyDescent="0.25">
      <c r="A31" s="5" t="s">
        <v>86</v>
      </c>
      <c r="B31" s="5" t="s">
        <v>87</v>
      </c>
      <c r="C31">
        <v>2395</v>
      </c>
      <c r="D31">
        <v>2027</v>
      </c>
      <c r="E31">
        <v>1443</v>
      </c>
      <c r="F31">
        <v>1269</v>
      </c>
      <c r="G31">
        <v>1150</v>
      </c>
      <c r="H31">
        <v>1017</v>
      </c>
      <c r="I31">
        <v>910.3</v>
      </c>
      <c r="J31">
        <v>845.4</v>
      </c>
      <c r="K31">
        <v>803.4</v>
      </c>
      <c r="L31">
        <v>653.70000000000005</v>
      </c>
      <c r="M31">
        <v>520.70000000000005</v>
      </c>
      <c r="N31">
        <v>496.1</v>
      </c>
      <c r="O31">
        <v>451.4</v>
      </c>
      <c r="P31">
        <v>420.1</v>
      </c>
      <c r="Q31">
        <v>413.9</v>
      </c>
      <c r="R31">
        <v>381.1</v>
      </c>
      <c r="S31">
        <v>278.5</v>
      </c>
      <c r="T31">
        <v>246.8</v>
      </c>
      <c r="U31">
        <v>229.3</v>
      </c>
      <c r="V31">
        <v>216.8</v>
      </c>
      <c r="W31">
        <v>103.1</v>
      </c>
    </row>
    <row r="32" spans="1:23" x14ac:dyDescent="0.25">
      <c r="A32" s="5" t="s">
        <v>88</v>
      </c>
      <c r="B32" s="5" t="s">
        <v>89</v>
      </c>
      <c r="C32">
        <v>813.1</v>
      </c>
      <c r="D32">
        <v>679.1</v>
      </c>
      <c r="E32">
        <v>538.79999999999995</v>
      </c>
      <c r="F32">
        <v>457.3</v>
      </c>
      <c r="G32">
        <v>410.6</v>
      </c>
      <c r="H32">
        <v>366.7</v>
      </c>
      <c r="I32">
        <v>318</v>
      </c>
      <c r="J32">
        <v>287.8</v>
      </c>
      <c r="K32">
        <v>285.7</v>
      </c>
      <c r="L32">
        <v>235.5</v>
      </c>
      <c r="M32">
        <v>153.4</v>
      </c>
      <c r="N32">
        <v>153.69999999999999</v>
      </c>
      <c r="O32">
        <v>151.19999999999999</v>
      </c>
      <c r="P32">
        <v>143.4</v>
      </c>
      <c r="Q32">
        <v>151.5</v>
      </c>
      <c r="R32">
        <v>141.1</v>
      </c>
      <c r="S32">
        <v>88</v>
      </c>
      <c r="T32">
        <v>73.7</v>
      </c>
      <c r="U32">
        <v>67</v>
      </c>
      <c r="V32">
        <v>57.6</v>
      </c>
      <c r="W32">
        <v>80</v>
      </c>
    </row>
    <row r="33" spans="1:23" x14ac:dyDescent="0.25">
      <c r="A33" s="5" t="s">
        <v>90</v>
      </c>
      <c r="B33" s="5" t="s">
        <v>91</v>
      </c>
      <c r="C33">
        <v>566.70000000000005</v>
      </c>
      <c r="D33">
        <v>464.9</v>
      </c>
      <c r="E33">
        <v>127.3</v>
      </c>
      <c r="F33">
        <v>118</v>
      </c>
      <c r="G33">
        <v>119.2</v>
      </c>
      <c r="H33">
        <v>95.9</v>
      </c>
      <c r="I33">
        <v>90.8</v>
      </c>
      <c r="J33">
        <v>99.3</v>
      </c>
      <c r="K33">
        <v>98.7</v>
      </c>
      <c r="L33">
        <v>46.7</v>
      </c>
      <c r="M33">
        <v>32.299999999999997</v>
      </c>
      <c r="N33">
        <v>31</v>
      </c>
      <c r="O33">
        <v>23.8</v>
      </c>
      <c r="P33">
        <v>24.6</v>
      </c>
      <c r="Q33">
        <v>25</v>
      </c>
      <c r="R33">
        <v>26.1</v>
      </c>
      <c r="S33">
        <v>9.6</v>
      </c>
      <c r="T33">
        <v>8.8000000000000007</v>
      </c>
      <c r="U33">
        <v>1.6</v>
      </c>
      <c r="V33">
        <v>2.7</v>
      </c>
      <c r="W33">
        <v>4.7</v>
      </c>
    </row>
    <row r="34" spans="1:23" x14ac:dyDescent="0.25">
      <c r="A34" s="5" t="s">
        <v>92</v>
      </c>
      <c r="B34" s="5" t="s">
        <v>93</v>
      </c>
      <c r="C34">
        <v>1380</v>
      </c>
      <c r="D34">
        <v>1144</v>
      </c>
      <c r="E34">
        <v>666.1</v>
      </c>
      <c r="F34">
        <v>575.29999999999995</v>
      </c>
      <c r="G34">
        <v>529.79999999999995</v>
      </c>
      <c r="H34">
        <v>462.6</v>
      </c>
      <c r="I34">
        <v>408.8</v>
      </c>
      <c r="J34">
        <v>387.1</v>
      </c>
      <c r="K34">
        <v>384.4</v>
      </c>
      <c r="L34">
        <v>282.2</v>
      </c>
      <c r="M34">
        <v>185.7</v>
      </c>
      <c r="N34">
        <v>184.7</v>
      </c>
      <c r="O34">
        <v>174.9</v>
      </c>
      <c r="P34">
        <v>168.1</v>
      </c>
      <c r="Q34">
        <v>176.5</v>
      </c>
      <c r="R34">
        <v>167.2</v>
      </c>
      <c r="S34">
        <v>97.6</v>
      </c>
      <c r="T34">
        <v>82.6</v>
      </c>
      <c r="U34">
        <v>68.7</v>
      </c>
      <c r="V34">
        <v>60.3</v>
      </c>
      <c r="W34">
        <v>84.7</v>
      </c>
    </row>
    <row r="35" spans="1:23" x14ac:dyDescent="0.25">
      <c r="A35" s="5" t="s">
        <v>78</v>
      </c>
      <c r="B35" s="5" t="s">
        <v>79</v>
      </c>
      <c r="C35" t="s">
        <v>67</v>
      </c>
      <c r="D35" t="s">
        <v>67</v>
      </c>
      <c r="E35" t="s">
        <v>67</v>
      </c>
      <c r="F35" t="s">
        <v>67</v>
      </c>
      <c r="G35" t="s">
        <v>67</v>
      </c>
      <c r="H35" t="s">
        <v>67</v>
      </c>
      <c r="I35" t="s">
        <v>67</v>
      </c>
      <c r="J35" t="s">
        <v>67</v>
      </c>
      <c r="K35" t="s">
        <v>67</v>
      </c>
      <c r="L35" t="s">
        <v>67</v>
      </c>
      <c r="M35" t="s">
        <v>67</v>
      </c>
      <c r="N35" t="s">
        <v>67</v>
      </c>
      <c r="O35">
        <v>0.4</v>
      </c>
      <c r="P35">
        <v>0.3</v>
      </c>
      <c r="Q35">
        <v>0.2</v>
      </c>
      <c r="R35">
        <v>0.5</v>
      </c>
      <c r="S35">
        <v>0.6</v>
      </c>
      <c r="T35" t="s">
        <v>67</v>
      </c>
      <c r="U35">
        <v>0.1</v>
      </c>
      <c r="V35" t="s">
        <v>67</v>
      </c>
      <c r="W35" t="s">
        <v>67</v>
      </c>
    </row>
    <row r="36" spans="1:23" x14ac:dyDescent="0.25">
      <c r="A36" s="5" t="s">
        <v>94</v>
      </c>
      <c r="B36" s="5" t="s">
        <v>95</v>
      </c>
      <c r="C36">
        <v>1015</v>
      </c>
      <c r="D36">
        <v>883.2</v>
      </c>
      <c r="E36">
        <v>777.3</v>
      </c>
      <c r="F36">
        <v>694.1</v>
      </c>
      <c r="G36">
        <v>620.70000000000005</v>
      </c>
      <c r="H36">
        <v>554</v>
      </c>
      <c r="I36">
        <v>501.6</v>
      </c>
      <c r="J36">
        <v>458.4</v>
      </c>
      <c r="K36">
        <v>419</v>
      </c>
      <c r="L36">
        <v>371.5</v>
      </c>
      <c r="M36">
        <v>335</v>
      </c>
      <c r="N36">
        <v>311.39999999999998</v>
      </c>
      <c r="O36">
        <v>276.10000000000002</v>
      </c>
      <c r="P36">
        <v>251.7</v>
      </c>
      <c r="Q36">
        <v>237.2</v>
      </c>
      <c r="R36">
        <v>213.5</v>
      </c>
      <c r="S36">
        <v>180.2</v>
      </c>
      <c r="T36">
        <v>164.2</v>
      </c>
      <c r="U36">
        <v>160.6</v>
      </c>
      <c r="V36">
        <v>156.5</v>
      </c>
      <c r="W36">
        <v>18.399999999999999</v>
      </c>
    </row>
    <row r="37" spans="1:23" x14ac:dyDescent="0.25">
      <c r="A37" s="5" t="s">
        <v>96</v>
      </c>
      <c r="B37" s="5" t="s">
        <v>97</v>
      </c>
      <c r="C37">
        <v>2395</v>
      </c>
      <c r="D37">
        <v>2027</v>
      </c>
      <c r="E37">
        <v>1443</v>
      </c>
      <c r="F37">
        <v>1269</v>
      </c>
      <c r="G37">
        <v>1150</v>
      </c>
      <c r="H37">
        <v>1017</v>
      </c>
      <c r="I37">
        <v>910.3</v>
      </c>
      <c r="J37">
        <v>845.4</v>
      </c>
      <c r="K37">
        <v>803.4</v>
      </c>
      <c r="L37">
        <v>653.70000000000005</v>
      </c>
      <c r="M37">
        <v>520.70000000000005</v>
      </c>
      <c r="N37">
        <v>496.1</v>
      </c>
      <c r="O37">
        <v>451.4</v>
      </c>
      <c r="P37">
        <v>420.1</v>
      </c>
      <c r="Q37">
        <v>413.9</v>
      </c>
      <c r="R37">
        <v>381.1</v>
      </c>
      <c r="S37">
        <v>278.5</v>
      </c>
      <c r="T37">
        <v>246.8</v>
      </c>
      <c r="U37">
        <v>229.3</v>
      </c>
      <c r="V37">
        <v>216.8</v>
      </c>
      <c r="W37">
        <v>103.1</v>
      </c>
    </row>
    <row r="38" spans="1:23" x14ac:dyDescent="0.25">
      <c r="A38" s="5" t="s">
        <v>98</v>
      </c>
      <c r="B38" s="5" t="s">
        <v>99</v>
      </c>
      <c r="C38">
        <v>42</v>
      </c>
      <c r="D38">
        <v>42</v>
      </c>
      <c r="E38">
        <v>42</v>
      </c>
      <c r="F38">
        <v>42</v>
      </c>
      <c r="G38">
        <v>42</v>
      </c>
      <c r="H38">
        <v>42</v>
      </c>
      <c r="I38">
        <v>42</v>
      </c>
      <c r="J38">
        <v>42</v>
      </c>
      <c r="K38">
        <v>42</v>
      </c>
      <c r="L38">
        <v>42</v>
      </c>
      <c r="M38">
        <v>42</v>
      </c>
      <c r="N38">
        <v>42.4</v>
      </c>
      <c r="O38">
        <v>42.4</v>
      </c>
      <c r="P38">
        <v>42.4</v>
      </c>
      <c r="Q38">
        <v>42.4</v>
      </c>
      <c r="R38">
        <v>42.4</v>
      </c>
      <c r="S38">
        <v>40.4</v>
      </c>
      <c r="T38">
        <v>40.4</v>
      </c>
      <c r="U38">
        <v>36.4</v>
      </c>
      <c r="V38">
        <v>27.6</v>
      </c>
      <c r="W38" t="s">
        <v>67</v>
      </c>
    </row>
    <row r="39" spans="1:23" x14ac:dyDescent="0.25">
      <c r="A39" s="5" t="s">
        <v>102</v>
      </c>
      <c r="B39" s="5" t="s">
        <v>103</v>
      </c>
      <c r="C39">
        <v>5.63</v>
      </c>
      <c r="D39">
        <v>4.5999999999999996</v>
      </c>
      <c r="E39">
        <v>3.88</v>
      </c>
      <c r="F39">
        <v>3.45</v>
      </c>
      <c r="G39">
        <v>3.08</v>
      </c>
      <c r="H39">
        <v>2.56</v>
      </c>
      <c r="I39">
        <v>2.13</v>
      </c>
      <c r="J39">
        <v>1.89</v>
      </c>
      <c r="K39">
        <v>2.0499999999999998</v>
      </c>
      <c r="L39">
        <v>1.47</v>
      </c>
      <c r="M39">
        <v>1.04</v>
      </c>
      <c r="N39">
        <v>1.45</v>
      </c>
      <c r="O39">
        <v>1.39</v>
      </c>
      <c r="P39">
        <v>1.08</v>
      </c>
      <c r="Q39">
        <v>0.97</v>
      </c>
      <c r="R39">
        <v>0.9</v>
      </c>
      <c r="S39">
        <v>0.67</v>
      </c>
      <c r="T39">
        <v>0.47</v>
      </c>
      <c r="U39">
        <v>0.4</v>
      </c>
      <c r="V39">
        <v>0.31</v>
      </c>
      <c r="W39" t="s">
        <v>67</v>
      </c>
    </row>
    <row r="40" spans="1:23" x14ac:dyDescent="0.25">
      <c r="A40" s="5" t="s">
        <v>104</v>
      </c>
      <c r="B40" s="5" t="s">
        <v>105</v>
      </c>
      <c r="C40">
        <v>4.0599999999999996</v>
      </c>
      <c r="D40">
        <v>3.27</v>
      </c>
      <c r="E40">
        <v>2.73</v>
      </c>
      <c r="F40">
        <v>2.46</v>
      </c>
      <c r="G40">
        <v>2.21</v>
      </c>
      <c r="H40">
        <v>1.82</v>
      </c>
      <c r="I40">
        <v>1.51</v>
      </c>
      <c r="J40">
        <v>1.35</v>
      </c>
      <c r="K40">
        <v>1.5</v>
      </c>
      <c r="L40">
        <v>1.1100000000000001</v>
      </c>
      <c r="M40">
        <v>0.82</v>
      </c>
      <c r="N40">
        <v>1.07</v>
      </c>
      <c r="O40">
        <v>0.97</v>
      </c>
      <c r="P40">
        <v>0.73</v>
      </c>
      <c r="Q40">
        <v>0.69</v>
      </c>
      <c r="R40">
        <v>0.7</v>
      </c>
      <c r="S40">
        <v>0.46</v>
      </c>
      <c r="T40">
        <v>0.3</v>
      </c>
      <c r="U40">
        <v>0.23</v>
      </c>
      <c r="V40">
        <v>0.14000000000000001</v>
      </c>
      <c r="W40" t="s">
        <v>67</v>
      </c>
    </row>
    <row r="41" spans="1:23" x14ac:dyDescent="0.25">
      <c r="A41" s="5" t="s">
        <v>106</v>
      </c>
      <c r="B41" s="5" t="s">
        <v>107</v>
      </c>
      <c r="C41">
        <v>4.0599999999999996</v>
      </c>
      <c r="D41">
        <v>3.27</v>
      </c>
      <c r="E41">
        <v>2.73</v>
      </c>
      <c r="F41">
        <v>2.46</v>
      </c>
      <c r="G41">
        <v>2.21</v>
      </c>
      <c r="H41">
        <v>1.82</v>
      </c>
      <c r="I41">
        <v>1.51</v>
      </c>
      <c r="J41">
        <v>1.35</v>
      </c>
      <c r="K41">
        <v>1.5</v>
      </c>
      <c r="L41">
        <v>1.1100000000000001</v>
      </c>
      <c r="M41">
        <v>0.82</v>
      </c>
      <c r="N41">
        <v>1.07</v>
      </c>
      <c r="O41">
        <v>0.97</v>
      </c>
      <c r="P41">
        <v>0.73</v>
      </c>
      <c r="Q41">
        <v>0.69</v>
      </c>
      <c r="R41">
        <v>0.7</v>
      </c>
      <c r="S41">
        <v>0.46</v>
      </c>
      <c r="T41">
        <v>0.3</v>
      </c>
      <c r="U41">
        <v>0.23</v>
      </c>
      <c r="V41">
        <v>0.14000000000000001</v>
      </c>
      <c r="W41" t="s">
        <v>67</v>
      </c>
    </row>
    <row r="42" spans="1:23" x14ac:dyDescent="0.25">
      <c r="A42" s="5" t="s">
        <v>108</v>
      </c>
      <c r="B42" s="5" t="s">
        <v>109</v>
      </c>
      <c r="C42">
        <v>1.2</v>
      </c>
      <c r="D42">
        <v>1</v>
      </c>
      <c r="E42">
        <v>0.9</v>
      </c>
      <c r="F42">
        <v>0.75</v>
      </c>
      <c r="G42">
        <v>0.7</v>
      </c>
      <c r="H42">
        <v>0.6</v>
      </c>
      <c r="I42">
        <v>0.55000000000000004</v>
      </c>
      <c r="J42">
        <v>0.5</v>
      </c>
      <c r="K42">
        <v>0.43</v>
      </c>
      <c r="L42">
        <v>0.38</v>
      </c>
      <c r="M42">
        <v>0.3</v>
      </c>
      <c r="N42">
        <v>0.3</v>
      </c>
      <c r="O42">
        <v>0.3</v>
      </c>
      <c r="P42">
        <v>0.25</v>
      </c>
      <c r="Q42">
        <v>0.25</v>
      </c>
      <c r="R42">
        <v>0.2</v>
      </c>
      <c r="S42">
        <v>0.15</v>
      </c>
      <c r="T42">
        <v>0.13</v>
      </c>
      <c r="U42">
        <v>0.13</v>
      </c>
      <c r="V42">
        <v>0.13</v>
      </c>
      <c r="W42" t="s">
        <v>67</v>
      </c>
    </row>
    <row r="43" spans="1:23" x14ac:dyDescent="0.25">
      <c r="A43" s="5" t="s">
        <v>705</v>
      </c>
      <c r="B43" s="5" t="s">
        <v>706</v>
      </c>
      <c r="C43" t="s">
        <v>67</v>
      </c>
      <c r="D43" t="s">
        <v>67</v>
      </c>
      <c r="E43" t="s">
        <v>67</v>
      </c>
      <c r="F43" t="s">
        <v>67</v>
      </c>
      <c r="G43" t="s">
        <v>67</v>
      </c>
      <c r="H43" t="s">
        <v>67</v>
      </c>
      <c r="I43" t="s">
        <v>67</v>
      </c>
      <c r="J43" t="s">
        <v>67</v>
      </c>
      <c r="K43">
        <v>7.4999999999999997E-2</v>
      </c>
      <c r="L43" t="s">
        <v>67</v>
      </c>
      <c r="M43" t="s">
        <v>67</v>
      </c>
      <c r="N43" t="s">
        <v>67</v>
      </c>
      <c r="O43" t="s">
        <v>67</v>
      </c>
      <c r="P43" t="s">
        <v>67</v>
      </c>
      <c r="Q43" t="s">
        <v>67</v>
      </c>
      <c r="R43" t="s">
        <v>67</v>
      </c>
      <c r="S43" t="s">
        <v>67</v>
      </c>
      <c r="T43" t="s">
        <v>67</v>
      </c>
      <c r="U43" t="s">
        <v>67</v>
      </c>
      <c r="V43" t="s">
        <v>67</v>
      </c>
      <c r="W43" t="s">
        <v>67</v>
      </c>
    </row>
    <row r="44" spans="1:23" x14ac:dyDescent="0.25">
      <c r="A44" s="5" t="s">
        <v>110</v>
      </c>
      <c r="B44" s="5" t="s">
        <v>111</v>
      </c>
      <c r="C44">
        <v>50.4</v>
      </c>
      <c r="D44">
        <v>42</v>
      </c>
      <c r="E44">
        <v>37.799999999999997</v>
      </c>
      <c r="F44">
        <v>31.5</v>
      </c>
      <c r="G44">
        <v>29.4</v>
      </c>
      <c r="H44">
        <v>25.2</v>
      </c>
      <c r="I44">
        <v>23.1</v>
      </c>
      <c r="J44">
        <v>21</v>
      </c>
      <c r="K44">
        <v>21</v>
      </c>
      <c r="L44">
        <v>15.8</v>
      </c>
      <c r="M44">
        <v>12.6</v>
      </c>
      <c r="N44">
        <v>12.6</v>
      </c>
      <c r="O44">
        <v>12.7</v>
      </c>
      <c r="P44">
        <v>10.6</v>
      </c>
      <c r="Q44">
        <v>10.6</v>
      </c>
      <c r="R44">
        <v>8.5</v>
      </c>
      <c r="S44">
        <v>6.1</v>
      </c>
      <c r="T44">
        <v>5.0999999999999996</v>
      </c>
      <c r="U44">
        <v>5.0999999999999996</v>
      </c>
      <c r="V44">
        <v>5</v>
      </c>
      <c r="W44" t="s">
        <v>67</v>
      </c>
    </row>
    <row r="45" spans="1:23" x14ac:dyDescent="0.25">
      <c r="A45" s="5" t="s">
        <v>124</v>
      </c>
      <c r="B45" s="5" t="s">
        <v>125</v>
      </c>
      <c r="C45">
        <v>127.96</v>
      </c>
      <c r="D45">
        <v>102.94</v>
      </c>
      <c r="E45">
        <v>85</v>
      </c>
      <c r="F45">
        <v>73.66</v>
      </c>
      <c r="G45">
        <v>67.41</v>
      </c>
      <c r="H45">
        <v>61.44</v>
      </c>
      <c r="I45">
        <v>54.13</v>
      </c>
      <c r="J45">
        <v>49.92</v>
      </c>
      <c r="K45">
        <v>47.5</v>
      </c>
      <c r="L45">
        <v>41.02</v>
      </c>
      <c r="M45">
        <v>32.840000000000003</v>
      </c>
      <c r="N45">
        <v>33.76</v>
      </c>
      <c r="O45">
        <v>32.630000000000003</v>
      </c>
      <c r="P45">
        <v>28.78</v>
      </c>
      <c r="Q45">
        <v>27.79</v>
      </c>
      <c r="R45">
        <v>25.66</v>
      </c>
      <c r="S45">
        <v>19.600000000000001</v>
      </c>
      <c r="T45">
        <v>18.61</v>
      </c>
      <c r="U45">
        <v>17.62</v>
      </c>
      <c r="V45">
        <v>17.7</v>
      </c>
      <c r="W45" t="s">
        <v>67</v>
      </c>
    </row>
    <row r="46" spans="1:23" x14ac:dyDescent="0.25">
      <c r="A46" s="5" t="s">
        <v>112</v>
      </c>
      <c r="B46" s="5" t="s">
        <v>113</v>
      </c>
      <c r="C46">
        <v>24.16</v>
      </c>
      <c r="D46">
        <v>21.03</v>
      </c>
      <c r="E46">
        <v>18.510000000000002</v>
      </c>
      <c r="F46">
        <v>16.53</v>
      </c>
      <c r="G46">
        <v>14.78</v>
      </c>
      <c r="H46">
        <v>13.19</v>
      </c>
      <c r="I46">
        <v>11.94</v>
      </c>
      <c r="J46">
        <v>10.91</v>
      </c>
      <c r="K46">
        <v>9.98</v>
      </c>
      <c r="L46">
        <v>8.85</v>
      </c>
      <c r="M46">
        <v>7.98</v>
      </c>
      <c r="N46">
        <v>7.34</v>
      </c>
      <c r="O46">
        <v>6.51</v>
      </c>
      <c r="P46">
        <v>5.94</v>
      </c>
      <c r="Q46">
        <v>5.59</v>
      </c>
      <c r="R46">
        <v>5.04</v>
      </c>
      <c r="S46">
        <v>4.46</v>
      </c>
      <c r="T46">
        <v>4.0599999999999996</v>
      </c>
      <c r="U46">
        <v>4.41</v>
      </c>
      <c r="V46">
        <v>5.67</v>
      </c>
      <c r="W46" t="s">
        <v>67</v>
      </c>
    </row>
    <row r="47" spans="1:23" x14ac:dyDescent="0.25">
      <c r="A47" s="5" t="s">
        <v>114</v>
      </c>
      <c r="B47" s="5" t="s">
        <v>115</v>
      </c>
      <c r="C47">
        <v>4.43</v>
      </c>
      <c r="D47">
        <v>3.35</v>
      </c>
      <c r="E47">
        <v>1.29</v>
      </c>
      <c r="F47">
        <v>1.27</v>
      </c>
      <c r="G47">
        <v>2.76</v>
      </c>
      <c r="H47">
        <v>1.33</v>
      </c>
      <c r="I47">
        <v>1.74</v>
      </c>
      <c r="J47">
        <v>1.35</v>
      </c>
      <c r="K47">
        <v>1.33</v>
      </c>
      <c r="L47">
        <v>1.41</v>
      </c>
      <c r="M47">
        <v>1.1100000000000001</v>
      </c>
      <c r="N47">
        <v>1.18</v>
      </c>
      <c r="O47">
        <v>0.99</v>
      </c>
      <c r="P47">
        <v>0.63</v>
      </c>
      <c r="Q47">
        <v>0.68</v>
      </c>
      <c r="R47">
        <v>1.0900000000000001</v>
      </c>
      <c r="S47">
        <v>0.68</v>
      </c>
      <c r="T47">
        <v>0.34</v>
      </c>
      <c r="U47">
        <v>0.48</v>
      </c>
      <c r="V47">
        <v>-1.35</v>
      </c>
      <c r="W47" t="s">
        <v>67</v>
      </c>
    </row>
    <row r="48" spans="1:23" x14ac:dyDescent="0.25">
      <c r="A48" s="5" t="s">
        <v>116</v>
      </c>
      <c r="B48" s="5" t="s">
        <v>117</v>
      </c>
      <c r="C48">
        <v>57.02</v>
      </c>
      <c r="D48">
        <v>48.27</v>
      </c>
      <c r="E48">
        <v>34.369999999999997</v>
      </c>
      <c r="F48">
        <v>30.22</v>
      </c>
      <c r="G48">
        <v>27.39</v>
      </c>
      <c r="H48">
        <v>24.2</v>
      </c>
      <c r="I48">
        <v>21.67</v>
      </c>
      <c r="J48">
        <v>20.13</v>
      </c>
      <c r="K48">
        <v>19.13</v>
      </c>
      <c r="L48">
        <v>15.56</v>
      </c>
      <c r="M48">
        <v>12.4</v>
      </c>
      <c r="N48">
        <v>11.7</v>
      </c>
      <c r="O48">
        <v>10.65</v>
      </c>
      <c r="P48">
        <v>9.91</v>
      </c>
      <c r="Q48">
        <v>9.76</v>
      </c>
      <c r="R48">
        <v>8.99</v>
      </c>
      <c r="S48">
        <v>6.89</v>
      </c>
      <c r="T48">
        <v>6.11</v>
      </c>
      <c r="U48">
        <v>6.3</v>
      </c>
      <c r="V48">
        <v>7.86</v>
      </c>
      <c r="W48" t="s">
        <v>67</v>
      </c>
    </row>
    <row r="49" spans="1:23" x14ac:dyDescent="0.25">
      <c r="A49" s="5" t="s">
        <v>118</v>
      </c>
      <c r="B49" s="5" t="s">
        <v>119</v>
      </c>
      <c r="C49">
        <v>11487</v>
      </c>
      <c r="D49">
        <v>10005</v>
      </c>
      <c r="E49">
        <v>8353</v>
      </c>
      <c r="F49">
        <v>7904</v>
      </c>
      <c r="G49">
        <v>7440</v>
      </c>
      <c r="H49">
        <v>6572</v>
      </c>
      <c r="I49">
        <v>6219</v>
      </c>
      <c r="J49">
        <v>5970</v>
      </c>
      <c r="K49">
        <v>5479</v>
      </c>
      <c r="L49">
        <v>4766</v>
      </c>
      <c r="M49">
        <v>4354</v>
      </c>
      <c r="N49">
        <v>4405</v>
      </c>
      <c r="O49">
        <v>4250</v>
      </c>
      <c r="P49">
        <v>3888</v>
      </c>
      <c r="Q49">
        <v>3856</v>
      </c>
      <c r="R49">
        <v>3178</v>
      </c>
      <c r="S49">
        <v>2515</v>
      </c>
      <c r="T49">
        <v>2254</v>
      </c>
      <c r="U49">
        <v>2106</v>
      </c>
      <c r="V49">
        <v>1680</v>
      </c>
      <c r="W49" t="s">
        <v>67</v>
      </c>
    </row>
    <row r="50" spans="1:23" x14ac:dyDescent="0.25">
      <c r="A50" s="5" t="s">
        <v>120</v>
      </c>
      <c r="B50" s="5" t="s">
        <v>121</v>
      </c>
      <c r="C50">
        <v>734.4</v>
      </c>
      <c r="D50">
        <v>590.70000000000005</v>
      </c>
      <c r="E50">
        <v>507.7</v>
      </c>
      <c r="F50">
        <v>459.4</v>
      </c>
      <c r="G50">
        <v>423</v>
      </c>
      <c r="H50">
        <v>388.8</v>
      </c>
      <c r="I50">
        <v>348.8</v>
      </c>
      <c r="J50">
        <v>326.60000000000002</v>
      </c>
      <c r="K50">
        <v>294.60000000000002</v>
      </c>
      <c r="L50">
        <v>241.4</v>
      </c>
      <c r="M50">
        <v>220.4</v>
      </c>
      <c r="N50">
        <v>217.7</v>
      </c>
      <c r="O50">
        <v>203.3</v>
      </c>
      <c r="P50">
        <v>192.6</v>
      </c>
      <c r="Q50">
        <v>178.5</v>
      </c>
      <c r="R50">
        <v>155.69999999999999</v>
      </c>
      <c r="S50">
        <v>113.8</v>
      </c>
      <c r="T50" t="s">
        <v>67</v>
      </c>
      <c r="U50" t="s">
        <v>67</v>
      </c>
      <c r="V50" t="s">
        <v>67</v>
      </c>
      <c r="W50" t="s">
        <v>67</v>
      </c>
    </row>
    <row r="51" spans="1:23" x14ac:dyDescent="0.25">
      <c r="A51" s="5" t="s">
        <v>122</v>
      </c>
      <c r="B51" s="5" t="s">
        <v>123</v>
      </c>
      <c r="C51">
        <v>63933</v>
      </c>
      <c r="D51">
        <v>59040</v>
      </c>
      <c r="E51">
        <v>60781</v>
      </c>
      <c r="F51">
        <v>58122</v>
      </c>
      <c r="G51">
        <v>56855</v>
      </c>
      <c r="H51">
        <v>59160</v>
      </c>
      <c r="I51">
        <v>56086</v>
      </c>
      <c r="J51">
        <v>54707</v>
      </c>
      <c r="K51">
        <v>53769</v>
      </c>
      <c r="L51">
        <v>50650</v>
      </c>
      <c r="M51">
        <v>50620</v>
      </c>
      <c r="N51">
        <v>49421</v>
      </c>
      <c r="O51">
        <v>47835</v>
      </c>
      <c r="P51">
        <v>49537</v>
      </c>
      <c r="Q51">
        <v>46291</v>
      </c>
      <c r="R51">
        <v>48993</v>
      </c>
      <c r="S51">
        <v>45249</v>
      </c>
      <c r="T51" t="s">
        <v>67</v>
      </c>
      <c r="U51" t="s">
        <v>67</v>
      </c>
      <c r="V51" t="s">
        <v>67</v>
      </c>
      <c r="W51" t="s">
        <v>67</v>
      </c>
    </row>
    <row r="52" spans="1:23" x14ac:dyDescent="0.25">
      <c r="A52" s="5" t="s">
        <v>301</v>
      </c>
      <c r="B52" s="5" t="s">
        <v>302</v>
      </c>
      <c r="C52">
        <v>467873</v>
      </c>
      <c r="D52">
        <v>432116</v>
      </c>
      <c r="E52">
        <v>427406</v>
      </c>
      <c r="F52">
        <v>391394</v>
      </c>
      <c r="G52">
        <v>380551</v>
      </c>
      <c r="H52">
        <v>392643</v>
      </c>
      <c r="I52">
        <v>365571</v>
      </c>
      <c r="J52">
        <v>351229</v>
      </c>
      <c r="K52">
        <v>364096</v>
      </c>
      <c r="L52">
        <v>361502</v>
      </c>
      <c r="M52">
        <v>316791</v>
      </c>
      <c r="N52">
        <v>324971</v>
      </c>
      <c r="O52">
        <v>325529</v>
      </c>
      <c r="P52">
        <v>313811</v>
      </c>
      <c r="Q52">
        <v>305575</v>
      </c>
      <c r="R52">
        <v>342385</v>
      </c>
      <c r="S52">
        <v>314870</v>
      </c>
      <c r="T52">
        <v>333496</v>
      </c>
      <c r="U52">
        <v>306552</v>
      </c>
      <c r="V52">
        <v>290833</v>
      </c>
      <c r="W52" t="s">
        <v>67</v>
      </c>
    </row>
    <row r="53" spans="1:23" x14ac:dyDescent="0.25">
      <c r="A53" s="5" t="s">
        <v>126</v>
      </c>
      <c r="B53" s="5" t="s">
        <v>127</v>
      </c>
      <c r="C53">
        <v>66841</v>
      </c>
      <c r="D53">
        <v>64258</v>
      </c>
      <c r="E53">
        <v>65102</v>
      </c>
      <c r="F53">
        <v>60033</v>
      </c>
      <c r="G53">
        <v>57715</v>
      </c>
      <c r="H53">
        <v>58308</v>
      </c>
      <c r="I53">
        <v>54735</v>
      </c>
      <c r="J53">
        <v>53400</v>
      </c>
      <c r="K53">
        <v>54663</v>
      </c>
      <c r="L53">
        <v>49622</v>
      </c>
      <c r="M53">
        <v>45820</v>
      </c>
      <c r="N53">
        <v>49512</v>
      </c>
      <c r="O53">
        <v>45953</v>
      </c>
      <c r="P53">
        <v>44650</v>
      </c>
      <c r="Q53">
        <v>42246</v>
      </c>
      <c r="R53">
        <v>46916</v>
      </c>
      <c r="S53">
        <v>42227</v>
      </c>
      <c r="T53">
        <v>41571</v>
      </c>
      <c r="U53">
        <v>37892</v>
      </c>
      <c r="V53">
        <v>35595</v>
      </c>
      <c r="W53" t="s">
        <v>67</v>
      </c>
    </row>
    <row r="54" spans="1:23" x14ac:dyDescent="0.25">
      <c r="A54" s="5" t="s">
        <v>128</v>
      </c>
      <c r="B54" s="5" t="s">
        <v>129</v>
      </c>
      <c r="C54">
        <v>14843</v>
      </c>
      <c r="D54">
        <v>13703</v>
      </c>
      <c r="E54">
        <v>13720</v>
      </c>
      <c r="F54">
        <v>13082</v>
      </c>
      <c r="G54">
        <v>12487</v>
      </c>
      <c r="H54">
        <v>11595</v>
      </c>
      <c r="I54">
        <v>10195</v>
      </c>
      <c r="J54">
        <v>9481</v>
      </c>
      <c r="K54">
        <v>11444</v>
      </c>
      <c r="L54">
        <v>9736</v>
      </c>
      <c r="M54">
        <v>7878</v>
      </c>
      <c r="N54">
        <v>10306</v>
      </c>
      <c r="O54">
        <v>9624</v>
      </c>
      <c r="P54">
        <v>7896</v>
      </c>
      <c r="Q54">
        <v>7599</v>
      </c>
      <c r="R54">
        <v>9283</v>
      </c>
      <c r="S54">
        <v>7316</v>
      </c>
      <c r="T54">
        <v>5324</v>
      </c>
      <c r="U54">
        <v>4274</v>
      </c>
      <c r="V54">
        <v>3095</v>
      </c>
      <c r="W54" t="s">
        <v>67</v>
      </c>
    </row>
    <row r="55" spans="1:23" x14ac:dyDescent="0.25">
      <c r="A55" s="5" t="s">
        <v>130</v>
      </c>
      <c r="B55" s="5" t="s">
        <v>131</v>
      </c>
      <c r="C55">
        <v>30.8</v>
      </c>
      <c r="D55">
        <v>20.7</v>
      </c>
      <c r="E55">
        <v>25.5</v>
      </c>
      <c r="F55">
        <v>20.100000000000001</v>
      </c>
      <c r="G55">
        <v>19.899999999999999</v>
      </c>
      <c r="H55">
        <v>18.2</v>
      </c>
      <c r="I55">
        <v>16.399999999999999</v>
      </c>
      <c r="J55">
        <v>11.4</v>
      </c>
      <c r="K55">
        <v>8.8000000000000007</v>
      </c>
      <c r="L55">
        <v>13.5</v>
      </c>
      <c r="M55">
        <v>11.4</v>
      </c>
      <c r="N55">
        <v>6.4</v>
      </c>
      <c r="O55">
        <v>14.2</v>
      </c>
      <c r="P55">
        <v>13.3</v>
      </c>
      <c r="Q55">
        <v>11.9</v>
      </c>
      <c r="R55">
        <v>11.8</v>
      </c>
      <c r="S55">
        <v>11.1</v>
      </c>
      <c r="T55">
        <v>11.1</v>
      </c>
      <c r="U55">
        <v>18.399999999999999</v>
      </c>
      <c r="V55">
        <v>31</v>
      </c>
      <c r="W55" t="s">
        <v>67</v>
      </c>
    </row>
    <row r="56" spans="1:23" x14ac:dyDescent="0.25">
      <c r="A56" s="5" t="s">
        <v>132</v>
      </c>
      <c r="B56" s="5" t="s">
        <v>133</v>
      </c>
      <c r="C56">
        <v>0.98</v>
      </c>
      <c r="D56">
        <v>0.66</v>
      </c>
      <c r="E56">
        <v>0.82</v>
      </c>
      <c r="F56">
        <v>0.67</v>
      </c>
      <c r="G56">
        <v>0.65</v>
      </c>
      <c r="H56">
        <v>0.54</v>
      </c>
      <c r="I56">
        <v>0.46</v>
      </c>
      <c r="J56">
        <v>0.31</v>
      </c>
      <c r="K56">
        <v>0.28000000000000003</v>
      </c>
      <c r="L56">
        <v>0.36</v>
      </c>
      <c r="M56">
        <v>0.28999999999999998</v>
      </c>
      <c r="N56">
        <v>0.2</v>
      </c>
      <c r="O56">
        <v>0.42</v>
      </c>
      <c r="P56">
        <v>0.33</v>
      </c>
      <c r="Q56">
        <v>0.3</v>
      </c>
      <c r="R56">
        <v>0.32</v>
      </c>
      <c r="S56">
        <v>0.26</v>
      </c>
      <c r="T56">
        <v>0.18</v>
      </c>
      <c r="U56">
        <v>0.24</v>
      </c>
      <c r="V56">
        <v>0.25</v>
      </c>
      <c r="W56" t="s">
        <v>67</v>
      </c>
    </row>
    <row r="57" spans="1:23" x14ac:dyDescent="0.25">
      <c r="A57" s="5" t="s">
        <v>134</v>
      </c>
      <c r="B57" s="5" t="s">
        <v>135</v>
      </c>
      <c r="C57">
        <v>5.18</v>
      </c>
      <c r="D57">
        <v>3.23</v>
      </c>
      <c r="E57">
        <v>3.76</v>
      </c>
      <c r="F57">
        <v>2.99</v>
      </c>
      <c r="G57">
        <v>2.98</v>
      </c>
      <c r="H57">
        <v>2.5</v>
      </c>
      <c r="I57">
        <v>2.0699999999999998</v>
      </c>
      <c r="J57">
        <v>1.4</v>
      </c>
      <c r="K57">
        <v>1.31</v>
      </c>
      <c r="L57">
        <v>1.69</v>
      </c>
      <c r="M57">
        <v>1.18</v>
      </c>
      <c r="N57">
        <v>0.93</v>
      </c>
      <c r="O57">
        <v>2.11</v>
      </c>
      <c r="P57">
        <v>1.62</v>
      </c>
      <c r="Q57">
        <v>1.47</v>
      </c>
      <c r="R57">
        <v>1.63</v>
      </c>
      <c r="S57">
        <v>1.1399999999999999</v>
      </c>
      <c r="T57">
        <v>0.82</v>
      </c>
      <c r="U57">
        <v>0.94</v>
      </c>
      <c r="V57">
        <v>0.79</v>
      </c>
      <c r="W57" t="s">
        <v>67</v>
      </c>
    </row>
    <row r="58" spans="1:23" x14ac:dyDescent="0.25">
      <c r="A58" s="5" t="s">
        <v>136</v>
      </c>
      <c r="B58" s="5" t="s">
        <v>137</v>
      </c>
      <c r="C58">
        <v>28.27</v>
      </c>
      <c r="D58">
        <v>20.28</v>
      </c>
      <c r="E58">
        <v>53.77</v>
      </c>
      <c r="F58">
        <v>38.86</v>
      </c>
      <c r="G58">
        <v>15.96</v>
      </c>
      <c r="H58">
        <v>24.74</v>
      </c>
      <c r="I58">
        <v>14.21</v>
      </c>
      <c r="J58">
        <v>11.35</v>
      </c>
      <c r="K58">
        <v>9.86</v>
      </c>
      <c r="L58">
        <v>10.62</v>
      </c>
      <c r="M58">
        <v>8.43</v>
      </c>
      <c r="N58">
        <v>5.8</v>
      </c>
      <c r="O58">
        <v>13.84</v>
      </c>
      <c r="P58">
        <v>15.17</v>
      </c>
      <c r="Q58">
        <v>12.07</v>
      </c>
      <c r="R58">
        <v>7.56</v>
      </c>
      <c r="S58">
        <v>7.49</v>
      </c>
      <c r="T58">
        <v>9.68</v>
      </c>
      <c r="U58">
        <v>8.57</v>
      </c>
      <c r="V58">
        <v>-3.33</v>
      </c>
      <c r="W58" t="s">
        <v>67</v>
      </c>
    </row>
    <row r="59" spans="1:23" x14ac:dyDescent="0.25">
      <c r="A59" s="5" t="s">
        <v>138</v>
      </c>
      <c r="B59" s="5" t="s">
        <v>139</v>
      </c>
      <c r="C59">
        <v>0.96</v>
      </c>
      <c r="D59">
        <v>1.47</v>
      </c>
      <c r="E59">
        <v>1.29</v>
      </c>
      <c r="F59">
        <v>1.52</v>
      </c>
      <c r="G59">
        <v>1.59</v>
      </c>
      <c r="H59">
        <v>1.82</v>
      </c>
      <c r="I59">
        <v>2.2200000000000002</v>
      </c>
      <c r="J59">
        <v>3.26</v>
      </c>
      <c r="K59">
        <v>3.24</v>
      </c>
      <c r="L59">
        <v>2.5099999999999998</v>
      </c>
      <c r="M59">
        <v>3.2</v>
      </c>
      <c r="N59">
        <v>4.3899999999999997</v>
      </c>
      <c r="O59">
        <v>2.19</v>
      </c>
      <c r="P59">
        <v>2.6</v>
      </c>
      <c r="Q59">
        <v>3.05</v>
      </c>
      <c r="R59">
        <v>2.4300000000000002</v>
      </c>
      <c r="S59">
        <v>2.94</v>
      </c>
      <c r="T59">
        <v>3.75</v>
      </c>
      <c r="U59">
        <v>3.02</v>
      </c>
      <c r="V59">
        <v>2.78</v>
      </c>
      <c r="W59" t="s">
        <v>67</v>
      </c>
    </row>
    <row r="60" spans="1:23" x14ac:dyDescent="0.25">
      <c r="A60" s="5" t="s">
        <v>140</v>
      </c>
      <c r="B60" s="5" t="s">
        <v>141</v>
      </c>
      <c r="C60">
        <v>3.2</v>
      </c>
      <c r="D60">
        <v>4.8</v>
      </c>
      <c r="E60">
        <v>3.9</v>
      </c>
      <c r="F60">
        <v>5</v>
      </c>
      <c r="G60">
        <v>5</v>
      </c>
      <c r="H60">
        <v>5.5</v>
      </c>
      <c r="I60">
        <v>6.1</v>
      </c>
      <c r="J60">
        <v>8.8000000000000007</v>
      </c>
      <c r="K60">
        <v>11.4</v>
      </c>
      <c r="L60">
        <v>7.4</v>
      </c>
      <c r="M60">
        <v>8.6999999999999993</v>
      </c>
      <c r="N60">
        <v>15.7</v>
      </c>
      <c r="O60">
        <v>7</v>
      </c>
      <c r="P60">
        <v>7.5</v>
      </c>
      <c r="Q60">
        <v>8.4</v>
      </c>
      <c r="R60">
        <v>8.5</v>
      </c>
      <c r="S60">
        <v>9</v>
      </c>
      <c r="T60">
        <v>9</v>
      </c>
      <c r="U60">
        <v>5.4</v>
      </c>
      <c r="V60">
        <v>3.2</v>
      </c>
      <c r="W60" t="s">
        <v>67</v>
      </c>
    </row>
    <row r="61" spans="1:23" x14ac:dyDescent="0.25">
      <c r="A61" s="5" t="s">
        <v>142</v>
      </c>
      <c r="B61" s="5" t="s">
        <v>143</v>
      </c>
      <c r="C61">
        <v>16.8</v>
      </c>
      <c r="D61">
        <v>15.52</v>
      </c>
      <c r="E61">
        <v>14.74</v>
      </c>
      <c r="F61">
        <v>14.9</v>
      </c>
      <c r="G61">
        <v>14.97</v>
      </c>
      <c r="H61">
        <v>13.75</v>
      </c>
      <c r="I61">
        <v>12.64</v>
      </c>
      <c r="J61">
        <v>12.35</v>
      </c>
      <c r="K61">
        <v>14.96</v>
      </c>
      <c r="L61">
        <v>12.49</v>
      </c>
      <c r="M61">
        <v>10.24</v>
      </c>
      <c r="N61">
        <v>14.58</v>
      </c>
      <c r="O61">
        <v>14.81</v>
      </c>
      <c r="P61">
        <v>12.2</v>
      </c>
      <c r="Q61">
        <v>12.35</v>
      </c>
      <c r="R61">
        <v>13.82</v>
      </c>
      <c r="S61">
        <v>10.210000000000001</v>
      </c>
      <c r="T61">
        <v>7.31</v>
      </c>
      <c r="U61">
        <v>5.6</v>
      </c>
      <c r="V61">
        <v>3.32</v>
      </c>
      <c r="W61">
        <v>28.26</v>
      </c>
    </row>
    <row r="62" spans="1:23" x14ac:dyDescent="0.25">
      <c r="A62" s="5" t="s">
        <v>144</v>
      </c>
      <c r="B62" s="5" t="s">
        <v>145</v>
      </c>
      <c r="C62">
        <v>3.17</v>
      </c>
      <c r="D62">
        <v>3.17</v>
      </c>
      <c r="E62">
        <v>3.21</v>
      </c>
      <c r="F62">
        <v>3.34</v>
      </c>
      <c r="G62">
        <v>3.28</v>
      </c>
      <c r="H62">
        <v>2.95</v>
      </c>
      <c r="I62">
        <v>2.79</v>
      </c>
      <c r="J62">
        <v>2.7</v>
      </c>
      <c r="K62">
        <v>3.14</v>
      </c>
      <c r="L62">
        <v>2.69</v>
      </c>
      <c r="M62">
        <v>2.4900000000000002</v>
      </c>
      <c r="N62">
        <v>3.17</v>
      </c>
      <c r="O62">
        <v>2.96</v>
      </c>
      <c r="P62">
        <v>2.52</v>
      </c>
      <c r="Q62">
        <v>2.4900000000000002</v>
      </c>
      <c r="R62">
        <v>2.71</v>
      </c>
      <c r="S62">
        <v>2.3199999999999998</v>
      </c>
      <c r="T62">
        <v>1.6</v>
      </c>
      <c r="U62">
        <v>1.4</v>
      </c>
      <c r="V62">
        <v>1.06</v>
      </c>
      <c r="W62">
        <v>1.65</v>
      </c>
    </row>
    <row r="63" spans="1:23" x14ac:dyDescent="0.25">
      <c r="A63" s="5" t="s">
        <v>146</v>
      </c>
      <c r="B63" s="5" t="s">
        <v>147</v>
      </c>
      <c r="C63">
        <v>7.38</v>
      </c>
      <c r="D63">
        <v>6.92</v>
      </c>
      <c r="E63">
        <v>8.1199999999999992</v>
      </c>
      <c r="F63">
        <v>8.34</v>
      </c>
      <c r="G63">
        <v>8.31</v>
      </c>
      <c r="H63">
        <v>7.8</v>
      </c>
      <c r="I63">
        <v>7.33</v>
      </c>
      <c r="J63">
        <v>7.09</v>
      </c>
      <c r="K63">
        <v>8.0399999999999991</v>
      </c>
      <c r="L63">
        <v>7.1</v>
      </c>
      <c r="M63">
        <v>6.59</v>
      </c>
      <c r="N63">
        <v>9.15</v>
      </c>
      <c r="O63">
        <v>9.06</v>
      </c>
      <c r="P63">
        <v>7.31</v>
      </c>
      <c r="Q63">
        <v>7.08</v>
      </c>
      <c r="R63">
        <v>7.74</v>
      </c>
      <c r="S63">
        <v>6.61</v>
      </c>
      <c r="T63">
        <v>4.8600000000000003</v>
      </c>
      <c r="U63">
        <v>3.92</v>
      </c>
      <c r="V63">
        <v>2.4</v>
      </c>
      <c r="W63">
        <v>5.04</v>
      </c>
    </row>
    <row r="64" spans="1:23" x14ac:dyDescent="0.25">
      <c r="A64" s="5" t="s">
        <v>148</v>
      </c>
      <c r="B64" s="5" t="s">
        <v>148</v>
      </c>
      <c r="C64">
        <v>7.12</v>
      </c>
      <c r="D64">
        <v>6.76</v>
      </c>
      <c r="E64">
        <v>7.94</v>
      </c>
      <c r="F64">
        <v>8.15</v>
      </c>
      <c r="G64">
        <v>8.08</v>
      </c>
      <c r="H64">
        <v>7.5</v>
      </c>
      <c r="I64">
        <v>6.96</v>
      </c>
      <c r="J64">
        <v>6.7</v>
      </c>
      <c r="K64">
        <v>7.8</v>
      </c>
      <c r="L64">
        <v>7.1</v>
      </c>
      <c r="M64">
        <v>6.59</v>
      </c>
      <c r="N64">
        <v>9.15</v>
      </c>
      <c r="O64">
        <v>9.06</v>
      </c>
      <c r="P64">
        <v>7.31</v>
      </c>
      <c r="Q64">
        <v>7.08</v>
      </c>
      <c r="R64">
        <v>7.74</v>
      </c>
      <c r="S64">
        <v>6.61</v>
      </c>
      <c r="T64">
        <v>4.8600000000000003</v>
      </c>
      <c r="U64">
        <v>3.92</v>
      </c>
      <c r="V64">
        <v>2.4</v>
      </c>
      <c r="W64">
        <v>5.04</v>
      </c>
    </row>
    <row r="65" spans="1:23" x14ac:dyDescent="0.25">
      <c r="A65" s="5" t="s">
        <v>149</v>
      </c>
      <c r="B65" s="5" t="s">
        <v>150</v>
      </c>
      <c r="C65">
        <v>64.66</v>
      </c>
      <c r="D65">
        <v>67.48</v>
      </c>
      <c r="E65">
        <v>71.23</v>
      </c>
      <c r="F65">
        <v>70.989999999999995</v>
      </c>
      <c r="G65">
        <v>70.06</v>
      </c>
      <c r="H65">
        <v>68.34</v>
      </c>
      <c r="I65">
        <v>67.13</v>
      </c>
      <c r="J65">
        <v>64.81</v>
      </c>
      <c r="K65">
        <v>64.95</v>
      </c>
      <c r="L65">
        <v>68.459999999999994</v>
      </c>
      <c r="M65">
        <v>68.41</v>
      </c>
      <c r="N65">
        <v>68.349999999999994</v>
      </c>
      <c r="O65">
        <v>67.77</v>
      </c>
      <c r="P65">
        <v>65.510000000000005</v>
      </c>
      <c r="Q65">
        <v>66.180000000000007</v>
      </c>
      <c r="R65">
        <v>68.62</v>
      </c>
      <c r="S65">
        <v>65.209999999999994</v>
      </c>
      <c r="T65">
        <v>68.92</v>
      </c>
      <c r="U65">
        <v>71.3</v>
      </c>
      <c r="V65">
        <v>73.89</v>
      </c>
      <c r="W65">
        <v>66.25</v>
      </c>
    </row>
    <row r="66" spans="1:23" x14ac:dyDescent="0.25">
      <c r="A66" s="5" t="s">
        <v>151</v>
      </c>
      <c r="B66" s="5" t="s">
        <v>152</v>
      </c>
      <c r="C66">
        <v>42.38</v>
      </c>
      <c r="D66">
        <v>43.57</v>
      </c>
      <c r="E66">
        <v>53.85</v>
      </c>
      <c r="F66">
        <v>54.68</v>
      </c>
      <c r="G66">
        <v>53.96</v>
      </c>
      <c r="H66">
        <v>54.5</v>
      </c>
      <c r="I66">
        <v>55.1</v>
      </c>
      <c r="J66">
        <v>54.22</v>
      </c>
      <c r="K66">
        <v>52.15</v>
      </c>
      <c r="L66">
        <v>56.83</v>
      </c>
      <c r="M66">
        <v>64.34</v>
      </c>
      <c r="N66">
        <v>62.77</v>
      </c>
      <c r="O66">
        <v>61.17</v>
      </c>
      <c r="P66">
        <v>59.91</v>
      </c>
      <c r="Q66">
        <v>57.31</v>
      </c>
      <c r="R66">
        <v>56.02</v>
      </c>
      <c r="S66">
        <v>64.7</v>
      </c>
      <c r="T66">
        <v>66.53</v>
      </c>
      <c r="U66">
        <v>70.040000000000006</v>
      </c>
      <c r="V66">
        <v>72.19</v>
      </c>
      <c r="W66">
        <v>17.850000000000001</v>
      </c>
    </row>
    <row r="67" spans="1:23" x14ac:dyDescent="0.25">
      <c r="A67" s="5" t="s">
        <v>153</v>
      </c>
      <c r="B67" s="5" t="s">
        <v>154</v>
      </c>
      <c r="C67">
        <v>57.62</v>
      </c>
      <c r="D67">
        <v>56.43</v>
      </c>
      <c r="E67">
        <v>46.15</v>
      </c>
      <c r="F67">
        <v>45.32</v>
      </c>
      <c r="G67">
        <v>46.04</v>
      </c>
      <c r="H67">
        <v>45.5</v>
      </c>
      <c r="I67">
        <v>44.9</v>
      </c>
      <c r="J67">
        <v>45.78</v>
      </c>
      <c r="K67">
        <v>47.85</v>
      </c>
      <c r="L67">
        <v>43.17</v>
      </c>
      <c r="M67">
        <v>35.659999999999997</v>
      </c>
      <c r="N67">
        <v>37.229999999999997</v>
      </c>
      <c r="O67">
        <v>38.83</v>
      </c>
      <c r="P67">
        <v>40.090000000000003</v>
      </c>
      <c r="Q67">
        <v>42.69</v>
      </c>
      <c r="R67">
        <v>43.98</v>
      </c>
      <c r="S67">
        <v>35.299999999999997</v>
      </c>
      <c r="T67">
        <v>33.47</v>
      </c>
      <c r="U67">
        <v>29.96</v>
      </c>
      <c r="V67">
        <v>27.81</v>
      </c>
      <c r="W67">
        <v>82.15</v>
      </c>
    </row>
    <row r="68" spans="1:23" x14ac:dyDescent="0.25">
      <c r="A68" s="5" t="s">
        <v>155</v>
      </c>
      <c r="B68" s="5" t="s">
        <v>156</v>
      </c>
      <c r="C68">
        <v>135.97999999999999</v>
      </c>
      <c r="D68">
        <v>129.53</v>
      </c>
      <c r="E68">
        <v>85.69</v>
      </c>
      <c r="F68">
        <v>82.87</v>
      </c>
      <c r="G68">
        <v>85.34</v>
      </c>
      <c r="H68">
        <v>83.5</v>
      </c>
      <c r="I68">
        <v>81.48</v>
      </c>
      <c r="J68">
        <v>84.42</v>
      </c>
      <c r="K68">
        <v>91.74</v>
      </c>
      <c r="L68">
        <v>75.959999999999994</v>
      </c>
      <c r="M68">
        <v>55.43</v>
      </c>
      <c r="N68">
        <v>59.31</v>
      </c>
      <c r="O68">
        <v>63.49</v>
      </c>
      <c r="P68">
        <v>66.91</v>
      </c>
      <c r="Q68">
        <v>74.489999999999995</v>
      </c>
      <c r="R68">
        <v>78.5</v>
      </c>
      <c r="S68">
        <v>54.55</v>
      </c>
      <c r="T68">
        <v>50.3</v>
      </c>
      <c r="U68">
        <v>42.78</v>
      </c>
      <c r="V68">
        <v>38.53</v>
      </c>
      <c r="W68">
        <v>460.33</v>
      </c>
    </row>
    <row r="69" spans="1:23" x14ac:dyDescent="0.25">
      <c r="A69" s="5" t="s">
        <v>303</v>
      </c>
      <c r="B69" s="5" t="s">
        <v>304</v>
      </c>
      <c r="C69">
        <v>14.28</v>
      </c>
      <c r="D69">
        <v>14.87</v>
      </c>
      <c r="E69">
        <v>15.23</v>
      </c>
      <c r="F69">
        <v>15.34</v>
      </c>
      <c r="G69">
        <v>15.17</v>
      </c>
      <c r="H69">
        <v>14.85</v>
      </c>
      <c r="I69">
        <v>14.97</v>
      </c>
      <c r="J69">
        <v>15.2</v>
      </c>
      <c r="K69">
        <v>15.01</v>
      </c>
      <c r="L69">
        <v>13.73</v>
      </c>
      <c r="M69">
        <v>14.47</v>
      </c>
      <c r="N69">
        <v>15.23</v>
      </c>
      <c r="O69">
        <v>14.11</v>
      </c>
      <c r="P69">
        <v>14.23</v>
      </c>
      <c r="Q69">
        <v>13.83</v>
      </c>
      <c r="R69">
        <v>13.7</v>
      </c>
      <c r="S69">
        <v>13.41</v>
      </c>
      <c r="T69">
        <v>12.47</v>
      </c>
      <c r="U69">
        <v>12.44</v>
      </c>
      <c r="V69">
        <v>12.24</v>
      </c>
    </row>
    <row r="70" spans="1:23" x14ac:dyDescent="0.25">
      <c r="A70" s="5" t="s">
        <v>157</v>
      </c>
      <c r="B70" s="5" t="s">
        <v>158</v>
      </c>
      <c r="C70">
        <v>64.63</v>
      </c>
      <c r="D70">
        <v>67.489999999999995</v>
      </c>
      <c r="E70">
        <v>71.239999999999995</v>
      </c>
      <c r="F70">
        <v>71.010000000000005</v>
      </c>
      <c r="G70">
        <v>70.09</v>
      </c>
      <c r="H70">
        <v>68.31</v>
      </c>
      <c r="I70">
        <v>67.13</v>
      </c>
      <c r="J70">
        <v>64.81</v>
      </c>
      <c r="K70">
        <v>64.95</v>
      </c>
      <c r="L70">
        <v>68.459999999999994</v>
      </c>
      <c r="M70">
        <v>68.41</v>
      </c>
      <c r="N70">
        <v>68.349999999999994</v>
      </c>
      <c r="O70">
        <v>67.77</v>
      </c>
      <c r="P70">
        <v>65.510000000000005</v>
      </c>
      <c r="Q70">
        <v>66.180000000000007</v>
      </c>
      <c r="R70">
        <v>68.62</v>
      </c>
      <c r="S70">
        <v>65.209999999999994</v>
      </c>
      <c r="T70">
        <v>68.92</v>
      </c>
      <c r="U70">
        <v>71.3</v>
      </c>
      <c r="V70">
        <v>73.89</v>
      </c>
    </row>
    <row r="71" spans="1:23" x14ac:dyDescent="0.25">
      <c r="A71" s="5" t="s">
        <v>159</v>
      </c>
      <c r="B71" s="5" t="s">
        <v>160</v>
      </c>
      <c r="C71">
        <v>3.17</v>
      </c>
      <c r="D71">
        <v>3.17</v>
      </c>
      <c r="E71">
        <v>3.21</v>
      </c>
      <c r="F71">
        <v>3.34</v>
      </c>
      <c r="G71">
        <v>3.28</v>
      </c>
      <c r="H71">
        <v>2.95</v>
      </c>
      <c r="I71">
        <v>2.79</v>
      </c>
      <c r="J71">
        <v>2.7</v>
      </c>
      <c r="K71">
        <v>3.14</v>
      </c>
      <c r="L71">
        <v>2.69</v>
      </c>
      <c r="M71">
        <v>2.4900000000000002</v>
      </c>
      <c r="N71">
        <v>3.17</v>
      </c>
      <c r="O71">
        <v>2.96</v>
      </c>
      <c r="P71">
        <v>2.52</v>
      </c>
      <c r="Q71">
        <v>2.4900000000000002</v>
      </c>
      <c r="R71">
        <v>2.71</v>
      </c>
      <c r="S71">
        <v>2.3199999999999998</v>
      </c>
      <c r="T71">
        <v>1.6</v>
      </c>
      <c r="U71">
        <v>1.4</v>
      </c>
      <c r="V71">
        <v>1.06</v>
      </c>
    </row>
    <row r="72" spans="1:23" x14ac:dyDescent="0.25">
      <c r="A72" s="5" t="s">
        <v>161</v>
      </c>
      <c r="B72" s="5" t="s">
        <v>162</v>
      </c>
      <c r="C72">
        <v>4.49</v>
      </c>
      <c r="D72">
        <v>4.51</v>
      </c>
      <c r="E72">
        <v>4.5999999999999996</v>
      </c>
      <c r="F72">
        <v>4.66</v>
      </c>
      <c r="G72">
        <v>4.57</v>
      </c>
      <c r="H72">
        <v>4.21</v>
      </c>
      <c r="I72">
        <v>4</v>
      </c>
      <c r="J72">
        <v>3.84</v>
      </c>
      <c r="K72">
        <v>4.33</v>
      </c>
      <c r="L72">
        <v>3.52</v>
      </c>
      <c r="M72">
        <v>3.1</v>
      </c>
      <c r="N72">
        <v>4.2</v>
      </c>
      <c r="O72">
        <v>4.21</v>
      </c>
      <c r="P72">
        <v>3.75</v>
      </c>
      <c r="Q72">
        <v>3.5</v>
      </c>
      <c r="R72">
        <v>3.54</v>
      </c>
      <c r="S72">
        <v>3.42</v>
      </c>
      <c r="T72">
        <v>2.4500000000000002</v>
      </c>
      <c r="U72">
        <v>2.04</v>
      </c>
      <c r="V72">
        <v>1.62</v>
      </c>
    </row>
    <row r="73" spans="1:23" x14ac:dyDescent="0.25">
      <c r="A73" s="5" t="s">
        <v>163</v>
      </c>
      <c r="B73" s="5" t="s">
        <v>164</v>
      </c>
      <c r="C73">
        <v>224.43</v>
      </c>
      <c r="D73">
        <v>213.27</v>
      </c>
      <c r="E73">
        <v>247.4</v>
      </c>
      <c r="F73">
        <v>243.81</v>
      </c>
      <c r="G73">
        <v>246.17</v>
      </c>
      <c r="H73">
        <v>253.69</v>
      </c>
      <c r="I73">
        <v>249.81</v>
      </c>
      <c r="J73">
        <v>248.05</v>
      </c>
      <c r="K73">
        <v>248.32</v>
      </c>
      <c r="L73">
        <v>263.58</v>
      </c>
      <c r="M73">
        <v>264.83999999999997</v>
      </c>
      <c r="N73">
        <v>288.64999999999998</v>
      </c>
      <c r="O73">
        <v>306.60000000000002</v>
      </c>
      <c r="P73">
        <v>290.41000000000003</v>
      </c>
      <c r="Q73">
        <v>284.61</v>
      </c>
      <c r="R73">
        <v>285.49</v>
      </c>
      <c r="S73">
        <v>284.33999999999997</v>
      </c>
      <c r="T73">
        <v>304.58</v>
      </c>
      <c r="U73">
        <v>279.76</v>
      </c>
      <c r="V73">
        <v>225.37</v>
      </c>
    </row>
    <row r="74" spans="1:23" x14ac:dyDescent="0.25">
      <c r="A74" s="5" t="s">
        <v>165</v>
      </c>
      <c r="B74" s="5" t="s">
        <v>166</v>
      </c>
      <c r="C74">
        <v>35.340000000000003</v>
      </c>
      <c r="D74">
        <v>32.53</v>
      </c>
      <c r="E74">
        <v>28.77</v>
      </c>
      <c r="F74">
        <v>29.01</v>
      </c>
      <c r="G74">
        <v>29.95</v>
      </c>
      <c r="H74">
        <v>31.65</v>
      </c>
      <c r="I74">
        <v>32.869999999999997</v>
      </c>
      <c r="J74">
        <v>35.19</v>
      </c>
      <c r="K74">
        <v>35.049999999999997</v>
      </c>
      <c r="L74">
        <v>31.54</v>
      </c>
      <c r="M74">
        <v>31.59</v>
      </c>
      <c r="N74">
        <v>31.65</v>
      </c>
      <c r="O74">
        <v>32.229999999999997</v>
      </c>
      <c r="P74">
        <v>34.49</v>
      </c>
      <c r="Q74">
        <v>33.82</v>
      </c>
      <c r="R74">
        <v>31.38</v>
      </c>
      <c r="S74">
        <v>34.79</v>
      </c>
      <c r="T74">
        <v>31.08</v>
      </c>
      <c r="U74">
        <v>28.7</v>
      </c>
      <c r="V74">
        <v>26.11</v>
      </c>
    </row>
    <row r="75" spans="1:23" x14ac:dyDescent="0.25">
      <c r="A75" s="5" t="s">
        <v>167</v>
      </c>
      <c r="B75" s="5" t="s">
        <v>168</v>
      </c>
      <c r="C75">
        <v>7.12</v>
      </c>
      <c r="D75">
        <v>6.76</v>
      </c>
      <c r="E75">
        <v>7.94</v>
      </c>
      <c r="F75">
        <v>8.15</v>
      </c>
      <c r="G75">
        <v>8.08</v>
      </c>
      <c r="H75">
        <v>7.49</v>
      </c>
      <c r="I75">
        <v>6.96</v>
      </c>
      <c r="J75">
        <v>6.7</v>
      </c>
      <c r="K75">
        <v>7.8</v>
      </c>
      <c r="L75">
        <v>7.1</v>
      </c>
      <c r="M75">
        <v>6.59</v>
      </c>
      <c r="N75">
        <v>9.15</v>
      </c>
      <c r="O75">
        <v>9.06</v>
      </c>
      <c r="P75">
        <v>7.31</v>
      </c>
      <c r="Q75">
        <v>7.08</v>
      </c>
      <c r="R75">
        <v>7.74</v>
      </c>
      <c r="S75">
        <v>6.61</v>
      </c>
      <c r="T75">
        <v>4.8600000000000003</v>
      </c>
      <c r="U75">
        <v>3.92</v>
      </c>
      <c r="V75">
        <v>2.4</v>
      </c>
    </row>
    <row r="76" spans="1:23" x14ac:dyDescent="0.25">
      <c r="A76" s="5" t="s">
        <v>169</v>
      </c>
      <c r="B76" s="5" t="s">
        <v>170</v>
      </c>
      <c r="C76">
        <v>15.26</v>
      </c>
      <c r="D76">
        <v>14.47</v>
      </c>
      <c r="E76">
        <v>18.170000000000002</v>
      </c>
      <c r="F76">
        <v>17.75</v>
      </c>
      <c r="G76">
        <v>17.510000000000002</v>
      </c>
      <c r="H76">
        <v>16.68</v>
      </c>
      <c r="I76">
        <v>15.36</v>
      </c>
      <c r="J76">
        <v>14.44</v>
      </c>
      <c r="K76">
        <v>16.690000000000001</v>
      </c>
      <c r="L76">
        <v>14.51</v>
      </c>
      <c r="M76">
        <v>11.63</v>
      </c>
      <c r="N76">
        <v>17.579999999999998</v>
      </c>
      <c r="O76">
        <v>19.420000000000002</v>
      </c>
      <c r="P76">
        <v>16.52</v>
      </c>
      <c r="Q76">
        <v>15.7</v>
      </c>
      <c r="R76">
        <v>16.04</v>
      </c>
      <c r="S76">
        <v>14.23</v>
      </c>
      <c r="T76">
        <v>10.63</v>
      </c>
      <c r="U76">
        <v>8.07</v>
      </c>
      <c r="V76">
        <v>4.96</v>
      </c>
    </row>
    <row r="77" spans="1:23" x14ac:dyDescent="0.25">
      <c r="A77" s="5" t="s">
        <v>171</v>
      </c>
      <c r="B77" s="5" t="s">
        <v>172</v>
      </c>
      <c r="C77">
        <v>119.92</v>
      </c>
      <c r="D77">
        <v>133.96</v>
      </c>
      <c r="E77">
        <v>187.21</v>
      </c>
      <c r="F77">
        <v>188.51</v>
      </c>
      <c r="G77">
        <v>180.23</v>
      </c>
      <c r="H77">
        <v>172.1</v>
      </c>
      <c r="I77">
        <v>167.65</v>
      </c>
      <c r="J77">
        <v>154.08000000000001</v>
      </c>
      <c r="K77">
        <v>148.79</v>
      </c>
      <c r="L77">
        <v>180.16</v>
      </c>
      <c r="M77">
        <v>203.65</v>
      </c>
      <c r="N77">
        <v>198.34</v>
      </c>
      <c r="O77">
        <v>189.76</v>
      </c>
      <c r="P77">
        <v>173.71</v>
      </c>
      <c r="Q77">
        <v>169.43</v>
      </c>
      <c r="R77">
        <v>178.51</v>
      </c>
      <c r="S77">
        <v>185.96</v>
      </c>
      <c r="T77">
        <v>214.08</v>
      </c>
      <c r="U77">
        <v>244.07</v>
      </c>
      <c r="V77">
        <v>276.5</v>
      </c>
    </row>
    <row r="78" spans="1:23" x14ac:dyDescent="0.25">
      <c r="A78" s="5" t="s">
        <v>173</v>
      </c>
      <c r="B78" s="5" t="s">
        <v>174</v>
      </c>
      <c r="C78">
        <v>190.38</v>
      </c>
      <c r="D78">
        <v>201.44</v>
      </c>
      <c r="E78">
        <v>190.79</v>
      </c>
      <c r="F78">
        <v>197.05</v>
      </c>
      <c r="G78">
        <v>196.3</v>
      </c>
      <c r="H78">
        <v>189.45</v>
      </c>
      <c r="I78">
        <v>192.17</v>
      </c>
      <c r="J78">
        <v>190.38</v>
      </c>
      <c r="K78">
        <v>182.64</v>
      </c>
      <c r="L78">
        <v>190.02</v>
      </c>
      <c r="M78">
        <v>232.2</v>
      </c>
      <c r="N78">
        <v>220.62</v>
      </c>
      <c r="O78">
        <v>202.31</v>
      </c>
      <c r="P78">
        <v>191.91</v>
      </c>
      <c r="Q78">
        <v>180.79</v>
      </c>
      <c r="R78">
        <v>185.33</v>
      </c>
      <c r="S78">
        <v>206.36</v>
      </c>
      <c r="T78">
        <v>230.8</v>
      </c>
      <c r="U78">
        <v>244.03</v>
      </c>
      <c r="V78">
        <v>278.12</v>
      </c>
    </row>
    <row r="79" spans="1:23" x14ac:dyDescent="0.25">
      <c r="A79" s="5" t="s">
        <v>175</v>
      </c>
      <c r="B79" s="5" t="s">
        <v>176</v>
      </c>
      <c r="C79">
        <v>1187.3399999999999</v>
      </c>
      <c r="D79">
        <v>851.76</v>
      </c>
      <c r="E79">
        <v>2258.34</v>
      </c>
      <c r="F79">
        <v>1632.12</v>
      </c>
      <c r="G79">
        <v>670.32</v>
      </c>
      <c r="H79">
        <v>1039.08</v>
      </c>
      <c r="I79">
        <v>596.82000000000005</v>
      </c>
      <c r="J79">
        <v>476.7</v>
      </c>
      <c r="K79">
        <v>414.12</v>
      </c>
      <c r="L79">
        <v>446.04</v>
      </c>
      <c r="M79">
        <v>354.06</v>
      </c>
      <c r="N79">
        <v>245.92</v>
      </c>
      <c r="O79">
        <v>586.81600000000003</v>
      </c>
      <c r="P79">
        <v>643.20799999999997</v>
      </c>
      <c r="Q79">
        <v>511.76799999999997</v>
      </c>
      <c r="R79">
        <v>320.54399999999998</v>
      </c>
      <c r="S79">
        <v>302.596</v>
      </c>
      <c r="T79">
        <v>391.072</v>
      </c>
      <c r="U79">
        <v>311.94799999999998</v>
      </c>
      <c r="V79">
        <v>-91.908000000000001</v>
      </c>
    </row>
    <row r="80" spans="1:23" x14ac:dyDescent="0.25">
      <c r="A80" s="5" t="s">
        <v>177</v>
      </c>
      <c r="B80" s="5" t="s">
        <v>178</v>
      </c>
      <c r="C80">
        <v>0</v>
      </c>
      <c r="D80">
        <v>0</v>
      </c>
      <c r="E80">
        <v>0</v>
      </c>
      <c r="F80">
        <v>0</v>
      </c>
      <c r="G80">
        <v>0</v>
      </c>
      <c r="H80">
        <v>0</v>
      </c>
      <c r="I80">
        <v>0</v>
      </c>
      <c r="J80">
        <v>0</v>
      </c>
      <c r="K80">
        <v>0</v>
      </c>
      <c r="L80">
        <v>0</v>
      </c>
      <c r="M80">
        <v>0.39999999999999858</v>
      </c>
      <c r="N80">
        <v>0</v>
      </c>
      <c r="O80">
        <v>0</v>
      </c>
      <c r="P80">
        <v>0</v>
      </c>
      <c r="Q80">
        <v>0</v>
      </c>
      <c r="R80">
        <v>-2</v>
      </c>
      <c r="S80">
        <v>0</v>
      </c>
      <c r="T80">
        <v>-4</v>
      </c>
      <c r="U80">
        <v>-8.7999999999999972</v>
      </c>
      <c r="V80" t="s">
        <v>67</v>
      </c>
    </row>
    <row r="81" spans="1:22" x14ac:dyDescent="0.25">
      <c r="A81" s="5" t="s">
        <v>179</v>
      </c>
      <c r="B81" s="5" t="s">
        <v>180</v>
      </c>
      <c r="C81">
        <v>24.33</v>
      </c>
      <c r="D81">
        <v>21.09</v>
      </c>
      <c r="E81">
        <v>15.38</v>
      </c>
      <c r="F81">
        <v>9.2899999999999991</v>
      </c>
      <c r="G81">
        <v>9.73</v>
      </c>
      <c r="H81">
        <v>13.46</v>
      </c>
      <c r="I81">
        <v>8.44</v>
      </c>
      <c r="J81">
        <v>5.1100000000000003</v>
      </c>
      <c r="K81">
        <v>15.79</v>
      </c>
      <c r="L81">
        <v>24.95</v>
      </c>
      <c r="M81">
        <v>-3.7</v>
      </c>
      <c r="N81">
        <v>3.47</v>
      </c>
      <c r="O81">
        <v>13.44</v>
      </c>
      <c r="P81">
        <v>3.57</v>
      </c>
      <c r="Q81">
        <v>8.27</v>
      </c>
      <c r="R81">
        <v>37.39</v>
      </c>
      <c r="S81">
        <v>5.35</v>
      </c>
      <c r="T81">
        <v>17.18</v>
      </c>
      <c r="U81">
        <v>31.29</v>
      </c>
      <c r="V81">
        <v>55.51</v>
      </c>
    </row>
    <row r="82" spans="1:22" x14ac:dyDescent="0.25">
      <c r="A82" s="5" t="s">
        <v>181</v>
      </c>
      <c r="B82" s="5" t="s">
        <v>182</v>
      </c>
      <c r="C82">
        <v>20.27</v>
      </c>
      <c r="D82">
        <v>15.25</v>
      </c>
      <c r="E82">
        <v>11.47</v>
      </c>
      <c r="F82">
        <v>10.83</v>
      </c>
      <c r="G82">
        <v>10.54</v>
      </c>
      <c r="H82">
        <v>9</v>
      </c>
      <c r="I82">
        <v>9.7799999999999994</v>
      </c>
      <c r="J82">
        <v>15.28</v>
      </c>
      <c r="K82">
        <v>12.35</v>
      </c>
      <c r="L82">
        <v>8.24</v>
      </c>
      <c r="M82">
        <v>4.4000000000000004</v>
      </c>
      <c r="N82">
        <v>6.83</v>
      </c>
      <c r="O82">
        <v>8.43</v>
      </c>
      <c r="P82">
        <v>16.41</v>
      </c>
      <c r="Q82">
        <v>17</v>
      </c>
      <c r="R82">
        <v>19.97</v>
      </c>
      <c r="S82">
        <v>17.940000000000001</v>
      </c>
      <c r="T82">
        <v>34.659999999999997</v>
      </c>
      <c r="U82" t="s">
        <v>67</v>
      </c>
      <c r="V82" t="s">
        <v>67</v>
      </c>
    </row>
    <row r="83" spans="1:22" x14ac:dyDescent="0.25">
      <c r="A83" s="5" t="s">
        <v>183</v>
      </c>
      <c r="B83" s="5" t="s">
        <v>184</v>
      </c>
      <c r="C83">
        <v>15.96</v>
      </c>
      <c r="D83">
        <v>13.79</v>
      </c>
      <c r="E83">
        <v>11.26</v>
      </c>
      <c r="F83">
        <v>9.2100000000000009</v>
      </c>
      <c r="G83">
        <v>10.51</v>
      </c>
      <c r="H83">
        <v>13.55</v>
      </c>
      <c r="I83">
        <v>10.119999999999999</v>
      </c>
      <c r="J83">
        <v>9.1199999999999992</v>
      </c>
      <c r="K83">
        <v>10.79</v>
      </c>
      <c r="L83">
        <v>8.35</v>
      </c>
      <c r="M83">
        <v>5.01</v>
      </c>
      <c r="N83">
        <v>13.23</v>
      </c>
      <c r="O83">
        <v>13.6</v>
      </c>
      <c r="P83">
        <v>14.35</v>
      </c>
      <c r="Q83">
        <v>19.899999999999999</v>
      </c>
      <c r="R83">
        <v>29.34</v>
      </c>
      <c r="S83" t="s">
        <v>67</v>
      </c>
      <c r="T83" t="s">
        <v>67</v>
      </c>
      <c r="U83" t="s">
        <v>67</v>
      </c>
      <c r="V83" t="s">
        <v>67</v>
      </c>
    </row>
    <row r="84" spans="1:22" x14ac:dyDescent="0.25">
      <c r="A84" s="5" t="s">
        <v>185</v>
      </c>
      <c r="B84" s="5" t="s">
        <v>186</v>
      </c>
      <c r="C84">
        <v>14.76</v>
      </c>
      <c r="D84">
        <v>11.95</v>
      </c>
      <c r="E84">
        <v>10.19</v>
      </c>
      <c r="F84">
        <v>10</v>
      </c>
      <c r="G84">
        <v>9.43</v>
      </c>
      <c r="H84">
        <v>9.2799999999999994</v>
      </c>
      <c r="I84">
        <v>11.67</v>
      </c>
      <c r="J84">
        <v>11.36</v>
      </c>
      <c r="K84">
        <v>12.57</v>
      </c>
      <c r="L84">
        <v>14.12</v>
      </c>
      <c r="M84">
        <v>17.18</v>
      </c>
      <c r="N84" t="s">
        <v>67</v>
      </c>
      <c r="O84" t="s">
        <v>67</v>
      </c>
      <c r="P84" t="s">
        <v>67</v>
      </c>
      <c r="Q84" t="s">
        <v>67</v>
      </c>
      <c r="R84" t="s">
        <v>67</v>
      </c>
      <c r="S84" t="s">
        <v>67</v>
      </c>
      <c r="T84" t="s">
        <v>67</v>
      </c>
      <c r="U84" t="s">
        <v>67</v>
      </c>
      <c r="V84" t="s">
        <v>67</v>
      </c>
    </row>
    <row r="85" spans="1:22" x14ac:dyDescent="0.25">
      <c r="A85" s="5" t="s">
        <v>187</v>
      </c>
      <c r="B85" s="5" t="s">
        <v>188</v>
      </c>
      <c r="C85">
        <v>24.36</v>
      </c>
      <c r="D85">
        <v>19.63</v>
      </c>
      <c r="E85">
        <v>10.83</v>
      </c>
      <c r="F85">
        <v>11.3</v>
      </c>
      <c r="G85">
        <v>21.92</v>
      </c>
      <c r="H85">
        <v>20.190000000000001</v>
      </c>
      <c r="I85">
        <v>12.01</v>
      </c>
      <c r="J85">
        <v>-9.73</v>
      </c>
      <c r="K85">
        <v>35.130000000000003</v>
      </c>
      <c r="L85">
        <v>35.28</v>
      </c>
      <c r="M85">
        <v>-24.45</v>
      </c>
      <c r="N85">
        <v>11</v>
      </c>
      <c r="O85">
        <v>33.22</v>
      </c>
      <c r="P85">
        <v>4.78</v>
      </c>
      <c r="Q85">
        <v>-0.68</v>
      </c>
      <c r="R85">
        <v>60.33</v>
      </c>
      <c r="S85">
        <v>53.33</v>
      </c>
      <c r="T85">
        <v>33.33</v>
      </c>
      <c r="U85">
        <v>73.08</v>
      </c>
      <c r="V85" t="s">
        <v>67</v>
      </c>
    </row>
    <row r="86" spans="1:22" x14ac:dyDescent="0.25">
      <c r="A86" s="5" t="s">
        <v>189</v>
      </c>
      <c r="B86" s="5" t="s">
        <v>190</v>
      </c>
      <c r="C86">
        <v>18.27</v>
      </c>
      <c r="D86">
        <v>13.92</v>
      </c>
      <c r="E86">
        <v>14.68</v>
      </c>
      <c r="F86">
        <v>17.8</v>
      </c>
      <c r="G86">
        <v>18.04</v>
      </c>
      <c r="H86">
        <v>7.49</v>
      </c>
      <c r="I86">
        <v>12.47</v>
      </c>
      <c r="J86">
        <v>20.23</v>
      </c>
      <c r="K86">
        <v>15.32</v>
      </c>
      <c r="L86">
        <v>7.28</v>
      </c>
      <c r="M86">
        <v>6.59</v>
      </c>
      <c r="N86">
        <v>16.329999999999998</v>
      </c>
      <c r="O86">
        <v>12.44</v>
      </c>
      <c r="P86">
        <v>21.48</v>
      </c>
      <c r="Q86">
        <v>37.659999999999997</v>
      </c>
      <c r="R86">
        <v>49</v>
      </c>
      <c r="S86">
        <v>53.25</v>
      </c>
      <c r="T86">
        <v>35.47</v>
      </c>
      <c r="U86" t="s">
        <v>67</v>
      </c>
      <c r="V86" t="s">
        <v>67</v>
      </c>
    </row>
    <row r="87" spans="1:22" x14ac:dyDescent="0.25">
      <c r="A87" s="5" t="s">
        <v>191</v>
      </c>
      <c r="B87" s="5" t="s">
        <v>192</v>
      </c>
      <c r="C87">
        <v>17.61</v>
      </c>
      <c r="D87">
        <v>16.77</v>
      </c>
      <c r="E87">
        <v>15.25</v>
      </c>
      <c r="F87">
        <v>11.14</v>
      </c>
      <c r="G87">
        <v>15.9</v>
      </c>
      <c r="H87">
        <v>18.579999999999998</v>
      </c>
      <c r="I87">
        <v>9.65</v>
      </c>
      <c r="J87">
        <v>9.4499999999999993</v>
      </c>
      <c r="K87">
        <v>18.04</v>
      </c>
      <c r="L87">
        <v>11.97</v>
      </c>
      <c r="M87">
        <v>4.7699999999999996</v>
      </c>
      <c r="N87">
        <v>21.73</v>
      </c>
      <c r="O87">
        <v>30.2</v>
      </c>
      <c r="P87">
        <v>30.22</v>
      </c>
      <c r="Q87">
        <v>43.88</v>
      </c>
      <c r="R87">
        <v>44.01</v>
      </c>
      <c r="S87" t="s">
        <v>67</v>
      </c>
      <c r="T87" t="s">
        <v>67</v>
      </c>
      <c r="U87" t="s">
        <v>67</v>
      </c>
      <c r="V87" t="s">
        <v>67</v>
      </c>
    </row>
    <row r="88" spans="1:22" x14ac:dyDescent="0.25">
      <c r="A88" s="5" t="s">
        <v>193</v>
      </c>
      <c r="B88" s="5" t="s">
        <v>194</v>
      </c>
      <c r="C88">
        <v>18.09</v>
      </c>
      <c r="D88">
        <v>13.21</v>
      </c>
      <c r="E88">
        <v>12.35</v>
      </c>
      <c r="F88">
        <v>14.59</v>
      </c>
      <c r="G88">
        <v>13.93</v>
      </c>
      <c r="H88">
        <v>11.68</v>
      </c>
      <c r="I88">
        <v>15.69</v>
      </c>
      <c r="J88">
        <v>19.82</v>
      </c>
      <c r="K88">
        <v>24.13</v>
      </c>
      <c r="L88">
        <v>27.92</v>
      </c>
      <c r="M88">
        <v>24.39</v>
      </c>
      <c r="N88" t="s">
        <v>67</v>
      </c>
      <c r="O88" t="s">
        <v>67</v>
      </c>
      <c r="P88" t="s">
        <v>67</v>
      </c>
      <c r="Q88" t="s">
        <v>67</v>
      </c>
      <c r="R88" t="s">
        <v>67</v>
      </c>
      <c r="S88" t="s">
        <v>67</v>
      </c>
      <c r="T88" t="s">
        <v>67</v>
      </c>
      <c r="U88" t="s">
        <v>67</v>
      </c>
      <c r="V88" t="s">
        <v>67</v>
      </c>
    </row>
    <row r="89" spans="1:22" x14ac:dyDescent="0.25">
      <c r="A89" s="5" t="s">
        <v>195</v>
      </c>
      <c r="B89" s="5" t="s">
        <v>196</v>
      </c>
      <c r="C89">
        <v>1.75</v>
      </c>
      <c r="D89">
        <v>1.23</v>
      </c>
      <c r="E89">
        <v>1.67</v>
      </c>
      <c r="F89">
        <v>1.8</v>
      </c>
      <c r="G89">
        <v>1.25</v>
      </c>
      <c r="H89">
        <v>0.98</v>
      </c>
      <c r="I89">
        <v>1.7</v>
      </c>
      <c r="J89">
        <v>1.21</v>
      </c>
      <c r="K89">
        <v>0.49</v>
      </c>
      <c r="L89">
        <v>1.1299999999999999</v>
      </c>
      <c r="M89">
        <v>2.39</v>
      </c>
      <c r="N89">
        <v>0.28999999999999998</v>
      </c>
      <c r="O89">
        <v>0.47</v>
      </c>
      <c r="P89">
        <v>0.44</v>
      </c>
      <c r="Q89">
        <v>0.27</v>
      </c>
      <c r="R89">
        <v>0.27</v>
      </c>
      <c r="S89" t="s">
        <v>67</v>
      </c>
      <c r="T89" t="s">
        <v>67</v>
      </c>
      <c r="U89" t="s">
        <v>67</v>
      </c>
      <c r="V89" t="s">
        <v>67</v>
      </c>
    </row>
    <row r="90" spans="1:22" x14ac:dyDescent="0.25">
      <c r="A90" s="5" t="s">
        <v>197</v>
      </c>
      <c r="B90" s="5" t="s">
        <v>198</v>
      </c>
      <c r="C90">
        <v>23.73</v>
      </c>
      <c r="D90">
        <v>18.75</v>
      </c>
      <c r="E90">
        <v>14.02</v>
      </c>
      <c r="F90">
        <v>11.27</v>
      </c>
      <c r="G90">
        <v>19.350000000000001</v>
      </c>
      <c r="H90">
        <v>19.23</v>
      </c>
      <c r="I90">
        <v>13.04</v>
      </c>
      <c r="J90">
        <v>-6.83</v>
      </c>
      <c r="K90">
        <v>42.34</v>
      </c>
      <c r="L90">
        <v>42.15</v>
      </c>
      <c r="M90">
        <v>-29.07</v>
      </c>
      <c r="N90">
        <v>3.26</v>
      </c>
      <c r="O90">
        <v>27.57</v>
      </c>
      <c r="P90">
        <v>10.92</v>
      </c>
      <c r="Q90">
        <v>7.01</v>
      </c>
      <c r="R90">
        <v>42.07</v>
      </c>
      <c r="S90">
        <v>47.28</v>
      </c>
      <c r="T90">
        <v>40.46</v>
      </c>
      <c r="U90">
        <v>65.819999999999993</v>
      </c>
      <c r="V90">
        <v>-41.91</v>
      </c>
    </row>
    <row r="91" spans="1:22" x14ac:dyDescent="0.25">
      <c r="A91" s="5" t="s">
        <v>199</v>
      </c>
      <c r="B91" s="5" t="s">
        <v>200</v>
      </c>
      <c r="C91">
        <v>18.829999999999998</v>
      </c>
      <c r="D91">
        <v>14.68</v>
      </c>
      <c r="E91">
        <v>14.88</v>
      </c>
      <c r="F91">
        <v>16.62</v>
      </c>
      <c r="G91">
        <v>17.21</v>
      </c>
      <c r="H91">
        <v>8.48</v>
      </c>
      <c r="I91">
        <v>16.18</v>
      </c>
      <c r="J91">
        <v>25.89</v>
      </c>
      <c r="K91">
        <v>18.47</v>
      </c>
      <c r="L91">
        <v>5.45</v>
      </c>
      <c r="M91">
        <v>0.59</v>
      </c>
      <c r="N91">
        <v>13.92</v>
      </c>
      <c r="O91">
        <v>15.17</v>
      </c>
      <c r="P91">
        <v>20</v>
      </c>
      <c r="Q91">
        <v>32.119999999999997</v>
      </c>
      <c r="R91">
        <v>43.27</v>
      </c>
      <c r="S91">
        <v>51.19</v>
      </c>
      <c r="T91">
        <v>21.46</v>
      </c>
      <c r="U91" t="s">
        <v>67</v>
      </c>
      <c r="V91" t="s">
        <v>67</v>
      </c>
    </row>
    <row r="92" spans="1:22" x14ac:dyDescent="0.25">
      <c r="A92" s="5" t="s">
        <v>201</v>
      </c>
      <c r="B92" s="5" t="s">
        <v>202</v>
      </c>
      <c r="C92">
        <v>17.420000000000002</v>
      </c>
      <c r="D92">
        <v>16.52</v>
      </c>
      <c r="E92">
        <v>15.38</v>
      </c>
      <c r="F92">
        <v>11.21</v>
      </c>
      <c r="G92">
        <v>17.43</v>
      </c>
      <c r="H92">
        <v>21.99</v>
      </c>
      <c r="I92">
        <v>12.33</v>
      </c>
      <c r="J92">
        <v>10.37</v>
      </c>
      <c r="K92">
        <v>17.25</v>
      </c>
      <c r="L92">
        <v>10.97</v>
      </c>
      <c r="M92">
        <v>3.94</v>
      </c>
      <c r="N92">
        <v>18.170000000000002</v>
      </c>
      <c r="O92">
        <v>26.97</v>
      </c>
      <c r="P92">
        <v>29.55</v>
      </c>
      <c r="Q92">
        <v>40.53</v>
      </c>
      <c r="R92">
        <v>30.74</v>
      </c>
      <c r="S92" t="s">
        <v>67</v>
      </c>
      <c r="T92" t="s">
        <v>67</v>
      </c>
      <c r="U92" t="s">
        <v>67</v>
      </c>
      <c r="V92" t="s">
        <v>67</v>
      </c>
    </row>
    <row r="93" spans="1:22" x14ac:dyDescent="0.25">
      <c r="A93" s="5" t="s">
        <v>203</v>
      </c>
      <c r="B93" s="5" t="s">
        <v>204</v>
      </c>
      <c r="C93">
        <v>19.71</v>
      </c>
      <c r="D93">
        <v>14.43</v>
      </c>
      <c r="E93">
        <v>12.88</v>
      </c>
      <c r="F93">
        <v>14.23</v>
      </c>
      <c r="G93">
        <v>14.2</v>
      </c>
      <c r="H93">
        <v>12.96</v>
      </c>
      <c r="I93">
        <v>15.25</v>
      </c>
      <c r="J93">
        <v>18.670000000000002</v>
      </c>
      <c r="K93">
        <v>23.4</v>
      </c>
      <c r="L93">
        <v>25.75</v>
      </c>
      <c r="M93">
        <v>17.34</v>
      </c>
      <c r="N93" t="s">
        <v>67</v>
      </c>
      <c r="O93" t="s">
        <v>67</v>
      </c>
      <c r="P93" t="s">
        <v>67</v>
      </c>
      <c r="Q93" t="s">
        <v>67</v>
      </c>
      <c r="R93" t="s">
        <v>67</v>
      </c>
      <c r="S93" t="s">
        <v>67</v>
      </c>
      <c r="T93" t="s">
        <v>67</v>
      </c>
      <c r="U93" t="s">
        <v>67</v>
      </c>
      <c r="V93" t="s">
        <v>67</v>
      </c>
    </row>
    <row r="94" spans="1:22" x14ac:dyDescent="0.25">
      <c r="A94" s="5" t="s">
        <v>205</v>
      </c>
      <c r="B94" s="5" t="s">
        <v>206</v>
      </c>
      <c r="C94">
        <v>39.4</v>
      </c>
      <c r="D94">
        <v>-62.28</v>
      </c>
      <c r="E94">
        <v>38.369999999999997</v>
      </c>
      <c r="F94">
        <v>143.47999999999999</v>
      </c>
      <c r="G94">
        <v>-35.49</v>
      </c>
      <c r="H94">
        <v>74.099999999999994</v>
      </c>
      <c r="I94">
        <v>25.2</v>
      </c>
      <c r="J94">
        <v>15.11</v>
      </c>
      <c r="K94">
        <v>-7.16</v>
      </c>
      <c r="L94">
        <v>25.98</v>
      </c>
      <c r="M94">
        <v>45.34</v>
      </c>
      <c r="N94">
        <v>-58.09</v>
      </c>
      <c r="O94">
        <v>-8.77</v>
      </c>
      <c r="P94">
        <v>25.68</v>
      </c>
      <c r="Q94">
        <v>59.66</v>
      </c>
      <c r="R94">
        <v>0.93</v>
      </c>
      <c r="S94">
        <v>-22.62</v>
      </c>
      <c r="T94">
        <v>12.95</v>
      </c>
      <c r="U94">
        <v>-357.36</v>
      </c>
      <c r="V94" t="s">
        <v>67</v>
      </c>
    </row>
    <row r="95" spans="1:22" x14ac:dyDescent="0.25">
      <c r="A95" s="5" t="s">
        <v>207</v>
      </c>
      <c r="B95" s="5" t="s">
        <v>208</v>
      </c>
      <c r="C95">
        <v>5.16</v>
      </c>
      <c r="D95">
        <v>39.86</v>
      </c>
      <c r="E95">
        <v>48.79</v>
      </c>
      <c r="F95">
        <v>60.7</v>
      </c>
      <c r="G95">
        <v>21.27</v>
      </c>
      <c r="H95">
        <v>38.14</v>
      </c>
      <c r="I95">
        <v>11.05</v>
      </c>
      <c r="J95">
        <v>11.31</v>
      </c>
      <c r="K95">
        <v>21.39</v>
      </c>
      <c r="L95">
        <v>4.41</v>
      </c>
      <c r="M95">
        <v>-7.17</v>
      </c>
      <c r="N95">
        <v>-13.73</v>
      </c>
      <c r="O95">
        <v>25.52</v>
      </c>
      <c r="P95">
        <v>28.76</v>
      </c>
      <c r="Q95">
        <v>12.66</v>
      </c>
      <c r="R95">
        <v>-2.91</v>
      </c>
      <c r="S95">
        <v>-122.34</v>
      </c>
      <c r="T95" t="s">
        <v>67</v>
      </c>
      <c r="U95" t="s">
        <v>67</v>
      </c>
      <c r="V95" t="s">
        <v>67</v>
      </c>
    </row>
    <row r="96" spans="1:22" x14ac:dyDescent="0.25">
      <c r="A96" s="5" t="s">
        <v>209</v>
      </c>
      <c r="B96" s="5" t="s">
        <v>210</v>
      </c>
      <c r="C96">
        <v>24.7</v>
      </c>
      <c r="D96">
        <v>31.64</v>
      </c>
      <c r="E96">
        <v>49.13</v>
      </c>
      <c r="F96">
        <v>44.48</v>
      </c>
      <c r="G96">
        <v>14.35</v>
      </c>
      <c r="H96">
        <v>26.65</v>
      </c>
      <c r="I96">
        <v>20.89</v>
      </c>
      <c r="J96">
        <v>4.24</v>
      </c>
      <c r="K96">
        <v>-0.54</v>
      </c>
      <c r="L96">
        <v>6.03</v>
      </c>
      <c r="M96">
        <v>12.76</v>
      </c>
      <c r="N96">
        <v>3.88</v>
      </c>
      <c r="O96">
        <v>10.98</v>
      </c>
      <c r="P96">
        <v>15.32</v>
      </c>
      <c r="Q96">
        <v>-61.29</v>
      </c>
      <c r="R96" t="s">
        <v>67</v>
      </c>
      <c r="S96" t="s">
        <v>67</v>
      </c>
      <c r="T96" t="s">
        <v>67</v>
      </c>
      <c r="U96" t="s">
        <v>67</v>
      </c>
      <c r="V96" t="s">
        <v>67</v>
      </c>
    </row>
    <row r="97" spans="1:23" x14ac:dyDescent="0.25">
      <c r="A97" s="5" t="s">
        <v>211</v>
      </c>
      <c r="B97" s="5" t="s">
        <v>212</v>
      </c>
      <c r="C97">
        <v>25.67</v>
      </c>
      <c r="D97">
        <v>26.26</v>
      </c>
      <c r="E97">
        <v>26.68</v>
      </c>
      <c r="F97">
        <v>21.97</v>
      </c>
      <c r="G97">
        <v>10.19</v>
      </c>
      <c r="H97">
        <v>19.7</v>
      </c>
      <c r="I97">
        <v>12.39</v>
      </c>
      <c r="J97">
        <v>7.61</v>
      </c>
      <c r="K97">
        <v>7.39</v>
      </c>
      <c r="L97">
        <v>-27.63</v>
      </c>
      <c r="M97" t="s">
        <v>67</v>
      </c>
      <c r="N97" t="s">
        <v>67</v>
      </c>
      <c r="O97" t="s">
        <v>67</v>
      </c>
      <c r="P97" t="s">
        <v>67</v>
      </c>
      <c r="Q97" t="s">
        <v>67</v>
      </c>
      <c r="R97" t="s">
        <v>67</v>
      </c>
      <c r="S97" t="s">
        <v>67</v>
      </c>
      <c r="T97" t="s">
        <v>67</v>
      </c>
      <c r="U97" t="s">
        <v>67</v>
      </c>
      <c r="V97" t="s">
        <v>67</v>
      </c>
    </row>
    <row r="98" spans="1:23" x14ac:dyDescent="0.25">
      <c r="A98" s="5" t="s">
        <v>213</v>
      </c>
      <c r="B98" s="5" t="s">
        <v>214</v>
      </c>
      <c r="C98">
        <v>735.2</v>
      </c>
      <c r="D98">
        <v>688.8</v>
      </c>
      <c r="E98">
        <v>489.4</v>
      </c>
      <c r="F98">
        <v>443.8</v>
      </c>
      <c r="G98">
        <v>395.4</v>
      </c>
      <c r="H98">
        <v>328</v>
      </c>
      <c r="I98">
        <v>293.10000000000002</v>
      </c>
      <c r="J98">
        <v>260.10000000000002</v>
      </c>
      <c r="K98">
        <v>236.1</v>
      </c>
      <c r="L98">
        <v>212</v>
      </c>
      <c r="M98">
        <v>202.8</v>
      </c>
      <c r="N98">
        <v>185.4</v>
      </c>
      <c r="O98">
        <v>154.69999999999999</v>
      </c>
      <c r="P98">
        <v>131.80000000000001</v>
      </c>
      <c r="Q98">
        <v>122.4</v>
      </c>
      <c r="R98">
        <v>120.4</v>
      </c>
      <c r="S98">
        <v>93.6</v>
      </c>
      <c r="T98">
        <v>96.4</v>
      </c>
      <c r="U98">
        <v>96.5</v>
      </c>
      <c r="V98">
        <v>102.6</v>
      </c>
      <c r="W98">
        <v>-11.7</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L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8" customWidth="1"/>
  </cols>
  <sheetData>
    <row r="1" spans="1:12" ht="18.75" customHeight="1" x14ac:dyDescent="0.3">
      <c r="A1" s="1" t="s">
        <v>707</v>
      </c>
      <c r="B1" s="2" t="s">
        <v>708</v>
      </c>
      <c r="C1" s="2"/>
      <c r="D1" s="2"/>
      <c r="E1" s="2"/>
      <c r="F1" s="2" t="str">
        <f>HYPERLINK("dax-30_Stock_Data_EUR.xlsx#INDEX!A1", "Back to INDEX")</f>
        <v>Back to INDEX</v>
      </c>
      <c r="G1" s="2"/>
      <c r="H1" s="2"/>
      <c r="I1" s="2"/>
      <c r="J1" s="2"/>
      <c r="K1" s="2"/>
      <c r="L1" s="2"/>
    </row>
    <row r="2" spans="1:12" x14ac:dyDescent="0.25">
      <c r="A2" s="3"/>
      <c r="B2" s="4"/>
      <c r="C2" s="4"/>
      <c r="D2" s="4"/>
      <c r="E2" s="4"/>
      <c r="F2" s="4"/>
      <c r="G2" s="4"/>
      <c r="H2" s="4"/>
      <c r="I2" s="4"/>
      <c r="J2" s="4"/>
      <c r="K2" s="4"/>
      <c r="L2" s="4"/>
    </row>
    <row r="3" spans="1:12" x14ac:dyDescent="0.25">
      <c r="A3" s="5" t="s">
        <v>3</v>
      </c>
      <c r="C3" s="5" t="s">
        <v>4</v>
      </c>
      <c r="D3" s="5"/>
      <c r="G3" s="5" t="s">
        <v>5</v>
      </c>
      <c r="H3" s="5"/>
      <c r="J3" s="5" t="s">
        <v>6</v>
      </c>
      <c r="K3" s="5"/>
    </row>
    <row r="4" spans="1:12" x14ac:dyDescent="0.25">
      <c r="A4" s="5" t="s">
        <v>7</v>
      </c>
      <c r="B4" t="s">
        <v>307</v>
      </c>
      <c r="C4" s="5" t="s">
        <v>9</v>
      </c>
      <c r="D4" s="5"/>
      <c r="E4" t="s">
        <v>709</v>
      </c>
      <c r="G4" t="s">
        <v>333</v>
      </c>
      <c r="H4" t="s">
        <v>220</v>
      </c>
      <c r="J4" t="s">
        <v>710</v>
      </c>
      <c r="L4" t="s">
        <v>711</v>
      </c>
    </row>
    <row r="5" spans="1:12" x14ac:dyDescent="0.25">
      <c r="A5" s="5" t="s">
        <v>15</v>
      </c>
      <c r="B5" t="s">
        <v>712</v>
      </c>
      <c r="C5" s="5" t="s">
        <v>17</v>
      </c>
      <c r="D5" s="5"/>
      <c r="E5" t="s">
        <v>67</v>
      </c>
      <c r="G5" t="s">
        <v>11</v>
      </c>
      <c r="H5" t="s">
        <v>12</v>
      </c>
      <c r="J5" t="s">
        <v>21</v>
      </c>
      <c r="L5" t="s">
        <v>713</v>
      </c>
    </row>
    <row r="6" spans="1:12" x14ac:dyDescent="0.25">
      <c r="A6" s="5" t="s">
        <v>23</v>
      </c>
      <c r="B6" t="s">
        <v>67</v>
      </c>
      <c r="C6" s="5" t="s">
        <v>25</v>
      </c>
      <c r="D6" s="5"/>
      <c r="E6" t="s">
        <v>714</v>
      </c>
      <c r="G6" t="s">
        <v>403</v>
      </c>
      <c r="H6" t="s">
        <v>20</v>
      </c>
    </row>
    <row r="7" spans="1:12" x14ac:dyDescent="0.25">
      <c r="A7" s="5" t="s">
        <v>29</v>
      </c>
      <c r="B7" t="s">
        <v>715</v>
      </c>
      <c r="C7" s="5" t="s">
        <v>31</v>
      </c>
      <c r="D7" s="5"/>
      <c r="E7" t="s">
        <v>716</v>
      </c>
      <c r="G7" t="s">
        <v>601</v>
      </c>
      <c r="H7" t="s">
        <v>28</v>
      </c>
    </row>
    <row r="8" spans="1:12" x14ac:dyDescent="0.25">
      <c r="A8" s="5" t="s">
        <v>35</v>
      </c>
      <c r="B8" t="s">
        <v>546</v>
      </c>
      <c r="C8" s="5" t="s">
        <v>43</v>
      </c>
      <c r="D8" s="5"/>
      <c r="E8" t="s">
        <v>716</v>
      </c>
      <c r="G8" t="s">
        <v>717</v>
      </c>
      <c r="H8" t="s">
        <v>34</v>
      </c>
    </row>
    <row r="9" spans="1:12" x14ac:dyDescent="0.25">
      <c r="A9" s="5" t="s">
        <v>41</v>
      </c>
      <c r="B9" t="s">
        <v>42</v>
      </c>
      <c r="C9" s="5" t="s">
        <v>47</v>
      </c>
      <c r="D9" s="5"/>
      <c r="E9" t="s">
        <v>718</v>
      </c>
      <c r="G9" t="s">
        <v>387</v>
      </c>
      <c r="H9" t="s">
        <v>40</v>
      </c>
    </row>
    <row r="10" spans="1:12" x14ac:dyDescent="0.25">
      <c r="A10" s="5" t="s">
        <v>45</v>
      </c>
      <c r="B10" t="s">
        <v>323</v>
      </c>
      <c r="C10" s="5"/>
      <c r="D10" s="5"/>
    </row>
    <row r="11" spans="1:12" x14ac:dyDescent="0.25">
      <c r="A11" s="5" t="s">
        <v>49</v>
      </c>
      <c r="B11" t="s">
        <v>719</v>
      </c>
    </row>
    <row r="12" spans="1:12" x14ac:dyDescent="0.25">
      <c r="A12" s="5" t="s">
        <v>51</v>
      </c>
      <c r="B12" t="s">
        <v>720</v>
      </c>
    </row>
    <row r="13" spans="1:12" x14ac:dyDescent="0.25">
      <c r="A13" s="5" t="s">
        <v>53</v>
      </c>
      <c r="B13" t="s">
        <v>721</v>
      </c>
    </row>
    <row r="14" spans="1:12" x14ac:dyDescent="0.25">
      <c r="A14" s="5" t="s">
        <v>55</v>
      </c>
      <c r="B14" t="s">
        <v>722</v>
      </c>
    </row>
    <row r="15" spans="1:12" x14ac:dyDescent="0.25">
      <c r="A15" s="5" t="s">
        <v>57</v>
      </c>
      <c r="B15" t="s">
        <v>723</v>
      </c>
    </row>
    <row r="16" spans="1:12" x14ac:dyDescent="0.25">
      <c r="A16" s="5" t="s">
        <v>59</v>
      </c>
      <c r="B16" t="s">
        <v>724</v>
      </c>
    </row>
    <row r="17" spans="1:12" x14ac:dyDescent="0.25">
      <c r="A17" s="5" t="s">
        <v>61</v>
      </c>
      <c r="B17" t="s">
        <v>725</v>
      </c>
    </row>
    <row r="18" spans="1:12" x14ac:dyDescent="0.25">
      <c r="A18" s="3"/>
      <c r="B18" s="4"/>
      <c r="C18" s="4"/>
      <c r="D18" s="4"/>
      <c r="E18" s="4"/>
      <c r="F18" s="4"/>
      <c r="G18" s="4"/>
      <c r="H18" s="4"/>
      <c r="I18" s="4"/>
      <c r="J18" s="4"/>
      <c r="K18" s="4"/>
      <c r="L18" s="4"/>
    </row>
    <row r="19" spans="1:12" x14ac:dyDescent="0.25">
      <c r="A19" s="5" t="s">
        <v>63</v>
      </c>
      <c r="B19" s="5" t="s">
        <v>64</v>
      </c>
      <c r="C19" s="5">
        <v>2019</v>
      </c>
      <c r="D19" s="5">
        <v>2018</v>
      </c>
      <c r="E19" s="5">
        <v>2017</v>
      </c>
      <c r="F19" s="5">
        <v>2016</v>
      </c>
      <c r="G19" s="5">
        <v>2015</v>
      </c>
      <c r="H19" s="5"/>
      <c r="I19" s="5"/>
      <c r="J19" s="5"/>
      <c r="K19" s="5"/>
      <c r="L19" s="5"/>
    </row>
    <row r="20" spans="1:12" x14ac:dyDescent="0.25">
      <c r="A20" s="5" t="s">
        <v>65</v>
      </c>
      <c r="B20" s="5" t="s">
        <v>66</v>
      </c>
      <c r="C20">
        <v>647.9</v>
      </c>
      <c r="D20">
        <v>720.1</v>
      </c>
      <c r="E20">
        <v>725</v>
      </c>
      <c r="F20">
        <v>611.70000000000005</v>
      </c>
      <c r="G20">
        <v>661.1</v>
      </c>
    </row>
    <row r="21" spans="1:12" x14ac:dyDescent="0.25">
      <c r="A21" s="5" t="s">
        <v>68</v>
      </c>
      <c r="B21" s="5" t="s">
        <v>69</v>
      </c>
      <c r="C21">
        <v>124</v>
      </c>
      <c r="D21">
        <v>147</v>
      </c>
      <c r="E21">
        <v>122.4</v>
      </c>
      <c r="F21">
        <v>84.5</v>
      </c>
      <c r="G21">
        <v>40.299999999999997</v>
      </c>
    </row>
    <row r="22" spans="1:12" x14ac:dyDescent="0.25">
      <c r="A22" s="5" t="s">
        <v>70</v>
      </c>
      <c r="B22" s="5" t="s">
        <v>71</v>
      </c>
      <c r="C22">
        <v>-20.100000000000001</v>
      </c>
      <c r="D22">
        <v>-16.899999999999999</v>
      </c>
      <c r="E22">
        <v>-48.2</v>
      </c>
      <c r="F22">
        <v>-49.8</v>
      </c>
      <c r="G22">
        <v>-57.1</v>
      </c>
    </row>
    <row r="23" spans="1:12" x14ac:dyDescent="0.25">
      <c r="A23" s="5" t="s">
        <v>72</v>
      </c>
      <c r="B23" s="5" t="s">
        <v>73</v>
      </c>
      <c r="C23">
        <v>103.9</v>
      </c>
      <c r="D23">
        <v>130.1</v>
      </c>
      <c r="E23">
        <v>74.2</v>
      </c>
      <c r="F23">
        <v>34.700000000000003</v>
      </c>
      <c r="G23">
        <v>-16.8</v>
      </c>
    </row>
    <row r="24" spans="1:12" x14ac:dyDescent="0.25">
      <c r="A24" s="5" t="s">
        <v>74</v>
      </c>
      <c r="B24" s="5" t="s">
        <v>75</v>
      </c>
      <c r="C24">
        <v>16</v>
      </c>
      <c r="D24">
        <v>33</v>
      </c>
      <c r="E24">
        <v>23</v>
      </c>
      <c r="F24">
        <v>13.7</v>
      </c>
      <c r="G24">
        <v>13.9</v>
      </c>
    </row>
    <row r="25" spans="1:12" x14ac:dyDescent="0.25">
      <c r="A25" s="5" t="s">
        <v>76</v>
      </c>
      <c r="B25" s="5" t="s">
        <v>77</v>
      </c>
      <c r="C25">
        <v>87.9</v>
      </c>
      <c r="D25">
        <v>97.1</v>
      </c>
      <c r="E25">
        <v>51.2</v>
      </c>
      <c r="F25">
        <v>20.9</v>
      </c>
      <c r="G25">
        <v>-30.7</v>
      </c>
    </row>
    <row r="26" spans="1:12" x14ac:dyDescent="0.25">
      <c r="A26" s="5" t="s">
        <v>78</v>
      </c>
      <c r="B26" s="5" t="s">
        <v>79</v>
      </c>
      <c r="C26">
        <v>-5.2</v>
      </c>
      <c r="D26">
        <v>-4.7</v>
      </c>
      <c r="E26">
        <v>-5.7</v>
      </c>
      <c r="F26">
        <v>3.1</v>
      </c>
      <c r="G26">
        <v>2.4</v>
      </c>
    </row>
    <row r="27" spans="1:12" x14ac:dyDescent="0.25">
      <c r="A27" s="5" t="s">
        <v>80</v>
      </c>
      <c r="B27" s="5" t="s">
        <v>81</v>
      </c>
      <c r="C27">
        <v>82.7</v>
      </c>
      <c r="D27">
        <v>90.2</v>
      </c>
      <c r="E27">
        <v>49.3</v>
      </c>
      <c r="F27">
        <v>-84.2</v>
      </c>
      <c r="G27">
        <v>-33.299999999999997</v>
      </c>
    </row>
    <row r="28" spans="1:12" x14ac:dyDescent="0.25">
      <c r="A28" s="5" t="s">
        <v>82</v>
      </c>
      <c r="B28" s="5" t="s">
        <v>83</v>
      </c>
      <c r="C28">
        <v>277.8</v>
      </c>
      <c r="D28">
        <v>298</v>
      </c>
      <c r="E28">
        <v>238</v>
      </c>
      <c r="F28">
        <v>242.2</v>
      </c>
      <c r="G28">
        <v>222.1</v>
      </c>
    </row>
    <row r="29" spans="1:12" x14ac:dyDescent="0.25">
      <c r="A29" s="5" t="s">
        <v>84</v>
      </c>
      <c r="B29" s="5" t="s">
        <v>85</v>
      </c>
      <c r="C29">
        <v>838</v>
      </c>
      <c r="D29">
        <v>788.1</v>
      </c>
      <c r="E29">
        <v>772.1</v>
      </c>
      <c r="F29">
        <v>697.3</v>
      </c>
      <c r="G29">
        <v>870.7</v>
      </c>
    </row>
    <row r="30" spans="1:12" x14ac:dyDescent="0.25">
      <c r="A30" s="5" t="s">
        <v>86</v>
      </c>
      <c r="B30" s="5" t="s">
        <v>87</v>
      </c>
      <c r="C30">
        <v>1116</v>
      </c>
      <c r="D30">
        <v>1086</v>
      </c>
      <c r="E30">
        <v>1010</v>
      </c>
      <c r="F30">
        <v>939.5</v>
      </c>
      <c r="G30">
        <v>1093</v>
      </c>
    </row>
    <row r="31" spans="1:12" x14ac:dyDescent="0.25">
      <c r="A31" s="5" t="s">
        <v>88</v>
      </c>
      <c r="B31" s="5" t="s">
        <v>89</v>
      </c>
      <c r="C31">
        <v>139.30000000000001</v>
      </c>
      <c r="D31">
        <v>141.80000000000001</v>
      </c>
      <c r="E31">
        <v>218</v>
      </c>
      <c r="F31">
        <v>203.7</v>
      </c>
      <c r="G31">
        <v>249.2</v>
      </c>
    </row>
    <row r="32" spans="1:12" x14ac:dyDescent="0.25">
      <c r="A32" s="5" t="s">
        <v>90</v>
      </c>
      <c r="B32" s="5" t="s">
        <v>91</v>
      </c>
      <c r="C32">
        <v>616.29999999999995</v>
      </c>
      <c r="D32">
        <v>601.70000000000005</v>
      </c>
      <c r="E32">
        <v>612.4</v>
      </c>
      <c r="F32">
        <v>647</v>
      </c>
      <c r="G32">
        <v>617.4</v>
      </c>
    </row>
    <row r="33" spans="1:7" x14ac:dyDescent="0.25">
      <c r="A33" s="5" t="s">
        <v>92</v>
      </c>
      <c r="B33" s="5" t="s">
        <v>93</v>
      </c>
      <c r="C33">
        <v>755.6</v>
      </c>
      <c r="D33">
        <v>743.5</v>
      </c>
      <c r="E33">
        <v>830.4</v>
      </c>
      <c r="F33">
        <v>850.7</v>
      </c>
      <c r="G33">
        <v>866.6</v>
      </c>
    </row>
    <row r="34" spans="1:7" x14ac:dyDescent="0.25">
      <c r="A34" s="5" t="s">
        <v>78</v>
      </c>
      <c r="B34" s="5" t="s">
        <v>79</v>
      </c>
      <c r="C34">
        <v>13.8</v>
      </c>
      <c r="D34">
        <v>9.4</v>
      </c>
      <c r="E34">
        <v>10.6</v>
      </c>
      <c r="F34">
        <v>17.2</v>
      </c>
      <c r="G34">
        <v>32.799999999999997</v>
      </c>
    </row>
    <row r="35" spans="1:7" x14ac:dyDescent="0.25">
      <c r="A35" s="5" t="s">
        <v>94</v>
      </c>
      <c r="B35" s="5" t="s">
        <v>95</v>
      </c>
      <c r="C35">
        <v>346.4</v>
      </c>
      <c r="D35">
        <v>333.2</v>
      </c>
      <c r="E35">
        <v>169.1</v>
      </c>
      <c r="F35">
        <v>71.5</v>
      </c>
      <c r="G35">
        <v>193.4</v>
      </c>
    </row>
    <row r="36" spans="1:7" x14ac:dyDescent="0.25">
      <c r="A36" s="5" t="s">
        <v>96</v>
      </c>
      <c r="B36" s="5" t="s">
        <v>97</v>
      </c>
      <c r="C36">
        <v>1116</v>
      </c>
      <c r="D36">
        <v>1086</v>
      </c>
      <c r="E36">
        <v>1010</v>
      </c>
      <c r="F36">
        <v>939.5</v>
      </c>
      <c r="G36">
        <v>1093</v>
      </c>
    </row>
    <row r="37" spans="1:7" x14ac:dyDescent="0.25">
      <c r="A37" s="5" t="s">
        <v>98</v>
      </c>
      <c r="B37" s="5" t="s">
        <v>99</v>
      </c>
      <c r="C37">
        <v>34.07</v>
      </c>
      <c r="D37">
        <v>34.07</v>
      </c>
      <c r="E37">
        <v>34.07</v>
      </c>
      <c r="F37" t="s">
        <v>67</v>
      </c>
      <c r="G37" t="s">
        <v>67</v>
      </c>
    </row>
    <row r="38" spans="1:7" x14ac:dyDescent="0.25">
      <c r="A38" s="5" t="s">
        <v>100</v>
      </c>
      <c r="B38" s="5" t="s">
        <v>101</v>
      </c>
      <c r="C38">
        <v>94.58</v>
      </c>
      <c r="D38">
        <v>94.58</v>
      </c>
      <c r="E38">
        <v>94.58</v>
      </c>
      <c r="F38" t="s">
        <v>67</v>
      </c>
      <c r="G38" t="s">
        <v>67</v>
      </c>
    </row>
    <row r="39" spans="1:7" x14ac:dyDescent="0.25">
      <c r="A39" s="5" t="s">
        <v>102</v>
      </c>
      <c r="B39" s="5" t="s">
        <v>103</v>
      </c>
      <c r="C39">
        <v>3.05</v>
      </c>
      <c r="D39">
        <v>3.82</v>
      </c>
      <c r="E39">
        <v>2.1800000000000002</v>
      </c>
      <c r="F39" t="s">
        <v>67</v>
      </c>
      <c r="G39" t="s">
        <v>67</v>
      </c>
    </row>
    <row r="40" spans="1:7" x14ac:dyDescent="0.25">
      <c r="A40" s="5" t="s">
        <v>104</v>
      </c>
      <c r="B40" s="5" t="s">
        <v>105</v>
      </c>
      <c r="C40">
        <v>2.4300000000000002</v>
      </c>
      <c r="D40">
        <v>2.65</v>
      </c>
      <c r="E40">
        <v>1.02</v>
      </c>
      <c r="F40" t="s">
        <v>67</v>
      </c>
      <c r="G40" t="s">
        <v>67</v>
      </c>
    </row>
    <row r="41" spans="1:7" x14ac:dyDescent="0.25">
      <c r="A41" s="5" t="s">
        <v>106</v>
      </c>
      <c r="B41" s="5" t="s">
        <v>107</v>
      </c>
      <c r="C41">
        <v>2.4300000000000002</v>
      </c>
      <c r="D41">
        <v>2.65</v>
      </c>
      <c r="E41">
        <v>1.02</v>
      </c>
      <c r="F41" t="s">
        <v>67</v>
      </c>
      <c r="G41" t="s">
        <v>67</v>
      </c>
    </row>
    <row r="42" spans="1:7" x14ac:dyDescent="0.25">
      <c r="A42" s="5" t="s">
        <v>108</v>
      </c>
      <c r="B42" s="5" t="s">
        <v>109</v>
      </c>
      <c r="C42">
        <v>1.32</v>
      </c>
      <c r="D42">
        <v>1.32</v>
      </c>
      <c r="E42" t="s">
        <v>67</v>
      </c>
      <c r="F42" t="s">
        <v>67</v>
      </c>
      <c r="G42" t="s">
        <v>67</v>
      </c>
    </row>
    <row r="43" spans="1:7" x14ac:dyDescent="0.25">
      <c r="A43" s="5" t="s">
        <v>110</v>
      </c>
      <c r="B43" s="5" t="s">
        <v>111</v>
      </c>
      <c r="C43">
        <v>44.2</v>
      </c>
      <c r="D43">
        <v>29.4</v>
      </c>
      <c r="E43" t="s">
        <v>67</v>
      </c>
      <c r="F43" t="s">
        <v>67</v>
      </c>
      <c r="G43" t="s">
        <v>67</v>
      </c>
    </row>
    <row r="44" spans="1:7" x14ac:dyDescent="0.25">
      <c r="A44" s="5" t="s">
        <v>65</v>
      </c>
      <c r="B44" s="5" t="s">
        <v>66</v>
      </c>
      <c r="C44">
        <v>19.02</v>
      </c>
      <c r="D44">
        <v>21.14</v>
      </c>
      <c r="E44">
        <v>21.28</v>
      </c>
      <c r="F44" t="s">
        <v>67</v>
      </c>
      <c r="G44" t="s">
        <v>67</v>
      </c>
    </row>
    <row r="45" spans="1:7" x14ac:dyDescent="0.25">
      <c r="A45" s="5" t="s">
        <v>112</v>
      </c>
      <c r="B45" s="5" t="s">
        <v>113</v>
      </c>
      <c r="C45">
        <v>10.57</v>
      </c>
      <c r="D45">
        <v>10.06</v>
      </c>
      <c r="E45">
        <v>5.27</v>
      </c>
      <c r="F45" t="s">
        <v>67</v>
      </c>
      <c r="G45" t="s">
        <v>67</v>
      </c>
    </row>
    <row r="46" spans="1:7" x14ac:dyDescent="0.25">
      <c r="A46" s="5" t="s">
        <v>114</v>
      </c>
      <c r="B46" s="5" t="s">
        <v>115</v>
      </c>
      <c r="C46">
        <v>3.01</v>
      </c>
      <c r="D46">
        <v>3.05</v>
      </c>
      <c r="E46">
        <v>2.69</v>
      </c>
      <c r="F46" t="s">
        <v>67</v>
      </c>
      <c r="G46" t="s">
        <v>67</v>
      </c>
    </row>
    <row r="47" spans="1:7" x14ac:dyDescent="0.25">
      <c r="A47" s="5" t="s">
        <v>116</v>
      </c>
      <c r="B47" s="5" t="s">
        <v>117</v>
      </c>
      <c r="C47">
        <v>32.75</v>
      </c>
      <c r="D47">
        <v>31.88</v>
      </c>
      <c r="E47">
        <v>29.65</v>
      </c>
      <c r="F47" t="s">
        <v>67</v>
      </c>
      <c r="G47" t="s">
        <v>67</v>
      </c>
    </row>
    <row r="48" spans="1:7" x14ac:dyDescent="0.25">
      <c r="A48" s="5" t="s">
        <v>118</v>
      </c>
      <c r="B48" s="5" t="s">
        <v>119</v>
      </c>
      <c r="C48">
        <v>1147</v>
      </c>
      <c r="D48">
        <v>1119</v>
      </c>
      <c r="E48">
        <v>1240</v>
      </c>
      <c r="F48" t="s">
        <v>67</v>
      </c>
      <c r="G48" t="s">
        <v>67</v>
      </c>
    </row>
    <row r="49" spans="1:7" x14ac:dyDescent="0.25">
      <c r="A49" s="5" t="s">
        <v>120</v>
      </c>
      <c r="B49" s="5" t="s">
        <v>121</v>
      </c>
      <c r="C49">
        <v>75.62</v>
      </c>
      <c r="D49">
        <v>75.92</v>
      </c>
      <c r="E49">
        <v>72.790000000000006</v>
      </c>
      <c r="F49" t="s">
        <v>67</v>
      </c>
      <c r="G49" t="s">
        <v>67</v>
      </c>
    </row>
    <row r="50" spans="1:7" x14ac:dyDescent="0.25">
      <c r="A50" s="5" t="s">
        <v>122</v>
      </c>
      <c r="B50" s="5" t="s">
        <v>123</v>
      </c>
      <c r="C50">
        <v>65929</v>
      </c>
      <c r="D50">
        <v>67846</v>
      </c>
      <c r="E50">
        <v>58702</v>
      </c>
      <c r="F50" t="s">
        <v>67</v>
      </c>
      <c r="G50" t="s">
        <v>67</v>
      </c>
    </row>
    <row r="51" spans="1:7" x14ac:dyDescent="0.25">
      <c r="A51" s="5" t="s">
        <v>124</v>
      </c>
      <c r="B51" s="5" t="s">
        <v>125</v>
      </c>
      <c r="C51">
        <v>564865</v>
      </c>
      <c r="D51">
        <v>643521</v>
      </c>
      <c r="E51">
        <v>584677</v>
      </c>
      <c r="F51" t="s">
        <v>67</v>
      </c>
      <c r="G51" t="s">
        <v>67</v>
      </c>
    </row>
    <row r="52" spans="1:7" x14ac:dyDescent="0.25">
      <c r="A52" s="5" t="s">
        <v>126</v>
      </c>
      <c r="B52" s="5" t="s">
        <v>127</v>
      </c>
      <c r="C52" t="s">
        <v>67</v>
      </c>
      <c r="D52" t="s">
        <v>67</v>
      </c>
      <c r="E52" t="s">
        <v>67</v>
      </c>
      <c r="F52" t="s">
        <v>67</v>
      </c>
      <c r="G52" t="s">
        <v>67</v>
      </c>
    </row>
    <row r="53" spans="1:7" x14ac:dyDescent="0.25">
      <c r="A53" s="5" t="s">
        <v>128</v>
      </c>
      <c r="B53" s="5" t="s">
        <v>129</v>
      </c>
      <c r="C53">
        <v>72101</v>
      </c>
      <c r="D53">
        <v>80608</v>
      </c>
      <c r="E53">
        <v>39758</v>
      </c>
      <c r="F53" t="s">
        <v>67</v>
      </c>
      <c r="G53" t="s">
        <v>67</v>
      </c>
    </row>
    <row r="54" spans="1:7" x14ac:dyDescent="0.25">
      <c r="A54" s="5" t="s">
        <v>130</v>
      </c>
      <c r="B54" s="5" t="s">
        <v>131</v>
      </c>
      <c r="C54">
        <v>15.3</v>
      </c>
      <c r="D54">
        <v>14</v>
      </c>
      <c r="E54">
        <v>38.1</v>
      </c>
      <c r="F54" t="s">
        <v>67</v>
      </c>
      <c r="G54" t="s">
        <v>67</v>
      </c>
    </row>
    <row r="55" spans="1:7" x14ac:dyDescent="0.25">
      <c r="A55" s="5" t="s">
        <v>132</v>
      </c>
      <c r="B55" s="5" t="s">
        <v>133</v>
      </c>
      <c r="C55">
        <v>1.96</v>
      </c>
      <c r="D55">
        <v>1.75</v>
      </c>
      <c r="E55">
        <v>1.83</v>
      </c>
      <c r="F55" t="s">
        <v>67</v>
      </c>
      <c r="G55" t="s">
        <v>67</v>
      </c>
    </row>
    <row r="56" spans="1:7" x14ac:dyDescent="0.25">
      <c r="A56" s="5" t="s">
        <v>134</v>
      </c>
      <c r="B56" s="5" t="s">
        <v>135</v>
      </c>
      <c r="C56">
        <v>3.67</v>
      </c>
      <c r="D56">
        <v>3.78</v>
      </c>
      <c r="E56">
        <v>7.83</v>
      </c>
      <c r="F56" t="s">
        <v>67</v>
      </c>
      <c r="G56" t="s">
        <v>67</v>
      </c>
    </row>
    <row r="57" spans="1:7" x14ac:dyDescent="0.25">
      <c r="A57" s="5" t="s">
        <v>136</v>
      </c>
      <c r="B57" s="5" t="s">
        <v>137</v>
      </c>
      <c r="C57">
        <v>12.4</v>
      </c>
      <c r="D57">
        <v>12.14</v>
      </c>
      <c r="E57">
        <v>14.48</v>
      </c>
      <c r="F57" t="s">
        <v>67</v>
      </c>
      <c r="G57" t="s">
        <v>67</v>
      </c>
    </row>
    <row r="58" spans="1:7" x14ac:dyDescent="0.25">
      <c r="A58" s="5" t="s">
        <v>138</v>
      </c>
      <c r="B58" s="5" t="s">
        <v>139</v>
      </c>
      <c r="C58">
        <v>3.54</v>
      </c>
      <c r="D58">
        <v>3.57</v>
      </c>
      <c r="E58" t="s">
        <v>67</v>
      </c>
      <c r="F58" t="s">
        <v>67</v>
      </c>
      <c r="G58" t="s">
        <v>67</v>
      </c>
    </row>
    <row r="59" spans="1:7" x14ac:dyDescent="0.25">
      <c r="A59" s="5" t="s">
        <v>140</v>
      </c>
      <c r="B59" s="5" t="s">
        <v>141</v>
      </c>
      <c r="C59">
        <v>6.5</v>
      </c>
      <c r="D59">
        <v>7.2</v>
      </c>
      <c r="E59">
        <v>2.6</v>
      </c>
      <c r="F59" t="s">
        <v>67</v>
      </c>
      <c r="G59" t="s">
        <v>67</v>
      </c>
    </row>
    <row r="60" spans="1:7" x14ac:dyDescent="0.25">
      <c r="A60" s="5" t="s">
        <v>142</v>
      </c>
      <c r="B60" s="5" t="s">
        <v>143</v>
      </c>
      <c r="C60">
        <v>22.96</v>
      </c>
      <c r="D60">
        <v>26.33</v>
      </c>
      <c r="E60">
        <v>27.43</v>
      </c>
      <c r="F60">
        <v>-94.93</v>
      </c>
      <c r="G60">
        <v>-14.72</v>
      </c>
    </row>
    <row r="61" spans="1:7" x14ac:dyDescent="0.25">
      <c r="A61" s="5" t="s">
        <v>144</v>
      </c>
      <c r="B61" s="5" t="s">
        <v>145</v>
      </c>
      <c r="C61">
        <v>12.76</v>
      </c>
      <c r="D61">
        <v>12.53</v>
      </c>
      <c r="E61">
        <v>6.8</v>
      </c>
      <c r="F61">
        <v>-13.76</v>
      </c>
      <c r="G61">
        <v>-5.04</v>
      </c>
    </row>
    <row r="62" spans="1:7" x14ac:dyDescent="0.25">
      <c r="A62" s="5" t="s">
        <v>146</v>
      </c>
      <c r="B62" s="5" t="s">
        <v>147</v>
      </c>
      <c r="C62">
        <v>9.16</v>
      </c>
      <c r="D62">
        <v>10.18</v>
      </c>
      <c r="E62">
        <v>9.9</v>
      </c>
      <c r="F62">
        <v>-2.78</v>
      </c>
      <c r="G62">
        <v>2.71</v>
      </c>
    </row>
    <row r="63" spans="1:7" x14ac:dyDescent="0.25">
      <c r="A63" s="5" t="s">
        <v>148</v>
      </c>
      <c r="B63" s="5" t="s">
        <v>148</v>
      </c>
      <c r="C63">
        <v>7.41</v>
      </c>
      <c r="D63">
        <v>8.3000000000000007</v>
      </c>
      <c r="E63">
        <v>4.88</v>
      </c>
      <c r="F63">
        <v>-8.9600000000000009</v>
      </c>
      <c r="G63">
        <v>-3.05</v>
      </c>
    </row>
    <row r="64" spans="1:7" x14ac:dyDescent="0.25">
      <c r="A64" s="5" t="s">
        <v>149</v>
      </c>
      <c r="B64" s="5" t="s">
        <v>150</v>
      </c>
      <c r="C64">
        <v>24.9</v>
      </c>
      <c r="D64">
        <v>27.44</v>
      </c>
      <c r="E64">
        <v>23.56</v>
      </c>
      <c r="F64">
        <v>25.78</v>
      </c>
      <c r="G64">
        <v>20.32</v>
      </c>
    </row>
    <row r="65" spans="1:7" x14ac:dyDescent="0.25">
      <c r="A65" s="5" t="s">
        <v>151</v>
      </c>
      <c r="B65" s="5" t="s">
        <v>152</v>
      </c>
      <c r="C65">
        <v>32.28</v>
      </c>
      <c r="D65">
        <v>31.54</v>
      </c>
      <c r="E65">
        <v>17.79</v>
      </c>
      <c r="F65">
        <v>9.44</v>
      </c>
      <c r="G65">
        <v>20.7</v>
      </c>
    </row>
    <row r="66" spans="1:7" x14ac:dyDescent="0.25">
      <c r="A66" s="5" t="s">
        <v>153</v>
      </c>
      <c r="B66" s="5" t="s">
        <v>154</v>
      </c>
      <c r="C66">
        <v>67.72</v>
      </c>
      <c r="D66">
        <v>68.459999999999994</v>
      </c>
      <c r="E66">
        <v>82.21</v>
      </c>
      <c r="F66">
        <v>90.56</v>
      </c>
      <c r="G66">
        <v>79.3</v>
      </c>
    </row>
    <row r="67" spans="1:7" x14ac:dyDescent="0.25">
      <c r="A67" s="5" t="s">
        <v>155</v>
      </c>
      <c r="B67" s="5" t="s">
        <v>156</v>
      </c>
      <c r="C67">
        <v>209.77</v>
      </c>
      <c r="D67">
        <v>217.02</v>
      </c>
      <c r="E67">
        <v>462.1</v>
      </c>
      <c r="F67">
        <v>959.19</v>
      </c>
      <c r="G67">
        <v>383.11</v>
      </c>
    </row>
    <row r="68" spans="1:7" x14ac:dyDescent="0.25">
      <c r="A68" s="5"/>
      <c r="B68" s="5"/>
    </row>
    <row r="69" spans="1:7" x14ac:dyDescent="0.25">
      <c r="A69" s="5" t="s">
        <v>157</v>
      </c>
      <c r="B69" s="5" t="s">
        <v>158</v>
      </c>
      <c r="C69">
        <v>24.89</v>
      </c>
      <c r="D69">
        <v>27.44</v>
      </c>
      <c r="E69">
        <v>23.56</v>
      </c>
      <c r="F69">
        <v>25.78</v>
      </c>
    </row>
    <row r="70" spans="1:7" x14ac:dyDescent="0.25">
      <c r="A70" s="5" t="s">
        <v>159</v>
      </c>
      <c r="B70" s="5" t="s">
        <v>160</v>
      </c>
      <c r="C70">
        <v>434.81</v>
      </c>
      <c r="D70">
        <v>426.68</v>
      </c>
      <c r="E70">
        <v>231.67</v>
      </c>
      <c r="F70" t="s">
        <v>67</v>
      </c>
    </row>
    <row r="71" spans="1:7" x14ac:dyDescent="0.25">
      <c r="A71" s="5" t="s">
        <v>161</v>
      </c>
      <c r="B71" s="5" t="s">
        <v>162</v>
      </c>
      <c r="C71">
        <v>651.95000000000005</v>
      </c>
      <c r="D71">
        <v>695.36</v>
      </c>
      <c r="E71">
        <v>575.19000000000005</v>
      </c>
      <c r="F71" t="s">
        <v>67</v>
      </c>
    </row>
    <row r="72" spans="1:7" x14ac:dyDescent="0.25">
      <c r="A72" s="5" t="s">
        <v>163</v>
      </c>
      <c r="B72" s="5" t="s">
        <v>164</v>
      </c>
      <c r="C72">
        <v>1.7</v>
      </c>
      <c r="D72">
        <v>1.95</v>
      </c>
      <c r="E72">
        <v>2.11</v>
      </c>
      <c r="F72" t="s">
        <v>67</v>
      </c>
    </row>
    <row r="73" spans="1:7" x14ac:dyDescent="0.25">
      <c r="A73" s="5" t="s">
        <v>165</v>
      </c>
      <c r="B73" s="5" t="s">
        <v>166</v>
      </c>
      <c r="C73">
        <v>75.09</v>
      </c>
      <c r="D73">
        <v>72.569999999999993</v>
      </c>
      <c r="E73">
        <v>76.45</v>
      </c>
      <c r="F73">
        <v>74.22</v>
      </c>
    </row>
    <row r="74" spans="1:7" x14ac:dyDescent="0.25">
      <c r="A74" s="5" t="s">
        <v>167</v>
      </c>
      <c r="B74" s="5" t="s">
        <v>168</v>
      </c>
      <c r="C74">
        <v>7.41</v>
      </c>
      <c r="D74">
        <v>8.31</v>
      </c>
      <c r="E74">
        <v>4.88</v>
      </c>
      <c r="F74">
        <v>-8.9600000000000009</v>
      </c>
    </row>
    <row r="75" spans="1:7" x14ac:dyDescent="0.25">
      <c r="A75" s="5" t="s">
        <v>169</v>
      </c>
      <c r="B75" s="5" t="s">
        <v>170</v>
      </c>
      <c r="C75">
        <v>12.7</v>
      </c>
      <c r="D75">
        <v>15.57</v>
      </c>
      <c r="E75">
        <v>15.45</v>
      </c>
      <c r="F75">
        <v>11.48</v>
      </c>
    </row>
    <row r="76" spans="1:7" x14ac:dyDescent="0.25">
      <c r="A76" s="5" t="s">
        <v>171</v>
      </c>
      <c r="B76" s="5" t="s">
        <v>172</v>
      </c>
      <c r="C76">
        <v>41.34</v>
      </c>
      <c r="D76">
        <v>42.28</v>
      </c>
      <c r="E76">
        <v>21.9</v>
      </c>
      <c r="F76">
        <v>10.25</v>
      </c>
    </row>
    <row r="77" spans="1:7" x14ac:dyDescent="0.25">
      <c r="A77" s="5" t="s">
        <v>173</v>
      </c>
      <c r="B77" s="5" t="s">
        <v>174</v>
      </c>
      <c r="C77">
        <v>199.43</v>
      </c>
      <c r="D77">
        <v>210.16</v>
      </c>
      <c r="E77">
        <v>109.17</v>
      </c>
      <c r="F77">
        <v>118.9</v>
      </c>
    </row>
    <row r="78" spans="1:7" x14ac:dyDescent="0.25">
      <c r="A78" s="5" t="s">
        <v>175</v>
      </c>
      <c r="B78" s="5" t="s">
        <v>176</v>
      </c>
      <c r="C78">
        <v>422.46800000000002</v>
      </c>
      <c r="D78">
        <v>413.60980000000001</v>
      </c>
      <c r="E78">
        <v>493.33359999999999</v>
      </c>
      <c r="F78" t="s">
        <v>67</v>
      </c>
    </row>
    <row r="79" spans="1:7" x14ac:dyDescent="0.25">
      <c r="A79" s="5" t="s">
        <v>177</v>
      </c>
      <c r="B79" s="5" t="s">
        <v>178</v>
      </c>
      <c r="C79">
        <v>0</v>
      </c>
      <c r="D79">
        <v>0</v>
      </c>
      <c r="E79" t="s">
        <v>67</v>
      </c>
      <c r="F79" t="s">
        <v>67</v>
      </c>
    </row>
    <row r="80" spans="1:7" x14ac:dyDescent="0.25">
      <c r="A80" s="5" t="s">
        <v>179</v>
      </c>
      <c r="B80" s="5" t="s">
        <v>180</v>
      </c>
      <c r="C80">
        <v>-10.029999999999999</v>
      </c>
      <c r="D80">
        <v>-0.66</v>
      </c>
      <c r="E80" t="s">
        <v>67</v>
      </c>
      <c r="F80" t="s">
        <v>67</v>
      </c>
    </row>
    <row r="81" spans="1:6" x14ac:dyDescent="0.25">
      <c r="A81" s="5" t="s">
        <v>181</v>
      </c>
      <c r="B81" s="5" t="s">
        <v>182</v>
      </c>
      <c r="C81" t="s">
        <v>67</v>
      </c>
      <c r="D81" t="s">
        <v>67</v>
      </c>
      <c r="E81" t="s">
        <v>67</v>
      </c>
      <c r="F81" t="s">
        <v>67</v>
      </c>
    </row>
    <row r="82" spans="1:6" x14ac:dyDescent="0.25">
      <c r="A82" s="5" t="s">
        <v>183</v>
      </c>
      <c r="B82" s="5" t="s">
        <v>184</v>
      </c>
      <c r="C82" t="s">
        <v>67</v>
      </c>
      <c r="D82" t="s">
        <v>67</v>
      </c>
      <c r="E82" t="s">
        <v>67</v>
      </c>
      <c r="F82" t="s">
        <v>67</v>
      </c>
    </row>
    <row r="83" spans="1:6" x14ac:dyDescent="0.25">
      <c r="A83" s="5" t="s">
        <v>185</v>
      </c>
      <c r="B83" s="5" t="s">
        <v>186</v>
      </c>
      <c r="C83" t="s">
        <v>67</v>
      </c>
      <c r="D83" t="s">
        <v>67</v>
      </c>
      <c r="E83" t="s">
        <v>67</v>
      </c>
      <c r="F83" t="s">
        <v>67</v>
      </c>
    </row>
    <row r="84" spans="1:6" x14ac:dyDescent="0.25">
      <c r="A84" s="5" t="s">
        <v>187</v>
      </c>
      <c r="B84" s="5" t="s">
        <v>188</v>
      </c>
      <c r="C84">
        <v>-8.31</v>
      </c>
      <c r="D84">
        <v>82.96</v>
      </c>
      <c r="E84">
        <v>-158.55000000000001</v>
      </c>
      <c r="F84">
        <v>152.85</v>
      </c>
    </row>
    <row r="85" spans="1:6" x14ac:dyDescent="0.25">
      <c r="A85" s="5" t="s">
        <v>189</v>
      </c>
      <c r="B85" s="5" t="s">
        <v>190</v>
      </c>
      <c r="C85">
        <v>-27.97</v>
      </c>
      <c r="D85">
        <v>25.75</v>
      </c>
      <c r="E85" t="s">
        <v>67</v>
      </c>
      <c r="F85" t="s">
        <v>67</v>
      </c>
    </row>
    <row r="86" spans="1:6" x14ac:dyDescent="0.25">
      <c r="A86" s="5" t="s">
        <v>191</v>
      </c>
      <c r="B86" s="5" t="s">
        <v>192</v>
      </c>
      <c r="C86" t="s">
        <v>67</v>
      </c>
      <c r="D86" t="s">
        <v>67</v>
      </c>
      <c r="E86" t="s">
        <v>67</v>
      </c>
      <c r="F86" t="s">
        <v>67</v>
      </c>
    </row>
    <row r="87" spans="1:6" x14ac:dyDescent="0.25">
      <c r="A87" s="5" t="s">
        <v>193</v>
      </c>
      <c r="B87" s="5" t="s">
        <v>194</v>
      </c>
      <c r="C87" t="s">
        <v>67</v>
      </c>
      <c r="D87" t="s">
        <v>67</v>
      </c>
      <c r="E87" t="s">
        <v>67</v>
      </c>
      <c r="F87" t="s">
        <v>67</v>
      </c>
    </row>
    <row r="88" spans="1:6" x14ac:dyDescent="0.25">
      <c r="A88" s="5" t="s">
        <v>195</v>
      </c>
      <c r="B88" s="5" t="s">
        <v>196</v>
      </c>
      <c r="C88" t="s">
        <v>67</v>
      </c>
      <c r="D88" t="s">
        <v>67</v>
      </c>
      <c r="E88" t="s">
        <v>67</v>
      </c>
      <c r="F88" t="s">
        <v>67</v>
      </c>
    </row>
    <row r="89" spans="1:6" x14ac:dyDescent="0.25">
      <c r="A89" s="5" t="s">
        <v>197</v>
      </c>
      <c r="B89" s="5" t="s">
        <v>198</v>
      </c>
      <c r="C89">
        <v>-15.65</v>
      </c>
      <c r="D89">
        <v>20.100000000000001</v>
      </c>
      <c r="E89">
        <v>44.85</v>
      </c>
      <c r="F89">
        <v>109.68</v>
      </c>
    </row>
    <row r="90" spans="1:6" x14ac:dyDescent="0.25">
      <c r="A90" s="5" t="s">
        <v>199</v>
      </c>
      <c r="B90" s="5" t="s">
        <v>200</v>
      </c>
      <c r="C90">
        <v>16.43</v>
      </c>
      <c r="D90">
        <v>58.21</v>
      </c>
      <c r="E90" t="s">
        <v>67</v>
      </c>
      <c r="F90" t="s">
        <v>67</v>
      </c>
    </row>
    <row r="91" spans="1:6" x14ac:dyDescent="0.25">
      <c r="A91" s="5" t="s">
        <v>201</v>
      </c>
      <c r="B91" s="5" t="s">
        <v>202</v>
      </c>
      <c r="C91" t="s">
        <v>67</v>
      </c>
      <c r="D91" t="s">
        <v>67</v>
      </c>
      <c r="E91" t="s">
        <v>67</v>
      </c>
      <c r="F91" t="s">
        <v>67</v>
      </c>
    </row>
    <row r="92" spans="1:6" x14ac:dyDescent="0.25">
      <c r="A92" s="5" t="s">
        <v>203</v>
      </c>
      <c r="B92" s="5" t="s">
        <v>204</v>
      </c>
      <c r="C92" t="s">
        <v>67</v>
      </c>
      <c r="D92" t="s">
        <v>67</v>
      </c>
      <c r="E92" t="s">
        <v>67</v>
      </c>
      <c r="F92" t="s">
        <v>67</v>
      </c>
    </row>
    <row r="93" spans="1:6" x14ac:dyDescent="0.25">
      <c r="A93" s="5" t="s">
        <v>205</v>
      </c>
      <c r="B93" s="5" t="s">
        <v>206</v>
      </c>
      <c r="C93">
        <v>2.14</v>
      </c>
      <c r="D93">
        <v>-16.16</v>
      </c>
      <c r="E93" t="s">
        <v>67</v>
      </c>
      <c r="F93" t="s">
        <v>67</v>
      </c>
    </row>
    <row r="94" spans="1:6" x14ac:dyDescent="0.25">
      <c r="A94" s="5" t="s">
        <v>207</v>
      </c>
      <c r="B94" s="5" t="s">
        <v>208</v>
      </c>
      <c r="C94" t="s">
        <v>67</v>
      </c>
      <c r="D94" t="s">
        <v>67</v>
      </c>
      <c r="E94" t="s">
        <v>67</v>
      </c>
      <c r="F94" t="s">
        <v>67</v>
      </c>
    </row>
    <row r="95" spans="1:6" x14ac:dyDescent="0.25">
      <c r="A95" s="5" t="s">
        <v>209</v>
      </c>
      <c r="B95" s="5" t="s">
        <v>210</v>
      </c>
      <c r="C95" t="s">
        <v>67</v>
      </c>
      <c r="D95" t="s">
        <v>67</v>
      </c>
      <c r="E95" t="s">
        <v>67</v>
      </c>
      <c r="F95" t="s">
        <v>67</v>
      </c>
    </row>
    <row r="96" spans="1:6" x14ac:dyDescent="0.25">
      <c r="A96" s="5" t="s">
        <v>211</v>
      </c>
      <c r="B96" s="5" t="s">
        <v>212</v>
      </c>
      <c r="C96" t="s">
        <v>67</v>
      </c>
      <c r="D96" t="s">
        <v>67</v>
      </c>
      <c r="E96" t="s">
        <v>67</v>
      </c>
      <c r="F96" t="s">
        <v>67</v>
      </c>
    </row>
    <row r="97" spans="1:7" x14ac:dyDescent="0.25">
      <c r="A97" s="5" t="s">
        <v>213</v>
      </c>
      <c r="B97" s="5" t="s">
        <v>214</v>
      </c>
      <c r="C97">
        <v>138.5</v>
      </c>
      <c r="D97">
        <v>156.19999999999999</v>
      </c>
      <c r="E97">
        <v>20</v>
      </c>
      <c r="F97">
        <v>38.5</v>
      </c>
      <c r="G97">
        <v>-27.1</v>
      </c>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W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19" customWidth="1"/>
    <col min="13" max="13" width="10" customWidth="1"/>
    <col min="14" max="14" width="19" customWidth="1"/>
    <col min="15" max="20" width="10" customWidth="1"/>
    <col min="21" max="21" width="20" customWidth="1"/>
    <col min="22" max="23" width="10" customWidth="1"/>
  </cols>
  <sheetData>
    <row r="1" spans="1:23" ht="18.75" customHeight="1" x14ac:dyDescent="0.3">
      <c r="A1" s="1" t="s">
        <v>726</v>
      </c>
      <c r="B1" s="2" t="s">
        <v>727</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728</v>
      </c>
      <c r="C4" s="5" t="s">
        <v>9</v>
      </c>
      <c r="D4" s="5"/>
      <c r="E4" t="s">
        <v>729</v>
      </c>
      <c r="G4" t="s">
        <v>730</v>
      </c>
      <c r="H4" t="s">
        <v>220</v>
      </c>
      <c r="J4" t="s">
        <v>731</v>
      </c>
      <c r="L4" t="s">
        <v>732</v>
      </c>
    </row>
    <row r="5" spans="1:23" x14ac:dyDescent="0.25">
      <c r="A5" s="5" t="s">
        <v>15</v>
      </c>
      <c r="B5" t="s">
        <v>733</v>
      </c>
      <c r="C5" s="5" t="s">
        <v>17</v>
      </c>
      <c r="D5" s="5"/>
      <c r="E5" t="s">
        <v>734</v>
      </c>
      <c r="G5" t="s">
        <v>571</v>
      </c>
      <c r="H5" t="s">
        <v>12</v>
      </c>
      <c r="J5" t="s">
        <v>288</v>
      </c>
      <c r="L5" t="s">
        <v>735</v>
      </c>
    </row>
    <row r="6" spans="1:23" x14ac:dyDescent="0.25">
      <c r="A6" s="5" t="s">
        <v>23</v>
      </c>
      <c r="B6" t="s">
        <v>736</v>
      </c>
      <c r="C6" s="5" t="s">
        <v>25</v>
      </c>
      <c r="D6" s="5"/>
      <c r="E6" t="s">
        <v>737</v>
      </c>
      <c r="G6" t="s">
        <v>381</v>
      </c>
      <c r="H6" t="s">
        <v>28</v>
      </c>
      <c r="J6" t="s">
        <v>21</v>
      </c>
      <c r="L6" t="s">
        <v>738</v>
      </c>
    </row>
    <row r="7" spans="1:23" x14ac:dyDescent="0.25">
      <c r="A7" s="5" t="s">
        <v>29</v>
      </c>
      <c r="B7" t="s">
        <v>67</v>
      </c>
      <c r="C7" s="5" t="s">
        <v>31</v>
      </c>
      <c r="D7" s="5"/>
      <c r="E7" t="s">
        <v>739</v>
      </c>
      <c r="G7" t="s">
        <v>403</v>
      </c>
      <c r="H7" t="s">
        <v>450</v>
      </c>
    </row>
    <row r="8" spans="1:23" x14ac:dyDescent="0.25">
      <c r="A8" s="5" t="s">
        <v>35</v>
      </c>
      <c r="B8" t="s">
        <v>36</v>
      </c>
      <c r="C8" s="5" t="s">
        <v>37</v>
      </c>
      <c r="D8" s="5"/>
      <c r="E8" t="s">
        <v>740</v>
      </c>
      <c r="G8" t="s">
        <v>479</v>
      </c>
      <c r="H8" t="s">
        <v>454</v>
      </c>
    </row>
    <row r="9" spans="1:23" x14ac:dyDescent="0.25">
      <c r="A9" s="5" t="s">
        <v>41</v>
      </c>
      <c r="B9" t="s">
        <v>42</v>
      </c>
      <c r="C9" s="5" t="s">
        <v>43</v>
      </c>
      <c r="D9" s="5"/>
      <c r="E9" t="s">
        <v>741</v>
      </c>
      <c r="G9" t="s">
        <v>279</v>
      </c>
      <c r="H9" t="s">
        <v>34</v>
      </c>
    </row>
    <row r="10" spans="1:23" x14ac:dyDescent="0.25">
      <c r="A10" s="5" t="s">
        <v>45</v>
      </c>
      <c r="B10" t="s">
        <v>742</v>
      </c>
      <c r="C10" s="5" t="s">
        <v>47</v>
      </c>
      <c r="D10" s="5"/>
      <c r="E10" t="s">
        <v>743</v>
      </c>
      <c r="G10" t="s">
        <v>608</v>
      </c>
      <c r="H10" t="s">
        <v>40</v>
      </c>
    </row>
    <row r="11" spans="1:23" x14ac:dyDescent="0.25">
      <c r="A11" s="5" t="s">
        <v>49</v>
      </c>
      <c r="B11" t="s">
        <v>290</v>
      </c>
    </row>
    <row r="12" spans="1:23" x14ac:dyDescent="0.25">
      <c r="A12" s="5" t="s">
        <v>51</v>
      </c>
      <c r="B12" t="s">
        <v>52</v>
      </c>
    </row>
    <row r="13" spans="1:23" x14ac:dyDescent="0.25">
      <c r="A13" s="5" t="s">
        <v>53</v>
      </c>
      <c r="B13" t="s">
        <v>744</v>
      </c>
    </row>
    <row r="14" spans="1:23" x14ac:dyDescent="0.25">
      <c r="A14" s="5" t="s">
        <v>55</v>
      </c>
      <c r="B14" t="s">
        <v>745</v>
      </c>
    </row>
    <row r="15" spans="1:23" x14ac:dyDescent="0.25">
      <c r="A15" s="5" t="s">
        <v>57</v>
      </c>
      <c r="B15" t="s">
        <v>746</v>
      </c>
    </row>
    <row r="16" spans="1:23" x14ac:dyDescent="0.25">
      <c r="A16" s="5" t="s">
        <v>59</v>
      </c>
      <c r="B16" t="s">
        <v>747</v>
      </c>
    </row>
    <row r="17" spans="1:23" x14ac:dyDescent="0.25">
      <c r="A17" s="5" t="s">
        <v>61</v>
      </c>
      <c r="B17" t="s">
        <v>748</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7653</v>
      </c>
      <c r="D20">
        <v>7233</v>
      </c>
      <c r="E20">
        <v>7056</v>
      </c>
      <c r="F20">
        <v>6752</v>
      </c>
      <c r="G20">
        <v>6686</v>
      </c>
      <c r="H20">
        <v>6285</v>
      </c>
      <c r="I20">
        <v>6141</v>
      </c>
      <c r="J20">
        <v>6040</v>
      </c>
      <c r="K20">
        <v>5633</v>
      </c>
      <c r="L20">
        <v>6194</v>
      </c>
      <c r="M20">
        <v>5748</v>
      </c>
      <c r="N20">
        <v>5971</v>
      </c>
      <c r="O20">
        <v>5507</v>
      </c>
      <c r="P20">
        <v>5120</v>
      </c>
      <c r="Q20">
        <v>4776</v>
      </c>
      <c r="R20">
        <v>4546</v>
      </c>
      <c r="S20">
        <v>4673</v>
      </c>
      <c r="T20">
        <v>4742</v>
      </c>
      <c r="U20">
        <v>4542</v>
      </c>
      <c r="V20">
        <v>4116</v>
      </c>
      <c r="W20">
        <v>3638</v>
      </c>
    </row>
    <row r="21" spans="1:23" x14ac:dyDescent="0.25">
      <c r="A21" s="5" t="s">
        <v>299</v>
      </c>
      <c r="B21" s="5" t="s">
        <v>300</v>
      </c>
      <c r="C21">
        <v>4432</v>
      </c>
      <c r="D21">
        <v>4158</v>
      </c>
      <c r="E21">
        <v>4146</v>
      </c>
      <c r="F21">
        <v>3978</v>
      </c>
      <c r="G21">
        <v>3901</v>
      </c>
      <c r="H21">
        <v>3918</v>
      </c>
      <c r="I21">
        <v>3886</v>
      </c>
      <c r="J21">
        <v>3823</v>
      </c>
      <c r="K21">
        <v>3556</v>
      </c>
      <c r="L21">
        <v>4178</v>
      </c>
      <c r="M21">
        <v>3866</v>
      </c>
      <c r="N21">
        <v>3992</v>
      </c>
      <c r="O21">
        <v>3677</v>
      </c>
      <c r="P21">
        <v>3384</v>
      </c>
      <c r="Q21">
        <v>3118</v>
      </c>
      <c r="R21">
        <v>2933</v>
      </c>
      <c r="S21">
        <v>2975</v>
      </c>
      <c r="T21">
        <v>2986</v>
      </c>
      <c r="U21">
        <v>2817</v>
      </c>
      <c r="V21">
        <v>2537</v>
      </c>
      <c r="W21">
        <v>2226</v>
      </c>
    </row>
    <row r="22" spans="1:23" x14ac:dyDescent="0.25">
      <c r="A22" s="5" t="s">
        <v>68</v>
      </c>
      <c r="B22" s="5" t="s">
        <v>69</v>
      </c>
      <c r="C22">
        <v>1032</v>
      </c>
      <c r="D22">
        <v>1097</v>
      </c>
      <c r="E22">
        <v>1088</v>
      </c>
      <c r="F22">
        <v>1015</v>
      </c>
      <c r="G22">
        <v>962</v>
      </c>
      <c r="H22">
        <v>796</v>
      </c>
      <c r="I22">
        <v>820</v>
      </c>
      <c r="J22">
        <v>698</v>
      </c>
      <c r="K22">
        <v>431</v>
      </c>
      <c r="L22">
        <v>583</v>
      </c>
      <c r="M22">
        <v>587</v>
      </c>
      <c r="N22">
        <v>797</v>
      </c>
      <c r="O22">
        <v>616</v>
      </c>
      <c r="P22">
        <v>477</v>
      </c>
      <c r="Q22">
        <v>531</v>
      </c>
      <c r="R22">
        <v>483</v>
      </c>
      <c r="S22">
        <v>484</v>
      </c>
      <c r="T22">
        <v>472</v>
      </c>
      <c r="U22">
        <v>466</v>
      </c>
      <c r="V22">
        <v>389</v>
      </c>
      <c r="W22">
        <v>339</v>
      </c>
    </row>
    <row r="23" spans="1:23" x14ac:dyDescent="0.25">
      <c r="A23" s="5" t="s">
        <v>70</v>
      </c>
      <c r="B23" s="5" t="s">
        <v>71</v>
      </c>
      <c r="C23">
        <v>5</v>
      </c>
      <c r="D23">
        <v>-49</v>
      </c>
      <c r="E23">
        <v>-66</v>
      </c>
      <c r="F23">
        <v>25</v>
      </c>
      <c r="G23">
        <v>6</v>
      </c>
      <c r="H23">
        <v>15</v>
      </c>
      <c r="I23">
        <v>-5</v>
      </c>
      <c r="J23">
        <v>11</v>
      </c>
      <c r="K23">
        <v>9</v>
      </c>
      <c r="L23">
        <v>-30</v>
      </c>
      <c r="M23">
        <v>-4</v>
      </c>
      <c r="N23">
        <v>25</v>
      </c>
      <c r="O23">
        <v>28</v>
      </c>
      <c r="P23">
        <v>374</v>
      </c>
      <c r="Q23">
        <v>4</v>
      </c>
      <c r="R23">
        <v>9</v>
      </c>
      <c r="S23">
        <v>15</v>
      </c>
      <c r="T23">
        <v>6</v>
      </c>
      <c r="U23">
        <v>2</v>
      </c>
      <c r="V23">
        <v>-7</v>
      </c>
      <c r="W23">
        <v>-16</v>
      </c>
    </row>
    <row r="24" spans="1:23" x14ac:dyDescent="0.25">
      <c r="A24" s="5" t="s">
        <v>72</v>
      </c>
      <c r="B24" s="5" t="s">
        <v>73</v>
      </c>
      <c r="C24">
        <v>1037</v>
      </c>
      <c r="D24">
        <v>1048</v>
      </c>
      <c r="E24">
        <v>1022</v>
      </c>
      <c r="F24">
        <v>1040</v>
      </c>
      <c r="G24">
        <v>968</v>
      </c>
      <c r="H24">
        <v>811</v>
      </c>
      <c r="I24">
        <v>815</v>
      </c>
      <c r="J24">
        <v>709</v>
      </c>
      <c r="K24">
        <v>440</v>
      </c>
      <c r="L24">
        <v>553</v>
      </c>
      <c r="M24">
        <v>583</v>
      </c>
      <c r="N24">
        <v>822</v>
      </c>
      <c r="O24">
        <v>644</v>
      </c>
      <c r="P24">
        <v>851</v>
      </c>
      <c r="Q24">
        <v>535</v>
      </c>
      <c r="R24">
        <v>492</v>
      </c>
      <c r="S24">
        <v>499</v>
      </c>
      <c r="T24">
        <v>478</v>
      </c>
      <c r="U24">
        <v>468</v>
      </c>
      <c r="V24">
        <v>382</v>
      </c>
      <c r="W24">
        <v>323</v>
      </c>
    </row>
    <row r="25" spans="1:23" x14ac:dyDescent="0.25">
      <c r="A25" s="5" t="s">
        <v>74</v>
      </c>
      <c r="B25" s="5" t="s">
        <v>75</v>
      </c>
      <c r="C25">
        <v>301</v>
      </c>
      <c r="D25">
        <v>303</v>
      </c>
      <c r="E25">
        <v>333</v>
      </c>
      <c r="F25">
        <v>313</v>
      </c>
      <c r="G25">
        <v>297</v>
      </c>
      <c r="H25">
        <v>274</v>
      </c>
      <c r="I25">
        <v>272</v>
      </c>
      <c r="J25">
        <v>258</v>
      </c>
      <c r="K25">
        <v>181</v>
      </c>
      <c r="L25">
        <v>227</v>
      </c>
      <c r="M25">
        <v>203</v>
      </c>
      <c r="N25">
        <v>255</v>
      </c>
      <c r="O25">
        <v>202</v>
      </c>
      <c r="P25">
        <v>183</v>
      </c>
      <c r="Q25">
        <v>200</v>
      </c>
      <c r="R25">
        <v>190</v>
      </c>
      <c r="S25">
        <v>198</v>
      </c>
      <c r="T25">
        <v>188</v>
      </c>
      <c r="U25">
        <v>183</v>
      </c>
      <c r="V25">
        <v>156</v>
      </c>
      <c r="W25">
        <v>148</v>
      </c>
    </row>
    <row r="26" spans="1:23" x14ac:dyDescent="0.25">
      <c r="A26" s="5" t="s">
        <v>76</v>
      </c>
      <c r="B26" s="5" t="s">
        <v>77</v>
      </c>
      <c r="C26">
        <v>736</v>
      </c>
      <c r="D26">
        <v>745</v>
      </c>
      <c r="E26">
        <v>689</v>
      </c>
      <c r="F26">
        <v>727</v>
      </c>
      <c r="G26">
        <v>671</v>
      </c>
      <c r="H26">
        <v>537</v>
      </c>
      <c r="I26">
        <v>543</v>
      </c>
      <c r="J26">
        <v>451</v>
      </c>
      <c r="K26">
        <v>259</v>
      </c>
      <c r="L26">
        <v>326</v>
      </c>
      <c r="M26">
        <v>380</v>
      </c>
      <c r="N26">
        <v>567</v>
      </c>
      <c r="O26">
        <v>442</v>
      </c>
      <c r="P26">
        <v>668</v>
      </c>
      <c r="Q26">
        <v>335</v>
      </c>
      <c r="R26">
        <v>302</v>
      </c>
      <c r="S26">
        <v>301</v>
      </c>
      <c r="T26">
        <v>290</v>
      </c>
      <c r="U26">
        <v>285</v>
      </c>
      <c r="V26">
        <v>226</v>
      </c>
      <c r="W26">
        <v>175</v>
      </c>
    </row>
    <row r="27" spans="1:23" x14ac:dyDescent="0.25">
      <c r="A27" s="5" t="s">
        <v>78</v>
      </c>
      <c r="B27" s="5" t="s">
        <v>79</v>
      </c>
      <c r="C27">
        <v>-18</v>
      </c>
      <c r="D27">
        <v>-17</v>
      </c>
      <c r="E27">
        <v>-17</v>
      </c>
      <c r="F27">
        <v>-18</v>
      </c>
      <c r="G27">
        <v>-11</v>
      </c>
      <c r="H27">
        <v>-8</v>
      </c>
      <c r="I27">
        <v>-9</v>
      </c>
      <c r="J27">
        <v>-9</v>
      </c>
      <c r="K27">
        <v>-9</v>
      </c>
      <c r="L27">
        <v>-8</v>
      </c>
      <c r="M27">
        <v>-6</v>
      </c>
      <c r="N27">
        <v>-5</v>
      </c>
      <c r="O27">
        <v>-5</v>
      </c>
      <c r="P27">
        <v>-4</v>
      </c>
      <c r="Q27">
        <v>-6</v>
      </c>
      <c r="R27">
        <v>-6</v>
      </c>
      <c r="S27">
        <v>-7</v>
      </c>
      <c r="T27">
        <v>-7</v>
      </c>
      <c r="U27">
        <v>-6</v>
      </c>
      <c r="V27">
        <v>-6</v>
      </c>
      <c r="W27">
        <v>-4</v>
      </c>
    </row>
    <row r="28" spans="1:23" x14ac:dyDescent="0.25">
      <c r="A28" s="5" t="s">
        <v>80</v>
      </c>
      <c r="B28" s="5" t="s">
        <v>81</v>
      </c>
      <c r="C28">
        <v>718</v>
      </c>
      <c r="D28">
        <v>728</v>
      </c>
      <c r="E28">
        <v>672</v>
      </c>
      <c r="F28">
        <v>709</v>
      </c>
      <c r="G28">
        <v>660</v>
      </c>
      <c r="H28">
        <v>529</v>
      </c>
      <c r="I28">
        <v>534</v>
      </c>
      <c r="J28">
        <v>442</v>
      </c>
      <c r="K28">
        <v>250</v>
      </c>
      <c r="L28">
        <v>318</v>
      </c>
      <c r="M28">
        <v>374</v>
      </c>
      <c r="N28">
        <v>562</v>
      </c>
      <c r="O28">
        <v>437</v>
      </c>
      <c r="P28">
        <v>664</v>
      </c>
      <c r="Q28">
        <v>329</v>
      </c>
      <c r="R28">
        <v>296</v>
      </c>
      <c r="S28">
        <v>294</v>
      </c>
      <c r="T28">
        <v>283</v>
      </c>
      <c r="U28">
        <v>279</v>
      </c>
      <c r="V28">
        <v>220</v>
      </c>
      <c r="W28">
        <v>171</v>
      </c>
    </row>
    <row r="29" spans="1:23" x14ac:dyDescent="0.25">
      <c r="A29" s="5" t="s">
        <v>82</v>
      </c>
      <c r="B29" s="5" t="s">
        <v>83</v>
      </c>
      <c r="C29">
        <v>4747</v>
      </c>
      <c r="D29">
        <v>4570</v>
      </c>
      <c r="E29">
        <v>4279</v>
      </c>
      <c r="F29">
        <v>4276</v>
      </c>
      <c r="G29">
        <v>4188</v>
      </c>
      <c r="H29">
        <v>3990</v>
      </c>
      <c r="I29">
        <v>3898</v>
      </c>
      <c r="J29">
        <v>3888</v>
      </c>
      <c r="K29">
        <v>3692</v>
      </c>
      <c r="L29">
        <v>3985</v>
      </c>
      <c r="M29">
        <v>3417</v>
      </c>
      <c r="N29">
        <v>3292</v>
      </c>
      <c r="O29">
        <v>2803</v>
      </c>
      <c r="P29">
        <v>2682</v>
      </c>
      <c r="Q29">
        <v>1945</v>
      </c>
      <c r="R29">
        <v>1611</v>
      </c>
      <c r="S29">
        <v>2296</v>
      </c>
      <c r="T29">
        <v>2184</v>
      </c>
      <c r="U29">
        <v>2178</v>
      </c>
      <c r="V29">
        <v>1987</v>
      </c>
      <c r="W29">
        <v>1797</v>
      </c>
    </row>
    <row r="30" spans="1:23" x14ac:dyDescent="0.25">
      <c r="A30" s="5" t="s">
        <v>84</v>
      </c>
      <c r="B30" s="5" t="s">
        <v>85</v>
      </c>
      <c r="C30">
        <v>5048</v>
      </c>
      <c r="D30">
        <v>4093</v>
      </c>
      <c r="E30">
        <v>3721</v>
      </c>
      <c r="F30">
        <v>3085</v>
      </c>
      <c r="G30">
        <v>2494</v>
      </c>
      <c r="H30">
        <v>2145</v>
      </c>
      <c r="I30">
        <v>1767</v>
      </c>
      <c r="J30">
        <v>1584</v>
      </c>
      <c r="K30">
        <v>1496</v>
      </c>
      <c r="L30">
        <v>1034</v>
      </c>
      <c r="M30">
        <v>1119</v>
      </c>
      <c r="N30">
        <v>1131</v>
      </c>
      <c r="O30">
        <v>1047</v>
      </c>
      <c r="P30">
        <v>782</v>
      </c>
      <c r="Q30">
        <v>929</v>
      </c>
      <c r="R30">
        <v>1038</v>
      </c>
      <c r="S30">
        <v>1031</v>
      </c>
      <c r="T30">
        <v>1067</v>
      </c>
      <c r="U30">
        <v>1027</v>
      </c>
      <c r="V30">
        <v>950</v>
      </c>
      <c r="W30">
        <v>864</v>
      </c>
    </row>
    <row r="31" spans="1:23" x14ac:dyDescent="0.25">
      <c r="A31" s="5" t="s">
        <v>86</v>
      </c>
      <c r="B31" s="5" t="s">
        <v>87</v>
      </c>
      <c r="C31">
        <v>10065</v>
      </c>
      <c r="D31">
        <v>8871</v>
      </c>
      <c r="E31">
        <v>8205</v>
      </c>
      <c r="F31">
        <v>7573</v>
      </c>
      <c r="G31">
        <v>6873</v>
      </c>
      <c r="H31">
        <v>6330</v>
      </c>
      <c r="I31">
        <v>5798</v>
      </c>
      <c r="J31">
        <v>5575</v>
      </c>
      <c r="K31">
        <v>5275</v>
      </c>
      <c r="L31">
        <v>5095</v>
      </c>
      <c r="M31">
        <v>4594</v>
      </c>
      <c r="N31">
        <v>4459</v>
      </c>
      <c r="O31">
        <v>3884</v>
      </c>
      <c r="P31">
        <v>3496</v>
      </c>
      <c r="Q31">
        <v>2907</v>
      </c>
      <c r="R31">
        <v>2701</v>
      </c>
      <c r="S31">
        <v>3378</v>
      </c>
      <c r="T31">
        <v>3298</v>
      </c>
      <c r="U31">
        <v>3247</v>
      </c>
      <c r="V31">
        <v>2981</v>
      </c>
      <c r="W31">
        <v>2702</v>
      </c>
    </row>
    <row r="32" spans="1:23" x14ac:dyDescent="0.25">
      <c r="A32" s="5" t="s">
        <v>88</v>
      </c>
      <c r="B32" s="5" t="s">
        <v>89</v>
      </c>
      <c r="C32">
        <v>2837</v>
      </c>
      <c r="D32">
        <v>2350</v>
      </c>
      <c r="E32">
        <v>2220</v>
      </c>
      <c r="F32">
        <v>2036</v>
      </c>
      <c r="G32">
        <v>1926</v>
      </c>
      <c r="H32">
        <v>1917</v>
      </c>
      <c r="I32">
        <v>1781</v>
      </c>
      <c r="J32">
        <v>1841</v>
      </c>
      <c r="K32">
        <v>1805</v>
      </c>
      <c r="L32">
        <v>1681</v>
      </c>
      <c r="M32">
        <v>1426</v>
      </c>
      <c r="N32">
        <v>1400</v>
      </c>
      <c r="O32">
        <v>1253</v>
      </c>
      <c r="P32">
        <v>1159</v>
      </c>
      <c r="Q32">
        <v>1013</v>
      </c>
      <c r="R32" t="s">
        <v>67</v>
      </c>
      <c r="S32" t="s">
        <v>67</v>
      </c>
      <c r="T32" t="s">
        <v>67</v>
      </c>
      <c r="U32" t="s">
        <v>67</v>
      </c>
      <c r="V32" t="s">
        <v>67</v>
      </c>
      <c r="W32" t="s">
        <v>67</v>
      </c>
    </row>
    <row r="33" spans="1:23" x14ac:dyDescent="0.25">
      <c r="A33" s="5" t="s">
        <v>90</v>
      </c>
      <c r="B33" s="5" t="s">
        <v>91</v>
      </c>
      <c r="C33">
        <v>1135</v>
      </c>
      <c r="D33">
        <v>874</v>
      </c>
      <c r="E33">
        <v>860</v>
      </c>
      <c r="F33">
        <v>860</v>
      </c>
      <c r="G33">
        <v>746</v>
      </c>
      <c r="H33">
        <v>773</v>
      </c>
      <c r="I33">
        <v>612</v>
      </c>
      <c r="J33">
        <v>447</v>
      </c>
      <c r="K33">
        <v>454</v>
      </c>
      <c r="L33">
        <v>494</v>
      </c>
      <c r="M33">
        <v>532</v>
      </c>
      <c r="N33">
        <v>599</v>
      </c>
      <c r="O33">
        <v>561</v>
      </c>
      <c r="P33">
        <v>547</v>
      </c>
      <c r="Q33">
        <v>601</v>
      </c>
      <c r="R33" t="s">
        <v>67</v>
      </c>
      <c r="S33" t="s">
        <v>67</v>
      </c>
      <c r="T33" t="s">
        <v>67</v>
      </c>
      <c r="U33" t="s">
        <v>67</v>
      </c>
      <c r="V33" t="s">
        <v>67</v>
      </c>
      <c r="W33" t="s">
        <v>67</v>
      </c>
    </row>
    <row r="34" spans="1:23" x14ac:dyDescent="0.25">
      <c r="A34" s="5" t="s">
        <v>92</v>
      </c>
      <c r="B34" s="5" t="s">
        <v>93</v>
      </c>
      <c r="C34">
        <v>3972</v>
      </c>
      <c r="D34">
        <v>3224</v>
      </c>
      <c r="E34">
        <v>3080</v>
      </c>
      <c r="F34">
        <v>2896</v>
      </c>
      <c r="G34">
        <v>2672</v>
      </c>
      <c r="H34">
        <v>2690</v>
      </c>
      <c r="I34">
        <v>2393</v>
      </c>
      <c r="J34">
        <v>2288</v>
      </c>
      <c r="K34">
        <v>2259</v>
      </c>
      <c r="L34">
        <v>2175</v>
      </c>
      <c r="M34">
        <v>1958</v>
      </c>
      <c r="N34">
        <v>1999</v>
      </c>
      <c r="O34">
        <v>1814</v>
      </c>
      <c r="P34">
        <v>1706</v>
      </c>
      <c r="Q34">
        <v>1614</v>
      </c>
      <c r="R34">
        <v>1668</v>
      </c>
      <c r="S34">
        <v>1547</v>
      </c>
      <c r="T34">
        <v>1571</v>
      </c>
      <c r="U34">
        <v>1611</v>
      </c>
      <c r="V34">
        <v>1523</v>
      </c>
      <c r="W34">
        <v>1413</v>
      </c>
    </row>
    <row r="35" spans="1:23" x14ac:dyDescent="0.25">
      <c r="A35" s="5" t="s">
        <v>78</v>
      </c>
      <c r="B35" s="5" t="s">
        <v>79</v>
      </c>
      <c r="C35">
        <v>27</v>
      </c>
      <c r="D35">
        <v>24</v>
      </c>
      <c r="E35">
        <v>21</v>
      </c>
      <c r="F35">
        <v>21</v>
      </c>
      <c r="G35">
        <v>13</v>
      </c>
      <c r="H35">
        <v>11</v>
      </c>
      <c r="I35">
        <v>12</v>
      </c>
      <c r="J35">
        <v>12</v>
      </c>
      <c r="K35">
        <v>14</v>
      </c>
      <c r="L35">
        <v>13</v>
      </c>
      <c r="M35">
        <v>10</v>
      </c>
      <c r="N35">
        <v>10</v>
      </c>
      <c r="O35">
        <v>9</v>
      </c>
      <c r="P35">
        <v>9</v>
      </c>
      <c r="Q35">
        <v>13</v>
      </c>
      <c r="R35">
        <v>12</v>
      </c>
      <c r="S35">
        <v>12</v>
      </c>
      <c r="T35">
        <v>20</v>
      </c>
      <c r="U35">
        <v>21</v>
      </c>
      <c r="V35">
        <v>24</v>
      </c>
      <c r="W35">
        <v>23</v>
      </c>
    </row>
    <row r="36" spans="1:23" x14ac:dyDescent="0.25">
      <c r="A36" s="5" t="s">
        <v>94</v>
      </c>
      <c r="B36" s="5" t="s">
        <v>95</v>
      </c>
      <c r="C36">
        <v>6066</v>
      </c>
      <c r="D36">
        <v>5623</v>
      </c>
      <c r="E36">
        <v>5104</v>
      </c>
      <c r="F36">
        <v>4656</v>
      </c>
      <c r="G36">
        <v>4188</v>
      </c>
      <c r="H36">
        <v>3629</v>
      </c>
      <c r="I36">
        <v>3393</v>
      </c>
      <c r="J36">
        <v>3275</v>
      </c>
      <c r="K36">
        <v>3002</v>
      </c>
      <c r="L36">
        <v>2907</v>
      </c>
      <c r="M36">
        <v>2626</v>
      </c>
      <c r="N36">
        <v>2450</v>
      </c>
      <c r="O36">
        <v>2061</v>
      </c>
      <c r="P36">
        <v>1781</v>
      </c>
      <c r="Q36">
        <v>1280</v>
      </c>
      <c r="R36">
        <v>1021</v>
      </c>
      <c r="S36">
        <v>1819</v>
      </c>
      <c r="T36">
        <v>1707</v>
      </c>
      <c r="U36">
        <v>1615</v>
      </c>
      <c r="V36">
        <v>1434</v>
      </c>
      <c r="W36">
        <v>1266</v>
      </c>
    </row>
    <row r="37" spans="1:23" x14ac:dyDescent="0.25">
      <c r="A37" s="5" t="s">
        <v>96</v>
      </c>
      <c r="B37" s="5" t="s">
        <v>97</v>
      </c>
      <c r="C37">
        <v>10065</v>
      </c>
      <c r="D37">
        <v>8871</v>
      </c>
      <c r="E37">
        <v>8205</v>
      </c>
      <c r="F37">
        <v>7573</v>
      </c>
      <c r="G37">
        <v>6873</v>
      </c>
      <c r="H37">
        <v>6330</v>
      </c>
      <c r="I37">
        <v>5798</v>
      </c>
      <c r="J37">
        <v>5575</v>
      </c>
      <c r="K37">
        <v>5275</v>
      </c>
      <c r="L37">
        <v>5095</v>
      </c>
      <c r="M37">
        <v>4594</v>
      </c>
      <c r="N37">
        <v>4459</v>
      </c>
      <c r="O37">
        <v>3884</v>
      </c>
      <c r="P37">
        <v>3496</v>
      </c>
      <c r="Q37">
        <v>2907</v>
      </c>
      <c r="R37">
        <v>2701</v>
      </c>
      <c r="S37">
        <v>3378</v>
      </c>
      <c r="T37">
        <v>3298</v>
      </c>
      <c r="U37">
        <v>3247</v>
      </c>
      <c r="V37">
        <v>2981</v>
      </c>
      <c r="W37">
        <v>2702</v>
      </c>
    </row>
    <row r="38" spans="1:23" x14ac:dyDescent="0.25">
      <c r="A38" s="5" t="s">
        <v>98</v>
      </c>
      <c r="B38" s="5" t="s">
        <v>99</v>
      </c>
      <c r="C38">
        <v>252</v>
      </c>
      <c r="D38">
        <v>252</v>
      </c>
      <c r="E38">
        <v>252</v>
      </c>
      <c r="F38">
        <v>252</v>
      </c>
      <c r="G38">
        <v>252</v>
      </c>
      <c r="H38">
        <v>252</v>
      </c>
      <c r="I38">
        <v>252</v>
      </c>
      <c r="J38">
        <v>252</v>
      </c>
      <c r="K38">
        <v>252</v>
      </c>
      <c r="L38">
        <v>252</v>
      </c>
      <c r="M38">
        <v>252</v>
      </c>
      <c r="N38">
        <v>252</v>
      </c>
      <c r="O38">
        <v>252</v>
      </c>
      <c r="P38">
        <v>252</v>
      </c>
      <c r="Q38">
        <v>252</v>
      </c>
      <c r="R38">
        <v>252</v>
      </c>
      <c r="S38">
        <v>252</v>
      </c>
      <c r="T38">
        <v>252</v>
      </c>
      <c r="U38">
        <v>252</v>
      </c>
      <c r="V38">
        <v>252</v>
      </c>
      <c r="W38">
        <v>252</v>
      </c>
    </row>
    <row r="39" spans="1:23" x14ac:dyDescent="0.25">
      <c r="A39" s="5" t="s">
        <v>100</v>
      </c>
      <c r="B39" s="5" t="s">
        <v>101</v>
      </c>
      <c r="C39">
        <v>252</v>
      </c>
      <c r="D39">
        <v>252</v>
      </c>
      <c r="E39">
        <v>252</v>
      </c>
      <c r="F39">
        <v>252</v>
      </c>
      <c r="G39">
        <v>252</v>
      </c>
      <c r="H39">
        <v>252</v>
      </c>
      <c r="I39">
        <v>252</v>
      </c>
      <c r="J39">
        <v>252</v>
      </c>
      <c r="K39">
        <v>252</v>
      </c>
      <c r="L39">
        <v>252</v>
      </c>
      <c r="M39">
        <v>252</v>
      </c>
      <c r="N39">
        <v>252</v>
      </c>
      <c r="O39">
        <v>252</v>
      </c>
      <c r="P39">
        <v>252</v>
      </c>
      <c r="Q39">
        <v>252</v>
      </c>
      <c r="R39">
        <v>252</v>
      </c>
      <c r="S39">
        <v>252</v>
      </c>
      <c r="T39">
        <v>252</v>
      </c>
      <c r="U39">
        <v>252</v>
      </c>
      <c r="V39">
        <v>252</v>
      </c>
      <c r="W39">
        <v>252</v>
      </c>
    </row>
    <row r="40" spans="1:23" x14ac:dyDescent="0.25">
      <c r="A40" s="5" t="s">
        <v>102</v>
      </c>
      <c r="B40" s="5" t="s">
        <v>103</v>
      </c>
      <c r="C40">
        <v>4.12</v>
      </c>
      <c r="D40">
        <v>4.16</v>
      </c>
      <c r="E40">
        <v>4.0599999999999996</v>
      </c>
      <c r="F40">
        <v>4.13</v>
      </c>
      <c r="G40">
        <v>3.84</v>
      </c>
      <c r="H40">
        <v>3.22</v>
      </c>
      <c r="I40">
        <v>3.23</v>
      </c>
      <c r="J40">
        <v>2.81</v>
      </c>
      <c r="K40">
        <v>1.75</v>
      </c>
      <c r="L40">
        <v>2.19</v>
      </c>
      <c r="M40">
        <v>2.31</v>
      </c>
      <c r="N40">
        <v>3.26</v>
      </c>
      <c r="O40">
        <v>2.56</v>
      </c>
      <c r="P40">
        <v>3.38</v>
      </c>
      <c r="Q40">
        <v>2.12</v>
      </c>
      <c r="R40">
        <v>1.95</v>
      </c>
      <c r="S40">
        <v>1.98</v>
      </c>
      <c r="T40">
        <v>1.9</v>
      </c>
      <c r="U40">
        <v>1.86</v>
      </c>
      <c r="V40">
        <v>1.52</v>
      </c>
      <c r="W40">
        <v>1.28</v>
      </c>
    </row>
    <row r="41" spans="1:23" x14ac:dyDescent="0.25">
      <c r="A41" s="5" t="s">
        <v>104</v>
      </c>
      <c r="B41" s="5" t="s">
        <v>105</v>
      </c>
      <c r="C41">
        <v>3.17</v>
      </c>
      <c r="D41">
        <v>3.21</v>
      </c>
      <c r="E41">
        <v>2.96</v>
      </c>
      <c r="F41">
        <v>3.13</v>
      </c>
      <c r="G41">
        <v>2.91</v>
      </c>
      <c r="H41">
        <v>2.33</v>
      </c>
      <c r="I41">
        <v>2.35</v>
      </c>
      <c r="J41">
        <v>1.95</v>
      </c>
      <c r="K41">
        <v>1.1000000000000001</v>
      </c>
      <c r="L41">
        <v>1.4</v>
      </c>
      <c r="M41">
        <v>1.65</v>
      </c>
      <c r="N41">
        <v>2.48</v>
      </c>
      <c r="O41">
        <v>1.93</v>
      </c>
      <c r="P41">
        <v>2.93</v>
      </c>
      <c r="Q41">
        <v>1.45</v>
      </c>
      <c r="R41">
        <v>1.29</v>
      </c>
      <c r="S41">
        <v>1.17</v>
      </c>
      <c r="T41">
        <v>1.1200000000000001</v>
      </c>
      <c r="U41">
        <v>1.1100000000000001</v>
      </c>
      <c r="V41">
        <v>0.87</v>
      </c>
      <c r="W41">
        <v>0.68</v>
      </c>
    </row>
    <row r="42" spans="1:23" x14ac:dyDescent="0.25">
      <c r="A42" s="5" t="s">
        <v>106</v>
      </c>
      <c r="B42" s="5" t="s">
        <v>107</v>
      </c>
      <c r="C42">
        <v>3.17</v>
      </c>
      <c r="D42">
        <v>3.21</v>
      </c>
      <c r="E42">
        <v>2.96</v>
      </c>
      <c r="F42">
        <v>3.13</v>
      </c>
      <c r="G42">
        <v>2.91</v>
      </c>
      <c r="H42">
        <v>2.33</v>
      </c>
      <c r="I42">
        <v>2.35</v>
      </c>
      <c r="J42">
        <v>1.95</v>
      </c>
      <c r="K42">
        <v>1.1000000000000001</v>
      </c>
      <c r="L42">
        <v>1.4</v>
      </c>
      <c r="M42">
        <v>1.65</v>
      </c>
      <c r="N42">
        <v>2.48</v>
      </c>
      <c r="O42">
        <v>1.93</v>
      </c>
      <c r="P42">
        <v>2.93</v>
      </c>
      <c r="Q42">
        <v>1.45</v>
      </c>
      <c r="R42">
        <v>1.29</v>
      </c>
      <c r="S42">
        <v>1.17</v>
      </c>
      <c r="T42">
        <v>1.1200000000000001</v>
      </c>
      <c r="U42">
        <v>1.1100000000000001</v>
      </c>
      <c r="V42">
        <v>0.87</v>
      </c>
      <c r="W42">
        <v>0.68</v>
      </c>
    </row>
    <row r="43" spans="1:23" x14ac:dyDescent="0.25">
      <c r="A43" s="5" t="s">
        <v>108</v>
      </c>
      <c r="B43" s="5" t="s">
        <v>109</v>
      </c>
      <c r="C43">
        <v>0.7</v>
      </c>
      <c r="D43">
        <v>0.7</v>
      </c>
      <c r="E43">
        <v>0.7</v>
      </c>
      <c r="F43">
        <v>0.7</v>
      </c>
      <c r="G43">
        <v>0.7</v>
      </c>
      <c r="H43">
        <v>0.7</v>
      </c>
      <c r="I43">
        <v>0.7</v>
      </c>
      <c r="J43">
        <v>0.7</v>
      </c>
      <c r="K43">
        <v>0.7</v>
      </c>
      <c r="L43">
        <v>0.7</v>
      </c>
      <c r="M43">
        <v>0.7</v>
      </c>
      <c r="N43">
        <v>0.9</v>
      </c>
      <c r="O43">
        <v>0.7</v>
      </c>
      <c r="P43">
        <v>0.6</v>
      </c>
      <c r="Q43">
        <v>0.56999999999999995</v>
      </c>
      <c r="R43">
        <v>0.53</v>
      </c>
      <c r="S43">
        <v>0.53</v>
      </c>
      <c r="T43">
        <v>0.47</v>
      </c>
      <c r="U43">
        <v>0.43</v>
      </c>
      <c r="V43">
        <v>0.33</v>
      </c>
      <c r="W43">
        <v>0.24</v>
      </c>
    </row>
    <row r="44" spans="1:23" x14ac:dyDescent="0.25">
      <c r="A44" s="5" t="s">
        <v>110</v>
      </c>
      <c r="B44" s="5" t="s">
        <v>111</v>
      </c>
      <c r="C44">
        <v>159</v>
      </c>
      <c r="D44">
        <v>159</v>
      </c>
      <c r="E44">
        <v>159</v>
      </c>
      <c r="F44">
        <v>159</v>
      </c>
      <c r="G44">
        <v>159</v>
      </c>
      <c r="H44">
        <v>159</v>
      </c>
      <c r="I44">
        <v>159</v>
      </c>
      <c r="J44">
        <v>158.80000000000001</v>
      </c>
      <c r="K44">
        <v>159</v>
      </c>
      <c r="L44">
        <v>159</v>
      </c>
      <c r="M44">
        <v>159</v>
      </c>
      <c r="N44">
        <v>204</v>
      </c>
      <c r="O44">
        <v>159</v>
      </c>
      <c r="P44">
        <v>136</v>
      </c>
      <c r="Q44">
        <v>129</v>
      </c>
      <c r="R44">
        <v>121</v>
      </c>
      <c r="S44">
        <v>121</v>
      </c>
      <c r="T44">
        <v>118</v>
      </c>
      <c r="U44">
        <v>109</v>
      </c>
      <c r="V44">
        <v>84</v>
      </c>
      <c r="W44">
        <v>60</v>
      </c>
    </row>
    <row r="45" spans="1:23" x14ac:dyDescent="0.25">
      <c r="A45" s="5" t="s">
        <v>124</v>
      </c>
      <c r="B45" s="5" t="s">
        <v>125</v>
      </c>
      <c r="C45">
        <v>30.37</v>
      </c>
      <c r="D45">
        <v>28.7</v>
      </c>
      <c r="E45">
        <v>28</v>
      </c>
      <c r="F45">
        <v>26.79</v>
      </c>
      <c r="G45">
        <v>26.53</v>
      </c>
      <c r="H45">
        <v>24.94</v>
      </c>
      <c r="I45">
        <v>24.37</v>
      </c>
      <c r="J45">
        <v>23.97</v>
      </c>
      <c r="K45">
        <v>22.35</v>
      </c>
      <c r="L45">
        <v>24.58</v>
      </c>
      <c r="M45">
        <v>22.81</v>
      </c>
      <c r="N45">
        <v>23.69</v>
      </c>
      <c r="O45">
        <v>21.85</v>
      </c>
      <c r="P45">
        <v>20.32</v>
      </c>
      <c r="Q45">
        <v>18.95</v>
      </c>
      <c r="R45">
        <v>18.04</v>
      </c>
      <c r="S45">
        <v>18.54</v>
      </c>
      <c r="T45">
        <v>18.82</v>
      </c>
      <c r="U45">
        <v>18.02</v>
      </c>
      <c r="V45">
        <v>16.329999999999998</v>
      </c>
      <c r="W45">
        <v>14.44</v>
      </c>
    </row>
    <row r="46" spans="1:23" x14ac:dyDescent="0.25">
      <c r="A46" s="5" t="s">
        <v>112</v>
      </c>
      <c r="B46" s="5" t="s">
        <v>113</v>
      </c>
      <c r="C46">
        <v>24.18</v>
      </c>
      <c r="D46">
        <v>22.41</v>
      </c>
      <c r="E46">
        <v>20.34</v>
      </c>
      <c r="F46">
        <v>18.559999999999999</v>
      </c>
      <c r="G46">
        <v>16.670000000000002</v>
      </c>
      <c r="H46">
        <v>14.44</v>
      </c>
      <c r="I46">
        <v>13.51</v>
      </c>
      <c r="J46">
        <v>13.04</v>
      </c>
      <c r="K46">
        <v>11.97</v>
      </c>
      <c r="L46">
        <v>11.59</v>
      </c>
      <c r="M46">
        <v>10.46</v>
      </c>
      <c r="N46">
        <v>9.76</v>
      </c>
      <c r="O46">
        <v>8.2100000000000009</v>
      </c>
      <c r="P46">
        <v>7.1</v>
      </c>
      <c r="Q46">
        <v>5.13</v>
      </c>
      <c r="R46">
        <v>4.0999999999999996</v>
      </c>
      <c r="S46">
        <v>7.27</v>
      </c>
      <c r="T46">
        <v>6.85</v>
      </c>
      <c r="U46">
        <v>6.49</v>
      </c>
      <c r="V46">
        <v>5.79</v>
      </c>
      <c r="W46">
        <v>5.12</v>
      </c>
    </row>
    <row r="47" spans="1:23" x14ac:dyDescent="0.25">
      <c r="A47" s="5" t="s">
        <v>114</v>
      </c>
      <c r="B47" s="5" t="s">
        <v>115</v>
      </c>
      <c r="C47">
        <v>3.9</v>
      </c>
      <c r="D47">
        <v>3.44</v>
      </c>
      <c r="E47">
        <v>3.62</v>
      </c>
      <c r="F47">
        <v>3.74</v>
      </c>
      <c r="G47">
        <v>3.17</v>
      </c>
      <c r="H47">
        <v>1.58</v>
      </c>
      <c r="I47">
        <v>2.1</v>
      </c>
      <c r="J47">
        <v>2.06</v>
      </c>
      <c r="K47">
        <v>1.77</v>
      </c>
      <c r="L47">
        <v>2.46</v>
      </c>
      <c r="M47">
        <v>2.25</v>
      </c>
      <c r="N47">
        <v>1.86</v>
      </c>
      <c r="O47">
        <v>1.6</v>
      </c>
      <c r="P47">
        <v>2.12</v>
      </c>
      <c r="Q47">
        <v>1.96</v>
      </c>
      <c r="R47">
        <v>2.19</v>
      </c>
      <c r="S47">
        <v>1.65</v>
      </c>
      <c r="T47">
        <v>1.56</v>
      </c>
      <c r="U47">
        <v>1.38</v>
      </c>
      <c r="V47">
        <v>1.07</v>
      </c>
      <c r="W47">
        <v>1.35</v>
      </c>
    </row>
    <row r="48" spans="1:23" x14ac:dyDescent="0.25">
      <c r="A48" s="5" t="s">
        <v>116</v>
      </c>
      <c r="B48" s="5" t="s">
        <v>117</v>
      </c>
      <c r="C48">
        <v>39.94</v>
      </c>
      <c r="D48">
        <v>35.200000000000003</v>
      </c>
      <c r="E48">
        <v>32.56</v>
      </c>
      <c r="F48">
        <v>30.05</v>
      </c>
      <c r="G48">
        <v>27.27</v>
      </c>
      <c r="H48">
        <v>25.12</v>
      </c>
      <c r="I48">
        <v>23.01</v>
      </c>
      <c r="J48">
        <v>22.12</v>
      </c>
      <c r="K48">
        <v>20.93</v>
      </c>
      <c r="L48">
        <v>20.22</v>
      </c>
      <c r="M48">
        <v>18.23</v>
      </c>
      <c r="N48">
        <v>17.690000000000001</v>
      </c>
      <c r="O48">
        <v>15.41</v>
      </c>
      <c r="P48">
        <v>13.87</v>
      </c>
      <c r="Q48">
        <v>11.54</v>
      </c>
      <c r="R48">
        <v>10.72</v>
      </c>
      <c r="S48">
        <v>13.4</v>
      </c>
      <c r="T48">
        <v>13.09</v>
      </c>
      <c r="U48">
        <v>12.88</v>
      </c>
      <c r="V48">
        <v>11.83</v>
      </c>
      <c r="W48" t="s">
        <v>67</v>
      </c>
    </row>
    <row r="49" spans="1:23" x14ac:dyDescent="0.25">
      <c r="A49" s="5" t="s">
        <v>118</v>
      </c>
      <c r="B49" s="5" t="s">
        <v>119</v>
      </c>
      <c r="C49">
        <v>20654</v>
      </c>
      <c r="D49">
        <v>20059</v>
      </c>
      <c r="E49">
        <v>18934</v>
      </c>
      <c r="F49">
        <v>17934</v>
      </c>
      <c r="G49">
        <v>17659</v>
      </c>
      <c r="H49">
        <v>17398</v>
      </c>
      <c r="I49">
        <v>16708</v>
      </c>
      <c r="J49">
        <v>16605</v>
      </c>
      <c r="K49">
        <v>17666</v>
      </c>
      <c r="L49">
        <v>19128</v>
      </c>
      <c r="M49">
        <v>20346</v>
      </c>
      <c r="N49">
        <v>21766</v>
      </c>
      <c r="O49">
        <v>21101</v>
      </c>
      <c r="P49">
        <v>17172</v>
      </c>
      <c r="Q49">
        <v>16769</v>
      </c>
      <c r="R49">
        <v>16492</v>
      </c>
      <c r="S49">
        <v>18249</v>
      </c>
      <c r="T49">
        <v>18183</v>
      </c>
      <c r="U49">
        <v>17749</v>
      </c>
      <c r="V49">
        <v>16590</v>
      </c>
      <c r="W49">
        <v>16065</v>
      </c>
    </row>
    <row r="50" spans="1:23" x14ac:dyDescent="0.25">
      <c r="A50" s="5" t="s">
        <v>120</v>
      </c>
      <c r="B50" s="5" t="s">
        <v>121</v>
      </c>
      <c r="C50">
        <v>1476</v>
      </c>
      <c r="D50">
        <v>1340</v>
      </c>
      <c r="E50">
        <v>1266</v>
      </c>
      <c r="F50">
        <v>1184</v>
      </c>
      <c r="G50">
        <v>1170</v>
      </c>
      <c r="H50">
        <v>1106</v>
      </c>
      <c r="I50">
        <v>1025</v>
      </c>
      <c r="J50">
        <v>981</v>
      </c>
      <c r="K50">
        <v>1000</v>
      </c>
      <c r="L50">
        <v>974</v>
      </c>
      <c r="M50">
        <v>947</v>
      </c>
      <c r="N50">
        <v>922</v>
      </c>
      <c r="O50">
        <v>889</v>
      </c>
      <c r="P50">
        <v>889</v>
      </c>
      <c r="Q50">
        <v>840</v>
      </c>
      <c r="R50">
        <v>804</v>
      </c>
      <c r="S50">
        <v>872</v>
      </c>
      <c r="T50">
        <v>863</v>
      </c>
      <c r="U50">
        <v>817</v>
      </c>
      <c r="V50">
        <v>786</v>
      </c>
      <c r="W50">
        <v>713</v>
      </c>
    </row>
    <row r="51" spans="1:23" x14ac:dyDescent="0.25">
      <c r="A51" s="5" t="s">
        <v>122</v>
      </c>
      <c r="B51" s="5" t="s">
        <v>123</v>
      </c>
      <c r="C51">
        <v>71463</v>
      </c>
      <c r="D51">
        <v>66803</v>
      </c>
      <c r="E51">
        <v>66864</v>
      </c>
      <c r="F51">
        <v>66020</v>
      </c>
      <c r="G51">
        <v>66255</v>
      </c>
      <c r="H51">
        <v>63571</v>
      </c>
      <c r="I51">
        <v>61348</v>
      </c>
      <c r="J51">
        <v>59079</v>
      </c>
      <c r="K51">
        <v>56606</v>
      </c>
      <c r="L51">
        <v>50920</v>
      </c>
      <c r="M51">
        <v>46545</v>
      </c>
      <c r="N51">
        <v>42360</v>
      </c>
      <c r="O51">
        <v>42131</v>
      </c>
      <c r="P51">
        <v>51770</v>
      </c>
      <c r="Q51">
        <v>50092</v>
      </c>
      <c r="R51">
        <v>48751</v>
      </c>
      <c r="S51">
        <v>47783</v>
      </c>
      <c r="T51">
        <v>47462</v>
      </c>
      <c r="U51">
        <v>46031</v>
      </c>
      <c r="V51">
        <v>47378</v>
      </c>
      <c r="W51" t="s">
        <v>67</v>
      </c>
    </row>
    <row r="52" spans="1:23" x14ac:dyDescent="0.25">
      <c r="A52" s="5" t="s">
        <v>301</v>
      </c>
      <c r="B52" s="5" t="s">
        <v>302</v>
      </c>
      <c r="C52">
        <v>370534</v>
      </c>
      <c r="D52">
        <v>360586</v>
      </c>
      <c r="E52">
        <v>372663</v>
      </c>
      <c r="F52">
        <v>376492</v>
      </c>
      <c r="G52">
        <v>355909</v>
      </c>
      <c r="H52">
        <v>361248</v>
      </c>
      <c r="I52">
        <v>367548</v>
      </c>
      <c r="J52">
        <v>363746</v>
      </c>
      <c r="K52">
        <v>318861</v>
      </c>
      <c r="L52">
        <v>323818</v>
      </c>
      <c r="M52">
        <v>282512</v>
      </c>
      <c r="N52">
        <v>274326</v>
      </c>
      <c r="O52">
        <v>260982</v>
      </c>
      <c r="P52">
        <v>298159</v>
      </c>
      <c r="Q52">
        <v>284811</v>
      </c>
      <c r="R52">
        <v>275648</v>
      </c>
      <c r="S52">
        <v>256068</v>
      </c>
      <c r="T52">
        <v>249793</v>
      </c>
      <c r="U52">
        <v>255901</v>
      </c>
      <c r="V52">
        <v>248101</v>
      </c>
      <c r="W52" t="s">
        <v>67</v>
      </c>
    </row>
    <row r="53" spans="1:23" x14ac:dyDescent="0.25">
      <c r="A53" s="5" t="s">
        <v>126</v>
      </c>
      <c r="B53" s="5" t="s">
        <v>127</v>
      </c>
      <c r="C53">
        <v>214583</v>
      </c>
      <c r="D53">
        <v>207289</v>
      </c>
      <c r="E53">
        <v>218971</v>
      </c>
      <c r="F53">
        <v>221813</v>
      </c>
      <c r="G53">
        <v>220907</v>
      </c>
      <c r="H53">
        <v>225198</v>
      </c>
      <c r="I53">
        <v>232583</v>
      </c>
      <c r="J53">
        <v>230232</v>
      </c>
      <c r="K53">
        <v>201291</v>
      </c>
      <c r="L53">
        <v>218423</v>
      </c>
      <c r="M53">
        <v>190013</v>
      </c>
      <c r="N53">
        <v>183405</v>
      </c>
      <c r="O53">
        <v>174257</v>
      </c>
      <c r="P53">
        <v>197065</v>
      </c>
      <c r="Q53">
        <v>185938</v>
      </c>
      <c r="R53">
        <v>177844</v>
      </c>
      <c r="S53">
        <v>163023</v>
      </c>
      <c r="T53">
        <v>164219</v>
      </c>
      <c r="U53">
        <v>158713</v>
      </c>
      <c r="V53">
        <v>152923</v>
      </c>
      <c r="W53">
        <v>138562</v>
      </c>
    </row>
    <row r="54" spans="1:23" x14ac:dyDescent="0.25">
      <c r="A54" s="5" t="s">
        <v>128</v>
      </c>
      <c r="B54" s="5" t="s">
        <v>129</v>
      </c>
      <c r="C54">
        <v>34763</v>
      </c>
      <c r="D54">
        <v>36293</v>
      </c>
      <c r="E54">
        <v>35492</v>
      </c>
      <c r="F54">
        <v>39534</v>
      </c>
      <c r="G54">
        <v>37375</v>
      </c>
      <c r="H54">
        <v>30406</v>
      </c>
      <c r="I54">
        <v>31961</v>
      </c>
      <c r="J54">
        <v>26618</v>
      </c>
      <c r="K54">
        <v>14151</v>
      </c>
      <c r="L54">
        <v>16625</v>
      </c>
      <c r="M54">
        <v>18382</v>
      </c>
      <c r="N54">
        <v>25820</v>
      </c>
      <c r="O54">
        <v>20710</v>
      </c>
      <c r="P54">
        <v>38668</v>
      </c>
      <c r="Q54">
        <v>19620</v>
      </c>
      <c r="R54">
        <v>17948</v>
      </c>
      <c r="S54">
        <v>16110</v>
      </c>
      <c r="T54">
        <v>15564</v>
      </c>
      <c r="U54">
        <v>15719</v>
      </c>
      <c r="V54">
        <v>13261</v>
      </c>
      <c r="W54">
        <v>10644</v>
      </c>
    </row>
    <row r="55" spans="1:23" x14ac:dyDescent="0.25">
      <c r="A55" s="5" t="s">
        <v>130</v>
      </c>
      <c r="B55" s="5" t="s">
        <v>131</v>
      </c>
      <c r="C55">
        <v>33.6</v>
      </c>
      <c r="D55">
        <v>28.4</v>
      </c>
      <c r="E55">
        <v>33.1</v>
      </c>
      <c r="F55">
        <v>25.8</v>
      </c>
      <c r="G55">
        <v>28.9</v>
      </c>
      <c r="H55">
        <v>28.9</v>
      </c>
      <c r="I55">
        <v>31.3</v>
      </c>
      <c r="J55">
        <v>31.7</v>
      </c>
      <c r="K55">
        <v>39.799999999999997</v>
      </c>
      <c r="L55">
        <v>29.7</v>
      </c>
      <c r="M55">
        <v>27.8</v>
      </c>
      <c r="N55">
        <v>16.899999999999999</v>
      </c>
      <c r="O55">
        <v>27.5</v>
      </c>
      <c r="P55">
        <v>16.8</v>
      </c>
      <c r="Q55">
        <v>35.9</v>
      </c>
      <c r="R55">
        <v>33.200000000000003</v>
      </c>
      <c r="S55">
        <v>41.1</v>
      </c>
      <c r="T55">
        <v>47.4</v>
      </c>
      <c r="U55">
        <v>57.4</v>
      </c>
      <c r="V55">
        <v>64.099999999999994</v>
      </c>
      <c r="W55">
        <v>49</v>
      </c>
    </row>
    <row r="56" spans="1:23" x14ac:dyDescent="0.25">
      <c r="A56" s="5" t="s">
        <v>132</v>
      </c>
      <c r="B56" s="5" t="s">
        <v>133</v>
      </c>
      <c r="C56">
        <v>3.51</v>
      </c>
      <c r="D56">
        <v>3.18</v>
      </c>
      <c r="E56">
        <v>3.5</v>
      </c>
      <c r="F56">
        <v>3.01</v>
      </c>
      <c r="G56">
        <v>3.17</v>
      </c>
      <c r="H56">
        <v>2.7</v>
      </c>
      <c r="I56">
        <v>3.02</v>
      </c>
      <c r="J56">
        <v>2.58</v>
      </c>
      <c r="K56">
        <v>1.96</v>
      </c>
      <c r="L56">
        <v>1.69</v>
      </c>
      <c r="M56">
        <v>2.0099999999999998</v>
      </c>
      <c r="N56">
        <v>1.77</v>
      </c>
      <c r="O56">
        <v>2.4300000000000002</v>
      </c>
      <c r="P56">
        <v>2.42</v>
      </c>
      <c r="Q56">
        <v>2.74</v>
      </c>
      <c r="R56">
        <v>2.37</v>
      </c>
      <c r="S56">
        <v>2.59</v>
      </c>
      <c r="T56">
        <v>2.82</v>
      </c>
      <c r="U56">
        <v>3.54</v>
      </c>
      <c r="V56">
        <v>3.41</v>
      </c>
      <c r="W56">
        <v>2.31</v>
      </c>
    </row>
    <row r="57" spans="1:23" x14ac:dyDescent="0.25">
      <c r="A57" s="5" t="s">
        <v>134</v>
      </c>
      <c r="B57" s="5" t="s">
        <v>135</v>
      </c>
      <c r="C57">
        <v>4.43</v>
      </c>
      <c r="D57">
        <v>4.09</v>
      </c>
      <c r="E57">
        <v>4.83</v>
      </c>
      <c r="F57">
        <v>4.3600000000000003</v>
      </c>
      <c r="G57">
        <v>5.0599999999999996</v>
      </c>
      <c r="H57">
        <v>4.68</v>
      </c>
      <c r="I57">
        <v>5.47</v>
      </c>
      <c r="J57">
        <v>4.76</v>
      </c>
      <c r="K57">
        <v>3.68</v>
      </c>
      <c r="L57">
        <v>3.6</v>
      </c>
      <c r="M57">
        <v>4.41</v>
      </c>
      <c r="N57">
        <v>4.32</v>
      </c>
      <c r="O57">
        <v>6.48</v>
      </c>
      <c r="P57">
        <v>6.95</v>
      </c>
      <c r="Q57">
        <v>10.24</v>
      </c>
      <c r="R57">
        <v>10.56</v>
      </c>
      <c r="S57">
        <v>6.66</v>
      </c>
      <c r="T57">
        <v>7.83</v>
      </c>
      <c r="U57">
        <v>9.9499999999999993</v>
      </c>
      <c r="V57">
        <v>9.8000000000000007</v>
      </c>
      <c r="W57">
        <v>6.63</v>
      </c>
    </row>
    <row r="58" spans="1:23" x14ac:dyDescent="0.25">
      <c r="A58" s="5" t="s">
        <v>136</v>
      </c>
      <c r="B58" s="5" t="s">
        <v>137</v>
      </c>
      <c r="C58">
        <v>27.37</v>
      </c>
      <c r="D58">
        <v>26.47</v>
      </c>
      <c r="E58">
        <v>27.08</v>
      </c>
      <c r="F58">
        <v>21.56</v>
      </c>
      <c r="G58">
        <v>26.51</v>
      </c>
      <c r="H58">
        <v>42.8</v>
      </c>
      <c r="I58">
        <v>35.08</v>
      </c>
      <c r="J58">
        <v>29.99</v>
      </c>
      <c r="K58">
        <v>24.81</v>
      </c>
      <c r="L58">
        <v>16.88</v>
      </c>
      <c r="M58">
        <v>20.45</v>
      </c>
      <c r="N58">
        <v>22.62</v>
      </c>
      <c r="O58">
        <v>33.22</v>
      </c>
      <c r="P58">
        <v>23.18</v>
      </c>
      <c r="Q58">
        <v>26.53</v>
      </c>
      <c r="R58">
        <v>19.57</v>
      </c>
      <c r="S58">
        <v>29.14</v>
      </c>
      <c r="T58">
        <v>34.1</v>
      </c>
      <c r="U58">
        <v>46.3</v>
      </c>
      <c r="V58">
        <v>52.03</v>
      </c>
      <c r="W58">
        <v>24.63</v>
      </c>
    </row>
    <row r="59" spans="1:23" x14ac:dyDescent="0.25">
      <c r="A59" s="5" t="s">
        <v>138</v>
      </c>
      <c r="B59" s="5" t="s">
        <v>139</v>
      </c>
      <c r="C59">
        <v>0.66</v>
      </c>
      <c r="D59">
        <v>0.77</v>
      </c>
      <c r="E59">
        <v>0.72</v>
      </c>
      <c r="F59">
        <v>0.87</v>
      </c>
      <c r="G59">
        <v>0.83</v>
      </c>
      <c r="H59">
        <v>1.04</v>
      </c>
      <c r="I59">
        <v>0.95</v>
      </c>
      <c r="J59">
        <v>1.1299999999999999</v>
      </c>
      <c r="K59">
        <v>1.6</v>
      </c>
      <c r="L59">
        <v>1.69</v>
      </c>
      <c r="M59">
        <v>1.52</v>
      </c>
      <c r="N59">
        <v>2.14</v>
      </c>
      <c r="O59">
        <v>1.32</v>
      </c>
      <c r="P59">
        <v>1.22</v>
      </c>
      <c r="Q59">
        <v>1.1000000000000001</v>
      </c>
      <c r="R59">
        <v>1.24</v>
      </c>
      <c r="S59">
        <v>1.1000000000000001</v>
      </c>
      <c r="T59">
        <v>0.89</v>
      </c>
      <c r="U59">
        <v>0.67</v>
      </c>
      <c r="V59">
        <v>0.59</v>
      </c>
      <c r="W59">
        <v>0.72</v>
      </c>
    </row>
    <row r="60" spans="1:23" x14ac:dyDescent="0.25">
      <c r="A60" s="5" t="s">
        <v>140</v>
      </c>
      <c r="B60" s="5" t="s">
        <v>141</v>
      </c>
      <c r="C60">
        <v>3</v>
      </c>
      <c r="D60">
        <v>3.5</v>
      </c>
      <c r="E60">
        <v>3</v>
      </c>
      <c r="F60">
        <v>3.9</v>
      </c>
      <c r="G60">
        <v>3.5</v>
      </c>
      <c r="H60">
        <v>3.5</v>
      </c>
      <c r="I60">
        <v>3.2</v>
      </c>
      <c r="J60">
        <v>3.2</v>
      </c>
      <c r="K60">
        <v>2.5</v>
      </c>
      <c r="L60">
        <v>3.4</v>
      </c>
      <c r="M60">
        <v>3.6</v>
      </c>
      <c r="N60">
        <v>5.9</v>
      </c>
      <c r="O60">
        <v>3.6</v>
      </c>
      <c r="P60">
        <v>6</v>
      </c>
      <c r="Q60">
        <v>2.8</v>
      </c>
      <c r="R60">
        <v>3</v>
      </c>
      <c r="S60">
        <v>2.4</v>
      </c>
      <c r="T60">
        <v>2.1</v>
      </c>
      <c r="U60">
        <v>1.7</v>
      </c>
      <c r="V60">
        <v>1.6</v>
      </c>
      <c r="W60">
        <v>2</v>
      </c>
    </row>
    <row r="61" spans="1:23" x14ac:dyDescent="0.25">
      <c r="A61" s="5" t="s">
        <v>142</v>
      </c>
      <c r="B61" s="5" t="s">
        <v>143</v>
      </c>
      <c r="C61">
        <v>11.78</v>
      </c>
      <c r="D61">
        <v>12.89</v>
      </c>
      <c r="E61">
        <v>13.11</v>
      </c>
      <c r="F61">
        <v>15.16</v>
      </c>
      <c r="G61">
        <v>15.71</v>
      </c>
      <c r="H61">
        <v>14.53</v>
      </c>
      <c r="I61">
        <v>15.68</v>
      </c>
      <c r="J61">
        <v>13.45</v>
      </c>
      <c r="K61">
        <v>8.2899999999999991</v>
      </c>
      <c r="L61">
        <v>10.89</v>
      </c>
      <c r="M61">
        <v>14.19</v>
      </c>
      <c r="N61">
        <v>22.85</v>
      </c>
      <c r="O61">
        <v>21.11</v>
      </c>
      <c r="P61">
        <v>37.090000000000003</v>
      </c>
      <c r="Q61">
        <v>25.44</v>
      </c>
      <c r="R61">
        <v>28.65</v>
      </c>
      <c r="S61">
        <v>16.059999999999999</v>
      </c>
      <c r="T61">
        <v>16.39</v>
      </c>
      <c r="U61">
        <v>17.05</v>
      </c>
      <c r="V61">
        <v>15.09</v>
      </c>
      <c r="W61">
        <v>13.27</v>
      </c>
    </row>
    <row r="62" spans="1:23" x14ac:dyDescent="0.25">
      <c r="A62" s="5" t="s">
        <v>144</v>
      </c>
      <c r="B62" s="5" t="s">
        <v>145</v>
      </c>
      <c r="C62">
        <v>9.3800000000000008</v>
      </c>
      <c r="D62">
        <v>10.06</v>
      </c>
      <c r="E62">
        <v>9.52</v>
      </c>
      <c r="F62">
        <v>10.5</v>
      </c>
      <c r="G62">
        <v>9.8699999999999992</v>
      </c>
      <c r="H62">
        <v>8.42</v>
      </c>
      <c r="I62">
        <v>8.6999999999999993</v>
      </c>
      <c r="J62">
        <v>7.32</v>
      </c>
      <c r="K62">
        <v>4.4400000000000004</v>
      </c>
      <c r="L62">
        <v>5.13</v>
      </c>
      <c r="M62">
        <v>6.51</v>
      </c>
      <c r="N62">
        <v>9.41</v>
      </c>
      <c r="O62">
        <v>7.94</v>
      </c>
      <c r="P62">
        <v>12.97</v>
      </c>
      <c r="Q62">
        <v>6.89</v>
      </c>
      <c r="R62">
        <v>13.02</v>
      </c>
      <c r="S62">
        <v>6.29</v>
      </c>
      <c r="T62">
        <v>5.97</v>
      </c>
      <c r="U62">
        <v>6.14</v>
      </c>
      <c r="V62">
        <v>5.34</v>
      </c>
      <c r="W62">
        <v>4.7</v>
      </c>
    </row>
    <row r="63" spans="1:23" x14ac:dyDescent="0.25">
      <c r="A63" s="5" t="s">
        <v>146</v>
      </c>
      <c r="B63" s="5" t="s">
        <v>147</v>
      </c>
      <c r="C63">
        <v>7.26</v>
      </c>
      <c r="D63">
        <v>8.31</v>
      </c>
      <c r="E63">
        <v>8.2899999999999991</v>
      </c>
      <c r="F63">
        <v>9.42</v>
      </c>
      <c r="G63">
        <v>9.81</v>
      </c>
      <c r="H63">
        <v>8.4700000000000006</v>
      </c>
      <c r="I63">
        <v>9.31</v>
      </c>
      <c r="J63">
        <v>8.09</v>
      </c>
      <c r="K63">
        <v>5.0999999999999996</v>
      </c>
      <c r="L63">
        <v>6.24</v>
      </c>
      <c r="M63">
        <v>8.14</v>
      </c>
      <c r="N63">
        <v>12.6</v>
      </c>
      <c r="O63">
        <v>11.25</v>
      </c>
      <c r="P63">
        <v>18.989999999999998</v>
      </c>
      <c r="Q63">
        <v>11.32</v>
      </c>
      <c r="R63">
        <v>10.96</v>
      </c>
      <c r="S63">
        <v>8.6999999999999993</v>
      </c>
      <c r="T63">
        <v>8.58</v>
      </c>
      <c r="U63">
        <v>8.59</v>
      </c>
      <c r="V63">
        <v>7.38</v>
      </c>
      <c r="W63">
        <v>6.33</v>
      </c>
    </row>
    <row r="64" spans="1:23" x14ac:dyDescent="0.25">
      <c r="A64" s="5" t="s">
        <v>148</v>
      </c>
      <c r="B64" s="5" t="s">
        <v>148</v>
      </c>
      <c r="C64">
        <v>7.13</v>
      </c>
      <c r="D64">
        <v>8.2100000000000009</v>
      </c>
      <c r="E64">
        <v>8.19</v>
      </c>
      <c r="F64">
        <v>9.36</v>
      </c>
      <c r="G64">
        <v>9.6</v>
      </c>
      <c r="H64">
        <v>8.36</v>
      </c>
      <c r="I64">
        <v>9.2100000000000009</v>
      </c>
      <c r="J64">
        <v>7.93</v>
      </c>
      <c r="K64">
        <v>4.74</v>
      </c>
      <c r="L64">
        <v>6.24</v>
      </c>
      <c r="M64">
        <v>8.14</v>
      </c>
      <c r="N64">
        <v>12.6</v>
      </c>
      <c r="O64">
        <v>11.25</v>
      </c>
      <c r="P64">
        <v>18.989999999999998</v>
      </c>
      <c r="Q64">
        <v>11.32</v>
      </c>
      <c r="R64">
        <v>10.96</v>
      </c>
      <c r="S64">
        <v>8.6999999999999993</v>
      </c>
      <c r="T64">
        <v>8.58</v>
      </c>
      <c r="U64">
        <v>8.59</v>
      </c>
      <c r="V64">
        <v>7.38</v>
      </c>
      <c r="W64">
        <v>6.33</v>
      </c>
    </row>
    <row r="65" spans="1:23" x14ac:dyDescent="0.25">
      <c r="A65" s="5" t="s">
        <v>149</v>
      </c>
      <c r="B65" s="5" t="s">
        <v>150</v>
      </c>
      <c r="C65">
        <v>47.16</v>
      </c>
      <c r="D65">
        <v>51.52</v>
      </c>
      <c r="E65">
        <v>52.15</v>
      </c>
      <c r="F65">
        <v>56.46</v>
      </c>
      <c r="G65">
        <v>60.93</v>
      </c>
      <c r="H65">
        <v>63.03</v>
      </c>
      <c r="I65">
        <v>67.23</v>
      </c>
      <c r="J65">
        <v>69.739999999999995</v>
      </c>
      <c r="K65">
        <v>69.989999999999995</v>
      </c>
      <c r="L65">
        <v>78.209999999999994</v>
      </c>
      <c r="M65">
        <v>74.38</v>
      </c>
      <c r="N65">
        <v>73.83</v>
      </c>
      <c r="O65">
        <v>72.17</v>
      </c>
      <c r="P65">
        <v>76.72</v>
      </c>
      <c r="Q65">
        <v>66.91</v>
      </c>
      <c r="R65">
        <v>59.64</v>
      </c>
      <c r="S65">
        <v>67.97</v>
      </c>
      <c r="T65">
        <v>66.22</v>
      </c>
      <c r="U65">
        <v>67.08</v>
      </c>
      <c r="V65">
        <v>66.66</v>
      </c>
      <c r="W65">
        <v>66.510000000000005</v>
      </c>
    </row>
    <row r="66" spans="1:23" x14ac:dyDescent="0.25">
      <c r="A66" s="5" t="s">
        <v>151</v>
      </c>
      <c r="B66" s="5" t="s">
        <v>152</v>
      </c>
      <c r="C66">
        <v>60.54</v>
      </c>
      <c r="D66">
        <v>63.66</v>
      </c>
      <c r="E66">
        <v>62.46</v>
      </c>
      <c r="F66">
        <v>61.76</v>
      </c>
      <c r="G66">
        <v>61.12</v>
      </c>
      <c r="H66">
        <v>57.5</v>
      </c>
      <c r="I66">
        <v>58.73</v>
      </c>
      <c r="J66">
        <v>58.96</v>
      </c>
      <c r="K66">
        <v>57.18</v>
      </c>
      <c r="L66">
        <v>57.31</v>
      </c>
      <c r="M66">
        <v>57.38</v>
      </c>
      <c r="N66">
        <v>55.17</v>
      </c>
      <c r="O66">
        <v>53.3</v>
      </c>
      <c r="P66">
        <v>51.2</v>
      </c>
      <c r="Q66">
        <v>44.48</v>
      </c>
      <c r="R66">
        <v>38.25</v>
      </c>
      <c r="S66">
        <v>54.2</v>
      </c>
      <c r="T66">
        <v>52.37</v>
      </c>
      <c r="U66">
        <v>50.38</v>
      </c>
      <c r="V66">
        <v>48.91</v>
      </c>
      <c r="W66">
        <v>47.71</v>
      </c>
    </row>
    <row r="67" spans="1:23" x14ac:dyDescent="0.25">
      <c r="A67" s="5" t="s">
        <v>153</v>
      </c>
      <c r="B67" s="5" t="s">
        <v>154</v>
      </c>
      <c r="C67">
        <v>39.46</v>
      </c>
      <c r="D67">
        <v>36.340000000000003</v>
      </c>
      <c r="E67">
        <v>37.54</v>
      </c>
      <c r="F67">
        <v>38.24</v>
      </c>
      <c r="G67">
        <v>38.880000000000003</v>
      </c>
      <c r="H67">
        <v>42.5</v>
      </c>
      <c r="I67">
        <v>41.27</v>
      </c>
      <c r="J67">
        <v>41.04</v>
      </c>
      <c r="K67">
        <v>42.82</v>
      </c>
      <c r="L67">
        <v>42.69</v>
      </c>
      <c r="M67">
        <v>42.62</v>
      </c>
      <c r="N67">
        <v>44.83</v>
      </c>
      <c r="O67">
        <v>46.7</v>
      </c>
      <c r="P67">
        <v>48.8</v>
      </c>
      <c r="Q67">
        <v>55.52</v>
      </c>
      <c r="R67">
        <v>61.75</v>
      </c>
      <c r="S67">
        <v>45.8</v>
      </c>
      <c r="T67">
        <v>47.63</v>
      </c>
      <c r="U67">
        <v>49.62</v>
      </c>
      <c r="V67">
        <v>51.09</v>
      </c>
      <c r="W67">
        <v>52.29</v>
      </c>
    </row>
    <row r="68" spans="1:23" x14ac:dyDescent="0.25">
      <c r="A68" s="5" t="s">
        <v>155</v>
      </c>
      <c r="B68" s="5" t="s">
        <v>156</v>
      </c>
      <c r="C68">
        <v>65.19</v>
      </c>
      <c r="D68">
        <v>57.09</v>
      </c>
      <c r="E68">
        <v>60.1</v>
      </c>
      <c r="F68">
        <v>61.92</v>
      </c>
      <c r="G68">
        <v>63.6</v>
      </c>
      <c r="H68">
        <v>73.900000000000006</v>
      </c>
      <c r="I68">
        <v>70.28</v>
      </c>
      <c r="J68">
        <v>69.61</v>
      </c>
      <c r="K68">
        <v>74.900000000000006</v>
      </c>
      <c r="L68">
        <v>74.489999999999995</v>
      </c>
      <c r="M68">
        <v>74.28</v>
      </c>
      <c r="N68">
        <v>81.260000000000005</v>
      </c>
      <c r="O68">
        <v>87.63</v>
      </c>
      <c r="P68">
        <v>95.31</v>
      </c>
      <c r="Q68">
        <v>124.83</v>
      </c>
      <c r="R68">
        <v>161.47</v>
      </c>
      <c r="S68">
        <v>84.49</v>
      </c>
      <c r="T68">
        <v>90.97</v>
      </c>
      <c r="U68">
        <v>98.47</v>
      </c>
      <c r="V68">
        <v>104.46</v>
      </c>
      <c r="W68">
        <v>109.62</v>
      </c>
    </row>
    <row r="69" spans="1:23" x14ac:dyDescent="0.25">
      <c r="A69" s="5" t="s">
        <v>303</v>
      </c>
      <c r="B69" s="5" t="s">
        <v>304</v>
      </c>
      <c r="C69">
        <v>57.91</v>
      </c>
      <c r="D69">
        <v>57.49</v>
      </c>
      <c r="E69">
        <v>58.76</v>
      </c>
      <c r="F69">
        <v>58.92</v>
      </c>
      <c r="G69">
        <v>58.35</v>
      </c>
      <c r="H69">
        <v>62.34</v>
      </c>
      <c r="I69">
        <v>63.28</v>
      </c>
      <c r="J69">
        <v>63.29</v>
      </c>
      <c r="K69">
        <v>63.13</v>
      </c>
      <c r="L69">
        <v>67.45</v>
      </c>
      <c r="M69">
        <v>67.260000000000005</v>
      </c>
      <c r="N69">
        <v>66.86</v>
      </c>
      <c r="O69">
        <v>66.77</v>
      </c>
      <c r="P69">
        <v>66.09</v>
      </c>
      <c r="Q69">
        <v>65.28</v>
      </c>
      <c r="R69">
        <v>64.52</v>
      </c>
      <c r="S69">
        <v>63.66</v>
      </c>
      <c r="T69">
        <v>62.97</v>
      </c>
      <c r="U69">
        <v>62.02</v>
      </c>
      <c r="V69">
        <v>61.64</v>
      </c>
    </row>
    <row r="70" spans="1:23" x14ac:dyDescent="0.25">
      <c r="A70" s="5" t="s">
        <v>157</v>
      </c>
      <c r="B70" s="5" t="s">
        <v>158</v>
      </c>
      <c r="C70">
        <v>47.16</v>
      </c>
      <c r="D70">
        <v>51.52</v>
      </c>
      <c r="E70">
        <v>52.15</v>
      </c>
      <c r="F70">
        <v>56.46</v>
      </c>
      <c r="G70">
        <v>60.93</v>
      </c>
      <c r="H70">
        <v>63.03</v>
      </c>
      <c r="I70">
        <v>67.23</v>
      </c>
      <c r="J70">
        <v>69.739999999999995</v>
      </c>
      <c r="K70">
        <v>69.989999999999995</v>
      </c>
      <c r="L70">
        <v>78.209999999999994</v>
      </c>
      <c r="M70">
        <v>74.38</v>
      </c>
      <c r="N70">
        <v>73.83</v>
      </c>
      <c r="O70">
        <v>72.17</v>
      </c>
      <c r="P70">
        <v>76.72</v>
      </c>
      <c r="Q70">
        <v>66.91</v>
      </c>
      <c r="R70">
        <v>59.64</v>
      </c>
      <c r="S70">
        <v>67.97</v>
      </c>
      <c r="T70">
        <v>66.22</v>
      </c>
      <c r="U70">
        <v>67.08</v>
      </c>
      <c r="V70">
        <v>66.66</v>
      </c>
    </row>
    <row r="71" spans="1:23" x14ac:dyDescent="0.25">
      <c r="A71" s="5" t="s">
        <v>159</v>
      </c>
      <c r="B71" s="5" t="s">
        <v>160</v>
      </c>
      <c r="C71">
        <v>9.3800000000000008</v>
      </c>
      <c r="D71">
        <v>10.06</v>
      </c>
      <c r="E71">
        <v>9.52</v>
      </c>
      <c r="F71">
        <v>10.5</v>
      </c>
      <c r="G71">
        <v>9.8699999999999992</v>
      </c>
      <c r="H71">
        <v>8.42</v>
      </c>
      <c r="I71">
        <v>8.6999999999999993</v>
      </c>
      <c r="J71">
        <v>7.32</v>
      </c>
      <c r="K71">
        <v>4.4400000000000004</v>
      </c>
      <c r="L71">
        <v>5.13</v>
      </c>
      <c r="M71">
        <v>6.51</v>
      </c>
      <c r="N71">
        <v>9.41</v>
      </c>
      <c r="O71">
        <v>7.94</v>
      </c>
      <c r="P71">
        <v>12.97</v>
      </c>
      <c r="Q71">
        <v>6.89</v>
      </c>
      <c r="R71">
        <v>6.51</v>
      </c>
      <c r="S71">
        <v>6.29</v>
      </c>
      <c r="T71">
        <v>5.97</v>
      </c>
      <c r="U71">
        <v>6.14</v>
      </c>
      <c r="V71">
        <v>5.34</v>
      </c>
    </row>
    <row r="72" spans="1:23" x14ac:dyDescent="0.25">
      <c r="A72" s="5" t="s">
        <v>161</v>
      </c>
      <c r="B72" s="5" t="s">
        <v>162</v>
      </c>
      <c r="C72">
        <v>13.48</v>
      </c>
      <c r="D72">
        <v>15.17</v>
      </c>
      <c r="E72">
        <v>15.42</v>
      </c>
      <c r="F72">
        <v>15.03</v>
      </c>
      <c r="G72">
        <v>14.39</v>
      </c>
      <c r="H72">
        <v>12.67</v>
      </c>
      <c r="I72">
        <v>13.35</v>
      </c>
      <c r="J72">
        <v>11.56</v>
      </c>
      <c r="K72">
        <v>7.65</v>
      </c>
      <c r="L72">
        <v>9.41</v>
      </c>
      <c r="M72">
        <v>10.210000000000001</v>
      </c>
      <c r="N72">
        <v>13.35</v>
      </c>
      <c r="O72">
        <v>11.19</v>
      </c>
      <c r="P72">
        <v>9.32</v>
      </c>
      <c r="Q72">
        <v>11.12</v>
      </c>
      <c r="R72">
        <v>10.62</v>
      </c>
      <c r="S72">
        <v>10.36</v>
      </c>
      <c r="T72">
        <v>9.9499999999999993</v>
      </c>
      <c r="U72">
        <v>10.26</v>
      </c>
      <c r="V72">
        <v>9.4499999999999993</v>
      </c>
    </row>
    <row r="73" spans="1:23" x14ac:dyDescent="0.25">
      <c r="A73" s="5" t="s">
        <v>163</v>
      </c>
      <c r="B73" s="5" t="s">
        <v>164</v>
      </c>
      <c r="C73">
        <v>76.040000000000006</v>
      </c>
      <c r="D73">
        <v>81.540000000000006</v>
      </c>
      <c r="E73">
        <v>86</v>
      </c>
      <c r="F73">
        <v>89.16</v>
      </c>
      <c r="G73">
        <v>97.28</v>
      </c>
      <c r="H73">
        <v>99.29</v>
      </c>
      <c r="I73">
        <v>105.92</v>
      </c>
      <c r="J73">
        <v>108.34</v>
      </c>
      <c r="K73">
        <v>106.79</v>
      </c>
      <c r="L73">
        <v>121.57</v>
      </c>
      <c r="M73">
        <v>125.12</v>
      </c>
      <c r="N73">
        <v>133.91</v>
      </c>
      <c r="O73">
        <v>141.79</v>
      </c>
      <c r="P73">
        <v>146.44999999999999</v>
      </c>
      <c r="Q73">
        <v>164.29</v>
      </c>
      <c r="R73">
        <v>168.31</v>
      </c>
      <c r="S73">
        <v>138.34</v>
      </c>
      <c r="T73">
        <v>143.78</v>
      </c>
      <c r="U73">
        <v>139.88</v>
      </c>
      <c r="V73">
        <v>138.07</v>
      </c>
    </row>
    <row r="74" spans="1:23" x14ac:dyDescent="0.25">
      <c r="A74" s="5" t="s">
        <v>165</v>
      </c>
      <c r="B74" s="5" t="s">
        <v>166</v>
      </c>
      <c r="C74">
        <v>50.15</v>
      </c>
      <c r="D74">
        <v>46.14</v>
      </c>
      <c r="E74">
        <v>45.35</v>
      </c>
      <c r="F74">
        <v>40.74</v>
      </c>
      <c r="G74">
        <v>36.29</v>
      </c>
      <c r="H74">
        <v>33.89</v>
      </c>
      <c r="I74">
        <v>30.48</v>
      </c>
      <c r="J74">
        <v>28.41</v>
      </c>
      <c r="K74">
        <v>28.36</v>
      </c>
      <c r="L74">
        <v>20.29</v>
      </c>
      <c r="M74">
        <v>24.36</v>
      </c>
      <c r="N74">
        <v>25.36</v>
      </c>
      <c r="O74">
        <v>26.96</v>
      </c>
      <c r="P74">
        <v>22.37</v>
      </c>
      <c r="Q74">
        <v>31.96</v>
      </c>
      <c r="R74">
        <v>38.43</v>
      </c>
      <c r="S74">
        <v>30.52</v>
      </c>
      <c r="T74">
        <v>32.35</v>
      </c>
      <c r="U74">
        <v>31.63</v>
      </c>
      <c r="V74">
        <v>31.87</v>
      </c>
    </row>
    <row r="75" spans="1:23" x14ac:dyDescent="0.25">
      <c r="A75" s="5" t="s">
        <v>167</v>
      </c>
      <c r="B75" s="5" t="s">
        <v>168</v>
      </c>
      <c r="C75">
        <v>7.13</v>
      </c>
      <c r="D75">
        <v>8.2100000000000009</v>
      </c>
      <c r="E75">
        <v>8.19</v>
      </c>
      <c r="F75">
        <v>9.36</v>
      </c>
      <c r="G75">
        <v>9.6</v>
      </c>
      <c r="H75">
        <v>8.36</v>
      </c>
      <c r="I75">
        <v>9.2100000000000009</v>
      </c>
      <c r="J75">
        <v>7.93</v>
      </c>
      <c r="K75">
        <v>4.74</v>
      </c>
      <c r="L75">
        <v>6.24</v>
      </c>
      <c r="M75">
        <v>8.14</v>
      </c>
      <c r="N75">
        <v>12.6</v>
      </c>
      <c r="O75">
        <v>11.25</v>
      </c>
      <c r="P75">
        <v>18.989999999999998</v>
      </c>
      <c r="Q75">
        <v>11.32</v>
      </c>
      <c r="R75">
        <v>10.96</v>
      </c>
      <c r="S75">
        <v>8.6999999999999993</v>
      </c>
      <c r="T75">
        <v>8.58</v>
      </c>
      <c r="U75">
        <v>8.59</v>
      </c>
      <c r="V75">
        <v>7.38</v>
      </c>
    </row>
    <row r="76" spans="1:23" x14ac:dyDescent="0.25">
      <c r="A76" s="5" t="s">
        <v>169</v>
      </c>
      <c r="B76" s="5" t="s">
        <v>170</v>
      </c>
      <c r="C76">
        <v>14.28</v>
      </c>
      <c r="D76">
        <v>16.82</v>
      </c>
      <c r="E76">
        <v>18.18</v>
      </c>
      <c r="F76">
        <v>18.329999999999998</v>
      </c>
      <c r="G76">
        <v>19.45</v>
      </c>
      <c r="H76">
        <v>18.04</v>
      </c>
      <c r="I76">
        <v>20.41</v>
      </c>
      <c r="J76">
        <v>18.690000000000001</v>
      </c>
      <c r="K76">
        <v>12.42</v>
      </c>
      <c r="L76">
        <v>17.079999999999998</v>
      </c>
      <c r="M76">
        <v>18.53</v>
      </c>
      <c r="N76">
        <v>26.05</v>
      </c>
      <c r="O76">
        <v>23.41</v>
      </c>
      <c r="P76">
        <v>20.41</v>
      </c>
      <c r="Q76">
        <v>28.04</v>
      </c>
      <c r="R76" t="s">
        <v>67</v>
      </c>
      <c r="S76" t="s">
        <v>67</v>
      </c>
      <c r="T76" t="s">
        <v>67</v>
      </c>
      <c r="U76" t="s">
        <v>67</v>
      </c>
      <c r="V76" t="s">
        <v>67</v>
      </c>
    </row>
    <row r="77" spans="1:23" x14ac:dyDescent="0.25">
      <c r="A77" s="5" t="s">
        <v>171</v>
      </c>
      <c r="B77" s="5" t="s">
        <v>172</v>
      </c>
      <c r="C77">
        <v>120.17</v>
      </c>
      <c r="D77">
        <v>137.38</v>
      </c>
      <c r="E77">
        <v>137.16999999999999</v>
      </c>
      <c r="F77">
        <v>150.91999999999999</v>
      </c>
      <c r="G77">
        <v>167.92</v>
      </c>
      <c r="H77">
        <v>169.18</v>
      </c>
      <c r="I77">
        <v>192.02</v>
      </c>
      <c r="J77">
        <v>206.76</v>
      </c>
      <c r="K77">
        <v>200.67</v>
      </c>
      <c r="L77">
        <v>281.14</v>
      </c>
      <c r="M77">
        <v>234.67</v>
      </c>
      <c r="N77">
        <v>216.62</v>
      </c>
      <c r="O77">
        <v>196.85</v>
      </c>
      <c r="P77">
        <v>227.75</v>
      </c>
      <c r="Q77">
        <v>137.78</v>
      </c>
      <c r="R77">
        <v>98.36</v>
      </c>
      <c r="S77">
        <v>176.43</v>
      </c>
      <c r="T77">
        <v>159.97999999999999</v>
      </c>
      <c r="U77">
        <v>157.25</v>
      </c>
      <c r="V77">
        <v>150.94999999999999</v>
      </c>
    </row>
    <row r="78" spans="1:23" x14ac:dyDescent="0.25">
      <c r="A78" s="5" t="s">
        <v>173</v>
      </c>
      <c r="B78" s="5" t="s">
        <v>174</v>
      </c>
      <c r="C78">
        <v>167.32</v>
      </c>
      <c r="D78">
        <v>194.47</v>
      </c>
      <c r="E78">
        <v>192.75</v>
      </c>
      <c r="F78">
        <v>210.02</v>
      </c>
      <c r="G78">
        <v>217.45</v>
      </c>
      <c r="H78">
        <v>208.14</v>
      </c>
      <c r="I78">
        <v>218.87</v>
      </c>
      <c r="J78">
        <v>211.19</v>
      </c>
      <c r="K78">
        <v>204.54</v>
      </c>
      <c r="L78">
        <v>237.06</v>
      </c>
      <c r="M78">
        <v>239.62</v>
      </c>
      <c r="N78">
        <v>235.14</v>
      </c>
      <c r="O78">
        <v>223.7</v>
      </c>
      <c r="P78">
        <v>231.41</v>
      </c>
      <c r="Q78">
        <v>192</v>
      </c>
      <c r="R78" t="s">
        <v>67</v>
      </c>
      <c r="S78" t="s">
        <v>67</v>
      </c>
      <c r="T78" t="s">
        <v>67</v>
      </c>
      <c r="U78" t="s">
        <v>67</v>
      </c>
      <c r="V78" t="s">
        <v>67</v>
      </c>
    </row>
    <row r="79" spans="1:23" x14ac:dyDescent="0.25">
      <c r="A79" s="5" t="s">
        <v>175</v>
      </c>
      <c r="B79" s="5" t="s">
        <v>176</v>
      </c>
      <c r="C79">
        <v>6897.2400000000007</v>
      </c>
      <c r="D79">
        <v>6670.44</v>
      </c>
      <c r="E79">
        <v>6824.16</v>
      </c>
      <c r="F79">
        <v>5433.12</v>
      </c>
      <c r="G79">
        <v>6680.52</v>
      </c>
      <c r="H79">
        <v>10785.6</v>
      </c>
      <c r="I79">
        <v>8840.16</v>
      </c>
      <c r="J79">
        <v>7557.48</v>
      </c>
      <c r="K79">
        <v>6252.12</v>
      </c>
      <c r="L79">
        <v>4253.7599999999993</v>
      </c>
      <c r="M79">
        <v>5153.3999999999996</v>
      </c>
      <c r="N79">
        <v>5700.2400000000007</v>
      </c>
      <c r="O79">
        <v>8371.44</v>
      </c>
      <c r="P79">
        <v>5841.36</v>
      </c>
      <c r="Q79">
        <v>6685.56</v>
      </c>
      <c r="R79">
        <v>4931.6400000000003</v>
      </c>
      <c r="S79">
        <v>7343.28</v>
      </c>
      <c r="T79">
        <v>8593.2000000000007</v>
      </c>
      <c r="U79">
        <v>11667.6</v>
      </c>
      <c r="V79">
        <v>13111.56</v>
      </c>
    </row>
    <row r="80" spans="1:23" x14ac:dyDescent="0.25">
      <c r="A80" s="5" t="s">
        <v>177</v>
      </c>
      <c r="B80" s="5" t="s">
        <v>178</v>
      </c>
      <c r="C80">
        <v>0</v>
      </c>
      <c r="D80">
        <v>0</v>
      </c>
      <c r="E80">
        <v>0</v>
      </c>
      <c r="F80">
        <v>0</v>
      </c>
      <c r="G80">
        <v>0</v>
      </c>
      <c r="H80">
        <v>0</v>
      </c>
      <c r="I80">
        <v>0</v>
      </c>
      <c r="J80">
        <v>0</v>
      </c>
      <c r="K80">
        <v>0</v>
      </c>
      <c r="L80">
        <v>0</v>
      </c>
      <c r="M80">
        <v>0</v>
      </c>
      <c r="N80">
        <v>0</v>
      </c>
      <c r="O80">
        <v>0</v>
      </c>
      <c r="P80">
        <v>0</v>
      </c>
      <c r="Q80">
        <v>0</v>
      </c>
      <c r="R80">
        <v>0</v>
      </c>
      <c r="S80">
        <v>0</v>
      </c>
      <c r="T80">
        <v>0</v>
      </c>
      <c r="U80">
        <v>0</v>
      </c>
      <c r="V80">
        <v>0</v>
      </c>
    </row>
    <row r="81" spans="1:22" x14ac:dyDescent="0.25">
      <c r="A81" s="5" t="s">
        <v>179</v>
      </c>
      <c r="B81" s="5" t="s">
        <v>180</v>
      </c>
      <c r="C81">
        <v>5.81</v>
      </c>
      <c r="D81">
        <v>2.5099999999999998</v>
      </c>
      <c r="E81">
        <v>4.5</v>
      </c>
      <c r="F81">
        <v>0.99</v>
      </c>
      <c r="G81">
        <v>6.38</v>
      </c>
      <c r="H81">
        <v>2.34</v>
      </c>
      <c r="I81">
        <v>1.67</v>
      </c>
      <c r="J81">
        <v>7.23</v>
      </c>
      <c r="K81">
        <v>-9.06</v>
      </c>
      <c r="L81">
        <v>7.76</v>
      </c>
      <c r="M81">
        <v>-3.73</v>
      </c>
      <c r="N81">
        <v>8.43</v>
      </c>
      <c r="O81">
        <v>7.56</v>
      </c>
      <c r="P81">
        <v>7.2</v>
      </c>
      <c r="Q81">
        <v>5.0599999999999996</v>
      </c>
      <c r="R81">
        <v>-2.72</v>
      </c>
      <c r="S81">
        <v>-1.46</v>
      </c>
      <c r="T81">
        <v>4.4000000000000004</v>
      </c>
      <c r="U81">
        <v>10.35</v>
      </c>
      <c r="V81">
        <v>13.14</v>
      </c>
    </row>
    <row r="82" spans="1:22" x14ac:dyDescent="0.25">
      <c r="A82" s="5" t="s">
        <v>181</v>
      </c>
      <c r="B82" s="5" t="s">
        <v>182</v>
      </c>
      <c r="C82">
        <v>4.2699999999999996</v>
      </c>
      <c r="D82">
        <v>2.67</v>
      </c>
      <c r="E82">
        <v>3.96</v>
      </c>
      <c r="F82">
        <v>3.24</v>
      </c>
      <c r="G82">
        <v>3.46</v>
      </c>
      <c r="H82">
        <v>3.75</v>
      </c>
      <c r="I82">
        <v>-0.05</v>
      </c>
      <c r="J82">
        <v>1.98</v>
      </c>
      <c r="K82">
        <v>-1.68</v>
      </c>
      <c r="L82">
        <v>4.1500000000000004</v>
      </c>
      <c r="M82">
        <v>4.09</v>
      </c>
      <c r="N82">
        <v>7.73</v>
      </c>
      <c r="O82">
        <v>6.61</v>
      </c>
      <c r="P82">
        <v>3.18</v>
      </c>
      <c r="Q82">
        <v>0.28999999999999998</v>
      </c>
      <c r="R82">
        <v>7.0000000000000007E-2</v>
      </c>
      <c r="S82">
        <v>4.43</v>
      </c>
      <c r="T82">
        <v>9.3000000000000007</v>
      </c>
      <c r="U82" t="s">
        <v>67</v>
      </c>
      <c r="V82" t="s">
        <v>67</v>
      </c>
    </row>
    <row r="83" spans="1:22" x14ac:dyDescent="0.25">
      <c r="A83" s="5" t="s">
        <v>183</v>
      </c>
      <c r="B83" s="5" t="s">
        <v>184</v>
      </c>
      <c r="C83">
        <v>4.04</v>
      </c>
      <c r="D83">
        <v>3.34</v>
      </c>
      <c r="E83">
        <v>3.18</v>
      </c>
      <c r="F83">
        <v>3.72</v>
      </c>
      <c r="G83">
        <v>1.71</v>
      </c>
      <c r="H83">
        <v>1.99</v>
      </c>
      <c r="I83">
        <v>0.77</v>
      </c>
      <c r="J83">
        <v>2.13</v>
      </c>
      <c r="K83">
        <v>2.19</v>
      </c>
      <c r="L83">
        <v>5.44</v>
      </c>
      <c r="M83">
        <v>4.9000000000000004</v>
      </c>
      <c r="N83">
        <v>5.1100000000000003</v>
      </c>
      <c r="O83">
        <v>3.13</v>
      </c>
      <c r="P83">
        <v>2.5</v>
      </c>
      <c r="Q83">
        <v>3.13</v>
      </c>
      <c r="R83">
        <v>4.74</v>
      </c>
      <c r="S83" t="s">
        <v>67</v>
      </c>
      <c r="T83" t="s">
        <v>67</v>
      </c>
      <c r="U83" t="s">
        <v>67</v>
      </c>
      <c r="V83" t="s">
        <v>67</v>
      </c>
    </row>
    <row r="84" spans="1:22" x14ac:dyDescent="0.25">
      <c r="A84" s="5" t="s">
        <v>185</v>
      </c>
      <c r="B84" s="5" t="s">
        <v>186</v>
      </c>
      <c r="C84">
        <v>3.01</v>
      </c>
      <c r="D84">
        <v>2.06</v>
      </c>
      <c r="E84">
        <v>2.65</v>
      </c>
      <c r="F84">
        <v>2.96</v>
      </c>
      <c r="G84">
        <v>3.58</v>
      </c>
      <c r="H84">
        <v>3.45</v>
      </c>
      <c r="I84">
        <v>2.94</v>
      </c>
      <c r="J84">
        <v>2.63</v>
      </c>
      <c r="K84">
        <v>2.34</v>
      </c>
      <c r="L84">
        <v>4.29</v>
      </c>
      <c r="M84">
        <v>4.82</v>
      </c>
      <c r="N84" t="s">
        <v>67</v>
      </c>
      <c r="O84" t="s">
        <v>67</v>
      </c>
      <c r="P84" t="s">
        <v>67</v>
      </c>
      <c r="Q84" t="s">
        <v>67</v>
      </c>
      <c r="R84" t="s">
        <v>67</v>
      </c>
      <c r="S84" t="s">
        <v>67</v>
      </c>
      <c r="T84" t="s">
        <v>67</v>
      </c>
      <c r="U84" t="s">
        <v>67</v>
      </c>
      <c r="V84" t="s">
        <v>67</v>
      </c>
    </row>
    <row r="85" spans="1:22" x14ac:dyDescent="0.25">
      <c r="A85" s="5" t="s">
        <v>187</v>
      </c>
      <c r="B85" s="5" t="s">
        <v>188</v>
      </c>
      <c r="C85">
        <v>-1.37</v>
      </c>
      <c r="D85">
        <v>8.33</v>
      </c>
      <c r="E85">
        <v>-5.22</v>
      </c>
      <c r="F85">
        <v>7.42</v>
      </c>
      <c r="G85">
        <v>24.76</v>
      </c>
      <c r="H85">
        <v>-0.94</v>
      </c>
      <c r="I85">
        <v>20.81</v>
      </c>
      <c r="J85">
        <v>76.8</v>
      </c>
      <c r="K85">
        <v>-21.38</v>
      </c>
      <c r="L85">
        <v>-14.97</v>
      </c>
      <c r="M85">
        <v>-33.450000000000003</v>
      </c>
      <c r="N85">
        <v>28.6</v>
      </c>
      <c r="O85">
        <v>-34.19</v>
      </c>
      <c r="P85">
        <v>101.82</v>
      </c>
      <c r="Q85">
        <v>11.15</v>
      </c>
      <c r="R85">
        <v>0.68</v>
      </c>
      <c r="S85">
        <v>3.89</v>
      </c>
      <c r="T85">
        <v>1.43</v>
      </c>
      <c r="U85">
        <v>26.82</v>
      </c>
      <c r="V85">
        <v>28.65</v>
      </c>
    </row>
    <row r="86" spans="1:22" x14ac:dyDescent="0.25">
      <c r="A86" s="5" t="s">
        <v>189</v>
      </c>
      <c r="B86" s="5" t="s">
        <v>190</v>
      </c>
      <c r="C86">
        <v>0.57999999999999996</v>
      </c>
      <c r="D86">
        <v>3.51</v>
      </c>
      <c r="E86">
        <v>8.99</v>
      </c>
      <c r="F86">
        <v>10.41</v>
      </c>
      <c r="G86">
        <v>14.88</v>
      </c>
      <c r="H86">
        <v>32.22</v>
      </c>
      <c r="I86">
        <v>25.41</v>
      </c>
      <c r="J86">
        <v>13.48</v>
      </c>
      <c r="K86">
        <v>-23.27</v>
      </c>
      <c r="L86">
        <v>-6.61</v>
      </c>
      <c r="M86">
        <v>-13.01</v>
      </c>
      <c r="N86">
        <v>32.08</v>
      </c>
      <c r="O86">
        <v>26.26</v>
      </c>
      <c r="P86">
        <v>37.880000000000003</v>
      </c>
      <c r="Q86">
        <v>5.24</v>
      </c>
      <c r="R86">
        <v>2</v>
      </c>
      <c r="S86">
        <v>10.71</v>
      </c>
      <c r="T86">
        <v>18.97</v>
      </c>
      <c r="U86" t="s">
        <v>67</v>
      </c>
      <c r="V86" t="s">
        <v>67</v>
      </c>
    </row>
    <row r="87" spans="1:22" x14ac:dyDescent="0.25">
      <c r="A87" s="5" t="s">
        <v>191</v>
      </c>
      <c r="B87" s="5" t="s">
        <v>192</v>
      </c>
      <c r="C87">
        <v>6.78</v>
      </c>
      <c r="D87">
        <v>6.87</v>
      </c>
      <c r="E87">
        <v>9.3699999999999992</v>
      </c>
      <c r="F87">
        <v>25.77</v>
      </c>
      <c r="G87">
        <v>20.010000000000002</v>
      </c>
      <c r="H87">
        <v>12.06</v>
      </c>
      <c r="I87">
        <v>5.56</v>
      </c>
      <c r="J87">
        <v>7.12</v>
      </c>
      <c r="K87">
        <v>-15.08</v>
      </c>
      <c r="L87">
        <v>9.56</v>
      </c>
      <c r="M87">
        <v>14.79</v>
      </c>
      <c r="N87">
        <v>21.61</v>
      </c>
      <c r="O87">
        <v>16.670000000000002</v>
      </c>
      <c r="P87">
        <v>23.79</v>
      </c>
      <c r="Q87">
        <v>8.7899999999999991</v>
      </c>
      <c r="R87">
        <v>12.29</v>
      </c>
      <c r="S87" t="s">
        <v>67</v>
      </c>
      <c r="T87" t="s">
        <v>67</v>
      </c>
      <c r="U87" t="s">
        <v>67</v>
      </c>
      <c r="V87" t="s">
        <v>67</v>
      </c>
    </row>
    <row r="88" spans="1:22" x14ac:dyDescent="0.25">
      <c r="A88" s="5" t="s">
        <v>193</v>
      </c>
      <c r="B88" s="5" t="s">
        <v>194</v>
      </c>
      <c r="C88">
        <v>9.42</v>
      </c>
      <c r="D88">
        <v>6.22</v>
      </c>
      <c r="E88">
        <v>8.24</v>
      </c>
      <c r="F88">
        <v>5.35</v>
      </c>
      <c r="G88">
        <v>14.79</v>
      </c>
      <c r="H88">
        <v>13.43</v>
      </c>
      <c r="I88">
        <v>13.59</v>
      </c>
      <c r="J88">
        <v>11.89</v>
      </c>
      <c r="K88">
        <v>4.3600000000000003</v>
      </c>
      <c r="L88">
        <v>9.18</v>
      </c>
      <c r="M88">
        <v>13.54</v>
      </c>
      <c r="N88" t="s">
        <v>67</v>
      </c>
      <c r="O88" t="s">
        <v>67</v>
      </c>
      <c r="P88" t="s">
        <v>67</v>
      </c>
      <c r="Q88" t="s">
        <v>67</v>
      </c>
      <c r="R88" t="s">
        <v>67</v>
      </c>
      <c r="S88" t="s">
        <v>67</v>
      </c>
      <c r="T88" t="s">
        <v>67</v>
      </c>
      <c r="U88" t="s">
        <v>67</v>
      </c>
      <c r="V88" t="s">
        <v>67</v>
      </c>
    </row>
    <row r="89" spans="1:22" x14ac:dyDescent="0.25">
      <c r="A89" s="5" t="s">
        <v>195</v>
      </c>
      <c r="B89" s="5" t="s">
        <v>196</v>
      </c>
      <c r="C89">
        <v>4.96</v>
      </c>
      <c r="D89">
        <v>4.13</v>
      </c>
      <c r="E89">
        <v>3.53</v>
      </c>
      <c r="F89">
        <v>1</v>
      </c>
      <c r="G89">
        <v>1.44</v>
      </c>
      <c r="H89">
        <v>2.4</v>
      </c>
      <c r="I89">
        <v>5.63</v>
      </c>
      <c r="J89">
        <v>4.45</v>
      </c>
      <c r="K89">
        <v>-2.64</v>
      </c>
      <c r="L89">
        <v>3.11</v>
      </c>
      <c r="M89">
        <v>1.88</v>
      </c>
      <c r="N89">
        <v>0.78</v>
      </c>
      <c r="O89">
        <v>1.65</v>
      </c>
      <c r="P89">
        <v>0.71</v>
      </c>
      <c r="Q89">
        <v>4.08</v>
      </c>
      <c r="R89">
        <v>2.7</v>
      </c>
      <c r="S89" t="s">
        <v>67</v>
      </c>
      <c r="T89" t="s">
        <v>67</v>
      </c>
      <c r="U89" t="s">
        <v>67</v>
      </c>
      <c r="V89" t="s">
        <v>67</v>
      </c>
    </row>
    <row r="90" spans="1:22" x14ac:dyDescent="0.25">
      <c r="A90" s="5" t="s">
        <v>197</v>
      </c>
      <c r="B90" s="5" t="s">
        <v>198</v>
      </c>
      <c r="C90">
        <v>-5.93</v>
      </c>
      <c r="D90">
        <v>0.83</v>
      </c>
      <c r="E90">
        <v>7.19</v>
      </c>
      <c r="F90">
        <v>5.51</v>
      </c>
      <c r="G90">
        <v>20.85</v>
      </c>
      <c r="H90">
        <v>-2.93</v>
      </c>
      <c r="I90">
        <v>17.48</v>
      </c>
      <c r="J90">
        <v>61.95</v>
      </c>
      <c r="K90">
        <v>-26.07</v>
      </c>
      <c r="L90">
        <v>-0.68</v>
      </c>
      <c r="M90">
        <v>-26.35</v>
      </c>
      <c r="N90">
        <v>29.38</v>
      </c>
      <c r="O90">
        <v>29.14</v>
      </c>
      <c r="P90">
        <v>-10.17</v>
      </c>
      <c r="Q90">
        <v>9.94</v>
      </c>
      <c r="R90">
        <v>-0.21</v>
      </c>
      <c r="S90">
        <v>2.54</v>
      </c>
      <c r="T90">
        <v>1.29</v>
      </c>
      <c r="U90">
        <v>19.79</v>
      </c>
      <c r="V90">
        <v>14.75</v>
      </c>
    </row>
    <row r="91" spans="1:22" x14ac:dyDescent="0.25">
      <c r="A91" s="5" t="s">
        <v>199</v>
      </c>
      <c r="B91" s="5" t="s">
        <v>200</v>
      </c>
      <c r="C91">
        <v>0.7</v>
      </c>
      <c r="D91">
        <v>4.51</v>
      </c>
      <c r="E91">
        <v>11.18</v>
      </c>
      <c r="F91">
        <v>7.81</v>
      </c>
      <c r="G91">
        <v>11.8</v>
      </c>
      <c r="H91">
        <v>25.5</v>
      </c>
      <c r="I91">
        <v>17.79</v>
      </c>
      <c r="J91">
        <v>11.73</v>
      </c>
      <c r="K91">
        <v>-17.7</v>
      </c>
      <c r="L91">
        <v>0.78</v>
      </c>
      <c r="M91">
        <v>10.72</v>
      </c>
      <c r="N91">
        <v>16.12</v>
      </c>
      <c r="O91">
        <v>9.64</v>
      </c>
      <c r="P91">
        <v>-0.15</v>
      </c>
      <c r="Q91">
        <v>4.09</v>
      </c>
      <c r="R91">
        <v>1.21</v>
      </c>
      <c r="S91">
        <v>7.87</v>
      </c>
      <c r="T91">
        <v>11.94</v>
      </c>
      <c r="U91" t="s">
        <v>67</v>
      </c>
      <c r="V91" t="s">
        <v>67</v>
      </c>
    </row>
    <row r="92" spans="1:22" x14ac:dyDescent="0.25">
      <c r="A92" s="5" t="s">
        <v>201</v>
      </c>
      <c r="B92" s="5" t="s">
        <v>202</v>
      </c>
      <c r="C92">
        <v>5.69</v>
      </c>
      <c r="D92">
        <v>6.29</v>
      </c>
      <c r="E92">
        <v>9.6199999999999992</v>
      </c>
      <c r="F92">
        <v>20.57</v>
      </c>
      <c r="G92">
        <v>14.26</v>
      </c>
      <c r="H92">
        <v>9.9499999999999993</v>
      </c>
      <c r="I92">
        <v>5.27</v>
      </c>
      <c r="J92">
        <v>7.65</v>
      </c>
      <c r="K92">
        <v>1.08</v>
      </c>
      <c r="L92">
        <v>4.26</v>
      </c>
      <c r="M92">
        <v>6.39</v>
      </c>
      <c r="N92">
        <v>11.62</v>
      </c>
      <c r="O92">
        <v>6.25</v>
      </c>
      <c r="P92">
        <v>0.68</v>
      </c>
      <c r="Q92">
        <v>6.67</v>
      </c>
      <c r="R92">
        <v>7.63</v>
      </c>
      <c r="S92" t="s">
        <v>67</v>
      </c>
      <c r="T92" t="s">
        <v>67</v>
      </c>
      <c r="U92" t="s">
        <v>67</v>
      </c>
      <c r="V92" t="s">
        <v>67</v>
      </c>
    </row>
    <row r="93" spans="1:22" x14ac:dyDescent="0.25">
      <c r="A93" s="5" t="s">
        <v>203</v>
      </c>
      <c r="B93" s="5" t="s">
        <v>204</v>
      </c>
      <c r="C93">
        <v>7.82</v>
      </c>
      <c r="D93">
        <v>5.78</v>
      </c>
      <c r="E93">
        <v>8.6300000000000008</v>
      </c>
      <c r="F93">
        <v>10.83</v>
      </c>
      <c r="G93">
        <v>9.26</v>
      </c>
      <c r="H93">
        <v>8.17</v>
      </c>
      <c r="I93">
        <v>8.44</v>
      </c>
      <c r="J93">
        <v>6.95</v>
      </c>
      <c r="K93">
        <v>0.88</v>
      </c>
      <c r="L93">
        <v>5.47</v>
      </c>
      <c r="M93">
        <v>7.01</v>
      </c>
      <c r="N93" t="s">
        <v>67</v>
      </c>
      <c r="O93" t="s">
        <v>67</v>
      </c>
      <c r="P93" t="s">
        <v>67</v>
      </c>
      <c r="Q93" t="s">
        <v>67</v>
      </c>
      <c r="R93" t="s">
        <v>67</v>
      </c>
      <c r="S93" t="s">
        <v>67</v>
      </c>
      <c r="T93" t="s">
        <v>67</v>
      </c>
      <c r="U93" t="s">
        <v>67</v>
      </c>
      <c r="V93" t="s">
        <v>67</v>
      </c>
    </row>
    <row r="94" spans="1:22" x14ac:dyDescent="0.25">
      <c r="A94" s="5" t="s">
        <v>205</v>
      </c>
      <c r="B94" s="5" t="s">
        <v>206</v>
      </c>
      <c r="C94">
        <v>3.4</v>
      </c>
      <c r="D94">
        <v>-2.25</v>
      </c>
      <c r="E94">
        <v>25.6</v>
      </c>
      <c r="F94">
        <v>-18.670000000000002</v>
      </c>
      <c r="G94">
        <v>-38.06</v>
      </c>
      <c r="H94">
        <v>22.01</v>
      </c>
      <c r="I94">
        <v>16.97</v>
      </c>
      <c r="J94">
        <v>20.88</v>
      </c>
      <c r="K94">
        <v>46.98</v>
      </c>
      <c r="L94">
        <v>-17.46</v>
      </c>
      <c r="M94">
        <v>-9.59</v>
      </c>
      <c r="N94">
        <v>-31.91</v>
      </c>
      <c r="O94">
        <v>43.31</v>
      </c>
      <c r="P94">
        <v>-12.63</v>
      </c>
      <c r="Q94">
        <v>35.56</v>
      </c>
      <c r="R94">
        <v>-32.840000000000003</v>
      </c>
      <c r="S94">
        <v>-14.55</v>
      </c>
      <c r="T94">
        <v>-26.35</v>
      </c>
      <c r="U94">
        <v>-11.01</v>
      </c>
      <c r="V94">
        <v>111.25</v>
      </c>
    </row>
    <row r="95" spans="1:22" x14ac:dyDescent="0.25">
      <c r="A95" s="5" t="s">
        <v>207</v>
      </c>
      <c r="B95" s="5" t="s">
        <v>208</v>
      </c>
      <c r="C95">
        <v>8.92</v>
      </c>
      <c r="D95">
        <v>1.56</v>
      </c>
      <c r="E95">
        <v>-10.38</v>
      </c>
      <c r="F95">
        <v>-11.57</v>
      </c>
      <c r="G95">
        <v>0.31</v>
      </c>
      <c r="H95">
        <v>19.95</v>
      </c>
      <c r="I95">
        <v>28.28</v>
      </c>
      <c r="J95">
        <v>16.8</v>
      </c>
      <c r="K95">
        <v>6.64</v>
      </c>
      <c r="L95">
        <v>-19.649999999999999</v>
      </c>
      <c r="M95">
        <v>0.6</v>
      </c>
      <c r="N95">
        <v>-0.41</v>
      </c>
      <c r="O95">
        <v>22.08</v>
      </c>
      <c r="P95">
        <v>-3.3</v>
      </c>
      <c r="Q95">
        <v>-3.94</v>
      </c>
      <c r="R95">
        <v>-24.58</v>
      </c>
      <c r="S95">
        <v>-17.3</v>
      </c>
      <c r="T95">
        <v>24.63</v>
      </c>
      <c r="U95" t="s">
        <v>67</v>
      </c>
      <c r="V95" t="s">
        <v>67</v>
      </c>
    </row>
    <row r="96" spans="1:22" x14ac:dyDescent="0.25">
      <c r="A96" s="5" t="s">
        <v>209</v>
      </c>
      <c r="B96" s="5" t="s">
        <v>210</v>
      </c>
      <c r="C96">
        <v>-6</v>
      </c>
      <c r="D96">
        <v>-2.27</v>
      </c>
      <c r="E96">
        <v>1.57</v>
      </c>
      <c r="F96">
        <v>0.63</v>
      </c>
      <c r="G96">
        <v>13.76</v>
      </c>
      <c r="H96">
        <v>17.88</v>
      </c>
      <c r="I96">
        <v>11.56</v>
      </c>
      <c r="J96">
        <v>1.78</v>
      </c>
      <c r="K96">
        <v>6.27</v>
      </c>
      <c r="L96">
        <v>-5.66</v>
      </c>
      <c r="M96">
        <v>4.95</v>
      </c>
      <c r="N96">
        <v>0.3</v>
      </c>
      <c r="O96">
        <v>3.77</v>
      </c>
      <c r="P96">
        <v>-10.16</v>
      </c>
      <c r="Q96">
        <v>-9.84</v>
      </c>
      <c r="R96">
        <v>5.3</v>
      </c>
      <c r="S96" t="s">
        <v>67</v>
      </c>
      <c r="T96" t="s">
        <v>67</v>
      </c>
      <c r="U96" t="s">
        <v>67</v>
      </c>
      <c r="V96" t="s">
        <v>67</v>
      </c>
    </row>
    <row r="97" spans="1:23" x14ac:dyDescent="0.25">
      <c r="A97" s="5" t="s">
        <v>211</v>
      </c>
      <c r="B97" s="5" t="s">
        <v>212</v>
      </c>
      <c r="C97">
        <v>5.94</v>
      </c>
      <c r="D97">
        <v>4.6399999999999997</v>
      </c>
      <c r="E97">
        <v>1.67</v>
      </c>
      <c r="F97">
        <v>3.45</v>
      </c>
      <c r="G97">
        <v>4.05</v>
      </c>
      <c r="H97">
        <v>11.41</v>
      </c>
      <c r="I97">
        <v>5.93</v>
      </c>
      <c r="J97">
        <v>2.78</v>
      </c>
      <c r="K97">
        <v>-1.95</v>
      </c>
      <c r="L97">
        <v>-7.75</v>
      </c>
      <c r="M97">
        <v>5.12</v>
      </c>
      <c r="N97" t="s">
        <v>67</v>
      </c>
      <c r="O97" t="s">
        <v>67</v>
      </c>
      <c r="P97" t="s">
        <v>67</v>
      </c>
      <c r="Q97" t="s">
        <v>67</v>
      </c>
      <c r="R97" t="s">
        <v>67</v>
      </c>
      <c r="S97" t="s">
        <v>67</v>
      </c>
      <c r="T97" t="s">
        <v>67</v>
      </c>
      <c r="U97" t="s">
        <v>67</v>
      </c>
      <c r="V97" t="s">
        <v>67</v>
      </c>
    </row>
    <row r="98" spans="1:23" x14ac:dyDescent="0.25">
      <c r="A98" s="5" t="s">
        <v>213</v>
      </c>
      <c r="B98" s="5" t="s">
        <v>214</v>
      </c>
      <c r="C98">
        <v>1910</v>
      </c>
      <c r="D98">
        <v>2220</v>
      </c>
      <c r="E98">
        <v>2059</v>
      </c>
      <c r="F98">
        <v>2240</v>
      </c>
      <c r="G98">
        <v>2262</v>
      </c>
      <c r="H98">
        <v>2073</v>
      </c>
      <c r="I98">
        <v>2117</v>
      </c>
      <c r="J98">
        <v>2047</v>
      </c>
      <c r="K98">
        <v>1887</v>
      </c>
      <c r="L98">
        <v>2304</v>
      </c>
      <c r="M98">
        <v>1991</v>
      </c>
      <c r="N98">
        <v>1892</v>
      </c>
      <c r="O98">
        <v>1550</v>
      </c>
      <c r="P98">
        <v>1523</v>
      </c>
      <c r="Q98">
        <v>932</v>
      </c>
      <c r="R98">
        <v>1611</v>
      </c>
      <c r="S98">
        <v>2296</v>
      </c>
      <c r="T98">
        <v>2184</v>
      </c>
      <c r="U98">
        <v>2178</v>
      </c>
      <c r="V98">
        <v>1987</v>
      </c>
      <c r="W98">
        <v>1797</v>
      </c>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W96"/>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20" customWidth="1"/>
    <col min="13" max="13" width="9" customWidth="1"/>
    <col min="14" max="14" width="20" customWidth="1"/>
    <col min="15" max="15" width="9" customWidth="1"/>
    <col min="16" max="16" width="19" customWidth="1"/>
    <col min="17" max="19" width="9" customWidth="1"/>
    <col min="20" max="20" width="22" customWidth="1"/>
    <col min="21" max="23" width="9" customWidth="1"/>
  </cols>
  <sheetData>
    <row r="1" spans="1:23" ht="18.75" customHeight="1" x14ac:dyDescent="0.3">
      <c r="A1" s="1" t="s">
        <v>749</v>
      </c>
      <c r="B1" s="2" t="s">
        <v>750</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751</v>
      </c>
      <c r="C4" s="5" t="s">
        <v>9</v>
      </c>
      <c r="D4" s="5"/>
      <c r="E4" t="s">
        <v>752</v>
      </c>
      <c r="G4" t="s">
        <v>753</v>
      </c>
      <c r="H4" t="s">
        <v>20</v>
      </c>
      <c r="J4" t="s">
        <v>754</v>
      </c>
      <c r="L4" t="s">
        <v>755</v>
      </c>
    </row>
    <row r="5" spans="1:23" x14ac:dyDescent="0.25">
      <c r="A5" s="5" t="s">
        <v>15</v>
      </c>
      <c r="B5" t="s">
        <v>756</v>
      </c>
      <c r="C5" s="5" t="s">
        <v>17</v>
      </c>
      <c r="D5" s="5"/>
      <c r="E5" t="s">
        <v>757</v>
      </c>
      <c r="G5" t="s">
        <v>758</v>
      </c>
      <c r="H5" t="s">
        <v>28</v>
      </c>
      <c r="J5" t="s">
        <v>759</v>
      </c>
      <c r="L5" t="s">
        <v>760</v>
      </c>
    </row>
    <row r="6" spans="1:23" x14ac:dyDescent="0.25">
      <c r="A6" s="5" t="s">
        <v>23</v>
      </c>
      <c r="B6" t="s">
        <v>761</v>
      </c>
      <c r="C6" s="5" t="s">
        <v>25</v>
      </c>
      <c r="D6" s="5"/>
      <c r="E6" t="s">
        <v>762</v>
      </c>
      <c r="G6" t="s">
        <v>763</v>
      </c>
      <c r="H6" t="s">
        <v>454</v>
      </c>
      <c r="J6" t="s">
        <v>764</v>
      </c>
      <c r="L6" t="s">
        <v>765</v>
      </c>
    </row>
    <row r="7" spans="1:23" x14ac:dyDescent="0.25">
      <c r="A7" s="5" t="s">
        <v>29</v>
      </c>
      <c r="B7" t="s">
        <v>277</v>
      </c>
      <c r="C7" s="5" t="s">
        <v>31</v>
      </c>
      <c r="D7" s="5"/>
      <c r="E7" t="s">
        <v>766</v>
      </c>
      <c r="G7" t="s">
        <v>767</v>
      </c>
      <c r="H7" t="s">
        <v>34</v>
      </c>
      <c r="J7" t="s">
        <v>768</v>
      </c>
      <c r="L7" t="s">
        <v>769</v>
      </c>
    </row>
    <row r="8" spans="1:23" x14ac:dyDescent="0.25">
      <c r="A8" s="5" t="s">
        <v>35</v>
      </c>
      <c r="B8" t="s">
        <v>36</v>
      </c>
      <c r="C8" s="5" t="s">
        <v>37</v>
      </c>
      <c r="D8" s="5"/>
      <c r="E8" t="s">
        <v>770</v>
      </c>
      <c r="G8" t="s">
        <v>771</v>
      </c>
      <c r="H8" t="s">
        <v>40</v>
      </c>
      <c r="J8" t="s">
        <v>602</v>
      </c>
      <c r="L8" t="s">
        <v>244</v>
      </c>
    </row>
    <row r="9" spans="1:23" x14ac:dyDescent="0.25">
      <c r="A9" s="5" t="s">
        <v>41</v>
      </c>
      <c r="B9" t="s">
        <v>42</v>
      </c>
      <c r="C9" s="5" t="s">
        <v>47</v>
      </c>
      <c r="D9" s="5"/>
      <c r="E9" t="s">
        <v>772</v>
      </c>
      <c r="G9" t="s">
        <v>773</v>
      </c>
      <c r="H9" t="s">
        <v>507</v>
      </c>
      <c r="J9" t="s">
        <v>774</v>
      </c>
      <c r="L9" t="s">
        <v>281</v>
      </c>
    </row>
    <row r="10" spans="1:23" x14ac:dyDescent="0.25">
      <c r="A10" s="5" t="s">
        <v>45</v>
      </c>
      <c r="B10" t="s">
        <v>775</v>
      </c>
      <c r="C10" s="5"/>
      <c r="D10" s="5"/>
      <c r="J10" t="s">
        <v>248</v>
      </c>
      <c r="L10" t="s">
        <v>509</v>
      </c>
    </row>
    <row r="11" spans="1:23" x14ac:dyDescent="0.25">
      <c r="A11" s="5" t="s">
        <v>49</v>
      </c>
      <c r="B11" t="s">
        <v>776</v>
      </c>
      <c r="J11" t="s">
        <v>777</v>
      </c>
      <c r="L11" t="s">
        <v>584</v>
      </c>
    </row>
    <row r="12" spans="1:23" x14ac:dyDescent="0.25">
      <c r="A12" s="5" t="s">
        <v>51</v>
      </c>
      <c r="B12" t="s">
        <v>52</v>
      </c>
      <c r="J12" t="s">
        <v>243</v>
      </c>
      <c r="L12" t="s">
        <v>778</v>
      </c>
    </row>
    <row r="13" spans="1:23" x14ac:dyDescent="0.25">
      <c r="A13" s="5" t="s">
        <v>53</v>
      </c>
      <c r="B13" t="s">
        <v>779</v>
      </c>
    </row>
    <row r="14" spans="1:23" x14ac:dyDescent="0.25">
      <c r="A14" s="5" t="s">
        <v>55</v>
      </c>
      <c r="B14" t="s">
        <v>780</v>
      </c>
    </row>
    <row r="15" spans="1:23" x14ac:dyDescent="0.25">
      <c r="A15" s="5" t="s">
        <v>57</v>
      </c>
      <c r="B15" t="s">
        <v>781</v>
      </c>
    </row>
    <row r="16" spans="1:23" x14ac:dyDescent="0.25">
      <c r="A16" s="5" t="s">
        <v>59</v>
      </c>
      <c r="B16" t="s">
        <v>782</v>
      </c>
    </row>
    <row r="17" spans="1:23" x14ac:dyDescent="0.25">
      <c r="A17" s="5" t="s">
        <v>61</v>
      </c>
      <c r="B17" t="s">
        <v>783</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590</v>
      </c>
      <c r="B19" s="5" t="s">
        <v>591</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1058</v>
      </c>
      <c r="D20">
        <v>1020</v>
      </c>
      <c r="E20">
        <v>992.3</v>
      </c>
      <c r="F20">
        <v>992</v>
      </c>
      <c r="G20">
        <v>934.8</v>
      </c>
      <c r="H20">
        <v>870.6</v>
      </c>
      <c r="I20">
        <v>782.4</v>
      </c>
      <c r="J20">
        <v>709.3</v>
      </c>
      <c r="K20">
        <v>576.20000000000005</v>
      </c>
      <c r="L20">
        <v>428.8</v>
      </c>
      <c r="M20">
        <v>384.6</v>
      </c>
      <c r="N20">
        <v>434.2</v>
      </c>
      <c r="O20">
        <v>339.5</v>
      </c>
      <c r="P20">
        <v>241.1</v>
      </c>
      <c r="Q20">
        <v>220.1</v>
      </c>
      <c r="R20">
        <v>214.5</v>
      </c>
      <c r="S20">
        <v>218.9</v>
      </c>
      <c r="T20">
        <v>233</v>
      </c>
      <c r="U20">
        <v>217.8</v>
      </c>
      <c r="V20">
        <v>192.6</v>
      </c>
      <c r="W20" t="s">
        <v>67</v>
      </c>
    </row>
    <row r="21" spans="1:23" x14ac:dyDescent="0.25">
      <c r="A21" s="5" t="s">
        <v>68</v>
      </c>
      <c r="B21" s="5" t="s">
        <v>69</v>
      </c>
      <c r="C21">
        <v>60.3</v>
      </c>
      <c r="D21">
        <v>72.099999999999994</v>
      </c>
      <c r="E21">
        <v>62.9</v>
      </c>
      <c r="F21">
        <v>92.9</v>
      </c>
      <c r="G21">
        <v>91.6</v>
      </c>
      <c r="H21">
        <v>89.1</v>
      </c>
      <c r="I21">
        <v>81.2</v>
      </c>
      <c r="J21">
        <v>75.099999999999994</v>
      </c>
      <c r="K21">
        <v>60.3</v>
      </c>
      <c r="L21">
        <v>44</v>
      </c>
      <c r="M21">
        <v>32.799999999999997</v>
      </c>
      <c r="N21">
        <v>51.3</v>
      </c>
      <c r="O21">
        <v>32.299999999999997</v>
      </c>
      <c r="P21">
        <v>14.3</v>
      </c>
      <c r="Q21">
        <v>1.8</v>
      </c>
      <c r="R21">
        <v>5.9</v>
      </c>
      <c r="S21">
        <v>6.1</v>
      </c>
      <c r="T21">
        <v>8.6</v>
      </c>
      <c r="U21">
        <v>8.9</v>
      </c>
      <c r="V21">
        <v>4.5999999999999996</v>
      </c>
      <c r="W21" t="s">
        <v>67</v>
      </c>
    </row>
    <row r="22" spans="1:23" x14ac:dyDescent="0.25">
      <c r="A22" s="5" t="s">
        <v>70</v>
      </c>
      <c r="B22" s="5" t="s">
        <v>71</v>
      </c>
      <c r="C22">
        <v>-2.8</v>
      </c>
      <c r="D22">
        <v>-2.9</v>
      </c>
      <c r="E22">
        <v>-2.2000000000000002</v>
      </c>
      <c r="F22">
        <v>-1.4</v>
      </c>
      <c r="G22">
        <v>0.1</v>
      </c>
      <c r="H22">
        <v>0.4</v>
      </c>
      <c r="I22">
        <v>0.3</v>
      </c>
      <c r="J22">
        <v>0.1</v>
      </c>
      <c r="K22">
        <v>0.6</v>
      </c>
      <c r="L22">
        <v>0.6</v>
      </c>
      <c r="M22">
        <v>0.8</v>
      </c>
      <c r="N22">
        <v>0.7</v>
      </c>
      <c r="O22">
        <v>0.3</v>
      </c>
      <c r="P22">
        <v>-0.8</v>
      </c>
      <c r="Q22">
        <v>-1.4</v>
      </c>
      <c r="R22">
        <v>-1.7</v>
      </c>
      <c r="S22">
        <v>-2.2999999999999998</v>
      </c>
      <c r="T22">
        <v>-2.8</v>
      </c>
      <c r="U22">
        <v>-2.7</v>
      </c>
      <c r="V22">
        <v>-2.7</v>
      </c>
      <c r="W22" t="s">
        <v>67</v>
      </c>
    </row>
    <row r="23" spans="1:23" x14ac:dyDescent="0.25">
      <c r="A23" s="5" t="s">
        <v>72</v>
      </c>
      <c r="B23" s="5" t="s">
        <v>73</v>
      </c>
      <c r="C23">
        <v>57.5</v>
      </c>
      <c r="D23">
        <v>69.2</v>
      </c>
      <c r="E23">
        <v>60.7</v>
      </c>
      <c r="F23">
        <v>91.5</v>
      </c>
      <c r="G23">
        <v>91.7</v>
      </c>
      <c r="H23">
        <v>89.5</v>
      </c>
      <c r="I23">
        <v>81.5</v>
      </c>
      <c r="J23">
        <v>75.2</v>
      </c>
      <c r="K23">
        <v>60.9</v>
      </c>
      <c r="L23">
        <v>44.6</v>
      </c>
      <c r="M23">
        <v>33.6</v>
      </c>
      <c r="N23">
        <v>52</v>
      </c>
      <c r="O23">
        <v>32.6</v>
      </c>
      <c r="P23">
        <v>13.5</v>
      </c>
      <c r="Q23">
        <v>0.4</v>
      </c>
      <c r="R23">
        <v>4.2</v>
      </c>
      <c r="S23">
        <v>3.8</v>
      </c>
      <c r="T23">
        <v>5.8</v>
      </c>
      <c r="U23">
        <v>6.2</v>
      </c>
      <c r="V23">
        <v>1.9</v>
      </c>
      <c r="W23" t="s">
        <v>67</v>
      </c>
    </row>
    <row r="24" spans="1:23" x14ac:dyDescent="0.25">
      <c r="A24" s="5" t="s">
        <v>74</v>
      </c>
      <c r="B24" s="5" t="s">
        <v>75</v>
      </c>
      <c r="C24">
        <v>15.2</v>
      </c>
      <c r="D24">
        <v>17.899999999999999</v>
      </c>
      <c r="E24">
        <v>14.1</v>
      </c>
      <c r="F24">
        <v>26.2</v>
      </c>
      <c r="G24">
        <v>27.8</v>
      </c>
      <c r="H24">
        <v>26</v>
      </c>
      <c r="I24">
        <v>23.2</v>
      </c>
      <c r="J24">
        <v>22.3</v>
      </c>
      <c r="K24">
        <v>18.100000000000001</v>
      </c>
      <c r="L24">
        <v>12.7</v>
      </c>
      <c r="M24">
        <v>8.4</v>
      </c>
      <c r="N24">
        <v>15.3</v>
      </c>
      <c r="O24">
        <v>9.9</v>
      </c>
      <c r="P24">
        <v>5.0999999999999996</v>
      </c>
      <c r="Q24">
        <v>-0.1</v>
      </c>
      <c r="R24">
        <v>1.7</v>
      </c>
      <c r="S24">
        <v>2</v>
      </c>
      <c r="T24">
        <v>3.1</v>
      </c>
      <c r="U24">
        <v>3.5</v>
      </c>
      <c r="V24">
        <v>0.9</v>
      </c>
      <c r="W24" t="s">
        <v>67</v>
      </c>
    </row>
    <row r="25" spans="1:23" x14ac:dyDescent="0.25">
      <c r="A25" s="5" t="s">
        <v>76</v>
      </c>
      <c r="B25" s="5" t="s">
        <v>77</v>
      </c>
      <c r="C25">
        <v>39</v>
      </c>
      <c r="D25">
        <v>47.4</v>
      </c>
      <c r="E25">
        <v>43.9</v>
      </c>
      <c r="F25">
        <v>63.6</v>
      </c>
      <c r="G25">
        <v>62.6</v>
      </c>
      <c r="H25">
        <v>62.3</v>
      </c>
      <c r="I25">
        <v>57.2</v>
      </c>
      <c r="J25">
        <v>51.7</v>
      </c>
      <c r="K25">
        <v>42</v>
      </c>
      <c r="L25">
        <v>31.2</v>
      </c>
      <c r="M25">
        <v>24.6</v>
      </c>
      <c r="N25">
        <v>36.200000000000003</v>
      </c>
      <c r="O25">
        <v>22.2</v>
      </c>
      <c r="P25">
        <v>7.8</v>
      </c>
      <c r="Q25">
        <v>0.1</v>
      </c>
      <c r="R25">
        <v>2</v>
      </c>
      <c r="S25">
        <v>1.3</v>
      </c>
      <c r="T25">
        <v>2.1</v>
      </c>
      <c r="U25">
        <v>1.9</v>
      </c>
      <c r="V25">
        <v>0.4</v>
      </c>
      <c r="W25" t="s">
        <v>67</v>
      </c>
    </row>
    <row r="26" spans="1:23" x14ac:dyDescent="0.25">
      <c r="A26" s="5" t="s">
        <v>78</v>
      </c>
      <c r="B26" s="5" t="s">
        <v>79</v>
      </c>
      <c r="C26" t="s">
        <v>67</v>
      </c>
      <c r="D26" t="s">
        <v>67</v>
      </c>
      <c r="E26" t="s">
        <v>67</v>
      </c>
      <c r="F26" t="s">
        <v>67</v>
      </c>
      <c r="G26">
        <v>-0.02</v>
      </c>
      <c r="H26" t="s">
        <v>67</v>
      </c>
      <c r="I26" t="s">
        <v>67</v>
      </c>
      <c r="J26" t="s">
        <v>67</v>
      </c>
      <c r="K26" t="s">
        <v>67</v>
      </c>
      <c r="L26" t="s">
        <v>67</v>
      </c>
      <c r="M26" t="s">
        <v>67</v>
      </c>
      <c r="N26" t="s">
        <v>67</v>
      </c>
      <c r="O26" t="s">
        <v>67</v>
      </c>
      <c r="P26" t="s">
        <v>67</v>
      </c>
      <c r="Q26" t="s">
        <v>67</v>
      </c>
      <c r="R26">
        <v>0.2</v>
      </c>
      <c r="S26">
        <v>0.7</v>
      </c>
      <c r="T26">
        <v>0.6</v>
      </c>
      <c r="U26">
        <v>0.3</v>
      </c>
      <c r="V26">
        <v>-0.1</v>
      </c>
      <c r="W26" t="s">
        <v>67</v>
      </c>
    </row>
    <row r="27" spans="1:23" x14ac:dyDescent="0.25">
      <c r="A27" s="5" t="s">
        <v>80</v>
      </c>
      <c r="B27" s="5" t="s">
        <v>81</v>
      </c>
      <c r="C27">
        <v>39</v>
      </c>
      <c r="D27">
        <v>47.4</v>
      </c>
      <c r="E27">
        <v>43.9</v>
      </c>
      <c r="F27">
        <v>63.6</v>
      </c>
      <c r="G27">
        <v>62.6</v>
      </c>
      <c r="H27">
        <v>62.3</v>
      </c>
      <c r="I27">
        <v>57.2</v>
      </c>
      <c r="J27">
        <v>51.7</v>
      </c>
      <c r="K27">
        <v>42</v>
      </c>
      <c r="L27">
        <v>31.2</v>
      </c>
      <c r="M27">
        <v>24.6</v>
      </c>
      <c r="N27">
        <v>36.200000000000003</v>
      </c>
      <c r="O27">
        <v>22.2</v>
      </c>
      <c r="P27">
        <v>7.8</v>
      </c>
      <c r="Q27">
        <v>0.1</v>
      </c>
      <c r="R27">
        <v>2.2000000000000002</v>
      </c>
      <c r="S27">
        <v>2</v>
      </c>
      <c r="T27">
        <v>2.6</v>
      </c>
      <c r="U27">
        <v>2.2000000000000002</v>
      </c>
      <c r="V27">
        <v>0.3</v>
      </c>
      <c r="W27" t="s">
        <v>67</v>
      </c>
    </row>
    <row r="28" spans="1:23" x14ac:dyDescent="0.25">
      <c r="A28" s="5" t="s">
        <v>82</v>
      </c>
      <c r="B28" s="5" t="s">
        <v>83</v>
      </c>
      <c r="C28">
        <v>468.1</v>
      </c>
      <c r="D28">
        <v>469.5</v>
      </c>
      <c r="E28">
        <v>477.6</v>
      </c>
      <c r="F28">
        <v>491.5</v>
      </c>
      <c r="G28">
        <v>340.8</v>
      </c>
      <c r="H28">
        <v>305.5</v>
      </c>
      <c r="I28">
        <v>287.5</v>
      </c>
      <c r="J28">
        <v>252</v>
      </c>
      <c r="K28">
        <v>211.1</v>
      </c>
      <c r="L28">
        <v>168.5</v>
      </c>
      <c r="M28">
        <v>130.6</v>
      </c>
      <c r="N28">
        <v>164</v>
      </c>
      <c r="O28">
        <v>122.6</v>
      </c>
      <c r="P28">
        <v>81.8</v>
      </c>
      <c r="Q28">
        <v>72.7</v>
      </c>
      <c r="R28">
        <v>76.8</v>
      </c>
      <c r="S28">
        <v>82.7</v>
      </c>
      <c r="T28">
        <v>90.9</v>
      </c>
      <c r="U28">
        <v>79.8</v>
      </c>
      <c r="V28">
        <v>71.3</v>
      </c>
      <c r="W28" t="s">
        <v>67</v>
      </c>
    </row>
    <row r="29" spans="1:23" x14ac:dyDescent="0.25">
      <c r="A29" s="5" t="s">
        <v>84</v>
      </c>
      <c r="B29" s="5" t="s">
        <v>85</v>
      </c>
      <c r="C29">
        <v>340.6</v>
      </c>
      <c r="D29">
        <v>318.89999999999998</v>
      </c>
      <c r="E29">
        <v>301.2</v>
      </c>
      <c r="F29">
        <v>271.8</v>
      </c>
      <c r="G29">
        <v>222.2</v>
      </c>
      <c r="H29">
        <v>166.3</v>
      </c>
      <c r="I29">
        <v>120.6</v>
      </c>
      <c r="J29">
        <v>105</v>
      </c>
      <c r="K29">
        <v>83.6</v>
      </c>
      <c r="L29">
        <v>71.099999999999994</v>
      </c>
      <c r="M29">
        <v>68.3</v>
      </c>
      <c r="N29">
        <v>65.400000000000006</v>
      </c>
      <c r="O29">
        <v>52.4</v>
      </c>
      <c r="P29">
        <v>43.7</v>
      </c>
      <c r="Q29">
        <v>46.5</v>
      </c>
      <c r="R29">
        <v>48.6</v>
      </c>
      <c r="S29">
        <v>49</v>
      </c>
      <c r="T29">
        <v>53.7</v>
      </c>
      <c r="U29">
        <v>46.8</v>
      </c>
      <c r="V29">
        <v>47.5</v>
      </c>
      <c r="W29" t="s">
        <v>67</v>
      </c>
    </row>
    <row r="30" spans="1:23" x14ac:dyDescent="0.25">
      <c r="A30" s="5" t="s">
        <v>86</v>
      </c>
      <c r="B30" s="5" t="s">
        <v>87</v>
      </c>
      <c r="C30">
        <v>808.7</v>
      </c>
      <c r="D30">
        <v>788.4</v>
      </c>
      <c r="E30">
        <v>778.8</v>
      </c>
      <c r="F30">
        <v>763.3</v>
      </c>
      <c r="G30">
        <v>563</v>
      </c>
      <c r="H30">
        <v>471.8</v>
      </c>
      <c r="I30">
        <v>408.1</v>
      </c>
      <c r="J30">
        <v>357</v>
      </c>
      <c r="K30">
        <v>294.7</v>
      </c>
      <c r="L30">
        <v>239.6</v>
      </c>
      <c r="M30">
        <v>198.9</v>
      </c>
      <c r="N30">
        <v>229.4</v>
      </c>
      <c r="O30">
        <v>175</v>
      </c>
      <c r="P30">
        <v>125.5</v>
      </c>
      <c r="Q30">
        <v>121.6</v>
      </c>
      <c r="R30">
        <v>128</v>
      </c>
      <c r="S30">
        <v>134.1</v>
      </c>
      <c r="T30">
        <v>146.5</v>
      </c>
      <c r="U30">
        <v>128.80000000000001</v>
      </c>
      <c r="V30">
        <v>120.9</v>
      </c>
      <c r="W30" t="s">
        <v>67</v>
      </c>
    </row>
    <row r="31" spans="1:23" x14ac:dyDescent="0.25">
      <c r="A31" s="5" t="s">
        <v>88</v>
      </c>
      <c r="B31" s="5" t="s">
        <v>89</v>
      </c>
      <c r="C31">
        <v>152.69999999999999</v>
      </c>
      <c r="D31">
        <v>166.9</v>
      </c>
      <c r="E31">
        <v>157</v>
      </c>
      <c r="F31">
        <v>167.6</v>
      </c>
      <c r="G31">
        <v>205.2</v>
      </c>
      <c r="H31">
        <v>161.5</v>
      </c>
      <c r="I31">
        <v>145.1</v>
      </c>
      <c r="J31">
        <v>134.80000000000001</v>
      </c>
      <c r="K31">
        <v>110.7</v>
      </c>
      <c r="L31">
        <v>90.5</v>
      </c>
      <c r="M31">
        <v>73.099999999999994</v>
      </c>
      <c r="N31">
        <v>105.5</v>
      </c>
      <c r="O31">
        <v>79.400000000000006</v>
      </c>
      <c r="P31">
        <v>51.6</v>
      </c>
      <c r="Q31" t="s">
        <v>67</v>
      </c>
      <c r="R31" t="s">
        <v>67</v>
      </c>
      <c r="S31" t="s">
        <v>67</v>
      </c>
      <c r="T31" t="s">
        <v>67</v>
      </c>
      <c r="U31" t="s">
        <v>67</v>
      </c>
      <c r="V31" t="s">
        <v>67</v>
      </c>
      <c r="W31" t="s">
        <v>67</v>
      </c>
    </row>
    <row r="32" spans="1:23" x14ac:dyDescent="0.25">
      <c r="A32" s="5" t="s">
        <v>90</v>
      </c>
      <c r="B32" s="5" t="s">
        <v>91</v>
      </c>
      <c r="C32">
        <v>239.2</v>
      </c>
      <c r="D32">
        <v>222.6</v>
      </c>
      <c r="E32">
        <v>245.4</v>
      </c>
      <c r="F32">
        <v>237.8</v>
      </c>
      <c r="G32">
        <v>37.5</v>
      </c>
      <c r="H32">
        <v>30</v>
      </c>
      <c r="I32">
        <v>23.1</v>
      </c>
      <c r="J32">
        <v>20.100000000000001</v>
      </c>
      <c r="K32">
        <v>17.8</v>
      </c>
      <c r="L32">
        <v>13.2</v>
      </c>
      <c r="M32">
        <v>11.7</v>
      </c>
      <c r="N32">
        <v>18.5</v>
      </c>
      <c r="O32">
        <v>18</v>
      </c>
      <c r="P32">
        <v>15.7</v>
      </c>
      <c r="Q32" t="s">
        <v>67</v>
      </c>
      <c r="R32" t="s">
        <v>67</v>
      </c>
      <c r="S32" t="s">
        <v>67</v>
      </c>
      <c r="T32" t="s">
        <v>67</v>
      </c>
      <c r="U32" t="s">
        <v>67</v>
      </c>
      <c r="V32" t="s">
        <v>67</v>
      </c>
      <c r="W32" t="s">
        <v>67</v>
      </c>
    </row>
    <row r="33" spans="1:23" x14ac:dyDescent="0.25">
      <c r="A33" s="5" t="s">
        <v>92</v>
      </c>
      <c r="B33" s="5" t="s">
        <v>93</v>
      </c>
      <c r="C33">
        <v>391.9</v>
      </c>
      <c r="D33">
        <v>389.5</v>
      </c>
      <c r="E33">
        <v>402.4</v>
      </c>
      <c r="F33">
        <v>405.4</v>
      </c>
      <c r="G33">
        <v>242.7</v>
      </c>
      <c r="H33">
        <v>191.5</v>
      </c>
      <c r="I33">
        <v>168.2</v>
      </c>
      <c r="J33">
        <v>154.9</v>
      </c>
      <c r="K33">
        <v>128.5</v>
      </c>
      <c r="L33">
        <v>103.7</v>
      </c>
      <c r="M33">
        <v>84.8</v>
      </c>
      <c r="N33">
        <v>124</v>
      </c>
      <c r="O33">
        <v>97.4</v>
      </c>
      <c r="P33">
        <v>67.3</v>
      </c>
      <c r="Q33">
        <v>71.8</v>
      </c>
      <c r="R33">
        <v>76.400000000000006</v>
      </c>
      <c r="S33">
        <v>83.6</v>
      </c>
      <c r="T33">
        <v>95</v>
      </c>
      <c r="U33">
        <v>84.5</v>
      </c>
      <c r="V33">
        <v>77.5</v>
      </c>
      <c r="W33" t="s">
        <v>67</v>
      </c>
    </row>
    <row r="34" spans="1:23" x14ac:dyDescent="0.25">
      <c r="A34" s="5" t="s">
        <v>78</v>
      </c>
      <c r="B34" s="5" t="s">
        <v>79</v>
      </c>
      <c r="C34" t="s">
        <v>67</v>
      </c>
      <c r="D34" t="s">
        <v>67</v>
      </c>
      <c r="E34" t="s">
        <v>67</v>
      </c>
      <c r="F34" t="s">
        <v>67</v>
      </c>
      <c r="G34">
        <v>0.7</v>
      </c>
      <c r="H34">
        <v>0.7</v>
      </c>
      <c r="I34" t="s">
        <v>67</v>
      </c>
      <c r="J34" t="s">
        <v>67</v>
      </c>
      <c r="K34" t="s">
        <v>67</v>
      </c>
      <c r="L34" t="s">
        <v>67</v>
      </c>
      <c r="M34" t="s">
        <v>67</v>
      </c>
      <c r="N34" t="s">
        <v>67</v>
      </c>
      <c r="O34" t="s">
        <v>67</v>
      </c>
      <c r="P34" t="s">
        <v>67</v>
      </c>
      <c r="Q34" t="s">
        <v>67</v>
      </c>
      <c r="R34">
        <v>0.1</v>
      </c>
      <c r="S34">
        <v>0.2</v>
      </c>
      <c r="T34">
        <v>0.6</v>
      </c>
      <c r="U34">
        <v>1.2</v>
      </c>
      <c r="V34">
        <v>2.5</v>
      </c>
      <c r="W34" t="s">
        <v>67</v>
      </c>
    </row>
    <row r="35" spans="1:23" x14ac:dyDescent="0.25">
      <c r="A35" s="5" t="s">
        <v>94</v>
      </c>
      <c r="B35" s="5" t="s">
        <v>95</v>
      </c>
      <c r="C35">
        <v>416.7</v>
      </c>
      <c r="D35">
        <v>398.9</v>
      </c>
      <c r="E35">
        <v>376.4</v>
      </c>
      <c r="F35">
        <v>357.9</v>
      </c>
      <c r="G35">
        <v>319.60000000000002</v>
      </c>
      <c r="H35">
        <v>279.60000000000002</v>
      </c>
      <c r="I35">
        <v>239.9</v>
      </c>
      <c r="J35">
        <v>202.1</v>
      </c>
      <c r="K35">
        <v>166.2</v>
      </c>
      <c r="L35">
        <v>135.9</v>
      </c>
      <c r="M35">
        <v>114.1</v>
      </c>
      <c r="N35">
        <v>105.4</v>
      </c>
      <c r="O35">
        <v>77.599999999999994</v>
      </c>
      <c r="P35">
        <v>58.2</v>
      </c>
      <c r="Q35">
        <v>49.8</v>
      </c>
      <c r="R35">
        <v>51.4</v>
      </c>
      <c r="S35">
        <v>50.3</v>
      </c>
      <c r="T35">
        <v>50.9</v>
      </c>
      <c r="U35">
        <v>43.1</v>
      </c>
      <c r="V35">
        <v>40.9</v>
      </c>
      <c r="W35" t="s">
        <v>67</v>
      </c>
    </row>
    <row r="36" spans="1:23" x14ac:dyDescent="0.25">
      <c r="A36" s="5" t="s">
        <v>96</v>
      </c>
      <c r="B36" s="5" t="s">
        <v>97</v>
      </c>
      <c r="C36">
        <v>808.7</v>
      </c>
      <c r="D36">
        <v>788.4</v>
      </c>
      <c r="E36">
        <v>778.8</v>
      </c>
      <c r="F36">
        <v>763.3</v>
      </c>
      <c r="G36">
        <v>563</v>
      </c>
      <c r="H36">
        <v>471.8</v>
      </c>
      <c r="I36">
        <v>408.1</v>
      </c>
      <c r="J36">
        <v>357</v>
      </c>
      <c r="K36">
        <v>294.7</v>
      </c>
      <c r="L36">
        <v>239.6</v>
      </c>
      <c r="M36">
        <v>198.9</v>
      </c>
      <c r="N36">
        <v>229.4</v>
      </c>
      <c r="O36">
        <v>175</v>
      </c>
      <c r="P36">
        <v>125.5</v>
      </c>
      <c r="Q36">
        <v>121.6</v>
      </c>
      <c r="R36">
        <v>128</v>
      </c>
      <c r="S36">
        <v>134.1</v>
      </c>
      <c r="T36">
        <v>146.5</v>
      </c>
      <c r="U36">
        <v>128.80000000000001</v>
      </c>
      <c r="V36">
        <v>120.9</v>
      </c>
      <c r="W36" t="s">
        <v>67</v>
      </c>
    </row>
    <row r="37" spans="1:23" x14ac:dyDescent="0.25">
      <c r="A37" s="5" t="s">
        <v>98</v>
      </c>
      <c r="B37" s="5" t="s">
        <v>99</v>
      </c>
      <c r="C37">
        <v>10.14</v>
      </c>
      <c r="D37">
        <v>10.14</v>
      </c>
      <c r="E37">
        <v>10.14</v>
      </c>
      <c r="F37">
        <v>10.14</v>
      </c>
      <c r="G37">
        <v>10.14</v>
      </c>
      <c r="H37">
        <v>10.14</v>
      </c>
      <c r="I37">
        <v>10.14</v>
      </c>
      <c r="J37">
        <v>10.1</v>
      </c>
      <c r="K37">
        <v>10.1</v>
      </c>
      <c r="L37">
        <v>10.1</v>
      </c>
      <c r="M37">
        <v>10.1</v>
      </c>
      <c r="N37">
        <v>10.1</v>
      </c>
      <c r="O37">
        <v>10.1</v>
      </c>
      <c r="P37">
        <v>10.1</v>
      </c>
      <c r="Q37">
        <v>10.1</v>
      </c>
      <c r="R37">
        <v>10.1</v>
      </c>
      <c r="S37">
        <v>10.1</v>
      </c>
      <c r="T37">
        <v>10.1</v>
      </c>
      <c r="U37">
        <v>10</v>
      </c>
      <c r="V37">
        <v>10</v>
      </c>
      <c r="W37">
        <v>10</v>
      </c>
    </row>
    <row r="38" spans="1:23" x14ac:dyDescent="0.25">
      <c r="A38" s="5" t="s">
        <v>102</v>
      </c>
      <c r="B38" s="5" t="s">
        <v>103</v>
      </c>
      <c r="C38">
        <v>5.67</v>
      </c>
      <c r="D38">
        <v>6.82</v>
      </c>
      <c r="E38">
        <v>5.98</v>
      </c>
      <c r="F38">
        <v>9.02</v>
      </c>
      <c r="G38">
        <v>9.0399999999999991</v>
      </c>
      <c r="H38">
        <v>8.82</v>
      </c>
      <c r="I38">
        <v>8.0399999999999991</v>
      </c>
      <c r="J38">
        <v>7.45</v>
      </c>
      <c r="K38">
        <v>6.03</v>
      </c>
      <c r="L38">
        <v>4.42</v>
      </c>
      <c r="M38">
        <v>3.33</v>
      </c>
      <c r="N38">
        <v>5.15</v>
      </c>
      <c r="O38">
        <v>3.23</v>
      </c>
      <c r="P38">
        <v>1.34</v>
      </c>
      <c r="Q38">
        <v>0.04</v>
      </c>
      <c r="R38">
        <v>0.42</v>
      </c>
      <c r="S38">
        <v>0.38</v>
      </c>
      <c r="T38">
        <v>0.56999999999999995</v>
      </c>
      <c r="U38">
        <v>0.62</v>
      </c>
      <c r="V38">
        <v>0.19</v>
      </c>
      <c r="W38" t="s">
        <v>67</v>
      </c>
    </row>
    <row r="39" spans="1:23" x14ac:dyDescent="0.25">
      <c r="A39" s="5" t="s">
        <v>104</v>
      </c>
      <c r="B39" s="5" t="s">
        <v>105</v>
      </c>
      <c r="C39">
        <v>3.86</v>
      </c>
      <c r="D39">
        <v>4.6900000000000004</v>
      </c>
      <c r="E39">
        <v>4.3499999999999996</v>
      </c>
      <c r="F39">
        <v>6.3</v>
      </c>
      <c r="G39">
        <v>6.21</v>
      </c>
      <c r="H39">
        <v>6.19</v>
      </c>
      <c r="I39">
        <v>5.68</v>
      </c>
      <c r="J39">
        <v>5.14</v>
      </c>
      <c r="K39">
        <v>4.18</v>
      </c>
      <c r="L39">
        <v>3.11</v>
      </c>
      <c r="M39">
        <v>2.4500000000000002</v>
      </c>
      <c r="N39">
        <v>3.57</v>
      </c>
      <c r="O39">
        <v>2.2000000000000002</v>
      </c>
      <c r="P39">
        <v>0.78</v>
      </c>
      <c r="Q39">
        <v>0.01</v>
      </c>
      <c r="R39">
        <v>0.23</v>
      </c>
      <c r="S39">
        <v>0.19</v>
      </c>
      <c r="T39">
        <v>0.26</v>
      </c>
      <c r="U39">
        <v>0.13</v>
      </c>
      <c r="V39">
        <v>0.04</v>
      </c>
      <c r="W39">
        <v>0.73</v>
      </c>
    </row>
    <row r="40" spans="1:23" x14ac:dyDescent="0.25">
      <c r="A40" s="5" t="s">
        <v>106</v>
      </c>
      <c r="B40" s="5" t="s">
        <v>107</v>
      </c>
      <c r="C40">
        <v>3.86</v>
      </c>
      <c r="D40">
        <v>4.6900000000000004</v>
      </c>
      <c r="E40">
        <v>4.3499999999999996</v>
      </c>
      <c r="F40">
        <v>6.3</v>
      </c>
      <c r="G40">
        <v>6.21</v>
      </c>
      <c r="H40">
        <v>6.19</v>
      </c>
      <c r="I40">
        <v>5.68</v>
      </c>
      <c r="J40">
        <v>5.14</v>
      </c>
      <c r="K40">
        <v>4.18</v>
      </c>
      <c r="L40">
        <v>3.11</v>
      </c>
      <c r="M40">
        <v>2.4500000000000002</v>
      </c>
      <c r="N40">
        <v>3.57</v>
      </c>
      <c r="O40">
        <v>2.2000000000000002</v>
      </c>
      <c r="P40">
        <v>0.78</v>
      </c>
      <c r="Q40">
        <v>0.01</v>
      </c>
      <c r="R40">
        <v>0.22</v>
      </c>
      <c r="S40">
        <v>0.19</v>
      </c>
      <c r="T40">
        <v>0.26</v>
      </c>
      <c r="U40">
        <v>0.13</v>
      </c>
      <c r="V40">
        <v>0.04</v>
      </c>
      <c r="W40">
        <v>0.73</v>
      </c>
    </row>
    <row r="41" spans="1:23" x14ac:dyDescent="0.25">
      <c r="A41" s="5" t="s">
        <v>108</v>
      </c>
      <c r="B41" s="5" t="s">
        <v>109</v>
      </c>
      <c r="C41">
        <v>1.6</v>
      </c>
      <c r="D41">
        <v>2</v>
      </c>
      <c r="E41">
        <v>2.5</v>
      </c>
      <c r="F41">
        <v>2.5</v>
      </c>
      <c r="G41">
        <v>2.4500000000000002</v>
      </c>
      <c r="H41">
        <v>2.4</v>
      </c>
      <c r="I41">
        <v>2.2000000000000002</v>
      </c>
      <c r="J41">
        <v>2</v>
      </c>
      <c r="K41">
        <v>1.7</v>
      </c>
      <c r="L41">
        <v>1.2</v>
      </c>
      <c r="M41">
        <v>1</v>
      </c>
      <c r="N41">
        <v>1.4</v>
      </c>
      <c r="O41">
        <v>0.8</v>
      </c>
      <c r="P41">
        <v>0.3</v>
      </c>
      <c r="Q41" t="s">
        <v>67</v>
      </c>
      <c r="R41">
        <v>0.15</v>
      </c>
      <c r="S41">
        <v>0.15</v>
      </c>
      <c r="T41">
        <v>0.15</v>
      </c>
      <c r="U41">
        <v>0.15</v>
      </c>
      <c r="V41" t="s">
        <v>67</v>
      </c>
      <c r="W41" t="s">
        <v>67</v>
      </c>
    </row>
    <row r="42" spans="1:23" x14ac:dyDescent="0.25">
      <c r="A42" s="5" t="s">
        <v>110</v>
      </c>
      <c r="B42" s="5" t="s">
        <v>111</v>
      </c>
      <c r="C42">
        <v>16.2</v>
      </c>
      <c r="D42">
        <v>20.2</v>
      </c>
      <c r="E42">
        <v>25.2</v>
      </c>
      <c r="F42">
        <v>25.2</v>
      </c>
      <c r="G42">
        <v>24.7</v>
      </c>
      <c r="H42">
        <v>24.2</v>
      </c>
      <c r="I42">
        <v>22.2</v>
      </c>
      <c r="J42">
        <v>20.3</v>
      </c>
      <c r="K42">
        <v>17.2</v>
      </c>
      <c r="L42">
        <v>12.2</v>
      </c>
      <c r="M42">
        <v>10.1</v>
      </c>
      <c r="N42">
        <v>14.2</v>
      </c>
      <c r="O42">
        <v>8.1</v>
      </c>
      <c r="P42">
        <v>3.9</v>
      </c>
      <c r="Q42" t="s">
        <v>67</v>
      </c>
      <c r="R42">
        <v>1.5</v>
      </c>
      <c r="S42">
        <v>1.5</v>
      </c>
      <c r="T42">
        <v>1.5</v>
      </c>
      <c r="U42">
        <v>1.5</v>
      </c>
      <c r="V42" t="s">
        <v>67</v>
      </c>
      <c r="W42" t="s">
        <v>67</v>
      </c>
    </row>
    <row r="43" spans="1:23" x14ac:dyDescent="0.25">
      <c r="A43" s="5" t="s">
        <v>65</v>
      </c>
      <c r="B43" s="5" t="s">
        <v>66</v>
      </c>
      <c r="C43">
        <v>104.32</v>
      </c>
      <c r="D43">
        <v>100.55</v>
      </c>
      <c r="E43">
        <v>97.83</v>
      </c>
      <c r="F43">
        <v>97.8</v>
      </c>
      <c r="G43">
        <v>92.16</v>
      </c>
      <c r="H43">
        <v>85.83</v>
      </c>
      <c r="I43">
        <v>77.14</v>
      </c>
      <c r="J43">
        <v>70.23</v>
      </c>
      <c r="K43">
        <v>57.05</v>
      </c>
      <c r="L43">
        <v>42.46</v>
      </c>
      <c r="M43">
        <v>38.08</v>
      </c>
      <c r="N43">
        <v>42.99</v>
      </c>
      <c r="O43">
        <v>33.61</v>
      </c>
      <c r="P43">
        <v>23.87</v>
      </c>
      <c r="Q43">
        <v>21.79</v>
      </c>
      <c r="R43">
        <v>21.24</v>
      </c>
      <c r="S43">
        <v>21.67</v>
      </c>
      <c r="T43">
        <v>23.07</v>
      </c>
      <c r="U43">
        <v>21.78</v>
      </c>
      <c r="V43">
        <v>19.260000000000002</v>
      </c>
      <c r="W43" t="s">
        <v>67</v>
      </c>
    </row>
    <row r="44" spans="1:23" x14ac:dyDescent="0.25">
      <c r="A44" s="5" t="s">
        <v>112</v>
      </c>
      <c r="B44" s="5" t="s">
        <v>113</v>
      </c>
      <c r="C44">
        <v>41.08</v>
      </c>
      <c r="D44">
        <v>39.33</v>
      </c>
      <c r="E44">
        <v>37.11</v>
      </c>
      <c r="F44">
        <v>35.29</v>
      </c>
      <c r="G44">
        <v>31.58</v>
      </c>
      <c r="H44">
        <v>27.63</v>
      </c>
      <c r="I44">
        <v>23.65</v>
      </c>
      <c r="J44">
        <v>20.010000000000002</v>
      </c>
      <c r="K44">
        <v>16.46</v>
      </c>
      <c r="L44">
        <v>13.46</v>
      </c>
      <c r="M44">
        <v>11.3</v>
      </c>
      <c r="N44">
        <v>10.44</v>
      </c>
      <c r="O44">
        <v>7.68</v>
      </c>
      <c r="P44">
        <v>5.76</v>
      </c>
      <c r="Q44">
        <v>4.93</v>
      </c>
      <c r="R44">
        <v>5.0999999999999996</v>
      </c>
      <c r="S44">
        <v>5</v>
      </c>
      <c r="T44">
        <v>5.0999999999999996</v>
      </c>
      <c r="U44">
        <v>4.43</v>
      </c>
      <c r="V44">
        <v>4.34</v>
      </c>
      <c r="W44" t="s">
        <v>67</v>
      </c>
    </row>
    <row r="45" spans="1:23" x14ac:dyDescent="0.25">
      <c r="A45" s="5" t="s">
        <v>114</v>
      </c>
      <c r="B45" s="5" t="s">
        <v>115</v>
      </c>
      <c r="C45">
        <v>7.13</v>
      </c>
      <c r="D45">
        <v>2.68</v>
      </c>
      <c r="E45">
        <v>4.16</v>
      </c>
      <c r="F45">
        <v>8.93</v>
      </c>
      <c r="G45">
        <v>3.65</v>
      </c>
      <c r="H45">
        <v>7.86</v>
      </c>
      <c r="I45">
        <v>7.66</v>
      </c>
      <c r="J45">
        <v>3.79</v>
      </c>
      <c r="K45">
        <v>2.35</v>
      </c>
      <c r="L45">
        <v>2.48</v>
      </c>
      <c r="M45">
        <v>4.83</v>
      </c>
      <c r="N45">
        <v>4.82</v>
      </c>
      <c r="O45">
        <v>3.58</v>
      </c>
      <c r="P45">
        <v>1.75</v>
      </c>
      <c r="Q45">
        <v>1.27</v>
      </c>
      <c r="R45">
        <v>1.63</v>
      </c>
      <c r="S45">
        <v>2.0699999999999998</v>
      </c>
      <c r="T45">
        <v>1.5</v>
      </c>
      <c r="U45">
        <v>0.71</v>
      </c>
      <c r="V45">
        <v>0.77</v>
      </c>
      <c r="W45" t="s">
        <v>67</v>
      </c>
    </row>
    <row r="46" spans="1:23" x14ac:dyDescent="0.25">
      <c r="A46" s="5" t="s">
        <v>116</v>
      </c>
      <c r="B46" s="5" t="s">
        <v>117</v>
      </c>
      <c r="C46">
        <v>79.73</v>
      </c>
      <c r="D46">
        <v>77.73</v>
      </c>
      <c r="E46">
        <v>76.78</v>
      </c>
      <c r="F46">
        <v>75.25</v>
      </c>
      <c r="G46">
        <v>55.51</v>
      </c>
      <c r="H46">
        <v>46.51</v>
      </c>
      <c r="I46">
        <v>40.229999999999997</v>
      </c>
      <c r="J46">
        <v>35.35</v>
      </c>
      <c r="K46">
        <v>29.18</v>
      </c>
      <c r="L46">
        <v>23.72</v>
      </c>
      <c r="M46">
        <v>19.690000000000001</v>
      </c>
      <c r="N46">
        <v>22.71</v>
      </c>
      <c r="O46">
        <v>17.329999999999998</v>
      </c>
      <c r="P46">
        <v>12.43</v>
      </c>
      <c r="Q46">
        <v>12.04</v>
      </c>
      <c r="R46">
        <v>12.67</v>
      </c>
      <c r="S46">
        <v>13.28</v>
      </c>
      <c r="T46">
        <v>14.5</v>
      </c>
      <c r="U46">
        <v>12.88</v>
      </c>
      <c r="V46">
        <v>12.09</v>
      </c>
      <c r="W46" t="s">
        <v>67</v>
      </c>
    </row>
    <row r="47" spans="1:23" x14ac:dyDescent="0.25">
      <c r="A47" s="5" t="s">
        <v>118</v>
      </c>
      <c r="B47" s="5" t="s">
        <v>119</v>
      </c>
      <c r="C47">
        <v>13664</v>
      </c>
      <c r="D47">
        <v>13229</v>
      </c>
      <c r="E47">
        <v>12970</v>
      </c>
      <c r="F47">
        <v>12912</v>
      </c>
      <c r="G47">
        <v>12367</v>
      </c>
      <c r="H47">
        <v>11561</v>
      </c>
      <c r="I47">
        <v>10829</v>
      </c>
      <c r="J47">
        <v>9952</v>
      </c>
      <c r="K47">
        <v>8603</v>
      </c>
      <c r="L47">
        <v>6523</v>
      </c>
      <c r="M47">
        <v>5431</v>
      </c>
      <c r="N47">
        <v>6080</v>
      </c>
      <c r="O47">
        <v>4708</v>
      </c>
      <c r="P47">
        <v>3577</v>
      </c>
      <c r="Q47">
        <v>3061</v>
      </c>
      <c r="R47">
        <v>3009</v>
      </c>
      <c r="S47">
        <v>3027</v>
      </c>
      <c r="T47">
        <v>3101</v>
      </c>
      <c r="U47">
        <v>3000</v>
      </c>
      <c r="V47">
        <v>2807</v>
      </c>
      <c r="W47">
        <v>2378</v>
      </c>
    </row>
    <row r="48" spans="1:23" x14ac:dyDescent="0.25">
      <c r="A48" s="5" t="s">
        <v>120</v>
      </c>
      <c r="B48" s="5" t="s">
        <v>121</v>
      </c>
      <c r="C48">
        <v>765.4</v>
      </c>
      <c r="D48">
        <v>724</v>
      </c>
      <c r="E48">
        <v>703.6</v>
      </c>
      <c r="F48">
        <v>695.7</v>
      </c>
      <c r="G48">
        <v>660.4</v>
      </c>
      <c r="H48">
        <v>624.1</v>
      </c>
      <c r="I48">
        <v>560.6</v>
      </c>
      <c r="J48">
        <v>494.1</v>
      </c>
      <c r="K48">
        <v>399.1</v>
      </c>
      <c r="L48">
        <v>302.7</v>
      </c>
      <c r="M48">
        <v>272.8</v>
      </c>
      <c r="N48">
        <v>281.89999999999998</v>
      </c>
      <c r="O48">
        <v>218.9</v>
      </c>
      <c r="P48">
        <v>163.5</v>
      </c>
      <c r="Q48">
        <v>149.9</v>
      </c>
      <c r="R48">
        <v>145.6</v>
      </c>
      <c r="S48">
        <v>144.4</v>
      </c>
      <c r="T48">
        <v>137.30000000000001</v>
      </c>
      <c r="U48">
        <v>131.6</v>
      </c>
      <c r="V48">
        <v>114.1</v>
      </c>
      <c r="W48" t="s">
        <v>67</v>
      </c>
    </row>
    <row r="49" spans="1:23" x14ac:dyDescent="0.25">
      <c r="A49" s="5" t="s">
        <v>122</v>
      </c>
      <c r="B49" s="5" t="s">
        <v>123</v>
      </c>
      <c r="C49">
        <v>56016</v>
      </c>
      <c r="D49">
        <v>54728</v>
      </c>
      <c r="E49">
        <v>54248</v>
      </c>
      <c r="F49">
        <v>53880</v>
      </c>
      <c r="G49">
        <v>53400</v>
      </c>
      <c r="H49">
        <v>53983</v>
      </c>
      <c r="I49">
        <v>51768</v>
      </c>
      <c r="J49">
        <v>49648</v>
      </c>
      <c r="K49">
        <v>46391</v>
      </c>
      <c r="L49">
        <v>46405</v>
      </c>
      <c r="M49">
        <v>50230</v>
      </c>
      <c r="N49">
        <v>46365</v>
      </c>
      <c r="O49">
        <v>46495</v>
      </c>
      <c r="P49">
        <v>45709</v>
      </c>
      <c r="Q49">
        <v>48971</v>
      </c>
      <c r="R49">
        <v>48388</v>
      </c>
      <c r="S49">
        <v>47704</v>
      </c>
      <c r="T49">
        <v>44276</v>
      </c>
      <c r="U49">
        <v>43867</v>
      </c>
      <c r="V49">
        <v>40648</v>
      </c>
      <c r="W49" t="s">
        <v>67</v>
      </c>
    </row>
    <row r="50" spans="1:23" x14ac:dyDescent="0.25">
      <c r="A50" s="5" t="s">
        <v>124</v>
      </c>
      <c r="B50" s="5" t="s">
        <v>125</v>
      </c>
      <c r="C50">
        <v>77438</v>
      </c>
      <c r="D50">
        <v>77097</v>
      </c>
      <c r="E50">
        <v>76505</v>
      </c>
      <c r="F50">
        <v>76829</v>
      </c>
      <c r="G50">
        <v>75587</v>
      </c>
      <c r="H50">
        <v>75302</v>
      </c>
      <c r="I50">
        <v>72251</v>
      </c>
      <c r="J50">
        <v>71274</v>
      </c>
      <c r="K50">
        <v>66981</v>
      </c>
      <c r="L50">
        <v>65742</v>
      </c>
      <c r="M50">
        <v>70816</v>
      </c>
      <c r="N50">
        <v>71414</v>
      </c>
      <c r="O50">
        <v>72111</v>
      </c>
      <c r="P50">
        <v>67402</v>
      </c>
      <c r="Q50">
        <v>71904</v>
      </c>
      <c r="R50">
        <v>71286</v>
      </c>
      <c r="S50">
        <v>72315</v>
      </c>
      <c r="T50">
        <v>75137</v>
      </c>
      <c r="U50">
        <v>72600</v>
      </c>
      <c r="V50">
        <v>68614</v>
      </c>
      <c r="W50">
        <v>61858</v>
      </c>
    </row>
    <row r="51" spans="1:23" x14ac:dyDescent="0.25">
      <c r="A51" s="5" t="s">
        <v>126</v>
      </c>
      <c r="B51" s="5" t="s">
        <v>127</v>
      </c>
      <c r="C51" t="s">
        <v>67</v>
      </c>
      <c r="D51" t="s">
        <v>67</v>
      </c>
      <c r="E51" t="s">
        <v>67</v>
      </c>
      <c r="F51" t="s">
        <v>67</v>
      </c>
      <c r="G51" t="s">
        <v>67</v>
      </c>
      <c r="H51" t="s">
        <v>67</v>
      </c>
      <c r="I51" t="s">
        <v>67</v>
      </c>
      <c r="J51" t="s">
        <v>67</v>
      </c>
      <c r="K51" t="s">
        <v>67</v>
      </c>
      <c r="L51" t="s">
        <v>67</v>
      </c>
      <c r="M51" t="s">
        <v>67</v>
      </c>
      <c r="N51" t="s">
        <v>67</v>
      </c>
      <c r="O51" t="s">
        <v>67</v>
      </c>
      <c r="P51" t="s">
        <v>67</v>
      </c>
      <c r="Q51" t="s">
        <v>67</v>
      </c>
      <c r="R51" t="s">
        <v>67</v>
      </c>
      <c r="S51" t="s">
        <v>67</v>
      </c>
      <c r="T51" t="s">
        <v>67</v>
      </c>
      <c r="U51" t="s">
        <v>67</v>
      </c>
      <c r="V51" t="s">
        <v>67</v>
      </c>
      <c r="W51" t="s">
        <v>67</v>
      </c>
    </row>
    <row r="52" spans="1:23" x14ac:dyDescent="0.25">
      <c r="A52" s="5" t="s">
        <v>128</v>
      </c>
      <c r="B52" s="5" t="s">
        <v>129</v>
      </c>
      <c r="C52">
        <v>2854</v>
      </c>
      <c r="D52">
        <v>3583</v>
      </c>
      <c r="E52">
        <v>3385</v>
      </c>
      <c r="F52">
        <v>4926</v>
      </c>
      <c r="G52">
        <v>5062</v>
      </c>
      <c r="H52">
        <v>5389</v>
      </c>
      <c r="I52">
        <v>5282</v>
      </c>
      <c r="J52">
        <v>5195</v>
      </c>
      <c r="K52">
        <v>4882</v>
      </c>
      <c r="L52">
        <v>4783</v>
      </c>
      <c r="M52">
        <v>4530</v>
      </c>
      <c r="N52">
        <v>5954</v>
      </c>
      <c r="O52">
        <v>4715</v>
      </c>
      <c r="P52">
        <v>2181</v>
      </c>
      <c r="Q52">
        <v>32.67</v>
      </c>
      <c r="R52">
        <v>731.14</v>
      </c>
      <c r="S52">
        <v>660.72</v>
      </c>
      <c r="T52">
        <v>838.44</v>
      </c>
      <c r="U52">
        <v>733.33</v>
      </c>
      <c r="V52">
        <v>106.88</v>
      </c>
      <c r="W52" t="s">
        <v>67</v>
      </c>
    </row>
    <row r="53" spans="1:23" x14ac:dyDescent="0.25">
      <c r="A53" s="5" t="s">
        <v>130</v>
      </c>
      <c r="B53" s="5" t="s">
        <v>131</v>
      </c>
      <c r="C53">
        <v>10.7</v>
      </c>
      <c r="D53">
        <v>17</v>
      </c>
      <c r="E53">
        <v>18.5</v>
      </c>
      <c r="F53">
        <v>15.4</v>
      </c>
      <c r="G53">
        <v>15</v>
      </c>
      <c r="H53">
        <v>16.399999999999999</v>
      </c>
      <c r="I53">
        <v>16.399999999999999</v>
      </c>
      <c r="J53">
        <v>11.2</v>
      </c>
      <c r="K53">
        <v>8.6</v>
      </c>
      <c r="L53">
        <v>14</v>
      </c>
      <c r="M53">
        <v>7.2</v>
      </c>
      <c r="N53">
        <v>5.7</v>
      </c>
      <c r="O53">
        <v>10.4</v>
      </c>
      <c r="P53">
        <v>13.9</v>
      </c>
      <c r="Q53">
        <v>954</v>
      </c>
      <c r="R53">
        <v>55.4</v>
      </c>
      <c r="S53">
        <v>80</v>
      </c>
      <c r="T53">
        <v>62.3</v>
      </c>
      <c r="U53">
        <v>82.3</v>
      </c>
      <c r="V53">
        <v>230</v>
      </c>
      <c r="W53">
        <v>28.8</v>
      </c>
    </row>
    <row r="54" spans="1:23" x14ac:dyDescent="0.25">
      <c r="A54" s="5" t="s">
        <v>132</v>
      </c>
      <c r="B54" s="5" t="s">
        <v>133</v>
      </c>
      <c r="C54">
        <v>0.4</v>
      </c>
      <c r="D54">
        <v>0.79</v>
      </c>
      <c r="E54">
        <v>0.82</v>
      </c>
      <c r="F54">
        <v>0.99</v>
      </c>
      <c r="G54">
        <v>1.01</v>
      </c>
      <c r="H54">
        <v>1.18</v>
      </c>
      <c r="I54">
        <v>1.21</v>
      </c>
      <c r="J54">
        <v>0.82</v>
      </c>
      <c r="K54">
        <v>0.63</v>
      </c>
      <c r="L54">
        <v>1.03</v>
      </c>
      <c r="M54">
        <v>0.47</v>
      </c>
      <c r="N54">
        <v>0.47</v>
      </c>
      <c r="O54">
        <v>0.68</v>
      </c>
      <c r="P54">
        <v>0.45</v>
      </c>
      <c r="Q54">
        <v>0.44</v>
      </c>
      <c r="R54">
        <v>0.6</v>
      </c>
      <c r="S54">
        <v>0.7</v>
      </c>
      <c r="T54">
        <v>0.7</v>
      </c>
      <c r="U54">
        <v>0.49</v>
      </c>
      <c r="V54">
        <v>0.48</v>
      </c>
      <c r="W54" t="s">
        <v>67</v>
      </c>
    </row>
    <row r="55" spans="1:23" x14ac:dyDescent="0.25">
      <c r="A55" s="5" t="s">
        <v>134</v>
      </c>
      <c r="B55" s="5" t="s">
        <v>135</v>
      </c>
      <c r="C55">
        <v>1.01</v>
      </c>
      <c r="D55">
        <v>2.02</v>
      </c>
      <c r="E55">
        <v>2.17</v>
      </c>
      <c r="F55">
        <v>2.75</v>
      </c>
      <c r="G55">
        <v>2.96</v>
      </c>
      <c r="H55">
        <v>3.67</v>
      </c>
      <c r="I55">
        <v>3.93</v>
      </c>
      <c r="J55">
        <v>2.87</v>
      </c>
      <c r="K55">
        <v>2.1800000000000002</v>
      </c>
      <c r="L55">
        <v>3.23</v>
      </c>
      <c r="M55">
        <v>1.57</v>
      </c>
      <c r="N55">
        <v>1.95</v>
      </c>
      <c r="O55">
        <v>2.99</v>
      </c>
      <c r="P55">
        <v>1.88</v>
      </c>
      <c r="Q55">
        <v>1.93</v>
      </c>
      <c r="R55">
        <v>2.5099999999999998</v>
      </c>
      <c r="S55">
        <v>3.05</v>
      </c>
      <c r="T55">
        <v>3.21</v>
      </c>
      <c r="U55">
        <v>2.48</v>
      </c>
      <c r="V55">
        <v>2.25</v>
      </c>
      <c r="W55" t="s">
        <v>67</v>
      </c>
    </row>
    <row r="56" spans="1:23" x14ac:dyDescent="0.25">
      <c r="A56" s="5" t="s">
        <v>136</v>
      </c>
      <c r="B56" s="5" t="s">
        <v>137</v>
      </c>
      <c r="C56">
        <v>5.8</v>
      </c>
      <c r="D56">
        <v>29.66</v>
      </c>
      <c r="E56">
        <v>19.350000000000001</v>
      </c>
      <c r="F56">
        <v>10.86</v>
      </c>
      <c r="G56">
        <v>25.56</v>
      </c>
      <c r="H56">
        <v>12.89</v>
      </c>
      <c r="I56">
        <v>12.15</v>
      </c>
      <c r="J56">
        <v>15.16</v>
      </c>
      <c r="K56">
        <v>15.31</v>
      </c>
      <c r="L56">
        <v>17.579999999999998</v>
      </c>
      <c r="M56">
        <v>3.67</v>
      </c>
      <c r="N56">
        <v>4.2300000000000004</v>
      </c>
      <c r="O56">
        <v>6.41</v>
      </c>
      <c r="P56">
        <v>6.18</v>
      </c>
      <c r="Q56">
        <v>7.53</v>
      </c>
      <c r="R56">
        <v>7.8</v>
      </c>
      <c r="S56">
        <v>7.35</v>
      </c>
      <c r="T56">
        <v>10.76</v>
      </c>
      <c r="U56">
        <v>15.07</v>
      </c>
      <c r="V56">
        <v>11.95</v>
      </c>
      <c r="W56" t="s">
        <v>67</v>
      </c>
    </row>
    <row r="57" spans="1:23" x14ac:dyDescent="0.25">
      <c r="A57" s="5" t="s">
        <v>138</v>
      </c>
      <c r="B57" s="5" t="s">
        <v>139</v>
      </c>
      <c r="C57">
        <v>3.87</v>
      </c>
      <c r="D57">
        <v>2.5099999999999998</v>
      </c>
      <c r="E57">
        <v>3.11</v>
      </c>
      <c r="F57">
        <v>2.58</v>
      </c>
      <c r="G57">
        <v>2.63</v>
      </c>
      <c r="H57">
        <v>2.37</v>
      </c>
      <c r="I57">
        <v>2.36</v>
      </c>
      <c r="J57">
        <v>3.48</v>
      </c>
      <c r="K57">
        <v>4.7300000000000004</v>
      </c>
      <c r="L57">
        <v>2.76</v>
      </c>
      <c r="M57">
        <v>5.63</v>
      </c>
      <c r="N57">
        <v>6.87</v>
      </c>
      <c r="O57">
        <v>3.48</v>
      </c>
      <c r="P57">
        <v>2.77</v>
      </c>
      <c r="Q57" t="s">
        <v>67</v>
      </c>
      <c r="R57">
        <v>1.18</v>
      </c>
      <c r="S57">
        <v>0.99</v>
      </c>
      <c r="T57">
        <v>0.93</v>
      </c>
      <c r="U57">
        <v>1.4</v>
      </c>
      <c r="V57" t="s">
        <v>67</v>
      </c>
      <c r="W57" t="s">
        <v>67</v>
      </c>
    </row>
    <row r="58" spans="1:23" x14ac:dyDescent="0.25">
      <c r="A58" s="5" t="s">
        <v>140</v>
      </c>
      <c r="B58" s="5" t="s">
        <v>141</v>
      </c>
      <c r="C58">
        <v>9.3000000000000007</v>
      </c>
      <c r="D58">
        <v>5.9</v>
      </c>
      <c r="E58">
        <v>5.4</v>
      </c>
      <c r="F58">
        <v>6.5</v>
      </c>
      <c r="G58">
        <v>6.7</v>
      </c>
      <c r="H58">
        <v>6.1</v>
      </c>
      <c r="I58">
        <v>6.1</v>
      </c>
      <c r="J58">
        <v>8.9</v>
      </c>
      <c r="K58">
        <v>11.6</v>
      </c>
      <c r="L58">
        <v>7.1</v>
      </c>
      <c r="M58">
        <v>13.8</v>
      </c>
      <c r="N58">
        <v>17.5</v>
      </c>
      <c r="O58">
        <v>9.6</v>
      </c>
      <c r="P58">
        <v>7.2</v>
      </c>
      <c r="Q58">
        <v>0.1</v>
      </c>
      <c r="R58">
        <v>1.8</v>
      </c>
      <c r="S58">
        <v>1.3</v>
      </c>
      <c r="T58">
        <v>1.6</v>
      </c>
      <c r="U58">
        <v>1.2</v>
      </c>
      <c r="V58">
        <v>0.4</v>
      </c>
      <c r="W58">
        <v>3.5</v>
      </c>
    </row>
    <row r="59" spans="1:23" x14ac:dyDescent="0.25">
      <c r="A59" s="5" t="s">
        <v>142</v>
      </c>
      <c r="B59" s="5" t="s">
        <v>143</v>
      </c>
      <c r="C59">
        <v>9.36</v>
      </c>
      <c r="D59">
        <v>11.88</v>
      </c>
      <c r="E59">
        <v>11.66</v>
      </c>
      <c r="F59">
        <v>17.77</v>
      </c>
      <c r="G59">
        <v>19.54</v>
      </c>
      <c r="H59">
        <v>22.23</v>
      </c>
      <c r="I59">
        <v>23.84</v>
      </c>
      <c r="J59">
        <v>25.58</v>
      </c>
      <c r="K59">
        <v>25.27</v>
      </c>
      <c r="L59">
        <v>22.96</v>
      </c>
      <c r="M59">
        <v>21.56</v>
      </c>
      <c r="N59">
        <v>34.35</v>
      </c>
      <c r="O59">
        <v>28.61</v>
      </c>
      <c r="P59">
        <v>13.4</v>
      </c>
      <c r="Q59">
        <v>0.2</v>
      </c>
      <c r="R59">
        <v>4.2699999999999996</v>
      </c>
      <c r="S59">
        <v>3.96</v>
      </c>
      <c r="T59">
        <v>5.05</v>
      </c>
      <c r="U59">
        <v>4.97</v>
      </c>
      <c r="V59">
        <v>0.69</v>
      </c>
      <c r="W59" t="s">
        <v>67</v>
      </c>
    </row>
    <row r="60" spans="1:23" x14ac:dyDescent="0.25">
      <c r="A60" s="5" t="s">
        <v>144</v>
      </c>
      <c r="B60" s="5" t="s">
        <v>145</v>
      </c>
      <c r="C60">
        <v>3.69</v>
      </c>
      <c r="D60">
        <v>4.6500000000000004</v>
      </c>
      <c r="E60">
        <v>4.42</v>
      </c>
      <c r="F60">
        <v>6.41</v>
      </c>
      <c r="G60">
        <v>6.7</v>
      </c>
      <c r="H60">
        <v>7.16</v>
      </c>
      <c r="I60">
        <v>7.31</v>
      </c>
      <c r="J60">
        <v>7.29</v>
      </c>
      <c r="K60">
        <v>7.29</v>
      </c>
      <c r="L60">
        <v>7.28</v>
      </c>
      <c r="M60">
        <v>6.4</v>
      </c>
      <c r="N60">
        <v>8.34</v>
      </c>
      <c r="O60">
        <v>6.54</v>
      </c>
      <c r="P60">
        <v>3.24</v>
      </c>
      <c r="Q60">
        <v>0.05</v>
      </c>
      <c r="R60">
        <v>1.03</v>
      </c>
      <c r="S60">
        <v>0.91</v>
      </c>
      <c r="T60">
        <v>1.1200000000000001</v>
      </c>
      <c r="U60">
        <v>1.01</v>
      </c>
      <c r="V60">
        <v>0.16</v>
      </c>
      <c r="W60" t="s">
        <v>67</v>
      </c>
    </row>
    <row r="61" spans="1:23" x14ac:dyDescent="0.25">
      <c r="A61" s="5" t="s">
        <v>146</v>
      </c>
      <c r="B61" s="5" t="s">
        <v>147</v>
      </c>
      <c r="C61">
        <v>4.82</v>
      </c>
      <c r="D61">
        <v>6.01</v>
      </c>
      <c r="E61">
        <v>5.64</v>
      </c>
      <c r="F61">
        <v>8.33</v>
      </c>
      <c r="G61">
        <v>11.12</v>
      </c>
      <c r="H61">
        <v>13.2</v>
      </c>
      <c r="I61">
        <v>14.02</v>
      </c>
      <c r="J61">
        <v>14.48</v>
      </c>
      <c r="K61">
        <v>14.25</v>
      </c>
      <c r="L61">
        <v>13.02</v>
      </c>
      <c r="M61">
        <v>12.37</v>
      </c>
      <c r="N61">
        <v>15.78</v>
      </c>
      <c r="O61">
        <v>12.69</v>
      </c>
      <c r="P61">
        <v>6.22</v>
      </c>
      <c r="Q61">
        <v>0.08</v>
      </c>
      <c r="R61">
        <v>1.72</v>
      </c>
      <c r="S61">
        <v>1.49</v>
      </c>
      <c r="T61">
        <v>1.77</v>
      </c>
      <c r="U61">
        <v>1.71</v>
      </c>
      <c r="V61">
        <v>0.25</v>
      </c>
      <c r="W61" t="s">
        <v>67</v>
      </c>
    </row>
    <row r="62" spans="1:23" x14ac:dyDescent="0.25">
      <c r="A62" s="5" t="s">
        <v>148</v>
      </c>
      <c r="B62" s="5" t="s">
        <v>148</v>
      </c>
      <c r="C62">
        <v>4.82</v>
      </c>
      <c r="D62">
        <v>6.01</v>
      </c>
      <c r="E62">
        <v>5.64</v>
      </c>
      <c r="F62">
        <v>8.33</v>
      </c>
      <c r="G62">
        <v>11.12</v>
      </c>
      <c r="H62">
        <v>13.2</v>
      </c>
      <c r="I62">
        <v>14.02</v>
      </c>
      <c r="J62">
        <v>14.48</v>
      </c>
      <c r="K62">
        <v>14.25</v>
      </c>
      <c r="L62">
        <v>13.02</v>
      </c>
      <c r="M62">
        <v>12.37</v>
      </c>
      <c r="N62">
        <v>15.78</v>
      </c>
      <c r="O62">
        <v>12.69</v>
      </c>
      <c r="P62">
        <v>6.22</v>
      </c>
      <c r="Q62">
        <v>0.08</v>
      </c>
      <c r="R62">
        <v>1.72</v>
      </c>
      <c r="S62">
        <v>1.49</v>
      </c>
      <c r="T62">
        <v>1.77</v>
      </c>
      <c r="U62">
        <v>1.71</v>
      </c>
      <c r="V62">
        <v>0.25</v>
      </c>
      <c r="W62" t="s">
        <v>67</v>
      </c>
    </row>
    <row r="63" spans="1:23" x14ac:dyDescent="0.25">
      <c r="A63" s="5" t="s">
        <v>149</v>
      </c>
      <c r="B63" s="5" t="s">
        <v>150</v>
      </c>
      <c r="C63">
        <v>57.88</v>
      </c>
      <c r="D63">
        <v>59.55</v>
      </c>
      <c r="E63">
        <v>61.33</v>
      </c>
      <c r="F63">
        <v>64.39</v>
      </c>
      <c r="G63">
        <v>60.53</v>
      </c>
      <c r="H63">
        <v>64.75</v>
      </c>
      <c r="I63">
        <v>70.45</v>
      </c>
      <c r="J63">
        <v>70.59</v>
      </c>
      <c r="K63">
        <v>71.63</v>
      </c>
      <c r="L63">
        <v>70.33</v>
      </c>
      <c r="M63">
        <v>65.66</v>
      </c>
      <c r="N63">
        <v>71.489999999999995</v>
      </c>
      <c r="O63">
        <v>70.06</v>
      </c>
      <c r="P63">
        <v>65.180000000000007</v>
      </c>
      <c r="Q63">
        <v>59.79</v>
      </c>
      <c r="R63">
        <v>60</v>
      </c>
      <c r="S63">
        <v>61.67</v>
      </c>
      <c r="T63">
        <v>62.05</v>
      </c>
      <c r="U63">
        <v>61.96</v>
      </c>
      <c r="V63">
        <v>58.97</v>
      </c>
      <c r="W63" t="s">
        <v>67</v>
      </c>
    </row>
    <row r="64" spans="1:23" x14ac:dyDescent="0.25">
      <c r="A64" s="5" t="s">
        <v>151</v>
      </c>
      <c r="B64" s="5" t="s">
        <v>152</v>
      </c>
      <c r="C64">
        <v>51.53</v>
      </c>
      <c r="D64">
        <v>50.6</v>
      </c>
      <c r="E64">
        <v>48.33</v>
      </c>
      <c r="F64">
        <v>46.89</v>
      </c>
      <c r="G64">
        <v>56.89</v>
      </c>
      <c r="H64">
        <v>59.41</v>
      </c>
      <c r="I64">
        <v>58.78</v>
      </c>
      <c r="J64">
        <v>56.61</v>
      </c>
      <c r="K64">
        <v>56.4</v>
      </c>
      <c r="L64">
        <v>56.72</v>
      </c>
      <c r="M64">
        <v>57.37</v>
      </c>
      <c r="N64">
        <v>45.95</v>
      </c>
      <c r="O64">
        <v>44.34</v>
      </c>
      <c r="P64">
        <v>46.37</v>
      </c>
      <c r="Q64">
        <v>40.950000000000003</v>
      </c>
      <c r="R64">
        <v>40.229999999999997</v>
      </c>
      <c r="S64">
        <v>37.659999999999997</v>
      </c>
      <c r="T64">
        <v>35.15</v>
      </c>
      <c r="U64">
        <v>34.39</v>
      </c>
      <c r="V64">
        <v>35.9</v>
      </c>
      <c r="W64" t="s">
        <v>67</v>
      </c>
    </row>
    <row r="65" spans="1:23" x14ac:dyDescent="0.25">
      <c r="A65" s="5" t="s">
        <v>153</v>
      </c>
      <c r="B65" s="5" t="s">
        <v>154</v>
      </c>
      <c r="C65">
        <v>48.47</v>
      </c>
      <c r="D65">
        <v>49.4</v>
      </c>
      <c r="E65">
        <v>51.67</v>
      </c>
      <c r="F65">
        <v>53.11</v>
      </c>
      <c r="G65">
        <v>43.11</v>
      </c>
      <c r="H65">
        <v>40.590000000000003</v>
      </c>
      <c r="I65">
        <v>41.22</v>
      </c>
      <c r="J65">
        <v>43.39</v>
      </c>
      <c r="K65">
        <v>43.6</v>
      </c>
      <c r="L65">
        <v>43.28</v>
      </c>
      <c r="M65">
        <v>42.63</v>
      </c>
      <c r="N65">
        <v>54.05</v>
      </c>
      <c r="O65">
        <v>55.66</v>
      </c>
      <c r="P65">
        <v>53.63</v>
      </c>
      <c r="Q65">
        <v>59.05</v>
      </c>
      <c r="R65">
        <v>59.77</v>
      </c>
      <c r="S65">
        <v>62.34</v>
      </c>
      <c r="T65">
        <v>64.849999999999994</v>
      </c>
      <c r="U65">
        <v>65.61</v>
      </c>
      <c r="V65">
        <v>64.099999999999994</v>
      </c>
      <c r="W65" t="s">
        <v>67</v>
      </c>
    </row>
    <row r="66" spans="1:23" x14ac:dyDescent="0.25">
      <c r="A66" s="5" t="s">
        <v>155</v>
      </c>
      <c r="B66" s="5" t="s">
        <v>156</v>
      </c>
      <c r="C66">
        <v>94.07</v>
      </c>
      <c r="D66">
        <v>97.64</v>
      </c>
      <c r="E66">
        <v>106.91</v>
      </c>
      <c r="F66">
        <v>113.27</v>
      </c>
      <c r="G66">
        <v>75.77</v>
      </c>
      <c r="H66">
        <v>68.319999999999993</v>
      </c>
      <c r="I66">
        <v>70.11</v>
      </c>
      <c r="J66">
        <v>76.650000000000006</v>
      </c>
      <c r="K66">
        <v>77.319999999999993</v>
      </c>
      <c r="L66">
        <v>76.31</v>
      </c>
      <c r="M66">
        <v>74.319999999999993</v>
      </c>
      <c r="N66">
        <v>117.65</v>
      </c>
      <c r="O66">
        <v>125.52</v>
      </c>
      <c r="P66">
        <v>115.64</v>
      </c>
      <c r="Q66">
        <v>144.18</v>
      </c>
      <c r="R66">
        <v>148.54</v>
      </c>
      <c r="S66">
        <v>165.54</v>
      </c>
      <c r="T66">
        <v>184.47</v>
      </c>
      <c r="U66">
        <v>190.74</v>
      </c>
      <c r="V66">
        <v>178.57</v>
      </c>
      <c r="W66" t="s">
        <v>67</v>
      </c>
    </row>
    <row r="67" spans="1:23" x14ac:dyDescent="0.25">
      <c r="A67" s="5"/>
      <c r="B67" s="5"/>
    </row>
    <row r="68" spans="1:23" x14ac:dyDescent="0.25">
      <c r="A68" s="5" t="s">
        <v>157</v>
      </c>
      <c r="B68" s="5" t="s">
        <v>158</v>
      </c>
      <c r="C68">
        <v>57.88</v>
      </c>
      <c r="D68">
        <v>59.55</v>
      </c>
      <c r="E68">
        <v>61.33</v>
      </c>
      <c r="F68">
        <v>64.39</v>
      </c>
      <c r="G68">
        <v>60.53</v>
      </c>
      <c r="H68">
        <v>64.75</v>
      </c>
      <c r="I68">
        <v>70.45</v>
      </c>
      <c r="J68">
        <v>70.59</v>
      </c>
      <c r="K68">
        <v>71.63</v>
      </c>
      <c r="L68">
        <v>70.33</v>
      </c>
      <c r="M68">
        <v>65.66</v>
      </c>
      <c r="N68">
        <v>71.489999999999995</v>
      </c>
      <c r="O68">
        <v>70.06</v>
      </c>
      <c r="P68">
        <v>65.180000000000007</v>
      </c>
      <c r="Q68">
        <v>59.79</v>
      </c>
      <c r="R68">
        <v>60</v>
      </c>
      <c r="S68">
        <v>61.67</v>
      </c>
      <c r="T68">
        <v>62.05</v>
      </c>
      <c r="U68">
        <v>61.96</v>
      </c>
      <c r="V68">
        <v>58.97</v>
      </c>
    </row>
    <row r="69" spans="1:23" x14ac:dyDescent="0.25">
      <c r="A69" s="5" t="s">
        <v>159</v>
      </c>
      <c r="B69" s="5" t="s">
        <v>160</v>
      </c>
      <c r="C69">
        <v>37.380000000000003</v>
      </c>
      <c r="D69">
        <v>47.14</v>
      </c>
      <c r="E69">
        <v>44.87</v>
      </c>
      <c r="F69">
        <v>65.03</v>
      </c>
      <c r="G69">
        <v>67.930000000000007</v>
      </c>
      <c r="H69">
        <v>72.59</v>
      </c>
      <c r="I69">
        <v>74.150000000000006</v>
      </c>
      <c r="J69">
        <v>73.62</v>
      </c>
      <c r="K69">
        <v>73.62</v>
      </c>
      <c r="L69">
        <v>73.48</v>
      </c>
      <c r="M69">
        <v>64.599999999999994</v>
      </c>
      <c r="N69">
        <v>84.21</v>
      </c>
      <c r="O69">
        <v>66.05</v>
      </c>
      <c r="P69">
        <v>32.68</v>
      </c>
      <c r="Q69">
        <v>0.46</v>
      </c>
      <c r="R69">
        <v>10.36</v>
      </c>
      <c r="S69">
        <v>9.23</v>
      </c>
      <c r="T69">
        <v>11.27</v>
      </c>
      <c r="U69">
        <v>10.1</v>
      </c>
      <c r="V69">
        <v>1.56</v>
      </c>
    </row>
    <row r="70" spans="1:23" x14ac:dyDescent="0.25">
      <c r="A70" s="5" t="s">
        <v>161</v>
      </c>
      <c r="B70" s="5" t="s">
        <v>162</v>
      </c>
      <c r="C70">
        <v>57.8</v>
      </c>
      <c r="D70">
        <v>71.709999999999994</v>
      </c>
      <c r="E70">
        <v>64.3</v>
      </c>
      <c r="F70">
        <v>94.99</v>
      </c>
      <c r="G70">
        <v>99.39</v>
      </c>
      <c r="H70">
        <v>103.81</v>
      </c>
      <c r="I70">
        <v>105.26</v>
      </c>
      <c r="J70">
        <v>106.93</v>
      </c>
      <c r="K70">
        <v>105.7</v>
      </c>
      <c r="L70">
        <v>103.63</v>
      </c>
      <c r="M70">
        <v>86.13</v>
      </c>
      <c r="N70">
        <v>119.33</v>
      </c>
      <c r="O70">
        <v>96.1</v>
      </c>
      <c r="P70">
        <v>59.91</v>
      </c>
      <c r="Q70">
        <v>8.26</v>
      </c>
      <c r="R70">
        <v>27.78</v>
      </c>
      <c r="S70">
        <v>28.15</v>
      </c>
      <c r="T70">
        <v>37.28</v>
      </c>
      <c r="U70">
        <v>40.86</v>
      </c>
      <c r="V70">
        <v>23.88</v>
      </c>
    </row>
    <row r="71" spans="1:23" x14ac:dyDescent="0.25">
      <c r="A71" s="5" t="s">
        <v>163</v>
      </c>
      <c r="B71" s="5" t="s">
        <v>164</v>
      </c>
      <c r="C71">
        <v>12.9</v>
      </c>
      <c r="D71">
        <v>12.75</v>
      </c>
      <c r="E71">
        <v>12.56</v>
      </c>
      <c r="F71">
        <v>12.81</v>
      </c>
      <c r="G71">
        <v>16.37</v>
      </c>
      <c r="H71">
        <v>18.190000000000001</v>
      </c>
      <c r="I71">
        <v>18.899999999999999</v>
      </c>
      <c r="J71">
        <v>19.670000000000002</v>
      </c>
      <c r="K71">
        <v>19.36</v>
      </c>
      <c r="L71">
        <v>17.72</v>
      </c>
      <c r="M71">
        <v>19.149999999999999</v>
      </c>
      <c r="N71">
        <v>18.739999999999998</v>
      </c>
      <c r="O71">
        <v>19.21</v>
      </c>
      <c r="P71">
        <v>19.02</v>
      </c>
      <c r="Q71">
        <v>17.920000000000002</v>
      </c>
      <c r="R71">
        <v>16.59</v>
      </c>
      <c r="S71">
        <v>16.16</v>
      </c>
      <c r="T71">
        <v>15.75</v>
      </c>
      <c r="U71">
        <v>16.91</v>
      </c>
      <c r="V71">
        <v>15.93</v>
      </c>
    </row>
    <row r="72" spans="1:23" x14ac:dyDescent="0.25">
      <c r="A72" s="5" t="s">
        <v>165</v>
      </c>
      <c r="B72" s="5" t="s">
        <v>166</v>
      </c>
      <c r="C72">
        <v>42.12</v>
      </c>
      <c r="D72">
        <v>40.450000000000003</v>
      </c>
      <c r="E72">
        <v>38.67</v>
      </c>
      <c r="F72">
        <v>35.61</v>
      </c>
      <c r="G72">
        <v>39.47</v>
      </c>
      <c r="H72">
        <v>35.25</v>
      </c>
      <c r="I72">
        <v>29.55</v>
      </c>
      <c r="J72">
        <v>29.41</v>
      </c>
      <c r="K72">
        <v>28.37</v>
      </c>
      <c r="L72">
        <v>29.67</v>
      </c>
      <c r="M72">
        <v>34.340000000000003</v>
      </c>
      <c r="N72">
        <v>28.51</v>
      </c>
      <c r="O72">
        <v>29.94</v>
      </c>
      <c r="P72">
        <v>34.82</v>
      </c>
      <c r="Q72">
        <v>38.24</v>
      </c>
      <c r="R72">
        <v>37.97</v>
      </c>
      <c r="S72">
        <v>36.54</v>
      </c>
      <c r="T72">
        <v>36.659999999999997</v>
      </c>
      <c r="U72">
        <v>36.340000000000003</v>
      </c>
      <c r="V72">
        <v>39.29</v>
      </c>
    </row>
    <row r="73" spans="1:23" x14ac:dyDescent="0.25">
      <c r="A73" s="5" t="s">
        <v>167</v>
      </c>
      <c r="B73" s="5" t="s">
        <v>168</v>
      </c>
      <c r="C73">
        <v>4.82</v>
      </c>
      <c r="D73">
        <v>6.01</v>
      </c>
      <c r="E73">
        <v>5.64</v>
      </c>
      <c r="F73">
        <v>8.33</v>
      </c>
      <c r="G73">
        <v>11.12</v>
      </c>
      <c r="H73">
        <v>13.2</v>
      </c>
      <c r="I73">
        <v>14.02</v>
      </c>
      <c r="J73">
        <v>14.48</v>
      </c>
      <c r="K73">
        <v>14.25</v>
      </c>
      <c r="L73">
        <v>13.02</v>
      </c>
      <c r="M73">
        <v>12.37</v>
      </c>
      <c r="N73">
        <v>15.78</v>
      </c>
      <c r="O73">
        <v>12.69</v>
      </c>
      <c r="P73">
        <v>6.22</v>
      </c>
      <c r="Q73">
        <v>0.08</v>
      </c>
      <c r="R73">
        <v>1.72</v>
      </c>
      <c r="S73">
        <v>1.49</v>
      </c>
      <c r="T73">
        <v>1.77</v>
      </c>
      <c r="U73">
        <v>1.71</v>
      </c>
      <c r="V73">
        <v>0.25</v>
      </c>
    </row>
    <row r="74" spans="1:23" x14ac:dyDescent="0.25">
      <c r="A74" s="5" t="s">
        <v>169</v>
      </c>
      <c r="B74" s="5" t="s">
        <v>170</v>
      </c>
      <c r="C74">
        <v>9.19</v>
      </c>
      <c r="D74">
        <v>11.6</v>
      </c>
      <c r="E74">
        <v>10.119999999999999</v>
      </c>
      <c r="F74">
        <v>15.6</v>
      </c>
      <c r="G74">
        <v>25.6</v>
      </c>
      <c r="H74">
        <v>28.71</v>
      </c>
      <c r="I74">
        <v>30.87</v>
      </c>
      <c r="J74">
        <v>33.799999999999997</v>
      </c>
      <c r="K74">
        <v>32.770000000000003</v>
      </c>
      <c r="L74">
        <v>29.51</v>
      </c>
      <c r="M74">
        <v>26.07</v>
      </c>
      <c r="N74">
        <v>41.4</v>
      </c>
      <c r="O74">
        <v>33.79</v>
      </c>
      <c r="P74">
        <v>19.350000000000001</v>
      </c>
      <c r="Q74" t="s">
        <v>67</v>
      </c>
      <c r="R74" t="s">
        <v>67</v>
      </c>
      <c r="S74" t="s">
        <v>67</v>
      </c>
      <c r="T74" t="s">
        <v>67</v>
      </c>
      <c r="U74" t="s">
        <v>67</v>
      </c>
      <c r="V74" t="s">
        <v>67</v>
      </c>
    </row>
    <row r="75" spans="1:23" x14ac:dyDescent="0.25">
      <c r="A75" s="5" t="s">
        <v>171</v>
      </c>
      <c r="B75" s="5" t="s">
        <v>172</v>
      </c>
      <c r="C75">
        <v>122.34</v>
      </c>
      <c r="D75">
        <v>125.09</v>
      </c>
      <c r="E75">
        <v>124.97</v>
      </c>
      <c r="F75">
        <v>131.68</v>
      </c>
      <c r="G75">
        <v>143.83000000000001</v>
      </c>
      <c r="H75">
        <v>168.13</v>
      </c>
      <c r="I75">
        <v>198.92</v>
      </c>
      <c r="J75">
        <v>192.48</v>
      </c>
      <c r="K75">
        <v>198.8</v>
      </c>
      <c r="L75">
        <v>191.14</v>
      </c>
      <c r="M75">
        <v>167.06</v>
      </c>
      <c r="N75">
        <v>161.16</v>
      </c>
      <c r="O75">
        <v>148.09</v>
      </c>
      <c r="P75">
        <v>133.18</v>
      </c>
      <c r="Q75">
        <v>107.1</v>
      </c>
      <c r="R75">
        <v>105.76</v>
      </c>
      <c r="S75">
        <v>102.65</v>
      </c>
      <c r="T75">
        <v>94.79</v>
      </c>
      <c r="U75">
        <v>92.09</v>
      </c>
      <c r="V75">
        <v>86.11</v>
      </c>
    </row>
    <row r="76" spans="1:23" x14ac:dyDescent="0.25">
      <c r="A76" s="5" t="s">
        <v>173</v>
      </c>
      <c r="B76" s="5" t="s">
        <v>174</v>
      </c>
      <c r="C76">
        <v>306.55</v>
      </c>
      <c r="D76">
        <v>281.31</v>
      </c>
      <c r="E76">
        <v>304.2</v>
      </c>
      <c r="F76">
        <v>293.26</v>
      </c>
      <c r="G76">
        <v>166.08</v>
      </c>
      <c r="H76">
        <v>189.16</v>
      </c>
      <c r="I76">
        <v>198.14</v>
      </c>
      <c r="J76">
        <v>186.94</v>
      </c>
      <c r="K76">
        <v>190.7</v>
      </c>
      <c r="L76">
        <v>186.19</v>
      </c>
      <c r="M76">
        <v>178.66</v>
      </c>
      <c r="N76">
        <v>155.44999999999999</v>
      </c>
      <c r="O76">
        <v>154.41</v>
      </c>
      <c r="P76">
        <v>158.53</v>
      </c>
      <c r="Q76" t="s">
        <v>67</v>
      </c>
      <c r="R76" t="s">
        <v>67</v>
      </c>
      <c r="S76" t="s">
        <v>67</v>
      </c>
      <c r="T76" t="s">
        <v>67</v>
      </c>
      <c r="U76" t="s">
        <v>67</v>
      </c>
      <c r="V76" t="s">
        <v>67</v>
      </c>
    </row>
    <row r="77" spans="1:23" x14ac:dyDescent="0.25">
      <c r="A77" s="5" t="s">
        <v>175</v>
      </c>
      <c r="B77" s="5" t="s">
        <v>176</v>
      </c>
      <c r="C77">
        <v>58.811999999999998</v>
      </c>
      <c r="D77">
        <v>300.75240000000002</v>
      </c>
      <c r="E77">
        <v>196.209</v>
      </c>
      <c r="F77">
        <v>110.1204</v>
      </c>
      <c r="G77">
        <v>259.17840000000001</v>
      </c>
      <c r="H77">
        <v>130.7046</v>
      </c>
      <c r="I77">
        <v>123.20099999999999</v>
      </c>
      <c r="J77">
        <v>153.11600000000001</v>
      </c>
      <c r="K77">
        <v>154.631</v>
      </c>
      <c r="L77">
        <v>177.55799999999999</v>
      </c>
      <c r="M77">
        <v>37.067</v>
      </c>
      <c r="N77">
        <v>42.723000000000013</v>
      </c>
      <c r="O77">
        <v>64.741</v>
      </c>
      <c r="P77">
        <v>62.417999999999992</v>
      </c>
      <c r="Q77">
        <v>76.052999999999997</v>
      </c>
      <c r="R77">
        <v>78.78</v>
      </c>
      <c r="S77">
        <v>74.234999999999999</v>
      </c>
      <c r="T77">
        <v>108.676</v>
      </c>
      <c r="U77">
        <v>150.69999999999999</v>
      </c>
      <c r="V77">
        <v>119.5</v>
      </c>
    </row>
    <row r="78" spans="1:23" x14ac:dyDescent="0.25">
      <c r="A78" s="5" t="s">
        <v>177</v>
      </c>
      <c r="B78" s="5" t="s">
        <v>178</v>
      </c>
      <c r="C78">
        <v>0</v>
      </c>
      <c r="D78">
        <v>0</v>
      </c>
      <c r="E78">
        <v>0</v>
      </c>
      <c r="F78">
        <v>0</v>
      </c>
      <c r="G78">
        <v>0</v>
      </c>
      <c r="H78">
        <v>0</v>
      </c>
      <c r="I78">
        <v>-4.0000000000000917E-2</v>
      </c>
      <c r="J78">
        <v>0</v>
      </c>
      <c r="K78">
        <v>0</v>
      </c>
      <c r="L78">
        <v>0</v>
      </c>
      <c r="M78">
        <v>0</v>
      </c>
      <c r="N78">
        <v>0</v>
      </c>
      <c r="O78">
        <v>0</v>
      </c>
      <c r="P78">
        <v>0</v>
      </c>
      <c r="Q78">
        <v>0</v>
      </c>
      <c r="R78">
        <v>0</v>
      </c>
      <c r="S78">
        <v>0</v>
      </c>
      <c r="T78">
        <v>-9.9999999999999645E-2</v>
      </c>
      <c r="U78">
        <v>0</v>
      </c>
      <c r="V78">
        <v>0</v>
      </c>
    </row>
    <row r="79" spans="1:23" x14ac:dyDescent="0.25">
      <c r="A79" s="5" t="s">
        <v>179</v>
      </c>
      <c r="B79" s="5" t="s">
        <v>180</v>
      </c>
      <c r="C79">
        <v>3.75</v>
      </c>
      <c r="D79">
        <v>2.78</v>
      </c>
      <c r="E79">
        <v>0.03</v>
      </c>
      <c r="F79">
        <v>6.12</v>
      </c>
      <c r="G79">
        <v>7.38</v>
      </c>
      <c r="H79">
        <v>11.27</v>
      </c>
      <c r="I79">
        <v>9.84</v>
      </c>
      <c r="J79">
        <v>23.1</v>
      </c>
      <c r="K79">
        <v>34.36</v>
      </c>
      <c r="L79">
        <v>11.5</v>
      </c>
      <c r="M79">
        <v>-11.42</v>
      </c>
      <c r="N79">
        <v>27.91</v>
      </c>
      <c r="O79">
        <v>40.799999999999997</v>
      </c>
      <c r="P79">
        <v>9.5500000000000007</v>
      </c>
      <c r="Q79">
        <v>2.59</v>
      </c>
      <c r="R79">
        <v>-1.98</v>
      </c>
      <c r="S79">
        <v>-6.07</v>
      </c>
      <c r="T79">
        <v>5.92</v>
      </c>
      <c r="U79">
        <v>13.08</v>
      </c>
      <c r="V79" t="s">
        <v>67</v>
      </c>
    </row>
    <row r="80" spans="1:23" x14ac:dyDescent="0.25">
      <c r="A80" s="5" t="s">
        <v>181</v>
      </c>
      <c r="B80" s="5" t="s">
        <v>182</v>
      </c>
      <c r="C80">
        <v>2.19</v>
      </c>
      <c r="D80">
        <v>2.98</v>
      </c>
      <c r="E80">
        <v>4.51</v>
      </c>
      <c r="F80">
        <v>8.26</v>
      </c>
      <c r="G80">
        <v>9.5</v>
      </c>
      <c r="H80">
        <v>14.74</v>
      </c>
      <c r="I80">
        <v>22.43</v>
      </c>
      <c r="J80">
        <v>22.99</v>
      </c>
      <c r="K80">
        <v>11.48</v>
      </c>
      <c r="L80">
        <v>9.33</v>
      </c>
      <c r="M80">
        <v>19.100000000000001</v>
      </c>
      <c r="N80">
        <v>26.09</v>
      </c>
      <c r="O80">
        <v>17.649999999999999</v>
      </c>
      <c r="P80">
        <v>3.39</v>
      </c>
      <c r="Q80">
        <v>-1.82</v>
      </c>
      <c r="R80">
        <v>-0.71</v>
      </c>
      <c r="S80">
        <v>4.3099999999999996</v>
      </c>
      <c r="T80" t="s">
        <v>67</v>
      </c>
      <c r="U80" t="s">
        <v>67</v>
      </c>
      <c r="V80" t="s">
        <v>67</v>
      </c>
    </row>
    <row r="81" spans="1:23" x14ac:dyDescent="0.25">
      <c r="A81" s="5" t="s">
        <v>183</v>
      </c>
      <c r="B81" s="5" t="s">
        <v>184</v>
      </c>
      <c r="C81">
        <v>4.01</v>
      </c>
      <c r="D81">
        <v>5.52</v>
      </c>
      <c r="E81">
        <v>6.93</v>
      </c>
      <c r="F81">
        <v>11.54</v>
      </c>
      <c r="G81">
        <v>17.190000000000001</v>
      </c>
      <c r="H81">
        <v>18.010000000000002</v>
      </c>
      <c r="I81">
        <v>13.48</v>
      </c>
      <c r="J81">
        <v>17.09</v>
      </c>
      <c r="K81">
        <v>20.63</v>
      </c>
      <c r="L81">
        <v>15.67</v>
      </c>
      <c r="M81">
        <v>13.89</v>
      </c>
      <c r="N81">
        <v>15.77</v>
      </c>
      <c r="O81">
        <v>8.98</v>
      </c>
      <c r="P81">
        <v>2</v>
      </c>
      <c r="Q81">
        <v>2.71</v>
      </c>
      <c r="R81" t="s">
        <v>67</v>
      </c>
      <c r="S81" t="s">
        <v>67</v>
      </c>
      <c r="T81" t="s">
        <v>67</v>
      </c>
      <c r="U81" t="s">
        <v>67</v>
      </c>
      <c r="V81" t="s">
        <v>67</v>
      </c>
    </row>
    <row r="82" spans="1:23" x14ac:dyDescent="0.25">
      <c r="A82" s="5" t="s">
        <v>185</v>
      </c>
      <c r="B82" s="5" t="s">
        <v>186</v>
      </c>
      <c r="C82">
        <v>11.01</v>
      </c>
      <c r="D82">
        <v>9.5</v>
      </c>
      <c r="E82">
        <v>12.01</v>
      </c>
      <c r="F82">
        <v>16.09</v>
      </c>
      <c r="G82">
        <v>16.43</v>
      </c>
      <c r="H82">
        <v>15.95</v>
      </c>
      <c r="I82">
        <v>14.62</v>
      </c>
      <c r="J82">
        <v>13.03</v>
      </c>
      <c r="K82">
        <v>11.32</v>
      </c>
      <c r="L82">
        <v>9.19</v>
      </c>
      <c r="M82" t="s">
        <v>67</v>
      </c>
      <c r="N82" t="s">
        <v>67</v>
      </c>
      <c r="O82" t="s">
        <v>67</v>
      </c>
      <c r="P82" t="s">
        <v>67</v>
      </c>
      <c r="Q82" t="s">
        <v>67</v>
      </c>
      <c r="R82" t="s">
        <v>67</v>
      </c>
      <c r="S82" t="s">
        <v>67</v>
      </c>
      <c r="T82" t="s">
        <v>67</v>
      </c>
      <c r="U82" t="s">
        <v>67</v>
      </c>
      <c r="V82" t="s">
        <v>67</v>
      </c>
    </row>
    <row r="83" spans="1:23" x14ac:dyDescent="0.25">
      <c r="A83" s="5" t="s">
        <v>187</v>
      </c>
      <c r="B83" s="5" t="s">
        <v>188</v>
      </c>
      <c r="C83">
        <v>-17.72</v>
      </c>
      <c r="D83">
        <v>7.97</v>
      </c>
      <c r="E83">
        <v>-30.97</v>
      </c>
      <c r="F83">
        <v>1.6</v>
      </c>
      <c r="G83">
        <v>0.48</v>
      </c>
      <c r="H83">
        <v>8.92</v>
      </c>
      <c r="I83">
        <v>10.64</v>
      </c>
      <c r="J83">
        <v>23.1</v>
      </c>
      <c r="K83">
        <v>34.619999999999997</v>
      </c>
      <c r="L83">
        <v>26.83</v>
      </c>
      <c r="M83">
        <v>-32.04</v>
      </c>
      <c r="N83">
        <v>63.06</v>
      </c>
      <c r="O83">
        <v>184.62</v>
      </c>
      <c r="P83">
        <v>7700</v>
      </c>
      <c r="Q83">
        <v>-95.45</v>
      </c>
      <c r="R83">
        <v>10</v>
      </c>
      <c r="S83">
        <v>-23.08</v>
      </c>
      <c r="T83">
        <v>18.18</v>
      </c>
      <c r="U83">
        <v>633.33000000000004</v>
      </c>
      <c r="V83" t="s">
        <v>67</v>
      </c>
    </row>
    <row r="84" spans="1:23" x14ac:dyDescent="0.25">
      <c r="A84" s="5" t="s">
        <v>189</v>
      </c>
      <c r="B84" s="5" t="s">
        <v>190</v>
      </c>
      <c r="C84">
        <v>-13.57</v>
      </c>
      <c r="D84">
        <v>-7.13</v>
      </c>
      <c r="E84">
        <v>-9.6300000000000008</v>
      </c>
      <c r="F84">
        <v>3.67</v>
      </c>
      <c r="G84">
        <v>6.68</v>
      </c>
      <c r="H84">
        <v>14.22</v>
      </c>
      <c r="I84">
        <v>22.79</v>
      </c>
      <c r="J84">
        <v>28.18</v>
      </c>
      <c r="K84">
        <v>9.8000000000000007</v>
      </c>
      <c r="L84">
        <v>19.28</v>
      </c>
      <c r="M84">
        <v>71.88</v>
      </c>
      <c r="N84">
        <v>2649.23</v>
      </c>
      <c r="O84">
        <v>2596.39</v>
      </c>
      <c r="P84">
        <v>2538.1799999999998</v>
      </c>
      <c r="Q84">
        <v>-36.18</v>
      </c>
      <c r="R84">
        <v>1.7</v>
      </c>
      <c r="S84">
        <v>209.48</v>
      </c>
      <c r="T84" t="s">
        <v>67</v>
      </c>
      <c r="U84" t="s">
        <v>67</v>
      </c>
      <c r="V84" t="s">
        <v>67</v>
      </c>
    </row>
    <row r="85" spans="1:23" x14ac:dyDescent="0.25">
      <c r="A85" s="5" t="s">
        <v>191</v>
      </c>
      <c r="B85" s="5" t="s">
        <v>192</v>
      </c>
      <c r="C85">
        <v>-7.73</v>
      </c>
      <c r="D85">
        <v>-2.4</v>
      </c>
      <c r="E85">
        <v>-1.87</v>
      </c>
      <c r="F85">
        <v>8.9499999999999993</v>
      </c>
      <c r="G85">
        <v>15.55</v>
      </c>
      <c r="H85">
        <v>20.82</v>
      </c>
      <c r="I85">
        <v>12.63</v>
      </c>
      <c r="J85">
        <v>23.11</v>
      </c>
      <c r="K85">
        <v>55.42</v>
      </c>
      <c r="L85">
        <v>1588.49</v>
      </c>
      <c r="M85">
        <v>1564.04</v>
      </c>
      <c r="N85">
        <v>1572.45</v>
      </c>
      <c r="O85">
        <v>1555.22</v>
      </c>
      <c r="P85">
        <v>1521.93</v>
      </c>
      <c r="Q85">
        <v>108.6</v>
      </c>
      <c r="R85" t="s">
        <v>67</v>
      </c>
      <c r="S85" t="s">
        <v>67</v>
      </c>
      <c r="T85" t="s">
        <v>67</v>
      </c>
      <c r="U85" t="s">
        <v>67</v>
      </c>
      <c r="V85" t="s">
        <v>67</v>
      </c>
    </row>
    <row r="86" spans="1:23" x14ac:dyDescent="0.25">
      <c r="A86" s="5" t="s">
        <v>193</v>
      </c>
      <c r="B86" s="5" t="s">
        <v>194</v>
      </c>
      <c r="C86">
        <v>6.55</v>
      </c>
      <c r="D86">
        <v>5.12</v>
      </c>
      <c r="E86">
        <v>10.62</v>
      </c>
      <c r="F86">
        <v>32.18</v>
      </c>
      <c r="G86">
        <v>802.02</v>
      </c>
      <c r="H86">
        <v>792.43</v>
      </c>
      <c r="I86">
        <v>792.54</v>
      </c>
      <c r="J86">
        <v>789.17</v>
      </c>
      <c r="K86">
        <v>788.67</v>
      </c>
      <c r="L86">
        <v>848.55</v>
      </c>
      <c r="M86" t="s">
        <v>67</v>
      </c>
      <c r="N86" t="s">
        <v>67</v>
      </c>
      <c r="O86" t="s">
        <v>67</v>
      </c>
      <c r="P86" t="s">
        <v>67</v>
      </c>
      <c r="Q86" t="s">
        <v>67</v>
      </c>
      <c r="R86" t="s">
        <v>67</v>
      </c>
      <c r="S86" t="s">
        <v>67</v>
      </c>
      <c r="T86" t="s">
        <v>67</v>
      </c>
      <c r="U86" t="s">
        <v>67</v>
      </c>
      <c r="V86" t="s">
        <v>67</v>
      </c>
    </row>
    <row r="87" spans="1:23" x14ac:dyDescent="0.25">
      <c r="A87" s="5" t="s">
        <v>195</v>
      </c>
      <c r="B87" s="5" t="s">
        <v>196</v>
      </c>
      <c r="C87">
        <v>-1.38</v>
      </c>
      <c r="D87">
        <v>-7.08</v>
      </c>
      <c r="E87">
        <v>-9.89</v>
      </c>
      <c r="F87">
        <v>1.72</v>
      </c>
      <c r="G87">
        <v>0.96</v>
      </c>
      <c r="H87">
        <v>0.79</v>
      </c>
      <c r="I87">
        <v>1.3</v>
      </c>
      <c r="J87">
        <v>0.48</v>
      </c>
      <c r="K87">
        <v>0.16</v>
      </c>
      <c r="L87">
        <v>0.01</v>
      </c>
      <c r="M87">
        <v>0</v>
      </c>
      <c r="N87">
        <v>0</v>
      </c>
      <c r="O87">
        <v>0.01</v>
      </c>
      <c r="P87">
        <v>0.01</v>
      </c>
      <c r="Q87">
        <v>8.7799999999999994</v>
      </c>
      <c r="R87" t="s">
        <v>67</v>
      </c>
      <c r="S87" t="s">
        <v>67</v>
      </c>
      <c r="T87" t="s">
        <v>67</v>
      </c>
      <c r="U87" t="s">
        <v>67</v>
      </c>
      <c r="V87" t="s">
        <v>67</v>
      </c>
    </row>
    <row r="88" spans="1:23" x14ac:dyDescent="0.25">
      <c r="A88" s="5" t="s">
        <v>197</v>
      </c>
      <c r="B88" s="5" t="s">
        <v>198</v>
      </c>
      <c r="C88">
        <v>-16.37</v>
      </c>
      <c r="D88">
        <v>14.63</v>
      </c>
      <c r="E88">
        <v>-32.29</v>
      </c>
      <c r="F88">
        <v>1.42</v>
      </c>
      <c r="G88">
        <v>2.81</v>
      </c>
      <c r="H88">
        <v>9.73</v>
      </c>
      <c r="I88">
        <v>8.1199999999999992</v>
      </c>
      <c r="J88">
        <v>24.54</v>
      </c>
      <c r="K88">
        <v>37.049999999999997</v>
      </c>
      <c r="L88">
        <v>34.15</v>
      </c>
      <c r="M88">
        <v>-36.06</v>
      </c>
      <c r="N88">
        <v>58.82</v>
      </c>
      <c r="O88">
        <v>125.87</v>
      </c>
      <c r="P88">
        <v>694.44</v>
      </c>
      <c r="Q88">
        <v>-69.489999999999995</v>
      </c>
      <c r="R88">
        <v>-3.28</v>
      </c>
      <c r="S88">
        <v>-29.07</v>
      </c>
      <c r="T88">
        <v>-3.37</v>
      </c>
      <c r="U88">
        <v>93.48</v>
      </c>
      <c r="V88" t="s">
        <v>67</v>
      </c>
    </row>
    <row r="89" spans="1:23" x14ac:dyDescent="0.25">
      <c r="A89" s="5" t="s">
        <v>199</v>
      </c>
      <c r="B89" s="5" t="s">
        <v>200</v>
      </c>
      <c r="C89">
        <v>-11.34</v>
      </c>
      <c r="D89">
        <v>-5.41</v>
      </c>
      <c r="E89">
        <v>-9.35</v>
      </c>
      <c r="F89">
        <v>4.6500000000000004</v>
      </c>
      <c r="G89">
        <v>6.89</v>
      </c>
      <c r="H89">
        <v>14.13</v>
      </c>
      <c r="I89">
        <v>23.24</v>
      </c>
      <c r="J89">
        <v>31.91</v>
      </c>
      <c r="K89">
        <v>11.71</v>
      </c>
      <c r="L89">
        <v>18.97</v>
      </c>
      <c r="M89">
        <v>49.54</v>
      </c>
      <c r="N89">
        <v>293.04000000000002</v>
      </c>
      <c r="O89">
        <v>250.27</v>
      </c>
      <c r="P89">
        <v>207.22</v>
      </c>
      <c r="Q89">
        <v>-33.950000000000003</v>
      </c>
      <c r="R89">
        <v>-11.91</v>
      </c>
      <c r="S89">
        <v>20.350000000000001</v>
      </c>
      <c r="T89" t="s">
        <v>67</v>
      </c>
      <c r="U89" t="s">
        <v>67</v>
      </c>
      <c r="V89" t="s">
        <v>67</v>
      </c>
    </row>
    <row r="90" spans="1:23" x14ac:dyDescent="0.25">
      <c r="A90" s="5" t="s">
        <v>201</v>
      </c>
      <c r="B90" s="5" t="s">
        <v>202</v>
      </c>
      <c r="C90">
        <v>-5.96</v>
      </c>
      <c r="D90">
        <v>-0.74</v>
      </c>
      <c r="E90">
        <v>-2.04</v>
      </c>
      <c r="F90">
        <v>9.32</v>
      </c>
      <c r="G90">
        <v>16.45</v>
      </c>
      <c r="H90">
        <v>22.72</v>
      </c>
      <c r="I90">
        <v>13.56</v>
      </c>
      <c r="J90">
        <v>23.7</v>
      </c>
      <c r="K90">
        <v>43.97</v>
      </c>
      <c r="L90">
        <v>175.44</v>
      </c>
      <c r="M90">
        <v>154.72</v>
      </c>
      <c r="N90">
        <v>161.27000000000001</v>
      </c>
      <c r="O90">
        <v>143.69</v>
      </c>
      <c r="P90">
        <v>117.85</v>
      </c>
      <c r="Q90">
        <v>-2.35</v>
      </c>
      <c r="R90" t="s">
        <v>67</v>
      </c>
      <c r="S90" t="s">
        <v>67</v>
      </c>
      <c r="T90" t="s">
        <v>67</v>
      </c>
      <c r="U90" t="s">
        <v>67</v>
      </c>
      <c r="V90" t="s">
        <v>67</v>
      </c>
    </row>
    <row r="91" spans="1:23" x14ac:dyDescent="0.25">
      <c r="A91" s="5" t="s">
        <v>203</v>
      </c>
      <c r="B91" s="5" t="s">
        <v>204</v>
      </c>
      <c r="C91">
        <v>8.3800000000000008</v>
      </c>
      <c r="D91">
        <v>6.41</v>
      </c>
      <c r="E91">
        <v>10.83</v>
      </c>
      <c r="F91">
        <v>26.64</v>
      </c>
      <c r="G91">
        <v>95.95</v>
      </c>
      <c r="H91">
        <v>88.72</v>
      </c>
      <c r="I91">
        <v>87.42</v>
      </c>
      <c r="J91">
        <v>83.7</v>
      </c>
      <c r="K91">
        <v>80.91</v>
      </c>
      <c r="L91">
        <v>86.55</v>
      </c>
      <c r="M91" t="s">
        <v>67</v>
      </c>
      <c r="N91" t="s">
        <v>67</v>
      </c>
      <c r="O91" t="s">
        <v>67</v>
      </c>
      <c r="P91" t="s">
        <v>67</v>
      </c>
      <c r="Q91" t="s">
        <v>67</v>
      </c>
      <c r="R91" t="s">
        <v>67</v>
      </c>
      <c r="S91" t="s">
        <v>67</v>
      </c>
      <c r="T91" t="s">
        <v>67</v>
      </c>
      <c r="U91" t="s">
        <v>67</v>
      </c>
      <c r="V91" t="s">
        <v>67</v>
      </c>
    </row>
    <row r="92" spans="1:23" x14ac:dyDescent="0.25">
      <c r="A92" s="5" t="s">
        <v>205</v>
      </c>
      <c r="B92" s="5" t="s">
        <v>206</v>
      </c>
      <c r="C92">
        <v>-80.45</v>
      </c>
      <c r="D92">
        <v>53.28</v>
      </c>
      <c r="E92">
        <v>78.180000000000007</v>
      </c>
      <c r="F92">
        <v>-57.51</v>
      </c>
      <c r="G92">
        <v>98.29</v>
      </c>
      <c r="H92">
        <v>6.09</v>
      </c>
      <c r="I92">
        <v>-19.850000000000001</v>
      </c>
      <c r="J92">
        <v>-0.98</v>
      </c>
      <c r="K92">
        <v>-12.91</v>
      </c>
      <c r="L92">
        <v>379.02</v>
      </c>
      <c r="M92">
        <v>-13.24</v>
      </c>
      <c r="N92">
        <v>-34.01</v>
      </c>
      <c r="O92">
        <v>3.72</v>
      </c>
      <c r="P92">
        <v>-17.93</v>
      </c>
      <c r="Q92">
        <v>-3.46</v>
      </c>
      <c r="R92">
        <v>6.12</v>
      </c>
      <c r="S92">
        <v>-31.69</v>
      </c>
      <c r="T92">
        <v>-28.6</v>
      </c>
      <c r="U92">
        <v>26.11</v>
      </c>
      <c r="V92" t="s">
        <v>67</v>
      </c>
    </row>
    <row r="93" spans="1:23" x14ac:dyDescent="0.25">
      <c r="A93" s="5" t="s">
        <v>207</v>
      </c>
      <c r="B93" s="5" t="s">
        <v>208</v>
      </c>
      <c r="C93">
        <v>17</v>
      </c>
      <c r="D93">
        <v>24.65</v>
      </c>
      <c r="E93">
        <v>39.65</v>
      </c>
      <c r="F93">
        <v>15.62</v>
      </c>
      <c r="G93">
        <v>28.18</v>
      </c>
      <c r="H93">
        <v>-4.91</v>
      </c>
      <c r="I93">
        <v>-11.25</v>
      </c>
      <c r="J93">
        <v>121.71</v>
      </c>
      <c r="K93">
        <v>117.62</v>
      </c>
      <c r="L93">
        <v>110.59</v>
      </c>
      <c r="M93">
        <v>-14.51</v>
      </c>
      <c r="N93">
        <v>-16.07</v>
      </c>
      <c r="O93">
        <v>-5.89</v>
      </c>
      <c r="P93">
        <v>-5.09</v>
      </c>
      <c r="Q93">
        <v>-9.68</v>
      </c>
      <c r="R93">
        <v>-18.059999999999999</v>
      </c>
      <c r="S93">
        <v>-11.39</v>
      </c>
      <c r="T93" t="s">
        <v>67</v>
      </c>
      <c r="U93" t="s">
        <v>67</v>
      </c>
      <c r="V93" t="s">
        <v>67</v>
      </c>
    </row>
    <row r="94" spans="1:23" x14ac:dyDescent="0.25">
      <c r="A94" s="5" t="s">
        <v>209</v>
      </c>
      <c r="B94" s="5" t="s">
        <v>210</v>
      </c>
      <c r="C94">
        <v>18.36</v>
      </c>
      <c r="D94">
        <v>35.67</v>
      </c>
      <c r="E94">
        <v>21.04</v>
      </c>
      <c r="F94">
        <v>5.21</v>
      </c>
      <c r="G94">
        <v>14.13</v>
      </c>
      <c r="H94">
        <v>70.27</v>
      </c>
      <c r="I94">
        <v>66.41</v>
      </c>
      <c r="J94">
        <v>63.58</v>
      </c>
      <c r="K94">
        <v>64.52</v>
      </c>
      <c r="L94">
        <v>63.51</v>
      </c>
      <c r="M94">
        <v>-12.98</v>
      </c>
      <c r="N94">
        <v>-9.11</v>
      </c>
      <c r="O94">
        <v>-8.65</v>
      </c>
      <c r="P94">
        <v>-15.11</v>
      </c>
      <c r="Q94">
        <v>-6.3</v>
      </c>
      <c r="R94" t="s">
        <v>67</v>
      </c>
      <c r="S94" t="s">
        <v>67</v>
      </c>
      <c r="T94" t="s">
        <v>67</v>
      </c>
      <c r="U94" t="s">
        <v>67</v>
      </c>
      <c r="V94" t="s">
        <v>67</v>
      </c>
    </row>
    <row r="95" spans="1:23" x14ac:dyDescent="0.25">
      <c r="A95" s="5" t="s">
        <v>211</v>
      </c>
      <c r="B95" s="5" t="s">
        <v>212</v>
      </c>
      <c r="C95">
        <v>44.32</v>
      </c>
      <c r="D95">
        <v>51.04</v>
      </c>
      <c r="E95">
        <v>42.31</v>
      </c>
      <c r="F95">
        <v>34.86</v>
      </c>
      <c r="G95">
        <v>38.82</v>
      </c>
      <c r="H95">
        <v>28.65</v>
      </c>
      <c r="I95">
        <v>28.65</v>
      </c>
      <c r="J95">
        <v>27.46</v>
      </c>
      <c r="K95">
        <v>24.7</v>
      </c>
      <c r="L95">
        <v>28.6</v>
      </c>
      <c r="M95" t="s">
        <v>67</v>
      </c>
      <c r="N95" t="s">
        <v>67</v>
      </c>
      <c r="O95" t="s">
        <v>67</v>
      </c>
      <c r="P95" t="s">
        <v>67</v>
      </c>
      <c r="Q95" t="s">
        <v>67</v>
      </c>
      <c r="R95" t="s">
        <v>67</v>
      </c>
      <c r="S95" t="s">
        <v>67</v>
      </c>
      <c r="T95" t="s">
        <v>67</v>
      </c>
      <c r="U95" t="s">
        <v>67</v>
      </c>
      <c r="V95" t="s">
        <v>67</v>
      </c>
    </row>
    <row r="96" spans="1:23" x14ac:dyDescent="0.25">
      <c r="A96" s="5" t="s">
        <v>213</v>
      </c>
      <c r="B96" s="5" t="s">
        <v>214</v>
      </c>
      <c r="C96">
        <v>315.39999999999998</v>
      </c>
      <c r="D96">
        <v>302.60000000000002</v>
      </c>
      <c r="E96">
        <v>320.60000000000002</v>
      </c>
      <c r="F96">
        <v>323.89999999999998</v>
      </c>
      <c r="G96">
        <v>135.6</v>
      </c>
      <c r="H96">
        <v>144</v>
      </c>
      <c r="I96">
        <v>142.4</v>
      </c>
      <c r="J96">
        <v>117.2</v>
      </c>
      <c r="K96">
        <v>100.4</v>
      </c>
      <c r="L96">
        <v>78</v>
      </c>
      <c r="M96">
        <v>57.5</v>
      </c>
      <c r="N96">
        <v>58.5</v>
      </c>
      <c r="O96">
        <v>43.2</v>
      </c>
      <c r="P96">
        <v>30.2</v>
      </c>
      <c r="Q96">
        <v>72.7</v>
      </c>
      <c r="R96">
        <v>76.8</v>
      </c>
      <c r="S96">
        <v>82.7</v>
      </c>
      <c r="T96">
        <v>90.9</v>
      </c>
      <c r="U96">
        <v>79.8</v>
      </c>
      <c r="V96">
        <v>71.3</v>
      </c>
      <c r="W96" t="s">
        <v>67</v>
      </c>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W96"/>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10" customWidth="1"/>
    <col min="13" max="17" width="20" customWidth="1"/>
    <col min="18" max="18" width="10" customWidth="1"/>
    <col min="19" max="20" width="22" customWidth="1"/>
    <col min="21" max="21" width="9" customWidth="1"/>
    <col min="22" max="22" width="20" customWidth="1"/>
    <col min="23" max="23" width="8" customWidth="1"/>
  </cols>
  <sheetData>
    <row r="1" spans="1:23" ht="18.75" customHeight="1" x14ac:dyDescent="0.3">
      <c r="A1" s="1" t="s">
        <v>784</v>
      </c>
      <c r="B1" s="2" t="s">
        <v>785</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786</v>
      </c>
      <c r="C4" s="5" t="s">
        <v>9</v>
      </c>
      <c r="D4" s="5"/>
      <c r="E4" t="s">
        <v>787</v>
      </c>
      <c r="G4" t="s">
        <v>367</v>
      </c>
      <c r="H4" t="s">
        <v>220</v>
      </c>
      <c r="J4" t="s">
        <v>788</v>
      </c>
      <c r="L4" t="s">
        <v>789</v>
      </c>
    </row>
    <row r="5" spans="1:23" x14ac:dyDescent="0.25">
      <c r="A5" s="5" t="s">
        <v>15</v>
      </c>
      <c r="B5" t="s">
        <v>790</v>
      </c>
      <c r="C5" s="5" t="s">
        <v>17</v>
      </c>
      <c r="D5" s="5"/>
      <c r="E5" t="s">
        <v>67</v>
      </c>
      <c r="G5" t="s">
        <v>791</v>
      </c>
      <c r="H5" t="s">
        <v>12</v>
      </c>
      <c r="J5" t="s">
        <v>288</v>
      </c>
      <c r="L5" t="s">
        <v>792</v>
      </c>
    </row>
    <row r="6" spans="1:23" x14ac:dyDescent="0.25">
      <c r="A6" s="5" t="s">
        <v>23</v>
      </c>
      <c r="B6" t="s">
        <v>793</v>
      </c>
      <c r="C6" s="5" t="s">
        <v>25</v>
      </c>
      <c r="D6" s="5"/>
      <c r="E6" t="s">
        <v>794</v>
      </c>
      <c r="G6" t="s">
        <v>273</v>
      </c>
      <c r="H6" t="s">
        <v>20</v>
      </c>
      <c r="J6" t="s">
        <v>795</v>
      </c>
      <c r="L6" t="s">
        <v>247</v>
      </c>
    </row>
    <row r="7" spans="1:23" x14ac:dyDescent="0.25">
      <c r="A7" s="5" t="s">
        <v>29</v>
      </c>
      <c r="B7" t="s">
        <v>231</v>
      </c>
      <c r="C7" s="5" t="s">
        <v>31</v>
      </c>
      <c r="D7" s="5"/>
      <c r="E7" t="s">
        <v>796</v>
      </c>
      <c r="G7" t="s">
        <v>797</v>
      </c>
      <c r="H7" t="s">
        <v>28</v>
      </c>
      <c r="J7" t="s">
        <v>798</v>
      </c>
      <c r="L7" t="s">
        <v>509</v>
      </c>
    </row>
    <row r="8" spans="1:23" x14ac:dyDescent="0.25">
      <c r="A8" s="5" t="s">
        <v>35</v>
      </c>
      <c r="B8" t="s">
        <v>36</v>
      </c>
      <c r="C8" s="5" t="s">
        <v>37</v>
      </c>
      <c r="D8" s="5"/>
      <c r="E8" t="s">
        <v>799</v>
      </c>
      <c r="G8" t="s">
        <v>33</v>
      </c>
      <c r="H8" t="s">
        <v>34</v>
      </c>
      <c r="J8" t="s">
        <v>572</v>
      </c>
      <c r="L8" t="s">
        <v>800</v>
      </c>
    </row>
    <row r="9" spans="1:23" x14ac:dyDescent="0.25">
      <c r="A9" s="5" t="s">
        <v>41</v>
      </c>
      <c r="B9" t="s">
        <v>42</v>
      </c>
      <c r="C9" s="5" t="s">
        <v>43</v>
      </c>
      <c r="D9" s="5"/>
      <c r="E9" t="s">
        <v>801</v>
      </c>
      <c r="G9" t="s">
        <v>239</v>
      </c>
      <c r="H9" t="s">
        <v>40</v>
      </c>
      <c r="J9" t="s">
        <v>802</v>
      </c>
      <c r="L9" t="s">
        <v>441</v>
      </c>
    </row>
    <row r="10" spans="1:23" x14ac:dyDescent="0.25">
      <c r="A10" s="5" t="s">
        <v>45</v>
      </c>
      <c r="B10" t="s">
        <v>323</v>
      </c>
      <c r="C10" s="5" t="s">
        <v>47</v>
      </c>
      <c r="D10" s="5"/>
      <c r="E10" t="s">
        <v>803</v>
      </c>
      <c r="J10" t="s">
        <v>354</v>
      </c>
      <c r="L10" t="s">
        <v>509</v>
      </c>
    </row>
    <row r="11" spans="1:23" x14ac:dyDescent="0.25">
      <c r="A11" s="5" t="s">
        <v>49</v>
      </c>
      <c r="B11" t="s">
        <v>719</v>
      </c>
      <c r="J11" t="s">
        <v>225</v>
      </c>
      <c r="L11" t="s">
        <v>569</v>
      </c>
    </row>
    <row r="12" spans="1:23" x14ac:dyDescent="0.25">
      <c r="A12" s="5" t="s">
        <v>51</v>
      </c>
      <c r="B12" t="s">
        <v>52</v>
      </c>
      <c r="J12" t="s">
        <v>408</v>
      </c>
      <c r="L12" t="s">
        <v>694</v>
      </c>
    </row>
    <row r="13" spans="1:23" x14ac:dyDescent="0.25">
      <c r="A13" s="5" t="s">
        <v>53</v>
      </c>
      <c r="B13" t="s">
        <v>804</v>
      </c>
    </row>
    <row r="14" spans="1:23" x14ac:dyDescent="0.25">
      <c r="A14" s="5" t="s">
        <v>55</v>
      </c>
      <c r="B14" t="s">
        <v>805</v>
      </c>
    </row>
    <row r="15" spans="1:23" x14ac:dyDescent="0.25">
      <c r="A15" s="5" t="s">
        <v>57</v>
      </c>
      <c r="B15" t="s">
        <v>806</v>
      </c>
    </row>
    <row r="16" spans="1:23" x14ac:dyDescent="0.25">
      <c r="A16" s="5" t="s">
        <v>59</v>
      </c>
      <c r="B16" t="s">
        <v>807</v>
      </c>
    </row>
    <row r="17" spans="1:23" x14ac:dyDescent="0.25">
      <c r="A17" s="5" t="s">
        <v>61</v>
      </c>
      <c r="B17" t="s">
        <v>808</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4327</v>
      </c>
      <c r="D20">
        <v>4153</v>
      </c>
      <c r="E20">
        <v>4044</v>
      </c>
      <c r="F20">
        <v>4249</v>
      </c>
      <c r="G20">
        <v>6481</v>
      </c>
      <c r="H20">
        <v>7697</v>
      </c>
      <c r="I20">
        <v>8415</v>
      </c>
      <c r="J20">
        <v>8509</v>
      </c>
      <c r="K20">
        <v>8209</v>
      </c>
      <c r="L20">
        <v>8007</v>
      </c>
      <c r="M20">
        <v>9581</v>
      </c>
      <c r="N20">
        <v>9757</v>
      </c>
      <c r="O20">
        <v>8637</v>
      </c>
      <c r="P20">
        <v>7502</v>
      </c>
      <c r="Q20">
        <v>6208</v>
      </c>
      <c r="R20">
        <v>5466</v>
      </c>
      <c r="S20">
        <v>4592</v>
      </c>
      <c r="T20">
        <v>3886</v>
      </c>
      <c r="U20">
        <v>3645</v>
      </c>
      <c r="V20">
        <v>3653</v>
      </c>
      <c r="W20" t="s">
        <v>67</v>
      </c>
    </row>
    <row r="21" spans="1:23" x14ac:dyDescent="0.25">
      <c r="A21" s="5" t="s">
        <v>68</v>
      </c>
      <c r="B21" s="5" t="s">
        <v>69</v>
      </c>
      <c r="C21">
        <v>28.1</v>
      </c>
      <c r="D21">
        <v>-12.2</v>
      </c>
      <c r="E21">
        <v>-126.1</v>
      </c>
      <c r="F21">
        <v>-230.8</v>
      </c>
      <c r="G21">
        <v>133.69999999999999</v>
      </c>
      <c r="H21">
        <v>6.8</v>
      </c>
      <c r="I21">
        <v>287.10000000000002</v>
      </c>
      <c r="J21">
        <v>414.9</v>
      </c>
      <c r="K21">
        <v>361</v>
      </c>
      <c r="L21">
        <v>342.8</v>
      </c>
      <c r="M21">
        <v>249.6</v>
      </c>
      <c r="N21">
        <v>298.10000000000002</v>
      </c>
      <c r="O21">
        <v>229.2</v>
      </c>
      <c r="P21">
        <v>169.8</v>
      </c>
      <c r="Q21">
        <v>109.5</v>
      </c>
      <c r="R21">
        <v>80.7</v>
      </c>
      <c r="S21">
        <v>136.69999999999999</v>
      </c>
      <c r="T21">
        <v>105.1</v>
      </c>
      <c r="U21">
        <v>34.799999999999997</v>
      </c>
      <c r="V21">
        <v>9.6</v>
      </c>
      <c r="W21" t="s">
        <v>67</v>
      </c>
    </row>
    <row r="22" spans="1:23" x14ac:dyDescent="0.25">
      <c r="A22" s="5" t="s">
        <v>70</v>
      </c>
      <c r="B22" s="5" t="s">
        <v>71</v>
      </c>
      <c r="C22">
        <v>-21.9</v>
      </c>
      <c r="D22">
        <v>15</v>
      </c>
      <c r="E22">
        <v>-11.8</v>
      </c>
      <c r="F22">
        <v>-22.1</v>
      </c>
      <c r="G22">
        <v>-28.3</v>
      </c>
      <c r="H22">
        <v>-36.200000000000003</v>
      </c>
      <c r="I22">
        <v>-43.1</v>
      </c>
      <c r="J22">
        <v>-34</v>
      </c>
      <c r="K22">
        <v>-30.4</v>
      </c>
      <c r="L22">
        <v>-40</v>
      </c>
      <c r="M22">
        <v>-35.6</v>
      </c>
      <c r="N22">
        <v>-14.5</v>
      </c>
      <c r="O22">
        <v>-1.4</v>
      </c>
      <c r="P22">
        <v>3.4</v>
      </c>
      <c r="Q22">
        <v>5.9</v>
      </c>
      <c r="R22">
        <v>10.3</v>
      </c>
      <c r="S22">
        <v>-2.8</v>
      </c>
      <c r="T22">
        <v>16.5</v>
      </c>
      <c r="U22">
        <v>35.9</v>
      </c>
      <c r="V22">
        <v>52</v>
      </c>
      <c r="W22" t="s">
        <v>67</v>
      </c>
    </row>
    <row r="23" spans="1:23" x14ac:dyDescent="0.25">
      <c r="A23" s="5" t="s">
        <v>72</v>
      </c>
      <c r="B23" s="5" t="s">
        <v>73</v>
      </c>
      <c r="C23">
        <v>6.2</v>
      </c>
      <c r="D23">
        <v>2.8</v>
      </c>
      <c r="E23">
        <v>-137.9</v>
      </c>
      <c r="F23">
        <v>-252.9</v>
      </c>
      <c r="G23">
        <v>105.4</v>
      </c>
      <c r="H23">
        <v>-29.4</v>
      </c>
      <c r="I23">
        <v>244</v>
      </c>
      <c r="J23">
        <v>380.9</v>
      </c>
      <c r="K23">
        <v>330.6</v>
      </c>
      <c r="L23">
        <v>302.8</v>
      </c>
      <c r="M23">
        <v>214</v>
      </c>
      <c r="N23">
        <v>283.60000000000002</v>
      </c>
      <c r="O23">
        <v>227.8</v>
      </c>
      <c r="P23">
        <v>173.2</v>
      </c>
      <c r="Q23">
        <v>115.4</v>
      </c>
      <c r="R23">
        <v>91</v>
      </c>
      <c r="S23">
        <v>133.9</v>
      </c>
      <c r="T23">
        <v>121.6</v>
      </c>
      <c r="U23">
        <v>70.7</v>
      </c>
      <c r="V23">
        <v>61.6</v>
      </c>
      <c r="W23" t="s">
        <v>67</v>
      </c>
    </row>
    <row r="24" spans="1:23" x14ac:dyDescent="0.25">
      <c r="A24" s="5" t="s">
        <v>74</v>
      </c>
      <c r="B24" s="5" t="s">
        <v>75</v>
      </c>
      <c r="C24">
        <v>3.9</v>
      </c>
      <c r="D24">
        <v>22.8</v>
      </c>
      <c r="E24">
        <v>2.5</v>
      </c>
      <c r="F24">
        <v>25.9</v>
      </c>
      <c r="G24">
        <v>100.5</v>
      </c>
      <c r="H24">
        <v>45.5</v>
      </c>
      <c r="I24">
        <v>71.5</v>
      </c>
      <c r="J24">
        <v>103.5</v>
      </c>
      <c r="K24">
        <v>108.7</v>
      </c>
      <c r="L24">
        <v>95.1</v>
      </c>
      <c r="M24">
        <v>71.3</v>
      </c>
      <c r="N24">
        <v>79.2</v>
      </c>
      <c r="O24">
        <v>87.9</v>
      </c>
      <c r="P24">
        <v>77</v>
      </c>
      <c r="Q24">
        <v>41.6</v>
      </c>
      <c r="R24">
        <v>34.299999999999997</v>
      </c>
      <c r="S24">
        <v>4</v>
      </c>
      <c r="T24">
        <v>4.5999999999999996</v>
      </c>
      <c r="U24">
        <v>18.399999999999999</v>
      </c>
      <c r="V24">
        <v>18.100000000000001</v>
      </c>
      <c r="W24" t="s">
        <v>67</v>
      </c>
    </row>
    <row r="25" spans="1:23" x14ac:dyDescent="0.25">
      <c r="A25" s="5" t="s">
        <v>76</v>
      </c>
      <c r="B25" s="5" t="s">
        <v>77</v>
      </c>
      <c r="C25">
        <v>2.2999999999999998</v>
      </c>
      <c r="D25">
        <v>-20</v>
      </c>
      <c r="E25">
        <v>-140.4</v>
      </c>
      <c r="F25">
        <v>-278.8</v>
      </c>
      <c r="G25">
        <v>4.9000000000000004</v>
      </c>
      <c r="H25">
        <v>-74.900000000000006</v>
      </c>
      <c r="I25">
        <v>172.5</v>
      </c>
      <c r="J25">
        <v>277.39999999999998</v>
      </c>
      <c r="K25">
        <v>221.9</v>
      </c>
      <c r="L25">
        <v>207.7</v>
      </c>
      <c r="M25">
        <v>142.69999999999999</v>
      </c>
      <c r="N25">
        <v>204.4</v>
      </c>
      <c r="O25">
        <v>139.9</v>
      </c>
      <c r="P25">
        <v>96.2</v>
      </c>
      <c r="Q25">
        <v>73.8</v>
      </c>
      <c r="R25">
        <v>56.7</v>
      </c>
      <c r="S25">
        <v>129.9</v>
      </c>
      <c r="T25">
        <v>117</v>
      </c>
      <c r="U25">
        <v>52.3</v>
      </c>
      <c r="V25">
        <v>43.5</v>
      </c>
      <c r="W25" t="s">
        <v>67</v>
      </c>
    </row>
    <row r="26" spans="1:23" x14ac:dyDescent="0.25">
      <c r="A26" s="5" t="s">
        <v>78</v>
      </c>
      <c r="B26" s="5" t="s">
        <v>79</v>
      </c>
      <c r="C26">
        <v>-1.7</v>
      </c>
      <c r="D26">
        <v>-1</v>
      </c>
      <c r="E26">
        <v>-2.6</v>
      </c>
      <c r="F26">
        <v>-1.6</v>
      </c>
      <c r="G26">
        <v>14.5</v>
      </c>
      <c r="H26">
        <v>30.7</v>
      </c>
      <c r="I26">
        <v>-3.4</v>
      </c>
      <c r="J26">
        <v>-2.5</v>
      </c>
      <c r="K26">
        <v>-1.8</v>
      </c>
      <c r="L26">
        <v>-2.4</v>
      </c>
      <c r="M26">
        <v>-2.5</v>
      </c>
      <c r="N26">
        <v>-4</v>
      </c>
      <c r="O26">
        <v>-5.8</v>
      </c>
      <c r="P26">
        <v>-4.0999999999999996</v>
      </c>
      <c r="Q26">
        <v>-7.3</v>
      </c>
      <c r="R26">
        <v>-5.5</v>
      </c>
      <c r="S26">
        <v>-4</v>
      </c>
      <c r="T26">
        <v>-2.2999999999999998</v>
      </c>
      <c r="U26">
        <v>0.1</v>
      </c>
      <c r="V26">
        <v>-0.1</v>
      </c>
      <c r="W26" t="s">
        <v>67</v>
      </c>
    </row>
    <row r="27" spans="1:23" x14ac:dyDescent="0.25">
      <c r="A27" s="5" t="s">
        <v>80</v>
      </c>
      <c r="B27" s="5" t="s">
        <v>81</v>
      </c>
      <c r="C27">
        <v>24.2</v>
      </c>
      <c r="D27">
        <v>-24.3</v>
      </c>
      <c r="E27">
        <v>-88.5</v>
      </c>
      <c r="F27">
        <v>270.60000000000002</v>
      </c>
      <c r="G27">
        <v>-488.7</v>
      </c>
      <c r="H27">
        <v>-71.400000000000006</v>
      </c>
      <c r="I27">
        <v>172.8</v>
      </c>
      <c r="J27">
        <v>274.89999999999998</v>
      </c>
      <c r="K27">
        <v>394.1</v>
      </c>
      <c r="L27">
        <v>284</v>
      </c>
      <c r="M27">
        <v>140.19999999999999</v>
      </c>
      <c r="N27">
        <v>200.4</v>
      </c>
      <c r="O27">
        <v>134.1</v>
      </c>
      <c r="P27">
        <v>92.1</v>
      </c>
      <c r="Q27">
        <v>66.5</v>
      </c>
      <c r="R27">
        <v>51.2</v>
      </c>
      <c r="S27">
        <v>125.9</v>
      </c>
      <c r="T27">
        <v>114.7</v>
      </c>
      <c r="U27">
        <v>52.4</v>
      </c>
      <c r="V27">
        <v>43.4</v>
      </c>
      <c r="W27" t="s">
        <v>67</v>
      </c>
    </row>
    <row r="28" spans="1:23" x14ac:dyDescent="0.25">
      <c r="A28" s="5" t="s">
        <v>82</v>
      </c>
      <c r="B28" s="5" t="s">
        <v>83</v>
      </c>
      <c r="C28">
        <v>1678</v>
      </c>
      <c r="D28">
        <v>1862</v>
      </c>
      <c r="E28">
        <v>1977</v>
      </c>
      <c r="F28">
        <v>2329</v>
      </c>
      <c r="G28">
        <v>2868</v>
      </c>
      <c r="H28">
        <v>2935</v>
      </c>
      <c r="I28">
        <v>3398</v>
      </c>
      <c r="J28">
        <v>3331</v>
      </c>
      <c r="K28">
        <v>4629</v>
      </c>
      <c r="L28">
        <v>3477</v>
      </c>
      <c r="M28">
        <v>3026</v>
      </c>
      <c r="N28">
        <v>2809</v>
      </c>
      <c r="O28">
        <v>2996</v>
      </c>
      <c r="P28">
        <v>2678</v>
      </c>
      <c r="Q28">
        <v>2405</v>
      </c>
      <c r="R28">
        <v>2356</v>
      </c>
      <c r="S28">
        <v>2366</v>
      </c>
      <c r="T28">
        <v>2375</v>
      </c>
      <c r="U28">
        <v>2412</v>
      </c>
      <c r="V28">
        <v>2230</v>
      </c>
      <c r="W28" t="s">
        <v>67</v>
      </c>
    </row>
    <row r="29" spans="1:23" x14ac:dyDescent="0.25">
      <c r="A29" s="5" t="s">
        <v>84</v>
      </c>
      <c r="B29" s="5" t="s">
        <v>85</v>
      </c>
      <c r="C29">
        <v>1676</v>
      </c>
      <c r="D29">
        <v>1540</v>
      </c>
      <c r="E29">
        <v>1557</v>
      </c>
      <c r="F29">
        <v>1569</v>
      </c>
      <c r="G29">
        <v>2177</v>
      </c>
      <c r="H29">
        <v>2804</v>
      </c>
      <c r="I29">
        <v>2947</v>
      </c>
      <c r="J29">
        <v>3343</v>
      </c>
      <c r="K29">
        <v>2926</v>
      </c>
      <c r="L29">
        <v>4267</v>
      </c>
      <c r="M29">
        <v>4685</v>
      </c>
      <c r="N29">
        <v>3776</v>
      </c>
      <c r="O29">
        <v>3010</v>
      </c>
      <c r="P29">
        <v>2323</v>
      </c>
      <c r="Q29">
        <v>1817</v>
      </c>
      <c r="R29">
        <v>1252</v>
      </c>
      <c r="S29">
        <v>1012</v>
      </c>
      <c r="T29">
        <v>1186</v>
      </c>
      <c r="U29">
        <v>846.4</v>
      </c>
      <c r="V29">
        <v>791.8</v>
      </c>
      <c r="W29" t="s">
        <v>67</v>
      </c>
    </row>
    <row r="30" spans="1:23" x14ac:dyDescent="0.25">
      <c r="A30" s="5" t="s">
        <v>86</v>
      </c>
      <c r="B30" s="5" t="s">
        <v>87</v>
      </c>
      <c r="C30">
        <v>3355</v>
      </c>
      <c r="D30">
        <v>3476</v>
      </c>
      <c r="E30">
        <v>3620</v>
      </c>
      <c r="F30">
        <v>4019</v>
      </c>
      <c r="G30">
        <v>5208</v>
      </c>
      <c r="H30">
        <v>5962</v>
      </c>
      <c r="I30">
        <v>6532</v>
      </c>
      <c r="J30">
        <v>6850</v>
      </c>
      <c r="K30">
        <v>7720</v>
      </c>
      <c r="L30">
        <v>7937</v>
      </c>
      <c r="M30">
        <v>7941</v>
      </c>
      <c r="N30">
        <v>6773</v>
      </c>
      <c r="O30">
        <v>6110</v>
      </c>
      <c r="P30">
        <v>5129</v>
      </c>
      <c r="Q30">
        <v>4357</v>
      </c>
      <c r="R30">
        <v>3720</v>
      </c>
      <c r="S30">
        <v>3483</v>
      </c>
      <c r="T30">
        <v>3633</v>
      </c>
      <c r="U30">
        <v>3311</v>
      </c>
      <c r="V30">
        <v>3077</v>
      </c>
      <c r="W30" t="s">
        <v>67</v>
      </c>
    </row>
    <row r="31" spans="1:23" x14ac:dyDescent="0.25">
      <c r="A31" s="5" t="s">
        <v>88</v>
      </c>
      <c r="B31" s="5" t="s">
        <v>89</v>
      </c>
      <c r="C31">
        <v>1285</v>
      </c>
      <c r="D31">
        <v>1908</v>
      </c>
      <c r="E31">
        <v>1364</v>
      </c>
      <c r="F31">
        <v>1500</v>
      </c>
      <c r="G31">
        <v>2724</v>
      </c>
      <c r="H31">
        <v>2824</v>
      </c>
      <c r="I31">
        <v>3154</v>
      </c>
      <c r="J31">
        <v>3065</v>
      </c>
      <c r="K31">
        <v>4768</v>
      </c>
      <c r="L31">
        <v>3614</v>
      </c>
      <c r="M31">
        <v>3506</v>
      </c>
      <c r="N31">
        <v>3030</v>
      </c>
      <c r="O31">
        <v>2979</v>
      </c>
      <c r="P31">
        <v>2604</v>
      </c>
      <c r="Q31">
        <v>2269</v>
      </c>
      <c r="R31" t="s">
        <v>67</v>
      </c>
      <c r="S31" t="s">
        <v>67</v>
      </c>
      <c r="T31" t="s">
        <v>67</v>
      </c>
      <c r="U31" t="s">
        <v>67</v>
      </c>
      <c r="V31" t="s">
        <v>67</v>
      </c>
      <c r="W31" t="s">
        <v>67</v>
      </c>
    </row>
    <row r="32" spans="1:23" x14ac:dyDescent="0.25">
      <c r="A32" s="5" t="s">
        <v>90</v>
      </c>
      <c r="B32" s="5" t="s">
        <v>91</v>
      </c>
      <c r="C32">
        <v>917.2</v>
      </c>
      <c r="D32">
        <v>363.1</v>
      </c>
      <c r="E32">
        <v>873.6</v>
      </c>
      <c r="F32">
        <v>897.6</v>
      </c>
      <c r="G32">
        <v>1044</v>
      </c>
      <c r="H32">
        <v>1220</v>
      </c>
      <c r="I32">
        <v>1213</v>
      </c>
      <c r="J32">
        <v>1748</v>
      </c>
      <c r="K32">
        <v>1159</v>
      </c>
      <c r="L32">
        <v>2511</v>
      </c>
      <c r="M32">
        <v>2873</v>
      </c>
      <c r="N32">
        <v>2602</v>
      </c>
      <c r="O32">
        <v>1821</v>
      </c>
      <c r="P32">
        <v>1320</v>
      </c>
      <c r="Q32">
        <v>898.8</v>
      </c>
      <c r="R32" t="s">
        <v>67</v>
      </c>
      <c r="S32" t="s">
        <v>67</v>
      </c>
      <c r="T32" t="s">
        <v>67</v>
      </c>
      <c r="U32" t="s">
        <v>67</v>
      </c>
      <c r="V32" t="s">
        <v>67</v>
      </c>
      <c r="W32" t="s">
        <v>67</v>
      </c>
    </row>
    <row r="33" spans="1:23" x14ac:dyDescent="0.25">
      <c r="A33" s="5" t="s">
        <v>92</v>
      </c>
      <c r="B33" s="5" t="s">
        <v>93</v>
      </c>
      <c r="C33">
        <v>2202</v>
      </c>
      <c r="D33">
        <v>2271</v>
      </c>
      <c r="E33">
        <v>2237</v>
      </c>
      <c r="F33">
        <v>2398</v>
      </c>
      <c r="G33">
        <v>3768</v>
      </c>
      <c r="H33">
        <v>4045</v>
      </c>
      <c r="I33">
        <v>4368</v>
      </c>
      <c r="J33">
        <v>4813</v>
      </c>
      <c r="K33">
        <v>5927</v>
      </c>
      <c r="L33">
        <v>6125</v>
      </c>
      <c r="M33">
        <v>6379</v>
      </c>
      <c r="N33">
        <v>5632</v>
      </c>
      <c r="O33">
        <v>4800</v>
      </c>
      <c r="P33">
        <v>3923</v>
      </c>
      <c r="Q33">
        <v>3168</v>
      </c>
      <c r="R33">
        <v>2590</v>
      </c>
      <c r="S33">
        <v>2347</v>
      </c>
      <c r="T33">
        <v>2601</v>
      </c>
      <c r="U33">
        <v>2198</v>
      </c>
      <c r="V33">
        <v>2173</v>
      </c>
      <c r="W33" t="s">
        <v>67</v>
      </c>
    </row>
    <row r="34" spans="1:23" x14ac:dyDescent="0.25">
      <c r="A34" s="5" t="s">
        <v>78</v>
      </c>
      <c r="B34" s="5" t="s">
        <v>79</v>
      </c>
      <c r="C34">
        <v>-12.4</v>
      </c>
      <c r="D34">
        <v>-12.9</v>
      </c>
      <c r="E34">
        <v>-24.7</v>
      </c>
      <c r="F34">
        <v>-28.3</v>
      </c>
      <c r="G34">
        <v>-36.799999999999997</v>
      </c>
      <c r="H34">
        <v>-20.6</v>
      </c>
      <c r="I34">
        <v>15.5</v>
      </c>
      <c r="J34">
        <v>8</v>
      </c>
      <c r="K34">
        <v>4.9000000000000004</v>
      </c>
      <c r="L34">
        <v>9.4</v>
      </c>
      <c r="M34">
        <v>23</v>
      </c>
      <c r="N34">
        <v>21</v>
      </c>
      <c r="O34">
        <v>21.3</v>
      </c>
      <c r="P34">
        <v>16.8</v>
      </c>
      <c r="Q34">
        <v>27.7</v>
      </c>
      <c r="R34">
        <v>20.5</v>
      </c>
      <c r="S34">
        <v>24.9</v>
      </c>
      <c r="T34">
        <v>20.8</v>
      </c>
      <c r="U34">
        <v>3.2</v>
      </c>
      <c r="V34">
        <v>3</v>
      </c>
      <c r="W34" t="s">
        <v>67</v>
      </c>
    </row>
    <row r="35" spans="1:23" x14ac:dyDescent="0.25">
      <c r="A35" s="5" t="s">
        <v>94</v>
      </c>
      <c r="B35" s="5" t="s">
        <v>95</v>
      </c>
      <c r="C35">
        <v>1165</v>
      </c>
      <c r="D35">
        <v>1218</v>
      </c>
      <c r="E35">
        <v>1408</v>
      </c>
      <c r="F35">
        <v>1649</v>
      </c>
      <c r="G35">
        <v>1476</v>
      </c>
      <c r="H35">
        <v>1938</v>
      </c>
      <c r="I35">
        <v>2149</v>
      </c>
      <c r="J35">
        <v>2029</v>
      </c>
      <c r="K35">
        <v>1788</v>
      </c>
      <c r="L35">
        <v>1803</v>
      </c>
      <c r="M35">
        <v>1538</v>
      </c>
      <c r="N35">
        <v>1120</v>
      </c>
      <c r="O35">
        <v>1289</v>
      </c>
      <c r="P35">
        <v>1189</v>
      </c>
      <c r="Q35">
        <v>1161</v>
      </c>
      <c r="R35">
        <v>1110</v>
      </c>
      <c r="S35">
        <v>1111</v>
      </c>
      <c r="T35">
        <v>1012</v>
      </c>
      <c r="U35">
        <v>1110</v>
      </c>
      <c r="V35">
        <v>900.4</v>
      </c>
      <c r="W35" t="s">
        <v>67</v>
      </c>
    </row>
    <row r="36" spans="1:23" x14ac:dyDescent="0.25">
      <c r="A36" s="5" t="s">
        <v>96</v>
      </c>
      <c r="B36" s="5" t="s">
        <v>97</v>
      </c>
      <c r="C36">
        <v>3355</v>
      </c>
      <c r="D36">
        <v>3476</v>
      </c>
      <c r="E36">
        <v>3620</v>
      </c>
      <c r="F36">
        <v>4019</v>
      </c>
      <c r="G36">
        <v>5208</v>
      </c>
      <c r="H36">
        <v>5962</v>
      </c>
      <c r="I36">
        <v>6532</v>
      </c>
      <c r="J36">
        <v>6850</v>
      </c>
      <c r="K36">
        <v>7720</v>
      </c>
      <c r="L36">
        <v>7937</v>
      </c>
      <c r="M36">
        <v>7941</v>
      </c>
      <c r="N36">
        <v>6773</v>
      </c>
      <c r="O36">
        <v>6110</v>
      </c>
      <c r="P36">
        <v>5129</v>
      </c>
      <c r="Q36">
        <v>4357</v>
      </c>
      <c r="R36">
        <v>3720</v>
      </c>
      <c r="S36">
        <v>3483</v>
      </c>
      <c r="T36">
        <v>3633</v>
      </c>
      <c r="U36">
        <v>3311</v>
      </c>
      <c r="V36">
        <v>3077</v>
      </c>
      <c r="W36" t="s">
        <v>67</v>
      </c>
    </row>
    <row r="37" spans="1:23" x14ac:dyDescent="0.25">
      <c r="A37" s="5" t="s">
        <v>98</v>
      </c>
      <c r="B37" s="5" t="s">
        <v>99</v>
      </c>
      <c r="C37">
        <v>44.21</v>
      </c>
      <c r="D37">
        <v>44.21</v>
      </c>
      <c r="E37">
        <v>44.21</v>
      </c>
      <c r="F37">
        <v>46.02</v>
      </c>
      <c r="G37">
        <v>46.02</v>
      </c>
      <c r="H37">
        <v>46.02</v>
      </c>
      <c r="I37">
        <v>46.02</v>
      </c>
      <c r="J37">
        <v>46.02</v>
      </c>
      <c r="K37">
        <v>46</v>
      </c>
      <c r="L37">
        <v>46</v>
      </c>
      <c r="M37">
        <v>46</v>
      </c>
      <c r="N37">
        <v>37.200000000000003</v>
      </c>
      <c r="O37">
        <v>37.200000000000003</v>
      </c>
      <c r="P37">
        <v>37.200000000000003</v>
      </c>
      <c r="Q37">
        <v>37.200000000000003</v>
      </c>
      <c r="R37">
        <v>36.700000000000003</v>
      </c>
      <c r="S37">
        <v>36.700000000000003</v>
      </c>
      <c r="T37">
        <v>36.4</v>
      </c>
      <c r="U37">
        <v>36.299999999999997</v>
      </c>
      <c r="V37">
        <v>36.299999999999997</v>
      </c>
      <c r="W37" t="s">
        <v>67</v>
      </c>
    </row>
    <row r="38" spans="1:23" x14ac:dyDescent="0.25">
      <c r="A38" s="5" t="s">
        <v>102</v>
      </c>
      <c r="B38" s="5" t="s">
        <v>103</v>
      </c>
      <c r="C38">
        <v>0.14000000000000001</v>
      </c>
      <c r="D38">
        <v>0.06</v>
      </c>
      <c r="E38">
        <v>-3.12</v>
      </c>
      <c r="F38">
        <v>-5.49</v>
      </c>
      <c r="G38">
        <v>2.29</v>
      </c>
      <c r="H38">
        <v>-0.64</v>
      </c>
      <c r="I38">
        <v>5.3</v>
      </c>
      <c r="J38">
        <v>8.2799999999999994</v>
      </c>
      <c r="K38">
        <v>7.19</v>
      </c>
      <c r="L38">
        <v>6.58</v>
      </c>
      <c r="M38">
        <v>4.6500000000000004</v>
      </c>
      <c r="N38">
        <v>7.62</v>
      </c>
      <c r="O38">
        <v>6.12</v>
      </c>
      <c r="P38">
        <v>4.66</v>
      </c>
      <c r="Q38">
        <v>3.1</v>
      </c>
      <c r="R38">
        <v>2.48</v>
      </c>
      <c r="S38">
        <v>3.65</v>
      </c>
      <c r="T38">
        <v>3.34</v>
      </c>
      <c r="U38">
        <v>1.95</v>
      </c>
      <c r="V38">
        <v>1.7</v>
      </c>
      <c r="W38" t="s">
        <v>67</v>
      </c>
    </row>
    <row r="39" spans="1:23" x14ac:dyDescent="0.25">
      <c r="A39" s="5" t="s">
        <v>104</v>
      </c>
      <c r="B39" s="5" t="s">
        <v>105</v>
      </c>
      <c r="C39">
        <v>0.6</v>
      </c>
      <c r="D39">
        <v>-0.59</v>
      </c>
      <c r="E39">
        <v>-2.0099999999999998</v>
      </c>
      <c r="F39">
        <v>6.13</v>
      </c>
      <c r="G39">
        <v>-11.06</v>
      </c>
      <c r="H39">
        <v>-1.62</v>
      </c>
      <c r="I39">
        <v>3.91</v>
      </c>
      <c r="J39">
        <v>6.23</v>
      </c>
      <c r="K39">
        <v>8.93</v>
      </c>
      <c r="L39">
        <v>6.43</v>
      </c>
      <c r="M39">
        <v>3.79</v>
      </c>
      <c r="N39">
        <v>5.61</v>
      </c>
      <c r="O39">
        <v>3.6</v>
      </c>
      <c r="P39">
        <v>2.48</v>
      </c>
      <c r="Q39">
        <v>1.8</v>
      </c>
      <c r="R39">
        <v>1.39</v>
      </c>
      <c r="S39">
        <v>3.44</v>
      </c>
      <c r="T39">
        <v>3.16</v>
      </c>
      <c r="U39">
        <v>1.44</v>
      </c>
      <c r="V39">
        <v>1.2</v>
      </c>
      <c r="W39">
        <v>0.62</v>
      </c>
    </row>
    <row r="40" spans="1:23" x14ac:dyDescent="0.25">
      <c r="A40" s="5" t="s">
        <v>106</v>
      </c>
      <c r="B40" s="5" t="s">
        <v>107</v>
      </c>
      <c r="C40">
        <v>0.6</v>
      </c>
      <c r="D40">
        <v>-0.59</v>
      </c>
      <c r="E40">
        <v>-2.0099999999999998</v>
      </c>
      <c r="F40">
        <v>6.13</v>
      </c>
      <c r="G40">
        <v>-11.06</v>
      </c>
      <c r="H40">
        <v>-1.62</v>
      </c>
      <c r="I40">
        <v>3.91</v>
      </c>
      <c r="J40">
        <v>6.23</v>
      </c>
      <c r="K40">
        <v>8.93</v>
      </c>
      <c r="L40">
        <v>6.43</v>
      </c>
      <c r="M40">
        <v>3.79</v>
      </c>
      <c r="N40">
        <v>5.61</v>
      </c>
      <c r="O40">
        <v>3.6</v>
      </c>
      <c r="P40">
        <v>2.48</v>
      </c>
      <c r="Q40">
        <v>1.8</v>
      </c>
      <c r="R40">
        <v>1.39</v>
      </c>
      <c r="S40">
        <v>3.42</v>
      </c>
      <c r="T40">
        <v>3.14</v>
      </c>
      <c r="U40">
        <v>1.44</v>
      </c>
      <c r="V40">
        <v>1.2</v>
      </c>
      <c r="W40">
        <v>0.62</v>
      </c>
    </row>
    <row r="41" spans="1:23" x14ac:dyDescent="0.25">
      <c r="A41" s="5" t="s">
        <v>108</v>
      </c>
      <c r="B41" s="5" t="s">
        <v>109</v>
      </c>
      <c r="C41" t="s">
        <v>67</v>
      </c>
      <c r="D41">
        <v>1</v>
      </c>
      <c r="E41">
        <v>1</v>
      </c>
      <c r="F41">
        <v>1</v>
      </c>
      <c r="G41" t="s">
        <v>67</v>
      </c>
      <c r="H41">
        <v>2</v>
      </c>
      <c r="I41">
        <v>3</v>
      </c>
      <c r="J41">
        <v>3</v>
      </c>
      <c r="K41">
        <v>3.4</v>
      </c>
      <c r="L41">
        <v>2.5</v>
      </c>
      <c r="M41">
        <v>2</v>
      </c>
      <c r="N41">
        <v>2</v>
      </c>
      <c r="O41">
        <v>1.8</v>
      </c>
      <c r="P41">
        <v>1.25</v>
      </c>
      <c r="Q41">
        <v>1</v>
      </c>
      <c r="R41">
        <v>1</v>
      </c>
      <c r="S41">
        <v>1.3</v>
      </c>
      <c r="T41">
        <v>1</v>
      </c>
      <c r="U41">
        <v>0.55000000000000004</v>
      </c>
      <c r="V41">
        <v>0.41</v>
      </c>
      <c r="W41">
        <v>0.41</v>
      </c>
    </row>
    <row r="42" spans="1:23" x14ac:dyDescent="0.25">
      <c r="A42" s="5" t="s">
        <v>110</v>
      </c>
      <c r="B42" s="5" t="s">
        <v>111</v>
      </c>
      <c r="C42" t="s">
        <v>67</v>
      </c>
      <c r="D42">
        <v>40</v>
      </c>
      <c r="E42">
        <v>43</v>
      </c>
      <c r="F42">
        <v>44.2</v>
      </c>
      <c r="G42" t="s">
        <v>67</v>
      </c>
      <c r="H42">
        <v>88.4</v>
      </c>
      <c r="I42">
        <v>132.5</v>
      </c>
      <c r="J42">
        <v>132.4</v>
      </c>
      <c r="K42">
        <v>150.1</v>
      </c>
      <c r="L42">
        <v>110.4</v>
      </c>
      <c r="M42">
        <v>88.3</v>
      </c>
      <c r="N42">
        <v>70.599999999999994</v>
      </c>
      <c r="O42">
        <v>67</v>
      </c>
      <c r="P42">
        <v>46.5</v>
      </c>
      <c r="Q42">
        <v>37.200000000000003</v>
      </c>
      <c r="R42">
        <v>36.700000000000003</v>
      </c>
      <c r="S42">
        <v>47.7</v>
      </c>
      <c r="T42">
        <v>36.4</v>
      </c>
      <c r="U42">
        <v>20</v>
      </c>
      <c r="V42">
        <v>14.8</v>
      </c>
      <c r="W42">
        <v>14.8</v>
      </c>
    </row>
    <row r="43" spans="1:23" x14ac:dyDescent="0.25">
      <c r="A43" s="5" t="s">
        <v>65</v>
      </c>
      <c r="B43" s="5" t="s">
        <v>66</v>
      </c>
      <c r="C43">
        <v>97.87</v>
      </c>
      <c r="D43">
        <v>93.93</v>
      </c>
      <c r="E43">
        <v>91.48</v>
      </c>
      <c r="F43">
        <v>92.31</v>
      </c>
      <c r="G43">
        <v>140.82</v>
      </c>
      <c r="H43">
        <v>167.24</v>
      </c>
      <c r="I43">
        <v>182.83</v>
      </c>
      <c r="J43">
        <v>184.88</v>
      </c>
      <c r="K43">
        <v>178.45</v>
      </c>
      <c r="L43">
        <v>174.06</v>
      </c>
      <c r="M43">
        <v>208.28</v>
      </c>
      <c r="N43">
        <v>262.29000000000002</v>
      </c>
      <c r="O43">
        <v>232.19</v>
      </c>
      <c r="P43">
        <v>201.65</v>
      </c>
      <c r="Q43">
        <v>166.88</v>
      </c>
      <c r="R43">
        <v>148.93</v>
      </c>
      <c r="S43">
        <v>125.13</v>
      </c>
      <c r="T43">
        <v>106.75</v>
      </c>
      <c r="U43">
        <v>100.41</v>
      </c>
      <c r="V43">
        <v>100.64</v>
      </c>
      <c r="W43" t="s">
        <v>67</v>
      </c>
    </row>
    <row r="44" spans="1:23" x14ac:dyDescent="0.25">
      <c r="A44" s="5" t="s">
        <v>112</v>
      </c>
      <c r="B44" s="5" t="s">
        <v>113</v>
      </c>
      <c r="C44">
        <v>26.36</v>
      </c>
      <c r="D44">
        <v>27.54</v>
      </c>
      <c r="E44">
        <v>31.84</v>
      </c>
      <c r="F44">
        <v>35.83</v>
      </c>
      <c r="G44">
        <v>32.08</v>
      </c>
      <c r="H44">
        <v>42.1</v>
      </c>
      <c r="I44">
        <v>46.7</v>
      </c>
      <c r="J44">
        <v>44.08</v>
      </c>
      <c r="K44">
        <v>38.869999999999997</v>
      </c>
      <c r="L44">
        <v>39.19</v>
      </c>
      <c r="M44">
        <v>33.44</v>
      </c>
      <c r="N44">
        <v>30.11</v>
      </c>
      <c r="O44">
        <v>34.659999999999997</v>
      </c>
      <c r="P44">
        <v>31.97</v>
      </c>
      <c r="Q44">
        <v>31.21</v>
      </c>
      <c r="R44">
        <v>30.25</v>
      </c>
      <c r="S44">
        <v>30.28</v>
      </c>
      <c r="T44">
        <v>27.79</v>
      </c>
      <c r="U44">
        <v>30.57</v>
      </c>
      <c r="V44">
        <v>24.8</v>
      </c>
      <c r="W44" t="s">
        <v>67</v>
      </c>
    </row>
    <row r="45" spans="1:23" x14ac:dyDescent="0.25">
      <c r="A45" s="5" t="s">
        <v>114</v>
      </c>
      <c r="B45" s="5" t="s">
        <v>115</v>
      </c>
      <c r="C45">
        <v>1.77</v>
      </c>
      <c r="D45">
        <v>0.78</v>
      </c>
      <c r="E45">
        <v>-1.88</v>
      </c>
      <c r="F45">
        <v>-4.87</v>
      </c>
      <c r="G45">
        <v>2.69</v>
      </c>
      <c r="H45">
        <v>1.41</v>
      </c>
      <c r="I45">
        <v>3.52</v>
      </c>
      <c r="J45">
        <v>4.8600000000000003</v>
      </c>
      <c r="K45">
        <v>6.12</v>
      </c>
      <c r="L45">
        <v>5.34</v>
      </c>
      <c r="M45">
        <v>8</v>
      </c>
      <c r="N45">
        <v>9.6</v>
      </c>
      <c r="O45">
        <v>8.74</v>
      </c>
      <c r="P45">
        <v>5.56</v>
      </c>
      <c r="Q45">
        <v>5.0599999999999996</v>
      </c>
      <c r="R45">
        <v>5.4</v>
      </c>
      <c r="S45">
        <v>0.82</v>
      </c>
      <c r="T45">
        <v>2.04</v>
      </c>
      <c r="U45">
        <v>0.96</v>
      </c>
      <c r="V45">
        <v>1.17</v>
      </c>
      <c r="W45" t="s">
        <v>67</v>
      </c>
    </row>
    <row r="46" spans="1:23" x14ac:dyDescent="0.25">
      <c r="A46" s="5" t="s">
        <v>116</v>
      </c>
      <c r="B46" s="5" t="s">
        <v>117</v>
      </c>
      <c r="C46">
        <v>75.89</v>
      </c>
      <c r="D46">
        <v>78.63</v>
      </c>
      <c r="E46">
        <v>81.89</v>
      </c>
      <c r="F46">
        <v>87.32</v>
      </c>
      <c r="G46">
        <v>113.15</v>
      </c>
      <c r="H46">
        <v>129.53</v>
      </c>
      <c r="I46">
        <v>141.91999999999999</v>
      </c>
      <c r="J46">
        <v>148.83000000000001</v>
      </c>
      <c r="K46">
        <v>167.82</v>
      </c>
      <c r="L46">
        <v>172.55</v>
      </c>
      <c r="M46">
        <v>172.62</v>
      </c>
      <c r="N46">
        <v>182.07</v>
      </c>
      <c r="O46">
        <v>164.25</v>
      </c>
      <c r="P46">
        <v>137.88999999999999</v>
      </c>
      <c r="Q46">
        <v>117.11</v>
      </c>
      <c r="R46">
        <v>101.37</v>
      </c>
      <c r="S46">
        <v>94.91</v>
      </c>
      <c r="T46">
        <v>99.8</v>
      </c>
      <c r="U46">
        <v>91.2</v>
      </c>
      <c r="V46">
        <v>84.75</v>
      </c>
      <c r="W46" t="s">
        <v>67</v>
      </c>
    </row>
    <row r="47" spans="1:23" x14ac:dyDescent="0.25">
      <c r="A47" s="5" t="s">
        <v>118</v>
      </c>
      <c r="B47" s="5" t="s">
        <v>119</v>
      </c>
      <c r="C47">
        <v>34120</v>
      </c>
      <c r="D47">
        <v>35905</v>
      </c>
      <c r="E47">
        <v>35644</v>
      </c>
      <c r="F47">
        <v>36946</v>
      </c>
      <c r="G47">
        <v>56367</v>
      </c>
      <c r="H47">
        <v>69132</v>
      </c>
      <c r="I47">
        <v>74276</v>
      </c>
      <c r="J47">
        <v>66826</v>
      </c>
      <c r="K47">
        <v>59210</v>
      </c>
      <c r="L47">
        <v>58182</v>
      </c>
      <c r="M47">
        <v>59948</v>
      </c>
      <c r="N47">
        <v>60923</v>
      </c>
      <c r="O47">
        <v>52723</v>
      </c>
      <c r="P47">
        <v>49141</v>
      </c>
      <c r="Q47">
        <v>55346</v>
      </c>
      <c r="R47">
        <v>49852</v>
      </c>
      <c r="S47">
        <v>49074</v>
      </c>
      <c r="T47">
        <v>43086</v>
      </c>
      <c r="U47">
        <v>42675</v>
      </c>
      <c r="V47">
        <v>38973</v>
      </c>
      <c r="W47" t="s">
        <v>67</v>
      </c>
    </row>
    <row r="48" spans="1:23" x14ac:dyDescent="0.25">
      <c r="A48" s="5" t="s">
        <v>120</v>
      </c>
      <c r="B48" s="5" t="s">
        <v>121</v>
      </c>
      <c r="C48">
        <v>2178</v>
      </c>
      <c r="D48">
        <v>2073</v>
      </c>
      <c r="E48">
        <v>2033</v>
      </c>
      <c r="F48">
        <v>2098</v>
      </c>
      <c r="G48">
        <v>2994</v>
      </c>
      <c r="H48">
        <v>3323</v>
      </c>
      <c r="I48">
        <v>3375</v>
      </c>
      <c r="J48">
        <v>3171</v>
      </c>
      <c r="K48">
        <v>2842</v>
      </c>
      <c r="L48">
        <v>2702</v>
      </c>
      <c r="M48">
        <v>2511</v>
      </c>
      <c r="N48">
        <v>2654</v>
      </c>
      <c r="O48">
        <v>2286</v>
      </c>
      <c r="P48">
        <v>2027</v>
      </c>
      <c r="Q48">
        <v>1710</v>
      </c>
      <c r="R48">
        <v>1514</v>
      </c>
      <c r="S48">
        <v>1319</v>
      </c>
      <c r="T48">
        <v>1019</v>
      </c>
      <c r="U48">
        <v>856.8</v>
      </c>
      <c r="V48">
        <v>833.8</v>
      </c>
      <c r="W48" t="s">
        <v>67</v>
      </c>
    </row>
    <row r="49" spans="1:23" x14ac:dyDescent="0.25">
      <c r="A49" s="5" t="s">
        <v>122</v>
      </c>
      <c r="B49" s="5" t="s">
        <v>123</v>
      </c>
      <c r="C49">
        <v>63842</v>
      </c>
      <c r="D49">
        <v>57741</v>
      </c>
      <c r="E49">
        <v>57031</v>
      </c>
      <c r="F49">
        <v>56794</v>
      </c>
      <c r="G49">
        <v>53113</v>
      </c>
      <c r="H49">
        <v>48069</v>
      </c>
      <c r="I49">
        <v>45439</v>
      </c>
      <c r="J49">
        <v>47458</v>
      </c>
      <c r="K49">
        <v>48002</v>
      </c>
      <c r="L49">
        <v>46447</v>
      </c>
      <c r="M49">
        <v>41883</v>
      </c>
      <c r="N49">
        <v>43555</v>
      </c>
      <c r="O49">
        <v>43353</v>
      </c>
      <c r="P49">
        <v>41251</v>
      </c>
      <c r="Q49">
        <v>30902</v>
      </c>
      <c r="R49">
        <v>30360</v>
      </c>
      <c r="S49">
        <v>26868</v>
      </c>
      <c r="T49">
        <v>23653</v>
      </c>
      <c r="U49">
        <v>20077</v>
      </c>
      <c r="V49">
        <v>21394</v>
      </c>
      <c r="W49" t="s">
        <v>67</v>
      </c>
    </row>
    <row r="50" spans="1:23" x14ac:dyDescent="0.25">
      <c r="A50" s="5" t="s">
        <v>124</v>
      </c>
      <c r="B50" s="5" t="s">
        <v>125</v>
      </c>
      <c r="C50">
        <v>126814</v>
      </c>
      <c r="D50">
        <v>115655</v>
      </c>
      <c r="E50">
        <v>113461</v>
      </c>
      <c r="F50">
        <v>114995</v>
      </c>
      <c r="G50">
        <v>114984</v>
      </c>
      <c r="H50">
        <v>111341</v>
      </c>
      <c r="I50">
        <v>113288</v>
      </c>
      <c r="J50">
        <v>127328</v>
      </c>
      <c r="K50">
        <v>138634</v>
      </c>
      <c r="L50">
        <v>137307</v>
      </c>
      <c r="M50">
        <v>159816</v>
      </c>
      <c r="N50">
        <v>160154</v>
      </c>
      <c r="O50">
        <v>163826</v>
      </c>
      <c r="P50">
        <v>152652</v>
      </c>
      <c r="Q50">
        <v>112163</v>
      </c>
      <c r="R50">
        <v>109618</v>
      </c>
      <c r="S50">
        <v>93575</v>
      </c>
      <c r="T50">
        <v>91844</v>
      </c>
      <c r="U50">
        <v>85349</v>
      </c>
      <c r="V50">
        <v>92050</v>
      </c>
      <c r="W50" t="s">
        <v>67</v>
      </c>
    </row>
    <row r="51" spans="1:23" x14ac:dyDescent="0.25">
      <c r="A51" s="5" t="s">
        <v>126</v>
      </c>
      <c r="B51" s="5" t="s">
        <v>127</v>
      </c>
      <c r="C51" t="s">
        <v>67</v>
      </c>
      <c r="D51" t="s">
        <v>67</v>
      </c>
      <c r="E51" t="s">
        <v>67</v>
      </c>
      <c r="F51" t="s">
        <v>67</v>
      </c>
      <c r="G51" t="s">
        <v>67</v>
      </c>
      <c r="H51" t="s">
        <v>67</v>
      </c>
      <c r="I51" t="s">
        <v>67</v>
      </c>
      <c r="J51" t="s">
        <v>67</v>
      </c>
      <c r="K51" t="s">
        <v>67</v>
      </c>
      <c r="L51" t="s">
        <v>67</v>
      </c>
      <c r="M51" t="s">
        <v>67</v>
      </c>
      <c r="N51" t="s">
        <v>67</v>
      </c>
      <c r="O51" t="s">
        <v>67</v>
      </c>
      <c r="P51" t="s">
        <v>67</v>
      </c>
      <c r="Q51" t="s">
        <v>67</v>
      </c>
      <c r="R51" t="s">
        <v>67</v>
      </c>
      <c r="S51" t="s">
        <v>67</v>
      </c>
      <c r="T51" t="s">
        <v>67</v>
      </c>
      <c r="U51" t="s">
        <v>67</v>
      </c>
      <c r="V51" t="s">
        <v>67</v>
      </c>
      <c r="W51" t="s">
        <v>67</v>
      </c>
    </row>
    <row r="52" spans="1:23" x14ac:dyDescent="0.25">
      <c r="A52" s="5" t="s">
        <v>128</v>
      </c>
      <c r="B52" s="5" t="s">
        <v>129</v>
      </c>
      <c r="C52">
        <v>709.26</v>
      </c>
      <c r="D52">
        <v>-676.79</v>
      </c>
      <c r="E52">
        <v>-2483</v>
      </c>
      <c r="F52">
        <v>7324</v>
      </c>
      <c r="G52">
        <v>-8670</v>
      </c>
      <c r="H52">
        <v>-1033</v>
      </c>
      <c r="I52">
        <v>2326</v>
      </c>
      <c r="J52">
        <v>4114</v>
      </c>
      <c r="K52">
        <v>6656</v>
      </c>
      <c r="L52">
        <v>4881</v>
      </c>
      <c r="M52">
        <v>2339</v>
      </c>
      <c r="N52">
        <v>3289</v>
      </c>
      <c r="O52">
        <v>2543</v>
      </c>
      <c r="P52">
        <v>1874</v>
      </c>
      <c r="Q52">
        <v>1202</v>
      </c>
      <c r="R52">
        <v>1027</v>
      </c>
      <c r="S52">
        <v>2566</v>
      </c>
      <c r="T52">
        <v>2662</v>
      </c>
      <c r="U52">
        <v>1228</v>
      </c>
      <c r="V52">
        <v>1114</v>
      </c>
      <c r="W52" t="s">
        <v>67</v>
      </c>
    </row>
    <row r="53" spans="1:23" x14ac:dyDescent="0.25">
      <c r="A53" s="5" t="s">
        <v>130</v>
      </c>
      <c r="B53" s="5" t="s">
        <v>131</v>
      </c>
      <c r="C53">
        <v>57.6</v>
      </c>
      <c r="D53" t="s">
        <v>67</v>
      </c>
      <c r="E53" t="s">
        <v>67</v>
      </c>
      <c r="F53">
        <v>5.8</v>
      </c>
      <c r="G53" t="s">
        <v>67</v>
      </c>
      <c r="H53" t="s">
        <v>67</v>
      </c>
      <c r="I53">
        <v>20.9</v>
      </c>
      <c r="J53">
        <v>12.1</v>
      </c>
      <c r="K53">
        <v>7.4</v>
      </c>
      <c r="L53">
        <v>9.8000000000000007</v>
      </c>
      <c r="M53">
        <v>14.2</v>
      </c>
      <c r="N53">
        <v>6.7</v>
      </c>
      <c r="O53">
        <v>14.7</v>
      </c>
      <c r="P53">
        <v>22.4</v>
      </c>
      <c r="Q53">
        <v>22.4</v>
      </c>
      <c r="R53">
        <v>21.8</v>
      </c>
      <c r="S53">
        <v>7.8</v>
      </c>
      <c r="T53">
        <v>4.5999999999999996</v>
      </c>
      <c r="U53">
        <v>17.399999999999999</v>
      </c>
      <c r="V53">
        <v>10.8</v>
      </c>
      <c r="W53">
        <v>30.8</v>
      </c>
    </row>
    <row r="54" spans="1:23" x14ac:dyDescent="0.25">
      <c r="A54" s="5" t="s">
        <v>132</v>
      </c>
      <c r="B54" s="5" t="s">
        <v>133</v>
      </c>
      <c r="C54">
        <v>0.35</v>
      </c>
      <c r="D54">
        <v>0.27</v>
      </c>
      <c r="E54">
        <v>0.43</v>
      </c>
      <c r="F54">
        <v>0.39</v>
      </c>
      <c r="G54">
        <v>0.31</v>
      </c>
      <c r="H54">
        <v>0.28000000000000003</v>
      </c>
      <c r="I54">
        <v>0.45</v>
      </c>
      <c r="J54">
        <v>0.41</v>
      </c>
      <c r="K54">
        <v>0.37</v>
      </c>
      <c r="L54">
        <v>0.36</v>
      </c>
      <c r="M54">
        <v>0.26</v>
      </c>
      <c r="N54">
        <v>0.14000000000000001</v>
      </c>
      <c r="O54">
        <v>0.23</v>
      </c>
      <c r="P54">
        <v>0.28000000000000003</v>
      </c>
      <c r="Q54">
        <v>0.24</v>
      </c>
      <c r="R54">
        <v>0.2</v>
      </c>
      <c r="S54">
        <v>0.22</v>
      </c>
      <c r="T54">
        <v>0.14000000000000001</v>
      </c>
      <c r="U54">
        <v>0.25</v>
      </c>
      <c r="V54">
        <v>0.13</v>
      </c>
      <c r="W54" t="s">
        <v>67</v>
      </c>
    </row>
    <row r="55" spans="1:23" x14ac:dyDescent="0.25">
      <c r="A55" s="5" t="s">
        <v>134</v>
      </c>
      <c r="B55" s="5" t="s">
        <v>135</v>
      </c>
      <c r="C55">
        <v>1.31</v>
      </c>
      <c r="D55">
        <v>0.93</v>
      </c>
      <c r="E55">
        <v>1.24</v>
      </c>
      <c r="F55">
        <v>0.99</v>
      </c>
      <c r="G55">
        <v>1.36</v>
      </c>
      <c r="H55">
        <v>1.1000000000000001</v>
      </c>
      <c r="I55">
        <v>1.75</v>
      </c>
      <c r="J55">
        <v>1.71</v>
      </c>
      <c r="K55">
        <v>1.69</v>
      </c>
      <c r="L55">
        <v>1.61</v>
      </c>
      <c r="M55">
        <v>1.61</v>
      </c>
      <c r="N55">
        <v>1.24</v>
      </c>
      <c r="O55">
        <v>1.52</v>
      </c>
      <c r="P55">
        <v>1.74</v>
      </c>
      <c r="Q55">
        <v>1.29</v>
      </c>
      <c r="R55">
        <v>1</v>
      </c>
      <c r="S55">
        <v>0.89</v>
      </c>
      <c r="T55">
        <v>0.53</v>
      </c>
      <c r="U55">
        <v>0.82</v>
      </c>
      <c r="V55">
        <v>0.52</v>
      </c>
      <c r="W55" t="s">
        <v>67</v>
      </c>
    </row>
    <row r="56" spans="1:23" x14ac:dyDescent="0.25">
      <c r="A56" s="5" t="s">
        <v>136</v>
      </c>
      <c r="B56" s="5" t="s">
        <v>137</v>
      </c>
      <c r="C56">
        <v>19.55</v>
      </c>
      <c r="D56">
        <v>32.65</v>
      </c>
      <c r="E56">
        <v>-21.07</v>
      </c>
      <c r="F56">
        <v>-7.31</v>
      </c>
      <c r="G56">
        <v>16.190000000000001</v>
      </c>
      <c r="H56">
        <v>32.83</v>
      </c>
      <c r="I56">
        <v>23.16</v>
      </c>
      <c r="J56">
        <v>15.53</v>
      </c>
      <c r="K56">
        <v>10.77</v>
      </c>
      <c r="L56">
        <v>11.84</v>
      </c>
      <c r="M56">
        <v>6.73</v>
      </c>
      <c r="N56">
        <v>3.89</v>
      </c>
      <c r="O56">
        <v>6.04</v>
      </c>
      <c r="P56">
        <v>9.98</v>
      </c>
      <c r="Q56">
        <v>7.97</v>
      </c>
      <c r="R56">
        <v>5.6</v>
      </c>
      <c r="S56">
        <v>32.92</v>
      </c>
      <c r="T56">
        <v>7.16</v>
      </c>
      <c r="U56">
        <v>26</v>
      </c>
      <c r="V56">
        <v>11.09</v>
      </c>
      <c r="W56" t="s">
        <v>67</v>
      </c>
    </row>
    <row r="57" spans="1:23" x14ac:dyDescent="0.25">
      <c r="A57" s="5" t="s">
        <v>138</v>
      </c>
      <c r="B57" s="5" t="s">
        <v>139</v>
      </c>
      <c r="C57" t="s">
        <v>67</v>
      </c>
      <c r="D57">
        <v>3.92</v>
      </c>
      <c r="E57">
        <v>2.5299999999999998</v>
      </c>
      <c r="F57">
        <v>2.81</v>
      </c>
      <c r="G57" t="s">
        <v>67</v>
      </c>
      <c r="H57">
        <v>4.3099999999999996</v>
      </c>
      <c r="I57">
        <v>3.68</v>
      </c>
      <c r="J57">
        <v>3.97</v>
      </c>
      <c r="K57">
        <v>5.16</v>
      </c>
      <c r="L57">
        <v>3.96</v>
      </c>
      <c r="M57">
        <v>3.71</v>
      </c>
      <c r="N57">
        <v>5.36</v>
      </c>
      <c r="O57">
        <v>3.41</v>
      </c>
      <c r="P57">
        <v>2.25</v>
      </c>
      <c r="Q57">
        <v>2.48</v>
      </c>
      <c r="R57">
        <v>3.31</v>
      </c>
      <c r="S57">
        <v>4.8099999999999996</v>
      </c>
      <c r="T57">
        <v>6.85</v>
      </c>
      <c r="U57">
        <v>2.2000000000000002</v>
      </c>
      <c r="V57">
        <v>3.16</v>
      </c>
      <c r="W57">
        <v>2.15</v>
      </c>
    </row>
    <row r="58" spans="1:23" x14ac:dyDescent="0.25">
      <c r="A58" s="5" t="s">
        <v>140</v>
      </c>
      <c r="B58" s="5" t="s">
        <v>141</v>
      </c>
      <c r="C58">
        <v>1.7</v>
      </c>
      <c r="D58">
        <v>-2.2999999999999998</v>
      </c>
      <c r="E58">
        <v>-5.0999999999999996</v>
      </c>
      <c r="F58">
        <v>17.2</v>
      </c>
      <c r="G58">
        <v>-25.4</v>
      </c>
      <c r="H58">
        <v>-3.5</v>
      </c>
      <c r="I58">
        <v>4.8</v>
      </c>
      <c r="J58">
        <v>8.3000000000000007</v>
      </c>
      <c r="K58">
        <v>13.6</v>
      </c>
      <c r="L58">
        <v>10.199999999999999</v>
      </c>
      <c r="M58">
        <v>7</v>
      </c>
      <c r="N58">
        <v>15</v>
      </c>
      <c r="O58">
        <v>6.8</v>
      </c>
      <c r="P58">
        <v>4.5</v>
      </c>
      <c r="Q58">
        <v>4.5</v>
      </c>
      <c r="R58">
        <v>4.5999999999999996</v>
      </c>
      <c r="S58">
        <v>12.7</v>
      </c>
      <c r="T58">
        <v>21.6</v>
      </c>
      <c r="U58">
        <v>5.8</v>
      </c>
      <c r="V58">
        <v>9.1999999999999993</v>
      </c>
      <c r="W58">
        <v>3.2</v>
      </c>
    </row>
    <row r="59" spans="1:23" x14ac:dyDescent="0.25">
      <c r="A59" s="5" t="s">
        <v>142</v>
      </c>
      <c r="B59" s="5" t="s">
        <v>143</v>
      </c>
      <c r="C59">
        <v>2.08</v>
      </c>
      <c r="D59">
        <v>-2</v>
      </c>
      <c r="E59">
        <v>-6.29</v>
      </c>
      <c r="F59">
        <v>16.41</v>
      </c>
      <c r="G59">
        <v>-33.1</v>
      </c>
      <c r="H59">
        <v>-3.68</v>
      </c>
      <c r="I59">
        <v>8.0399999999999991</v>
      </c>
      <c r="J59">
        <v>13.55</v>
      </c>
      <c r="K59">
        <v>22.04</v>
      </c>
      <c r="L59">
        <v>15.75</v>
      </c>
      <c r="M59">
        <v>9.11</v>
      </c>
      <c r="N59">
        <v>17.89</v>
      </c>
      <c r="O59">
        <v>10.4</v>
      </c>
      <c r="P59">
        <v>7.74</v>
      </c>
      <c r="Q59">
        <v>5.73</v>
      </c>
      <c r="R59">
        <v>4.6100000000000003</v>
      </c>
      <c r="S59">
        <v>11.33</v>
      </c>
      <c r="T59">
        <v>11.34</v>
      </c>
      <c r="U59">
        <v>4.72</v>
      </c>
      <c r="V59">
        <v>4.82</v>
      </c>
      <c r="W59" t="s">
        <v>67</v>
      </c>
    </row>
    <row r="60" spans="1:23" x14ac:dyDescent="0.25">
      <c r="A60" s="5" t="s">
        <v>144</v>
      </c>
      <c r="B60" s="5" t="s">
        <v>145</v>
      </c>
      <c r="C60">
        <v>0.56000000000000005</v>
      </c>
      <c r="D60">
        <v>-0.59</v>
      </c>
      <c r="E60">
        <v>-2.19</v>
      </c>
      <c r="F60">
        <v>6.37</v>
      </c>
      <c r="G60">
        <v>-7.54</v>
      </c>
      <c r="H60">
        <v>-0.93</v>
      </c>
      <c r="I60">
        <v>2.0499999999999998</v>
      </c>
      <c r="J60">
        <v>3.23</v>
      </c>
      <c r="K60">
        <v>4.8</v>
      </c>
      <c r="L60">
        <v>3.55</v>
      </c>
      <c r="M60">
        <v>1.46</v>
      </c>
      <c r="N60">
        <v>2.0499999999999998</v>
      </c>
      <c r="O60">
        <v>1.55</v>
      </c>
      <c r="P60">
        <v>1.23</v>
      </c>
      <c r="Q60">
        <v>1.07</v>
      </c>
      <c r="R60">
        <v>0.94</v>
      </c>
      <c r="S60">
        <v>2.74</v>
      </c>
      <c r="T60">
        <v>2.95</v>
      </c>
      <c r="U60">
        <v>1.44</v>
      </c>
      <c r="V60">
        <v>1.19</v>
      </c>
      <c r="W60" t="s">
        <v>67</v>
      </c>
    </row>
    <row r="61" spans="1:23" x14ac:dyDescent="0.25">
      <c r="A61" s="5" t="s">
        <v>146</v>
      </c>
      <c r="B61" s="5" t="s">
        <v>147</v>
      </c>
      <c r="C61">
        <v>1.88</v>
      </c>
      <c r="D61">
        <v>-0.09</v>
      </c>
      <c r="E61">
        <v>-1.79</v>
      </c>
      <c r="F61">
        <v>7.45</v>
      </c>
      <c r="G61">
        <v>-8.74</v>
      </c>
      <c r="H61">
        <v>-0.51</v>
      </c>
      <c r="I61">
        <v>3.34</v>
      </c>
      <c r="J61">
        <v>4.5999999999999996</v>
      </c>
      <c r="K61">
        <v>5.63</v>
      </c>
      <c r="L61">
        <v>4.09</v>
      </c>
      <c r="M61">
        <v>2.2599999999999998</v>
      </c>
      <c r="N61">
        <v>3.42</v>
      </c>
      <c r="O61">
        <v>2.54</v>
      </c>
      <c r="P61">
        <v>2.21</v>
      </c>
      <c r="Q61">
        <v>1.53</v>
      </c>
      <c r="R61">
        <v>1.38</v>
      </c>
      <c r="S61">
        <v>4.07</v>
      </c>
      <c r="T61">
        <v>3.43</v>
      </c>
      <c r="U61">
        <v>1.58</v>
      </c>
      <c r="V61">
        <v>1.41</v>
      </c>
      <c r="W61" t="s">
        <v>67</v>
      </c>
    </row>
    <row r="62" spans="1:23" x14ac:dyDescent="0.25">
      <c r="A62" s="5" t="s">
        <v>148</v>
      </c>
      <c r="B62" s="5" t="s">
        <v>148</v>
      </c>
      <c r="C62">
        <v>0.72</v>
      </c>
      <c r="D62">
        <v>-0.7</v>
      </c>
      <c r="E62">
        <v>-2.44</v>
      </c>
      <c r="F62">
        <v>6.73</v>
      </c>
      <c r="G62">
        <v>-9.3800000000000008</v>
      </c>
      <c r="H62">
        <v>-1.2</v>
      </c>
      <c r="I62">
        <v>2.65</v>
      </c>
      <c r="J62">
        <v>4.01</v>
      </c>
      <c r="K62">
        <v>5.1100000000000003</v>
      </c>
      <c r="L62">
        <v>3.58</v>
      </c>
      <c r="M62">
        <v>1.77</v>
      </c>
      <c r="N62">
        <v>2.96</v>
      </c>
      <c r="O62">
        <v>2.19</v>
      </c>
      <c r="P62">
        <v>1.8</v>
      </c>
      <c r="Q62">
        <v>1.53</v>
      </c>
      <c r="R62">
        <v>1.38</v>
      </c>
      <c r="S62">
        <v>3.61</v>
      </c>
      <c r="T62">
        <v>3.16</v>
      </c>
      <c r="U62">
        <v>1.58</v>
      </c>
      <c r="V62">
        <v>1.41</v>
      </c>
      <c r="W62" t="s">
        <v>67</v>
      </c>
    </row>
    <row r="63" spans="1:23" x14ac:dyDescent="0.25">
      <c r="A63" s="5" t="s">
        <v>149</v>
      </c>
      <c r="B63" s="5" t="s">
        <v>150</v>
      </c>
      <c r="C63">
        <v>50.03</v>
      </c>
      <c r="D63">
        <v>53.56</v>
      </c>
      <c r="E63">
        <v>54.62</v>
      </c>
      <c r="F63">
        <v>57.96</v>
      </c>
      <c r="G63">
        <v>55.07</v>
      </c>
      <c r="H63">
        <v>49.23</v>
      </c>
      <c r="I63">
        <v>52.02</v>
      </c>
      <c r="J63">
        <v>48.62</v>
      </c>
      <c r="K63">
        <v>59.97</v>
      </c>
      <c r="L63">
        <v>43.81</v>
      </c>
      <c r="M63">
        <v>38.11</v>
      </c>
      <c r="N63">
        <v>41.47</v>
      </c>
      <c r="O63">
        <v>49.03</v>
      </c>
      <c r="P63">
        <v>52.21</v>
      </c>
      <c r="Q63">
        <v>55.2</v>
      </c>
      <c r="R63">
        <v>63.32</v>
      </c>
      <c r="S63">
        <v>67.92</v>
      </c>
      <c r="T63">
        <v>65.38</v>
      </c>
      <c r="U63">
        <v>72.849999999999994</v>
      </c>
      <c r="V63">
        <v>72.489999999999995</v>
      </c>
      <c r="W63" t="s">
        <v>67</v>
      </c>
    </row>
    <row r="64" spans="1:23" x14ac:dyDescent="0.25">
      <c r="A64" s="5" t="s">
        <v>151</v>
      </c>
      <c r="B64" s="5" t="s">
        <v>152</v>
      </c>
      <c r="C64">
        <v>34.74</v>
      </c>
      <c r="D64">
        <v>35.03</v>
      </c>
      <c r="E64">
        <v>38.89</v>
      </c>
      <c r="F64">
        <v>41.04</v>
      </c>
      <c r="G64">
        <v>28.35</v>
      </c>
      <c r="H64">
        <v>32.5</v>
      </c>
      <c r="I64">
        <v>32.909999999999997</v>
      </c>
      <c r="J64">
        <v>29.62</v>
      </c>
      <c r="K64">
        <v>23.16</v>
      </c>
      <c r="L64">
        <v>22.71</v>
      </c>
      <c r="M64">
        <v>19.37</v>
      </c>
      <c r="N64">
        <v>16.54</v>
      </c>
      <c r="O64">
        <v>21.1</v>
      </c>
      <c r="P64">
        <v>23.19</v>
      </c>
      <c r="Q64">
        <v>26.65</v>
      </c>
      <c r="R64">
        <v>29.84</v>
      </c>
      <c r="S64">
        <v>31.9</v>
      </c>
      <c r="T64">
        <v>27.84</v>
      </c>
      <c r="U64">
        <v>33.520000000000003</v>
      </c>
      <c r="V64">
        <v>29.27</v>
      </c>
      <c r="W64" t="s">
        <v>67</v>
      </c>
    </row>
    <row r="65" spans="1:23" x14ac:dyDescent="0.25">
      <c r="A65" s="5" t="s">
        <v>153</v>
      </c>
      <c r="B65" s="5" t="s">
        <v>154</v>
      </c>
      <c r="C65">
        <v>65.260000000000005</v>
      </c>
      <c r="D65">
        <v>64.97</v>
      </c>
      <c r="E65">
        <v>61.11</v>
      </c>
      <c r="F65">
        <v>58.96</v>
      </c>
      <c r="G65">
        <v>71.650000000000006</v>
      </c>
      <c r="H65">
        <v>67.5</v>
      </c>
      <c r="I65">
        <v>67.09</v>
      </c>
      <c r="J65">
        <v>70.38</v>
      </c>
      <c r="K65">
        <v>76.84</v>
      </c>
      <c r="L65">
        <v>77.290000000000006</v>
      </c>
      <c r="M65">
        <v>80.63</v>
      </c>
      <c r="N65">
        <v>83.46</v>
      </c>
      <c r="O65">
        <v>78.900000000000006</v>
      </c>
      <c r="P65">
        <v>76.81</v>
      </c>
      <c r="Q65">
        <v>73.349999999999994</v>
      </c>
      <c r="R65">
        <v>70.16</v>
      </c>
      <c r="S65">
        <v>68.099999999999994</v>
      </c>
      <c r="T65">
        <v>72.16</v>
      </c>
      <c r="U65">
        <v>66.48</v>
      </c>
      <c r="V65">
        <v>70.73</v>
      </c>
      <c r="W65" t="s">
        <v>67</v>
      </c>
    </row>
    <row r="66" spans="1:23" x14ac:dyDescent="0.25">
      <c r="A66" s="5" t="s">
        <v>155</v>
      </c>
      <c r="B66" s="5" t="s">
        <v>156</v>
      </c>
      <c r="C66">
        <v>187.89</v>
      </c>
      <c r="D66">
        <v>185.48</v>
      </c>
      <c r="E66">
        <v>157.16</v>
      </c>
      <c r="F66">
        <v>143.69</v>
      </c>
      <c r="G66">
        <v>252.75</v>
      </c>
      <c r="H66">
        <v>207.66</v>
      </c>
      <c r="I66">
        <v>203.9</v>
      </c>
      <c r="J66">
        <v>237.65</v>
      </c>
      <c r="K66">
        <v>331.74</v>
      </c>
      <c r="L66">
        <v>340.27</v>
      </c>
      <c r="M66">
        <v>416.16</v>
      </c>
      <c r="N66">
        <v>504.73</v>
      </c>
      <c r="O66">
        <v>373.94</v>
      </c>
      <c r="P66">
        <v>331.26</v>
      </c>
      <c r="Q66">
        <v>275.20999999999998</v>
      </c>
      <c r="R66">
        <v>235.17</v>
      </c>
      <c r="S66">
        <v>213.47</v>
      </c>
      <c r="T66">
        <v>259.14999999999998</v>
      </c>
      <c r="U66">
        <v>198.31</v>
      </c>
      <c r="V66">
        <v>241.68</v>
      </c>
      <c r="W66" t="s">
        <v>67</v>
      </c>
    </row>
    <row r="67" spans="1:23" x14ac:dyDescent="0.25">
      <c r="A67" s="5"/>
      <c r="B67" s="5"/>
    </row>
    <row r="68" spans="1:23" x14ac:dyDescent="0.25">
      <c r="A68" s="5" t="s">
        <v>157</v>
      </c>
      <c r="B68" s="5" t="s">
        <v>158</v>
      </c>
      <c r="C68">
        <v>50.01</v>
      </c>
      <c r="D68">
        <v>53.57</v>
      </c>
      <c r="E68">
        <v>54.61</v>
      </c>
      <c r="F68">
        <v>57.95</v>
      </c>
      <c r="G68">
        <v>55.07</v>
      </c>
      <c r="H68">
        <v>49.23</v>
      </c>
      <c r="I68">
        <v>52.02</v>
      </c>
      <c r="J68">
        <v>48.63</v>
      </c>
      <c r="K68">
        <v>59.96</v>
      </c>
      <c r="L68">
        <v>43.81</v>
      </c>
      <c r="M68">
        <v>38.11</v>
      </c>
      <c r="N68">
        <v>41.47</v>
      </c>
      <c r="O68">
        <v>49.03</v>
      </c>
      <c r="P68">
        <v>52.21</v>
      </c>
      <c r="Q68">
        <v>55.2</v>
      </c>
      <c r="R68">
        <v>63.33</v>
      </c>
      <c r="S68">
        <v>67.930000000000007</v>
      </c>
      <c r="T68">
        <v>65.37</v>
      </c>
      <c r="U68">
        <v>72.849999999999994</v>
      </c>
      <c r="V68">
        <v>72.47</v>
      </c>
    </row>
    <row r="69" spans="1:23" x14ac:dyDescent="0.25">
      <c r="A69" s="5" t="s">
        <v>159</v>
      </c>
      <c r="B69" s="5" t="s">
        <v>160</v>
      </c>
      <c r="C69">
        <v>24.73</v>
      </c>
      <c r="D69">
        <v>-25.87</v>
      </c>
      <c r="E69">
        <v>-96.74</v>
      </c>
      <c r="F69">
        <v>293.14</v>
      </c>
      <c r="G69">
        <v>-347.04</v>
      </c>
      <c r="H69">
        <v>-42.69</v>
      </c>
      <c r="I69">
        <v>94.51</v>
      </c>
      <c r="J69">
        <v>148.69</v>
      </c>
      <c r="K69">
        <v>220.85</v>
      </c>
      <c r="L69">
        <v>163.16</v>
      </c>
      <c r="M69">
        <v>67.31</v>
      </c>
      <c r="N69">
        <v>76.400000000000006</v>
      </c>
      <c r="O69">
        <v>57.75</v>
      </c>
      <c r="P69">
        <v>45.67</v>
      </c>
      <c r="Q69">
        <v>39.85</v>
      </c>
      <c r="R69">
        <v>34.380000000000003</v>
      </c>
      <c r="S69">
        <v>100.62</v>
      </c>
      <c r="T69">
        <v>107.45</v>
      </c>
      <c r="U69">
        <v>52.19</v>
      </c>
      <c r="V69">
        <v>43.12</v>
      </c>
    </row>
    <row r="70" spans="1:23" x14ac:dyDescent="0.25">
      <c r="A70" s="5" t="s">
        <v>161</v>
      </c>
      <c r="B70" s="5" t="s">
        <v>162</v>
      </c>
      <c r="C70">
        <v>28.71</v>
      </c>
      <c r="D70">
        <v>-12.99</v>
      </c>
      <c r="E70">
        <v>-137.84</v>
      </c>
      <c r="F70">
        <v>-250.03</v>
      </c>
      <c r="G70">
        <v>94.94</v>
      </c>
      <c r="H70">
        <v>4.07</v>
      </c>
      <c r="I70">
        <v>157.03</v>
      </c>
      <c r="J70">
        <v>224.42</v>
      </c>
      <c r="K70">
        <v>202.3</v>
      </c>
      <c r="L70">
        <v>196.94</v>
      </c>
      <c r="M70">
        <v>119.84</v>
      </c>
      <c r="N70">
        <v>113.65</v>
      </c>
      <c r="O70">
        <v>98.71</v>
      </c>
      <c r="P70">
        <v>84.21</v>
      </c>
      <c r="Q70">
        <v>65.62</v>
      </c>
      <c r="R70">
        <v>54.19</v>
      </c>
      <c r="S70">
        <v>109.25</v>
      </c>
      <c r="T70">
        <v>98.45</v>
      </c>
      <c r="U70">
        <v>34.659999999999997</v>
      </c>
      <c r="V70">
        <v>9.5399999999999991</v>
      </c>
    </row>
    <row r="71" spans="1:23" x14ac:dyDescent="0.25">
      <c r="A71" s="5" t="s">
        <v>163</v>
      </c>
      <c r="B71" s="5" t="s">
        <v>164</v>
      </c>
      <c r="C71">
        <v>2.92</v>
      </c>
      <c r="D71">
        <v>2.7</v>
      </c>
      <c r="E71">
        <v>2.5299999999999998</v>
      </c>
      <c r="F71">
        <v>2.2999999999999998</v>
      </c>
      <c r="G71">
        <v>2.7</v>
      </c>
      <c r="H71">
        <v>2.81</v>
      </c>
      <c r="I71">
        <v>2.8</v>
      </c>
      <c r="J71">
        <v>2.7</v>
      </c>
      <c r="K71">
        <v>2.31</v>
      </c>
      <c r="L71">
        <v>2.19</v>
      </c>
      <c r="M71">
        <v>2.62</v>
      </c>
      <c r="N71">
        <v>3.87</v>
      </c>
      <c r="O71">
        <v>3.8</v>
      </c>
      <c r="P71">
        <v>3.93</v>
      </c>
      <c r="Q71">
        <v>3.83</v>
      </c>
      <c r="R71">
        <v>4</v>
      </c>
      <c r="S71">
        <v>3.59</v>
      </c>
      <c r="T71">
        <v>2.94</v>
      </c>
      <c r="U71">
        <v>3.03</v>
      </c>
      <c r="V71">
        <v>3.27</v>
      </c>
    </row>
    <row r="72" spans="1:23" x14ac:dyDescent="0.25">
      <c r="A72" s="5" t="s">
        <v>165</v>
      </c>
      <c r="B72" s="5" t="s">
        <v>166</v>
      </c>
      <c r="C72">
        <v>49.96</v>
      </c>
      <c r="D72">
        <v>44.3</v>
      </c>
      <c r="E72">
        <v>43.01</v>
      </c>
      <c r="F72">
        <v>39.04</v>
      </c>
      <c r="G72">
        <v>41.8</v>
      </c>
      <c r="H72">
        <v>47.03</v>
      </c>
      <c r="I72">
        <v>45.12</v>
      </c>
      <c r="J72">
        <v>48.8</v>
      </c>
      <c r="K72">
        <v>37.9</v>
      </c>
      <c r="L72">
        <v>53.76</v>
      </c>
      <c r="M72">
        <v>59</v>
      </c>
      <c r="N72">
        <v>55.75</v>
      </c>
      <c r="O72">
        <v>49.26</v>
      </c>
      <c r="P72">
        <v>45.29</v>
      </c>
      <c r="Q72">
        <v>41.7</v>
      </c>
      <c r="R72">
        <v>33.659999999999997</v>
      </c>
      <c r="S72">
        <v>29.06</v>
      </c>
      <c r="T72">
        <v>32.65</v>
      </c>
      <c r="U72">
        <v>25.56</v>
      </c>
      <c r="V72">
        <v>25.73</v>
      </c>
    </row>
    <row r="73" spans="1:23" x14ac:dyDescent="0.25">
      <c r="A73" s="5" t="s">
        <v>167</v>
      </c>
      <c r="B73" s="5" t="s">
        <v>168</v>
      </c>
      <c r="C73">
        <v>0.72</v>
      </c>
      <c r="D73">
        <v>-0.7</v>
      </c>
      <c r="E73">
        <v>-2.44</v>
      </c>
      <c r="F73">
        <v>6.73</v>
      </c>
      <c r="G73">
        <v>-9.3800000000000008</v>
      </c>
      <c r="H73">
        <v>-1.2</v>
      </c>
      <c r="I73">
        <v>2.65</v>
      </c>
      <c r="J73">
        <v>4.01</v>
      </c>
      <c r="K73">
        <v>5.0999999999999996</v>
      </c>
      <c r="L73">
        <v>3.58</v>
      </c>
      <c r="M73">
        <v>1.77</v>
      </c>
      <c r="N73">
        <v>2.96</v>
      </c>
      <c r="O73">
        <v>2.19</v>
      </c>
      <c r="P73">
        <v>1.8</v>
      </c>
      <c r="Q73">
        <v>1.53</v>
      </c>
      <c r="R73">
        <v>1.38</v>
      </c>
      <c r="S73">
        <v>3.61</v>
      </c>
      <c r="T73">
        <v>3.16</v>
      </c>
      <c r="U73">
        <v>1.58</v>
      </c>
      <c r="V73">
        <v>1.41</v>
      </c>
    </row>
    <row r="74" spans="1:23" x14ac:dyDescent="0.25">
      <c r="A74" s="5" t="s">
        <v>169</v>
      </c>
      <c r="B74" s="5" t="s">
        <v>170</v>
      </c>
      <c r="C74">
        <v>1.36</v>
      </c>
      <c r="D74">
        <v>-0.78</v>
      </c>
      <c r="E74">
        <v>-5.59</v>
      </c>
      <c r="F74">
        <v>-9.16</v>
      </c>
      <c r="G74">
        <v>5.38</v>
      </c>
      <c r="H74">
        <v>0.22</v>
      </c>
      <c r="I74">
        <v>8.5</v>
      </c>
      <c r="J74">
        <v>10.96</v>
      </c>
      <c r="K74">
        <v>12.23</v>
      </c>
      <c r="L74">
        <v>7.93</v>
      </c>
      <c r="M74">
        <v>5.63</v>
      </c>
      <c r="N74">
        <v>7.96</v>
      </c>
      <c r="O74">
        <v>7.32</v>
      </c>
      <c r="P74">
        <v>6.72</v>
      </c>
      <c r="Q74">
        <v>5.24</v>
      </c>
      <c r="R74" t="s">
        <v>67</v>
      </c>
      <c r="S74" t="s">
        <v>67</v>
      </c>
      <c r="T74" t="s">
        <v>67</v>
      </c>
      <c r="U74" t="s">
        <v>67</v>
      </c>
      <c r="V74" t="s">
        <v>67</v>
      </c>
    </row>
    <row r="75" spans="1:23" x14ac:dyDescent="0.25">
      <c r="A75" s="5" t="s">
        <v>171</v>
      </c>
      <c r="B75" s="5" t="s">
        <v>172</v>
      </c>
      <c r="C75">
        <v>69.510000000000005</v>
      </c>
      <c r="D75">
        <v>79.09</v>
      </c>
      <c r="E75">
        <v>90.43</v>
      </c>
      <c r="F75">
        <v>105.1</v>
      </c>
      <c r="G75">
        <v>67.8</v>
      </c>
      <c r="H75">
        <v>69.12</v>
      </c>
      <c r="I75">
        <v>72.92</v>
      </c>
      <c r="J75">
        <v>60.69</v>
      </c>
      <c r="K75">
        <v>61.11</v>
      </c>
      <c r="L75">
        <v>42.25</v>
      </c>
      <c r="M75">
        <v>32.83</v>
      </c>
      <c r="N75">
        <v>29.66</v>
      </c>
      <c r="O75">
        <v>42.82</v>
      </c>
      <c r="P75">
        <v>51.18</v>
      </c>
      <c r="Q75">
        <v>63.9</v>
      </c>
      <c r="R75">
        <v>88.66</v>
      </c>
      <c r="S75">
        <v>109.78</v>
      </c>
      <c r="T75">
        <v>85.33</v>
      </c>
      <c r="U75">
        <v>131.13999999999999</v>
      </c>
      <c r="V75">
        <v>113.72</v>
      </c>
    </row>
    <row r="76" spans="1:23" x14ac:dyDescent="0.25">
      <c r="A76" s="5" t="s">
        <v>173</v>
      </c>
      <c r="B76" s="5" t="s">
        <v>174</v>
      </c>
      <c r="C76">
        <v>130.58000000000001</v>
      </c>
      <c r="D76">
        <v>97.59</v>
      </c>
      <c r="E76">
        <v>144.94</v>
      </c>
      <c r="F76">
        <v>155.27000000000001</v>
      </c>
      <c r="G76">
        <v>105.29</v>
      </c>
      <c r="H76">
        <v>103.93</v>
      </c>
      <c r="I76">
        <v>107.74</v>
      </c>
      <c r="J76">
        <v>108.68</v>
      </c>
      <c r="K76">
        <v>97.08</v>
      </c>
      <c r="L76">
        <v>96.21</v>
      </c>
      <c r="M76">
        <v>86.31</v>
      </c>
      <c r="N76">
        <v>92.71</v>
      </c>
      <c r="O76">
        <v>100.57</v>
      </c>
      <c r="P76">
        <v>102.84</v>
      </c>
      <c r="Q76">
        <v>105.99</v>
      </c>
      <c r="R76" t="s">
        <v>67</v>
      </c>
      <c r="S76" t="s">
        <v>67</v>
      </c>
      <c r="T76" t="s">
        <v>67</v>
      </c>
      <c r="U76" t="s">
        <v>67</v>
      </c>
      <c r="V76" t="s">
        <v>67</v>
      </c>
    </row>
    <row r="77" spans="1:23" x14ac:dyDescent="0.25">
      <c r="A77" s="5" t="s">
        <v>175</v>
      </c>
      <c r="B77" s="5" t="s">
        <v>176</v>
      </c>
      <c r="C77">
        <v>864.30550000000005</v>
      </c>
      <c r="D77">
        <v>1443.4565</v>
      </c>
      <c r="E77">
        <v>-931.50470000000007</v>
      </c>
      <c r="F77">
        <v>-336.40620000000001</v>
      </c>
      <c r="G77">
        <v>745.06380000000013</v>
      </c>
      <c r="H77">
        <v>1510.8366000000001</v>
      </c>
      <c r="I77">
        <v>1065.8232</v>
      </c>
      <c r="J77">
        <v>714.69060000000002</v>
      </c>
      <c r="K77">
        <v>495.42</v>
      </c>
      <c r="L77">
        <v>544.64</v>
      </c>
      <c r="M77">
        <v>309.58</v>
      </c>
      <c r="N77">
        <v>144.708</v>
      </c>
      <c r="O77">
        <v>224.68799999999999</v>
      </c>
      <c r="P77">
        <v>371.25599999999997</v>
      </c>
      <c r="Q77">
        <v>296.48399999999998</v>
      </c>
      <c r="R77">
        <v>205.52</v>
      </c>
      <c r="S77">
        <v>1208.164</v>
      </c>
      <c r="T77">
        <v>260.62400000000002</v>
      </c>
      <c r="U77">
        <v>943.8</v>
      </c>
      <c r="V77">
        <v>402.56700000000001</v>
      </c>
    </row>
    <row r="78" spans="1:23" x14ac:dyDescent="0.25">
      <c r="A78" s="5" t="s">
        <v>177</v>
      </c>
      <c r="B78" s="5" t="s">
        <v>178</v>
      </c>
      <c r="C78">
        <v>0</v>
      </c>
      <c r="D78">
        <v>0</v>
      </c>
      <c r="E78">
        <v>1.8100000000000021</v>
      </c>
      <c r="F78">
        <v>0</v>
      </c>
      <c r="G78">
        <v>0</v>
      </c>
      <c r="H78">
        <v>0</v>
      </c>
      <c r="I78">
        <v>0</v>
      </c>
      <c r="J78">
        <v>-2.000000000000313E-2</v>
      </c>
      <c r="K78">
        <v>0</v>
      </c>
      <c r="L78">
        <v>0</v>
      </c>
      <c r="M78">
        <v>-8.7999999999999972</v>
      </c>
      <c r="N78">
        <v>0</v>
      </c>
      <c r="O78">
        <v>0</v>
      </c>
      <c r="P78">
        <v>0</v>
      </c>
      <c r="Q78">
        <v>-0.5</v>
      </c>
      <c r="R78">
        <v>0</v>
      </c>
      <c r="S78">
        <v>-0.30000000000000432</v>
      </c>
      <c r="T78">
        <v>-0.10000000000000139</v>
      </c>
      <c r="U78">
        <v>0</v>
      </c>
      <c r="V78" t="s">
        <v>67</v>
      </c>
    </row>
    <row r="79" spans="1:23" x14ac:dyDescent="0.25">
      <c r="A79" s="5" t="s">
        <v>179</v>
      </c>
      <c r="B79" s="5" t="s">
        <v>180</v>
      </c>
      <c r="C79">
        <v>4.1900000000000004</v>
      </c>
      <c r="D79">
        <v>2.68</v>
      </c>
      <c r="E79">
        <v>-0.9</v>
      </c>
      <c r="F79">
        <v>-34.450000000000003</v>
      </c>
      <c r="G79">
        <v>-15.8</v>
      </c>
      <c r="H79">
        <v>-8.5299999999999994</v>
      </c>
      <c r="I79">
        <v>-1.1100000000000001</v>
      </c>
      <c r="J79">
        <v>3.6</v>
      </c>
      <c r="K79">
        <v>2.52</v>
      </c>
      <c r="L79">
        <v>-16.43</v>
      </c>
      <c r="M79">
        <v>-20.59</v>
      </c>
      <c r="N79">
        <v>12.96</v>
      </c>
      <c r="O79">
        <v>15.15</v>
      </c>
      <c r="P79">
        <v>20.84</v>
      </c>
      <c r="Q79">
        <v>12.05</v>
      </c>
      <c r="R79">
        <v>19.02</v>
      </c>
      <c r="S79">
        <v>17.22</v>
      </c>
      <c r="T79">
        <v>6.31</v>
      </c>
      <c r="U79">
        <v>-0.23</v>
      </c>
      <c r="V79" t="s">
        <v>67</v>
      </c>
    </row>
    <row r="80" spans="1:23" x14ac:dyDescent="0.25">
      <c r="A80" s="5" t="s">
        <v>181</v>
      </c>
      <c r="B80" s="5" t="s">
        <v>182</v>
      </c>
      <c r="C80">
        <v>1.99</v>
      </c>
      <c r="D80">
        <v>-10.89</v>
      </c>
      <c r="E80">
        <v>-17.05</v>
      </c>
      <c r="F80">
        <v>-19.59</v>
      </c>
      <c r="G80">
        <v>-8.48</v>
      </c>
      <c r="H80">
        <v>-2.0099999999999998</v>
      </c>
      <c r="I80">
        <v>1.67</v>
      </c>
      <c r="J80">
        <v>-3.44</v>
      </c>
      <c r="K80">
        <v>-11.5</v>
      </c>
      <c r="L80">
        <v>-8.02</v>
      </c>
      <c r="M80">
        <v>2.5099999999999998</v>
      </c>
      <c r="N80">
        <v>16.32</v>
      </c>
      <c r="O80">
        <v>16.010000000000002</v>
      </c>
      <c r="P80">
        <v>17.3</v>
      </c>
      <c r="Q80">
        <v>16.100000000000001</v>
      </c>
      <c r="R80">
        <v>14.18</v>
      </c>
      <c r="S80">
        <v>7.77</v>
      </c>
      <c r="T80" t="s">
        <v>67</v>
      </c>
      <c r="U80" t="s">
        <v>67</v>
      </c>
      <c r="V80" t="s">
        <v>67</v>
      </c>
    </row>
    <row r="81" spans="1:23" x14ac:dyDescent="0.25">
      <c r="A81" s="5" t="s">
        <v>183</v>
      </c>
      <c r="B81" s="5" t="s">
        <v>184</v>
      </c>
      <c r="C81">
        <v>-8.86</v>
      </c>
      <c r="D81">
        <v>-11.4</v>
      </c>
      <c r="E81">
        <v>-12.16</v>
      </c>
      <c r="F81">
        <v>-11.26</v>
      </c>
      <c r="G81">
        <v>-3.86</v>
      </c>
      <c r="H81">
        <v>-3.99</v>
      </c>
      <c r="I81">
        <v>-6.4</v>
      </c>
      <c r="J81">
        <v>-3.59</v>
      </c>
      <c r="K81">
        <v>-1.28</v>
      </c>
      <c r="L81">
        <v>2.39</v>
      </c>
      <c r="M81">
        <v>8.08</v>
      </c>
      <c r="N81">
        <v>16</v>
      </c>
      <c r="O81">
        <v>16.86</v>
      </c>
      <c r="P81">
        <v>15.09</v>
      </c>
      <c r="Q81">
        <v>10.87</v>
      </c>
      <c r="R81" t="s">
        <v>67</v>
      </c>
      <c r="S81" t="s">
        <v>67</v>
      </c>
      <c r="T81" t="s">
        <v>67</v>
      </c>
      <c r="U81" t="s">
        <v>67</v>
      </c>
      <c r="V81" t="s">
        <v>67</v>
      </c>
    </row>
    <row r="82" spans="1:23" x14ac:dyDescent="0.25">
      <c r="A82" s="5" t="s">
        <v>185</v>
      </c>
      <c r="B82" s="5" t="s">
        <v>186</v>
      </c>
      <c r="C82">
        <v>-6.42</v>
      </c>
      <c r="D82">
        <v>-8.9</v>
      </c>
      <c r="E82">
        <v>-7.87</v>
      </c>
      <c r="F82">
        <v>-6.27</v>
      </c>
      <c r="G82">
        <v>-0.74</v>
      </c>
      <c r="H82">
        <v>2.0499999999999998</v>
      </c>
      <c r="I82">
        <v>4.8</v>
      </c>
      <c r="J82">
        <v>6.63</v>
      </c>
      <c r="K82">
        <v>6.9</v>
      </c>
      <c r="L82">
        <v>6.63</v>
      </c>
      <c r="M82" t="s">
        <v>67</v>
      </c>
      <c r="N82" t="s">
        <v>67</v>
      </c>
      <c r="O82" t="s">
        <v>67</v>
      </c>
      <c r="P82" t="s">
        <v>67</v>
      </c>
      <c r="Q82" t="s">
        <v>67</v>
      </c>
      <c r="R82" t="s">
        <v>67</v>
      </c>
      <c r="S82" t="s">
        <v>67</v>
      </c>
      <c r="T82" t="s">
        <v>67</v>
      </c>
      <c r="U82" t="s">
        <v>67</v>
      </c>
      <c r="V82" t="s">
        <v>67</v>
      </c>
    </row>
    <row r="83" spans="1:23" x14ac:dyDescent="0.25">
      <c r="A83" s="5" t="s">
        <v>187</v>
      </c>
      <c r="B83" s="5" t="s">
        <v>188</v>
      </c>
      <c r="C83">
        <v>-199.59</v>
      </c>
      <c r="D83">
        <v>-72.540000000000006</v>
      </c>
      <c r="E83">
        <v>-132.71</v>
      </c>
      <c r="F83">
        <v>-155.37</v>
      </c>
      <c r="G83">
        <v>584.45000000000005</v>
      </c>
      <c r="H83">
        <v>-141.32</v>
      </c>
      <c r="I83">
        <v>-37.14</v>
      </c>
      <c r="J83">
        <v>-30.25</v>
      </c>
      <c r="K83">
        <v>38.770000000000003</v>
      </c>
      <c r="L83">
        <v>102.57</v>
      </c>
      <c r="M83">
        <v>-30.04</v>
      </c>
      <c r="N83">
        <v>49.44</v>
      </c>
      <c r="O83">
        <v>45.6</v>
      </c>
      <c r="P83">
        <v>38.5</v>
      </c>
      <c r="Q83">
        <v>29.88</v>
      </c>
      <c r="R83">
        <v>-59.33</v>
      </c>
      <c r="S83">
        <v>9.76</v>
      </c>
      <c r="T83">
        <v>118.89</v>
      </c>
      <c r="U83">
        <v>20.74</v>
      </c>
      <c r="V83" t="s">
        <v>67</v>
      </c>
    </row>
    <row r="84" spans="1:23" x14ac:dyDescent="0.25">
      <c r="A84" s="5" t="s">
        <v>189</v>
      </c>
      <c r="B84" s="5" t="s">
        <v>190</v>
      </c>
      <c r="C84">
        <v>-134.94999999999999</v>
      </c>
      <c r="D84">
        <v>-120.21</v>
      </c>
      <c r="E84">
        <v>98.79</v>
      </c>
      <c r="F84">
        <v>95.92</v>
      </c>
      <c r="G84">
        <v>135.33000000000001</v>
      </c>
      <c r="H84">
        <v>-69.569999999999993</v>
      </c>
      <c r="I84">
        <v>-9.5399999999999991</v>
      </c>
      <c r="J84">
        <v>37.03</v>
      </c>
      <c r="K84">
        <v>37.1</v>
      </c>
      <c r="L84">
        <v>40.659999999999997</v>
      </c>
      <c r="M84">
        <v>21.67</v>
      </c>
      <c r="N84">
        <v>44.51</v>
      </c>
      <c r="O84">
        <v>37.99</v>
      </c>
      <c r="P84">
        <v>3.02</v>
      </c>
      <c r="Q84">
        <v>-6.56</v>
      </c>
      <c r="R84">
        <v>23.11</v>
      </c>
      <c r="S84">
        <v>49.8</v>
      </c>
      <c r="T84" t="s">
        <v>67</v>
      </c>
      <c r="U84" t="s">
        <v>67</v>
      </c>
      <c r="V84" t="s">
        <v>67</v>
      </c>
    </row>
    <row r="85" spans="1:23" x14ac:dyDescent="0.25">
      <c r="A85" s="5" t="s">
        <v>191</v>
      </c>
      <c r="B85" s="5" t="s">
        <v>192</v>
      </c>
      <c r="C85">
        <v>4.8499999999999996</v>
      </c>
      <c r="D85">
        <v>16.5</v>
      </c>
      <c r="E85">
        <v>23.58</v>
      </c>
      <c r="F85">
        <v>44.07</v>
      </c>
      <c r="G85">
        <v>82.9</v>
      </c>
      <c r="H85">
        <v>-13.47</v>
      </c>
      <c r="I85">
        <v>8.7799999999999994</v>
      </c>
      <c r="J85">
        <v>26.1</v>
      </c>
      <c r="K85">
        <v>41.27</v>
      </c>
      <c r="L85">
        <v>41.21</v>
      </c>
      <c r="M85">
        <v>26.68</v>
      </c>
      <c r="N85">
        <v>20.82</v>
      </c>
      <c r="O85">
        <v>12.88</v>
      </c>
      <c r="P85">
        <v>27.54</v>
      </c>
      <c r="Q85">
        <v>23.99</v>
      </c>
      <c r="R85" t="s">
        <v>67</v>
      </c>
      <c r="S85" t="s">
        <v>67</v>
      </c>
      <c r="T85" t="s">
        <v>67</v>
      </c>
      <c r="U85" t="s">
        <v>67</v>
      </c>
      <c r="V85" t="s">
        <v>67</v>
      </c>
    </row>
    <row r="86" spans="1:23" x14ac:dyDescent="0.25">
      <c r="A86" s="5" t="s">
        <v>193</v>
      </c>
      <c r="B86" s="5" t="s">
        <v>194</v>
      </c>
      <c r="C86">
        <v>-4.3099999999999996</v>
      </c>
      <c r="D86">
        <v>12.64</v>
      </c>
      <c r="E86">
        <v>24.84</v>
      </c>
      <c r="F86">
        <v>42.67</v>
      </c>
      <c r="G86">
        <v>62.06</v>
      </c>
      <c r="H86">
        <v>6.6</v>
      </c>
      <c r="I86">
        <v>14.8</v>
      </c>
      <c r="J86">
        <v>19.489999999999998</v>
      </c>
      <c r="K86">
        <v>34.4</v>
      </c>
      <c r="L86">
        <v>32.6</v>
      </c>
      <c r="M86" t="s">
        <v>67</v>
      </c>
      <c r="N86" t="s">
        <v>67</v>
      </c>
      <c r="O86" t="s">
        <v>67</v>
      </c>
      <c r="P86" t="s">
        <v>67</v>
      </c>
      <c r="Q86" t="s">
        <v>67</v>
      </c>
      <c r="R86" t="s">
        <v>67</v>
      </c>
      <c r="S86" t="s">
        <v>67</v>
      </c>
      <c r="T86" t="s">
        <v>67</v>
      </c>
      <c r="U86" t="s">
        <v>67</v>
      </c>
      <c r="V86" t="s">
        <v>67</v>
      </c>
    </row>
    <row r="87" spans="1:23" x14ac:dyDescent="0.25">
      <c r="A87" s="5" t="s">
        <v>195</v>
      </c>
      <c r="B87" s="5" t="s">
        <v>196</v>
      </c>
      <c r="C87">
        <v>11.88</v>
      </c>
      <c r="D87" t="s">
        <v>67</v>
      </c>
      <c r="E87" t="s">
        <v>67</v>
      </c>
      <c r="F87">
        <v>0.13</v>
      </c>
      <c r="G87" t="s">
        <v>67</v>
      </c>
      <c r="H87" t="s">
        <v>67</v>
      </c>
      <c r="I87">
        <v>2.38</v>
      </c>
      <c r="J87">
        <v>0.46</v>
      </c>
      <c r="K87">
        <v>0.18</v>
      </c>
      <c r="L87">
        <v>0.24</v>
      </c>
      <c r="M87">
        <v>0.53</v>
      </c>
      <c r="N87">
        <v>0.32</v>
      </c>
      <c r="O87">
        <v>1.1399999999999999</v>
      </c>
      <c r="P87">
        <v>0.81</v>
      </c>
      <c r="Q87">
        <v>0.93</v>
      </c>
      <c r="R87" t="s">
        <v>67</v>
      </c>
      <c r="S87" t="s">
        <v>67</v>
      </c>
      <c r="T87" t="s">
        <v>67</v>
      </c>
      <c r="U87" t="s">
        <v>67</v>
      </c>
      <c r="V87" t="s">
        <v>67</v>
      </c>
    </row>
    <row r="88" spans="1:23" x14ac:dyDescent="0.25">
      <c r="A88" s="5" t="s">
        <v>197</v>
      </c>
      <c r="B88" s="5" t="s">
        <v>198</v>
      </c>
      <c r="C88">
        <v>-330.33</v>
      </c>
      <c r="D88">
        <v>-90.33</v>
      </c>
      <c r="E88">
        <v>-45.36</v>
      </c>
      <c r="F88">
        <v>-272.63</v>
      </c>
      <c r="G88">
        <v>1866.18</v>
      </c>
      <c r="H88">
        <v>-97.63</v>
      </c>
      <c r="I88">
        <v>-30.8</v>
      </c>
      <c r="J88">
        <v>14.93</v>
      </c>
      <c r="K88">
        <v>5.31</v>
      </c>
      <c r="L88">
        <v>37.340000000000003</v>
      </c>
      <c r="M88">
        <v>-16.27</v>
      </c>
      <c r="N88">
        <v>30.06</v>
      </c>
      <c r="O88">
        <v>34.979999999999997</v>
      </c>
      <c r="P88">
        <v>55.07</v>
      </c>
      <c r="Q88">
        <v>35.69</v>
      </c>
      <c r="R88">
        <v>-40.97</v>
      </c>
      <c r="S88">
        <v>30.07</v>
      </c>
      <c r="T88">
        <v>202.01</v>
      </c>
      <c r="U88">
        <v>262.5</v>
      </c>
      <c r="V88" t="s">
        <v>67</v>
      </c>
    </row>
    <row r="89" spans="1:23" x14ac:dyDescent="0.25">
      <c r="A89" s="5" t="s">
        <v>199</v>
      </c>
      <c r="B89" s="5" t="s">
        <v>200</v>
      </c>
      <c r="C89">
        <v>-155.34</v>
      </c>
      <c r="D89">
        <v>-136.11000000000001</v>
      </c>
      <c r="E89">
        <v>516.05999999999995</v>
      </c>
      <c r="F89">
        <v>498.64</v>
      </c>
      <c r="G89">
        <v>579.25</v>
      </c>
      <c r="H89">
        <v>-37.83</v>
      </c>
      <c r="I89">
        <v>-3.52</v>
      </c>
      <c r="J89">
        <v>19.190000000000001</v>
      </c>
      <c r="K89">
        <v>8.7899999999999991</v>
      </c>
      <c r="L89">
        <v>17.04</v>
      </c>
      <c r="M89">
        <v>16.260000000000002</v>
      </c>
      <c r="N89">
        <v>40.04</v>
      </c>
      <c r="O89">
        <v>41.91</v>
      </c>
      <c r="P89">
        <v>16.600000000000001</v>
      </c>
      <c r="Q89">
        <v>8.26</v>
      </c>
      <c r="R89">
        <v>63.7</v>
      </c>
      <c r="S89">
        <v>164.86</v>
      </c>
      <c r="T89" t="s">
        <v>67</v>
      </c>
      <c r="U89" t="s">
        <v>67</v>
      </c>
      <c r="V89" t="s">
        <v>67</v>
      </c>
    </row>
    <row r="90" spans="1:23" x14ac:dyDescent="0.25">
      <c r="A90" s="5" t="s">
        <v>201</v>
      </c>
      <c r="B90" s="5" t="s">
        <v>202</v>
      </c>
      <c r="C90">
        <v>225.51</v>
      </c>
      <c r="D90">
        <v>272.05</v>
      </c>
      <c r="E90">
        <v>283.95</v>
      </c>
      <c r="F90">
        <v>296.01</v>
      </c>
      <c r="G90">
        <v>351.6</v>
      </c>
      <c r="H90">
        <v>-14.17</v>
      </c>
      <c r="I90">
        <v>2.1</v>
      </c>
      <c r="J90">
        <v>14.27</v>
      </c>
      <c r="K90">
        <v>18.28</v>
      </c>
      <c r="L90">
        <v>28.24</v>
      </c>
      <c r="M90">
        <v>27.91</v>
      </c>
      <c r="N90">
        <v>22.97</v>
      </c>
      <c r="O90">
        <v>22.97</v>
      </c>
      <c r="P90">
        <v>56.37</v>
      </c>
      <c r="Q90">
        <v>97.86</v>
      </c>
      <c r="R90" t="s">
        <v>67</v>
      </c>
      <c r="S90" t="s">
        <v>67</v>
      </c>
      <c r="T90" t="s">
        <v>67</v>
      </c>
      <c r="U90" t="s">
        <v>67</v>
      </c>
      <c r="V90" t="s">
        <v>67</v>
      </c>
    </row>
    <row r="91" spans="1:23" x14ac:dyDescent="0.25">
      <c r="A91" s="5" t="s">
        <v>203</v>
      </c>
      <c r="B91" s="5" t="s">
        <v>204</v>
      </c>
      <c r="C91">
        <v>105.67</v>
      </c>
      <c r="D91">
        <v>137.07</v>
      </c>
      <c r="E91">
        <v>149.11000000000001</v>
      </c>
      <c r="F91">
        <v>157.15</v>
      </c>
      <c r="G91">
        <v>189.92</v>
      </c>
      <c r="H91">
        <v>6.87</v>
      </c>
      <c r="I91">
        <v>12.53</v>
      </c>
      <c r="J91">
        <v>18.62</v>
      </c>
      <c r="K91">
        <v>37.33</v>
      </c>
      <c r="L91">
        <v>63.05</v>
      </c>
      <c r="M91" t="s">
        <v>67</v>
      </c>
      <c r="N91" t="s">
        <v>67</v>
      </c>
      <c r="O91" t="s">
        <v>67</v>
      </c>
      <c r="P91" t="s">
        <v>67</v>
      </c>
      <c r="Q91" t="s">
        <v>67</v>
      </c>
      <c r="R91" t="s">
        <v>67</v>
      </c>
      <c r="S91" t="s">
        <v>67</v>
      </c>
      <c r="T91" t="s">
        <v>67</v>
      </c>
      <c r="U91" t="s">
        <v>67</v>
      </c>
      <c r="V91" t="s">
        <v>67</v>
      </c>
    </row>
    <row r="92" spans="1:23" x14ac:dyDescent="0.25">
      <c r="A92" s="5" t="s">
        <v>205</v>
      </c>
      <c r="B92" s="5" t="s">
        <v>206</v>
      </c>
      <c r="C92">
        <v>-40.119999999999997</v>
      </c>
      <c r="D92">
        <v>-254.96</v>
      </c>
      <c r="E92">
        <v>188.24</v>
      </c>
      <c r="F92">
        <v>-145.15</v>
      </c>
      <c r="G92">
        <v>-50.69</v>
      </c>
      <c r="H92">
        <v>41.75</v>
      </c>
      <c r="I92">
        <v>49.13</v>
      </c>
      <c r="J92">
        <v>44.2</v>
      </c>
      <c r="K92">
        <v>-9.0399999999999991</v>
      </c>
      <c r="L92">
        <v>75.930000000000007</v>
      </c>
      <c r="M92">
        <v>73.010000000000005</v>
      </c>
      <c r="N92">
        <v>-35.6</v>
      </c>
      <c r="O92">
        <v>-39.479999999999997</v>
      </c>
      <c r="P92">
        <v>25.22</v>
      </c>
      <c r="Q92">
        <v>42.32</v>
      </c>
      <c r="R92">
        <v>-82.99</v>
      </c>
      <c r="S92">
        <v>359.78</v>
      </c>
      <c r="T92">
        <v>-72.459999999999994</v>
      </c>
      <c r="U92">
        <v>134.44999999999999</v>
      </c>
      <c r="V92" t="s">
        <v>67</v>
      </c>
    </row>
    <row r="93" spans="1:23" x14ac:dyDescent="0.25">
      <c r="A93" s="5" t="s">
        <v>207</v>
      </c>
      <c r="B93" s="5" t="s">
        <v>208</v>
      </c>
      <c r="C93">
        <v>-35.61</v>
      </c>
      <c r="D93">
        <v>-70.62</v>
      </c>
      <c r="E93">
        <v>-2.5299999999999998</v>
      </c>
      <c r="F93">
        <v>-51.36</v>
      </c>
      <c r="G93">
        <v>13.4</v>
      </c>
      <c r="H93">
        <v>45.03</v>
      </c>
      <c r="I93">
        <v>28.1</v>
      </c>
      <c r="J93">
        <v>37.03</v>
      </c>
      <c r="K93">
        <v>46.63</v>
      </c>
      <c r="L93">
        <v>37.78</v>
      </c>
      <c r="M93">
        <v>-0.69</v>
      </c>
      <c r="N93">
        <v>-16.62</v>
      </c>
      <c r="O93">
        <v>9.35</v>
      </c>
      <c r="P93">
        <v>-5.15</v>
      </c>
      <c r="Q93">
        <v>106.37</v>
      </c>
      <c r="R93">
        <v>68.11</v>
      </c>
      <c r="S93">
        <v>140.59</v>
      </c>
      <c r="T93" t="s">
        <v>67</v>
      </c>
      <c r="U93" t="s">
        <v>67</v>
      </c>
      <c r="V93" t="s">
        <v>67</v>
      </c>
    </row>
    <row r="94" spans="1:23" x14ac:dyDescent="0.25">
      <c r="A94" s="5" t="s">
        <v>209</v>
      </c>
      <c r="B94" s="5" t="s">
        <v>210</v>
      </c>
      <c r="C94">
        <v>-60.54</v>
      </c>
      <c r="D94">
        <v>-44.16</v>
      </c>
      <c r="E94">
        <v>16.66</v>
      </c>
      <c r="F94">
        <v>-12.15</v>
      </c>
      <c r="G94">
        <v>15.07</v>
      </c>
      <c r="H94">
        <v>40.39</v>
      </c>
      <c r="I94">
        <v>46.65</v>
      </c>
      <c r="J94">
        <v>29.7</v>
      </c>
      <c r="K94">
        <v>12.96</v>
      </c>
      <c r="L94">
        <v>19.82</v>
      </c>
      <c r="M94">
        <v>13.09</v>
      </c>
      <c r="N94">
        <v>-18.11</v>
      </c>
      <c r="O94">
        <v>60.97</v>
      </c>
      <c r="P94">
        <v>54.37</v>
      </c>
      <c r="Q94">
        <v>76.22</v>
      </c>
      <c r="R94" t="s">
        <v>67</v>
      </c>
      <c r="S94" t="s">
        <v>67</v>
      </c>
      <c r="T94" t="s">
        <v>67</v>
      </c>
      <c r="U94" t="s">
        <v>67</v>
      </c>
      <c r="V94" t="s">
        <v>67</v>
      </c>
    </row>
    <row r="95" spans="1:23" x14ac:dyDescent="0.25">
      <c r="A95" s="5" t="s">
        <v>211</v>
      </c>
      <c r="B95" s="5" t="s">
        <v>212</v>
      </c>
      <c r="C95">
        <v>-10.07</v>
      </c>
      <c r="D95">
        <v>1.24</v>
      </c>
      <c r="E95">
        <v>23.18</v>
      </c>
      <c r="F95">
        <v>0.41</v>
      </c>
      <c r="G95">
        <v>17.440000000000001</v>
      </c>
      <c r="H95">
        <v>26.74</v>
      </c>
      <c r="I95">
        <v>14.27</v>
      </c>
      <c r="J95">
        <v>45.34</v>
      </c>
      <c r="K95">
        <v>33.67</v>
      </c>
      <c r="L95">
        <v>48.02</v>
      </c>
      <c r="M95" t="s">
        <v>67</v>
      </c>
      <c r="N95" t="s">
        <v>67</v>
      </c>
      <c r="O95" t="s">
        <v>67</v>
      </c>
      <c r="P95" t="s">
        <v>67</v>
      </c>
      <c r="Q95" t="s">
        <v>67</v>
      </c>
      <c r="R95" t="s">
        <v>67</v>
      </c>
      <c r="S95" t="s">
        <v>67</v>
      </c>
      <c r="T95" t="s">
        <v>67</v>
      </c>
      <c r="U95" t="s">
        <v>67</v>
      </c>
      <c r="V95" t="s">
        <v>67</v>
      </c>
    </row>
    <row r="96" spans="1:23" x14ac:dyDescent="0.25">
      <c r="A96" s="5" t="s">
        <v>213</v>
      </c>
      <c r="B96" s="5" t="s">
        <v>214</v>
      </c>
      <c r="C96">
        <v>393.7</v>
      </c>
      <c r="D96">
        <v>-46.6</v>
      </c>
      <c r="E96">
        <v>613.70000000000005</v>
      </c>
      <c r="F96">
        <v>828.8</v>
      </c>
      <c r="G96">
        <v>143.4</v>
      </c>
      <c r="H96">
        <v>110.7</v>
      </c>
      <c r="I96">
        <v>243.5</v>
      </c>
      <c r="J96">
        <v>265.60000000000002</v>
      </c>
      <c r="K96">
        <v>-138.69999999999999</v>
      </c>
      <c r="L96">
        <v>-137</v>
      </c>
      <c r="M96">
        <v>-479.6</v>
      </c>
      <c r="N96">
        <v>-221.3</v>
      </c>
      <c r="O96">
        <v>16.8</v>
      </c>
      <c r="P96">
        <v>74.7</v>
      </c>
      <c r="Q96">
        <v>135.69999999999999</v>
      </c>
      <c r="R96">
        <v>2356</v>
      </c>
      <c r="S96">
        <v>2366</v>
      </c>
      <c r="T96">
        <v>2375</v>
      </c>
      <c r="U96">
        <v>2412</v>
      </c>
      <c r="V96">
        <v>2230</v>
      </c>
      <c r="W96" t="s">
        <v>67</v>
      </c>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W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20" customWidth="1"/>
    <col min="13" max="15" width="10" customWidth="1"/>
    <col min="16" max="16" width="20" customWidth="1"/>
    <col min="17" max="23" width="10" customWidth="1"/>
  </cols>
  <sheetData>
    <row r="1" spans="1:23" ht="18.75" customHeight="1" x14ac:dyDescent="0.3">
      <c r="A1" s="1" t="s">
        <v>809</v>
      </c>
      <c r="B1" s="2" t="s">
        <v>810</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811</v>
      </c>
      <c r="C4" s="5" t="s">
        <v>9</v>
      </c>
      <c r="D4" s="5"/>
      <c r="E4" t="s">
        <v>812</v>
      </c>
      <c r="G4" t="s">
        <v>813</v>
      </c>
      <c r="H4" t="s">
        <v>507</v>
      </c>
      <c r="J4" t="s">
        <v>814</v>
      </c>
      <c r="L4" t="s">
        <v>815</v>
      </c>
    </row>
    <row r="5" spans="1:23" x14ac:dyDescent="0.25">
      <c r="A5" s="5" t="s">
        <v>15</v>
      </c>
      <c r="B5" t="s">
        <v>816</v>
      </c>
      <c r="C5" s="5" t="s">
        <v>17</v>
      </c>
      <c r="D5" s="5"/>
      <c r="E5" t="s">
        <v>817</v>
      </c>
      <c r="G5" t="s">
        <v>678</v>
      </c>
      <c r="H5" t="s">
        <v>658</v>
      </c>
      <c r="J5" t="s">
        <v>818</v>
      </c>
      <c r="L5" t="s">
        <v>819</v>
      </c>
    </row>
    <row r="6" spans="1:23" x14ac:dyDescent="0.25">
      <c r="A6" s="5" t="s">
        <v>23</v>
      </c>
      <c r="B6" t="s">
        <v>820</v>
      </c>
      <c r="C6" s="5" t="s">
        <v>25</v>
      </c>
      <c r="D6" s="5"/>
      <c r="E6" t="s">
        <v>821</v>
      </c>
      <c r="G6" t="s">
        <v>444</v>
      </c>
      <c r="H6" t="s">
        <v>20</v>
      </c>
      <c r="J6" t="s">
        <v>237</v>
      </c>
      <c r="L6" t="s">
        <v>626</v>
      </c>
    </row>
    <row r="7" spans="1:23" x14ac:dyDescent="0.25">
      <c r="A7" s="5" t="s">
        <v>29</v>
      </c>
      <c r="B7" t="s">
        <v>277</v>
      </c>
      <c r="C7" s="5" t="s">
        <v>31</v>
      </c>
      <c r="D7" s="5"/>
      <c r="E7" t="s">
        <v>822</v>
      </c>
      <c r="G7" t="s">
        <v>273</v>
      </c>
      <c r="H7" t="s">
        <v>28</v>
      </c>
      <c r="J7" t="s">
        <v>823</v>
      </c>
      <c r="L7" t="s">
        <v>824</v>
      </c>
    </row>
    <row r="8" spans="1:23" x14ac:dyDescent="0.25">
      <c r="A8" s="5" t="s">
        <v>35</v>
      </c>
      <c r="B8" t="s">
        <v>36</v>
      </c>
      <c r="C8" s="5" t="s">
        <v>37</v>
      </c>
      <c r="D8" s="5"/>
      <c r="E8" t="s">
        <v>825</v>
      </c>
      <c r="G8" t="s">
        <v>826</v>
      </c>
      <c r="H8" t="s">
        <v>450</v>
      </c>
      <c r="J8" t="s">
        <v>225</v>
      </c>
      <c r="L8" t="s">
        <v>827</v>
      </c>
    </row>
    <row r="9" spans="1:23" x14ac:dyDescent="0.25">
      <c r="A9" s="5" t="s">
        <v>41</v>
      </c>
      <c r="B9" t="s">
        <v>42</v>
      </c>
      <c r="C9" s="5" t="s">
        <v>43</v>
      </c>
      <c r="D9" s="5"/>
      <c r="E9" t="s">
        <v>828</v>
      </c>
      <c r="G9" t="s">
        <v>829</v>
      </c>
      <c r="H9" t="s">
        <v>454</v>
      </c>
      <c r="J9" t="s">
        <v>440</v>
      </c>
      <c r="L9" t="s">
        <v>244</v>
      </c>
    </row>
    <row r="10" spans="1:23" x14ac:dyDescent="0.25">
      <c r="A10" s="5" t="s">
        <v>45</v>
      </c>
      <c r="B10" t="s">
        <v>830</v>
      </c>
      <c r="C10" s="5" t="s">
        <v>47</v>
      </c>
      <c r="D10" s="5"/>
      <c r="E10" t="s">
        <v>831</v>
      </c>
      <c r="G10" t="s">
        <v>460</v>
      </c>
      <c r="H10" t="s">
        <v>34</v>
      </c>
      <c r="J10" t="s">
        <v>21</v>
      </c>
      <c r="L10" t="s">
        <v>832</v>
      </c>
    </row>
    <row r="11" spans="1:23" x14ac:dyDescent="0.25">
      <c r="A11" s="5" t="s">
        <v>49</v>
      </c>
      <c r="B11" t="s">
        <v>776</v>
      </c>
      <c r="C11" t="s">
        <v>833</v>
      </c>
      <c r="D11" t="s">
        <v>40</v>
      </c>
    </row>
    <row r="12" spans="1:23" x14ac:dyDescent="0.25">
      <c r="A12" s="5" t="s">
        <v>51</v>
      </c>
      <c r="B12" t="s">
        <v>357</v>
      </c>
    </row>
    <row r="13" spans="1:23" x14ac:dyDescent="0.25">
      <c r="A13" s="5" t="s">
        <v>53</v>
      </c>
      <c r="B13" t="s">
        <v>834</v>
      </c>
    </row>
    <row r="14" spans="1:23" x14ac:dyDescent="0.25">
      <c r="A14" s="5" t="s">
        <v>55</v>
      </c>
      <c r="B14" t="s">
        <v>835</v>
      </c>
    </row>
    <row r="15" spans="1:23" x14ac:dyDescent="0.25">
      <c r="A15" s="5" t="s">
        <v>57</v>
      </c>
      <c r="B15" t="s">
        <v>836</v>
      </c>
    </row>
    <row r="16" spans="1:23" x14ac:dyDescent="0.25">
      <c r="A16" s="5" t="s">
        <v>59</v>
      </c>
      <c r="B16" t="s">
        <v>837</v>
      </c>
    </row>
    <row r="17" spans="1:23" x14ac:dyDescent="0.25">
      <c r="A17" s="5" t="s">
        <v>61</v>
      </c>
      <c r="B17" t="s">
        <v>838</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104210</v>
      </c>
      <c r="D20">
        <v>97480</v>
      </c>
      <c r="E20">
        <v>98678</v>
      </c>
      <c r="F20">
        <v>94163</v>
      </c>
      <c r="G20">
        <v>92175</v>
      </c>
      <c r="H20">
        <v>80401</v>
      </c>
      <c r="I20">
        <v>76058</v>
      </c>
      <c r="J20">
        <v>76848</v>
      </c>
      <c r="K20">
        <v>68821</v>
      </c>
      <c r="L20">
        <v>60477</v>
      </c>
      <c r="M20">
        <v>50681</v>
      </c>
      <c r="N20">
        <v>53197</v>
      </c>
      <c r="O20">
        <v>56018</v>
      </c>
      <c r="P20">
        <v>48999</v>
      </c>
      <c r="Q20">
        <v>46656</v>
      </c>
      <c r="R20">
        <v>44335</v>
      </c>
      <c r="S20">
        <v>41525</v>
      </c>
      <c r="T20">
        <v>42282</v>
      </c>
      <c r="U20">
        <v>38463</v>
      </c>
      <c r="V20">
        <v>35356</v>
      </c>
      <c r="W20">
        <v>34402</v>
      </c>
    </row>
    <row r="21" spans="1:23" x14ac:dyDescent="0.25">
      <c r="A21" s="5" t="s">
        <v>299</v>
      </c>
      <c r="B21" s="5" t="s">
        <v>300</v>
      </c>
      <c r="C21">
        <v>18063</v>
      </c>
      <c r="D21">
        <v>18556</v>
      </c>
      <c r="E21">
        <v>19934</v>
      </c>
      <c r="F21">
        <v>18721</v>
      </c>
      <c r="G21">
        <v>18132</v>
      </c>
      <c r="H21">
        <v>17005</v>
      </c>
      <c r="I21">
        <v>15274</v>
      </c>
      <c r="J21">
        <v>15494</v>
      </c>
      <c r="K21">
        <v>14545</v>
      </c>
      <c r="L21">
        <v>10915</v>
      </c>
      <c r="M21">
        <v>5325</v>
      </c>
      <c r="N21">
        <v>8874</v>
      </c>
      <c r="O21">
        <v>12186</v>
      </c>
      <c r="P21">
        <v>11339</v>
      </c>
      <c r="Q21">
        <v>10664</v>
      </c>
      <c r="R21">
        <v>10271</v>
      </c>
      <c r="S21">
        <v>9435</v>
      </c>
      <c r="T21">
        <v>10740</v>
      </c>
      <c r="U21">
        <v>9736</v>
      </c>
      <c r="V21">
        <v>6382</v>
      </c>
      <c r="W21">
        <v>5645</v>
      </c>
    </row>
    <row r="22" spans="1:23" x14ac:dyDescent="0.25">
      <c r="A22" s="5" t="s">
        <v>68</v>
      </c>
      <c r="B22" s="5" t="s">
        <v>69</v>
      </c>
      <c r="C22">
        <v>7411</v>
      </c>
      <c r="D22">
        <v>9121</v>
      </c>
      <c r="E22">
        <v>9880</v>
      </c>
      <c r="F22">
        <v>9386</v>
      </c>
      <c r="G22">
        <v>9593</v>
      </c>
      <c r="H22">
        <v>9118</v>
      </c>
      <c r="I22">
        <v>7986</v>
      </c>
      <c r="J22">
        <v>8300</v>
      </c>
      <c r="K22">
        <v>8018</v>
      </c>
      <c r="L22">
        <v>5094</v>
      </c>
      <c r="M22">
        <v>289</v>
      </c>
      <c r="N22">
        <v>921</v>
      </c>
      <c r="O22">
        <v>4212</v>
      </c>
      <c r="P22">
        <v>4050</v>
      </c>
      <c r="Q22">
        <v>3793</v>
      </c>
      <c r="R22">
        <v>3745</v>
      </c>
      <c r="S22">
        <v>3353</v>
      </c>
      <c r="T22">
        <v>3378</v>
      </c>
      <c r="U22">
        <v>3356</v>
      </c>
      <c r="V22">
        <v>1578</v>
      </c>
      <c r="W22">
        <v>931</v>
      </c>
    </row>
    <row r="23" spans="1:23" x14ac:dyDescent="0.25">
      <c r="A23" s="5" t="s">
        <v>70</v>
      </c>
      <c r="B23" s="5" t="s">
        <v>71</v>
      </c>
      <c r="C23">
        <v>-293</v>
      </c>
      <c r="D23">
        <v>694</v>
      </c>
      <c r="E23">
        <v>775</v>
      </c>
      <c r="F23">
        <v>279</v>
      </c>
      <c r="G23">
        <v>-369</v>
      </c>
      <c r="H23">
        <v>-411</v>
      </c>
      <c r="I23">
        <v>-73</v>
      </c>
      <c r="J23">
        <v>-481</v>
      </c>
      <c r="K23">
        <v>-635</v>
      </c>
      <c r="L23">
        <v>-258</v>
      </c>
      <c r="M23">
        <v>124</v>
      </c>
      <c r="N23">
        <v>-570</v>
      </c>
      <c r="O23">
        <v>-339</v>
      </c>
      <c r="P23">
        <v>74</v>
      </c>
      <c r="Q23">
        <v>-506</v>
      </c>
      <c r="R23">
        <v>-191</v>
      </c>
      <c r="S23">
        <v>-148</v>
      </c>
      <c r="T23">
        <v>-81</v>
      </c>
      <c r="U23">
        <v>-114</v>
      </c>
      <c r="V23">
        <v>85</v>
      </c>
      <c r="W23">
        <v>180</v>
      </c>
    </row>
    <row r="24" spans="1:23" x14ac:dyDescent="0.25">
      <c r="A24" s="5" t="s">
        <v>72</v>
      </c>
      <c r="B24" s="5" t="s">
        <v>73</v>
      </c>
      <c r="C24">
        <v>7118</v>
      </c>
      <c r="D24">
        <v>9815</v>
      </c>
      <c r="E24">
        <v>10655</v>
      </c>
      <c r="F24">
        <v>9665</v>
      </c>
      <c r="G24">
        <v>9224</v>
      </c>
      <c r="H24">
        <v>8707</v>
      </c>
      <c r="I24">
        <v>7913</v>
      </c>
      <c r="J24">
        <v>7819</v>
      </c>
      <c r="K24">
        <v>7383</v>
      </c>
      <c r="L24">
        <v>4836</v>
      </c>
      <c r="M24">
        <v>413</v>
      </c>
      <c r="N24">
        <v>351</v>
      </c>
      <c r="O24">
        <v>3873</v>
      </c>
      <c r="P24">
        <v>4124</v>
      </c>
      <c r="Q24">
        <v>3287</v>
      </c>
      <c r="R24">
        <v>3554</v>
      </c>
      <c r="S24">
        <v>3205</v>
      </c>
      <c r="T24">
        <v>3297</v>
      </c>
      <c r="U24">
        <v>3242</v>
      </c>
      <c r="V24">
        <v>1663</v>
      </c>
      <c r="W24">
        <v>1111</v>
      </c>
    </row>
    <row r="25" spans="1:23" x14ac:dyDescent="0.25">
      <c r="A25" s="5" t="s">
        <v>74</v>
      </c>
      <c r="B25" s="5" t="s">
        <v>75</v>
      </c>
      <c r="C25">
        <v>2140</v>
      </c>
      <c r="D25">
        <v>2575</v>
      </c>
      <c r="E25">
        <v>1949</v>
      </c>
      <c r="F25">
        <v>2755</v>
      </c>
      <c r="G25">
        <v>2828</v>
      </c>
      <c r="H25">
        <v>2890</v>
      </c>
      <c r="I25">
        <v>2573</v>
      </c>
      <c r="J25">
        <v>2697</v>
      </c>
      <c r="K25">
        <v>2476</v>
      </c>
      <c r="L25">
        <v>1602</v>
      </c>
      <c r="M25">
        <v>203</v>
      </c>
      <c r="N25">
        <v>21</v>
      </c>
      <c r="O25">
        <v>739</v>
      </c>
      <c r="P25">
        <v>1250</v>
      </c>
      <c r="Q25">
        <v>1048</v>
      </c>
      <c r="R25">
        <v>1332</v>
      </c>
      <c r="S25">
        <v>1258</v>
      </c>
      <c r="T25">
        <v>1277</v>
      </c>
      <c r="U25">
        <v>1376</v>
      </c>
      <c r="V25">
        <v>637</v>
      </c>
      <c r="W25">
        <v>448</v>
      </c>
    </row>
    <row r="26" spans="1:23" x14ac:dyDescent="0.25">
      <c r="A26" s="5" t="s">
        <v>76</v>
      </c>
      <c r="B26" s="5" t="s">
        <v>77</v>
      </c>
      <c r="C26">
        <v>4978</v>
      </c>
      <c r="D26">
        <v>7240</v>
      </c>
      <c r="E26">
        <v>8706</v>
      </c>
      <c r="F26">
        <v>6910</v>
      </c>
      <c r="G26">
        <v>6396</v>
      </c>
      <c r="H26">
        <v>5817</v>
      </c>
      <c r="I26">
        <v>5340</v>
      </c>
      <c r="J26">
        <v>5122</v>
      </c>
      <c r="K26">
        <v>4907</v>
      </c>
      <c r="L26">
        <v>3234</v>
      </c>
      <c r="M26">
        <v>210</v>
      </c>
      <c r="N26">
        <v>330</v>
      </c>
      <c r="O26">
        <v>3134</v>
      </c>
      <c r="P26">
        <v>2874</v>
      </c>
      <c r="Q26">
        <v>2239</v>
      </c>
      <c r="R26">
        <v>2222</v>
      </c>
      <c r="S26">
        <v>1947</v>
      </c>
      <c r="T26">
        <v>2020</v>
      </c>
      <c r="U26">
        <v>1866</v>
      </c>
      <c r="V26">
        <v>1026</v>
      </c>
      <c r="W26">
        <v>663</v>
      </c>
    </row>
    <row r="27" spans="1:23" x14ac:dyDescent="0.25">
      <c r="A27" s="5" t="s">
        <v>78</v>
      </c>
      <c r="B27" s="5" t="s">
        <v>79</v>
      </c>
      <c r="C27">
        <v>-107</v>
      </c>
      <c r="D27">
        <v>-90</v>
      </c>
      <c r="E27">
        <v>-86</v>
      </c>
      <c r="F27">
        <v>-47</v>
      </c>
      <c r="G27">
        <v>-27</v>
      </c>
      <c r="H27">
        <v>-19</v>
      </c>
      <c r="I27">
        <v>-26</v>
      </c>
      <c r="J27">
        <v>-26</v>
      </c>
      <c r="K27">
        <v>-26</v>
      </c>
      <c r="L27">
        <v>-16</v>
      </c>
      <c r="M27">
        <v>-6</v>
      </c>
      <c r="N27">
        <v>-6</v>
      </c>
      <c r="O27">
        <v>-8</v>
      </c>
      <c r="P27">
        <v>-6</v>
      </c>
      <c r="Q27" t="s">
        <v>67</v>
      </c>
      <c r="R27" t="s">
        <v>67</v>
      </c>
      <c r="S27" t="s">
        <v>67</v>
      </c>
      <c r="T27" t="s">
        <v>67</v>
      </c>
      <c r="U27" t="s">
        <v>67</v>
      </c>
      <c r="V27" t="s">
        <v>67</v>
      </c>
      <c r="W27" t="s">
        <v>67</v>
      </c>
    </row>
    <row r="28" spans="1:23" x14ac:dyDescent="0.25">
      <c r="A28" s="5" t="s">
        <v>80</v>
      </c>
      <c r="B28" s="5" t="s">
        <v>81</v>
      </c>
      <c r="C28">
        <v>4915</v>
      </c>
      <c r="D28">
        <v>7117</v>
      </c>
      <c r="E28">
        <v>8620</v>
      </c>
      <c r="F28">
        <v>6863</v>
      </c>
      <c r="G28">
        <v>6369</v>
      </c>
      <c r="H28">
        <v>5798</v>
      </c>
      <c r="I28">
        <v>5314</v>
      </c>
      <c r="J28">
        <v>5096</v>
      </c>
      <c r="K28">
        <v>4881</v>
      </c>
      <c r="L28">
        <v>3218</v>
      </c>
      <c r="M28">
        <v>204</v>
      </c>
      <c r="N28">
        <v>324</v>
      </c>
      <c r="O28">
        <v>3126</v>
      </c>
      <c r="P28">
        <v>2868</v>
      </c>
      <c r="Q28">
        <v>2239</v>
      </c>
      <c r="R28">
        <v>2222</v>
      </c>
      <c r="S28">
        <v>1947</v>
      </c>
      <c r="T28">
        <v>2020</v>
      </c>
      <c r="U28">
        <v>1866</v>
      </c>
      <c r="V28">
        <v>1026</v>
      </c>
      <c r="W28">
        <v>-2487</v>
      </c>
    </row>
    <row r="29" spans="1:23" x14ac:dyDescent="0.25">
      <c r="A29" s="5" t="s">
        <v>82</v>
      </c>
      <c r="B29" s="5" t="s">
        <v>83</v>
      </c>
      <c r="C29">
        <v>90630</v>
      </c>
      <c r="D29">
        <v>83538</v>
      </c>
      <c r="E29">
        <v>71582</v>
      </c>
      <c r="F29">
        <v>66864</v>
      </c>
      <c r="G29">
        <v>61831</v>
      </c>
      <c r="H29">
        <v>56844</v>
      </c>
      <c r="I29">
        <v>52174</v>
      </c>
      <c r="J29">
        <v>50514</v>
      </c>
      <c r="K29">
        <v>49004</v>
      </c>
      <c r="L29">
        <v>43151</v>
      </c>
      <c r="M29">
        <v>39944</v>
      </c>
      <c r="N29">
        <v>38670</v>
      </c>
      <c r="O29">
        <v>32378</v>
      </c>
      <c r="P29">
        <v>28543</v>
      </c>
      <c r="Q29">
        <v>27010</v>
      </c>
      <c r="R29">
        <v>43823</v>
      </c>
      <c r="S29">
        <v>40600</v>
      </c>
      <c r="T29">
        <v>36002</v>
      </c>
      <c r="U29">
        <v>31586</v>
      </c>
      <c r="V29">
        <v>28270</v>
      </c>
      <c r="W29">
        <v>27929</v>
      </c>
    </row>
    <row r="30" spans="1:23" x14ac:dyDescent="0.25">
      <c r="A30" s="5" t="s">
        <v>84</v>
      </c>
      <c r="B30" s="5" t="s">
        <v>85</v>
      </c>
      <c r="C30">
        <v>137404</v>
      </c>
      <c r="D30">
        <v>125442</v>
      </c>
      <c r="E30">
        <v>119974</v>
      </c>
      <c r="F30">
        <v>119344</v>
      </c>
      <c r="G30">
        <v>108398</v>
      </c>
      <c r="H30">
        <v>95898</v>
      </c>
      <c r="I30">
        <v>84574</v>
      </c>
      <c r="J30">
        <v>79335</v>
      </c>
      <c r="K30">
        <v>72499</v>
      </c>
      <c r="L30">
        <v>64323</v>
      </c>
      <c r="M30">
        <v>60743</v>
      </c>
      <c r="N30">
        <v>61550</v>
      </c>
      <c r="O30">
        <v>55899</v>
      </c>
      <c r="P30">
        <v>49759</v>
      </c>
      <c r="Q30">
        <v>46784</v>
      </c>
      <c r="R30">
        <v>22753</v>
      </c>
      <c r="S30">
        <v>20212</v>
      </c>
      <c r="T30">
        <v>18829</v>
      </c>
      <c r="U30">
        <v>18468</v>
      </c>
      <c r="V30">
        <v>6763</v>
      </c>
      <c r="W30">
        <v>8771</v>
      </c>
    </row>
    <row r="31" spans="1:23" x14ac:dyDescent="0.25">
      <c r="A31" s="5" t="s">
        <v>86</v>
      </c>
      <c r="B31" s="5" t="s">
        <v>87</v>
      </c>
      <c r="C31">
        <v>228034</v>
      </c>
      <c r="D31">
        <v>208980</v>
      </c>
      <c r="E31">
        <v>193483</v>
      </c>
      <c r="F31">
        <v>188535</v>
      </c>
      <c r="G31">
        <v>172174</v>
      </c>
      <c r="H31">
        <v>154803</v>
      </c>
      <c r="I31">
        <v>138368</v>
      </c>
      <c r="J31">
        <v>131850</v>
      </c>
      <c r="K31">
        <v>123429</v>
      </c>
      <c r="L31">
        <v>108867</v>
      </c>
      <c r="M31">
        <v>101953</v>
      </c>
      <c r="N31">
        <v>101086</v>
      </c>
      <c r="O31">
        <v>88997</v>
      </c>
      <c r="P31">
        <v>79057</v>
      </c>
      <c r="Q31">
        <v>74566</v>
      </c>
      <c r="R31">
        <v>67415</v>
      </c>
      <c r="S31">
        <v>61475</v>
      </c>
      <c r="T31">
        <v>55511</v>
      </c>
      <c r="U31">
        <v>51259</v>
      </c>
      <c r="V31">
        <v>35875</v>
      </c>
      <c r="W31">
        <v>37507</v>
      </c>
    </row>
    <row r="32" spans="1:23" x14ac:dyDescent="0.25">
      <c r="A32" s="5" t="s">
        <v>88</v>
      </c>
      <c r="B32" s="5" t="s">
        <v>89</v>
      </c>
      <c r="C32">
        <v>82625</v>
      </c>
      <c r="D32">
        <v>70909</v>
      </c>
      <c r="E32">
        <v>69047</v>
      </c>
      <c r="F32">
        <v>67989</v>
      </c>
      <c r="G32">
        <v>65591</v>
      </c>
      <c r="H32">
        <v>59078</v>
      </c>
      <c r="I32">
        <v>50043</v>
      </c>
      <c r="J32">
        <v>48431</v>
      </c>
      <c r="K32">
        <v>47213</v>
      </c>
      <c r="L32">
        <v>40134</v>
      </c>
      <c r="M32">
        <v>36919</v>
      </c>
      <c r="N32">
        <v>39287</v>
      </c>
      <c r="O32">
        <v>33784</v>
      </c>
      <c r="P32">
        <v>28555</v>
      </c>
      <c r="Q32">
        <v>28084</v>
      </c>
      <c r="R32" t="s">
        <v>67</v>
      </c>
      <c r="S32" t="s">
        <v>67</v>
      </c>
      <c r="T32" t="s">
        <v>67</v>
      </c>
      <c r="U32" t="s">
        <v>67</v>
      </c>
      <c r="V32" t="s">
        <v>67</v>
      </c>
      <c r="W32" t="s">
        <v>67</v>
      </c>
    </row>
    <row r="33" spans="1:23" x14ac:dyDescent="0.25">
      <c r="A33" s="5" t="s">
        <v>90</v>
      </c>
      <c r="B33" s="5" t="s">
        <v>91</v>
      </c>
      <c r="C33">
        <v>85502</v>
      </c>
      <c r="D33">
        <v>79983</v>
      </c>
      <c r="E33">
        <v>69888</v>
      </c>
      <c r="F33">
        <v>73183</v>
      </c>
      <c r="G33">
        <v>63819</v>
      </c>
      <c r="H33">
        <v>58288</v>
      </c>
      <c r="I33">
        <v>52682</v>
      </c>
      <c r="J33">
        <v>53017</v>
      </c>
      <c r="K33">
        <v>49113</v>
      </c>
      <c r="L33">
        <v>45633</v>
      </c>
      <c r="M33">
        <v>45119</v>
      </c>
      <c r="N33">
        <v>41526</v>
      </c>
      <c r="O33">
        <v>33469</v>
      </c>
      <c r="P33">
        <v>31372</v>
      </c>
      <c r="Q33">
        <v>29509</v>
      </c>
      <c r="R33" t="s">
        <v>67</v>
      </c>
      <c r="S33" t="s">
        <v>67</v>
      </c>
      <c r="T33" t="s">
        <v>67</v>
      </c>
      <c r="U33" t="s">
        <v>67</v>
      </c>
      <c r="V33" t="s">
        <v>67</v>
      </c>
      <c r="W33" t="s">
        <v>67</v>
      </c>
    </row>
    <row r="34" spans="1:23" x14ac:dyDescent="0.25">
      <c r="A34" s="5" t="s">
        <v>92</v>
      </c>
      <c r="B34" s="5" t="s">
        <v>93</v>
      </c>
      <c r="C34">
        <v>168127</v>
      </c>
      <c r="D34">
        <v>150892</v>
      </c>
      <c r="E34">
        <v>138935</v>
      </c>
      <c r="F34">
        <v>141172</v>
      </c>
      <c r="G34">
        <v>129410</v>
      </c>
      <c r="H34">
        <v>117366</v>
      </c>
      <c r="I34">
        <v>102725</v>
      </c>
      <c r="J34">
        <v>101448</v>
      </c>
      <c r="K34">
        <v>96326</v>
      </c>
      <c r="L34">
        <v>85767</v>
      </c>
      <c r="M34">
        <v>82038</v>
      </c>
      <c r="N34">
        <v>80813</v>
      </c>
      <c r="O34">
        <v>67253</v>
      </c>
      <c r="P34">
        <v>59927</v>
      </c>
      <c r="Q34">
        <v>57593</v>
      </c>
      <c r="R34">
        <v>49898</v>
      </c>
      <c r="S34">
        <v>45325</v>
      </c>
      <c r="T34">
        <v>41640</v>
      </c>
      <c r="U34">
        <v>40489</v>
      </c>
      <c r="V34">
        <v>30979</v>
      </c>
      <c r="W34">
        <v>33575</v>
      </c>
    </row>
    <row r="35" spans="1:23" x14ac:dyDescent="0.25">
      <c r="A35" s="5" t="s">
        <v>78</v>
      </c>
      <c r="B35" s="5" t="s">
        <v>79</v>
      </c>
      <c r="C35">
        <v>583</v>
      </c>
      <c r="D35">
        <v>529</v>
      </c>
      <c r="E35">
        <v>436</v>
      </c>
      <c r="F35">
        <v>255</v>
      </c>
      <c r="G35">
        <v>234</v>
      </c>
      <c r="H35">
        <v>217</v>
      </c>
      <c r="I35">
        <v>188</v>
      </c>
      <c r="J35">
        <v>107</v>
      </c>
      <c r="K35">
        <v>65</v>
      </c>
      <c r="L35">
        <v>26</v>
      </c>
      <c r="M35">
        <v>13</v>
      </c>
      <c r="N35">
        <v>8</v>
      </c>
      <c r="O35">
        <v>11</v>
      </c>
      <c r="P35">
        <v>4</v>
      </c>
      <c r="Q35" t="s">
        <v>67</v>
      </c>
      <c r="R35" t="s">
        <v>67</v>
      </c>
      <c r="S35" t="s">
        <v>67</v>
      </c>
      <c r="T35" t="s">
        <v>67</v>
      </c>
      <c r="U35" t="s">
        <v>67</v>
      </c>
      <c r="V35" t="s">
        <v>67</v>
      </c>
      <c r="W35" t="s">
        <v>67</v>
      </c>
    </row>
    <row r="36" spans="1:23" x14ac:dyDescent="0.25">
      <c r="A36" s="5" t="s">
        <v>94</v>
      </c>
      <c r="B36" s="5" t="s">
        <v>95</v>
      </c>
      <c r="C36">
        <v>59324</v>
      </c>
      <c r="D36">
        <v>57559</v>
      </c>
      <c r="E36">
        <v>54112</v>
      </c>
      <c r="F36">
        <v>47108</v>
      </c>
      <c r="G36">
        <v>42530</v>
      </c>
      <c r="H36">
        <v>37220</v>
      </c>
      <c r="I36">
        <v>35455</v>
      </c>
      <c r="J36">
        <v>30295</v>
      </c>
      <c r="K36">
        <v>27038</v>
      </c>
      <c r="L36">
        <v>23074</v>
      </c>
      <c r="M36">
        <v>19902</v>
      </c>
      <c r="N36">
        <v>20265</v>
      </c>
      <c r="O36">
        <v>21733</v>
      </c>
      <c r="P36">
        <v>19126</v>
      </c>
      <c r="Q36">
        <v>16973</v>
      </c>
      <c r="R36">
        <v>17517</v>
      </c>
      <c r="S36">
        <v>16150</v>
      </c>
      <c r="T36">
        <v>13871</v>
      </c>
      <c r="U36">
        <v>10770</v>
      </c>
      <c r="V36">
        <v>4896</v>
      </c>
      <c r="W36">
        <v>3932</v>
      </c>
    </row>
    <row r="37" spans="1:23" x14ac:dyDescent="0.25">
      <c r="A37" s="5" t="s">
        <v>96</v>
      </c>
      <c r="B37" s="5" t="s">
        <v>97</v>
      </c>
      <c r="C37">
        <v>228034</v>
      </c>
      <c r="D37">
        <v>208980</v>
      </c>
      <c r="E37">
        <v>193483</v>
      </c>
      <c r="F37">
        <v>188535</v>
      </c>
      <c r="G37">
        <v>172174</v>
      </c>
      <c r="H37">
        <v>154803</v>
      </c>
      <c r="I37">
        <v>138368</v>
      </c>
      <c r="J37">
        <v>131850</v>
      </c>
      <c r="K37">
        <v>123429</v>
      </c>
      <c r="L37">
        <v>108867</v>
      </c>
      <c r="M37">
        <v>101953</v>
      </c>
      <c r="N37">
        <v>101086</v>
      </c>
      <c r="O37">
        <v>88997</v>
      </c>
      <c r="P37">
        <v>79057</v>
      </c>
      <c r="Q37">
        <v>74566</v>
      </c>
      <c r="R37">
        <v>67415</v>
      </c>
      <c r="S37">
        <v>61475</v>
      </c>
      <c r="T37">
        <v>55511</v>
      </c>
      <c r="U37">
        <v>51259</v>
      </c>
      <c r="V37">
        <v>35875</v>
      </c>
      <c r="W37">
        <v>37507</v>
      </c>
    </row>
    <row r="38" spans="1:23" x14ac:dyDescent="0.25">
      <c r="A38" s="5" t="s">
        <v>98</v>
      </c>
      <c r="B38" s="5" t="s">
        <v>99</v>
      </c>
      <c r="C38">
        <v>658.86</v>
      </c>
      <c r="D38">
        <v>658.12</v>
      </c>
      <c r="E38">
        <v>657.6</v>
      </c>
      <c r="F38">
        <v>657.11</v>
      </c>
      <c r="G38">
        <v>656.81</v>
      </c>
      <c r="H38">
        <v>656.5</v>
      </c>
      <c r="I38">
        <v>656.26</v>
      </c>
      <c r="J38">
        <v>655.99</v>
      </c>
      <c r="K38">
        <v>655.57</v>
      </c>
      <c r="L38">
        <v>655.20000000000005</v>
      </c>
      <c r="M38">
        <v>654.70000000000005</v>
      </c>
      <c r="N38">
        <v>654.20000000000005</v>
      </c>
      <c r="O38">
        <v>654.20000000000005</v>
      </c>
      <c r="P38">
        <v>654.20000000000005</v>
      </c>
      <c r="Q38">
        <v>674.4</v>
      </c>
      <c r="R38">
        <v>674.4</v>
      </c>
      <c r="S38">
        <v>674.4</v>
      </c>
      <c r="T38">
        <v>673.7</v>
      </c>
      <c r="U38">
        <v>672.9</v>
      </c>
      <c r="V38">
        <v>672.9</v>
      </c>
      <c r="W38">
        <v>670.7</v>
      </c>
    </row>
    <row r="39" spans="1:23" x14ac:dyDescent="0.25">
      <c r="A39" s="5" t="s">
        <v>98</v>
      </c>
      <c r="B39" s="5" t="s">
        <v>99</v>
      </c>
      <c r="C39">
        <v>602</v>
      </c>
      <c r="D39">
        <v>602</v>
      </c>
      <c r="E39">
        <v>602</v>
      </c>
      <c r="F39">
        <v>602</v>
      </c>
      <c r="G39">
        <v>602</v>
      </c>
      <c r="H39">
        <v>602</v>
      </c>
      <c r="I39">
        <v>602</v>
      </c>
      <c r="J39">
        <v>602</v>
      </c>
      <c r="K39">
        <v>602</v>
      </c>
      <c r="L39">
        <v>602</v>
      </c>
      <c r="M39">
        <v>602</v>
      </c>
      <c r="N39">
        <v>602</v>
      </c>
      <c r="O39">
        <v>602</v>
      </c>
      <c r="P39">
        <v>602</v>
      </c>
      <c r="Q39">
        <v>622.20000000000005</v>
      </c>
      <c r="R39">
        <v>622.20000000000005</v>
      </c>
      <c r="S39">
        <v>622.20000000000005</v>
      </c>
      <c r="T39">
        <v>622.20000000000005</v>
      </c>
      <c r="U39">
        <v>622.20000000000005</v>
      </c>
      <c r="V39">
        <v>622.20000000000005</v>
      </c>
      <c r="W39">
        <v>622.20000000000005</v>
      </c>
    </row>
    <row r="40" spans="1:23" x14ac:dyDescent="0.25">
      <c r="A40" s="5" t="s">
        <v>102</v>
      </c>
      <c r="B40" s="5" t="s">
        <v>103</v>
      </c>
      <c r="C40">
        <v>10.8</v>
      </c>
      <c r="D40">
        <v>14.91</v>
      </c>
      <c r="E40">
        <v>16.2</v>
      </c>
      <c r="F40">
        <v>14.71</v>
      </c>
      <c r="G40">
        <v>14.04</v>
      </c>
      <c r="H40">
        <v>13.26</v>
      </c>
      <c r="I40">
        <v>12.06</v>
      </c>
      <c r="J40">
        <v>11.92</v>
      </c>
      <c r="K40">
        <v>11.26</v>
      </c>
      <c r="L40">
        <v>7.38</v>
      </c>
      <c r="M40">
        <v>0.63</v>
      </c>
      <c r="N40">
        <v>0.54</v>
      </c>
      <c r="O40">
        <v>5.92</v>
      </c>
      <c r="P40">
        <v>6.3</v>
      </c>
      <c r="Q40">
        <v>4.87</v>
      </c>
      <c r="R40">
        <v>5.27</v>
      </c>
      <c r="S40">
        <v>4.75</v>
      </c>
      <c r="T40">
        <v>4.8899999999999997</v>
      </c>
      <c r="U40">
        <v>4.82</v>
      </c>
      <c r="V40">
        <v>2.4700000000000002</v>
      </c>
      <c r="W40">
        <v>1.66</v>
      </c>
    </row>
    <row r="41" spans="1:23" x14ac:dyDescent="0.25">
      <c r="A41" s="5" t="s">
        <v>104</v>
      </c>
      <c r="B41" s="5" t="s">
        <v>105</v>
      </c>
      <c r="C41">
        <v>7.47</v>
      </c>
      <c r="D41">
        <v>10.6</v>
      </c>
      <c r="E41">
        <v>13.12</v>
      </c>
      <c r="F41">
        <v>10.45</v>
      </c>
      <c r="G41">
        <v>9.6999999999999993</v>
      </c>
      <c r="H41">
        <v>8.83</v>
      </c>
      <c r="I41">
        <v>8.1</v>
      </c>
      <c r="J41">
        <v>7.77</v>
      </c>
      <c r="K41">
        <v>7.45</v>
      </c>
      <c r="L41">
        <v>4.91</v>
      </c>
      <c r="M41">
        <v>0.31</v>
      </c>
      <c r="N41">
        <v>0.49</v>
      </c>
      <c r="O41">
        <v>4.78</v>
      </c>
      <c r="P41">
        <v>4.38</v>
      </c>
      <c r="Q41">
        <v>3.33</v>
      </c>
      <c r="R41">
        <v>3.3</v>
      </c>
      <c r="S41">
        <v>2.89</v>
      </c>
      <c r="T41">
        <v>3</v>
      </c>
      <c r="U41">
        <v>2.78</v>
      </c>
      <c r="V41">
        <v>1.8</v>
      </c>
      <c r="W41" t="s">
        <v>67</v>
      </c>
    </row>
    <row r="42" spans="1:23" x14ac:dyDescent="0.25">
      <c r="A42" s="5" t="s">
        <v>106</v>
      </c>
      <c r="B42" s="5" t="s">
        <v>107</v>
      </c>
      <c r="C42">
        <v>7.47</v>
      </c>
      <c r="D42">
        <v>10.6</v>
      </c>
      <c r="E42">
        <v>13.12</v>
      </c>
      <c r="F42">
        <v>10.45</v>
      </c>
      <c r="G42">
        <v>9.6999999999999993</v>
      </c>
      <c r="H42">
        <v>8.83</v>
      </c>
      <c r="I42">
        <v>8.1</v>
      </c>
      <c r="J42">
        <v>7.77</v>
      </c>
      <c r="K42">
        <v>7.45</v>
      </c>
      <c r="L42">
        <v>4.91</v>
      </c>
      <c r="M42">
        <v>0.31</v>
      </c>
      <c r="N42">
        <v>0.49</v>
      </c>
      <c r="O42">
        <v>4.78</v>
      </c>
      <c r="P42">
        <v>4.38</v>
      </c>
      <c r="Q42">
        <v>3.33</v>
      </c>
      <c r="R42">
        <v>3.3</v>
      </c>
      <c r="S42">
        <v>2.89</v>
      </c>
      <c r="T42">
        <v>3</v>
      </c>
      <c r="U42">
        <v>2.78</v>
      </c>
      <c r="V42">
        <v>1.8</v>
      </c>
      <c r="W42" t="s">
        <v>67</v>
      </c>
    </row>
    <row r="43" spans="1:23" x14ac:dyDescent="0.25">
      <c r="A43" s="5" t="s">
        <v>108</v>
      </c>
      <c r="B43" s="5" t="s">
        <v>109</v>
      </c>
      <c r="C43">
        <v>2.5</v>
      </c>
      <c r="D43">
        <v>3.5</v>
      </c>
      <c r="E43">
        <v>4</v>
      </c>
      <c r="F43">
        <v>3.5</v>
      </c>
      <c r="G43">
        <v>3.2</v>
      </c>
      <c r="H43">
        <v>2.9</v>
      </c>
      <c r="I43">
        <v>2.6</v>
      </c>
      <c r="J43">
        <v>2.5</v>
      </c>
      <c r="K43">
        <v>2.2999999999999998</v>
      </c>
      <c r="L43">
        <v>1.3</v>
      </c>
      <c r="M43">
        <v>0.3</v>
      </c>
      <c r="N43">
        <v>0.3</v>
      </c>
      <c r="O43">
        <v>1.06</v>
      </c>
      <c r="P43">
        <v>0.7</v>
      </c>
      <c r="Q43">
        <v>0.64</v>
      </c>
      <c r="R43">
        <v>0.62</v>
      </c>
      <c r="S43">
        <v>0.57999999999999996</v>
      </c>
      <c r="T43">
        <v>0.52</v>
      </c>
      <c r="U43">
        <v>0.52</v>
      </c>
      <c r="V43">
        <v>0.46</v>
      </c>
      <c r="W43">
        <v>0.4</v>
      </c>
    </row>
    <row r="44" spans="1:23" x14ac:dyDescent="0.25">
      <c r="A44" s="5" t="s">
        <v>110</v>
      </c>
      <c r="B44" s="5" t="s">
        <v>111</v>
      </c>
      <c r="C44">
        <v>1646</v>
      </c>
      <c r="D44">
        <v>2303</v>
      </c>
      <c r="E44">
        <v>2630</v>
      </c>
      <c r="F44">
        <v>2300</v>
      </c>
      <c r="G44">
        <v>2102</v>
      </c>
      <c r="H44">
        <v>1904</v>
      </c>
      <c r="I44">
        <v>1707</v>
      </c>
      <c r="J44">
        <v>1640</v>
      </c>
      <c r="K44">
        <v>1508</v>
      </c>
      <c r="L44">
        <v>852</v>
      </c>
      <c r="M44">
        <v>197</v>
      </c>
      <c r="N44">
        <v>197</v>
      </c>
      <c r="O44">
        <v>694</v>
      </c>
      <c r="P44">
        <v>458</v>
      </c>
      <c r="Q44">
        <v>424</v>
      </c>
      <c r="R44">
        <v>419</v>
      </c>
      <c r="S44">
        <v>392</v>
      </c>
      <c r="T44">
        <v>351</v>
      </c>
      <c r="U44">
        <v>350</v>
      </c>
      <c r="V44">
        <v>310</v>
      </c>
      <c r="W44">
        <v>310</v>
      </c>
    </row>
    <row r="45" spans="1:23" x14ac:dyDescent="0.25">
      <c r="A45" s="5" t="s">
        <v>124</v>
      </c>
      <c r="B45" s="5" t="s">
        <v>125</v>
      </c>
      <c r="C45">
        <v>158.16999999999999</v>
      </c>
      <c r="D45">
        <v>148.12</v>
      </c>
      <c r="E45">
        <v>150.06</v>
      </c>
      <c r="F45">
        <v>143.30000000000001</v>
      </c>
      <c r="G45">
        <v>140.34</v>
      </c>
      <c r="H45">
        <v>122.47</v>
      </c>
      <c r="I45">
        <v>115.9</v>
      </c>
      <c r="J45">
        <v>117.15</v>
      </c>
      <c r="K45">
        <v>104.98</v>
      </c>
      <c r="L45">
        <v>92.3</v>
      </c>
      <c r="M45">
        <v>77.41</v>
      </c>
      <c r="N45">
        <v>81.319999999999993</v>
      </c>
      <c r="O45">
        <v>85.63</v>
      </c>
      <c r="P45">
        <v>74.900000000000006</v>
      </c>
      <c r="Q45">
        <v>69.180000000000007</v>
      </c>
      <c r="R45">
        <v>65.739999999999995</v>
      </c>
      <c r="S45">
        <v>61.57</v>
      </c>
      <c r="T45">
        <v>62.76</v>
      </c>
      <c r="U45">
        <v>57.16</v>
      </c>
      <c r="V45">
        <v>52.54</v>
      </c>
      <c r="W45">
        <v>51.29</v>
      </c>
    </row>
    <row r="46" spans="1:23" x14ac:dyDescent="0.25">
      <c r="A46" s="5" t="s">
        <v>112</v>
      </c>
      <c r="B46" s="5" t="s">
        <v>113</v>
      </c>
      <c r="C46">
        <v>90.92</v>
      </c>
      <c r="D46">
        <v>88.26</v>
      </c>
      <c r="E46">
        <v>82.95</v>
      </c>
      <c r="F46">
        <v>72.08</v>
      </c>
      <c r="G46">
        <v>65.11</v>
      </c>
      <c r="H46">
        <v>57.03</v>
      </c>
      <c r="I46">
        <v>54.31</v>
      </c>
      <c r="J46">
        <v>46.35</v>
      </c>
      <c r="K46">
        <v>41.34</v>
      </c>
      <c r="L46">
        <v>35.26</v>
      </c>
      <c r="M46">
        <v>30.42</v>
      </c>
      <c r="N46">
        <v>30.99</v>
      </c>
      <c r="O46">
        <v>33.24</v>
      </c>
      <c r="P46">
        <v>29.24</v>
      </c>
      <c r="Q46">
        <v>25.17</v>
      </c>
      <c r="R46">
        <v>25.97</v>
      </c>
      <c r="S46">
        <v>23.95</v>
      </c>
      <c r="T46">
        <v>20.59</v>
      </c>
      <c r="U46">
        <v>16.010000000000002</v>
      </c>
      <c r="V46">
        <v>7.28</v>
      </c>
      <c r="W46">
        <v>5.86</v>
      </c>
    </row>
    <row r="47" spans="1:23" x14ac:dyDescent="0.25">
      <c r="A47" s="5" t="s">
        <v>114</v>
      </c>
      <c r="B47" s="5" t="s">
        <v>115</v>
      </c>
      <c r="C47">
        <v>5.56</v>
      </c>
      <c r="D47">
        <v>7.67</v>
      </c>
      <c r="E47">
        <v>8.99</v>
      </c>
      <c r="F47">
        <v>4.83</v>
      </c>
      <c r="G47">
        <v>1.46</v>
      </c>
      <c r="H47">
        <v>4.4400000000000004</v>
      </c>
      <c r="I47">
        <v>5.51</v>
      </c>
      <c r="J47">
        <v>7.74</v>
      </c>
      <c r="K47">
        <v>8.7100000000000009</v>
      </c>
      <c r="L47">
        <v>20.83</v>
      </c>
      <c r="M47">
        <v>15.69</v>
      </c>
      <c r="N47">
        <v>16.62</v>
      </c>
      <c r="O47">
        <v>18.03</v>
      </c>
      <c r="P47">
        <v>15.26</v>
      </c>
      <c r="Q47">
        <v>15.85</v>
      </c>
      <c r="R47">
        <v>13.81</v>
      </c>
      <c r="S47">
        <v>11.67</v>
      </c>
      <c r="T47">
        <v>10.76</v>
      </c>
      <c r="U47">
        <v>8.76</v>
      </c>
      <c r="V47">
        <v>7.1</v>
      </c>
      <c r="W47">
        <v>7.9</v>
      </c>
    </row>
    <row r="48" spans="1:23" x14ac:dyDescent="0.25">
      <c r="A48" s="5" t="s">
        <v>116</v>
      </c>
      <c r="B48" s="5" t="s">
        <v>117</v>
      </c>
      <c r="C48">
        <v>346.1</v>
      </c>
      <c r="D48">
        <v>317.54000000000002</v>
      </c>
      <c r="E48">
        <v>294.23</v>
      </c>
      <c r="F48">
        <v>286.92</v>
      </c>
      <c r="G48">
        <v>262.14</v>
      </c>
      <c r="H48">
        <v>235.8</v>
      </c>
      <c r="I48">
        <v>210.84</v>
      </c>
      <c r="J48">
        <v>200.99</v>
      </c>
      <c r="K48">
        <v>188.28</v>
      </c>
      <c r="L48">
        <v>166.16</v>
      </c>
      <c r="M48">
        <v>155.72</v>
      </c>
      <c r="N48">
        <v>154.52000000000001</v>
      </c>
      <c r="O48">
        <v>136.04</v>
      </c>
      <c r="P48">
        <v>120.85</v>
      </c>
      <c r="Q48">
        <v>110.57</v>
      </c>
      <c r="R48">
        <v>99.96</v>
      </c>
      <c r="S48">
        <v>91.16</v>
      </c>
      <c r="T48">
        <v>82.4</v>
      </c>
      <c r="U48">
        <v>76.180000000000007</v>
      </c>
      <c r="V48">
        <v>53.31</v>
      </c>
      <c r="W48" t="s">
        <v>67</v>
      </c>
    </row>
    <row r="49" spans="1:23" x14ac:dyDescent="0.25">
      <c r="A49" s="5" t="s">
        <v>118</v>
      </c>
      <c r="B49" s="5" t="s">
        <v>119</v>
      </c>
      <c r="C49">
        <v>133778</v>
      </c>
      <c r="D49">
        <v>134682</v>
      </c>
      <c r="E49">
        <v>129932</v>
      </c>
      <c r="F49">
        <v>124729</v>
      </c>
      <c r="G49">
        <v>122244</v>
      </c>
      <c r="H49">
        <v>116324</v>
      </c>
      <c r="I49">
        <v>110351</v>
      </c>
      <c r="J49">
        <v>105876</v>
      </c>
      <c r="K49">
        <v>100306</v>
      </c>
      <c r="L49">
        <v>95453</v>
      </c>
      <c r="M49">
        <v>96230</v>
      </c>
      <c r="N49">
        <v>100041</v>
      </c>
      <c r="O49">
        <v>107539</v>
      </c>
      <c r="P49">
        <v>106575</v>
      </c>
      <c r="Q49">
        <v>105798</v>
      </c>
      <c r="R49">
        <v>105972</v>
      </c>
      <c r="S49">
        <v>104342</v>
      </c>
      <c r="T49">
        <v>101395</v>
      </c>
      <c r="U49">
        <v>97275</v>
      </c>
      <c r="V49">
        <v>93624</v>
      </c>
      <c r="W49">
        <v>114952</v>
      </c>
    </row>
    <row r="50" spans="1:23" x14ac:dyDescent="0.25">
      <c r="A50" s="5" t="s">
        <v>120</v>
      </c>
      <c r="B50" s="5" t="s">
        <v>121</v>
      </c>
      <c r="C50">
        <v>12451</v>
      </c>
      <c r="D50">
        <v>12479</v>
      </c>
      <c r="E50">
        <v>12052</v>
      </c>
      <c r="F50">
        <v>11535</v>
      </c>
      <c r="G50">
        <v>10870</v>
      </c>
      <c r="H50">
        <v>9764</v>
      </c>
      <c r="I50">
        <v>8992</v>
      </c>
      <c r="J50">
        <v>8537</v>
      </c>
      <c r="K50">
        <v>7739</v>
      </c>
      <c r="L50">
        <v>7394</v>
      </c>
      <c r="M50">
        <v>6566</v>
      </c>
      <c r="N50">
        <v>7236</v>
      </c>
      <c r="O50">
        <v>7511</v>
      </c>
      <c r="P50">
        <v>7448</v>
      </c>
      <c r="Q50">
        <v>7306</v>
      </c>
      <c r="R50">
        <v>7154</v>
      </c>
      <c r="S50">
        <v>7066</v>
      </c>
      <c r="T50">
        <v>6588</v>
      </c>
      <c r="U50">
        <v>6079</v>
      </c>
      <c r="V50">
        <v>5976</v>
      </c>
      <c r="W50">
        <v>6177</v>
      </c>
    </row>
    <row r="51" spans="1:23" x14ac:dyDescent="0.25">
      <c r="A51" s="5" t="s">
        <v>122</v>
      </c>
      <c r="B51" s="5" t="s">
        <v>123</v>
      </c>
      <c r="C51">
        <v>93072</v>
      </c>
      <c r="D51">
        <v>92655</v>
      </c>
      <c r="E51">
        <v>92756</v>
      </c>
      <c r="F51">
        <v>92481</v>
      </c>
      <c r="G51">
        <v>88921</v>
      </c>
      <c r="H51">
        <v>83938</v>
      </c>
      <c r="I51">
        <v>81485</v>
      </c>
      <c r="J51">
        <v>80632</v>
      </c>
      <c r="K51">
        <v>77154</v>
      </c>
      <c r="L51">
        <v>77462</v>
      </c>
      <c r="M51">
        <v>68232</v>
      </c>
      <c r="N51">
        <v>72330</v>
      </c>
      <c r="O51">
        <v>69844</v>
      </c>
      <c r="P51">
        <v>69885</v>
      </c>
      <c r="Q51">
        <v>69056</v>
      </c>
      <c r="R51">
        <v>67508</v>
      </c>
      <c r="S51">
        <v>67720</v>
      </c>
      <c r="T51">
        <v>64974</v>
      </c>
      <c r="U51">
        <v>62493</v>
      </c>
      <c r="V51">
        <v>63830</v>
      </c>
      <c r="W51" t="s">
        <v>67</v>
      </c>
    </row>
    <row r="52" spans="1:23" x14ac:dyDescent="0.25">
      <c r="A52" s="5" t="s">
        <v>301</v>
      </c>
      <c r="B52" s="5" t="s">
        <v>302</v>
      </c>
      <c r="C52">
        <v>778977</v>
      </c>
      <c r="D52">
        <v>723779</v>
      </c>
      <c r="E52">
        <v>759459</v>
      </c>
      <c r="F52">
        <v>754941</v>
      </c>
      <c r="G52">
        <v>754025</v>
      </c>
      <c r="H52">
        <v>691182</v>
      </c>
      <c r="I52">
        <v>689237</v>
      </c>
      <c r="J52">
        <v>725830</v>
      </c>
      <c r="K52">
        <v>686111</v>
      </c>
      <c r="L52">
        <v>633579</v>
      </c>
      <c r="M52">
        <v>526665</v>
      </c>
      <c r="N52">
        <v>531751</v>
      </c>
      <c r="O52">
        <v>520908</v>
      </c>
      <c r="P52">
        <v>459760</v>
      </c>
      <c r="Q52">
        <v>440991</v>
      </c>
      <c r="R52">
        <v>418365</v>
      </c>
      <c r="S52">
        <v>397970</v>
      </c>
      <c r="T52">
        <v>417002</v>
      </c>
      <c r="U52">
        <v>395404</v>
      </c>
      <c r="V52">
        <v>397611</v>
      </c>
      <c r="W52">
        <v>299272</v>
      </c>
    </row>
    <row r="53" spans="1:23" x14ac:dyDescent="0.25">
      <c r="A53" s="5" t="s">
        <v>126</v>
      </c>
      <c r="B53" s="5" t="s">
        <v>127</v>
      </c>
      <c r="C53">
        <v>135022</v>
      </c>
      <c r="D53">
        <v>137776</v>
      </c>
      <c r="E53">
        <v>153419</v>
      </c>
      <c r="F53">
        <v>150093</v>
      </c>
      <c r="G53">
        <v>148326</v>
      </c>
      <c r="H53">
        <v>146187</v>
      </c>
      <c r="I53">
        <v>138413</v>
      </c>
      <c r="J53">
        <v>146341</v>
      </c>
      <c r="K53">
        <v>145006</v>
      </c>
      <c r="L53">
        <v>114349</v>
      </c>
      <c r="M53">
        <v>55336</v>
      </c>
      <c r="N53">
        <v>88704</v>
      </c>
      <c r="O53">
        <v>113317</v>
      </c>
      <c r="P53">
        <v>106395</v>
      </c>
      <c r="Q53">
        <v>100796</v>
      </c>
      <c r="R53">
        <v>96922</v>
      </c>
      <c r="S53">
        <v>90424</v>
      </c>
      <c r="T53">
        <v>105922</v>
      </c>
      <c r="U53">
        <v>100087</v>
      </c>
      <c r="V53">
        <v>68166</v>
      </c>
      <c r="W53">
        <v>49107</v>
      </c>
    </row>
    <row r="54" spans="1:23" x14ac:dyDescent="0.25">
      <c r="A54" s="5" t="s">
        <v>128</v>
      </c>
      <c r="B54" s="5" t="s">
        <v>129</v>
      </c>
      <c r="C54">
        <v>36740</v>
      </c>
      <c r="D54">
        <v>52843</v>
      </c>
      <c r="E54">
        <v>66342</v>
      </c>
      <c r="F54">
        <v>55023</v>
      </c>
      <c r="G54">
        <v>52101</v>
      </c>
      <c r="H54">
        <v>49844</v>
      </c>
      <c r="I54">
        <v>48155</v>
      </c>
      <c r="J54">
        <v>48132</v>
      </c>
      <c r="K54">
        <v>48661</v>
      </c>
      <c r="L54">
        <v>33713</v>
      </c>
      <c r="M54">
        <v>2120</v>
      </c>
      <c r="N54">
        <v>3239</v>
      </c>
      <c r="O54">
        <v>29069</v>
      </c>
      <c r="P54">
        <v>26911</v>
      </c>
      <c r="Q54">
        <v>21163</v>
      </c>
      <c r="R54">
        <v>20968</v>
      </c>
      <c r="S54">
        <v>18660</v>
      </c>
      <c r="T54">
        <v>19922</v>
      </c>
      <c r="U54">
        <v>19183</v>
      </c>
      <c r="V54">
        <v>10959</v>
      </c>
      <c r="W54">
        <v>-21635</v>
      </c>
    </row>
    <row r="55" spans="1:23" x14ac:dyDescent="0.25">
      <c r="A55" s="5" t="s">
        <v>130</v>
      </c>
      <c r="B55" s="5" t="s">
        <v>131</v>
      </c>
      <c r="C55">
        <v>9.8000000000000007</v>
      </c>
      <c r="D55">
        <v>6.7</v>
      </c>
      <c r="E55">
        <v>6.6</v>
      </c>
      <c r="F55">
        <v>8.5</v>
      </c>
      <c r="G55">
        <v>8</v>
      </c>
      <c r="H55">
        <v>10.199999999999999</v>
      </c>
      <c r="I55">
        <v>10.5</v>
      </c>
      <c r="J55">
        <v>9.4</v>
      </c>
      <c r="K55">
        <v>6.9</v>
      </c>
      <c r="L55">
        <v>12</v>
      </c>
      <c r="M55">
        <v>102.6</v>
      </c>
      <c r="N55">
        <v>44.1</v>
      </c>
      <c r="O55">
        <v>8.9</v>
      </c>
      <c r="P55">
        <v>9.9</v>
      </c>
      <c r="Q55">
        <v>11.1</v>
      </c>
      <c r="R55">
        <v>10.1</v>
      </c>
      <c r="S55">
        <v>12.8</v>
      </c>
      <c r="T55">
        <v>9.6999999999999993</v>
      </c>
      <c r="U55">
        <v>14.2</v>
      </c>
      <c r="V55">
        <v>19.3</v>
      </c>
      <c r="W55" t="s">
        <v>67</v>
      </c>
    </row>
    <row r="56" spans="1:23" x14ac:dyDescent="0.25">
      <c r="A56" s="5" t="s">
        <v>132</v>
      </c>
      <c r="B56" s="5" t="s">
        <v>133</v>
      </c>
      <c r="C56">
        <v>0.46</v>
      </c>
      <c r="D56">
        <v>0.48</v>
      </c>
      <c r="E56">
        <v>0.57999999999999996</v>
      </c>
      <c r="F56">
        <v>0.62</v>
      </c>
      <c r="G56">
        <v>0.55000000000000004</v>
      </c>
      <c r="H56">
        <v>0.73</v>
      </c>
      <c r="I56">
        <v>0.74</v>
      </c>
      <c r="J56">
        <v>0.62</v>
      </c>
      <c r="K56">
        <v>0.49</v>
      </c>
      <c r="L56">
        <v>0.64</v>
      </c>
      <c r="M56">
        <v>0.41</v>
      </c>
      <c r="N56">
        <v>0.27</v>
      </c>
      <c r="O56">
        <v>0.49</v>
      </c>
      <c r="P56">
        <v>0.57999999999999996</v>
      </c>
      <c r="Q56">
        <v>0.54</v>
      </c>
      <c r="R56">
        <v>0.51</v>
      </c>
      <c r="S56">
        <v>0.6</v>
      </c>
      <c r="T56">
        <v>0.46</v>
      </c>
      <c r="U56">
        <v>0.69</v>
      </c>
      <c r="V56">
        <v>0.66</v>
      </c>
      <c r="W56">
        <v>0.6</v>
      </c>
    </row>
    <row r="57" spans="1:23" x14ac:dyDescent="0.25">
      <c r="A57" s="5" t="s">
        <v>134</v>
      </c>
      <c r="B57" s="5" t="s">
        <v>135</v>
      </c>
      <c r="C57">
        <v>0.81</v>
      </c>
      <c r="D57">
        <v>0.81</v>
      </c>
      <c r="E57">
        <v>1.06</v>
      </c>
      <c r="F57">
        <v>1.24</v>
      </c>
      <c r="G57">
        <v>1.2</v>
      </c>
      <c r="H57">
        <v>1.58</v>
      </c>
      <c r="I57">
        <v>1.58</v>
      </c>
      <c r="J57">
        <v>1.58</v>
      </c>
      <c r="K57">
        <v>1.25</v>
      </c>
      <c r="L57">
        <v>1.67</v>
      </c>
      <c r="M57">
        <v>1.05</v>
      </c>
      <c r="N57">
        <v>0.7</v>
      </c>
      <c r="O57">
        <v>1.27</v>
      </c>
      <c r="P57">
        <v>1.49</v>
      </c>
      <c r="Q57">
        <v>1.47</v>
      </c>
      <c r="R57">
        <v>1.28</v>
      </c>
      <c r="S57">
        <v>1.54</v>
      </c>
      <c r="T57">
        <v>1.41</v>
      </c>
      <c r="U57">
        <v>2.4700000000000002</v>
      </c>
      <c r="V57">
        <v>4.78</v>
      </c>
      <c r="W57">
        <v>5.23</v>
      </c>
    </row>
    <row r="58" spans="1:23" x14ac:dyDescent="0.25">
      <c r="A58" s="5" t="s">
        <v>136</v>
      </c>
      <c r="B58" s="5" t="s">
        <v>137</v>
      </c>
      <c r="C58">
        <v>13.16</v>
      </c>
      <c r="D58">
        <v>9.2100000000000009</v>
      </c>
      <c r="E58">
        <v>9.66</v>
      </c>
      <c r="F58">
        <v>18.38</v>
      </c>
      <c r="G58">
        <v>52.96</v>
      </c>
      <c r="H58">
        <v>20.239999999999998</v>
      </c>
      <c r="I58">
        <v>15.47</v>
      </c>
      <c r="J58">
        <v>9.42</v>
      </c>
      <c r="K58">
        <v>5.94</v>
      </c>
      <c r="L58">
        <v>2.82</v>
      </c>
      <c r="M58">
        <v>2.0299999999999998</v>
      </c>
      <c r="N58">
        <v>1.3</v>
      </c>
      <c r="O58">
        <v>2.35</v>
      </c>
      <c r="P58">
        <v>2.85</v>
      </c>
      <c r="Q58">
        <v>2.34</v>
      </c>
      <c r="R58">
        <v>2.4</v>
      </c>
      <c r="S58">
        <v>3.17</v>
      </c>
      <c r="T58">
        <v>2.69</v>
      </c>
      <c r="U58">
        <v>4.5199999999999996</v>
      </c>
      <c r="V58">
        <v>4.8899999999999997</v>
      </c>
      <c r="W58">
        <v>3.88</v>
      </c>
    </row>
    <row r="59" spans="1:23" x14ac:dyDescent="0.25">
      <c r="A59" s="5" t="s">
        <v>138</v>
      </c>
      <c r="B59" s="5" t="s">
        <v>139</v>
      </c>
      <c r="C59">
        <v>3.42</v>
      </c>
      <c r="D59">
        <v>4.95</v>
      </c>
      <c r="E59">
        <v>4.6100000000000003</v>
      </c>
      <c r="F59">
        <v>3.94</v>
      </c>
      <c r="G59">
        <v>4.13</v>
      </c>
      <c r="H59">
        <v>3.23</v>
      </c>
      <c r="I59">
        <v>3.05</v>
      </c>
      <c r="J59">
        <v>3.43</v>
      </c>
      <c r="K59">
        <v>4.4400000000000004</v>
      </c>
      <c r="L59">
        <v>2.21</v>
      </c>
      <c r="M59">
        <v>0.94</v>
      </c>
      <c r="N59">
        <v>1.39</v>
      </c>
      <c r="O59">
        <v>2.5</v>
      </c>
      <c r="P59">
        <v>1.61</v>
      </c>
      <c r="Q59">
        <v>1.73</v>
      </c>
      <c r="R59">
        <v>1.87</v>
      </c>
      <c r="S59">
        <v>1.57</v>
      </c>
      <c r="T59">
        <v>1.8</v>
      </c>
      <c r="U59">
        <v>1.31</v>
      </c>
      <c r="V59">
        <v>1.32</v>
      </c>
      <c r="W59">
        <v>1.31</v>
      </c>
    </row>
    <row r="60" spans="1:23" x14ac:dyDescent="0.25">
      <c r="A60" s="5" t="s">
        <v>140</v>
      </c>
      <c r="B60" s="5" t="s">
        <v>141</v>
      </c>
      <c r="C60">
        <v>10.199999999999999</v>
      </c>
      <c r="D60">
        <v>15</v>
      </c>
      <c r="E60">
        <v>15.1</v>
      </c>
      <c r="F60">
        <v>11.8</v>
      </c>
      <c r="G60">
        <v>12.5</v>
      </c>
      <c r="H60">
        <v>9.8000000000000007</v>
      </c>
      <c r="I60">
        <v>9.5</v>
      </c>
      <c r="J60">
        <v>10.7</v>
      </c>
      <c r="K60">
        <v>14.4</v>
      </c>
      <c r="L60">
        <v>8.3000000000000007</v>
      </c>
      <c r="M60">
        <v>1</v>
      </c>
      <c r="N60">
        <v>2.2999999999999998</v>
      </c>
      <c r="O60">
        <v>11.3</v>
      </c>
      <c r="P60">
        <v>10.1</v>
      </c>
      <c r="Q60">
        <v>9</v>
      </c>
      <c r="R60">
        <v>9.9</v>
      </c>
      <c r="S60">
        <v>7.8</v>
      </c>
      <c r="T60">
        <v>10.4</v>
      </c>
      <c r="U60">
        <v>7</v>
      </c>
      <c r="V60">
        <v>5.2</v>
      </c>
      <c r="W60" t="s">
        <v>67</v>
      </c>
    </row>
    <row r="61" spans="1:23" x14ac:dyDescent="0.25">
      <c r="A61" s="5" t="s">
        <v>142</v>
      </c>
      <c r="B61" s="5" t="s">
        <v>143</v>
      </c>
      <c r="C61">
        <v>8.1999999999999993</v>
      </c>
      <c r="D61">
        <v>12.25</v>
      </c>
      <c r="E61">
        <v>15.8</v>
      </c>
      <c r="F61">
        <v>14.49</v>
      </c>
      <c r="G61">
        <v>14.89</v>
      </c>
      <c r="H61">
        <v>15.49</v>
      </c>
      <c r="I61">
        <v>14.91</v>
      </c>
      <c r="J61">
        <v>16.760000000000002</v>
      </c>
      <c r="K61">
        <v>18.010000000000002</v>
      </c>
      <c r="L61">
        <v>13.93</v>
      </c>
      <c r="M61">
        <v>1.02</v>
      </c>
      <c r="N61">
        <v>1.6</v>
      </c>
      <c r="O61">
        <v>14.38</v>
      </c>
      <c r="P61">
        <v>14.99</v>
      </c>
      <c r="Q61">
        <v>13.19</v>
      </c>
      <c r="R61">
        <v>12.68</v>
      </c>
      <c r="S61">
        <v>12.06</v>
      </c>
      <c r="T61">
        <v>14.56</v>
      </c>
      <c r="U61">
        <v>17.329999999999998</v>
      </c>
      <c r="V61">
        <v>20.96</v>
      </c>
      <c r="W61">
        <v>-63.25</v>
      </c>
    </row>
    <row r="62" spans="1:23" x14ac:dyDescent="0.25">
      <c r="A62" s="5" t="s">
        <v>144</v>
      </c>
      <c r="B62" s="5" t="s">
        <v>145</v>
      </c>
      <c r="C62">
        <v>4.72</v>
      </c>
      <c r="D62">
        <v>7.3</v>
      </c>
      <c r="E62">
        <v>8.74</v>
      </c>
      <c r="F62">
        <v>7.29</v>
      </c>
      <c r="G62">
        <v>6.91</v>
      </c>
      <c r="H62">
        <v>7.21</v>
      </c>
      <c r="I62">
        <v>6.99</v>
      </c>
      <c r="J62">
        <v>6.63</v>
      </c>
      <c r="K62">
        <v>7.09</v>
      </c>
      <c r="L62">
        <v>5.32</v>
      </c>
      <c r="M62">
        <v>0.4</v>
      </c>
      <c r="N62">
        <v>0.61</v>
      </c>
      <c r="O62">
        <v>5.58</v>
      </c>
      <c r="P62">
        <v>5.85</v>
      </c>
      <c r="Q62">
        <v>4.8</v>
      </c>
      <c r="R62">
        <v>5.01</v>
      </c>
      <c r="S62">
        <v>4.6900000000000004</v>
      </c>
      <c r="T62">
        <v>4.78</v>
      </c>
      <c r="U62">
        <v>4.8499999999999996</v>
      </c>
      <c r="V62">
        <v>2.9</v>
      </c>
      <c r="W62">
        <v>-7.23</v>
      </c>
    </row>
    <row r="63" spans="1:23" x14ac:dyDescent="0.25">
      <c r="A63" s="5" t="s">
        <v>146</v>
      </c>
      <c r="B63" s="5" t="s">
        <v>147</v>
      </c>
      <c r="C63">
        <v>2.37</v>
      </c>
      <c r="D63">
        <v>3.59</v>
      </c>
      <c r="E63">
        <v>4.67</v>
      </c>
      <c r="F63">
        <v>3.9</v>
      </c>
      <c r="G63">
        <v>4.0599999999999996</v>
      </c>
      <c r="H63">
        <v>4.08</v>
      </c>
      <c r="I63">
        <v>4.16</v>
      </c>
      <c r="J63">
        <v>4.5599999999999996</v>
      </c>
      <c r="K63">
        <v>4.72</v>
      </c>
      <c r="L63">
        <v>2.96</v>
      </c>
      <c r="M63">
        <v>0.2</v>
      </c>
      <c r="N63">
        <v>0.32</v>
      </c>
      <c r="O63">
        <v>3.51</v>
      </c>
      <c r="P63">
        <v>3.63</v>
      </c>
      <c r="Q63">
        <v>3</v>
      </c>
      <c r="R63">
        <v>3.3</v>
      </c>
      <c r="S63">
        <v>3.17</v>
      </c>
      <c r="T63">
        <v>3.64</v>
      </c>
      <c r="U63">
        <v>3.64</v>
      </c>
      <c r="V63">
        <v>2.86</v>
      </c>
      <c r="W63">
        <v>-6.63</v>
      </c>
    </row>
    <row r="64" spans="1:23" x14ac:dyDescent="0.25">
      <c r="A64" s="5" t="s">
        <v>148</v>
      </c>
      <c r="B64" s="5" t="s">
        <v>148</v>
      </c>
      <c r="C64">
        <v>2.16</v>
      </c>
      <c r="D64">
        <v>3.41</v>
      </c>
      <c r="E64">
        <v>4.46</v>
      </c>
      <c r="F64">
        <v>3.64</v>
      </c>
      <c r="G64">
        <v>3.7</v>
      </c>
      <c r="H64">
        <v>3.75</v>
      </c>
      <c r="I64">
        <v>3.84</v>
      </c>
      <c r="J64">
        <v>3.86</v>
      </c>
      <c r="K64">
        <v>3.95</v>
      </c>
      <c r="L64">
        <v>2.96</v>
      </c>
      <c r="M64">
        <v>0.2</v>
      </c>
      <c r="N64">
        <v>0.32</v>
      </c>
      <c r="O64">
        <v>3.51</v>
      </c>
      <c r="P64">
        <v>3.63</v>
      </c>
      <c r="Q64">
        <v>3</v>
      </c>
      <c r="R64">
        <v>3.3</v>
      </c>
      <c r="S64">
        <v>3.17</v>
      </c>
      <c r="T64">
        <v>3.64</v>
      </c>
      <c r="U64">
        <v>3.64</v>
      </c>
      <c r="V64">
        <v>2.86</v>
      </c>
      <c r="W64">
        <v>-6.63</v>
      </c>
    </row>
    <row r="65" spans="1:23" x14ac:dyDescent="0.25">
      <c r="A65" s="5" t="s">
        <v>149</v>
      </c>
      <c r="B65" s="5" t="s">
        <v>150</v>
      </c>
      <c r="C65">
        <v>39.74</v>
      </c>
      <c r="D65">
        <v>39.97</v>
      </c>
      <c r="E65">
        <v>37</v>
      </c>
      <c r="F65">
        <v>35.47</v>
      </c>
      <c r="G65">
        <v>35.909999999999997</v>
      </c>
      <c r="H65">
        <v>36.72</v>
      </c>
      <c r="I65">
        <v>37.71</v>
      </c>
      <c r="J65">
        <v>38.31</v>
      </c>
      <c r="K65">
        <v>39.700000000000003</v>
      </c>
      <c r="L65">
        <v>39.64</v>
      </c>
      <c r="M65">
        <v>39.18</v>
      </c>
      <c r="N65">
        <v>38.25</v>
      </c>
      <c r="O65">
        <v>36.380000000000003</v>
      </c>
      <c r="P65">
        <v>36.1</v>
      </c>
      <c r="Q65">
        <v>36.22</v>
      </c>
      <c r="R65">
        <v>65</v>
      </c>
      <c r="S65">
        <v>66.040000000000006</v>
      </c>
      <c r="T65">
        <v>64.86</v>
      </c>
      <c r="U65">
        <v>61.62</v>
      </c>
      <c r="V65">
        <v>78.8</v>
      </c>
      <c r="W65">
        <v>74.459999999999994</v>
      </c>
    </row>
    <row r="66" spans="1:23" x14ac:dyDescent="0.25">
      <c r="A66" s="5" t="s">
        <v>151</v>
      </c>
      <c r="B66" s="5" t="s">
        <v>152</v>
      </c>
      <c r="C66">
        <v>26.27</v>
      </c>
      <c r="D66">
        <v>27.8</v>
      </c>
      <c r="E66">
        <v>28.19</v>
      </c>
      <c r="F66">
        <v>25.12</v>
      </c>
      <c r="G66">
        <v>24.84</v>
      </c>
      <c r="H66">
        <v>24.18</v>
      </c>
      <c r="I66">
        <v>25.76</v>
      </c>
      <c r="J66">
        <v>23.06</v>
      </c>
      <c r="K66">
        <v>21.96</v>
      </c>
      <c r="L66">
        <v>21.22</v>
      </c>
      <c r="M66">
        <v>19.53</v>
      </c>
      <c r="N66">
        <v>20.059999999999999</v>
      </c>
      <c r="O66">
        <v>24.43</v>
      </c>
      <c r="P66">
        <v>24.2</v>
      </c>
      <c r="Q66">
        <v>22.76</v>
      </c>
      <c r="R66">
        <v>25.98</v>
      </c>
      <c r="S66">
        <v>26.27</v>
      </c>
      <c r="T66">
        <v>24.99</v>
      </c>
      <c r="U66">
        <v>21.01</v>
      </c>
      <c r="V66">
        <v>13.65</v>
      </c>
      <c r="W66">
        <v>10.48</v>
      </c>
    </row>
    <row r="67" spans="1:23" x14ac:dyDescent="0.25">
      <c r="A67" s="5" t="s">
        <v>153</v>
      </c>
      <c r="B67" s="5" t="s">
        <v>154</v>
      </c>
      <c r="C67">
        <v>73.73</v>
      </c>
      <c r="D67">
        <v>72.2</v>
      </c>
      <c r="E67">
        <v>71.81</v>
      </c>
      <c r="F67">
        <v>74.88</v>
      </c>
      <c r="G67">
        <v>75.16</v>
      </c>
      <c r="H67">
        <v>75.819999999999993</v>
      </c>
      <c r="I67">
        <v>74.239999999999995</v>
      </c>
      <c r="J67">
        <v>76.94</v>
      </c>
      <c r="K67">
        <v>78.040000000000006</v>
      </c>
      <c r="L67">
        <v>78.78</v>
      </c>
      <c r="M67">
        <v>80.47</v>
      </c>
      <c r="N67">
        <v>79.94</v>
      </c>
      <c r="O67">
        <v>75.569999999999993</v>
      </c>
      <c r="P67">
        <v>75.8</v>
      </c>
      <c r="Q67">
        <v>77.239999999999995</v>
      </c>
      <c r="R67">
        <v>74.02</v>
      </c>
      <c r="S67">
        <v>73.73</v>
      </c>
      <c r="T67">
        <v>75.010000000000005</v>
      </c>
      <c r="U67">
        <v>78.989999999999995</v>
      </c>
      <c r="V67">
        <v>86.35</v>
      </c>
      <c r="W67">
        <v>89.52</v>
      </c>
    </row>
    <row r="68" spans="1:23" x14ac:dyDescent="0.25">
      <c r="A68" s="5" t="s">
        <v>155</v>
      </c>
      <c r="B68" s="5" t="s">
        <v>156</v>
      </c>
      <c r="C68">
        <v>280.64999999999998</v>
      </c>
      <c r="D68">
        <v>259.76</v>
      </c>
      <c r="E68">
        <v>254.7</v>
      </c>
      <c r="F68">
        <v>298.06</v>
      </c>
      <c r="G68">
        <v>302.61</v>
      </c>
      <c r="H68">
        <v>313.5</v>
      </c>
      <c r="I68">
        <v>288.20999999999998</v>
      </c>
      <c r="J68">
        <v>333.69</v>
      </c>
      <c r="K68">
        <v>355.41</v>
      </c>
      <c r="L68">
        <v>371.29</v>
      </c>
      <c r="M68">
        <v>411.94</v>
      </c>
      <c r="N68">
        <v>398.62</v>
      </c>
      <c r="O68">
        <v>309.29000000000002</v>
      </c>
      <c r="P68">
        <v>313.26</v>
      </c>
      <c r="Q68">
        <v>339.32</v>
      </c>
      <c r="R68">
        <v>284.85000000000002</v>
      </c>
      <c r="S68">
        <v>280.64999999999998</v>
      </c>
      <c r="T68">
        <v>300.19</v>
      </c>
      <c r="U68">
        <v>375.94</v>
      </c>
      <c r="V68">
        <v>632.74</v>
      </c>
      <c r="W68">
        <v>853.89</v>
      </c>
    </row>
    <row r="69" spans="1:23" x14ac:dyDescent="0.25">
      <c r="A69" s="5" t="s">
        <v>303</v>
      </c>
      <c r="B69" s="5" t="s">
        <v>304</v>
      </c>
      <c r="C69">
        <v>17.329999999999998</v>
      </c>
      <c r="D69">
        <v>19.04</v>
      </c>
      <c r="E69">
        <v>20.2</v>
      </c>
      <c r="F69">
        <v>19.88</v>
      </c>
      <c r="G69">
        <v>19.670000000000002</v>
      </c>
      <c r="H69">
        <v>21.15</v>
      </c>
      <c r="I69">
        <v>20.079999999999998</v>
      </c>
      <c r="J69">
        <v>20.16</v>
      </c>
      <c r="K69">
        <v>21.13</v>
      </c>
      <c r="L69">
        <v>18.05</v>
      </c>
      <c r="M69">
        <v>10.51</v>
      </c>
      <c r="N69">
        <v>16.68</v>
      </c>
      <c r="O69">
        <v>21.75</v>
      </c>
      <c r="P69">
        <v>23.14</v>
      </c>
      <c r="Q69">
        <v>22.86</v>
      </c>
      <c r="R69">
        <v>23.17</v>
      </c>
      <c r="S69">
        <v>22.72</v>
      </c>
      <c r="T69">
        <v>25.4</v>
      </c>
      <c r="U69">
        <v>25.31</v>
      </c>
      <c r="V69">
        <v>18.05</v>
      </c>
    </row>
    <row r="70" spans="1:23" x14ac:dyDescent="0.25">
      <c r="A70" s="5" t="s">
        <v>157</v>
      </c>
      <c r="B70" s="5" t="s">
        <v>158</v>
      </c>
      <c r="C70">
        <v>39.74</v>
      </c>
      <c r="D70">
        <v>39.97</v>
      </c>
      <c r="E70">
        <v>37</v>
      </c>
      <c r="F70">
        <v>35.47</v>
      </c>
      <c r="G70">
        <v>35.909999999999997</v>
      </c>
      <c r="H70">
        <v>36.72</v>
      </c>
      <c r="I70">
        <v>37.71</v>
      </c>
      <c r="J70">
        <v>38.31</v>
      </c>
      <c r="K70">
        <v>39.700000000000003</v>
      </c>
      <c r="L70">
        <v>39.64</v>
      </c>
      <c r="M70">
        <v>39.18</v>
      </c>
      <c r="N70">
        <v>38.25</v>
      </c>
      <c r="O70">
        <v>36.380000000000003</v>
      </c>
      <c r="P70">
        <v>36.1</v>
      </c>
      <c r="Q70">
        <v>36.22</v>
      </c>
      <c r="R70">
        <v>65</v>
      </c>
      <c r="S70">
        <v>66.040000000000006</v>
      </c>
      <c r="T70">
        <v>64.86</v>
      </c>
      <c r="U70">
        <v>61.62</v>
      </c>
      <c r="V70">
        <v>78.8</v>
      </c>
    </row>
    <row r="71" spans="1:23" x14ac:dyDescent="0.25">
      <c r="A71" s="5" t="s">
        <v>159</v>
      </c>
      <c r="B71" s="5" t="s">
        <v>160</v>
      </c>
      <c r="C71">
        <v>4.72</v>
      </c>
      <c r="D71">
        <v>7.3</v>
      </c>
      <c r="E71">
        <v>8.74</v>
      </c>
      <c r="F71">
        <v>7.29</v>
      </c>
      <c r="G71">
        <v>6.91</v>
      </c>
      <c r="H71">
        <v>7.21</v>
      </c>
      <c r="I71">
        <v>6.99</v>
      </c>
      <c r="J71">
        <v>6.63</v>
      </c>
      <c r="K71">
        <v>7.09</v>
      </c>
      <c r="L71">
        <v>5.32</v>
      </c>
      <c r="M71">
        <v>0.4</v>
      </c>
      <c r="N71">
        <v>0.61</v>
      </c>
      <c r="O71">
        <v>5.58</v>
      </c>
      <c r="P71">
        <v>5.85</v>
      </c>
      <c r="Q71">
        <v>4.8</v>
      </c>
      <c r="R71">
        <v>5.01</v>
      </c>
      <c r="S71">
        <v>4.6900000000000004</v>
      </c>
      <c r="T71">
        <v>4.78</v>
      </c>
      <c r="U71">
        <v>4.8499999999999996</v>
      </c>
      <c r="V71">
        <v>2.9</v>
      </c>
    </row>
    <row r="72" spans="1:23" x14ac:dyDescent="0.25">
      <c r="A72" s="5" t="s">
        <v>161</v>
      </c>
      <c r="B72" s="5" t="s">
        <v>162</v>
      </c>
      <c r="C72">
        <v>7.11</v>
      </c>
      <c r="D72">
        <v>9.36</v>
      </c>
      <c r="E72">
        <v>10.01</v>
      </c>
      <c r="F72">
        <v>9.9700000000000006</v>
      </c>
      <c r="G72">
        <v>10.41</v>
      </c>
      <c r="H72">
        <v>11.34</v>
      </c>
      <c r="I72">
        <v>10.5</v>
      </c>
      <c r="J72">
        <v>10.8</v>
      </c>
      <c r="K72">
        <v>11.65</v>
      </c>
      <c r="L72">
        <v>8.42</v>
      </c>
      <c r="M72">
        <v>0.56999999999999995</v>
      </c>
      <c r="N72">
        <v>1.73</v>
      </c>
      <c r="O72">
        <v>7.52</v>
      </c>
      <c r="P72">
        <v>8.27</v>
      </c>
      <c r="Q72">
        <v>8.1300000000000008</v>
      </c>
      <c r="R72">
        <v>8.4499999999999993</v>
      </c>
      <c r="S72">
        <v>8.07</v>
      </c>
      <c r="T72">
        <v>7.99</v>
      </c>
      <c r="U72">
        <v>8.73</v>
      </c>
      <c r="V72">
        <v>4.46</v>
      </c>
    </row>
    <row r="73" spans="1:23" x14ac:dyDescent="0.25">
      <c r="A73" s="5" t="s">
        <v>163</v>
      </c>
      <c r="B73" s="5" t="s">
        <v>164</v>
      </c>
      <c r="C73">
        <v>45.7</v>
      </c>
      <c r="D73">
        <v>46.65</v>
      </c>
      <c r="E73">
        <v>51</v>
      </c>
      <c r="F73">
        <v>49.94</v>
      </c>
      <c r="G73">
        <v>53.54</v>
      </c>
      <c r="H73">
        <v>51.94</v>
      </c>
      <c r="I73">
        <v>54.97</v>
      </c>
      <c r="J73">
        <v>58.28</v>
      </c>
      <c r="K73">
        <v>55.76</v>
      </c>
      <c r="L73">
        <v>55.55</v>
      </c>
      <c r="M73">
        <v>49.71</v>
      </c>
      <c r="N73">
        <v>52.63</v>
      </c>
      <c r="O73">
        <v>62.94</v>
      </c>
      <c r="P73">
        <v>61.98</v>
      </c>
      <c r="Q73">
        <v>62.57</v>
      </c>
      <c r="R73">
        <v>65.760000000000005</v>
      </c>
      <c r="S73">
        <v>67.55</v>
      </c>
      <c r="T73">
        <v>76.17</v>
      </c>
      <c r="U73">
        <v>75.040000000000006</v>
      </c>
      <c r="V73">
        <v>98.55</v>
      </c>
    </row>
    <row r="74" spans="1:23" x14ac:dyDescent="0.25">
      <c r="A74" s="5" t="s">
        <v>165</v>
      </c>
      <c r="B74" s="5" t="s">
        <v>166</v>
      </c>
      <c r="C74">
        <v>60.26</v>
      </c>
      <c r="D74">
        <v>60.03</v>
      </c>
      <c r="E74">
        <v>62.01</v>
      </c>
      <c r="F74">
        <v>63.3</v>
      </c>
      <c r="G74">
        <v>62.96</v>
      </c>
      <c r="H74">
        <v>61.95</v>
      </c>
      <c r="I74">
        <v>61.12</v>
      </c>
      <c r="J74">
        <v>60.17</v>
      </c>
      <c r="K74">
        <v>58.74</v>
      </c>
      <c r="L74">
        <v>59.08</v>
      </c>
      <c r="M74">
        <v>59.58</v>
      </c>
      <c r="N74">
        <v>60.89</v>
      </c>
      <c r="O74">
        <v>62.81</v>
      </c>
      <c r="P74">
        <v>62.94</v>
      </c>
      <c r="Q74">
        <v>62.74</v>
      </c>
      <c r="R74">
        <v>33.75</v>
      </c>
      <c r="S74">
        <v>32.880000000000003</v>
      </c>
      <c r="T74">
        <v>33.92</v>
      </c>
      <c r="U74">
        <v>36.03</v>
      </c>
      <c r="V74">
        <v>18.850000000000001</v>
      </c>
    </row>
    <row r="75" spans="1:23" x14ac:dyDescent="0.25">
      <c r="A75" s="5" t="s">
        <v>167</v>
      </c>
      <c r="B75" s="5" t="s">
        <v>168</v>
      </c>
      <c r="C75">
        <v>2.16</v>
      </c>
      <c r="D75">
        <v>3.41</v>
      </c>
      <c r="E75">
        <v>4.46</v>
      </c>
      <c r="F75">
        <v>3.64</v>
      </c>
      <c r="G75">
        <v>3.7</v>
      </c>
      <c r="H75">
        <v>3.75</v>
      </c>
      <c r="I75">
        <v>3.84</v>
      </c>
      <c r="J75">
        <v>3.86</v>
      </c>
      <c r="K75">
        <v>3.95</v>
      </c>
      <c r="L75">
        <v>2.96</v>
      </c>
      <c r="M75">
        <v>0.2</v>
      </c>
      <c r="N75">
        <v>0.32</v>
      </c>
      <c r="O75">
        <v>3.51</v>
      </c>
      <c r="P75">
        <v>3.63</v>
      </c>
      <c r="Q75">
        <v>3</v>
      </c>
      <c r="R75">
        <v>3.3</v>
      </c>
      <c r="S75">
        <v>3.17</v>
      </c>
      <c r="T75">
        <v>3.64</v>
      </c>
      <c r="U75">
        <v>3.64</v>
      </c>
      <c r="V75">
        <v>2.86</v>
      </c>
    </row>
    <row r="76" spans="1:23" x14ac:dyDescent="0.25">
      <c r="A76" s="5" t="s">
        <v>169</v>
      </c>
      <c r="B76" s="5" t="s">
        <v>170</v>
      </c>
      <c r="C76">
        <v>5.0999999999999996</v>
      </c>
      <c r="D76">
        <v>6.61</v>
      </c>
      <c r="E76">
        <v>7.94</v>
      </c>
      <c r="F76">
        <v>7.79</v>
      </c>
      <c r="G76">
        <v>9</v>
      </c>
      <c r="H76">
        <v>9.5299999999999994</v>
      </c>
      <c r="I76">
        <v>9.0399999999999991</v>
      </c>
      <c r="J76">
        <v>9.9499999999999993</v>
      </c>
      <c r="K76">
        <v>10.52</v>
      </c>
      <c r="L76">
        <v>7.41</v>
      </c>
      <c r="M76">
        <v>0.44</v>
      </c>
      <c r="N76">
        <v>1.49</v>
      </c>
      <c r="O76">
        <v>7.63</v>
      </c>
      <c r="P76">
        <v>8.02</v>
      </c>
      <c r="Q76">
        <v>8.16</v>
      </c>
      <c r="R76" t="s">
        <v>67</v>
      </c>
      <c r="S76" t="s">
        <v>67</v>
      </c>
      <c r="T76" t="s">
        <v>67</v>
      </c>
      <c r="U76" t="s">
        <v>67</v>
      </c>
      <c r="V76" t="s">
        <v>67</v>
      </c>
    </row>
    <row r="77" spans="1:23" x14ac:dyDescent="0.25">
      <c r="A77" s="5" t="s">
        <v>171</v>
      </c>
      <c r="B77" s="5" t="s">
        <v>172</v>
      </c>
      <c r="C77">
        <v>43.17</v>
      </c>
      <c r="D77">
        <v>45.88</v>
      </c>
      <c r="E77">
        <v>45.1</v>
      </c>
      <c r="F77">
        <v>39.47</v>
      </c>
      <c r="G77">
        <v>39.24</v>
      </c>
      <c r="H77">
        <v>38.81</v>
      </c>
      <c r="I77">
        <v>41.92</v>
      </c>
      <c r="J77">
        <v>38.19</v>
      </c>
      <c r="K77">
        <v>37.29</v>
      </c>
      <c r="L77">
        <v>35.869999999999997</v>
      </c>
      <c r="M77">
        <v>32.76</v>
      </c>
      <c r="N77">
        <v>32.92</v>
      </c>
      <c r="O77">
        <v>38.880000000000003</v>
      </c>
      <c r="P77">
        <v>38.44</v>
      </c>
      <c r="Q77">
        <v>36.28</v>
      </c>
      <c r="R77">
        <v>76.989999999999995</v>
      </c>
      <c r="S77">
        <v>79.900000000000006</v>
      </c>
      <c r="T77">
        <v>73.67</v>
      </c>
      <c r="U77">
        <v>58.32</v>
      </c>
      <c r="V77">
        <v>72.39</v>
      </c>
    </row>
    <row r="78" spans="1:23" x14ac:dyDescent="0.25">
      <c r="A78" s="5" t="s">
        <v>173</v>
      </c>
      <c r="B78" s="5" t="s">
        <v>174</v>
      </c>
      <c r="C78">
        <v>109.69</v>
      </c>
      <c r="D78">
        <v>117.81</v>
      </c>
      <c r="E78">
        <v>103.67</v>
      </c>
      <c r="F78">
        <v>98.35</v>
      </c>
      <c r="G78">
        <v>94.27</v>
      </c>
      <c r="H78">
        <v>96.22</v>
      </c>
      <c r="I78">
        <v>104.26</v>
      </c>
      <c r="J78">
        <v>104.3</v>
      </c>
      <c r="K78">
        <v>103.79</v>
      </c>
      <c r="L78">
        <v>107.52</v>
      </c>
      <c r="M78">
        <v>108.19</v>
      </c>
      <c r="N78">
        <v>98.43</v>
      </c>
      <c r="O78">
        <v>95.84</v>
      </c>
      <c r="P78">
        <v>99.96</v>
      </c>
      <c r="Q78">
        <v>96.18</v>
      </c>
      <c r="R78" t="s">
        <v>67</v>
      </c>
      <c r="S78" t="s">
        <v>67</v>
      </c>
      <c r="T78" t="s">
        <v>67</v>
      </c>
      <c r="U78" t="s">
        <v>67</v>
      </c>
      <c r="V78" t="s">
        <v>67</v>
      </c>
    </row>
    <row r="79" spans="1:23" x14ac:dyDescent="0.25">
      <c r="A79" s="5" t="s">
        <v>175</v>
      </c>
      <c r="B79" s="5" t="s">
        <v>176</v>
      </c>
      <c r="C79">
        <v>7922.32</v>
      </c>
      <c r="D79">
        <v>5544.42</v>
      </c>
      <c r="E79">
        <v>5815.32</v>
      </c>
      <c r="F79">
        <v>11064.76</v>
      </c>
      <c r="G79">
        <v>31881.919999999998</v>
      </c>
      <c r="H79">
        <v>12184.48</v>
      </c>
      <c r="I79">
        <v>9312.94</v>
      </c>
      <c r="J79">
        <v>5670.84</v>
      </c>
      <c r="K79">
        <v>3575.88</v>
      </c>
      <c r="L79">
        <v>1697.64</v>
      </c>
      <c r="M79">
        <v>1222.06</v>
      </c>
      <c r="N79">
        <v>782.6</v>
      </c>
      <c r="O79">
        <v>1414.7</v>
      </c>
      <c r="P79">
        <v>1715.7</v>
      </c>
      <c r="Q79">
        <v>1455.9480000000001</v>
      </c>
      <c r="R79">
        <v>1493.28</v>
      </c>
      <c r="S79">
        <v>1972.374</v>
      </c>
      <c r="T79">
        <v>1673.7180000000001</v>
      </c>
      <c r="U79">
        <v>2812.3440000000001</v>
      </c>
      <c r="V79">
        <v>3042.558</v>
      </c>
    </row>
    <row r="80" spans="1:23" x14ac:dyDescent="0.25">
      <c r="A80" s="5" t="s">
        <v>177</v>
      </c>
      <c r="B80" s="5" t="s">
        <v>178</v>
      </c>
      <c r="C80">
        <v>0</v>
      </c>
      <c r="D80">
        <v>0</v>
      </c>
      <c r="E80">
        <v>0</v>
      </c>
      <c r="F80">
        <v>0</v>
      </c>
      <c r="G80">
        <v>0</v>
      </c>
      <c r="H80">
        <v>0</v>
      </c>
      <c r="I80">
        <v>0</v>
      </c>
      <c r="J80">
        <v>0</v>
      </c>
      <c r="K80">
        <v>0</v>
      </c>
      <c r="L80">
        <v>0</v>
      </c>
      <c r="M80">
        <v>0</v>
      </c>
      <c r="N80">
        <v>0</v>
      </c>
      <c r="O80">
        <v>0</v>
      </c>
      <c r="P80">
        <v>20.200000000000049</v>
      </c>
      <c r="Q80">
        <v>0</v>
      </c>
      <c r="R80">
        <v>0</v>
      </c>
      <c r="S80">
        <v>0</v>
      </c>
      <c r="T80">
        <v>0</v>
      </c>
      <c r="U80">
        <v>0</v>
      </c>
      <c r="V80">
        <v>0</v>
      </c>
    </row>
    <row r="81" spans="1:22" x14ac:dyDescent="0.25">
      <c r="A81" s="5" t="s">
        <v>179</v>
      </c>
      <c r="B81" s="5" t="s">
        <v>180</v>
      </c>
      <c r="C81">
        <v>6.9</v>
      </c>
      <c r="D81">
        <v>-1.21</v>
      </c>
      <c r="E81">
        <v>4.79</v>
      </c>
      <c r="F81">
        <v>2.16</v>
      </c>
      <c r="G81">
        <v>14.64</v>
      </c>
      <c r="H81">
        <v>5.71</v>
      </c>
      <c r="I81">
        <v>-1.03</v>
      </c>
      <c r="J81">
        <v>11.66</v>
      </c>
      <c r="K81">
        <v>13.8</v>
      </c>
      <c r="L81">
        <v>19.329999999999998</v>
      </c>
      <c r="M81">
        <v>-4.7300000000000004</v>
      </c>
      <c r="N81">
        <v>-5.04</v>
      </c>
      <c r="O81">
        <v>14.32</v>
      </c>
      <c r="P81">
        <v>5.0199999999999996</v>
      </c>
      <c r="Q81">
        <v>5.24</v>
      </c>
      <c r="R81">
        <v>6.77</v>
      </c>
      <c r="S81">
        <v>-1.79</v>
      </c>
      <c r="T81">
        <v>9.93</v>
      </c>
      <c r="U81">
        <v>8.7899999999999991</v>
      </c>
      <c r="V81">
        <v>2.77</v>
      </c>
    </row>
    <row r="82" spans="1:22" x14ac:dyDescent="0.25">
      <c r="A82" s="5" t="s">
        <v>181</v>
      </c>
      <c r="B82" s="5" t="s">
        <v>182</v>
      </c>
      <c r="C82">
        <v>3.49</v>
      </c>
      <c r="D82">
        <v>1.91</v>
      </c>
      <c r="E82">
        <v>7.2</v>
      </c>
      <c r="F82">
        <v>7.5</v>
      </c>
      <c r="G82">
        <v>6.44</v>
      </c>
      <c r="H82">
        <v>5.45</v>
      </c>
      <c r="I82">
        <v>8.14</v>
      </c>
      <c r="J82">
        <v>14.93</v>
      </c>
      <c r="K82">
        <v>9.4700000000000006</v>
      </c>
      <c r="L82">
        <v>3.19</v>
      </c>
      <c r="M82">
        <v>1.52</v>
      </c>
      <c r="N82">
        <v>4.7699999999999996</v>
      </c>
      <c r="O82">
        <v>8.19</v>
      </c>
      <c r="P82">
        <v>5.68</v>
      </c>
      <c r="Q82">
        <v>3.41</v>
      </c>
      <c r="R82">
        <v>4.97</v>
      </c>
      <c r="S82">
        <v>5.64</v>
      </c>
      <c r="T82">
        <v>7.16</v>
      </c>
      <c r="U82" t="s">
        <v>67</v>
      </c>
      <c r="V82" t="s">
        <v>67</v>
      </c>
    </row>
    <row r="83" spans="1:22" x14ac:dyDescent="0.25">
      <c r="A83" s="5" t="s">
        <v>183</v>
      </c>
      <c r="B83" s="5" t="s">
        <v>184</v>
      </c>
      <c r="C83">
        <v>5.46</v>
      </c>
      <c r="D83">
        <v>5.22</v>
      </c>
      <c r="E83">
        <v>5.25</v>
      </c>
      <c r="F83">
        <v>6.63</v>
      </c>
      <c r="G83">
        <v>8.9600000000000009</v>
      </c>
      <c r="H83">
        <v>9.89</v>
      </c>
      <c r="I83">
        <v>7.81</v>
      </c>
      <c r="J83">
        <v>7</v>
      </c>
      <c r="K83">
        <v>7.54</v>
      </c>
      <c r="L83">
        <v>5.78</v>
      </c>
      <c r="M83">
        <v>2.96</v>
      </c>
      <c r="N83">
        <v>5.26</v>
      </c>
      <c r="O83">
        <v>5.91</v>
      </c>
      <c r="P83">
        <v>5.03</v>
      </c>
      <c r="Q83">
        <v>5.79</v>
      </c>
      <c r="R83">
        <v>5.29</v>
      </c>
      <c r="S83" t="s">
        <v>67</v>
      </c>
      <c r="T83" t="s">
        <v>67</v>
      </c>
      <c r="U83" t="s">
        <v>67</v>
      </c>
      <c r="V83" t="s">
        <v>67</v>
      </c>
    </row>
    <row r="84" spans="1:22" x14ac:dyDescent="0.25">
      <c r="A84" s="5" t="s">
        <v>185</v>
      </c>
      <c r="B84" s="5" t="s">
        <v>186</v>
      </c>
      <c r="C84">
        <v>7.67</v>
      </c>
      <c r="D84">
        <v>6.51</v>
      </c>
      <c r="E84">
        <v>6.13</v>
      </c>
      <c r="F84">
        <v>7.08</v>
      </c>
      <c r="G84">
        <v>7.37</v>
      </c>
      <c r="H84">
        <v>6.43</v>
      </c>
      <c r="I84">
        <v>6.53</v>
      </c>
      <c r="J84">
        <v>6.46</v>
      </c>
      <c r="K84">
        <v>6.28</v>
      </c>
      <c r="L84">
        <v>5.78</v>
      </c>
      <c r="M84">
        <v>4.13</v>
      </c>
      <c r="N84" t="s">
        <v>67</v>
      </c>
      <c r="O84" t="s">
        <v>67</v>
      </c>
      <c r="P84" t="s">
        <v>67</v>
      </c>
      <c r="Q84" t="s">
        <v>67</v>
      </c>
      <c r="R84" t="s">
        <v>67</v>
      </c>
      <c r="S84" t="s">
        <v>67</v>
      </c>
      <c r="T84" t="s">
        <v>67</v>
      </c>
      <c r="U84" t="s">
        <v>67</v>
      </c>
      <c r="V84" t="s">
        <v>67</v>
      </c>
    </row>
    <row r="85" spans="1:22" x14ac:dyDescent="0.25">
      <c r="A85" s="5" t="s">
        <v>187</v>
      </c>
      <c r="B85" s="5" t="s">
        <v>188</v>
      </c>
      <c r="C85">
        <v>-30.94</v>
      </c>
      <c r="D85">
        <v>-17.440000000000001</v>
      </c>
      <c r="E85">
        <v>25.6</v>
      </c>
      <c r="F85">
        <v>7.76</v>
      </c>
      <c r="G85">
        <v>9.85</v>
      </c>
      <c r="H85">
        <v>9.11</v>
      </c>
      <c r="I85">
        <v>4.28</v>
      </c>
      <c r="J85">
        <v>4.4000000000000004</v>
      </c>
      <c r="K85">
        <v>51.68</v>
      </c>
      <c r="L85">
        <v>1477.45</v>
      </c>
      <c r="M85">
        <v>-37.04</v>
      </c>
      <c r="N85">
        <v>-89.64</v>
      </c>
      <c r="O85">
        <v>9</v>
      </c>
      <c r="P85">
        <v>28.09</v>
      </c>
      <c r="Q85">
        <v>0.77</v>
      </c>
      <c r="R85">
        <v>14.12</v>
      </c>
      <c r="S85">
        <v>-3.61</v>
      </c>
      <c r="T85">
        <v>8.25</v>
      </c>
      <c r="U85">
        <v>81.87</v>
      </c>
      <c r="V85">
        <v>-141.25</v>
      </c>
    </row>
    <row r="86" spans="1:22" x14ac:dyDescent="0.25">
      <c r="A86" s="5" t="s">
        <v>189</v>
      </c>
      <c r="B86" s="5" t="s">
        <v>190</v>
      </c>
      <c r="C86">
        <v>-7.59</v>
      </c>
      <c r="D86">
        <v>5.31</v>
      </c>
      <c r="E86">
        <v>14.4</v>
      </c>
      <c r="F86">
        <v>8.91</v>
      </c>
      <c r="G86">
        <v>7.75</v>
      </c>
      <c r="H86">
        <v>5.93</v>
      </c>
      <c r="I86">
        <v>20.12</v>
      </c>
      <c r="J86">
        <v>511.18</v>
      </c>
      <c r="K86">
        <v>497.36</v>
      </c>
      <c r="L86">
        <v>450.26</v>
      </c>
      <c r="M86">
        <v>-39.229999999999997</v>
      </c>
      <c r="N86">
        <v>-17.52</v>
      </c>
      <c r="O86">
        <v>12.62</v>
      </c>
      <c r="P86">
        <v>14.33</v>
      </c>
      <c r="Q86">
        <v>3.76</v>
      </c>
      <c r="R86">
        <v>6.25</v>
      </c>
      <c r="S86">
        <v>28.84</v>
      </c>
      <c r="T86">
        <v>-17.04</v>
      </c>
      <c r="U86" t="s">
        <v>67</v>
      </c>
      <c r="V86" t="s">
        <v>67</v>
      </c>
    </row>
    <row r="87" spans="1:22" x14ac:dyDescent="0.25">
      <c r="A87" s="5" t="s">
        <v>191</v>
      </c>
      <c r="B87" s="5" t="s">
        <v>192</v>
      </c>
      <c r="C87">
        <v>-1.03</v>
      </c>
      <c r="D87">
        <v>6.98</v>
      </c>
      <c r="E87">
        <v>11.32</v>
      </c>
      <c r="F87">
        <v>7.08</v>
      </c>
      <c r="G87">
        <v>15.86</v>
      </c>
      <c r="H87">
        <v>309.38</v>
      </c>
      <c r="I87">
        <v>300.14999999999998</v>
      </c>
      <c r="J87">
        <v>281.37</v>
      </c>
      <c r="K87">
        <v>282.29000000000002</v>
      </c>
      <c r="L87">
        <v>277.57</v>
      </c>
      <c r="M87">
        <v>-17.760000000000002</v>
      </c>
      <c r="N87">
        <v>-7.53</v>
      </c>
      <c r="O87">
        <v>9.67</v>
      </c>
      <c r="P87">
        <v>9.52</v>
      </c>
      <c r="Q87">
        <v>20.28</v>
      </c>
      <c r="R87">
        <v>-8.1199999999999992</v>
      </c>
      <c r="S87" t="s">
        <v>67</v>
      </c>
      <c r="T87" t="s">
        <v>67</v>
      </c>
      <c r="U87" t="s">
        <v>67</v>
      </c>
      <c r="V87" t="s">
        <v>67</v>
      </c>
    </row>
    <row r="88" spans="1:22" x14ac:dyDescent="0.25">
      <c r="A88" s="5" t="s">
        <v>193</v>
      </c>
      <c r="B88" s="5" t="s">
        <v>194</v>
      </c>
      <c r="C88">
        <v>154.18</v>
      </c>
      <c r="D88">
        <v>153.56</v>
      </c>
      <c r="E88">
        <v>146.34</v>
      </c>
      <c r="F88">
        <v>144.69</v>
      </c>
      <c r="G88">
        <v>146.72</v>
      </c>
      <c r="H88">
        <v>145.81</v>
      </c>
      <c r="I88">
        <v>146.31</v>
      </c>
      <c r="J88">
        <v>145.52000000000001</v>
      </c>
      <c r="K88">
        <v>145.91</v>
      </c>
      <c r="L88">
        <v>148.93</v>
      </c>
      <c r="M88">
        <v>-12.94</v>
      </c>
      <c r="N88" t="s">
        <v>67</v>
      </c>
      <c r="O88" t="s">
        <v>67</v>
      </c>
      <c r="P88" t="s">
        <v>67</v>
      </c>
      <c r="Q88" t="s">
        <v>67</v>
      </c>
      <c r="R88" t="s">
        <v>67</v>
      </c>
      <c r="S88" t="s">
        <v>67</v>
      </c>
      <c r="T88" t="s">
        <v>67</v>
      </c>
      <c r="U88" t="s">
        <v>67</v>
      </c>
      <c r="V88" t="s">
        <v>67</v>
      </c>
    </row>
    <row r="89" spans="1:22" x14ac:dyDescent="0.25">
      <c r="A89" s="5" t="s">
        <v>195</v>
      </c>
      <c r="B89" s="5" t="s">
        <v>196</v>
      </c>
      <c r="C89">
        <v>-9.51</v>
      </c>
      <c r="D89">
        <v>0.96</v>
      </c>
      <c r="E89">
        <v>0.57999999999999996</v>
      </c>
      <c r="F89">
        <v>1.2</v>
      </c>
      <c r="G89">
        <v>0.5</v>
      </c>
      <c r="H89">
        <v>0.03</v>
      </c>
      <c r="I89">
        <v>0.03</v>
      </c>
      <c r="J89">
        <v>0.03</v>
      </c>
      <c r="K89">
        <v>0.02</v>
      </c>
      <c r="L89">
        <v>0.04</v>
      </c>
      <c r="M89">
        <v>-5.78</v>
      </c>
      <c r="N89">
        <v>-5.86</v>
      </c>
      <c r="O89">
        <v>0.92</v>
      </c>
      <c r="P89">
        <v>1.04</v>
      </c>
      <c r="Q89">
        <v>0.55000000000000004</v>
      </c>
      <c r="R89">
        <v>-1.24</v>
      </c>
      <c r="S89" t="s">
        <v>67</v>
      </c>
      <c r="T89" t="s">
        <v>67</v>
      </c>
      <c r="U89" t="s">
        <v>67</v>
      </c>
      <c r="V89" t="s">
        <v>67</v>
      </c>
    </row>
    <row r="90" spans="1:22" x14ac:dyDescent="0.25">
      <c r="A90" s="5" t="s">
        <v>197</v>
      </c>
      <c r="B90" s="5" t="s">
        <v>198</v>
      </c>
      <c r="C90">
        <v>-18.75</v>
      </c>
      <c r="D90">
        <v>-7.68</v>
      </c>
      <c r="E90">
        <v>5.26</v>
      </c>
      <c r="F90">
        <v>-2.16</v>
      </c>
      <c r="G90">
        <v>5.21</v>
      </c>
      <c r="H90">
        <v>14.17</v>
      </c>
      <c r="I90">
        <v>-3.78</v>
      </c>
      <c r="J90">
        <v>3.52</v>
      </c>
      <c r="K90">
        <v>57.4</v>
      </c>
      <c r="L90">
        <v>1662.63</v>
      </c>
      <c r="M90">
        <v>-68.62</v>
      </c>
      <c r="N90">
        <v>-78.13</v>
      </c>
      <c r="O90">
        <v>4</v>
      </c>
      <c r="P90">
        <v>6.78</v>
      </c>
      <c r="Q90">
        <v>1.28</v>
      </c>
      <c r="R90">
        <v>11.69</v>
      </c>
      <c r="S90">
        <v>-0.74</v>
      </c>
      <c r="T90">
        <v>0.66</v>
      </c>
      <c r="U90">
        <v>112.67</v>
      </c>
      <c r="V90">
        <v>69.5</v>
      </c>
    </row>
    <row r="91" spans="1:22" x14ac:dyDescent="0.25">
      <c r="A91" s="5" t="s">
        <v>199</v>
      </c>
      <c r="B91" s="5" t="s">
        <v>200</v>
      </c>
      <c r="C91">
        <v>-7.06</v>
      </c>
      <c r="D91">
        <v>-1.53</v>
      </c>
      <c r="E91">
        <v>2.77</v>
      </c>
      <c r="F91">
        <v>5.74</v>
      </c>
      <c r="G91">
        <v>5.2</v>
      </c>
      <c r="H91">
        <v>4.6399999999999997</v>
      </c>
      <c r="I91">
        <v>19.05</v>
      </c>
      <c r="J91">
        <v>574.52</v>
      </c>
      <c r="K91">
        <v>550.47</v>
      </c>
      <c r="L91">
        <v>505.29</v>
      </c>
      <c r="M91">
        <v>-47.58</v>
      </c>
      <c r="N91">
        <v>-22.45</v>
      </c>
      <c r="O91">
        <v>4.0199999999999996</v>
      </c>
      <c r="P91">
        <v>6.58</v>
      </c>
      <c r="Q91">
        <v>4.08</v>
      </c>
      <c r="R91">
        <v>3.87</v>
      </c>
      <c r="S91">
        <v>37.53</v>
      </c>
      <c r="T91">
        <v>60.94</v>
      </c>
      <c r="U91" t="s">
        <v>67</v>
      </c>
      <c r="V91" t="s">
        <v>67</v>
      </c>
    </row>
    <row r="92" spans="1:22" x14ac:dyDescent="0.25">
      <c r="A92" s="5" t="s">
        <v>201</v>
      </c>
      <c r="B92" s="5" t="s">
        <v>202</v>
      </c>
      <c r="C92">
        <v>-3.62</v>
      </c>
      <c r="D92">
        <v>2.96</v>
      </c>
      <c r="E92">
        <v>3.74</v>
      </c>
      <c r="F92">
        <v>3.39</v>
      </c>
      <c r="G92">
        <v>15.3</v>
      </c>
      <c r="H92">
        <v>346.79</v>
      </c>
      <c r="I92">
        <v>330.23</v>
      </c>
      <c r="J92">
        <v>315.36</v>
      </c>
      <c r="K92">
        <v>315.45999999999998</v>
      </c>
      <c r="L92">
        <v>305.33</v>
      </c>
      <c r="M92">
        <v>-26.94</v>
      </c>
      <c r="N92">
        <v>-10.88</v>
      </c>
      <c r="O92">
        <v>4.5999999999999996</v>
      </c>
      <c r="P92">
        <v>3.93</v>
      </c>
      <c r="Q92">
        <v>25.11</v>
      </c>
      <c r="R92">
        <v>38.76</v>
      </c>
      <c r="S92" t="s">
        <v>67</v>
      </c>
      <c r="T92" t="s">
        <v>67</v>
      </c>
      <c r="U92" t="s">
        <v>67</v>
      </c>
      <c r="V92" t="s">
        <v>67</v>
      </c>
    </row>
    <row r="93" spans="1:22" x14ac:dyDescent="0.25">
      <c r="A93" s="5" t="s">
        <v>203</v>
      </c>
      <c r="B93" s="5" t="s">
        <v>204</v>
      </c>
      <c r="C93">
        <v>171.58</v>
      </c>
      <c r="D93">
        <v>166.6</v>
      </c>
      <c r="E93">
        <v>159.55000000000001</v>
      </c>
      <c r="F93">
        <v>159.41999999999999</v>
      </c>
      <c r="G93">
        <v>160.32</v>
      </c>
      <c r="H93">
        <v>159.93</v>
      </c>
      <c r="I93">
        <v>159.68</v>
      </c>
      <c r="J93">
        <v>159.97999999999999</v>
      </c>
      <c r="K93">
        <v>159.69999999999999</v>
      </c>
      <c r="L93">
        <v>165.22</v>
      </c>
      <c r="M93">
        <v>5.91</v>
      </c>
      <c r="N93" t="s">
        <v>67</v>
      </c>
      <c r="O93" t="s">
        <v>67</v>
      </c>
      <c r="P93" t="s">
        <v>67</v>
      </c>
      <c r="Q93" t="s">
        <v>67</v>
      </c>
      <c r="R93" t="s">
        <v>67</v>
      </c>
      <c r="S93" t="s">
        <v>67</v>
      </c>
      <c r="T93" t="s">
        <v>67</v>
      </c>
      <c r="U93" t="s">
        <v>67</v>
      </c>
      <c r="V93" t="s">
        <v>67</v>
      </c>
    </row>
    <row r="94" spans="1:22" x14ac:dyDescent="0.25">
      <c r="A94" s="5" t="s">
        <v>205</v>
      </c>
      <c r="B94" s="5" t="s">
        <v>206</v>
      </c>
      <c r="C94">
        <v>42.89</v>
      </c>
      <c r="D94">
        <v>-4.66</v>
      </c>
      <c r="E94">
        <v>-47.44</v>
      </c>
      <c r="F94">
        <v>-65.290000000000006</v>
      </c>
      <c r="G94">
        <v>161.66</v>
      </c>
      <c r="H94">
        <v>30.83</v>
      </c>
      <c r="I94">
        <v>64.23</v>
      </c>
      <c r="J94">
        <v>58.59</v>
      </c>
      <c r="K94">
        <v>110.64</v>
      </c>
      <c r="L94">
        <v>38.92</v>
      </c>
      <c r="M94">
        <v>56.15</v>
      </c>
      <c r="N94">
        <v>-44.68</v>
      </c>
      <c r="O94">
        <v>-17.54</v>
      </c>
      <c r="P94">
        <v>21.79</v>
      </c>
      <c r="Q94">
        <v>-2.5</v>
      </c>
      <c r="R94">
        <v>-24.29</v>
      </c>
      <c r="S94">
        <v>17.84</v>
      </c>
      <c r="T94">
        <v>-40.49</v>
      </c>
      <c r="U94">
        <v>-7.57</v>
      </c>
      <c r="V94">
        <v>26.03</v>
      </c>
    </row>
    <row r="95" spans="1:22" x14ac:dyDescent="0.25">
      <c r="A95" s="5" t="s">
        <v>207</v>
      </c>
      <c r="B95" s="5" t="s">
        <v>208</v>
      </c>
      <c r="C95">
        <v>-3.07</v>
      </c>
      <c r="D95">
        <v>-39.130000000000003</v>
      </c>
      <c r="E95">
        <v>16.309999999999999</v>
      </c>
      <c r="F95">
        <v>42.4</v>
      </c>
      <c r="G95">
        <v>85.57</v>
      </c>
      <c r="H95">
        <v>51.22</v>
      </c>
      <c r="I95">
        <v>77.819999999999993</v>
      </c>
      <c r="J95">
        <v>69.38</v>
      </c>
      <c r="K95">
        <v>68.569999999999993</v>
      </c>
      <c r="L95">
        <v>16.8</v>
      </c>
      <c r="M95">
        <v>-2.02</v>
      </c>
      <c r="N95">
        <v>-13.48</v>
      </c>
      <c r="O95">
        <v>0.57999999999999996</v>
      </c>
      <c r="P95">
        <v>-1.67</v>
      </c>
      <c r="Q95">
        <v>-2.98</v>
      </c>
      <c r="R95">
        <v>-15.65</v>
      </c>
      <c r="S95">
        <v>-10.07</v>
      </c>
      <c r="T95">
        <v>-7.34</v>
      </c>
      <c r="U95" t="s">
        <v>67</v>
      </c>
      <c r="V95" t="s">
        <v>67</v>
      </c>
    </row>
    <row r="96" spans="1:22" x14ac:dyDescent="0.25">
      <c r="A96" s="5" t="s">
        <v>209</v>
      </c>
      <c r="B96" s="5" t="s">
        <v>210</v>
      </c>
      <c r="C96">
        <v>17.43</v>
      </c>
      <c r="D96">
        <v>15.02</v>
      </c>
      <c r="E96">
        <v>28.8</v>
      </c>
      <c r="F96">
        <v>50</v>
      </c>
      <c r="G96">
        <v>85.19</v>
      </c>
      <c r="H96">
        <v>60.64</v>
      </c>
      <c r="I96">
        <v>65.709999999999994</v>
      </c>
      <c r="J96">
        <v>43.92</v>
      </c>
      <c r="K96">
        <v>28.7</v>
      </c>
      <c r="L96">
        <v>10.93</v>
      </c>
      <c r="M96">
        <v>2.64</v>
      </c>
      <c r="N96">
        <v>-13.44</v>
      </c>
      <c r="O96">
        <v>-0.94</v>
      </c>
      <c r="P96">
        <v>-5.53</v>
      </c>
      <c r="Q96">
        <v>-11.4</v>
      </c>
      <c r="R96">
        <v>-5.7</v>
      </c>
      <c r="S96" t="s">
        <v>67</v>
      </c>
      <c r="T96" t="s">
        <v>67</v>
      </c>
      <c r="U96" t="s">
        <v>67</v>
      </c>
      <c r="V96" t="s">
        <v>67</v>
      </c>
    </row>
    <row r="97" spans="1:23" x14ac:dyDescent="0.25">
      <c r="A97" s="5" t="s">
        <v>211</v>
      </c>
      <c r="B97" s="5" t="s">
        <v>212</v>
      </c>
      <c r="C97">
        <v>39.04</v>
      </c>
      <c r="D97">
        <v>40.36</v>
      </c>
      <c r="E97">
        <v>36.36</v>
      </c>
      <c r="F97">
        <v>39.35</v>
      </c>
      <c r="G97">
        <v>48.06</v>
      </c>
      <c r="H97">
        <v>31.64</v>
      </c>
      <c r="I97">
        <v>26.13</v>
      </c>
      <c r="J97">
        <v>21.49</v>
      </c>
      <c r="K97">
        <v>11.58</v>
      </c>
      <c r="L97">
        <v>-0.24</v>
      </c>
      <c r="M97">
        <v>-1.53</v>
      </c>
      <c r="N97" t="s">
        <v>67</v>
      </c>
      <c r="O97" t="s">
        <v>67</v>
      </c>
      <c r="P97" t="s">
        <v>67</v>
      </c>
      <c r="Q97" t="s">
        <v>67</v>
      </c>
      <c r="R97" t="s">
        <v>67</v>
      </c>
      <c r="S97" t="s">
        <v>67</v>
      </c>
      <c r="T97" t="s">
        <v>67</v>
      </c>
      <c r="U97" t="s">
        <v>67</v>
      </c>
      <c r="V97" t="s">
        <v>67</v>
      </c>
    </row>
    <row r="98" spans="1:23" x14ac:dyDescent="0.25">
      <c r="A98" s="5" t="s">
        <v>213</v>
      </c>
      <c r="B98" s="5" t="s">
        <v>214</v>
      </c>
      <c r="C98">
        <v>8005</v>
      </c>
      <c r="D98">
        <v>12629</v>
      </c>
      <c r="E98">
        <v>2535</v>
      </c>
      <c r="F98">
        <v>-1125</v>
      </c>
      <c r="G98">
        <v>-3760</v>
      </c>
      <c r="H98">
        <v>-2234</v>
      </c>
      <c r="I98">
        <v>2131</v>
      </c>
      <c r="J98">
        <v>2083</v>
      </c>
      <c r="K98">
        <v>1791</v>
      </c>
      <c r="L98">
        <v>3017</v>
      </c>
      <c r="M98">
        <v>3025</v>
      </c>
      <c r="N98">
        <v>-617</v>
      </c>
      <c r="O98">
        <v>-1406</v>
      </c>
      <c r="P98">
        <v>-12</v>
      </c>
      <c r="Q98">
        <v>-1074</v>
      </c>
      <c r="R98">
        <v>43823</v>
      </c>
      <c r="S98">
        <v>40600</v>
      </c>
      <c r="T98">
        <v>36002</v>
      </c>
      <c r="U98">
        <v>31586</v>
      </c>
      <c r="V98">
        <v>28270</v>
      </c>
      <c r="W98">
        <v>27929</v>
      </c>
    </row>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V96"/>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3" width="10" customWidth="1"/>
    <col min="14" max="16" width="21" customWidth="1"/>
    <col min="17" max="18" width="11" customWidth="1"/>
    <col min="19" max="22" width="10" customWidth="1"/>
  </cols>
  <sheetData>
    <row r="1" spans="1:22" ht="18.75" customHeight="1" x14ac:dyDescent="0.3">
      <c r="A1" s="1" t="s">
        <v>839</v>
      </c>
      <c r="B1" s="2" t="s">
        <v>840</v>
      </c>
      <c r="C1" s="2"/>
      <c r="D1" s="2"/>
      <c r="E1" s="2"/>
      <c r="F1" s="2" t="str">
        <f>HYPERLINK("dax-30_Stock_Data_EUR.xlsx#INDEX!A1", "Back to INDEX")</f>
        <v>Back to INDEX</v>
      </c>
      <c r="G1" s="2"/>
      <c r="H1" s="2"/>
      <c r="I1" s="2"/>
      <c r="J1" s="2"/>
      <c r="K1" s="2"/>
      <c r="L1" s="2"/>
      <c r="M1" s="2"/>
      <c r="N1" s="2"/>
      <c r="O1" s="2"/>
      <c r="P1" s="2"/>
      <c r="Q1" s="2"/>
      <c r="R1" s="2"/>
      <c r="S1" s="2"/>
      <c r="T1" s="2"/>
      <c r="U1" s="2"/>
      <c r="V1" s="2"/>
    </row>
    <row r="2" spans="1:22" x14ac:dyDescent="0.25">
      <c r="A2" s="3"/>
      <c r="B2" s="4"/>
      <c r="C2" s="4"/>
      <c r="D2" s="4"/>
      <c r="E2" s="4"/>
      <c r="F2" s="4"/>
      <c r="G2" s="4"/>
      <c r="H2" s="4"/>
      <c r="I2" s="4"/>
      <c r="J2" s="4"/>
      <c r="K2" s="4"/>
      <c r="L2" s="4"/>
      <c r="M2" s="4"/>
      <c r="N2" s="4"/>
      <c r="O2" s="4"/>
      <c r="P2" s="4"/>
      <c r="Q2" s="4"/>
      <c r="R2" s="4"/>
      <c r="S2" s="4"/>
      <c r="T2" s="4"/>
      <c r="U2" s="4"/>
      <c r="V2" s="4"/>
    </row>
    <row r="3" spans="1:22" x14ac:dyDescent="0.25">
      <c r="A3" s="5" t="s">
        <v>3</v>
      </c>
      <c r="C3" s="5" t="s">
        <v>4</v>
      </c>
      <c r="D3" s="5"/>
      <c r="G3" s="5" t="s">
        <v>5</v>
      </c>
      <c r="H3" s="5"/>
      <c r="J3" s="5" t="s">
        <v>6</v>
      </c>
      <c r="K3" s="5"/>
    </row>
    <row r="4" spans="1:22" x14ac:dyDescent="0.25">
      <c r="A4" s="5" t="s">
        <v>7</v>
      </c>
      <c r="B4" t="s">
        <v>841</v>
      </c>
      <c r="C4" s="5" t="s">
        <v>9</v>
      </c>
      <c r="D4" s="5"/>
      <c r="E4" t="s">
        <v>842</v>
      </c>
      <c r="G4" t="s">
        <v>568</v>
      </c>
      <c r="H4" t="s">
        <v>34</v>
      </c>
      <c r="J4" t="s">
        <v>843</v>
      </c>
      <c r="L4" t="s">
        <v>844</v>
      </c>
    </row>
    <row r="5" spans="1:22" x14ac:dyDescent="0.25">
      <c r="A5" s="5" t="s">
        <v>15</v>
      </c>
      <c r="B5" t="s">
        <v>845</v>
      </c>
      <c r="C5" s="5" t="s">
        <v>17</v>
      </c>
      <c r="D5" s="5"/>
      <c r="E5" t="s">
        <v>846</v>
      </c>
      <c r="G5" t="s">
        <v>574</v>
      </c>
      <c r="H5" t="s">
        <v>40</v>
      </c>
      <c r="J5" t="s">
        <v>847</v>
      </c>
      <c r="L5" t="s">
        <v>848</v>
      </c>
    </row>
    <row r="6" spans="1:22" x14ac:dyDescent="0.25">
      <c r="A6" s="5" t="s">
        <v>23</v>
      </c>
      <c r="B6" t="s">
        <v>849</v>
      </c>
      <c r="C6" s="5" t="s">
        <v>25</v>
      </c>
      <c r="D6" s="5"/>
      <c r="E6" t="s">
        <v>850</v>
      </c>
      <c r="G6" t="s">
        <v>851</v>
      </c>
      <c r="H6" t="s">
        <v>852</v>
      </c>
      <c r="J6" t="s">
        <v>853</v>
      </c>
      <c r="L6" t="s">
        <v>854</v>
      </c>
    </row>
    <row r="7" spans="1:22" x14ac:dyDescent="0.25">
      <c r="A7" s="5" t="s">
        <v>29</v>
      </c>
      <c r="B7" t="s">
        <v>277</v>
      </c>
      <c r="C7" s="5" t="s">
        <v>37</v>
      </c>
      <c r="D7" s="5"/>
      <c r="E7" t="s">
        <v>855</v>
      </c>
      <c r="J7" t="s">
        <v>856</v>
      </c>
      <c r="L7" t="s">
        <v>857</v>
      </c>
    </row>
    <row r="8" spans="1:22" x14ac:dyDescent="0.25">
      <c r="A8" s="5" t="s">
        <v>35</v>
      </c>
      <c r="B8" t="s">
        <v>36</v>
      </c>
      <c r="C8" s="5" t="s">
        <v>43</v>
      </c>
      <c r="D8" s="5"/>
      <c r="E8" t="s">
        <v>858</v>
      </c>
      <c r="J8" t="s">
        <v>859</v>
      </c>
      <c r="L8" t="s">
        <v>860</v>
      </c>
    </row>
    <row r="9" spans="1:22" x14ac:dyDescent="0.25">
      <c r="A9" s="5" t="s">
        <v>41</v>
      </c>
      <c r="B9" t="s">
        <v>42</v>
      </c>
      <c r="C9" s="5" t="s">
        <v>47</v>
      </c>
      <c r="D9" s="5"/>
      <c r="E9" t="s">
        <v>861</v>
      </c>
      <c r="J9" t="s">
        <v>862</v>
      </c>
      <c r="L9" t="s">
        <v>351</v>
      </c>
    </row>
    <row r="10" spans="1:22" x14ac:dyDescent="0.25">
      <c r="A10" s="5" t="s">
        <v>45</v>
      </c>
      <c r="B10" t="s">
        <v>863</v>
      </c>
      <c r="C10" s="5"/>
      <c r="D10" s="5"/>
      <c r="J10" t="s">
        <v>354</v>
      </c>
      <c r="L10" t="s">
        <v>289</v>
      </c>
    </row>
    <row r="11" spans="1:22" x14ac:dyDescent="0.25">
      <c r="A11" s="5" t="s">
        <v>49</v>
      </c>
      <c r="B11" t="s">
        <v>864</v>
      </c>
      <c r="J11" t="s">
        <v>865</v>
      </c>
      <c r="L11" t="s">
        <v>860</v>
      </c>
    </row>
    <row r="12" spans="1:22" x14ac:dyDescent="0.25">
      <c r="A12" s="5" t="s">
        <v>51</v>
      </c>
      <c r="B12" t="s">
        <v>52</v>
      </c>
      <c r="J12" t="s">
        <v>21</v>
      </c>
      <c r="L12" t="s">
        <v>866</v>
      </c>
    </row>
    <row r="13" spans="1:22" x14ac:dyDescent="0.25">
      <c r="A13" s="5" t="s">
        <v>53</v>
      </c>
      <c r="B13" t="s">
        <v>867</v>
      </c>
    </row>
    <row r="14" spans="1:22" x14ac:dyDescent="0.25">
      <c r="A14" s="5" t="s">
        <v>55</v>
      </c>
      <c r="B14" t="s">
        <v>868</v>
      </c>
    </row>
    <row r="15" spans="1:22" x14ac:dyDescent="0.25">
      <c r="A15" s="5" t="s">
        <v>57</v>
      </c>
      <c r="B15" t="s">
        <v>869</v>
      </c>
    </row>
    <row r="16" spans="1:22" x14ac:dyDescent="0.25">
      <c r="A16" s="5" t="s">
        <v>59</v>
      </c>
      <c r="B16" t="s">
        <v>870</v>
      </c>
    </row>
    <row r="17" spans="1:22" x14ac:dyDescent="0.25">
      <c r="A17" s="5" t="s">
        <v>61</v>
      </c>
      <c r="B17" t="s">
        <v>871</v>
      </c>
    </row>
    <row r="18" spans="1:22" x14ac:dyDescent="0.25">
      <c r="A18" s="3"/>
      <c r="B18" s="4"/>
      <c r="C18" s="4"/>
      <c r="D18" s="4"/>
      <c r="E18" s="4"/>
      <c r="F18" s="4"/>
      <c r="G18" s="4"/>
      <c r="H18" s="4"/>
      <c r="I18" s="4"/>
      <c r="J18" s="4"/>
      <c r="K18" s="4"/>
      <c r="L18" s="4"/>
      <c r="M18" s="4"/>
      <c r="N18" s="4"/>
      <c r="O18" s="4"/>
      <c r="P18" s="4"/>
      <c r="Q18" s="4"/>
      <c r="R18" s="4"/>
      <c r="S18" s="4"/>
      <c r="T18" s="4"/>
      <c r="U18" s="4"/>
      <c r="V18" s="4"/>
    </row>
    <row r="19" spans="1:22" x14ac:dyDescent="0.25">
      <c r="A19" s="5" t="s">
        <v>872</v>
      </c>
      <c r="B19" s="5" t="s">
        <v>873</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2001</v>
      </c>
    </row>
    <row r="20" spans="1:22" x14ac:dyDescent="0.25">
      <c r="A20" s="5" t="s">
        <v>65</v>
      </c>
      <c r="B20" s="5" t="s">
        <v>66</v>
      </c>
      <c r="C20">
        <v>489.5</v>
      </c>
      <c r="D20">
        <v>536</v>
      </c>
      <c r="E20">
        <v>405.7</v>
      </c>
      <c r="F20">
        <v>376.3</v>
      </c>
      <c r="G20">
        <v>276</v>
      </c>
      <c r="H20">
        <v>260.7</v>
      </c>
      <c r="I20">
        <v>305</v>
      </c>
      <c r="J20">
        <v>215.2</v>
      </c>
      <c r="K20">
        <v>151.5</v>
      </c>
      <c r="L20">
        <v>110.1</v>
      </c>
      <c r="M20">
        <v>114.7</v>
      </c>
      <c r="N20">
        <v>107.6</v>
      </c>
      <c r="O20">
        <v>97.1</v>
      </c>
      <c r="P20">
        <v>89.1</v>
      </c>
      <c r="Q20">
        <v>75.3</v>
      </c>
      <c r="R20">
        <v>98.1</v>
      </c>
      <c r="S20">
        <v>129.1</v>
      </c>
      <c r="T20">
        <v>113</v>
      </c>
      <c r="U20">
        <v>84.8</v>
      </c>
      <c r="V20">
        <v>84.8</v>
      </c>
    </row>
    <row r="21" spans="1:22" x14ac:dyDescent="0.25">
      <c r="A21" s="5" t="s">
        <v>68</v>
      </c>
      <c r="B21" s="5" t="s">
        <v>69</v>
      </c>
      <c r="C21">
        <v>23.5</v>
      </c>
      <c r="D21">
        <v>36.1</v>
      </c>
      <c r="E21">
        <v>10.7</v>
      </c>
      <c r="F21">
        <v>36.4</v>
      </c>
      <c r="G21">
        <v>13.2</v>
      </c>
      <c r="H21">
        <v>18.5</v>
      </c>
      <c r="I21">
        <v>65.099999999999994</v>
      </c>
      <c r="J21">
        <v>41.4</v>
      </c>
      <c r="K21">
        <v>14.9</v>
      </c>
      <c r="L21">
        <v>-0.5</v>
      </c>
      <c r="M21">
        <v>-0.4</v>
      </c>
      <c r="N21">
        <v>5.4</v>
      </c>
      <c r="O21">
        <v>15.6</v>
      </c>
      <c r="P21">
        <v>-11.2</v>
      </c>
      <c r="Q21">
        <v>-76.7</v>
      </c>
      <c r="R21">
        <v>-66.599999999999994</v>
      </c>
      <c r="S21">
        <v>7</v>
      </c>
      <c r="T21">
        <v>6</v>
      </c>
      <c r="U21">
        <v>-8.4</v>
      </c>
      <c r="V21">
        <v>-8.4</v>
      </c>
    </row>
    <row r="22" spans="1:22" x14ac:dyDescent="0.25">
      <c r="A22" s="5" t="s">
        <v>70</v>
      </c>
      <c r="B22" s="5" t="s">
        <v>71</v>
      </c>
      <c r="C22">
        <v>-1.7</v>
      </c>
      <c r="D22">
        <v>-4.3</v>
      </c>
      <c r="E22">
        <v>-1.6</v>
      </c>
      <c r="F22">
        <v>-2.1</v>
      </c>
      <c r="G22">
        <v>-7.2</v>
      </c>
      <c r="H22">
        <v>-3.9</v>
      </c>
      <c r="I22">
        <v>-5.0999999999999996</v>
      </c>
      <c r="J22">
        <v>-4.8</v>
      </c>
      <c r="K22">
        <v>-5.4</v>
      </c>
      <c r="L22">
        <v>-5.7</v>
      </c>
      <c r="M22">
        <v>-5.6</v>
      </c>
      <c r="N22">
        <v>-10.1</v>
      </c>
      <c r="O22">
        <v>-8.5</v>
      </c>
      <c r="P22">
        <v>-11.4</v>
      </c>
      <c r="Q22">
        <v>-2.8</v>
      </c>
      <c r="R22">
        <v>-1.1000000000000001</v>
      </c>
      <c r="S22">
        <v>-3.5</v>
      </c>
      <c r="T22">
        <v>-4.9000000000000004</v>
      </c>
      <c r="U22">
        <v>-2.5</v>
      </c>
      <c r="V22">
        <v>-2.5</v>
      </c>
    </row>
    <row r="23" spans="1:22" x14ac:dyDescent="0.25">
      <c r="A23" s="5" t="s">
        <v>72</v>
      </c>
      <c r="B23" s="5" t="s">
        <v>73</v>
      </c>
      <c r="C23">
        <v>21.8</v>
      </c>
      <c r="D23">
        <v>31.8</v>
      </c>
      <c r="E23">
        <v>9.1</v>
      </c>
      <c r="F23">
        <v>34.299999999999997</v>
      </c>
      <c r="G23">
        <v>6</v>
      </c>
      <c r="H23">
        <v>14.6</v>
      </c>
      <c r="I23">
        <v>60</v>
      </c>
      <c r="J23">
        <v>36.6</v>
      </c>
      <c r="K23">
        <v>9.5</v>
      </c>
      <c r="L23">
        <v>-6.2</v>
      </c>
      <c r="M23">
        <v>-6</v>
      </c>
      <c r="N23">
        <v>-4.7</v>
      </c>
      <c r="O23">
        <v>7.1</v>
      </c>
      <c r="P23">
        <v>-22.6</v>
      </c>
      <c r="Q23">
        <v>-79.5</v>
      </c>
      <c r="R23">
        <v>-67.7</v>
      </c>
      <c r="S23">
        <v>3.5</v>
      </c>
      <c r="T23">
        <v>1.1000000000000001</v>
      </c>
      <c r="U23">
        <v>-10.9</v>
      </c>
      <c r="V23">
        <v>-10.9</v>
      </c>
    </row>
    <row r="24" spans="1:22" x14ac:dyDescent="0.25">
      <c r="A24" s="5" t="s">
        <v>74</v>
      </c>
      <c r="B24" s="5" t="s">
        <v>75</v>
      </c>
      <c r="C24">
        <v>4.4000000000000004</v>
      </c>
      <c r="D24">
        <v>3.3</v>
      </c>
      <c r="E24">
        <v>0.9</v>
      </c>
      <c r="F24">
        <v>4.9000000000000004</v>
      </c>
      <c r="G24">
        <v>0.5</v>
      </c>
      <c r="H24">
        <v>2.6</v>
      </c>
      <c r="I24">
        <v>8.8000000000000007</v>
      </c>
      <c r="J24">
        <v>9.1</v>
      </c>
      <c r="K24">
        <v>4.0999999999999996</v>
      </c>
      <c r="L24" t="s">
        <v>67</v>
      </c>
      <c r="M24">
        <v>-0.1</v>
      </c>
      <c r="N24">
        <v>-0.8</v>
      </c>
      <c r="O24">
        <v>-3</v>
      </c>
      <c r="P24">
        <v>-1.8</v>
      </c>
      <c r="Q24">
        <v>0.1</v>
      </c>
      <c r="R24" t="s">
        <v>67</v>
      </c>
      <c r="S24">
        <v>0.1</v>
      </c>
      <c r="T24">
        <v>0.4</v>
      </c>
      <c r="U24">
        <v>0.2</v>
      </c>
      <c r="V24">
        <v>0.2</v>
      </c>
    </row>
    <row r="25" spans="1:22" x14ac:dyDescent="0.25">
      <c r="A25" s="5" t="s">
        <v>76</v>
      </c>
      <c r="B25" s="5" t="s">
        <v>77</v>
      </c>
      <c r="C25">
        <v>17.399999999999999</v>
      </c>
      <c r="D25">
        <v>28.5</v>
      </c>
      <c r="E25">
        <v>8.1999999999999993</v>
      </c>
      <c r="F25">
        <v>29.4</v>
      </c>
      <c r="G25">
        <v>5.5</v>
      </c>
      <c r="H25">
        <v>12</v>
      </c>
      <c r="I25">
        <v>51.2</v>
      </c>
      <c r="J25">
        <v>27.5</v>
      </c>
      <c r="K25">
        <v>5.4</v>
      </c>
      <c r="L25">
        <v>-6.1</v>
      </c>
      <c r="M25">
        <v>-5.9</v>
      </c>
      <c r="N25">
        <v>-3.9</v>
      </c>
      <c r="O25">
        <v>10.1</v>
      </c>
      <c r="P25">
        <v>-20.8</v>
      </c>
      <c r="Q25">
        <v>-79.5</v>
      </c>
      <c r="R25">
        <v>-67.7</v>
      </c>
      <c r="S25">
        <v>3.3</v>
      </c>
      <c r="T25">
        <v>0.6</v>
      </c>
      <c r="U25">
        <v>-11.4</v>
      </c>
      <c r="V25">
        <v>-11.4</v>
      </c>
    </row>
    <row r="26" spans="1:22" x14ac:dyDescent="0.25">
      <c r="A26" s="5" t="s">
        <v>78</v>
      </c>
      <c r="B26" s="5" t="s">
        <v>79</v>
      </c>
      <c r="C26" t="s">
        <v>67</v>
      </c>
      <c r="D26" t="s">
        <v>67</v>
      </c>
      <c r="E26">
        <v>0.1</v>
      </c>
      <c r="F26">
        <v>-0.3</v>
      </c>
      <c r="G26">
        <v>-0.3</v>
      </c>
      <c r="H26">
        <v>-0.3</v>
      </c>
      <c r="I26">
        <v>-0.4</v>
      </c>
      <c r="J26">
        <v>-0.1</v>
      </c>
      <c r="K26">
        <v>-0.1</v>
      </c>
      <c r="L26" t="s">
        <v>67</v>
      </c>
      <c r="M26" t="s">
        <v>67</v>
      </c>
      <c r="N26" t="s">
        <v>67</v>
      </c>
      <c r="O26" t="s">
        <v>67</v>
      </c>
      <c r="P26" t="s">
        <v>67</v>
      </c>
      <c r="Q26" t="s">
        <v>67</v>
      </c>
      <c r="R26" t="s">
        <v>67</v>
      </c>
      <c r="S26" t="s">
        <v>67</v>
      </c>
      <c r="T26">
        <v>0.2</v>
      </c>
      <c r="U26">
        <v>0.4</v>
      </c>
      <c r="V26">
        <v>0.4</v>
      </c>
    </row>
    <row r="27" spans="1:22" x14ac:dyDescent="0.25">
      <c r="A27" s="5" t="s">
        <v>80</v>
      </c>
      <c r="B27" s="5" t="s">
        <v>81</v>
      </c>
      <c r="C27">
        <v>17.399999999999999</v>
      </c>
      <c r="D27">
        <v>28.5</v>
      </c>
      <c r="E27">
        <v>8.1999999999999993</v>
      </c>
      <c r="F27">
        <v>29.2</v>
      </c>
      <c r="G27">
        <v>5.3</v>
      </c>
      <c r="H27">
        <v>11.7</v>
      </c>
      <c r="I27">
        <v>50.8</v>
      </c>
      <c r="J27">
        <v>27.4</v>
      </c>
      <c r="K27">
        <v>5.3</v>
      </c>
      <c r="L27">
        <v>-6.2</v>
      </c>
      <c r="M27">
        <v>-5.9</v>
      </c>
      <c r="N27">
        <v>-3.9</v>
      </c>
      <c r="O27">
        <v>10.1</v>
      </c>
      <c r="P27">
        <v>-20.8</v>
      </c>
      <c r="Q27">
        <v>-79.599999999999994</v>
      </c>
      <c r="R27">
        <v>-67.7</v>
      </c>
      <c r="S27">
        <v>3.3</v>
      </c>
      <c r="T27">
        <v>0.8</v>
      </c>
      <c r="U27">
        <v>-10.9</v>
      </c>
      <c r="V27">
        <v>-10.9</v>
      </c>
    </row>
    <row r="28" spans="1:22" x14ac:dyDescent="0.25">
      <c r="A28" s="5" t="s">
        <v>82</v>
      </c>
      <c r="B28" s="5" t="s">
        <v>83</v>
      </c>
      <c r="C28">
        <v>128.4</v>
      </c>
      <c r="D28">
        <v>136.4</v>
      </c>
      <c r="E28">
        <v>123.7</v>
      </c>
      <c r="F28">
        <v>121.8</v>
      </c>
      <c r="G28">
        <v>97</v>
      </c>
      <c r="H28">
        <v>42.8</v>
      </c>
      <c r="I28">
        <v>90.2</v>
      </c>
      <c r="J28">
        <v>38.299999999999997</v>
      </c>
      <c r="K28">
        <v>25.1</v>
      </c>
      <c r="L28">
        <v>10.6</v>
      </c>
      <c r="M28">
        <v>14.7</v>
      </c>
      <c r="N28">
        <v>37.5</v>
      </c>
      <c r="O28">
        <v>33.299999999999997</v>
      </c>
      <c r="P28">
        <v>58.4</v>
      </c>
      <c r="Q28">
        <v>37</v>
      </c>
      <c r="R28">
        <v>125</v>
      </c>
      <c r="S28">
        <v>117.7</v>
      </c>
      <c r="T28">
        <v>106.2</v>
      </c>
      <c r="U28">
        <v>110.1</v>
      </c>
      <c r="V28">
        <v>110.1</v>
      </c>
    </row>
    <row r="29" spans="1:22" x14ac:dyDescent="0.25">
      <c r="A29" s="5" t="s">
        <v>84</v>
      </c>
      <c r="B29" s="5" t="s">
        <v>85</v>
      </c>
      <c r="C29">
        <v>371.7</v>
      </c>
      <c r="D29">
        <v>341.9</v>
      </c>
      <c r="E29">
        <v>354.9</v>
      </c>
      <c r="F29">
        <v>302.7</v>
      </c>
      <c r="G29">
        <v>289.5</v>
      </c>
      <c r="H29">
        <v>249.5</v>
      </c>
      <c r="I29">
        <v>212.2</v>
      </c>
      <c r="J29">
        <v>210.4</v>
      </c>
      <c r="K29">
        <v>196.6</v>
      </c>
      <c r="L29">
        <v>204.6</v>
      </c>
      <c r="M29">
        <v>214.7</v>
      </c>
      <c r="N29">
        <v>219.1</v>
      </c>
      <c r="O29">
        <v>224.9</v>
      </c>
      <c r="P29">
        <v>219</v>
      </c>
      <c r="Q29">
        <v>111.1</v>
      </c>
      <c r="R29">
        <v>104.7</v>
      </c>
      <c r="S29">
        <v>116</v>
      </c>
      <c r="T29">
        <v>159</v>
      </c>
      <c r="U29">
        <v>135.19999999999999</v>
      </c>
      <c r="V29">
        <v>135.19999999999999</v>
      </c>
    </row>
    <row r="30" spans="1:22" x14ac:dyDescent="0.25">
      <c r="A30" s="5" t="s">
        <v>86</v>
      </c>
      <c r="B30" s="5" t="s">
        <v>87</v>
      </c>
      <c r="C30">
        <v>500.1</v>
      </c>
      <c r="D30">
        <v>478.3</v>
      </c>
      <c r="E30">
        <v>478.6</v>
      </c>
      <c r="F30">
        <v>424.5</v>
      </c>
      <c r="G30">
        <v>386.5</v>
      </c>
      <c r="H30">
        <v>292.3</v>
      </c>
      <c r="I30">
        <v>302.39999999999998</v>
      </c>
      <c r="J30">
        <v>248.7</v>
      </c>
      <c r="K30">
        <v>221.7</v>
      </c>
      <c r="L30">
        <v>215.2</v>
      </c>
      <c r="M30">
        <v>229.4</v>
      </c>
      <c r="N30">
        <v>256.60000000000002</v>
      </c>
      <c r="O30">
        <v>258.2</v>
      </c>
      <c r="P30">
        <v>277.39999999999998</v>
      </c>
      <c r="Q30">
        <v>149.4</v>
      </c>
      <c r="R30">
        <v>232.2</v>
      </c>
      <c r="S30">
        <v>240</v>
      </c>
      <c r="T30">
        <v>269</v>
      </c>
      <c r="U30">
        <v>250.9</v>
      </c>
      <c r="V30">
        <v>250.9</v>
      </c>
    </row>
    <row r="31" spans="1:22" x14ac:dyDescent="0.25">
      <c r="A31" s="5" t="s">
        <v>88</v>
      </c>
      <c r="B31" s="5" t="s">
        <v>89</v>
      </c>
      <c r="C31">
        <v>128.1</v>
      </c>
      <c r="D31">
        <v>119</v>
      </c>
      <c r="E31">
        <v>140.9</v>
      </c>
      <c r="F31">
        <v>78.8</v>
      </c>
      <c r="G31">
        <v>61.6</v>
      </c>
      <c r="H31">
        <v>71</v>
      </c>
      <c r="I31">
        <v>74.400000000000006</v>
      </c>
      <c r="J31">
        <v>61.9</v>
      </c>
      <c r="K31">
        <v>63.4</v>
      </c>
      <c r="L31">
        <v>49.4</v>
      </c>
      <c r="M31">
        <v>50.3</v>
      </c>
      <c r="N31">
        <v>56.6</v>
      </c>
      <c r="O31">
        <v>36.4</v>
      </c>
      <c r="P31">
        <v>99.7</v>
      </c>
      <c r="Q31" t="s">
        <v>67</v>
      </c>
      <c r="R31" t="s">
        <v>67</v>
      </c>
      <c r="S31" t="s">
        <v>67</v>
      </c>
      <c r="T31" t="s">
        <v>67</v>
      </c>
      <c r="U31" t="s">
        <v>67</v>
      </c>
      <c r="V31" t="s">
        <v>67</v>
      </c>
    </row>
    <row r="32" spans="1:22" x14ac:dyDescent="0.25">
      <c r="A32" s="5" t="s">
        <v>90</v>
      </c>
      <c r="B32" s="5" t="s">
        <v>91</v>
      </c>
      <c r="C32">
        <v>17.100000000000001</v>
      </c>
      <c r="D32">
        <v>23</v>
      </c>
      <c r="E32">
        <v>25.4</v>
      </c>
      <c r="F32">
        <v>36.200000000000003</v>
      </c>
      <c r="G32">
        <v>38.799999999999997</v>
      </c>
      <c r="H32">
        <v>76</v>
      </c>
      <c r="I32">
        <v>87.4</v>
      </c>
      <c r="J32">
        <v>93.3</v>
      </c>
      <c r="K32">
        <v>90.7</v>
      </c>
      <c r="L32">
        <v>103.7</v>
      </c>
      <c r="M32">
        <v>110.8</v>
      </c>
      <c r="N32">
        <v>119.1</v>
      </c>
      <c r="O32">
        <v>135.19999999999999</v>
      </c>
      <c r="P32">
        <v>140.1</v>
      </c>
      <c r="Q32" t="s">
        <v>67</v>
      </c>
      <c r="R32" t="s">
        <v>67</v>
      </c>
      <c r="S32" t="s">
        <v>67</v>
      </c>
      <c r="T32" t="s">
        <v>67</v>
      </c>
      <c r="U32" t="s">
        <v>67</v>
      </c>
      <c r="V32" t="s">
        <v>67</v>
      </c>
    </row>
    <row r="33" spans="1:22" x14ac:dyDescent="0.25">
      <c r="A33" s="5" t="s">
        <v>92</v>
      </c>
      <c r="B33" s="5" t="s">
        <v>93</v>
      </c>
      <c r="C33">
        <v>145.19999999999999</v>
      </c>
      <c r="D33">
        <v>142</v>
      </c>
      <c r="E33">
        <v>166.3</v>
      </c>
      <c r="F33">
        <v>115</v>
      </c>
      <c r="G33">
        <v>100.4</v>
      </c>
      <c r="H33">
        <v>147</v>
      </c>
      <c r="I33">
        <v>161.80000000000001</v>
      </c>
      <c r="J33">
        <v>155.19999999999999</v>
      </c>
      <c r="K33">
        <v>154.1</v>
      </c>
      <c r="L33">
        <v>153.1</v>
      </c>
      <c r="M33">
        <v>161.19999999999999</v>
      </c>
      <c r="N33">
        <v>175.8</v>
      </c>
      <c r="O33">
        <v>171.7</v>
      </c>
      <c r="P33">
        <v>239.8</v>
      </c>
      <c r="Q33">
        <v>123.9</v>
      </c>
      <c r="R33">
        <v>151.4</v>
      </c>
      <c r="S33">
        <v>91.5</v>
      </c>
      <c r="T33">
        <v>118.7</v>
      </c>
      <c r="U33">
        <v>104.1</v>
      </c>
      <c r="V33">
        <v>104.1</v>
      </c>
    </row>
    <row r="34" spans="1:22" x14ac:dyDescent="0.25">
      <c r="A34" s="5" t="s">
        <v>78</v>
      </c>
      <c r="B34" s="5" t="s">
        <v>79</v>
      </c>
      <c r="C34" t="s">
        <v>67</v>
      </c>
      <c r="D34" t="s">
        <v>67</v>
      </c>
      <c r="E34" t="s">
        <v>67</v>
      </c>
      <c r="F34" t="s">
        <v>67</v>
      </c>
      <c r="G34">
        <v>0.3</v>
      </c>
      <c r="H34">
        <v>0.3</v>
      </c>
      <c r="I34">
        <v>0.6</v>
      </c>
      <c r="J34">
        <v>0.3</v>
      </c>
      <c r="K34">
        <v>0.3</v>
      </c>
      <c r="L34">
        <v>0.3</v>
      </c>
      <c r="M34">
        <v>0.3</v>
      </c>
      <c r="N34">
        <v>0.3</v>
      </c>
      <c r="O34">
        <v>0.3</v>
      </c>
      <c r="P34">
        <v>0.3</v>
      </c>
      <c r="Q34">
        <v>0.1</v>
      </c>
      <c r="R34">
        <v>0.1</v>
      </c>
      <c r="S34">
        <v>0.1</v>
      </c>
      <c r="T34">
        <v>5.0999999999999996</v>
      </c>
      <c r="U34">
        <v>2.4</v>
      </c>
      <c r="V34">
        <v>2.4</v>
      </c>
    </row>
    <row r="35" spans="1:22" x14ac:dyDescent="0.25">
      <c r="A35" s="5" t="s">
        <v>94</v>
      </c>
      <c r="B35" s="5" t="s">
        <v>95</v>
      </c>
      <c r="C35">
        <v>354.9</v>
      </c>
      <c r="D35">
        <v>336.3</v>
      </c>
      <c r="E35">
        <v>312.3</v>
      </c>
      <c r="F35">
        <v>309.5</v>
      </c>
      <c r="G35">
        <v>285.8</v>
      </c>
      <c r="H35">
        <v>144.9</v>
      </c>
      <c r="I35">
        <v>140</v>
      </c>
      <c r="J35">
        <v>93.2</v>
      </c>
      <c r="K35">
        <v>67.3</v>
      </c>
      <c r="L35">
        <v>61.7</v>
      </c>
      <c r="M35">
        <v>67.900000000000006</v>
      </c>
      <c r="N35">
        <v>80.5</v>
      </c>
      <c r="O35">
        <v>86.2</v>
      </c>
      <c r="P35">
        <v>37.299999999999997</v>
      </c>
      <c r="Q35">
        <v>25.4</v>
      </c>
      <c r="R35">
        <v>80.7</v>
      </c>
      <c r="S35">
        <v>148.4</v>
      </c>
      <c r="T35">
        <v>145.19999999999999</v>
      </c>
      <c r="U35">
        <v>144.4</v>
      </c>
      <c r="V35">
        <v>144.4</v>
      </c>
    </row>
    <row r="36" spans="1:22" x14ac:dyDescent="0.25">
      <c r="A36" s="5" t="s">
        <v>96</v>
      </c>
      <c r="B36" s="5" t="s">
        <v>97</v>
      </c>
      <c r="C36">
        <v>500.1</v>
      </c>
      <c r="D36">
        <v>478.3</v>
      </c>
      <c r="E36">
        <v>478.6</v>
      </c>
      <c r="F36">
        <v>424.5</v>
      </c>
      <c r="G36">
        <v>386.5</v>
      </c>
      <c r="H36">
        <v>292.3</v>
      </c>
      <c r="I36">
        <v>302.39999999999998</v>
      </c>
      <c r="J36">
        <v>248.7</v>
      </c>
      <c r="K36">
        <v>221.7</v>
      </c>
      <c r="L36">
        <v>215.2</v>
      </c>
      <c r="M36">
        <v>229.4</v>
      </c>
      <c r="N36">
        <v>256.60000000000002</v>
      </c>
      <c r="O36">
        <v>258.2</v>
      </c>
      <c r="P36">
        <v>277.39999999999998</v>
      </c>
      <c r="Q36">
        <v>149.4</v>
      </c>
      <c r="R36">
        <v>232.2</v>
      </c>
      <c r="S36">
        <v>240</v>
      </c>
      <c r="T36">
        <v>269</v>
      </c>
      <c r="U36">
        <v>250.9</v>
      </c>
      <c r="V36">
        <v>250.9</v>
      </c>
    </row>
    <row r="37" spans="1:22" x14ac:dyDescent="0.25">
      <c r="A37" s="5" t="s">
        <v>98</v>
      </c>
      <c r="B37" s="5" t="s">
        <v>99</v>
      </c>
      <c r="C37">
        <v>92</v>
      </c>
      <c r="D37">
        <v>92</v>
      </c>
      <c r="E37">
        <v>92</v>
      </c>
      <c r="F37">
        <v>92</v>
      </c>
      <c r="G37">
        <v>92</v>
      </c>
      <c r="H37">
        <v>67.55</v>
      </c>
      <c r="I37">
        <v>61.43</v>
      </c>
      <c r="J37">
        <v>61.4</v>
      </c>
      <c r="K37">
        <v>61.4</v>
      </c>
      <c r="L37">
        <v>61.4</v>
      </c>
      <c r="M37">
        <v>61.4</v>
      </c>
      <c r="N37">
        <v>61.4</v>
      </c>
      <c r="O37">
        <v>58.7</v>
      </c>
      <c r="P37">
        <v>31</v>
      </c>
      <c r="Q37">
        <v>29.3</v>
      </c>
      <c r="R37">
        <v>19.5</v>
      </c>
      <c r="S37">
        <v>19.5</v>
      </c>
      <c r="T37">
        <v>19.5</v>
      </c>
      <c r="U37">
        <v>19.5</v>
      </c>
      <c r="V37">
        <v>19.5</v>
      </c>
    </row>
    <row r="38" spans="1:22" x14ac:dyDescent="0.25">
      <c r="A38" s="5" t="s">
        <v>102</v>
      </c>
      <c r="B38" s="5" t="s">
        <v>103</v>
      </c>
      <c r="C38">
        <v>0.24</v>
      </c>
      <c r="D38">
        <v>0.35</v>
      </c>
      <c r="E38">
        <v>0.1</v>
      </c>
      <c r="F38">
        <v>0.37</v>
      </c>
      <c r="G38">
        <v>7.0000000000000007E-2</v>
      </c>
      <c r="H38">
        <v>0.22</v>
      </c>
      <c r="I38">
        <v>0.98</v>
      </c>
      <c r="J38">
        <v>0.6</v>
      </c>
      <c r="K38">
        <v>0.15</v>
      </c>
      <c r="L38">
        <v>-0.1</v>
      </c>
      <c r="M38">
        <v>-0.1</v>
      </c>
      <c r="N38">
        <v>-0.08</v>
      </c>
      <c r="O38">
        <v>0.12</v>
      </c>
      <c r="P38">
        <v>-0.73</v>
      </c>
      <c r="Q38">
        <v>-2.71</v>
      </c>
      <c r="R38">
        <v>-3.47</v>
      </c>
      <c r="S38">
        <v>0.18</v>
      </c>
      <c r="T38">
        <v>0.06</v>
      </c>
      <c r="U38">
        <v>-0.56000000000000005</v>
      </c>
      <c r="V38">
        <v>-0.56000000000000005</v>
      </c>
    </row>
    <row r="39" spans="1:22" x14ac:dyDescent="0.25">
      <c r="A39" s="5" t="s">
        <v>104</v>
      </c>
      <c r="B39" s="5" t="s">
        <v>105</v>
      </c>
      <c r="C39">
        <v>0.19</v>
      </c>
      <c r="D39">
        <v>0.31</v>
      </c>
      <c r="E39">
        <v>0.09</v>
      </c>
      <c r="F39">
        <v>0.32</v>
      </c>
      <c r="G39">
        <v>0.06</v>
      </c>
      <c r="H39">
        <v>0.19</v>
      </c>
      <c r="I39">
        <v>0.83</v>
      </c>
      <c r="J39">
        <v>0.45</v>
      </c>
      <c r="K39">
        <v>0.09</v>
      </c>
      <c r="L39">
        <v>-0.1</v>
      </c>
      <c r="M39">
        <v>-0.1</v>
      </c>
      <c r="N39">
        <v>-7.0000000000000007E-2</v>
      </c>
      <c r="O39">
        <v>0.17</v>
      </c>
      <c r="P39">
        <v>-0.7</v>
      </c>
      <c r="Q39">
        <v>-2.72</v>
      </c>
      <c r="R39">
        <v>-3.47</v>
      </c>
      <c r="S39">
        <v>0.17</v>
      </c>
      <c r="T39">
        <v>0.04</v>
      </c>
      <c r="U39">
        <v>-0.56000000000000005</v>
      </c>
      <c r="V39">
        <v>-0.56000000000000005</v>
      </c>
    </row>
    <row r="40" spans="1:22" x14ac:dyDescent="0.25">
      <c r="A40" s="5" t="s">
        <v>106</v>
      </c>
      <c r="B40" s="5" t="s">
        <v>107</v>
      </c>
      <c r="C40">
        <v>0.19</v>
      </c>
      <c r="D40">
        <v>0.31</v>
      </c>
      <c r="E40">
        <v>0.09</v>
      </c>
      <c r="F40">
        <v>0.32</v>
      </c>
      <c r="G40">
        <v>0.06</v>
      </c>
      <c r="H40">
        <v>0.19</v>
      </c>
      <c r="I40">
        <v>0.83</v>
      </c>
      <c r="J40">
        <v>0.45</v>
      </c>
      <c r="K40">
        <v>0.09</v>
      </c>
      <c r="L40">
        <v>-0.1</v>
      </c>
      <c r="M40">
        <v>-0.1</v>
      </c>
      <c r="N40">
        <v>-7.0000000000000007E-2</v>
      </c>
      <c r="O40">
        <v>0.17</v>
      </c>
      <c r="P40">
        <v>-0.7</v>
      </c>
      <c r="Q40">
        <v>-2.72</v>
      </c>
      <c r="R40">
        <v>-3.47</v>
      </c>
      <c r="S40">
        <v>0.17</v>
      </c>
      <c r="T40">
        <v>0.04</v>
      </c>
      <c r="U40">
        <v>-0.56000000000000005</v>
      </c>
      <c r="V40">
        <v>-0.56000000000000005</v>
      </c>
    </row>
    <row r="41" spans="1:22" x14ac:dyDescent="0.25">
      <c r="A41" s="5" t="s">
        <v>108</v>
      </c>
      <c r="B41" s="5" t="s">
        <v>109</v>
      </c>
      <c r="C41">
        <v>0.06</v>
      </c>
      <c r="D41">
        <v>0.06</v>
      </c>
      <c r="E41">
        <v>0.06</v>
      </c>
      <c r="F41">
        <v>0.06</v>
      </c>
      <c r="G41">
        <v>0.05</v>
      </c>
      <c r="H41">
        <v>0.1</v>
      </c>
      <c r="I41">
        <v>0.1</v>
      </c>
      <c r="J41">
        <v>0.06</v>
      </c>
      <c r="K41" t="s">
        <v>67</v>
      </c>
      <c r="L41" t="s">
        <v>67</v>
      </c>
      <c r="M41" t="s">
        <v>67</v>
      </c>
      <c r="N41" t="s">
        <v>67</v>
      </c>
      <c r="O41" t="s">
        <v>67</v>
      </c>
      <c r="P41" t="s">
        <v>67</v>
      </c>
      <c r="Q41" t="s">
        <v>67</v>
      </c>
      <c r="R41" t="s">
        <v>67</v>
      </c>
      <c r="S41" t="s">
        <v>67</v>
      </c>
      <c r="T41" t="s">
        <v>67</v>
      </c>
      <c r="U41" t="s">
        <v>67</v>
      </c>
      <c r="V41" t="s">
        <v>67</v>
      </c>
    </row>
    <row r="42" spans="1:22" x14ac:dyDescent="0.25">
      <c r="A42" s="5" t="s">
        <v>110</v>
      </c>
      <c r="B42" s="5" t="s">
        <v>111</v>
      </c>
      <c r="C42">
        <v>5.52</v>
      </c>
      <c r="D42">
        <v>5.52</v>
      </c>
      <c r="E42">
        <v>5.52</v>
      </c>
      <c r="F42">
        <v>5.52</v>
      </c>
      <c r="G42">
        <v>4.5999999999999996</v>
      </c>
      <c r="H42">
        <v>6.14</v>
      </c>
      <c r="I42">
        <v>6.14</v>
      </c>
      <c r="J42">
        <v>3.7</v>
      </c>
      <c r="K42" t="s">
        <v>67</v>
      </c>
      <c r="L42" t="s">
        <v>67</v>
      </c>
      <c r="M42" t="s">
        <v>67</v>
      </c>
      <c r="N42" t="s">
        <v>67</v>
      </c>
      <c r="O42" t="s">
        <v>67</v>
      </c>
      <c r="P42" t="s">
        <v>67</v>
      </c>
      <c r="Q42" t="s">
        <v>67</v>
      </c>
      <c r="R42" t="s">
        <v>67</v>
      </c>
      <c r="S42" t="s">
        <v>67</v>
      </c>
      <c r="T42" t="s">
        <v>67</v>
      </c>
      <c r="U42" t="s">
        <v>67</v>
      </c>
      <c r="V42" t="s">
        <v>67</v>
      </c>
    </row>
    <row r="43" spans="1:22" x14ac:dyDescent="0.25">
      <c r="A43" s="5" t="s">
        <v>65</v>
      </c>
      <c r="B43" s="5" t="s">
        <v>66</v>
      </c>
      <c r="C43">
        <v>5.32</v>
      </c>
      <c r="D43">
        <v>5.83</v>
      </c>
      <c r="E43">
        <v>4.41</v>
      </c>
      <c r="F43">
        <v>4.09</v>
      </c>
      <c r="G43">
        <v>3</v>
      </c>
      <c r="H43">
        <v>3.86</v>
      </c>
      <c r="I43">
        <v>4.97</v>
      </c>
      <c r="J43">
        <v>3.5</v>
      </c>
      <c r="K43">
        <v>2.4700000000000002</v>
      </c>
      <c r="L43">
        <v>1.79</v>
      </c>
      <c r="M43">
        <v>1.87</v>
      </c>
      <c r="N43">
        <v>1.75</v>
      </c>
      <c r="O43">
        <v>1.65</v>
      </c>
      <c r="P43">
        <v>2.87</v>
      </c>
      <c r="Q43">
        <v>2.57</v>
      </c>
      <c r="R43">
        <v>5.03</v>
      </c>
      <c r="S43">
        <v>6.62</v>
      </c>
      <c r="T43">
        <v>5.79</v>
      </c>
      <c r="U43">
        <v>4.3499999999999996</v>
      </c>
      <c r="V43">
        <v>4.3499999999999996</v>
      </c>
    </row>
    <row r="44" spans="1:22" x14ac:dyDescent="0.25">
      <c r="A44" s="5" t="s">
        <v>112</v>
      </c>
      <c r="B44" s="5" t="s">
        <v>113</v>
      </c>
      <c r="C44">
        <v>3.86</v>
      </c>
      <c r="D44">
        <v>3.66</v>
      </c>
      <c r="E44">
        <v>3.39</v>
      </c>
      <c r="F44">
        <v>3.36</v>
      </c>
      <c r="G44">
        <v>3.11</v>
      </c>
      <c r="H44">
        <v>2.15</v>
      </c>
      <c r="I44">
        <v>2.29</v>
      </c>
      <c r="J44">
        <v>1.52</v>
      </c>
      <c r="K44">
        <v>1.1000000000000001</v>
      </c>
      <c r="L44">
        <v>1.01</v>
      </c>
      <c r="M44">
        <v>1.1100000000000001</v>
      </c>
      <c r="N44">
        <v>1.32</v>
      </c>
      <c r="O44">
        <v>1.47</v>
      </c>
      <c r="P44">
        <v>1.21</v>
      </c>
      <c r="Q44">
        <v>0.87</v>
      </c>
      <c r="R44">
        <v>4.1399999999999997</v>
      </c>
      <c r="S44">
        <v>7.62</v>
      </c>
      <c r="T44">
        <v>7.71</v>
      </c>
      <c r="U44">
        <v>7.53</v>
      </c>
      <c r="V44">
        <v>7.53</v>
      </c>
    </row>
    <row r="45" spans="1:22" x14ac:dyDescent="0.25">
      <c r="A45" s="5" t="s">
        <v>114</v>
      </c>
      <c r="B45" s="5" t="s">
        <v>115</v>
      </c>
      <c r="C45">
        <v>1.57</v>
      </c>
      <c r="D45">
        <v>1.72</v>
      </c>
      <c r="E45">
        <v>0.05</v>
      </c>
      <c r="F45">
        <v>0.38</v>
      </c>
      <c r="G45">
        <v>0.18</v>
      </c>
      <c r="H45">
        <v>0.39</v>
      </c>
      <c r="I45">
        <v>0.47</v>
      </c>
      <c r="J45">
        <v>0.46</v>
      </c>
      <c r="K45">
        <v>0.35</v>
      </c>
      <c r="L45" t="s">
        <v>67</v>
      </c>
      <c r="M45">
        <v>0.02</v>
      </c>
      <c r="N45">
        <v>0.92</v>
      </c>
      <c r="O45">
        <v>0.2</v>
      </c>
      <c r="P45">
        <v>-0.16</v>
      </c>
      <c r="Q45">
        <v>-0.96</v>
      </c>
      <c r="R45">
        <v>-1.28</v>
      </c>
      <c r="S45">
        <v>-0.18</v>
      </c>
      <c r="T45">
        <v>1.1100000000000001</v>
      </c>
      <c r="U45">
        <v>-2.6</v>
      </c>
      <c r="V45">
        <v>-2.6</v>
      </c>
    </row>
    <row r="46" spans="1:22" x14ac:dyDescent="0.25">
      <c r="A46" s="5" t="s">
        <v>116</v>
      </c>
      <c r="B46" s="5" t="s">
        <v>117</v>
      </c>
      <c r="C46">
        <v>5.44</v>
      </c>
      <c r="D46">
        <v>5.2</v>
      </c>
      <c r="E46">
        <v>5.2</v>
      </c>
      <c r="F46">
        <v>4.6100000000000003</v>
      </c>
      <c r="G46">
        <v>4.2</v>
      </c>
      <c r="H46">
        <v>4.33</v>
      </c>
      <c r="I46">
        <v>4.92</v>
      </c>
      <c r="J46">
        <v>4.05</v>
      </c>
      <c r="K46">
        <v>3.61</v>
      </c>
      <c r="L46">
        <v>3.5</v>
      </c>
      <c r="M46">
        <v>3.74</v>
      </c>
      <c r="N46">
        <v>4.18</v>
      </c>
      <c r="O46">
        <v>4.4000000000000004</v>
      </c>
      <c r="P46">
        <v>8.9499999999999993</v>
      </c>
      <c r="Q46">
        <v>5.0999999999999996</v>
      </c>
      <c r="R46">
        <v>11.91</v>
      </c>
      <c r="S46">
        <v>12.31</v>
      </c>
      <c r="T46">
        <v>13.79</v>
      </c>
      <c r="U46">
        <v>12.87</v>
      </c>
      <c r="V46">
        <v>12.87</v>
      </c>
    </row>
    <row r="47" spans="1:22" x14ac:dyDescent="0.25">
      <c r="A47" s="5" t="s">
        <v>118</v>
      </c>
      <c r="B47" s="5" t="s">
        <v>119</v>
      </c>
      <c r="C47">
        <v>833</v>
      </c>
      <c r="D47">
        <v>804</v>
      </c>
      <c r="E47">
        <v>756</v>
      </c>
      <c r="F47">
        <v>703</v>
      </c>
      <c r="G47">
        <v>605</v>
      </c>
      <c r="H47">
        <v>569</v>
      </c>
      <c r="I47">
        <v>535</v>
      </c>
      <c r="J47">
        <v>461</v>
      </c>
      <c r="K47">
        <v>362</v>
      </c>
      <c r="L47">
        <v>331</v>
      </c>
      <c r="M47">
        <v>317</v>
      </c>
      <c r="N47">
        <v>304</v>
      </c>
      <c r="O47">
        <v>295</v>
      </c>
      <c r="P47">
        <v>279</v>
      </c>
      <c r="Q47">
        <v>361</v>
      </c>
      <c r="R47">
        <v>401</v>
      </c>
      <c r="S47">
        <v>362</v>
      </c>
      <c r="T47">
        <v>347</v>
      </c>
      <c r="U47">
        <v>391</v>
      </c>
      <c r="V47">
        <v>391</v>
      </c>
    </row>
    <row r="48" spans="1:22" x14ac:dyDescent="0.25">
      <c r="A48" s="5" t="s">
        <v>120</v>
      </c>
      <c r="B48" s="5" t="s">
        <v>121</v>
      </c>
      <c r="C48">
        <v>205.1</v>
      </c>
      <c r="D48">
        <v>186.7</v>
      </c>
      <c r="E48">
        <v>177.9</v>
      </c>
      <c r="F48">
        <v>140.19999999999999</v>
      </c>
      <c r="G48">
        <v>117.9</v>
      </c>
      <c r="H48">
        <v>107.8</v>
      </c>
      <c r="I48">
        <v>99.8</v>
      </c>
      <c r="J48">
        <v>74.5</v>
      </c>
      <c r="K48">
        <v>57.4</v>
      </c>
      <c r="L48">
        <v>48</v>
      </c>
      <c r="M48">
        <v>46.9</v>
      </c>
      <c r="N48">
        <v>45.4</v>
      </c>
      <c r="O48">
        <v>37</v>
      </c>
      <c r="P48">
        <v>39.799999999999997</v>
      </c>
      <c r="Q48">
        <v>46.7</v>
      </c>
      <c r="R48">
        <v>56</v>
      </c>
      <c r="S48">
        <v>67.900000000000006</v>
      </c>
      <c r="T48">
        <v>66.900000000000006</v>
      </c>
      <c r="U48">
        <v>53</v>
      </c>
      <c r="V48">
        <v>53</v>
      </c>
    </row>
    <row r="49" spans="1:22" x14ac:dyDescent="0.25">
      <c r="A49" s="5" t="s">
        <v>122</v>
      </c>
      <c r="B49" s="5" t="s">
        <v>123</v>
      </c>
      <c r="C49">
        <v>246218</v>
      </c>
      <c r="D49">
        <v>232214</v>
      </c>
      <c r="E49">
        <v>235317</v>
      </c>
      <c r="F49">
        <v>199431</v>
      </c>
      <c r="G49">
        <v>194876</v>
      </c>
      <c r="H49">
        <v>189455</v>
      </c>
      <c r="I49">
        <v>186542</v>
      </c>
      <c r="J49">
        <v>161605</v>
      </c>
      <c r="K49">
        <v>158564</v>
      </c>
      <c r="L49">
        <v>145015</v>
      </c>
      <c r="M49">
        <v>147950</v>
      </c>
      <c r="N49">
        <v>149342</v>
      </c>
      <c r="O49">
        <v>125424</v>
      </c>
      <c r="P49">
        <v>142652</v>
      </c>
      <c r="Q49">
        <v>129363</v>
      </c>
      <c r="R49">
        <v>139651</v>
      </c>
      <c r="S49">
        <v>187569</v>
      </c>
      <c r="T49">
        <v>192795</v>
      </c>
      <c r="U49">
        <v>135550</v>
      </c>
      <c r="V49">
        <v>135550</v>
      </c>
    </row>
    <row r="50" spans="1:22" x14ac:dyDescent="0.25">
      <c r="A50" s="5" t="s">
        <v>124</v>
      </c>
      <c r="B50" s="5" t="s">
        <v>125</v>
      </c>
      <c r="C50">
        <v>587664</v>
      </c>
      <c r="D50">
        <v>666720</v>
      </c>
      <c r="E50">
        <v>536630</v>
      </c>
      <c r="F50">
        <v>535219</v>
      </c>
      <c r="G50">
        <v>456278</v>
      </c>
      <c r="H50">
        <v>458233</v>
      </c>
      <c r="I50">
        <v>570153</v>
      </c>
      <c r="J50">
        <v>466896</v>
      </c>
      <c r="K50">
        <v>418448</v>
      </c>
      <c r="L50">
        <v>347318</v>
      </c>
      <c r="M50">
        <v>361829</v>
      </c>
      <c r="N50">
        <v>353947</v>
      </c>
      <c r="O50">
        <v>329152</v>
      </c>
      <c r="P50">
        <v>319354</v>
      </c>
      <c r="Q50">
        <v>208587</v>
      </c>
      <c r="R50">
        <v>244638</v>
      </c>
      <c r="S50">
        <v>356629</v>
      </c>
      <c r="T50">
        <v>325561</v>
      </c>
      <c r="U50">
        <v>216879</v>
      </c>
      <c r="V50">
        <v>216879</v>
      </c>
    </row>
    <row r="51" spans="1:22" x14ac:dyDescent="0.25">
      <c r="A51" s="5" t="s">
        <v>126</v>
      </c>
      <c r="B51" s="5" t="s">
        <v>127</v>
      </c>
      <c r="C51" t="s">
        <v>67</v>
      </c>
      <c r="D51" t="s">
        <v>67</v>
      </c>
      <c r="E51" t="s">
        <v>67</v>
      </c>
      <c r="F51" t="s">
        <v>67</v>
      </c>
      <c r="G51" t="s">
        <v>67</v>
      </c>
      <c r="H51" t="s">
        <v>67</v>
      </c>
      <c r="I51" t="s">
        <v>67</v>
      </c>
      <c r="J51" t="s">
        <v>67</v>
      </c>
      <c r="K51" t="s">
        <v>67</v>
      </c>
      <c r="L51" t="s">
        <v>67</v>
      </c>
      <c r="M51" t="s">
        <v>67</v>
      </c>
      <c r="N51" t="s">
        <v>67</v>
      </c>
      <c r="O51" t="s">
        <v>67</v>
      </c>
      <c r="P51" t="s">
        <v>67</v>
      </c>
      <c r="Q51" t="s">
        <v>67</v>
      </c>
      <c r="R51" t="s">
        <v>67</v>
      </c>
      <c r="S51" t="s">
        <v>67</v>
      </c>
      <c r="T51" t="s">
        <v>67</v>
      </c>
      <c r="U51" t="s">
        <v>67</v>
      </c>
      <c r="V51" t="s">
        <v>67</v>
      </c>
    </row>
    <row r="52" spans="1:22" x14ac:dyDescent="0.25">
      <c r="A52" s="5" t="s">
        <v>128</v>
      </c>
      <c r="B52" s="5" t="s">
        <v>129</v>
      </c>
      <c r="C52">
        <v>20888</v>
      </c>
      <c r="D52">
        <v>35448</v>
      </c>
      <c r="E52">
        <v>10847</v>
      </c>
      <c r="F52">
        <v>41536</v>
      </c>
      <c r="G52">
        <v>8760</v>
      </c>
      <c r="H52">
        <v>20562</v>
      </c>
      <c r="I52">
        <v>94953</v>
      </c>
      <c r="J52">
        <v>59436</v>
      </c>
      <c r="K52">
        <v>14641</v>
      </c>
      <c r="L52">
        <v>-18731</v>
      </c>
      <c r="M52">
        <v>-18612</v>
      </c>
      <c r="N52">
        <v>-12829</v>
      </c>
      <c r="O52">
        <v>34237</v>
      </c>
      <c r="P52">
        <v>-74552</v>
      </c>
      <c r="Q52">
        <v>-220499</v>
      </c>
      <c r="R52">
        <v>-168828</v>
      </c>
      <c r="S52">
        <v>9116</v>
      </c>
      <c r="T52">
        <v>2305</v>
      </c>
      <c r="U52">
        <v>-27877</v>
      </c>
      <c r="V52">
        <v>-27877</v>
      </c>
    </row>
    <row r="53" spans="1:22" x14ac:dyDescent="0.25">
      <c r="A53" s="5" t="s">
        <v>130</v>
      </c>
      <c r="B53" s="5" t="s">
        <v>131</v>
      </c>
      <c r="C53">
        <v>43.5</v>
      </c>
      <c r="D53">
        <v>17.399999999999999</v>
      </c>
      <c r="E53">
        <v>67.8</v>
      </c>
      <c r="F53">
        <v>12.6</v>
      </c>
      <c r="G53">
        <v>56.3</v>
      </c>
      <c r="H53">
        <v>24.8</v>
      </c>
      <c r="I53">
        <v>3.7</v>
      </c>
      <c r="J53">
        <v>5.4</v>
      </c>
      <c r="K53">
        <v>27.3</v>
      </c>
      <c r="L53" t="s">
        <v>67</v>
      </c>
      <c r="M53" t="s">
        <v>67</v>
      </c>
      <c r="N53" t="s">
        <v>67</v>
      </c>
      <c r="O53">
        <v>10.199999999999999</v>
      </c>
      <c r="P53" t="s">
        <v>67</v>
      </c>
      <c r="Q53" t="s">
        <v>67</v>
      </c>
      <c r="R53" t="s">
        <v>67</v>
      </c>
      <c r="S53">
        <v>18.100000000000001</v>
      </c>
      <c r="T53">
        <v>107.5</v>
      </c>
      <c r="U53" t="s">
        <v>67</v>
      </c>
      <c r="V53" t="s">
        <v>67</v>
      </c>
    </row>
    <row r="54" spans="1:22" x14ac:dyDescent="0.25">
      <c r="A54" s="5" t="s">
        <v>132</v>
      </c>
      <c r="B54" s="5" t="s">
        <v>133</v>
      </c>
      <c r="C54">
        <v>1.55</v>
      </c>
      <c r="D54">
        <v>0.92</v>
      </c>
      <c r="E54">
        <v>1.38</v>
      </c>
      <c r="F54">
        <v>0.99</v>
      </c>
      <c r="G54">
        <v>1.1299999999999999</v>
      </c>
      <c r="H54">
        <v>1.22</v>
      </c>
      <c r="I54">
        <v>0.62</v>
      </c>
      <c r="J54">
        <v>0.69</v>
      </c>
      <c r="K54">
        <v>1</v>
      </c>
      <c r="L54">
        <v>0.59</v>
      </c>
      <c r="M54">
        <v>0.51</v>
      </c>
      <c r="N54">
        <v>0.88</v>
      </c>
      <c r="O54">
        <v>1.05</v>
      </c>
      <c r="P54">
        <v>0.8</v>
      </c>
      <c r="Q54">
        <v>0.95</v>
      </c>
      <c r="R54">
        <v>0.57999999999999996</v>
      </c>
      <c r="S54">
        <v>0.47</v>
      </c>
      <c r="T54">
        <v>0.74</v>
      </c>
      <c r="U54">
        <v>1.72</v>
      </c>
      <c r="V54">
        <v>1.72</v>
      </c>
    </row>
    <row r="55" spans="1:22" x14ac:dyDescent="0.25">
      <c r="A55" s="5" t="s">
        <v>134</v>
      </c>
      <c r="B55" s="5" t="s">
        <v>135</v>
      </c>
      <c r="C55">
        <v>2.14</v>
      </c>
      <c r="D55">
        <v>1.47</v>
      </c>
      <c r="E55">
        <v>1.8</v>
      </c>
      <c r="F55">
        <v>1.2</v>
      </c>
      <c r="G55">
        <v>1.0900000000000001</v>
      </c>
      <c r="H55">
        <v>2.2000000000000002</v>
      </c>
      <c r="I55">
        <v>1.36</v>
      </c>
      <c r="J55">
        <v>1.6</v>
      </c>
      <c r="K55">
        <v>2.2400000000000002</v>
      </c>
      <c r="L55">
        <v>1.05</v>
      </c>
      <c r="M55">
        <v>0.87</v>
      </c>
      <c r="N55">
        <v>1.18</v>
      </c>
      <c r="O55">
        <v>1.18</v>
      </c>
      <c r="P55">
        <v>1.91</v>
      </c>
      <c r="Q55">
        <v>2.83</v>
      </c>
      <c r="R55">
        <v>0.7</v>
      </c>
      <c r="S55">
        <v>0.4</v>
      </c>
      <c r="T55">
        <v>0.57999999999999996</v>
      </c>
      <c r="U55">
        <v>1.01</v>
      </c>
      <c r="V55">
        <v>1.01</v>
      </c>
    </row>
    <row r="56" spans="1:22" x14ac:dyDescent="0.25">
      <c r="A56" s="5" t="s">
        <v>136</v>
      </c>
      <c r="B56" s="5" t="s">
        <v>137</v>
      </c>
      <c r="C56">
        <v>5.27</v>
      </c>
      <c r="D56">
        <v>3.12</v>
      </c>
      <c r="E56">
        <v>116.92</v>
      </c>
      <c r="F56">
        <v>10.53</v>
      </c>
      <c r="G56">
        <v>18.399999999999999</v>
      </c>
      <c r="H56">
        <v>12.08</v>
      </c>
      <c r="I56">
        <v>6.66</v>
      </c>
      <c r="J56">
        <v>5.33</v>
      </c>
      <c r="K56">
        <v>6.96</v>
      </c>
      <c r="L56" t="s">
        <v>67</v>
      </c>
      <c r="M56">
        <v>42.1</v>
      </c>
      <c r="N56">
        <v>1.68</v>
      </c>
      <c r="O56">
        <v>8.58</v>
      </c>
      <c r="P56">
        <v>-13.98</v>
      </c>
      <c r="Q56">
        <v>-2.5499999999999998</v>
      </c>
      <c r="R56">
        <v>-2.27</v>
      </c>
      <c r="S56">
        <v>-17.16</v>
      </c>
      <c r="T56">
        <v>3.88</v>
      </c>
      <c r="U56">
        <v>-2.88</v>
      </c>
      <c r="V56">
        <v>-2.88</v>
      </c>
    </row>
    <row r="57" spans="1:22" x14ac:dyDescent="0.25">
      <c r="A57" s="5" t="s">
        <v>138</v>
      </c>
      <c r="B57" s="5" t="s">
        <v>139</v>
      </c>
      <c r="C57">
        <v>0.73</v>
      </c>
      <c r="D57">
        <v>1.1200000000000001</v>
      </c>
      <c r="E57">
        <v>0.98</v>
      </c>
      <c r="F57">
        <v>1.49</v>
      </c>
      <c r="G57">
        <v>1.48</v>
      </c>
      <c r="H57">
        <v>2.12</v>
      </c>
      <c r="I57">
        <v>3.23</v>
      </c>
      <c r="J57">
        <v>2.4700000000000002</v>
      </c>
      <c r="K57" t="s">
        <v>67</v>
      </c>
      <c r="L57" t="s">
        <v>67</v>
      </c>
      <c r="M57" t="s">
        <v>67</v>
      </c>
      <c r="N57" t="s">
        <v>67</v>
      </c>
      <c r="O57" t="s">
        <v>67</v>
      </c>
      <c r="P57" t="s">
        <v>67</v>
      </c>
      <c r="Q57" t="s">
        <v>67</v>
      </c>
      <c r="R57" t="s">
        <v>67</v>
      </c>
      <c r="S57" t="s">
        <v>67</v>
      </c>
      <c r="T57" t="s">
        <v>67</v>
      </c>
      <c r="U57" t="s">
        <v>67</v>
      </c>
      <c r="V57" t="s">
        <v>67</v>
      </c>
    </row>
    <row r="58" spans="1:22" x14ac:dyDescent="0.25">
      <c r="A58" s="5" t="s">
        <v>140</v>
      </c>
      <c r="B58" s="5" t="s">
        <v>141</v>
      </c>
      <c r="C58">
        <v>2.2999999999999998</v>
      </c>
      <c r="D58">
        <v>5.8</v>
      </c>
      <c r="E58">
        <v>1.5</v>
      </c>
      <c r="F58">
        <v>7.9</v>
      </c>
      <c r="G58">
        <v>1.8</v>
      </c>
      <c r="H58">
        <v>4</v>
      </c>
      <c r="I58">
        <v>26.8</v>
      </c>
      <c r="J58">
        <v>18.5</v>
      </c>
      <c r="K58">
        <v>3.7</v>
      </c>
      <c r="L58">
        <v>-9.4</v>
      </c>
      <c r="M58">
        <v>-10.4</v>
      </c>
      <c r="N58">
        <v>-4.5</v>
      </c>
      <c r="O58">
        <v>9.8000000000000007</v>
      </c>
      <c r="P58">
        <v>-30.4</v>
      </c>
      <c r="Q58">
        <v>-111</v>
      </c>
      <c r="R58">
        <v>-119.2</v>
      </c>
      <c r="S58">
        <v>5.5</v>
      </c>
      <c r="T58">
        <v>0.9</v>
      </c>
      <c r="U58">
        <v>-7.5</v>
      </c>
      <c r="V58">
        <v>-7.5</v>
      </c>
    </row>
    <row r="59" spans="1:22" x14ac:dyDescent="0.25">
      <c r="A59" s="5" t="s">
        <v>142</v>
      </c>
      <c r="B59" s="5" t="s">
        <v>143</v>
      </c>
      <c r="C59">
        <v>4.9000000000000004</v>
      </c>
      <c r="D59">
        <v>8.4700000000000006</v>
      </c>
      <c r="E59">
        <v>2.63</v>
      </c>
      <c r="F59">
        <v>9.43</v>
      </c>
      <c r="G59">
        <v>1.85</v>
      </c>
      <c r="H59">
        <v>8.06</v>
      </c>
      <c r="I59">
        <v>36.130000000000003</v>
      </c>
      <c r="J59">
        <v>29.3</v>
      </c>
      <c r="K59">
        <v>7.84</v>
      </c>
      <c r="L59">
        <v>-10</v>
      </c>
      <c r="M59">
        <v>-8.65</v>
      </c>
      <c r="N59">
        <v>-4.83</v>
      </c>
      <c r="O59">
        <v>11.68</v>
      </c>
      <c r="P59">
        <v>-55.32</v>
      </c>
      <c r="Q59">
        <v>-312.16000000000003</v>
      </c>
      <c r="R59">
        <v>-83.79</v>
      </c>
      <c r="S59">
        <v>2.2200000000000002</v>
      </c>
      <c r="T59">
        <v>0.53</v>
      </c>
      <c r="U59">
        <v>-7.43</v>
      </c>
      <c r="V59">
        <v>-7.43</v>
      </c>
    </row>
    <row r="60" spans="1:22" x14ac:dyDescent="0.25">
      <c r="A60" s="5" t="s">
        <v>144</v>
      </c>
      <c r="B60" s="5" t="s">
        <v>145</v>
      </c>
      <c r="C60">
        <v>3.55</v>
      </c>
      <c r="D60">
        <v>5.32</v>
      </c>
      <c r="E60">
        <v>2.02</v>
      </c>
      <c r="F60">
        <v>7.76</v>
      </c>
      <c r="G60">
        <v>1.92</v>
      </c>
      <c r="H60">
        <v>4.49</v>
      </c>
      <c r="I60">
        <v>16.66</v>
      </c>
      <c r="J60">
        <v>12.73</v>
      </c>
      <c r="K60">
        <v>3.5</v>
      </c>
      <c r="L60">
        <v>-5.63</v>
      </c>
      <c r="M60">
        <v>-5.14</v>
      </c>
      <c r="N60">
        <v>-3.62</v>
      </c>
      <c r="O60">
        <v>10.4</v>
      </c>
      <c r="P60">
        <v>-23.34</v>
      </c>
      <c r="Q60">
        <v>-105.71</v>
      </c>
      <c r="R60">
        <v>-138.02000000000001</v>
      </c>
      <c r="S60">
        <v>2.56</v>
      </c>
      <c r="T60">
        <v>0.71</v>
      </c>
      <c r="U60">
        <v>-12.85</v>
      </c>
      <c r="V60">
        <v>-12.85</v>
      </c>
    </row>
    <row r="61" spans="1:22" x14ac:dyDescent="0.25">
      <c r="A61" s="5" t="s">
        <v>146</v>
      </c>
      <c r="B61" s="5" t="s">
        <v>147</v>
      </c>
      <c r="C61">
        <v>3.9</v>
      </c>
      <c r="D61">
        <v>6.98</v>
      </c>
      <c r="E61">
        <v>2.17</v>
      </c>
      <c r="F61">
        <v>7.4</v>
      </c>
      <c r="G61">
        <v>3.29</v>
      </c>
      <c r="H61">
        <v>5.41</v>
      </c>
      <c r="I61">
        <v>18.52</v>
      </c>
      <c r="J61">
        <v>13.03</v>
      </c>
      <c r="K61">
        <v>4.96</v>
      </c>
      <c r="L61">
        <v>-0.19</v>
      </c>
      <c r="M61">
        <v>-0.04</v>
      </c>
      <c r="N61">
        <v>2.81</v>
      </c>
      <c r="O61">
        <v>7.63</v>
      </c>
      <c r="P61">
        <v>-4.07</v>
      </c>
      <c r="Q61">
        <v>-48.8</v>
      </c>
      <c r="R61">
        <v>-26.61</v>
      </c>
      <c r="S61">
        <v>2.79</v>
      </c>
      <c r="T61">
        <v>1.93</v>
      </c>
      <c r="U61">
        <v>-2.5499999999999998</v>
      </c>
      <c r="V61">
        <v>-2.5499999999999998</v>
      </c>
    </row>
    <row r="62" spans="1:22" x14ac:dyDescent="0.25">
      <c r="A62" s="5" t="s">
        <v>148</v>
      </c>
      <c r="B62" s="5" t="s">
        <v>148</v>
      </c>
      <c r="C62">
        <v>3.48</v>
      </c>
      <c r="D62">
        <v>5.96</v>
      </c>
      <c r="E62">
        <v>1.71</v>
      </c>
      <c r="F62">
        <v>6.88</v>
      </c>
      <c r="G62">
        <v>1.37</v>
      </c>
      <c r="H62">
        <v>4</v>
      </c>
      <c r="I62">
        <v>16.8</v>
      </c>
      <c r="J62">
        <v>11.02</v>
      </c>
      <c r="K62">
        <v>2.39</v>
      </c>
      <c r="L62">
        <v>-2.88</v>
      </c>
      <c r="M62">
        <v>-2.57</v>
      </c>
      <c r="N62">
        <v>-1.52</v>
      </c>
      <c r="O62">
        <v>3.91</v>
      </c>
      <c r="P62">
        <v>-7.5</v>
      </c>
      <c r="Q62">
        <v>-53.28</v>
      </c>
      <c r="R62">
        <v>-29.16</v>
      </c>
      <c r="S62">
        <v>1.38</v>
      </c>
      <c r="T62">
        <v>0.3</v>
      </c>
      <c r="U62">
        <v>-4.34</v>
      </c>
      <c r="V62">
        <v>-4.34</v>
      </c>
    </row>
    <row r="63" spans="1:22" x14ac:dyDescent="0.25">
      <c r="A63" s="5" t="s">
        <v>149</v>
      </c>
      <c r="B63" s="5" t="s">
        <v>150</v>
      </c>
      <c r="C63">
        <v>25.67</v>
      </c>
      <c r="D63">
        <v>28.52</v>
      </c>
      <c r="E63">
        <v>25.85</v>
      </c>
      <c r="F63">
        <v>28.69</v>
      </c>
      <c r="G63">
        <v>25.1</v>
      </c>
      <c r="H63">
        <v>14.64</v>
      </c>
      <c r="I63">
        <v>29.83</v>
      </c>
      <c r="J63">
        <v>15.4</v>
      </c>
      <c r="K63">
        <v>11.32</v>
      </c>
      <c r="L63">
        <v>4.93</v>
      </c>
      <c r="M63">
        <v>6.41</v>
      </c>
      <c r="N63">
        <v>14.61</v>
      </c>
      <c r="O63">
        <v>12.9</v>
      </c>
      <c r="P63">
        <v>21.05</v>
      </c>
      <c r="Q63">
        <v>24.77</v>
      </c>
      <c r="R63">
        <v>53.83</v>
      </c>
      <c r="S63">
        <v>49.04</v>
      </c>
      <c r="T63">
        <v>39.479999999999997</v>
      </c>
      <c r="U63">
        <v>43.88</v>
      </c>
      <c r="V63">
        <v>43.88</v>
      </c>
    </row>
    <row r="64" spans="1:22" x14ac:dyDescent="0.25">
      <c r="A64" s="5" t="s">
        <v>151</v>
      </c>
      <c r="B64" s="5" t="s">
        <v>152</v>
      </c>
      <c r="C64">
        <v>70.97</v>
      </c>
      <c r="D64">
        <v>70.31</v>
      </c>
      <c r="E64">
        <v>65.25</v>
      </c>
      <c r="F64">
        <v>72.91</v>
      </c>
      <c r="G64">
        <v>74.02</v>
      </c>
      <c r="H64">
        <v>49.67</v>
      </c>
      <c r="I64">
        <v>46.49</v>
      </c>
      <c r="J64">
        <v>37.6</v>
      </c>
      <c r="K64">
        <v>30.49</v>
      </c>
      <c r="L64">
        <v>28.81</v>
      </c>
      <c r="M64">
        <v>29.73</v>
      </c>
      <c r="N64">
        <v>31.49</v>
      </c>
      <c r="O64">
        <v>33.5</v>
      </c>
      <c r="P64">
        <v>13.55</v>
      </c>
      <c r="Q64">
        <v>17.07</v>
      </c>
      <c r="R64">
        <v>34.799999999999997</v>
      </c>
      <c r="S64">
        <v>61.88</v>
      </c>
      <c r="T64">
        <v>55.87</v>
      </c>
      <c r="U64">
        <v>58.51</v>
      </c>
      <c r="V64">
        <v>58.51</v>
      </c>
    </row>
    <row r="65" spans="1:22" x14ac:dyDescent="0.25">
      <c r="A65" s="5" t="s">
        <v>153</v>
      </c>
      <c r="B65" s="5" t="s">
        <v>154</v>
      </c>
      <c r="C65">
        <v>29.03</v>
      </c>
      <c r="D65">
        <v>29.69</v>
      </c>
      <c r="E65">
        <v>34.75</v>
      </c>
      <c r="F65">
        <v>27.09</v>
      </c>
      <c r="G65">
        <v>25.98</v>
      </c>
      <c r="H65">
        <v>50.33</v>
      </c>
      <c r="I65">
        <v>53.51</v>
      </c>
      <c r="J65">
        <v>62.4</v>
      </c>
      <c r="K65">
        <v>69.510000000000005</v>
      </c>
      <c r="L65">
        <v>71.19</v>
      </c>
      <c r="M65">
        <v>70.27</v>
      </c>
      <c r="N65">
        <v>68.510000000000005</v>
      </c>
      <c r="O65">
        <v>66.5</v>
      </c>
      <c r="P65">
        <v>86.45</v>
      </c>
      <c r="Q65">
        <v>82.93</v>
      </c>
      <c r="R65">
        <v>65.2</v>
      </c>
      <c r="S65">
        <v>38.130000000000003</v>
      </c>
      <c r="T65">
        <v>44.13</v>
      </c>
      <c r="U65">
        <v>41.49</v>
      </c>
      <c r="V65">
        <v>41.49</v>
      </c>
    </row>
    <row r="66" spans="1:22" x14ac:dyDescent="0.25">
      <c r="A66" s="5" t="s">
        <v>155</v>
      </c>
      <c r="B66" s="5" t="s">
        <v>156</v>
      </c>
      <c r="C66">
        <v>40.909999999999997</v>
      </c>
      <c r="D66">
        <v>42.22</v>
      </c>
      <c r="E66">
        <v>53.25</v>
      </c>
      <c r="F66">
        <v>37.159999999999997</v>
      </c>
      <c r="G66">
        <v>35.090000000000003</v>
      </c>
      <c r="H66">
        <v>101.31</v>
      </c>
      <c r="I66">
        <v>115.08</v>
      </c>
      <c r="J66">
        <v>165.99</v>
      </c>
      <c r="K66">
        <v>227.96</v>
      </c>
      <c r="L66">
        <v>247.1</v>
      </c>
      <c r="M66">
        <v>236.36</v>
      </c>
      <c r="N66">
        <v>217.57</v>
      </c>
      <c r="O66">
        <v>198.5</v>
      </c>
      <c r="P66">
        <v>637.77</v>
      </c>
      <c r="Q66">
        <v>485.88</v>
      </c>
      <c r="R66">
        <v>187.38</v>
      </c>
      <c r="S66">
        <v>61.62</v>
      </c>
      <c r="T66">
        <v>78.98</v>
      </c>
      <c r="U66">
        <v>70.91</v>
      </c>
      <c r="V66">
        <v>70.91</v>
      </c>
    </row>
    <row r="67" spans="1:22" x14ac:dyDescent="0.25">
      <c r="A67" s="5"/>
      <c r="B67" s="5"/>
    </row>
    <row r="68" spans="1:22" x14ac:dyDescent="0.25">
      <c r="A68" s="5" t="s">
        <v>157</v>
      </c>
      <c r="B68" s="5" t="s">
        <v>158</v>
      </c>
      <c r="C68">
        <v>25.67</v>
      </c>
      <c r="D68">
        <v>28.52</v>
      </c>
      <c r="E68">
        <v>25.85</v>
      </c>
      <c r="F68">
        <v>28.69</v>
      </c>
      <c r="G68">
        <v>25.1</v>
      </c>
      <c r="H68">
        <v>14.64</v>
      </c>
      <c r="I68">
        <v>29.83</v>
      </c>
      <c r="J68">
        <v>15.4</v>
      </c>
      <c r="K68">
        <v>11.32</v>
      </c>
      <c r="L68">
        <v>4.93</v>
      </c>
      <c r="M68">
        <v>6.41</v>
      </c>
      <c r="N68">
        <v>14.61</v>
      </c>
      <c r="O68">
        <v>12.9</v>
      </c>
      <c r="P68">
        <v>21.05</v>
      </c>
      <c r="Q68">
        <v>24.77</v>
      </c>
      <c r="R68">
        <v>53.83</v>
      </c>
      <c r="S68">
        <v>49.04</v>
      </c>
      <c r="T68">
        <v>39.479999999999997</v>
      </c>
      <c r="U68">
        <v>43.88</v>
      </c>
    </row>
    <row r="69" spans="1:22" x14ac:dyDescent="0.25">
      <c r="A69" s="5" t="s">
        <v>159</v>
      </c>
      <c r="B69" s="5" t="s">
        <v>160</v>
      </c>
      <c r="C69">
        <v>327.07</v>
      </c>
      <c r="D69">
        <v>488.85</v>
      </c>
      <c r="E69">
        <v>185.94</v>
      </c>
      <c r="F69">
        <v>713.94</v>
      </c>
      <c r="G69">
        <v>176.67</v>
      </c>
      <c r="H69">
        <v>303.11</v>
      </c>
      <c r="I69">
        <v>1022.13</v>
      </c>
      <c r="J69">
        <v>782.86</v>
      </c>
      <c r="K69">
        <v>214.57</v>
      </c>
      <c r="L69">
        <v>-346.37</v>
      </c>
      <c r="M69">
        <v>-315.51</v>
      </c>
      <c r="N69">
        <v>-222.86</v>
      </c>
      <c r="O69">
        <v>612.12</v>
      </c>
      <c r="P69">
        <v>-724.74</v>
      </c>
      <c r="Q69">
        <v>-3097.28</v>
      </c>
      <c r="R69">
        <v>-1345.92</v>
      </c>
      <c r="S69">
        <v>49.85</v>
      </c>
      <c r="T69">
        <v>13.82</v>
      </c>
      <c r="U69">
        <v>-250.57</v>
      </c>
    </row>
    <row r="70" spans="1:22" x14ac:dyDescent="0.25">
      <c r="A70" s="5" t="s">
        <v>161</v>
      </c>
      <c r="B70" s="5" t="s">
        <v>162</v>
      </c>
      <c r="C70">
        <v>441.73</v>
      </c>
      <c r="D70">
        <v>619.21</v>
      </c>
      <c r="E70">
        <v>242.63</v>
      </c>
      <c r="F70">
        <v>889.98</v>
      </c>
      <c r="G70">
        <v>440</v>
      </c>
      <c r="H70">
        <v>479.27</v>
      </c>
      <c r="I70">
        <v>1309.8599999999999</v>
      </c>
      <c r="J70">
        <v>1182.8599999999999</v>
      </c>
      <c r="K70">
        <v>603.24</v>
      </c>
      <c r="L70">
        <v>-27.93</v>
      </c>
      <c r="M70">
        <v>-21.39</v>
      </c>
      <c r="N70">
        <v>308.57</v>
      </c>
      <c r="O70">
        <v>945.45</v>
      </c>
      <c r="P70">
        <v>-390.24</v>
      </c>
      <c r="Q70">
        <v>-2984.44</v>
      </c>
      <c r="R70">
        <v>-1324.06</v>
      </c>
      <c r="S70">
        <v>105.74</v>
      </c>
      <c r="T70">
        <v>103.63</v>
      </c>
      <c r="U70">
        <v>-193.1</v>
      </c>
    </row>
    <row r="71" spans="1:22" x14ac:dyDescent="0.25">
      <c r="A71" s="5" t="s">
        <v>163</v>
      </c>
      <c r="B71" s="5" t="s">
        <v>164</v>
      </c>
      <c r="C71">
        <v>1.06</v>
      </c>
      <c r="D71">
        <v>1.22</v>
      </c>
      <c r="E71">
        <v>0.92</v>
      </c>
      <c r="F71">
        <v>0.96</v>
      </c>
      <c r="G71">
        <v>0.78</v>
      </c>
      <c r="H71">
        <v>1.32</v>
      </c>
      <c r="I71">
        <v>1.64</v>
      </c>
      <c r="J71">
        <v>1.41</v>
      </c>
      <c r="K71">
        <v>1.1100000000000001</v>
      </c>
      <c r="L71">
        <v>0.83</v>
      </c>
      <c r="M71">
        <v>0.82</v>
      </c>
      <c r="N71">
        <v>0.68</v>
      </c>
      <c r="O71">
        <v>0.64</v>
      </c>
      <c r="P71">
        <v>1.03</v>
      </c>
      <c r="Q71">
        <v>1.72</v>
      </c>
      <c r="R71">
        <v>2.17</v>
      </c>
      <c r="S71">
        <v>2.76</v>
      </c>
      <c r="T71">
        <v>2.15</v>
      </c>
      <c r="U71">
        <v>1.73</v>
      </c>
    </row>
    <row r="72" spans="1:22" x14ac:dyDescent="0.25">
      <c r="A72" s="5" t="s">
        <v>165</v>
      </c>
      <c r="B72" s="5" t="s">
        <v>166</v>
      </c>
      <c r="C72">
        <v>74.33</v>
      </c>
      <c r="D72">
        <v>71.48</v>
      </c>
      <c r="E72">
        <v>74.150000000000006</v>
      </c>
      <c r="F72">
        <v>71.31</v>
      </c>
      <c r="G72">
        <v>74.900000000000006</v>
      </c>
      <c r="H72">
        <v>85.36</v>
      </c>
      <c r="I72">
        <v>70.17</v>
      </c>
      <c r="J72">
        <v>84.6</v>
      </c>
      <c r="K72">
        <v>88.68</v>
      </c>
      <c r="L72">
        <v>95.07</v>
      </c>
      <c r="M72">
        <v>93.59</v>
      </c>
      <c r="N72">
        <v>85.39</v>
      </c>
      <c r="O72">
        <v>87.1</v>
      </c>
      <c r="P72">
        <v>78.95</v>
      </c>
      <c r="Q72">
        <v>74.36</v>
      </c>
      <c r="R72">
        <v>45.09</v>
      </c>
      <c r="S72">
        <v>48.33</v>
      </c>
      <c r="T72">
        <v>59.11</v>
      </c>
      <c r="U72">
        <v>53.89</v>
      </c>
    </row>
    <row r="73" spans="1:22" x14ac:dyDescent="0.25">
      <c r="A73" s="5" t="s">
        <v>167</v>
      </c>
      <c r="B73" s="5" t="s">
        <v>168</v>
      </c>
      <c r="C73">
        <v>3.48</v>
      </c>
      <c r="D73">
        <v>5.96</v>
      </c>
      <c r="E73">
        <v>1.71</v>
      </c>
      <c r="F73">
        <v>6.88</v>
      </c>
      <c r="G73">
        <v>1.37</v>
      </c>
      <c r="H73">
        <v>4</v>
      </c>
      <c r="I73">
        <v>16.8</v>
      </c>
      <c r="J73">
        <v>11.02</v>
      </c>
      <c r="K73">
        <v>2.39</v>
      </c>
      <c r="L73">
        <v>-2.88</v>
      </c>
      <c r="M73">
        <v>-2.57</v>
      </c>
      <c r="N73">
        <v>-1.52</v>
      </c>
      <c r="O73">
        <v>3.91</v>
      </c>
      <c r="P73">
        <v>-7.5</v>
      </c>
      <c r="Q73">
        <v>-53.28</v>
      </c>
      <c r="R73">
        <v>-29.16</v>
      </c>
      <c r="S73">
        <v>1.38</v>
      </c>
      <c r="T73">
        <v>0.3</v>
      </c>
      <c r="U73">
        <v>-4.34</v>
      </c>
    </row>
    <row r="74" spans="1:22" x14ac:dyDescent="0.25">
      <c r="A74" s="5" t="s">
        <v>169</v>
      </c>
      <c r="B74" s="5" t="s">
        <v>170</v>
      </c>
      <c r="C74">
        <v>6.32</v>
      </c>
      <c r="D74">
        <v>10.050000000000001</v>
      </c>
      <c r="E74">
        <v>3.17</v>
      </c>
      <c r="F74">
        <v>10.53</v>
      </c>
      <c r="G74">
        <v>4.0599999999999996</v>
      </c>
      <c r="H74">
        <v>8.36</v>
      </c>
      <c r="I74">
        <v>28.55</v>
      </c>
      <c r="J74">
        <v>22.16</v>
      </c>
      <c r="K74">
        <v>9.41</v>
      </c>
      <c r="L74">
        <v>-0.3</v>
      </c>
      <c r="M74">
        <v>-0.22</v>
      </c>
      <c r="N74">
        <v>2.7</v>
      </c>
      <c r="O74">
        <v>7.03</v>
      </c>
      <c r="P74">
        <v>-6.3</v>
      </c>
      <c r="Q74" t="s">
        <v>67</v>
      </c>
      <c r="R74" t="s">
        <v>67</v>
      </c>
      <c r="S74" t="s">
        <v>67</v>
      </c>
      <c r="T74" t="s">
        <v>67</v>
      </c>
      <c r="U74" t="s">
        <v>67</v>
      </c>
    </row>
    <row r="75" spans="1:22" x14ac:dyDescent="0.25">
      <c r="A75" s="5" t="s">
        <v>171</v>
      </c>
      <c r="B75" s="5" t="s">
        <v>172</v>
      </c>
      <c r="C75">
        <v>95.48</v>
      </c>
      <c r="D75">
        <v>98.36</v>
      </c>
      <c r="E75">
        <v>88</v>
      </c>
      <c r="F75">
        <v>102.25</v>
      </c>
      <c r="G75">
        <v>98.72</v>
      </c>
      <c r="H75">
        <v>58.08</v>
      </c>
      <c r="I75">
        <v>65.98</v>
      </c>
      <c r="J75">
        <v>44.3</v>
      </c>
      <c r="K75">
        <v>34.229999999999997</v>
      </c>
      <c r="L75">
        <v>30.16</v>
      </c>
      <c r="M75">
        <v>31.63</v>
      </c>
      <c r="N75">
        <v>36.74</v>
      </c>
      <c r="O75">
        <v>38.33</v>
      </c>
      <c r="P75">
        <v>17.03</v>
      </c>
      <c r="Q75">
        <v>22.86</v>
      </c>
      <c r="R75">
        <v>77.08</v>
      </c>
      <c r="S75">
        <v>127.93</v>
      </c>
      <c r="T75">
        <v>91.32</v>
      </c>
      <c r="U75">
        <v>106.8</v>
      </c>
    </row>
    <row r="76" spans="1:22" x14ac:dyDescent="0.25">
      <c r="A76" s="5" t="s">
        <v>173</v>
      </c>
      <c r="B76" s="5" t="s">
        <v>174</v>
      </c>
      <c r="C76">
        <v>100.23</v>
      </c>
      <c r="D76">
        <v>114.62</v>
      </c>
      <c r="E76">
        <v>87.79</v>
      </c>
      <c r="F76">
        <v>154.57</v>
      </c>
      <c r="G76">
        <v>157.47</v>
      </c>
      <c r="H76">
        <v>60.28</v>
      </c>
      <c r="I76">
        <v>121.24</v>
      </c>
      <c r="J76">
        <v>61.87</v>
      </c>
      <c r="K76">
        <v>39.590000000000003</v>
      </c>
      <c r="L76">
        <v>21.46</v>
      </c>
      <c r="M76">
        <v>29.22</v>
      </c>
      <c r="N76">
        <v>66.25</v>
      </c>
      <c r="O76">
        <v>91.48</v>
      </c>
      <c r="P76">
        <v>58.58</v>
      </c>
      <c r="Q76" t="s">
        <v>67</v>
      </c>
      <c r="R76" t="s">
        <v>67</v>
      </c>
      <c r="S76" t="s">
        <v>67</v>
      </c>
      <c r="T76" t="s">
        <v>67</v>
      </c>
      <c r="U76" t="s">
        <v>67</v>
      </c>
    </row>
    <row r="77" spans="1:22" x14ac:dyDescent="0.25">
      <c r="A77" s="5" t="s">
        <v>175</v>
      </c>
      <c r="B77" s="5" t="s">
        <v>176</v>
      </c>
      <c r="C77">
        <v>484.84</v>
      </c>
      <c r="D77">
        <v>287.04000000000002</v>
      </c>
      <c r="E77">
        <v>10756.64</v>
      </c>
      <c r="F77">
        <v>968.76</v>
      </c>
      <c r="G77">
        <v>1692.8</v>
      </c>
      <c r="H77">
        <v>816.00400000000002</v>
      </c>
      <c r="I77">
        <v>409.12380000000002</v>
      </c>
      <c r="J77">
        <v>327.262</v>
      </c>
      <c r="K77">
        <v>427.34399999999999</v>
      </c>
      <c r="L77" t="s">
        <v>67</v>
      </c>
      <c r="M77">
        <v>2584.94</v>
      </c>
      <c r="N77">
        <v>103.152</v>
      </c>
      <c r="O77">
        <v>503.64600000000002</v>
      </c>
      <c r="P77">
        <v>-433.38</v>
      </c>
      <c r="Q77">
        <v>-74.715000000000003</v>
      </c>
      <c r="R77">
        <v>-44.265000000000001</v>
      </c>
      <c r="S77">
        <v>-334.62</v>
      </c>
      <c r="T77">
        <v>75.66</v>
      </c>
      <c r="U77">
        <v>-56.16</v>
      </c>
    </row>
    <row r="78" spans="1:22" x14ac:dyDescent="0.25">
      <c r="A78" s="5" t="s">
        <v>177</v>
      </c>
      <c r="B78" s="5" t="s">
        <v>178</v>
      </c>
      <c r="C78">
        <v>0</v>
      </c>
      <c r="D78">
        <v>0</v>
      </c>
      <c r="E78">
        <v>0</v>
      </c>
      <c r="F78">
        <v>0</v>
      </c>
      <c r="G78">
        <v>-24.45</v>
      </c>
      <c r="H78">
        <v>-6.1199999999999974</v>
      </c>
      <c r="I78">
        <v>-3.000000000000114E-2</v>
      </c>
      <c r="J78">
        <v>0</v>
      </c>
      <c r="K78">
        <v>0</v>
      </c>
      <c r="L78">
        <v>0</v>
      </c>
      <c r="M78">
        <v>0</v>
      </c>
      <c r="N78">
        <v>-2.6999999999999962</v>
      </c>
      <c r="O78">
        <v>-27.7</v>
      </c>
      <c r="P78">
        <v>-1.6999999999999991</v>
      </c>
      <c r="Q78">
        <v>-9.8000000000000007</v>
      </c>
      <c r="R78">
        <v>0</v>
      </c>
      <c r="S78">
        <v>0</v>
      </c>
      <c r="T78">
        <v>0</v>
      </c>
      <c r="U78">
        <v>0</v>
      </c>
    </row>
    <row r="79" spans="1:22" x14ac:dyDescent="0.25">
      <c r="A79" s="5" t="s">
        <v>179</v>
      </c>
      <c r="B79" s="5" t="s">
        <v>180</v>
      </c>
      <c r="C79">
        <v>-8.75</v>
      </c>
      <c r="D79">
        <v>32.200000000000003</v>
      </c>
      <c r="E79">
        <v>7.82</v>
      </c>
      <c r="F79">
        <v>36.33</v>
      </c>
      <c r="G79">
        <v>-22.28</v>
      </c>
      <c r="H79">
        <v>-22.33</v>
      </c>
      <c r="I79">
        <v>42</v>
      </c>
      <c r="J79">
        <v>41.7</v>
      </c>
      <c r="K79">
        <v>37.99</v>
      </c>
      <c r="L79">
        <v>-4.28</v>
      </c>
      <c r="M79">
        <v>6.86</v>
      </c>
      <c r="N79">
        <v>6.06</v>
      </c>
      <c r="O79">
        <v>-42.51</v>
      </c>
      <c r="P79">
        <v>11.67</v>
      </c>
      <c r="Q79">
        <v>-48.91</v>
      </c>
      <c r="R79">
        <v>-24.02</v>
      </c>
      <c r="S79">
        <v>14.34</v>
      </c>
      <c r="T79">
        <v>33.1</v>
      </c>
      <c r="U79" t="s">
        <v>67</v>
      </c>
    </row>
    <row r="80" spans="1:22" x14ac:dyDescent="0.25">
      <c r="A80" s="5" t="s">
        <v>181</v>
      </c>
      <c r="B80" s="5" t="s">
        <v>182</v>
      </c>
      <c r="C80">
        <v>10.42</v>
      </c>
      <c r="D80">
        <v>25.45</v>
      </c>
      <c r="E80">
        <v>7.29</v>
      </c>
      <c r="F80">
        <v>-2.76</v>
      </c>
      <c r="G80">
        <v>-0.87</v>
      </c>
      <c r="H80">
        <v>20.46</v>
      </c>
      <c r="I80">
        <v>40.56</v>
      </c>
      <c r="J80">
        <v>25.14</v>
      </c>
      <c r="K80">
        <v>13.52</v>
      </c>
      <c r="L80">
        <v>2.88</v>
      </c>
      <c r="M80">
        <v>-9.86</v>
      </c>
      <c r="N80">
        <v>-8.26</v>
      </c>
      <c r="O80">
        <v>-26.58</v>
      </c>
      <c r="P80">
        <v>-20.420000000000002</v>
      </c>
      <c r="Q80">
        <v>-19.53</v>
      </c>
      <c r="R80">
        <v>7.81</v>
      </c>
      <c r="S80">
        <v>15.81</v>
      </c>
      <c r="T80" t="s">
        <v>67</v>
      </c>
      <c r="U80" t="s">
        <v>67</v>
      </c>
    </row>
    <row r="81" spans="1:22" x14ac:dyDescent="0.25">
      <c r="A81" s="5" t="s">
        <v>183</v>
      </c>
      <c r="B81" s="5" t="s">
        <v>184</v>
      </c>
      <c r="C81">
        <v>9.06</v>
      </c>
      <c r="D81">
        <v>6.35</v>
      </c>
      <c r="E81">
        <v>8.31</v>
      </c>
      <c r="F81">
        <v>15.08</v>
      </c>
      <c r="G81">
        <v>15.42</v>
      </c>
      <c r="H81">
        <v>19.02</v>
      </c>
      <c r="I81">
        <v>24.85</v>
      </c>
      <c r="J81">
        <v>17.670000000000002</v>
      </c>
      <c r="K81">
        <v>0.82</v>
      </c>
      <c r="L81">
        <v>-4.4400000000000004</v>
      </c>
      <c r="M81">
        <v>-13.37</v>
      </c>
      <c r="N81">
        <v>-19.54</v>
      </c>
      <c r="O81">
        <v>-17.89</v>
      </c>
      <c r="P81">
        <v>-2.76</v>
      </c>
      <c r="Q81">
        <v>-5.0999999999999996</v>
      </c>
      <c r="R81" t="s">
        <v>67</v>
      </c>
      <c r="S81" t="s">
        <v>67</v>
      </c>
      <c r="T81" t="s">
        <v>67</v>
      </c>
      <c r="U81" t="s">
        <v>67</v>
      </c>
    </row>
    <row r="82" spans="1:22" x14ac:dyDescent="0.25">
      <c r="A82" s="5" t="s">
        <v>185</v>
      </c>
      <c r="B82" s="5" t="s">
        <v>186</v>
      </c>
      <c r="C82">
        <v>14.04</v>
      </c>
      <c r="D82">
        <v>15.6</v>
      </c>
      <c r="E82">
        <v>12.99</v>
      </c>
      <c r="F82">
        <v>7.95</v>
      </c>
      <c r="G82">
        <v>5.49</v>
      </c>
      <c r="H82">
        <v>2.83</v>
      </c>
      <c r="I82">
        <v>2.66</v>
      </c>
      <c r="J82">
        <v>-0.11</v>
      </c>
      <c r="K82">
        <v>-0.97</v>
      </c>
      <c r="L82">
        <v>-4.7699999999999996</v>
      </c>
      <c r="M82" t="s">
        <v>67</v>
      </c>
      <c r="N82" t="s">
        <v>67</v>
      </c>
      <c r="O82" t="s">
        <v>67</v>
      </c>
      <c r="P82" t="s">
        <v>67</v>
      </c>
      <c r="Q82" t="s">
        <v>67</v>
      </c>
      <c r="R82" t="s">
        <v>67</v>
      </c>
      <c r="S82" t="s">
        <v>67</v>
      </c>
      <c r="T82" t="s">
        <v>67</v>
      </c>
      <c r="U82" t="s">
        <v>67</v>
      </c>
    </row>
    <row r="83" spans="1:22" x14ac:dyDescent="0.25">
      <c r="A83" s="5" t="s">
        <v>187</v>
      </c>
      <c r="B83" s="5" t="s">
        <v>188</v>
      </c>
      <c r="C83">
        <v>-38.950000000000003</v>
      </c>
      <c r="D83">
        <v>247.56</v>
      </c>
      <c r="E83">
        <v>-71.92</v>
      </c>
      <c r="F83">
        <v>450.94</v>
      </c>
      <c r="G83">
        <v>-54.7</v>
      </c>
      <c r="H83">
        <v>-76.97</v>
      </c>
      <c r="I83">
        <v>85.4</v>
      </c>
      <c r="J83">
        <v>416.98</v>
      </c>
      <c r="K83">
        <v>-185.48</v>
      </c>
      <c r="L83">
        <v>5.08</v>
      </c>
      <c r="M83">
        <v>51.28</v>
      </c>
      <c r="N83">
        <v>-138.61000000000001</v>
      </c>
      <c r="O83">
        <v>-148.56</v>
      </c>
      <c r="P83">
        <v>-73.87</v>
      </c>
      <c r="Q83">
        <v>17.579999999999998</v>
      </c>
      <c r="R83">
        <v>-2151.52</v>
      </c>
      <c r="S83">
        <v>312.5</v>
      </c>
      <c r="T83">
        <v>-107.34</v>
      </c>
      <c r="U83" t="s">
        <v>67</v>
      </c>
    </row>
    <row r="84" spans="1:22" x14ac:dyDescent="0.25">
      <c r="A84" s="5" t="s">
        <v>189</v>
      </c>
      <c r="B84" s="5" t="s">
        <v>190</v>
      </c>
      <c r="C84">
        <v>45.56</v>
      </c>
      <c r="D84">
        <v>208.86</v>
      </c>
      <c r="E84">
        <v>108.11</v>
      </c>
      <c r="F84">
        <v>106.42</v>
      </c>
      <c r="G84">
        <v>-15.42</v>
      </c>
      <c r="H84">
        <v>141.80000000000001</v>
      </c>
      <c r="I84">
        <v>105.63</v>
      </c>
      <c r="J84">
        <v>78.86</v>
      </c>
      <c r="K84">
        <v>-43.04</v>
      </c>
      <c r="L84">
        <v>-27.42</v>
      </c>
      <c r="M84">
        <v>-78.63</v>
      </c>
      <c r="N84">
        <v>-120.35</v>
      </c>
      <c r="O84">
        <v>-68.28</v>
      </c>
      <c r="P84">
        <v>-735.94</v>
      </c>
      <c r="Q84">
        <v>-607.15</v>
      </c>
      <c r="R84">
        <v>-648.79</v>
      </c>
      <c r="S84">
        <v>68.39</v>
      </c>
      <c r="T84" t="s">
        <v>67</v>
      </c>
      <c r="U84" t="s">
        <v>67</v>
      </c>
    </row>
    <row r="85" spans="1:22" x14ac:dyDescent="0.25">
      <c r="A85" s="5" t="s">
        <v>191</v>
      </c>
      <c r="B85" s="5" t="s">
        <v>192</v>
      </c>
      <c r="C85">
        <v>106.59</v>
      </c>
      <c r="D85">
        <v>98.98</v>
      </c>
      <c r="E85">
        <v>66.55</v>
      </c>
      <c r="F85">
        <v>164.33</v>
      </c>
      <c r="G85">
        <v>37.049999999999997</v>
      </c>
      <c r="H85">
        <v>49</v>
      </c>
      <c r="I85">
        <v>74.650000000000006</v>
      </c>
      <c r="J85">
        <v>29.85</v>
      </c>
      <c r="K85">
        <v>-83.26</v>
      </c>
      <c r="L85">
        <v>-60.94</v>
      </c>
      <c r="M85">
        <v>-58.44</v>
      </c>
      <c r="N85">
        <v>-499</v>
      </c>
      <c r="O85">
        <v>-408.77</v>
      </c>
      <c r="P85">
        <v>-400.53</v>
      </c>
      <c r="Q85">
        <v>-385.76</v>
      </c>
      <c r="R85" t="s">
        <v>67</v>
      </c>
      <c r="S85" t="s">
        <v>67</v>
      </c>
      <c r="T85" t="s">
        <v>67</v>
      </c>
      <c r="U85" t="s">
        <v>67</v>
      </c>
    </row>
    <row r="86" spans="1:22" x14ac:dyDescent="0.25">
      <c r="A86" s="5" t="s">
        <v>193</v>
      </c>
      <c r="B86" s="5" t="s">
        <v>194</v>
      </c>
      <c r="C86">
        <v>77.790000000000006</v>
      </c>
      <c r="D86">
        <v>86.82</v>
      </c>
      <c r="E86">
        <v>48.2</v>
      </c>
      <c r="F86">
        <v>40.54</v>
      </c>
      <c r="G86">
        <v>-11.94</v>
      </c>
      <c r="H86">
        <v>-4.72</v>
      </c>
      <c r="I86">
        <v>-212.17</v>
      </c>
      <c r="J86">
        <v>-189.46</v>
      </c>
      <c r="K86">
        <v>-241.89</v>
      </c>
      <c r="L86">
        <v>-223.35</v>
      </c>
      <c r="M86" t="s">
        <v>67</v>
      </c>
      <c r="N86" t="s">
        <v>67</v>
      </c>
      <c r="O86" t="s">
        <v>67</v>
      </c>
      <c r="P86" t="s">
        <v>67</v>
      </c>
      <c r="Q86" t="s">
        <v>67</v>
      </c>
      <c r="R86" t="s">
        <v>67</v>
      </c>
      <c r="S86" t="s">
        <v>67</v>
      </c>
      <c r="T86" t="s">
        <v>67</v>
      </c>
      <c r="U86" t="s">
        <v>67</v>
      </c>
    </row>
    <row r="87" spans="1:22" x14ac:dyDescent="0.25">
      <c r="A87" s="5" t="s">
        <v>195</v>
      </c>
      <c r="B87" s="5" t="s">
        <v>196</v>
      </c>
      <c r="C87">
        <v>0.41</v>
      </c>
      <c r="D87">
        <v>0.18</v>
      </c>
      <c r="E87">
        <v>1.02</v>
      </c>
      <c r="F87">
        <v>0.08</v>
      </c>
      <c r="G87">
        <v>1.52</v>
      </c>
      <c r="H87">
        <v>0.51</v>
      </c>
      <c r="I87">
        <v>0.05</v>
      </c>
      <c r="J87">
        <v>0.18</v>
      </c>
      <c r="K87">
        <v>-0.33</v>
      </c>
      <c r="L87" t="s">
        <v>67</v>
      </c>
      <c r="M87" t="s">
        <v>67</v>
      </c>
      <c r="N87" t="s">
        <v>67</v>
      </c>
      <c r="O87">
        <v>-0.02</v>
      </c>
      <c r="P87" t="s">
        <v>67</v>
      </c>
      <c r="Q87" t="s">
        <v>67</v>
      </c>
      <c r="R87" t="s">
        <v>67</v>
      </c>
      <c r="S87" t="s">
        <v>67</v>
      </c>
      <c r="T87" t="s">
        <v>67</v>
      </c>
      <c r="U87" t="s">
        <v>67</v>
      </c>
    </row>
    <row r="88" spans="1:22" x14ac:dyDescent="0.25">
      <c r="A88" s="5" t="s">
        <v>197</v>
      </c>
      <c r="B88" s="5" t="s">
        <v>198</v>
      </c>
      <c r="C88">
        <v>-34.9</v>
      </c>
      <c r="D88">
        <v>237.38</v>
      </c>
      <c r="E88">
        <v>-70.599999999999994</v>
      </c>
      <c r="F88">
        <v>175.76</v>
      </c>
      <c r="G88">
        <v>-28.65</v>
      </c>
      <c r="H88">
        <v>-71.58</v>
      </c>
      <c r="I88">
        <v>57.25</v>
      </c>
      <c r="J88">
        <v>177.85</v>
      </c>
      <c r="K88">
        <v>-3080</v>
      </c>
      <c r="L88">
        <v>25</v>
      </c>
      <c r="M88">
        <v>-107.41</v>
      </c>
      <c r="N88">
        <v>-65.38</v>
      </c>
      <c r="O88">
        <v>-239.29</v>
      </c>
      <c r="P88">
        <v>-85.4</v>
      </c>
      <c r="Q88">
        <v>15.17</v>
      </c>
      <c r="R88">
        <v>-1051.43</v>
      </c>
      <c r="S88">
        <v>16.670000000000002</v>
      </c>
      <c r="T88">
        <v>-171.43</v>
      </c>
      <c r="U88" t="s">
        <v>67</v>
      </c>
    </row>
    <row r="89" spans="1:22" x14ac:dyDescent="0.25">
      <c r="A89" s="5" t="s">
        <v>199</v>
      </c>
      <c r="B89" s="5" t="s">
        <v>200</v>
      </c>
      <c r="C89">
        <v>43.96</v>
      </c>
      <c r="D89">
        <v>114.18</v>
      </c>
      <c r="E89">
        <v>25.5</v>
      </c>
      <c r="F89">
        <v>25.18</v>
      </c>
      <c r="G89">
        <v>-14.33</v>
      </c>
      <c r="H89">
        <v>54.51</v>
      </c>
      <c r="I89">
        <v>-948.3</v>
      </c>
      <c r="J89">
        <v>-959.05</v>
      </c>
      <c r="K89">
        <v>-1054.1400000000001</v>
      </c>
      <c r="L89">
        <v>-49.26</v>
      </c>
      <c r="M89">
        <v>-137.36000000000001</v>
      </c>
      <c r="N89">
        <v>-130.02000000000001</v>
      </c>
      <c r="O89">
        <v>-103.17</v>
      </c>
      <c r="P89">
        <v>-373.89</v>
      </c>
      <c r="Q89">
        <v>-339.86</v>
      </c>
      <c r="R89">
        <v>-402.06</v>
      </c>
      <c r="S89">
        <v>-51.59</v>
      </c>
      <c r="T89" t="s">
        <v>67</v>
      </c>
      <c r="U89" t="s">
        <v>67</v>
      </c>
    </row>
    <row r="90" spans="1:22" x14ac:dyDescent="0.25">
      <c r="A90" s="5" t="s">
        <v>201</v>
      </c>
      <c r="B90" s="5" t="s">
        <v>202</v>
      </c>
      <c r="C90">
        <v>55.8</v>
      </c>
      <c r="D90">
        <v>48.46</v>
      </c>
      <c r="E90">
        <v>12.44</v>
      </c>
      <c r="F90">
        <v>62.13</v>
      </c>
      <c r="G90">
        <v>-589.03</v>
      </c>
      <c r="H90">
        <v>-578.29999999999995</v>
      </c>
      <c r="I90">
        <v>-585.46</v>
      </c>
      <c r="J90">
        <v>-609.99</v>
      </c>
      <c r="K90">
        <v>-693.42</v>
      </c>
      <c r="L90">
        <v>-94.5</v>
      </c>
      <c r="M90">
        <v>-96.46</v>
      </c>
      <c r="N90">
        <v>-285.27</v>
      </c>
      <c r="O90">
        <v>-268.86</v>
      </c>
      <c r="P90">
        <v>-255.28</v>
      </c>
      <c r="Q90">
        <v>-238.2</v>
      </c>
      <c r="R90" t="s">
        <v>67</v>
      </c>
      <c r="S90" t="s">
        <v>67</v>
      </c>
      <c r="T90" t="s">
        <v>67</v>
      </c>
      <c r="U90" t="s">
        <v>67</v>
      </c>
    </row>
    <row r="91" spans="1:22" x14ac:dyDescent="0.25">
      <c r="A91" s="5" t="s">
        <v>203</v>
      </c>
      <c r="B91" s="5" t="s">
        <v>204</v>
      </c>
      <c r="C91">
        <v>-261.25</v>
      </c>
      <c r="D91">
        <v>-268.5</v>
      </c>
      <c r="E91">
        <v>-298.77999999999997</v>
      </c>
      <c r="F91">
        <v>-315.64</v>
      </c>
      <c r="G91">
        <v>-341.76</v>
      </c>
      <c r="H91">
        <v>-337.38</v>
      </c>
      <c r="I91">
        <v>-435.36</v>
      </c>
      <c r="J91">
        <v>-439.42</v>
      </c>
      <c r="K91">
        <v>-474.35</v>
      </c>
      <c r="L91">
        <v>-166.35</v>
      </c>
      <c r="M91" t="s">
        <v>67</v>
      </c>
      <c r="N91" t="s">
        <v>67</v>
      </c>
      <c r="O91" t="s">
        <v>67</v>
      </c>
      <c r="P91" t="s">
        <v>67</v>
      </c>
      <c r="Q91" t="s">
        <v>67</v>
      </c>
      <c r="R91" t="s">
        <v>67</v>
      </c>
      <c r="S91" t="s">
        <v>67</v>
      </c>
      <c r="T91" t="s">
        <v>67</v>
      </c>
      <c r="U91" t="s">
        <v>67</v>
      </c>
    </row>
    <row r="92" spans="1:22" x14ac:dyDescent="0.25">
      <c r="A92" s="5" t="s">
        <v>205</v>
      </c>
      <c r="B92" s="5" t="s">
        <v>206</v>
      </c>
      <c r="C92">
        <v>68.91</v>
      </c>
      <c r="D92">
        <v>-97.33</v>
      </c>
      <c r="E92">
        <v>1010.35</v>
      </c>
      <c r="F92">
        <v>-42.77</v>
      </c>
      <c r="G92">
        <v>52.32</v>
      </c>
      <c r="H92">
        <v>81.38</v>
      </c>
      <c r="I92">
        <v>24.95</v>
      </c>
      <c r="J92">
        <v>-23.42</v>
      </c>
      <c r="K92" t="s">
        <v>67</v>
      </c>
      <c r="L92" t="s">
        <v>67</v>
      </c>
      <c r="M92">
        <v>2405.9499999999998</v>
      </c>
      <c r="N92">
        <v>-80.42</v>
      </c>
      <c r="O92">
        <v>-161.37</v>
      </c>
      <c r="P92">
        <v>448.24</v>
      </c>
      <c r="Q92">
        <v>12.33</v>
      </c>
      <c r="R92">
        <v>-86.77</v>
      </c>
      <c r="S92">
        <v>-542.27</v>
      </c>
      <c r="T92">
        <v>-234.72</v>
      </c>
      <c r="U92" t="s">
        <v>67</v>
      </c>
    </row>
    <row r="93" spans="1:22" x14ac:dyDescent="0.25">
      <c r="A93" s="5" t="s">
        <v>207</v>
      </c>
      <c r="B93" s="5" t="s">
        <v>208</v>
      </c>
      <c r="C93">
        <v>327.31</v>
      </c>
      <c r="D93">
        <v>290.08</v>
      </c>
      <c r="E93">
        <v>339.97</v>
      </c>
      <c r="F93">
        <v>30.31</v>
      </c>
      <c r="G93">
        <v>52.88</v>
      </c>
      <c r="H93">
        <v>27.64</v>
      </c>
      <c r="I93" t="s">
        <v>67</v>
      </c>
      <c r="J93" t="s">
        <v>67</v>
      </c>
      <c r="K93" t="s">
        <v>67</v>
      </c>
      <c r="L93" t="s">
        <v>67</v>
      </c>
      <c r="M93">
        <v>721.39</v>
      </c>
      <c r="N93">
        <v>68.819999999999993</v>
      </c>
      <c r="O93">
        <v>99.73</v>
      </c>
      <c r="P93">
        <v>124.6</v>
      </c>
      <c r="Q93">
        <v>-205.57</v>
      </c>
      <c r="R93">
        <v>-287.92</v>
      </c>
      <c r="S93">
        <v>-259</v>
      </c>
      <c r="T93" t="s">
        <v>67</v>
      </c>
      <c r="U93" t="s">
        <v>67</v>
      </c>
    </row>
    <row r="94" spans="1:22" x14ac:dyDescent="0.25">
      <c r="A94" s="5" t="s">
        <v>209</v>
      </c>
      <c r="B94" s="5" t="s">
        <v>210</v>
      </c>
      <c r="C94">
        <v>198.3</v>
      </c>
      <c r="D94">
        <v>200.79</v>
      </c>
      <c r="E94">
        <v>225.25</v>
      </c>
      <c r="F94">
        <v>18.489999999999998</v>
      </c>
      <c r="G94" t="s">
        <v>67</v>
      </c>
      <c r="H94" t="s">
        <v>67</v>
      </c>
      <c r="I94" t="s">
        <v>67</v>
      </c>
      <c r="J94" t="s">
        <v>67</v>
      </c>
      <c r="K94" t="s">
        <v>67</v>
      </c>
      <c r="L94" t="s">
        <v>67</v>
      </c>
      <c r="M94">
        <v>524.95000000000005</v>
      </c>
      <c r="N94">
        <v>26.4</v>
      </c>
      <c r="O94">
        <v>-65.97</v>
      </c>
      <c r="P94">
        <v>-80.64</v>
      </c>
      <c r="Q94">
        <v>-170.29</v>
      </c>
      <c r="R94" t="s">
        <v>67</v>
      </c>
      <c r="S94" t="s">
        <v>67</v>
      </c>
      <c r="T94" t="s">
        <v>67</v>
      </c>
      <c r="U94" t="s">
        <v>67</v>
      </c>
    </row>
    <row r="95" spans="1:22" x14ac:dyDescent="0.25">
      <c r="A95" s="5" t="s">
        <v>211</v>
      </c>
      <c r="B95" s="5" t="s">
        <v>212</v>
      </c>
      <c r="C95" t="s">
        <v>67</v>
      </c>
      <c r="D95" t="s">
        <v>67</v>
      </c>
      <c r="E95" t="s">
        <v>67</v>
      </c>
      <c r="F95" t="s">
        <v>67</v>
      </c>
      <c r="G95" t="s">
        <v>67</v>
      </c>
      <c r="H95" t="s">
        <v>67</v>
      </c>
      <c r="I95" t="s">
        <v>67</v>
      </c>
      <c r="J95" t="s">
        <v>67</v>
      </c>
      <c r="K95" t="s">
        <v>67</v>
      </c>
      <c r="L95" t="s">
        <v>67</v>
      </c>
      <c r="M95" t="s">
        <v>67</v>
      </c>
      <c r="N95" t="s">
        <v>67</v>
      </c>
      <c r="O95" t="s">
        <v>67</v>
      </c>
      <c r="P95" t="s">
        <v>67</v>
      </c>
      <c r="Q95" t="s">
        <v>67</v>
      </c>
      <c r="R95" t="s">
        <v>67</v>
      </c>
      <c r="S95" t="s">
        <v>67</v>
      </c>
      <c r="T95" t="s">
        <v>67</v>
      </c>
      <c r="U95" t="s">
        <v>67</v>
      </c>
    </row>
    <row r="96" spans="1:22" x14ac:dyDescent="0.25">
      <c r="A96" s="5" t="s">
        <v>213</v>
      </c>
      <c r="B96" s="5" t="s">
        <v>214</v>
      </c>
      <c r="C96">
        <v>0.3</v>
      </c>
      <c r="D96">
        <v>17.399999999999999</v>
      </c>
      <c r="E96">
        <v>-17.2</v>
      </c>
      <c r="F96">
        <v>43</v>
      </c>
      <c r="G96">
        <v>35.4</v>
      </c>
      <c r="H96">
        <v>-28.2</v>
      </c>
      <c r="I96">
        <v>15.8</v>
      </c>
      <c r="J96">
        <v>-23.6</v>
      </c>
      <c r="K96">
        <v>-38.299999999999997</v>
      </c>
      <c r="L96">
        <v>-38.799999999999997</v>
      </c>
      <c r="M96">
        <v>-35.6</v>
      </c>
      <c r="N96">
        <v>-19.100000000000001</v>
      </c>
      <c r="O96">
        <v>-3.1</v>
      </c>
      <c r="P96">
        <v>-41.3</v>
      </c>
      <c r="Q96">
        <v>37</v>
      </c>
      <c r="R96">
        <v>125</v>
      </c>
      <c r="S96">
        <v>117.7</v>
      </c>
      <c r="T96">
        <v>106.2</v>
      </c>
      <c r="U96">
        <v>110.1</v>
      </c>
      <c r="V96">
        <v>110.1</v>
      </c>
    </row>
  </sheetData>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N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11" customWidth="1"/>
    <col min="13" max="13" width="10" customWidth="1"/>
    <col min="14" max="14" width="8" customWidth="1"/>
  </cols>
  <sheetData>
    <row r="1" spans="1:14" ht="18.75" customHeight="1" x14ac:dyDescent="0.3">
      <c r="A1" s="1" t="s">
        <v>874</v>
      </c>
      <c r="B1" s="2" t="s">
        <v>875</v>
      </c>
      <c r="C1" s="2"/>
      <c r="D1" s="2"/>
      <c r="E1" s="2"/>
      <c r="F1" s="2" t="str">
        <f>HYPERLINK("dax-30_Stock_Data_EUR.xlsx#INDEX!A1", "Back to INDEX")</f>
        <v>Back to INDEX</v>
      </c>
      <c r="G1" s="2"/>
      <c r="H1" s="2"/>
      <c r="I1" s="2"/>
      <c r="J1" s="2"/>
      <c r="K1" s="2"/>
      <c r="L1" s="2"/>
      <c r="M1" s="2"/>
      <c r="N1" s="2"/>
    </row>
    <row r="2" spans="1:14" x14ac:dyDescent="0.25">
      <c r="A2" s="3"/>
      <c r="B2" s="4"/>
      <c r="C2" s="4"/>
      <c r="D2" s="4"/>
      <c r="E2" s="4"/>
      <c r="F2" s="4"/>
      <c r="G2" s="4"/>
      <c r="H2" s="4"/>
      <c r="I2" s="4"/>
      <c r="J2" s="4"/>
      <c r="K2" s="4"/>
      <c r="L2" s="4"/>
      <c r="M2" s="4"/>
      <c r="N2" s="4"/>
    </row>
    <row r="3" spans="1:14" x14ac:dyDescent="0.25">
      <c r="A3" s="5" t="s">
        <v>3</v>
      </c>
      <c r="C3" s="5" t="s">
        <v>4</v>
      </c>
      <c r="D3" s="5"/>
      <c r="G3" s="5" t="s">
        <v>5</v>
      </c>
      <c r="H3" s="5"/>
      <c r="J3" s="5" t="s">
        <v>6</v>
      </c>
      <c r="K3" s="5"/>
    </row>
    <row r="4" spans="1:14" x14ac:dyDescent="0.25">
      <c r="A4" s="5" t="s">
        <v>7</v>
      </c>
      <c r="B4" t="s">
        <v>876</v>
      </c>
      <c r="C4" s="5" t="s">
        <v>9</v>
      </c>
      <c r="D4" s="5"/>
      <c r="E4" t="s">
        <v>877</v>
      </c>
      <c r="G4" t="s">
        <v>878</v>
      </c>
      <c r="H4" t="s">
        <v>12</v>
      </c>
      <c r="J4" t="s">
        <v>879</v>
      </c>
      <c r="L4" t="s">
        <v>421</v>
      </c>
    </row>
    <row r="5" spans="1:14" x14ac:dyDescent="0.25">
      <c r="A5" s="5" t="s">
        <v>15</v>
      </c>
      <c r="B5" t="s">
        <v>880</v>
      </c>
      <c r="C5" s="5" t="s">
        <v>17</v>
      </c>
      <c r="D5" s="5"/>
      <c r="E5" t="s">
        <v>881</v>
      </c>
      <c r="G5" t="s">
        <v>449</v>
      </c>
      <c r="H5" t="s">
        <v>20</v>
      </c>
      <c r="J5" t="s">
        <v>225</v>
      </c>
      <c r="L5" t="s">
        <v>882</v>
      </c>
    </row>
    <row r="6" spans="1:14" x14ac:dyDescent="0.25">
      <c r="A6" s="5" t="s">
        <v>23</v>
      </c>
      <c r="B6" t="s">
        <v>883</v>
      </c>
      <c r="C6" s="5" t="s">
        <v>25</v>
      </c>
      <c r="D6" s="5"/>
      <c r="E6" t="s">
        <v>884</v>
      </c>
      <c r="G6" t="s">
        <v>318</v>
      </c>
      <c r="H6" t="s">
        <v>28</v>
      </c>
      <c r="J6" t="s">
        <v>237</v>
      </c>
      <c r="L6" t="s">
        <v>451</v>
      </c>
    </row>
    <row r="7" spans="1:14" x14ac:dyDescent="0.25">
      <c r="A7" s="5" t="s">
        <v>29</v>
      </c>
      <c r="B7" t="s">
        <v>277</v>
      </c>
      <c r="C7" s="5" t="s">
        <v>31</v>
      </c>
      <c r="D7" s="5"/>
      <c r="E7" t="s">
        <v>885</v>
      </c>
      <c r="G7" t="s">
        <v>279</v>
      </c>
      <c r="H7" t="s">
        <v>34</v>
      </c>
      <c r="J7" t="s">
        <v>248</v>
      </c>
      <c r="L7" t="s">
        <v>441</v>
      </c>
    </row>
    <row r="8" spans="1:14" x14ac:dyDescent="0.25">
      <c r="A8" s="5" t="s">
        <v>35</v>
      </c>
      <c r="B8" t="s">
        <v>36</v>
      </c>
      <c r="C8" s="5" t="s">
        <v>37</v>
      </c>
      <c r="D8" s="5"/>
      <c r="E8" t="s">
        <v>886</v>
      </c>
      <c r="G8" t="s">
        <v>833</v>
      </c>
      <c r="H8" t="s">
        <v>40</v>
      </c>
      <c r="J8" t="s">
        <v>887</v>
      </c>
      <c r="L8" t="s">
        <v>441</v>
      </c>
    </row>
    <row r="9" spans="1:14" x14ac:dyDescent="0.25">
      <c r="A9" s="5" t="s">
        <v>41</v>
      </c>
      <c r="B9" t="s">
        <v>42</v>
      </c>
      <c r="C9" s="5" t="s">
        <v>43</v>
      </c>
      <c r="D9" s="5"/>
      <c r="E9" t="s">
        <v>888</v>
      </c>
      <c r="J9" t="s">
        <v>889</v>
      </c>
      <c r="L9" t="s">
        <v>890</v>
      </c>
    </row>
    <row r="10" spans="1:14" x14ac:dyDescent="0.25">
      <c r="A10" s="5" t="s">
        <v>45</v>
      </c>
      <c r="B10" t="s">
        <v>323</v>
      </c>
      <c r="C10" s="5" t="s">
        <v>47</v>
      </c>
      <c r="D10" s="5"/>
      <c r="E10" t="s">
        <v>891</v>
      </c>
      <c r="J10" t="s">
        <v>892</v>
      </c>
      <c r="L10" t="s">
        <v>351</v>
      </c>
    </row>
    <row r="11" spans="1:14" x14ac:dyDescent="0.25">
      <c r="A11" s="5" t="s">
        <v>49</v>
      </c>
      <c r="B11" t="s">
        <v>719</v>
      </c>
      <c r="J11" t="s">
        <v>893</v>
      </c>
      <c r="L11" t="s">
        <v>276</v>
      </c>
    </row>
    <row r="12" spans="1:14" x14ac:dyDescent="0.25">
      <c r="A12" s="5" t="s">
        <v>51</v>
      </c>
      <c r="B12" t="s">
        <v>292</v>
      </c>
      <c r="J12" t="s">
        <v>894</v>
      </c>
      <c r="L12" t="s">
        <v>895</v>
      </c>
    </row>
    <row r="13" spans="1:14" x14ac:dyDescent="0.25">
      <c r="A13" s="5" t="s">
        <v>53</v>
      </c>
      <c r="B13" t="s">
        <v>896</v>
      </c>
    </row>
    <row r="14" spans="1:14" x14ac:dyDescent="0.25">
      <c r="A14" s="5" t="s">
        <v>55</v>
      </c>
      <c r="B14" t="s">
        <v>897</v>
      </c>
    </row>
    <row r="15" spans="1:14" x14ac:dyDescent="0.25">
      <c r="A15" s="5" t="s">
        <v>57</v>
      </c>
      <c r="B15" t="s">
        <v>898</v>
      </c>
    </row>
    <row r="16" spans="1:14" x14ac:dyDescent="0.25">
      <c r="A16" s="5" t="s">
        <v>59</v>
      </c>
      <c r="B16" t="s">
        <v>899</v>
      </c>
    </row>
    <row r="17" spans="1:14" x14ac:dyDescent="0.25">
      <c r="A17" s="5" t="s">
        <v>61</v>
      </c>
      <c r="B17" t="s">
        <v>900</v>
      </c>
    </row>
    <row r="18" spans="1:14" x14ac:dyDescent="0.25">
      <c r="A18" s="3"/>
      <c r="B18" s="4"/>
      <c r="C18" s="4"/>
      <c r="D18" s="4"/>
      <c r="E18" s="4"/>
      <c r="F18" s="4"/>
      <c r="G18" s="4"/>
      <c r="H18" s="4"/>
      <c r="I18" s="4"/>
      <c r="J18" s="4"/>
      <c r="K18" s="4"/>
      <c r="L18" s="4"/>
      <c r="M18" s="4"/>
      <c r="N18" s="4"/>
    </row>
    <row r="19" spans="1:14"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row>
    <row r="20" spans="1:14" x14ac:dyDescent="0.25">
      <c r="A20" s="5" t="s">
        <v>65</v>
      </c>
      <c r="B20" s="5" t="s">
        <v>66</v>
      </c>
      <c r="C20">
        <v>12822</v>
      </c>
      <c r="D20">
        <v>12550</v>
      </c>
      <c r="E20">
        <v>11743</v>
      </c>
      <c r="F20">
        <v>10498</v>
      </c>
      <c r="G20">
        <v>10346</v>
      </c>
      <c r="H20">
        <v>10016</v>
      </c>
      <c r="I20">
        <v>9770</v>
      </c>
      <c r="J20">
        <v>9690</v>
      </c>
      <c r="K20">
        <v>8679</v>
      </c>
      <c r="L20">
        <v>7649</v>
      </c>
      <c r="M20">
        <v>6365</v>
      </c>
      <c r="N20">
        <v>7380</v>
      </c>
    </row>
    <row r="21" spans="1:14" x14ac:dyDescent="0.25">
      <c r="A21" s="5" t="s">
        <v>299</v>
      </c>
      <c r="B21" s="5" t="s">
        <v>300</v>
      </c>
      <c r="C21">
        <v>2743</v>
      </c>
      <c r="D21">
        <v>2592</v>
      </c>
      <c r="E21">
        <v>2492</v>
      </c>
      <c r="F21">
        <v>2369</v>
      </c>
      <c r="G21">
        <v>2266</v>
      </c>
      <c r="H21">
        <v>2028</v>
      </c>
      <c r="I21">
        <v>1946</v>
      </c>
      <c r="J21">
        <v>1926</v>
      </c>
      <c r="K21">
        <v>1768</v>
      </c>
      <c r="L21">
        <v>1636</v>
      </c>
      <c r="M21">
        <v>1460</v>
      </c>
      <c r="N21">
        <v>1492</v>
      </c>
    </row>
    <row r="22" spans="1:14" x14ac:dyDescent="0.25">
      <c r="A22" s="5" t="s">
        <v>68</v>
      </c>
      <c r="B22" s="5" t="s">
        <v>69</v>
      </c>
      <c r="C22">
        <v>716.9</v>
      </c>
      <c r="D22">
        <v>721</v>
      </c>
      <c r="E22">
        <v>619.1</v>
      </c>
      <c r="F22">
        <v>647.29999999999995</v>
      </c>
      <c r="G22">
        <v>661.8</v>
      </c>
      <c r="H22">
        <v>591.6</v>
      </c>
      <c r="I22">
        <v>555.9</v>
      </c>
      <c r="J22">
        <v>573.5</v>
      </c>
      <c r="K22">
        <v>545.79999999999995</v>
      </c>
      <c r="L22">
        <v>409</v>
      </c>
      <c r="M22">
        <v>270.7</v>
      </c>
      <c r="N22">
        <v>278.2</v>
      </c>
    </row>
    <row r="23" spans="1:14" x14ac:dyDescent="0.25">
      <c r="A23" s="5" t="s">
        <v>70</v>
      </c>
      <c r="B23" s="5" t="s">
        <v>71</v>
      </c>
      <c r="C23">
        <v>-83.5</v>
      </c>
      <c r="D23">
        <v>-97.5</v>
      </c>
      <c r="E23">
        <v>-94.5</v>
      </c>
      <c r="F23">
        <v>-111.6</v>
      </c>
      <c r="G23">
        <v>-112.5</v>
      </c>
      <c r="H23">
        <v>-83.8</v>
      </c>
      <c r="I23">
        <v>-60.7</v>
      </c>
      <c r="J23">
        <v>-94.7</v>
      </c>
      <c r="K23">
        <v>-126.3</v>
      </c>
      <c r="L23">
        <v>-177.2</v>
      </c>
      <c r="M23">
        <v>-223.6</v>
      </c>
      <c r="N23">
        <v>-279.5</v>
      </c>
    </row>
    <row r="24" spans="1:14" x14ac:dyDescent="0.25">
      <c r="A24" s="5" t="s">
        <v>72</v>
      </c>
      <c r="B24" s="5" t="s">
        <v>73</v>
      </c>
      <c r="C24">
        <v>633.4</v>
      </c>
      <c r="D24">
        <v>623.5</v>
      </c>
      <c r="E24">
        <v>524.6</v>
      </c>
      <c r="F24">
        <v>535.70000000000005</v>
      </c>
      <c r="G24">
        <v>549.29999999999995</v>
      </c>
      <c r="H24">
        <v>507.8</v>
      </c>
      <c r="I24">
        <v>495.2</v>
      </c>
      <c r="J24">
        <v>478.8</v>
      </c>
      <c r="K24">
        <v>419.5</v>
      </c>
      <c r="L24">
        <v>231.8</v>
      </c>
      <c r="M24">
        <v>47.1</v>
      </c>
      <c r="N24">
        <v>-1.3</v>
      </c>
    </row>
    <row r="25" spans="1:14" x14ac:dyDescent="0.25">
      <c r="A25" s="5" t="s">
        <v>74</v>
      </c>
      <c r="B25" s="5" t="s">
        <v>75</v>
      </c>
      <c r="C25">
        <v>164.2</v>
      </c>
      <c r="D25">
        <v>161.19999999999999</v>
      </c>
      <c r="E25">
        <v>162.6</v>
      </c>
      <c r="F25">
        <v>174.7</v>
      </c>
      <c r="G25">
        <v>181.2</v>
      </c>
      <c r="H25">
        <v>168.1</v>
      </c>
      <c r="I25">
        <v>156.30000000000001</v>
      </c>
      <c r="J25">
        <v>140.6</v>
      </c>
      <c r="K25">
        <v>140.19999999999999</v>
      </c>
      <c r="L25">
        <v>85.2</v>
      </c>
      <c r="M25">
        <v>46.6</v>
      </c>
      <c r="N25">
        <v>40.5</v>
      </c>
    </row>
    <row r="26" spans="1:14" x14ac:dyDescent="0.25">
      <c r="A26" s="5" t="s">
        <v>76</v>
      </c>
      <c r="B26" s="5" t="s">
        <v>77</v>
      </c>
      <c r="C26">
        <v>469.2</v>
      </c>
      <c r="D26">
        <v>462.3</v>
      </c>
      <c r="E26">
        <v>362</v>
      </c>
      <c r="F26">
        <v>361</v>
      </c>
      <c r="G26">
        <v>368.1</v>
      </c>
      <c r="H26">
        <v>339.7</v>
      </c>
      <c r="I26">
        <v>338.9</v>
      </c>
      <c r="J26">
        <v>338.2</v>
      </c>
      <c r="K26">
        <v>279.3</v>
      </c>
      <c r="L26">
        <v>146.6</v>
      </c>
      <c r="M26">
        <v>0.5</v>
      </c>
      <c r="N26">
        <v>-41.8</v>
      </c>
    </row>
    <row r="27" spans="1:14" x14ac:dyDescent="0.25">
      <c r="A27" s="5" t="s">
        <v>78</v>
      </c>
      <c r="B27" s="5" t="s">
        <v>79</v>
      </c>
      <c r="C27">
        <v>-2.5</v>
      </c>
      <c r="D27">
        <v>-1.4</v>
      </c>
      <c r="E27">
        <v>-1.2</v>
      </c>
      <c r="F27">
        <v>-0.7</v>
      </c>
      <c r="G27">
        <v>-3.1</v>
      </c>
      <c r="H27">
        <v>-0.4</v>
      </c>
      <c r="I27">
        <v>0.3</v>
      </c>
      <c r="J27">
        <v>-2</v>
      </c>
      <c r="K27">
        <v>-1.9</v>
      </c>
      <c r="L27">
        <v>-3</v>
      </c>
      <c r="M27">
        <v>-0.6</v>
      </c>
      <c r="N27">
        <v>-0.3</v>
      </c>
    </row>
    <row r="28" spans="1:14" x14ac:dyDescent="0.25">
      <c r="A28" s="5" t="s">
        <v>80</v>
      </c>
      <c r="B28" s="5" t="s">
        <v>81</v>
      </c>
      <c r="C28">
        <v>466.7</v>
      </c>
      <c r="D28">
        <v>460.9</v>
      </c>
      <c r="E28">
        <v>360.8</v>
      </c>
      <c r="F28">
        <v>360.3</v>
      </c>
      <c r="G28">
        <v>365</v>
      </c>
      <c r="H28">
        <v>339.3</v>
      </c>
      <c r="I28">
        <v>339.2</v>
      </c>
      <c r="J28">
        <v>336.2</v>
      </c>
      <c r="K28">
        <v>277.39999999999998</v>
      </c>
      <c r="L28">
        <v>143.6</v>
      </c>
      <c r="M28">
        <v>-0.1</v>
      </c>
      <c r="N28">
        <v>-42.1</v>
      </c>
    </row>
    <row r="29" spans="1:14" x14ac:dyDescent="0.25">
      <c r="A29" s="5" t="s">
        <v>82</v>
      </c>
      <c r="B29" s="5" t="s">
        <v>83</v>
      </c>
      <c r="C29">
        <v>3791</v>
      </c>
      <c r="D29">
        <v>3664</v>
      </c>
      <c r="E29">
        <v>3490</v>
      </c>
      <c r="F29">
        <v>3282</v>
      </c>
      <c r="G29">
        <v>3099</v>
      </c>
      <c r="H29">
        <v>2936</v>
      </c>
      <c r="I29">
        <v>2590</v>
      </c>
      <c r="J29">
        <v>2530</v>
      </c>
      <c r="K29">
        <v>2536</v>
      </c>
      <c r="L29">
        <v>2142</v>
      </c>
      <c r="M29">
        <v>1966</v>
      </c>
      <c r="N29">
        <v>1981</v>
      </c>
    </row>
    <row r="30" spans="1:14" x14ac:dyDescent="0.25">
      <c r="A30" s="5" t="s">
        <v>84</v>
      </c>
      <c r="B30" s="5" t="s">
        <v>85</v>
      </c>
      <c r="C30">
        <v>4773</v>
      </c>
      <c r="D30">
        <v>4030</v>
      </c>
      <c r="E30">
        <v>3794</v>
      </c>
      <c r="F30">
        <v>4005</v>
      </c>
      <c r="G30">
        <v>3877</v>
      </c>
      <c r="H30">
        <v>3279</v>
      </c>
      <c r="I30">
        <v>3038</v>
      </c>
      <c r="J30">
        <v>3181</v>
      </c>
      <c r="K30">
        <v>3039</v>
      </c>
      <c r="L30">
        <v>2828</v>
      </c>
      <c r="M30">
        <v>2688</v>
      </c>
      <c r="N30">
        <v>2812</v>
      </c>
    </row>
    <row r="31" spans="1:14" x14ac:dyDescent="0.25">
      <c r="A31" s="5" t="s">
        <v>86</v>
      </c>
      <c r="B31" s="5" t="s">
        <v>87</v>
      </c>
      <c r="C31">
        <v>8564</v>
      </c>
      <c r="D31">
        <v>7695</v>
      </c>
      <c r="E31">
        <v>7285</v>
      </c>
      <c r="F31">
        <v>7287</v>
      </c>
      <c r="G31">
        <v>6976</v>
      </c>
      <c r="H31">
        <v>6215</v>
      </c>
      <c r="I31">
        <v>5627</v>
      </c>
      <c r="J31">
        <v>5711</v>
      </c>
      <c r="K31">
        <v>5576</v>
      </c>
      <c r="L31">
        <v>4970</v>
      </c>
      <c r="M31">
        <v>4654</v>
      </c>
      <c r="N31">
        <v>4793</v>
      </c>
    </row>
    <row r="32" spans="1:14" x14ac:dyDescent="0.25">
      <c r="A32" s="5" t="s">
        <v>88</v>
      </c>
      <c r="B32" s="5" t="s">
        <v>89</v>
      </c>
      <c r="C32">
        <v>2082</v>
      </c>
      <c r="D32">
        <v>1994</v>
      </c>
      <c r="E32">
        <v>2338</v>
      </c>
      <c r="F32">
        <v>1715</v>
      </c>
      <c r="G32">
        <v>1739</v>
      </c>
      <c r="H32">
        <v>1830</v>
      </c>
      <c r="I32">
        <v>1656</v>
      </c>
      <c r="J32">
        <v>1598</v>
      </c>
      <c r="K32">
        <v>1585</v>
      </c>
      <c r="L32">
        <v>1331</v>
      </c>
      <c r="M32">
        <v>1085</v>
      </c>
      <c r="N32">
        <v>1184</v>
      </c>
    </row>
    <row r="33" spans="1:14" x14ac:dyDescent="0.25">
      <c r="A33" s="5" t="s">
        <v>90</v>
      </c>
      <c r="B33" s="5" t="s">
        <v>91</v>
      </c>
      <c r="C33">
        <v>2903</v>
      </c>
      <c r="D33">
        <v>2400</v>
      </c>
      <c r="E33">
        <v>1961</v>
      </c>
      <c r="F33">
        <v>2613</v>
      </c>
      <c r="G33">
        <v>2547</v>
      </c>
      <c r="H33">
        <v>2029</v>
      </c>
      <c r="I33">
        <v>1877</v>
      </c>
      <c r="J33">
        <v>2122</v>
      </c>
      <c r="K33">
        <v>2230</v>
      </c>
      <c r="L33">
        <v>2021</v>
      </c>
      <c r="M33">
        <v>3397</v>
      </c>
      <c r="N33">
        <v>3481</v>
      </c>
    </row>
    <row r="34" spans="1:14" x14ac:dyDescent="0.25">
      <c r="A34" s="5" t="s">
        <v>92</v>
      </c>
      <c r="B34" s="5" t="s">
        <v>93</v>
      </c>
      <c r="C34">
        <v>4985</v>
      </c>
      <c r="D34">
        <v>4393</v>
      </c>
      <c r="E34">
        <v>4299</v>
      </c>
      <c r="F34">
        <v>4328</v>
      </c>
      <c r="G34">
        <v>4286</v>
      </c>
      <c r="H34">
        <v>3858</v>
      </c>
      <c r="I34">
        <v>3533</v>
      </c>
      <c r="J34">
        <v>3719</v>
      </c>
      <c r="K34">
        <v>3814</v>
      </c>
      <c r="L34">
        <v>3352</v>
      </c>
      <c r="M34">
        <v>4482</v>
      </c>
      <c r="N34">
        <v>4664</v>
      </c>
    </row>
    <row r="35" spans="1:14" x14ac:dyDescent="0.25">
      <c r="A35" s="5" t="s">
        <v>78</v>
      </c>
      <c r="B35" s="5" t="s">
        <v>79</v>
      </c>
      <c r="C35">
        <v>63.2</v>
      </c>
      <c r="D35">
        <v>24.7</v>
      </c>
      <c r="E35">
        <v>12.5</v>
      </c>
      <c r="F35">
        <v>9.6999999999999993</v>
      </c>
      <c r="G35">
        <v>44.1</v>
      </c>
      <c r="H35">
        <v>31.4</v>
      </c>
      <c r="I35">
        <v>28.1</v>
      </c>
      <c r="J35">
        <v>28.8</v>
      </c>
      <c r="K35">
        <v>27.1</v>
      </c>
      <c r="L35">
        <v>8.4</v>
      </c>
      <c r="M35">
        <v>8.1999999999999993</v>
      </c>
      <c r="N35">
        <v>9.4</v>
      </c>
    </row>
    <row r="36" spans="1:14" x14ac:dyDescent="0.25">
      <c r="A36" s="5" t="s">
        <v>94</v>
      </c>
      <c r="B36" s="5" t="s">
        <v>95</v>
      </c>
      <c r="C36">
        <v>3516</v>
      </c>
      <c r="D36">
        <v>3277</v>
      </c>
      <c r="E36">
        <v>2973</v>
      </c>
      <c r="F36">
        <v>2950</v>
      </c>
      <c r="G36">
        <v>2646</v>
      </c>
      <c r="H36">
        <v>2326</v>
      </c>
      <c r="I36">
        <v>2066</v>
      </c>
      <c r="J36">
        <v>1962</v>
      </c>
      <c r="K36">
        <v>1734</v>
      </c>
      <c r="L36">
        <v>1610</v>
      </c>
      <c r="M36">
        <v>164.1</v>
      </c>
      <c r="N36">
        <v>118.9</v>
      </c>
    </row>
    <row r="37" spans="1:14" x14ac:dyDescent="0.25">
      <c r="A37" s="5" t="s">
        <v>96</v>
      </c>
      <c r="B37" s="5" t="s">
        <v>97</v>
      </c>
      <c r="C37">
        <v>8564</v>
      </c>
      <c r="D37">
        <v>7695</v>
      </c>
      <c r="E37">
        <v>7285</v>
      </c>
      <c r="F37">
        <v>7287</v>
      </c>
      <c r="G37">
        <v>6976</v>
      </c>
      <c r="H37">
        <v>6215</v>
      </c>
      <c r="I37">
        <v>5627</v>
      </c>
      <c r="J37">
        <v>5711</v>
      </c>
      <c r="K37">
        <v>5576</v>
      </c>
      <c r="L37">
        <v>4970</v>
      </c>
      <c r="M37">
        <v>4654</v>
      </c>
      <c r="N37">
        <v>4793</v>
      </c>
    </row>
    <row r="38" spans="1:14" x14ac:dyDescent="0.25">
      <c r="A38" s="5" t="s">
        <v>98</v>
      </c>
      <c r="B38" s="5" t="s">
        <v>99</v>
      </c>
      <c r="C38">
        <v>154.5</v>
      </c>
      <c r="D38">
        <v>154.5</v>
      </c>
      <c r="E38">
        <v>154.5</v>
      </c>
      <c r="F38">
        <v>154.5</v>
      </c>
      <c r="G38">
        <v>154.5</v>
      </c>
      <c r="H38">
        <v>154.5</v>
      </c>
      <c r="I38">
        <v>154.5</v>
      </c>
      <c r="J38">
        <v>154.5</v>
      </c>
      <c r="K38">
        <v>154.5</v>
      </c>
      <c r="L38">
        <v>154.5</v>
      </c>
      <c r="M38" t="s">
        <v>67</v>
      </c>
      <c r="N38" t="s">
        <v>67</v>
      </c>
    </row>
    <row r="39" spans="1:14" x14ac:dyDescent="0.25">
      <c r="A39" s="5" t="s">
        <v>100</v>
      </c>
      <c r="B39" s="5" t="s">
        <v>101</v>
      </c>
      <c r="C39">
        <v>154.5</v>
      </c>
      <c r="D39">
        <v>154.5</v>
      </c>
      <c r="E39">
        <v>154.5</v>
      </c>
      <c r="F39">
        <v>154.5</v>
      </c>
      <c r="G39">
        <v>154.5</v>
      </c>
      <c r="H39">
        <v>154.5</v>
      </c>
      <c r="I39">
        <v>154.5</v>
      </c>
      <c r="J39">
        <v>154.5</v>
      </c>
      <c r="K39">
        <v>154.5</v>
      </c>
      <c r="L39">
        <v>154.5</v>
      </c>
      <c r="M39" t="s">
        <v>67</v>
      </c>
      <c r="N39" t="s">
        <v>67</v>
      </c>
    </row>
    <row r="40" spans="1:14" x14ac:dyDescent="0.25">
      <c r="A40" s="5" t="s">
        <v>102</v>
      </c>
      <c r="B40" s="5" t="s">
        <v>103</v>
      </c>
      <c r="C40">
        <v>4.0999999999999996</v>
      </c>
      <c r="D40">
        <v>4.04</v>
      </c>
      <c r="E40">
        <v>3.4</v>
      </c>
      <c r="F40">
        <v>3.47</v>
      </c>
      <c r="G40">
        <v>3.56</v>
      </c>
      <c r="H40">
        <v>3.29</v>
      </c>
      <c r="I40">
        <v>3.21</v>
      </c>
      <c r="J40">
        <v>3.1</v>
      </c>
      <c r="K40">
        <v>2.72</v>
      </c>
      <c r="L40">
        <v>1.5</v>
      </c>
      <c r="M40" t="s">
        <v>67</v>
      </c>
      <c r="N40" t="s">
        <v>67</v>
      </c>
    </row>
    <row r="41" spans="1:14" x14ac:dyDescent="0.25">
      <c r="A41" s="5" t="s">
        <v>104</v>
      </c>
      <c r="B41" s="5" t="s">
        <v>105</v>
      </c>
      <c r="C41">
        <v>3.02</v>
      </c>
      <c r="D41">
        <v>2.98</v>
      </c>
      <c r="E41">
        <v>2.34</v>
      </c>
      <c r="F41">
        <v>2.33</v>
      </c>
      <c r="G41">
        <v>2.36</v>
      </c>
      <c r="H41">
        <v>2.2000000000000002</v>
      </c>
      <c r="I41">
        <v>2.2000000000000002</v>
      </c>
      <c r="J41">
        <v>2.1800000000000002</v>
      </c>
      <c r="K41">
        <v>1.8</v>
      </c>
      <c r="L41">
        <v>0.98</v>
      </c>
      <c r="M41" t="s">
        <v>67</v>
      </c>
      <c r="N41" t="s">
        <v>67</v>
      </c>
    </row>
    <row r="42" spans="1:14" x14ac:dyDescent="0.25">
      <c r="A42" s="5" t="s">
        <v>106</v>
      </c>
      <c r="B42" s="5" t="s">
        <v>107</v>
      </c>
      <c r="C42">
        <v>3.02</v>
      </c>
      <c r="D42">
        <v>2.98</v>
      </c>
      <c r="E42">
        <v>2.34</v>
      </c>
      <c r="F42">
        <v>2.33</v>
      </c>
      <c r="G42">
        <v>2.36</v>
      </c>
      <c r="H42">
        <v>2.2000000000000002</v>
      </c>
      <c r="I42">
        <v>2.2000000000000002</v>
      </c>
      <c r="J42">
        <v>2.1800000000000002</v>
      </c>
      <c r="K42">
        <v>1.8</v>
      </c>
      <c r="L42">
        <v>0.98</v>
      </c>
      <c r="M42" t="s">
        <v>67</v>
      </c>
      <c r="N42" t="s">
        <v>67</v>
      </c>
    </row>
    <row r="43" spans="1:14" x14ac:dyDescent="0.25">
      <c r="A43" s="5" t="s">
        <v>108</v>
      </c>
      <c r="B43" s="5" t="s">
        <v>109</v>
      </c>
      <c r="C43">
        <v>1.25</v>
      </c>
      <c r="D43">
        <v>1.2</v>
      </c>
      <c r="E43">
        <v>1.1000000000000001</v>
      </c>
      <c r="F43">
        <v>1.05</v>
      </c>
      <c r="G43">
        <v>1</v>
      </c>
      <c r="H43">
        <v>0.9</v>
      </c>
      <c r="I43">
        <v>0.87</v>
      </c>
      <c r="J43">
        <v>0.8</v>
      </c>
      <c r="K43">
        <v>0.67</v>
      </c>
      <c r="L43">
        <v>0.47</v>
      </c>
      <c r="M43" t="s">
        <v>67</v>
      </c>
      <c r="N43" t="s">
        <v>67</v>
      </c>
    </row>
    <row r="44" spans="1:14" x14ac:dyDescent="0.25">
      <c r="A44" s="5" t="s">
        <v>110</v>
      </c>
      <c r="B44" s="5" t="s">
        <v>111</v>
      </c>
      <c r="C44">
        <v>193.13</v>
      </c>
      <c r="D44">
        <v>185.4</v>
      </c>
      <c r="E44">
        <v>169.95</v>
      </c>
      <c r="F44">
        <v>162.19999999999999</v>
      </c>
      <c r="G44">
        <v>154.5</v>
      </c>
      <c r="H44">
        <v>139.1</v>
      </c>
      <c r="I44">
        <v>133.9</v>
      </c>
      <c r="J44">
        <v>123.6</v>
      </c>
      <c r="K44">
        <v>103</v>
      </c>
      <c r="L44">
        <v>72.099999999999994</v>
      </c>
      <c r="M44" t="s">
        <v>67</v>
      </c>
      <c r="N44" t="s">
        <v>67</v>
      </c>
    </row>
    <row r="45" spans="1:14" x14ac:dyDescent="0.25">
      <c r="A45" s="5" t="s">
        <v>124</v>
      </c>
      <c r="B45" s="5" t="s">
        <v>125</v>
      </c>
      <c r="C45">
        <v>82.99</v>
      </c>
      <c r="D45">
        <v>81.23</v>
      </c>
      <c r="E45">
        <v>76.010000000000005</v>
      </c>
      <c r="F45">
        <v>67.95</v>
      </c>
      <c r="G45">
        <v>66.97</v>
      </c>
      <c r="H45">
        <v>64.83</v>
      </c>
      <c r="I45">
        <v>63.23</v>
      </c>
      <c r="J45">
        <v>62.72</v>
      </c>
      <c r="K45">
        <v>56.18</v>
      </c>
      <c r="L45">
        <v>49.51</v>
      </c>
      <c r="M45" t="s">
        <v>67</v>
      </c>
      <c r="N45" t="s">
        <v>67</v>
      </c>
    </row>
    <row r="46" spans="1:14" x14ac:dyDescent="0.25">
      <c r="A46" s="5" t="s">
        <v>112</v>
      </c>
      <c r="B46" s="5" t="s">
        <v>113</v>
      </c>
      <c r="C46">
        <v>22.76</v>
      </c>
      <c r="D46">
        <v>21.21</v>
      </c>
      <c r="E46">
        <v>19.239999999999998</v>
      </c>
      <c r="F46">
        <v>19.09</v>
      </c>
      <c r="G46">
        <v>17.13</v>
      </c>
      <c r="H46">
        <v>15.05</v>
      </c>
      <c r="I46">
        <v>13.37</v>
      </c>
      <c r="J46">
        <v>12.7</v>
      </c>
      <c r="K46">
        <v>11.22</v>
      </c>
      <c r="L46">
        <v>10.42</v>
      </c>
      <c r="M46" t="s">
        <v>67</v>
      </c>
      <c r="N46" t="s">
        <v>67</v>
      </c>
    </row>
    <row r="47" spans="1:14" x14ac:dyDescent="0.25">
      <c r="A47" s="5" t="s">
        <v>114</v>
      </c>
      <c r="B47" s="5" t="s">
        <v>115</v>
      </c>
      <c r="C47">
        <v>5.69</v>
      </c>
      <c r="D47">
        <v>2.4300000000000002</v>
      </c>
      <c r="E47">
        <v>2.62</v>
      </c>
      <c r="F47">
        <v>3.49</v>
      </c>
      <c r="G47">
        <v>3.84</v>
      </c>
      <c r="H47">
        <v>2.39</v>
      </c>
      <c r="I47">
        <v>2.3199999999999998</v>
      </c>
      <c r="J47">
        <v>2.8</v>
      </c>
      <c r="K47">
        <v>2.2599999999999998</v>
      </c>
      <c r="L47">
        <v>0.97</v>
      </c>
      <c r="M47" t="s">
        <v>67</v>
      </c>
      <c r="N47" t="s">
        <v>67</v>
      </c>
    </row>
    <row r="48" spans="1:14" x14ac:dyDescent="0.25">
      <c r="A48" s="5" t="s">
        <v>116</v>
      </c>
      <c r="B48" s="5" t="s">
        <v>117</v>
      </c>
      <c r="C48">
        <v>55.43</v>
      </c>
      <c r="D48">
        <v>49.8</v>
      </c>
      <c r="E48">
        <v>47.15</v>
      </c>
      <c r="F48">
        <v>47.17</v>
      </c>
      <c r="G48">
        <v>45.15</v>
      </c>
      <c r="H48">
        <v>40.229999999999997</v>
      </c>
      <c r="I48">
        <v>36.42</v>
      </c>
      <c r="J48">
        <v>36.96</v>
      </c>
      <c r="K48">
        <v>36.090000000000003</v>
      </c>
      <c r="L48">
        <v>32.17</v>
      </c>
      <c r="M48" t="s">
        <v>67</v>
      </c>
      <c r="N48" t="s">
        <v>67</v>
      </c>
    </row>
    <row r="49" spans="1:14" x14ac:dyDescent="0.25">
      <c r="A49" s="5" t="s">
        <v>118</v>
      </c>
      <c r="B49" s="5" t="s">
        <v>119</v>
      </c>
      <c r="C49">
        <v>17492</v>
      </c>
      <c r="D49">
        <v>16616</v>
      </c>
      <c r="E49">
        <v>15172</v>
      </c>
      <c r="F49">
        <v>14826</v>
      </c>
      <c r="G49">
        <v>14459</v>
      </c>
      <c r="H49">
        <v>13622</v>
      </c>
      <c r="I49">
        <v>13185</v>
      </c>
      <c r="J49">
        <v>12988</v>
      </c>
      <c r="K49">
        <v>12950</v>
      </c>
      <c r="L49">
        <v>12132</v>
      </c>
      <c r="M49">
        <v>10876</v>
      </c>
      <c r="N49" t="s">
        <v>67</v>
      </c>
    </row>
    <row r="50" spans="1:14" x14ac:dyDescent="0.25">
      <c r="A50" s="5" t="s">
        <v>120</v>
      </c>
      <c r="B50" s="5" t="s">
        <v>121</v>
      </c>
      <c r="C50">
        <v>1073</v>
      </c>
      <c r="D50">
        <v>1005</v>
      </c>
      <c r="E50">
        <v>990.8</v>
      </c>
      <c r="F50">
        <v>913</v>
      </c>
      <c r="G50">
        <v>853</v>
      </c>
      <c r="H50">
        <v>760.1</v>
      </c>
      <c r="I50">
        <v>720</v>
      </c>
      <c r="J50">
        <v>721.6</v>
      </c>
      <c r="K50">
        <v>647.4</v>
      </c>
      <c r="L50">
        <v>618.1</v>
      </c>
      <c r="M50">
        <v>590.29999999999995</v>
      </c>
      <c r="N50" t="s">
        <v>67</v>
      </c>
    </row>
    <row r="51" spans="1:14" x14ac:dyDescent="0.25">
      <c r="A51" s="5" t="s">
        <v>122</v>
      </c>
      <c r="B51" s="5" t="s">
        <v>123</v>
      </c>
      <c r="C51">
        <v>61319</v>
      </c>
      <c r="D51">
        <v>60466</v>
      </c>
      <c r="E51">
        <v>65305</v>
      </c>
      <c r="F51">
        <v>61581</v>
      </c>
      <c r="G51">
        <v>58994</v>
      </c>
      <c r="H51">
        <v>55799</v>
      </c>
      <c r="I51">
        <v>54608</v>
      </c>
      <c r="J51">
        <v>55559</v>
      </c>
      <c r="K51">
        <v>49992</v>
      </c>
      <c r="L51">
        <v>50948</v>
      </c>
      <c r="M51">
        <v>54275</v>
      </c>
      <c r="N51" t="s">
        <v>67</v>
      </c>
    </row>
    <row r="52" spans="1:14" x14ac:dyDescent="0.25">
      <c r="A52" s="5" t="s">
        <v>301</v>
      </c>
      <c r="B52" s="5" t="s">
        <v>302</v>
      </c>
      <c r="C52">
        <v>733009</v>
      </c>
      <c r="D52">
        <v>756024</v>
      </c>
      <c r="E52">
        <v>774011</v>
      </c>
      <c r="F52">
        <v>708107</v>
      </c>
      <c r="G52">
        <v>739007</v>
      </c>
      <c r="H52">
        <v>735252</v>
      </c>
      <c r="I52">
        <v>740956</v>
      </c>
      <c r="J52">
        <v>746066</v>
      </c>
      <c r="K52">
        <v>670216</v>
      </c>
      <c r="L52">
        <v>630490</v>
      </c>
      <c r="M52">
        <v>585197</v>
      </c>
      <c r="N52" t="s">
        <v>67</v>
      </c>
    </row>
    <row r="53" spans="1:14" x14ac:dyDescent="0.25">
      <c r="A53" s="5" t="s">
        <v>126</v>
      </c>
      <c r="B53" s="5" t="s">
        <v>127</v>
      </c>
      <c r="C53">
        <v>156803</v>
      </c>
      <c r="D53">
        <v>155976</v>
      </c>
      <c r="E53">
        <v>164230</v>
      </c>
      <c r="F53">
        <v>159807</v>
      </c>
      <c r="G53">
        <v>156719</v>
      </c>
      <c r="H53">
        <v>148840</v>
      </c>
      <c r="I53">
        <v>147554</v>
      </c>
      <c r="J53">
        <v>148268</v>
      </c>
      <c r="K53">
        <v>136525</v>
      </c>
      <c r="L53">
        <v>134883</v>
      </c>
      <c r="M53">
        <v>134195</v>
      </c>
      <c r="N53" t="s">
        <v>67</v>
      </c>
    </row>
    <row r="54" spans="1:14" x14ac:dyDescent="0.25">
      <c r="A54" s="5" t="s">
        <v>128</v>
      </c>
      <c r="B54" s="5" t="s">
        <v>129</v>
      </c>
      <c r="C54">
        <v>26681</v>
      </c>
      <c r="D54">
        <v>27738</v>
      </c>
      <c r="E54">
        <v>23781</v>
      </c>
      <c r="F54">
        <v>24302</v>
      </c>
      <c r="G54">
        <v>25244</v>
      </c>
      <c r="H54">
        <v>24908</v>
      </c>
      <c r="I54">
        <v>25726</v>
      </c>
      <c r="J54">
        <v>25885</v>
      </c>
      <c r="K54">
        <v>21421</v>
      </c>
      <c r="L54">
        <v>11836</v>
      </c>
      <c r="M54">
        <v>-9.19</v>
      </c>
      <c r="N54" t="s">
        <v>67</v>
      </c>
    </row>
    <row r="55" spans="1:14" x14ac:dyDescent="0.25">
      <c r="A55" s="5" t="s">
        <v>130</v>
      </c>
      <c r="B55" s="5" t="s">
        <v>131</v>
      </c>
      <c r="C55">
        <v>16.100000000000001</v>
      </c>
      <c r="D55">
        <v>12.7</v>
      </c>
      <c r="E55">
        <v>22.6</v>
      </c>
      <c r="F55">
        <v>22.7</v>
      </c>
      <c r="G55">
        <v>20.5</v>
      </c>
      <c r="H55">
        <v>21.1</v>
      </c>
      <c r="I55">
        <v>20.399999999999999</v>
      </c>
      <c r="J55">
        <v>15.2</v>
      </c>
      <c r="K55">
        <v>13.3</v>
      </c>
      <c r="L55">
        <v>26</v>
      </c>
      <c r="M55" t="s">
        <v>67</v>
      </c>
      <c r="N55" t="s">
        <v>67</v>
      </c>
    </row>
    <row r="56" spans="1:14" x14ac:dyDescent="0.25">
      <c r="A56" s="5" t="s">
        <v>132</v>
      </c>
      <c r="B56" s="5" t="s">
        <v>133</v>
      </c>
      <c r="C56">
        <v>0.57999999999999996</v>
      </c>
      <c r="D56">
        <v>0.46</v>
      </c>
      <c r="E56">
        <v>0.69</v>
      </c>
      <c r="F56">
        <v>0.78</v>
      </c>
      <c r="G56">
        <v>0.72</v>
      </c>
      <c r="H56">
        <v>0.72</v>
      </c>
      <c r="I56">
        <v>0.71</v>
      </c>
      <c r="J56">
        <v>0.53</v>
      </c>
      <c r="K56">
        <v>0.43</v>
      </c>
      <c r="L56">
        <v>0.51</v>
      </c>
      <c r="M56" t="s">
        <v>67</v>
      </c>
      <c r="N56" t="s">
        <v>67</v>
      </c>
    </row>
    <row r="57" spans="1:14" x14ac:dyDescent="0.25">
      <c r="A57" s="5" t="s">
        <v>134</v>
      </c>
      <c r="B57" s="5" t="s">
        <v>135</v>
      </c>
      <c r="C57">
        <v>2.13</v>
      </c>
      <c r="D57">
        <v>1.78</v>
      </c>
      <c r="E57">
        <v>2.74</v>
      </c>
      <c r="F57">
        <v>2.77</v>
      </c>
      <c r="G57">
        <v>2.82</v>
      </c>
      <c r="H57">
        <v>3.09</v>
      </c>
      <c r="I57">
        <v>3.36</v>
      </c>
      <c r="J57">
        <v>2.61</v>
      </c>
      <c r="K57">
        <v>2.14</v>
      </c>
      <c r="L57">
        <v>2.44</v>
      </c>
      <c r="M57" t="s">
        <v>67</v>
      </c>
      <c r="N57" t="s">
        <v>67</v>
      </c>
    </row>
    <row r="58" spans="1:14" x14ac:dyDescent="0.25">
      <c r="A58" s="5" t="s">
        <v>136</v>
      </c>
      <c r="B58" s="5" t="s">
        <v>137</v>
      </c>
      <c r="C58">
        <v>8.52</v>
      </c>
      <c r="D58">
        <v>15.52</v>
      </c>
      <c r="E58">
        <v>20.16</v>
      </c>
      <c r="F58">
        <v>15.11</v>
      </c>
      <c r="G58">
        <v>12.56</v>
      </c>
      <c r="H58">
        <v>19.440000000000001</v>
      </c>
      <c r="I58">
        <v>19.399999999999999</v>
      </c>
      <c r="J58">
        <v>11.83</v>
      </c>
      <c r="K58">
        <v>10.6</v>
      </c>
      <c r="L58">
        <v>26.14</v>
      </c>
      <c r="M58" t="s">
        <v>67</v>
      </c>
      <c r="N58" t="s">
        <v>67</v>
      </c>
    </row>
    <row r="59" spans="1:14" x14ac:dyDescent="0.25">
      <c r="A59" s="5" t="s">
        <v>138</v>
      </c>
      <c r="B59" s="5" t="s">
        <v>139</v>
      </c>
      <c r="C59">
        <v>2.58</v>
      </c>
      <c r="D59">
        <v>3.18</v>
      </c>
      <c r="E59">
        <v>2.08</v>
      </c>
      <c r="F59">
        <v>1.99</v>
      </c>
      <c r="G59">
        <v>2.0699999999999998</v>
      </c>
      <c r="H59">
        <v>1.94</v>
      </c>
      <c r="I59">
        <v>1.93</v>
      </c>
      <c r="J59">
        <v>2.41</v>
      </c>
      <c r="K59">
        <v>2.78</v>
      </c>
      <c r="L59">
        <v>1.84</v>
      </c>
      <c r="M59" t="s">
        <v>67</v>
      </c>
      <c r="N59" t="s">
        <v>67</v>
      </c>
    </row>
    <row r="60" spans="1:14" x14ac:dyDescent="0.25">
      <c r="A60" s="5" t="s">
        <v>140</v>
      </c>
      <c r="B60" s="5" t="s">
        <v>141</v>
      </c>
      <c r="C60">
        <v>6.2</v>
      </c>
      <c r="D60">
        <v>7.9</v>
      </c>
      <c r="E60">
        <v>4.4000000000000004</v>
      </c>
      <c r="F60">
        <v>4.4000000000000004</v>
      </c>
      <c r="G60">
        <v>4.9000000000000004</v>
      </c>
      <c r="H60">
        <v>4.7</v>
      </c>
      <c r="I60">
        <v>4.9000000000000004</v>
      </c>
      <c r="J60">
        <v>6.6</v>
      </c>
      <c r="K60">
        <v>7.5</v>
      </c>
      <c r="L60">
        <v>3.8</v>
      </c>
      <c r="M60" t="s">
        <v>67</v>
      </c>
      <c r="N60" t="s">
        <v>67</v>
      </c>
    </row>
    <row r="61" spans="1:14" x14ac:dyDescent="0.25">
      <c r="A61" s="5" t="s">
        <v>142</v>
      </c>
      <c r="B61" s="5" t="s">
        <v>143</v>
      </c>
      <c r="C61">
        <v>13.27</v>
      </c>
      <c r="D61">
        <v>14.07</v>
      </c>
      <c r="E61">
        <v>12.14</v>
      </c>
      <c r="F61">
        <v>12.22</v>
      </c>
      <c r="G61">
        <v>13.79</v>
      </c>
      <c r="H61">
        <v>14.59</v>
      </c>
      <c r="I61">
        <v>16.420000000000002</v>
      </c>
      <c r="J61">
        <v>17.13</v>
      </c>
      <c r="K61">
        <v>16</v>
      </c>
      <c r="L61">
        <v>8.92</v>
      </c>
      <c r="M61">
        <v>-0.06</v>
      </c>
      <c r="N61">
        <v>-35.409999999999997</v>
      </c>
    </row>
    <row r="62" spans="1:14" x14ac:dyDescent="0.25">
      <c r="A62" s="5" t="s">
        <v>144</v>
      </c>
      <c r="B62" s="5" t="s">
        <v>145</v>
      </c>
      <c r="C62">
        <v>3.64</v>
      </c>
      <c r="D62">
        <v>3.67</v>
      </c>
      <c r="E62">
        <v>3.07</v>
      </c>
      <c r="F62">
        <v>3.43</v>
      </c>
      <c r="G62">
        <v>3.53</v>
      </c>
      <c r="H62">
        <v>3.39</v>
      </c>
      <c r="I62">
        <v>3.47</v>
      </c>
      <c r="J62">
        <v>3.47</v>
      </c>
      <c r="K62">
        <v>3.2</v>
      </c>
      <c r="L62">
        <v>1.88</v>
      </c>
      <c r="M62" t="s">
        <v>67</v>
      </c>
      <c r="N62">
        <v>-0.56999999999999995</v>
      </c>
    </row>
    <row r="63" spans="1:14" x14ac:dyDescent="0.25">
      <c r="A63" s="5" t="s">
        <v>146</v>
      </c>
      <c r="B63" s="5" t="s">
        <v>147</v>
      </c>
      <c r="C63">
        <v>6.55</v>
      </c>
      <c r="D63">
        <v>7.1</v>
      </c>
      <c r="E63">
        <v>6.18</v>
      </c>
      <c r="F63">
        <v>6.1</v>
      </c>
      <c r="G63">
        <v>6.3</v>
      </c>
      <c r="H63">
        <v>6.69</v>
      </c>
      <c r="I63">
        <v>7.51</v>
      </c>
      <c r="J63">
        <v>7.5</v>
      </c>
      <c r="K63">
        <v>7.1</v>
      </c>
      <c r="L63">
        <v>6.46</v>
      </c>
      <c r="M63">
        <v>4.74</v>
      </c>
      <c r="N63">
        <v>4.99</v>
      </c>
    </row>
    <row r="64" spans="1:14" x14ac:dyDescent="0.25">
      <c r="A64" s="5" t="s">
        <v>148</v>
      </c>
      <c r="B64" s="5" t="s">
        <v>148</v>
      </c>
      <c r="C64">
        <v>5.45</v>
      </c>
      <c r="D64">
        <v>5.99</v>
      </c>
      <c r="E64">
        <v>4.95</v>
      </c>
      <c r="F64">
        <v>4.9400000000000004</v>
      </c>
      <c r="G64">
        <v>5.23</v>
      </c>
      <c r="H64">
        <v>5.46</v>
      </c>
      <c r="I64">
        <v>6.03</v>
      </c>
      <c r="J64">
        <v>5.89</v>
      </c>
      <c r="K64">
        <v>4.9800000000000004</v>
      </c>
      <c r="L64">
        <v>2.89</v>
      </c>
      <c r="M64" t="s">
        <v>67</v>
      </c>
      <c r="N64">
        <v>-0.88</v>
      </c>
    </row>
    <row r="65" spans="1:14" x14ac:dyDescent="0.25">
      <c r="A65" s="5" t="s">
        <v>149</v>
      </c>
      <c r="B65" s="5" t="s">
        <v>150</v>
      </c>
      <c r="C65">
        <v>44.26</v>
      </c>
      <c r="D65">
        <v>47.62</v>
      </c>
      <c r="E65">
        <v>47.91</v>
      </c>
      <c r="F65">
        <v>45.03</v>
      </c>
      <c r="G65">
        <v>44.42</v>
      </c>
      <c r="H65">
        <v>47.24</v>
      </c>
      <c r="I65">
        <v>46.02</v>
      </c>
      <c r="J65">
        <v>44.3</v>
      </c>
      <c r="K65">
        <v>45.49</v>
      </c>
      <c r="L65">
        <v>43.1</v>
      </c>
      <c r="M65">
        <v>42.25</v>
      </c>
      <c r="N65">
        <v>41.32</v>
      </c>
    </row>
    <row r="66" spans="1:14" x14ac:dyDescent="0.25">
      <c r="A66" s="5" t="s">
        <v>151</v>
      </c>
      <c r="B66" s="5" t="s">
        <v>152</v>
      </c>
      <c r="C66">
        <v>41.05</v>
      </c>
      <c r="D66">
        <v>42.58</v>
      </c>
      <c r="E66">
        <v>40.81</v>
      </c>
      <c r="F66">
        <v>40.479999999999997</v>
      </c>
      <c r="G66">
        <v>37.93</v>
      </c>
      <c r="H66">
        <v>37.42</v>
      </c>
      <c r="I66">
        <v>36.71</v>
      </c>
      <c r="J66">
        <v>34.36</v>
      </c>
      <c r="K66">
        <v>31.1</v>
      </c>
      <c r="L66">
        <v>32.380000000000003</v>
      </c>
      <c r="M66">
        <v>3.53</v>
      </c>
      <c r="N66">
        <v>2.48</v>
      </c>
    </row>
    <row r="67" spans="1:14" x14ac:dyDescent="0.25">
      <c r="A67" s="5" t="s">
        <v>153</v>
      </c>
      <c r="B67" s="5" t="s">
        <v>154</v>
      </c>
      <c r="C67">
        <v>58.95</v>
      </c>
      <c r="D67">
        <v>57.42</v>
      </c>
      <c r="E67">
        <v>59.19</v>
      </c>
      <c r="F67">
        <v>59.52</v>
      </c>
      <c r="G67">
        <v>62.07</v>
      </c>
      <c r="H67">
        <v>62.58</v>
      </c>
      <c r="I67">
        <v>63.29</v>
      </c>
      <c r="J67">
        <v>65.64</v>
      </c>
      <c r="K67">
        <v>68.900000000000006</v>
      </c>
      <c r="L67">
        <v>67.62</v>
      </c>
      <c r="M67">
        <v>96.47</v>
      </c>
      <c r="N67">
        <v>97.52</v>
      </c>
    </row>
    <row r="68" spans="1:14" x14ac:dyDescent="0.25">
      <c r="A68" s="5" t="s">
        <v>155</v>
      </c>
      <c r="B68" s="5" t="s">
        <v>156</v>
      </c>
      <c r="C68">
        <v>143.59</v>
      </c>
      <c r="D68">
        <v>134.84</v>
      </c>
      <c r="E68">
        <v>145.02000000000001</v>
      </c>
      <c r="F68">
        <v>147.06</v>
      </c>
      <c r="G68">
        <v>163.61000000000001</v>
      </c>
      <c r="H68">
        <v>167.25</v>
      </c>
      <c r="I68">
        <v>172.43</v>
      </c>
      <c r="J68">
        <v>191</v>
      </c>
      <c r="K68">
        <v>221.51</v>
      </c>
      <c r="L68">
        <v>208.8</v>
      </c>
      <c r="M68">
        <v>2736</v>
      </c>
      <c r="N68">
        <v>3931</v>
      </c>
    </row>
    <row r="69" spans="1:14" x14ac:dyDescent="0.25">
      <c r="A69" s="5" t="s">
        <v>303</v>
      </c>
      <c r="B69" s="5" t="s">
        <v>304</v>
      </c>
      <c r="C69">
        <v>21.39</v>
      </c>
      <c r="D69">
        <v>20.65</v>
      </c>
      <c r="E69">
        <v>21.22</v>
      </c>
      <c r="F69">
        <v>22.57</v>
      </c>
      <c r="G69">
        <v>21.9</v>
      </c>
      <c r="H69">
        <v>20.25</v>
      </c>
      <c r="I69">
        <v>19.920000000000002</v>
      </c>
      <c r="J69">
        <v>19.88</v>
      </c>
      <c r="K69">
        <v>20.37</v>
      </c>
      <c r="L69">
        <v>21.39</v>
      </c>
      <c r="M69">
        <v>22.94</v>
      </c>
    </row>
    <row r="70" spans="1:14" x14ac:dyDescent="0.25">
      <c r="A70" s="5" t="s">
        <v>157</v>
      </c>
      <c r="B70" s="5" t="s">
        <v>158</v>
      </c>
      <c r="C70">
        <v>44.27</v>
      </c>
      <c r="D70">
        <v>47.62</v>
      </c>
      <c r="E70">
        <v>47.91</v>
      </c>
      <c r="F70">
        <v>45.04</v>
      </c>
      <c r="G70">
        <v>44.42</v>
      </c>
      <c r="H70">
        <v>47.24</v>
      </c>
      <c r="I70">
        <v>46.03</v>
      </c>
      <c r="J70">
        <v>44.3</v>
      </c>
      <c r="K70">
        <v>45.48</v>
      </c>
      <c r="L70">
        <v>43.1</v>
      </c>
      <c r="M70">
        <v>42.24</v>
      </c>
    </row>
    <row r="71" spans="1:14" x14ac:dyDescent="0.25">
      <c r="A71" s="5" t="s">
        <v>159</v>
      </c>
      <c r="B71" s="5" t="s">
        <v>160</v>
      </c>
      <c r="C71">
        <v>3.64</v>
      </c>
      <c r="D71">
        <v>3.67</v>
      </c>
      <c r="E71">
        <v>3.07</v>
      </c>
      <c r="F71">
        <v>3.43</v>
      </c>
      <c r="G71">
        <v>3.53</v>
      </c>
      <c r="H71">
        <v>3.39</v>
      </c>
      <c r="I71">
        <v>3.47</v>
      </c>
      <c r="J71">
        <v>3.47</v>
      </c>
      <c r="K71">
        <v>3.2</v>
      </c>
      <c r="L71">
        <v>1.88</v>
      </c>
      <c r="M71">
        <v>0</v>
      </c>
    </row>
    <row r="72" spans="1:14" x14ac:dyDescent="0.25">
      <c r="A72" s="5" t="s">
        <v>161</v>
      </c>
      <c r="B72" s="5" t="s">
        <v>162</v>
      </c>
      <c r="C72">
        <v>5.59</v>
      </c>
      <c r="D72">
        <v>5.75</v>
      </c>
      <c r="E72">
        <v>5.27</v>
      </c>
      <c r="F72">
        <v>6.17</v>
      </c>
      <c r="G72">
        <v>6.4</v>
      </c>
      <c r="H72">
        <v>5.91</v>
      </c>
      <c r="I72">
        <v>5.69</v>
      </c>
      <c r="J72">
        <v>5.92</v>
      </c>
      <c r="K72">
        <v>6.29</v>
      </c>
      <c r="L72">
        <v>5.35</v>
      </c>
      <c r="M72">
        <v>4.25</v>
      </c>
    </row>
    <row r="73" spans="1:14" x14ac:dyDescent="0.25">
      <c r="A73" s="5" t="s">
        <v>163</v>
      </c>
      <c r="B73" s="5" t="s">
        <v>164</v>
      </c>
      <c r="C73">
        <v>149.72</v>
      </c>
      <c r="D73">
        <v>163.09</v>
      </c>
      <c r="E73">
        <v>161.19</v>
      </c>
      <c r="F73">
        <v>144.06</v>
      </c>
      <c r="G73">
        <v>148.31</v>
      </c>
      <c r="H73">
        <v>161.16</v>
      </c>
      <c r="I73">
        <v>173.63</v>
      </c>
      <c r="J73">
        <v>169.67</v>
      </c>
      <c r="K73">
        <v>155.65</v>
      </c>
      <c r="L73">
        <v>153.9</v>
      </c>
      <c r="M73">
        <v>136.76</v>
      </c>
    </row>
    <row r="74" spans="1:14" x14ac:dyDescent="0.25">
      <c r="A74" s="5" t="s">
        <v>165</v>
      </c>
      <c r="B74" s="5" t="s">
        <v>166</v>
      </c>
      <c r="C74">
        <v>55.73</v>
      </c>
      <c r="D74">
        <v>52.37</v>
      </c>
      <c r="E74">
        <v>52.08</v>
      </c>
      <c r="F74">
        <v>54.96</v>
      </c>
      <c r="G74">
        <v>55.58</v>
      </c>
      <c r="H74">
        <v>52.76</v>
      </c>
      <c r="I74">
        <v>53.99</v>
      </c>
      <c r="J74">
        <v>55.7</v>
      </c>
      <c r="K74">
        <v>54.5</v>
      </c>
      <c r="L74">
        <v>56.9</v>
      </c>
      <c r="M74">
        <v>57.76</v>
      </c>
    </row>
    <row r="75" spans="1:14" x14ac:dyDescent="0.25">
      <c r="A75" s="5" t="s">
        <v>167</v>
      </c>
      <c r="B75" s="5" t="s">
        <v>168</v>
      </c>
      <c r="C75">
        <v>5.45</v>
      </c>
      <c r="D75">
        <v>5.99</v>
      </c>
      <c r="E75">
        <v>4.95</v>
      </c>
      <c r="F75">
        <v>4.9400000000000004</v>
      </c>
      <c r="G75">
        <v>5.23</v>
      </c>
      <c r="H75">
        <v>5.46</v>
      </c>
      <c r="I75">
        <v>6.03</v>
      </c>
      <c r="J75">
        <v>5.89</v>
      </c>
      <c r="K75">
        <v>4.97</v>
      </c>
      <c r="L75">
        <v>2.89</v>
      </c>
      <c r="M75">
        <v>0</v>
      </c>
    </row>
    <row r="76" spans="1:14" x14ac:dyDescent="0.25">
      <c r="A76" s="5" t="s">
        <v>169</v>
      </c>
      <c r="B76" s="5" t="s">
        <v>170</v>
      </c>
      <c r="C76">
        <v>11.06</v>
      </c>
      <c r="D76">
        <v>12.65</v>
      </c>
      <c r="E76">
        <v>12.51</v>
      </c>
      <c r="F76">
        <v>11.62</v>
      </c>
      <c r="G76">
        <v>12.64</v>
      </c>
      <c r="H76">
        <v>13.49</v>
      </c>
      <c r="I76">
        <v>14</v>
      </c>
      <c r="J76">
        <v>13.94</v>
      </c>
      <c r="K76">
        <v>13.68</v>
      </c>
      <c r="L76">
        <v>11.24</v>
      </c>
      <c r="M76">
        <v>7.58</v>
      </c>
    </row>
    <row r="77" spans="1:14" x14ac:dyDescent="0.25">
      <c r="A77" s="5" t="s">
        <v>171</v>
      </c>
      <c r="B77" s="5" t="s">
        <v>172</v>
      </c>
      <c r="C77">
        <v>73.66</v>
      </c>
      <c r="D77">
        <v>81.319999999999993</v>
      </c>
      <c r="E77">
        <v>78.36</v>
      </c>
      <c r="F77">
        <v>73.66</v>
      </c>
      <c r="G77">
        <v>68.25</v>
      </c>
      <c r="H77">
        <v>70.94</v>
      </c>
      <c r="I77">
        <v>68.010000000000005</v>
      </c>
      <c r="J77">
        <v>61.68</v>
      </c>
      <c r="K77">
        <v>57.06</v>
      </c>
      <c r="L77">
        <v>56.93</v>
      </c>
      <c r="M77">
        <v>6.1</v>
      </c>
    </row>
    <row r="78" spans="1:14" x14ac:dyDescent="0.25">
      <c r="A78" s="5" t="s">
        <v>173</v>
      </c>
      <c r="B78" s="5" t="s">
        <v>174</v>
      </c>
      <c r="C78">
        <v>182.08</v>
      </c>
      <c r="D78">
        <v>183.75</v>
      </c>
      <c r="E78">
        <v>149.27000000000001</v>
      </c>
      <c r="F78">
        <v>191.37</v>
      </c>
      <c r="G78">
        <v>178.21</v>
      </c>
      <c r="H78">
        <v>160.44</v>
      </c>
      <c r="I78">
        <v>156.4</v>
      </c>
      <c r="J78">
        <v>158.32</v>
      </c>
      <c r="K78">
        <v>160</v>
      </c>
      <c r="L78">
        <v>160.93</v>
      </c>
      <c r="M78">
        <v>181.2</v>
      </c>
    </row>
    <row r="79" spans="1:14" x14ac:dyDescent="0.25">
      <c r="A79" s="5" t="s">
        <v>175</v>
      </c>
      <c r="B79" s="5" t="s">
        <v>176</v>
      </c>
      <c r="C79">
        <v>1316.34</v>
      </c>
      <c r="D79">
        <v>2397.84</v>
      </c>
      <c r="E79">
        <v>3114.72</v>
      </c>
      <c r="F79">
        <v>2334.4949999999999</v>
      </c>
      <c r="G79">
        <v>1940.52</v>
      </c>
      <c r="H79">
        <v>3003.48</v>
      </c>
      <c r="I79">
        <v>2997.3</v>
      </c>
      <c r="J79">
        <v>1827.7349999999999</v>
      </c>
      <c r="K79">
        <v>1637.7</v>
      </c>
      <c r="L79">
        <v>4038.63</v>
      </c>
      <c r="M79" t="s">
        <v>67</v>
      </c>
    </row>
    <row r="80" spans="1:14" x14ac:dyDescent="0.25">
      <c r="A80" s="5" t="s">
        <v>177</v>
      </c>
      <c r="B80" s="5" t="s">
        <v>178</v>
      </c>
      <c r="C80">
        <v>0</v>
      </c>
      <c r="D80">
        <v>0</v>
      </c>
      <c r="E80">
        <v>0</v>
      </c>
      <c r="F80">
        <v>0</v>
      </c>
      <c r="G80">
        <v>0</v>
      </c>
      <c r="H80">
        <v>0</v>
      </c>
      <c r="I80">
        <v>0</v>
      </c>
      <c r="J80">
        <v>0</v>
      </c>
      <c r="K80">
        <v>0</v>
      </c>
      <c r="L80" t="s">
        <v>67</v>
      </c>
      <c r="M80" t="s">
        <v>67</v>
      </c>
    </row>
    <row r="81" spans="1:13" x14ac:dyDescent="0.25">
      <c r="A81" s="5" t="s">
        <v>179</v>
      </c>
      <c r="B81" s="5" t="s">
        <v>180</v>
      </c>
      <c r="C81">
        <v>2.17</v>
      </c>
      <c r="D81">
        <v>6.87</v>
      </c>
      <c r="E81">
        <v>11.86</v>
      </c>
      <c r="F81">
        <v>1.47</v>
      </c>
      <c r="G81">
        <v>3.29</v>
      </c>
      <c r="H81">
        <v>2.52</v>
      </c>
      <c r="I81">
        <v>0.83</v>
      </c>
      <c r="J81">
        <v>11.65</v>
      </c>
      <c r="K81">
        <v>13.47</v>
      </c>
      <c r="L81">
        <v>20.170000000000002</v>
      </c>
      <c r="M81">
        <v>-13.75</v>
      </c>
    </row>
    <row r="82" spans="1:13" x14ac:dyDescent="0.25">
      <c r="A82" s="5" t="s">
        <v>181</v>
      </c>
      <c r="B82" s="5" t="s">
        <v>182</v>
      </c>
      <c r="C82">
        <v>6.97</v>
      </c>
      <c r="D82">
        <v>6.73</v>
      </c>
      <c r="E82">
        <v>5.54</v>
      </c>
      <c r="F82">
        <v>2.4300000000000002</v>
      </c>
      <c r="G82">
        <v>2.21</v>
      </c>
      <c r="H82">
        <v>5</v>
      </c>
      <c r="I82">
        <v>8.65</v>
      </c>
      <c r="J82">
        <v>15.1</v>
      </c>
      <c r="K82">
        <v>6.63</v>
      </c>
      <c r="L82" t="s">
        <v>67</v>
      </c>
      <c r="M82" t="s">
        <v>67</v>
      </c>
    </row>
    <row r="83" spans="1:13" x14ac:dyDescent="0.25">
      <c r="A83" s="5" t="s">
        <v>183</v>
      </c>
      <c r="B83" s="5" t="s">
        <v>184</v>
      </c>
      <c r="C83">
        <v>5.13</v>
      </c>
      <c r="D83">
        <v>5.2</v>
      </c>
      <c r="E83">
        <v>3.99</v>
      </c>
      <c r="F83">
        <v>3.95</v>
      </c>
      <c r="G83">
        <v>6.35</v>
      </c>
      <c r="H83">
        <v>9.73</v>
      </c>
      <c r="I83">
        <v>6.47</v>
      </c>
      <c r="J83" t="s">
        <v>67</v>
      </c>
      <c r="K83" t="s">
        <v>67</v>
      </c>
      <c r="L83" t="s">
        <v>67</v>
      </c>
      <c r="M83" t="s">
        <v>67</v>
      </c>
    </row>
    <row r="84" spans="1:13" x14ac:dyDescent="0.25">
      <c r="A84" s="5" t="s">
        <v>185</v>
      </c>
      <c r="B84" s="5" t="s">
        <v>186</v>
      </c>
      <c r="C84">
        <v>7.43</v>
      </c>
      <c r="D84">
        <v>5.84</v>
      </c>
      <c r="E84" t="s">
        <v>67</v>
      </c>
      <c r="F84" t="s">
        <v>67</v>
      </c>
      <c r="G84" t="s">
        <v>67</v>
      </c>
      <c r="H84" t="s">
        <v>67</v>
      </c>
      <c r="I84" t="s">
        <v>67</v>
      </c>
      <c r="J84" t="s">
        <v>67</v>
      </c>
      <c r="K84" t="s">
        <v>67</v>
      </c>
      <c r="L84" t="s">
        <v>67</v>
      </c>
      <c r="M84" t="s">
        <v>67</v>
      </c>
    </row>
    <row r="85" spans="1:13" x14ac:dyDescent="0.25">
      <c r="A85" s="5" t="s">
        <v>187</v>
      </c>
      <c r="B85" s="5" t="s">
        <v>188</v>
      </c>
      <c r="C85">
        <v>1.26</v>
      </c>
      <c r="D85">
        <v>27.74</v>
      </c>
      <c r="E85">
        <v>0.14000000000000001</v>
      </c>
      <c r="F85">
        <v>-1.29</v>
      </c>
      <c r="G85">
        <v>7.57</v>
      </c>
      <c r="H85">
        <v>0.03</v>
      </c>
      <c r="I85">
        <v>0.89</v>
      </c>
      <c r="J85">
        <v>21.2</v>
      </c>
      <c r="K85">
        <v>93.18</v>
      </c>
      <c r="L85">
        <v>-143700</v>
      </c>
      <c r="M85">
        <v>-99.76</v>
      </c>
    </row>
    <row r="86" spans="1:13" x14ac:dyDescent="0.25">
      <c r="A86" s="5" t="s">
        <v>189</v>
      </c>
      <c r="B86" s="5" t="s">
        <v>190</v>
      </c>
      <c r="C86">
        <v>9.7100000000000009</v>
      </c>
      <c r="D86">
        <v>8.86</v>
      </c>
      <c r="E86">
        <v>2.14</v>
      </c>
      <c r="F86">
        <v>2.1</v>
      </c>
      <c r="G86">
        <v>2.83</v>
      </c>
      <c r="H86">
        <v>7.37</v>
      </c>
      <c r="I86">
        <v>38.42</v>
      </c>
      <c r="J86">
        <v>-47861.87</v>
      </c>
      <c r="K86">
        <v>-47902.19</v>
      </c>
      <c r="L86" t="s">
        <v>67</v>
      </c>
      <c r="M86" t="s">
        <v>67</v>
      </c>
    </row>
    <row r="87" spans="1:13" x14ac:dyDescent="0.25">
      <c r="A87" s="5" t="s">
        <v>191</v>
      </c>
      <c r="B87" s="5" t="s">
        <v>192</v>
      </c>
      <c r="C87">
        <v>7.08</v>
      </c>
      <c r="D87">
        <v>6.84</v>
      </c>
      <c r="E87">
        <v>1.47</v>
      </c>
      <c r="F87">
        <v>5.68</v>
      </c>
      <c r="G87">
        <v>24.57</v>
      </c>
      <c r="H87">
        <v>-28716.94</v>
      </c>
      <c r="I87">
        <v>-28736.9</v>
      </c>
      <c r="J87" t="s">
        <v>67</v>
      </c>
      <c r="K87" t="s">
        <v>67</v>
      </c>
      <c r="L87" t="s">
        <v>67</v>
      </c>
      <c r="M87" t="s">
        <v>67</v>
      </c>
    </row>
    <row r="88" spans="1:13" x14ac:dyDescent="0.25">
      <c r="A88" s="5" t="s">
        <v>193</v>
      </c>
      <c r="B88" s="5" t="s">
        <v>194</v>
      </c>
      <c r="C88">
        <v>-14354.93</v>
      </c>
      <c r="D88">
        <v>-14365.03</v>
      </c>
      <c r="E88" t="s">
        <v>67</v>
      </c>
      <c r="F88" t="s">
        <v>67</v>
      </c>
      <c r="G88" t="s">
        <v>67</v>
      </c>
      <c r="H88" t="s">
        <v>67</v>
      </c>
      <c r="I88" t="s">
        <v>67</v>
      </c>
      <c r="J88" t="s">
        <v>67</v>
      </c>
      <c r="K88" t="s">
        <v>67</v>
      </c>
      <c r="L88" t="s">
        <v>67</v>
      </c>
      <c r="M88" t="s">
        <v>67</v>
      </c>
    </row>
    <row r="89" spans="1:13" x14ac:dyDescent="0.25">
      <c r="A89" s="5" t="s">
        <v>195</v>
      </c>
      <c r="B89" s="5" t="s">
        <v>196</v>
      </c>
      <c r="C89">
        <v>2.27</v>
      </c>
      <c r="D89">
        <v>1.86</v>
      </c>
      <c r="E89">
        <v>15.37</v>
      </c>
      <c r="F89">
        <v>4</v>
      </c>
      <c r="G89">
        <v>0.83</v>
      </c>
      <c r="H89">
        <v>0</v>
      </c>
      <c r="I89">
        <v>0</v>
      </c>
      <c r="J89" t="s">
        <v>67</v>
      </c>
      <c r="K89" t="s">
        <v>67</v>
      </c>
      <c r="L89" t="s">
        <v>67</v>
      </c>
      <c r="M89" t="s">
        <v>67</v>
      </c>
    </row>
    <row r="90" spans="1:13" x14ac:dyDescent="0.25">
      <c r="A90" s="5" t="s">
        <v>197</v>
      </c>
      <c r="B90" s="5" t="s">
        <v>198</v>
      </c>
      <c r="C90">
        <v>-0.56999999999999995</v>
      </c>
      <c r="D90">
        <v>16.46</v>
      </c>
      <c r="E90">
        <v>-4.3600000000000003</v>
      </c>
      <c r="F90">
        <v>-2.19</v>
      </c>
      <c r="G90">
        <v>11.87</v>
      </c>
      <c r="H90">
        <v>6.42</v>
      </c>
      <c r="I90">
        <v>-3.07</v>
      </c>
      <c r="J90">
        <v>5.08</v>
      </c>
      <c r="K90">
        <v>33.450000000000003</v>
      </c>
      <c r="L90">
        <v>51.09</v>
      </c>
      <c r="M90">
        <v>-2.7</v>
      </c>
    </row>
    <row r="91" spans="1:13" x14ac:dyDescent="0.25">
      <c r="A91" s="5" t="s">
        <v>199</v>
      </c>
      <c r="B91" s="5" t="s">
        <v>200</v>
      </c>
      <c r="C91">
        <v>3.84</v>
      </c>
      <c r="D91">
        <v>3.3</v>
      </c>
      <c r="E91">
        <v>1.77</v>
      </c>
      <c r="F91">
        <v>5.37</v>
      </c>
      <c r="G91">
        <v>5.07</v>
      </c>
      <c r="H91">
        <v>2.81</v>
      </c>
      <c r="I91">
        <v>11.82</v>
      </c>
      <c r="J91">
        <v>29.87</v>
      </c>
      <c r="K91">
        <v>27.28</v>
      </c>
      <c r="L91" t="s">
        <v>67</v>
      </c>
      <c r="M91" t="s">
        <v>67</v>
      </c>
    </row>
    <row r="92" spans="1:13" x14ac:dyDescent="0.25">
      <c r="A92" s="5" t="s">
        <v>201</v>
      </c>
      <c r="B92" s="5" t="s">
        <v>202</v>
      </c>
      <c r="C92">
        <v>4.24</v>
      </c>
      <c r="D92">
        <v>5.64</v>
      </c>
      <c r="E92">
        <v>1.73</v>
      </c>
      <c r="F92">
        <v>3.62</v>
      </c>
      <c r="G92">
        <v>10.75</v>
      </c>
      <c r="H92">
        <v>18.59</v>
      </c>
      <c r="I92">
        <v>16.77</v>
      </c>
      <c r="J92" t="s">
        <v>67</v>
      </c>
      <c r="K92" t="s">
        <v>67</v>
      </c>
      <c r="L92" t="s">
        <v>67</v>
      </c>
      <c r="M92" t="s">
        <v>67</v>
      </c>
    </row>
    <row r="93" spans="1:13" x14ac:dyDescent="0.25">
      <c r="A93" s="5" t="s">
        <v>203</v>
      </c>
      <c r="B93" s="5" t="s">
        <v>204</v>
      </c>
      <c r="C93">
        <v>11.42</v>
      </c>
      <c r="D93">
        <v>11.21</v>
      </c>
      <c r="E93" t="s">
        <v>67</v>
      </c>
      <c r="F93" t="s">
        <v>67</v>
      </c>
      <c r="G93" t="s">
        <v>67</v>
      </c>
      <c r="H93" t="s">
        <v>67</v>
      </c>
      <c r="I93" t="s">
        <v>67</v>
      </c>
      <c r="J93" t="s">
        <v>67</v>
      </c>
      <c r="K93" t="s">
        <v>67</v>
      </c>
      <c r="L93" t="s">
        <v>67</v>
      </c>
      <c r="M93" t="s">
        <v>67</v>
      </c>
    </row>
    <row r="94" spans="1:13" x14ac:dyDescent="0.25">
      <c r="A94" s="5" t="s">
        <v>205</v>
      </c>
      <c r="B94" s="5" t="s">
        <v>206</v>
      </c>
      <c r="C94">
        <v>-45.1</v>
      </c>
      <c r="D94">
        <v>-23.02</v>
      </c>
      <c r="E94">
        <v>33.42</v>
      </c>
      <c r="F94">
        <v>20.3</v>
      </c>
      <c r="G94">
        <v>-35.39</v>
      </c>
      <c r="H94">
        <v>0.21</v>
      </c>
      <c r="I94">
        <v>63.99</v>
      </c>
      <c r="J94">
        <v>11.6</v>
      </c>
      <c r="K94">
        <v>-59.45</v>
      </c>
      <c r="L94" t="s">
        <v>67</v>
      </c>
      <c r="M94" t="s">
        <v>67</v>
      </c>
    </row>
    <row r="95" spans="1:13" x14ac:dyDescent="0.25">
      <c r="A95" s="5" t="s">
        <v>207</v>
      </c>
      <c r="B95" s="5" t="s">
        <v>208</v>
      </c>
      <c r="C95">
        <v>-11.57</v>
      </c>
      <c r="D95">
        <v>10.23</v>
      </c>
      <c r="E95">
        <v>6.11</v>
      </c>
      <c r="F95">
        <v>-4.96</v>
      </c>
      <c r="G95">
        <v>9.6</v>
      </c>
      <c r="H95">
        <v>25.27</v>
      </c>
      <c r="I95">
        <v>5.38</v>
      </c>
      <c r="J95" t="s">
        <v>67</v>
      </c>
      <c r="K95" t="s">
        <v>67</v>
      </c>
      <c r="L95" t="s">
        <v>67</v>
      </c>
      <c r="M95" t="s">
        <v>67</v>
      </c>
    </row>
    <row r="96" spans="1:13" x14ac:dyDescent="0.25">
      <c r="A96" s="5" t="s">
        <v>209</v>
      </c>
      <c r="B96" s="5" t="s">
        <v>210</v>
      </c>
      <c r="C96">
        <v>-9.9600000000000009</v>
      </c>
      <c r="D96">
        <v>-0.9</v>
      </c>
      <c r="E96">
        <v>16.510000000000002</v>
      </c>
      <c r="F96">
        <v>12.14</v>
      </c>
      <c r="G96">
        <v>-3.81</v>
      </c>
      <c r="H96" t="s">
        <v>67</v>
      </c>
      <c r="I96" t="s">
        <v>67</v>
      </c>
      <c r="J96" t="s">
        <v>67</v>
      </c>
      <c r="K96" t="s">
        <v>67</v>
      </c>
      <c r="L96" t="s">
        <v>67</v>
      </c>
      <c r="M96" t="s">
        <v>67</v>
      </c>
    </row>
    <row r="97" spans="1:14" x14ac:dyDescent="0.25">
      <c r="A97" s="5" t="s">
        <v>211</v>
      </c>
      <c r="B97" s="5" t="s">
        <v>212</v>
      </c>
      <c r="C97" t="s">
        <v>67</v>
      </c>
      <c r="D97" t="s">
        <v>67</v>
      </c>
      <c r="E97" t="s">
        <v>67</v>
      </c>
      <c r="F97" t="s">
        <v>67</v>
      </c>
      <c r="G97" t="s">
        <v>67</v>
      </c>
      <c r="H97" t="s">
        <v>67</v>
      </c>
      <c r="I97" t="s">
        <v>67</v>
      </c>
      <c r="J97" t="s">
        <v>67</v>
      </c>
      <c r="K97" t="s">
        <v>67</v>
      </c>
      <c r="L97" t="s">
        <v>67</v>
      </c>
      <c r="M97" t="s">
        <v>67</v>
      </c>
    </row>
    <row r="98" spans="1:14" x14ac:dyDescent="0.25">
      <c r="A98" s="5" t="s">
        <v>213</v>
      </c>
      <c r="B98" s="5" t="s">
        <v>214</v>
      </c>
      <c r="C98">
        <v>1709</v>
      </c>
      <c r="D98">
        <v>1671</v>
      </c>
      <c r="E98">
        <v>1152</v>
      </c>
      <c r="F98">
        <v>1567</v>
      </c>
      <c r="G98">
        <v>1360</v>
      </c>
      <c r="H98">
        <v>1106</v>
      </c>
      <c r="I98">
        <v>933.4</v>
      </c>
      <c r="J98">
        <v>932.2</v>
      </c>
      <c r="K98">
        <v>951.6</v>
      </c>
      <c r="L98">
        <v>811.1</v>
      </c>
      <c r="M98">
        <v>881.6</v>
      </c>
      <c r="N98">
        <v>796.7</v>
      </c>
    </row>
  </sheetData>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W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20" customWidth="1"/>
    <col min="13" max="13" width="19" customWidth="1"/>
    <col min="14" max="15" width="20" customWidth="1"/>
    <col min="16" max="16" width="21" customWidth="1"/>
    <col min="17" max="17" width="20" customWidth="1"/>
    <col min="18" max="19" width="21" customWidth="1"/>
    <col min="20" max="20" width="20" customWidth="1"/>
    <col min="21" max="22" width="21" customWidth="1"/>
    <col min="23" max="23" width="8" customWidth="1"/>
  </cols>
  <sheetData>
    <row r="1" spans="1:23" ht="18.75" customHeight="1" x14ac:dyDescent="0.3">
      <c r="A1" s="1" t="s">
        <v>901</v>
      </c>
      <c r="B1" s="2" t="s">
        <v>902</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903</v>
      </c>
      <c r="C4" s="5" t="s">
        <v>9</v>
      </c>
      <c r="D4" s="5"/>
      <c r="E4" t="s">
        <v>904</v>
      </c>
      <c r="G4" t="s">
        <v>905</v>
      </c>
      <c r="H4" t="s">
        <v>220</v>
      </c>
      <c r="J4" t="s">
        <v>906</v>
      </c>
      <c r="L4" t="s">
        <v>247</v>
      </c>
    </row>
    <row r="5" spans="1:23" x14ac:dyDescent="0.25">
      <c r="A5" s="5" t="s">
        <v>15</v>
      </c>
      <c r="B5" t="s">
        <v>907</v>
      </c>
      <c r="C5" s="5" t="s">
        <v>17</v>
      </c>
      <c r="D5" s="5"/>
      <c r="E5" t="s">
        <v>908</v>
      </c>
      <c r="G5" t="s">
        <v>403</v>
      </c>
      <c r="H5" t="s">
        <v>12</v>
      </c>
      <c r="J5" t="s">
        <v>248</v>
      </c>
      <c r="L5" t="s">
        <v>909</v>
      </c>
    </row>
    <row r="6" spans="1:23" x14ac:dyDescent="0.25">
      <c r="A6" s="5" t="s">
        <v>23</v>
      </c>
      <c r="B6" t="s">
        <v>910</v>
      </c>
      <c r="C6" s="5" t="s">
        <v>25</v>
      </c>
      <c r="D6" s="5"/>
      <c r="E6" t="s">
        <v>911</v>
      </c>
      <c r="G6" t="s">
        <v>601</v>
      </c>
      <c r="H6" t="s">
        <v>20</v>
      </c>
      <c r="J6" t="s">
        <v>237</v>
      </c>
      <c r="L6" t="s">
        <v>912</v>
      </c>
    </row>
    <row r="7" spans="1:23" x14ac:dyDescent="0.25">
      <c r="A7" s="5" t="s">
        <v>29</v>
      </c>
      <c r="B7" t="s">
        <v>277</v>
      </c>
      <c r="C7" s="5" t="s">
        <v>31</v>
      </c>
      <c r="D7" s="5"/>
      <c r="E7" t="s">
        <v>913</v>
      </c>
      <c r="G7" t="s">
        <v>914</v>
      </c>
      <c r="H7" t="s">
        <v>28</v>
      </c>
      <c r="J7" t="s">
        <v>915</v>
      </c>
      <c r="L7" t="s">
        <v>226</v>
      </c>
    </row>
    <row r="8" spans="1:23" x14ac:dyDescent="0.25">
      <c r="A8" s="5" t="s">
        <v>35</v>
      </c>
      <c r="B8" t="s">
        <v>36</v>
      </c>
      <c r="C8" s="5" t="s">
        <v>37</v>
      </c>
      <c r="D8" s="5"/>
      <c r="E8" t="s">
        <v>916</v>
      </c>
      <c r="G8" t="s">
        <v>33</v>
      </c>
      <c r="H8" t="s">
        <v>34</v>
      </c>
      <c r="J8" t="s">
        <v>225</v>
      </c>
      <c r="L8" t="s">
        <v>917</v>
      </c>
    </row>
    <row r="9" spans="1:23" x14ac:dyDescent="0.25">
      <c r="A9" s="5" t="s">
        <v>41</v>
      </c>
      <c r="B9" t="s">
        <v>42</v>
      </c>
      <c r="C9" s="5" t="s">
        <v>43</v>
      </c>
      <c r="D9" s="5"/>
      <c r="E9" t="s">
        <v>918</v>
      </c>
      <c r="G9" t="s">
        <v>239</v>
      </c>
      <c r="H9" t="s">
        <v>40</v>
      </c>
      <c r="J9" t="s">
        <v>919</v>
      </c>
      <c r="L9" t="s">
        <v>920</v>
      </c>
    </row>
    <row r="10" spans="1:23" x14ac:dyDescent="0.25">
      <c r="A10" s="5" t="s">
        <v>45</v>
      </c>
      <c r="B10" t="s">
        <v>695</v>
      </c>
      <c r="C10" s="5" t="s">
        <v>47</v>
      </c>
      <c r="D10" s="5"/>
      <c r="E10" t="s">
        <v>921</v>
      </c>
      <c r="J10" t="s">
        <v>922</v>
      </c>
      <c r="L10" t="s">
        <v>923</v>
      </c>
    </row>
    <row r="11" spans="1:23" x14ac:dyDescent="0.25">
      <c r="A11" s="5" t="s">
        <v>49</v>
      </c>
      <c r="B11" t="s">
        <v>698</v>
      </c>
      <c r="J11" t="s">
        <v>21</v>
      </c>
      <c r="L11" t="s">
        <v>924</v>
      </c>
    </row>
    <row r="12" spans="1:23" x14ac:dyDescent="0.25">
      <c r="A12" s="5" t="s">
        <v>51</v>
      </c>
      <c r="B12" t="s">
        <v>52</v>
      </c>
    </row>
    <row r="13" spans="1:23" x14ac:dyDescent="0.25">
      <c r="A13" s="5" t="s">
        <v>53</v>
      </c>
      <c r="B13" t="s">
        <v>925</v>
      </c>
    </row>
    <row r="14" spans="1:23" x14ac:dyDescent="0.25">
      <c r="A14" s="5" t="s">
        <v>55</v>
      </c>
      <c r="B14" t="s">
        <v>926</v>
      </c>
    </row>
    <row r="15" spans="1:23" x14ac:dyDescent="0.25">
      <c r="A15" s="5" t="s">
        <v>57</v>
      </c>
      <c r="B15" t="s">
        <v>927</v>
      </c>
    </row>
    <row r="16" spans="1:23" x14ac:dyDescent="0.25">
      <c r="A16" s="5" t="s">
        <v>59</v>
      </c>
      <c r="B16" t="s">
        <v>928</v>
      </c>
    </row>
    <row r="17" spans="1:23" x14ac:dyDescent="0.25">
      <c r="A17" s="5" t="s">
        <v>61</v>
      </c>
      <c r="B17" t="s">
        <v>929</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1549</v>
      </c>
      <c r="D20">
        <v>1379</v>
      </c>
      <c r="E20">
        <v>1161</v>
      </c>
      <c r="F20">
        <v>1023</v>
      </c>
      <c r="G20">
        <v>932.8</v>
      </c>
      <c r="H20">
        <v>828.9</v>
      </c>
      <c r="I20">
        <v>613.4</v>
      </c>
      <c r="J20">
        <v>558.1</v>
      </c>
      <c r="K20">
        <v>544.4</v>
      </c>
      <c r="L20">
        <v>549.29999999999995</v>
      </c>
      <c r="M20">
        <v>422.5</v>
      </c>
      <c r="N20">
        <v>345.6</v>
      </c>
      <c r="O20">
        <v>300.10000000000002</v>
      </c>
      <c r="P20">
        <v>265</v>
      </c>
      <c r="Q20">
        <v>226.1</v>
      </c>
      <c r="R20">
        <v>206.9</v>
      </c>
      <c r="S20">
        <v>192.1</v>
      </c>
      <c r="T20">
        <v>265.5</v>
      </c>
      <c r="U20">
        <v>243.4</v>
      </c>
      <c r="V20">
        <v>157.5</v>
      </c>
      <c r="W20" t="s">
        <v>67</v>
      </c>
    </row>
    <row r="21" spans="1:23" x14ac:dyDescent="0.25">
      <c r="A21" s="5" t="s">
        <v>68</v>
      </c>
      <c r="B21" s="5" t="s">
        <v>69</v>
      </c>
      <c r="C21">
        <v>54.4</v>
      </c>
      <c r="D21">
        <v>65</v>
      </c>
      <c r="E21">
        <v>60.5</v>
      </c>
      <c r="F21">
        <v>51.3</v>
      </c>
      <c r="G21">
        <v>41.1</v>
      </c>
      <c r="H21">
        <v>28.8</v>
      </c>
      <c r="I21">
        <v>22.6</v>
      </c>
      <c r="J21">
        <v>20.7</v>
      </c>
      <c r="K21">
        <v>18.5</v>
      </c>
      <c r="L21">
        <v>13.7</v>
      </c>
      <c r="M21">
        <v>7</v>
      </c>
      <c r="N21">
        <v>7</v>
      </c>
      <c r="O21">
        <v>6.2</v>
      </c>
      <c r="P21">
        <v>4.3</v>
      </c>
      <c r="Q21">
        <v>2.4</v>
      </c>
      <c r="R21">
        <v>1.3</v>
      </c>
      <c r="S21">
        <v>-18.100000000000001</v>
      </c>
      <c r="T21">
        <v>0.7</v>
      </c>
      <c r="U21">
        <v>3.7</v>
      </c>
      <c r="V21">
        <v>4.5999999999999996</v>
      </c>
      <c r="W21" t="s">
        <v>67</v>
      </c>
    </row>
    <row r="22" spans="1:23" x14ac:dyDescent="0.25">
      <c r="A22" s="5" t="s">
        <v>70</v>
      </c>
      <c r="B22" s="5" t="s">
        <v>71</v>
      </c>
      <c r="C22">
        <v>-3.9</v>
      </c>
      <c r="D22">
        <v>-0.8</v>
      </c>
      <c r="E22">
        <v>-1.8</v>
      </c>
      <c r="F22">
        <v>-1.8</v>
      </c>
      <c r="G22">
        <v>-1</v>
      </c>
      <c r="H22">
        <v>-2.4</v>
      </c>
      <c r="I22">
        <v>-1.2</v>
      </c>
      <c r="J22">
        <v>-1.8</v>
      </c>
      <c r="K22">
        <v>-1.6</v>
      </c>
      <c r="L22">
        <v>-2.1</v>
      </c>
      <c r="M22">
        <v>-1.3</v>
      </c>
      <c r="N22">
        <v>-1.2</v>
      </c>
      <c r="O22">
        <v>-0.9</v>
      </c>
      <c r="P22">
        <v>-0.9</v>
      </c>
      <c r="Q22">
        <v>-1</v>
      </c>
      <c r="R22">
        <v>-0.9</v>
      </c>
      <c r="S22">
        <v>-0.6</v>
      </c>
      <c r="T22">
        <v>-1.4</v>
      </c>
      <c r="U22">
        <v>-0.6</v>
      </c>
      <c r="V22">
        <v>-0.1</v>
      </c>
      <c r="W22" t="s">
        <v>67</v>
      </c>
    </row>
    <row r="23" spans="1:23" x14ac:dyDescent="0.25">
      <c r="A23" s="5" t="s">
        <v>72</v>
      </c>
      <c r="B23" s="5" t="s">
        <v>73</v>
      </c>
      <c r="C23">
        <v>50.5</v>
      </c>
      <c r="D23">
        <v>64.2</v>
      </c>
      <c r="E23">
        <v>58.7</v>
      </c>
      <c r="F23">
        <v>49.5</v>
      </c>
      <c r="G23">
        <v>40.1</v>
      </c>
      <c r="H23">
        <v>26.4</v>
      </c>
      <c r="I23">
        <v>21.4</v>
      </c>
      <c r="J23">
        <v>18.899999999999999</v>
      </c>
      <c r="K23">
        <v>16.899999999999999</v>
      </c>
      <c r="L23">
        <v>11.6</v>
      </c>
      <c r="M23">
        <v>5.7</v>
      </c>
      <c r="N23">
        <v>5.8</v>
      </c>
      <c r="O23">
        <v>5.3</v>
      </c>
      <c r="P23">
        <v>3.4</v>
      </c>
      <c r="Q23">
        <v>1.4</v>
      </c>
      <c r="R23">
        <v>0.4</v>
      </c>
      <c r="S23">
        <v>-18.7</v>
      </c>
      <c r="T23">
        <v>-0.7</v>
      </c>
      <c r="U23">
        <v>3.1</v>
      </c>
      <c r="V23">
        <v>4.5</v>
      </c>
      <c r="W23" t="s">
        <v>67</v>
      </c>
    </row>
    <row r="24" spans="1:23" x14ac:dyDescent="0.25">
      <c r="A24" s="5" t="s">
        <v>74</v>
      </c>
      <c r="B24" s="5" t="s">
        <v>75</v>
      </c>
      <c r="C24">
        <v>15.6</v>
      </c>
      <c r="D24">
        <v>21.4</v>
      </c>
      <c r="E24">
        <v>18.5</v>
      </c>
      <c r="F24">
        <v>15.3</v>
      </c>
      <c r="G24">
        <v>10.8</v>
      </c>
      <c r="H24">
        <v>9.1</v>
      </c>
      <c r="I24">
        <v>6.9</v>
      </c>
      <c r="J24">
        <v>6.6</v>
      </c>
      <c r="K24">
        <v>4.9000000000000004</v>
      </c>
      <c r="L24">
        <v>3.7</v>
      </c>
      <c r="M24">
        <v>0.6</v>
      </c>
      <c r="N24">
        <v>1.3</v>
      </c>
      <c r="O24">
        <v>-0.1</v>
      </c>
      <c r="P24">
        <v>0.6</v>
      </c>
      <c r="Q24">
        <v>0.3</v>
      </c>
      <c r="R24">
        <v>0.1</v>
      </c>
      <c r="S24">
        <v>0.3</v>
      </c>
      <c r="T24">
        <v>-0.2</v>
      </c>
      <c r="U24" t="s">
        <v>67</v>
      </c>
      <c r="V24">
        <v>1.1000000000000001</v>
      </c>
      <c r="W24" t="s">
        <v>67</v>
      </c>
    </row>
    <row r="25" spans="1:23" x14ac:dyDescent="0.25">
      <c r="A25" s="5" t="s">
        <v>76</v>
      </c>
      <c r="B25" s="5" t="s">
        <v>77</v>
      </c>
      <c r="C25">
        <v>34.9</v>
      </c>
      <c r="D25">
        <v>42.8</v>
      </c>
      <c r="E25">
        <v>40.299999999999997</v>
      </c>
      <c r="F25">
        <v>34.200000000000003</v>
      </c>
      <c r="G25">
        <v>29.3</v>
      </c>
      <c r="H25">
        <v>17.3</v>
      </c>
      <c r="I25">
        <v>14.5</v>
      </c>
      <c r="J25">
        <v>12.3</v>
      </c>
      <c r="K25">
        <v>12</v>
      </c>
      <c r="L25">
        <v>7.9</v>
      </c>
      <c r="M25">
        <v>5.0999999999999996</v>
      </c>
      <c r="N25">
        <v>4.5999999999999996</v>
      </c>
      <c r="O25">
        <v>5.4</v>
      </c>
      <c r="P25">
        <v>2.8</v>
      </c>
      <c r="Q25">
        <v>1.1000000000000001</v>
      </c>
      <c r="R25">
        <v>0.3</v>
      </c>
      <c r="S25">
        <v>-19</v>
      </c>
      <c r="T25">
        <v>-0.5</v>
      </c>
      <c r="U25">
        <v>3.1</v>
      </c>
      <c r="V25">
        <v>3.5</v>
      </c>
      <c r="W25" t="s">
        <v>67</v>
      </c>
    </row>
    <row r="26" spans="1:23" x14ac:dyDescent="0.25">
      <c r="A26" s="5" t="s">
        <v>78</v>
      </c>
      <c r="B26" s="5" t="s">
        <v>79</v>
      </c>
      <c r="C26">
        <v>-0.05</v>
      </c>
      <c r="D26">
        <v>-0.1</v>
      </c>
      <c r="E26">
        <v>-0.2</v>
      </c>
      <c r="F26">
        <v>-0.3</v>
      </c>
      <c r="G26">
        <v>0.3</v>
      </c>
      <c r="H26">
        <v>1.4</v>
      </c>
      <c r="I26">
        <v>0.05</v>
      </c>
      <c r="J26">
        <v>-0.1</v>
      </c>
      <c r="K26">
        <v>-0.2</v>
      </c>
      <c r="L26">
        <v>-0.1</v>
      </c>
      <c r="M26" t="s">
        <v>67</v>
      </c>
      <c r="N26" t="s">
        <v>67</v>
      </c>
      <c r="O26">
        <v>-0.5</v>
      </c>
      <c r="P26">
        <v>-0.2</v>
      </c>
      <c r="Q26" t="s">
        <v>67</v>
      </c>
      <c r="R26" t="s">
        <v>67</v>
      </c>
      <c r="S26">
        <v>0.1</v>
      </c>
      <c r="T26" t="s">
        <v>67</v>
      </c>
      <c r="U26" t="s">
        <v>67</v>
      </c>
      <c r="V26">
        <v>-0.2</v>
      </c>
      <c r="W26" t="s">
        <v>67</v>
      </c>
    </row>
    <row r="27" spans="1:23" x14ac:dyDescent="0.25">
      <c r="A27" s="5" t="s">
        <v>80</v>
      </c>
      <c r="B27" s="5" t="s">
        <v>81</v>
      </c>
      <c r="C27">
        <v>36.6</v>
      </c>
      <c r="D27">
        <v>42.5</v>
      </c>
      <c r="E27">
        <v>39.799999999999997</v>
      </c>
      <c r="F27">
        <v>33.4</v>
      </c>
      <c r="G27">
        <v>22.4</v>
      </c>
      <c r="H27">
        <v>12.7</v>
      </c>
      <c r="I27">
        <v>14.5</v>
      </c>
      <c r="J27">
        <v>11.5</v>
      </c>
      <c r="K27">
        <v>11.5</v>
      </c>
      <c r="L27">
        <v>7.8</v>
      </c>
      <c r="M27">
        <v>5.0999999999999996</v>
      </c>
      <c r="N27">
        <v>2.7</v>
      </c>
      <c r="O27">
        <v>4.7</v>
      </c>
      <c r="P27">
        <v>2.4</v>
      </c>
      <c r="Q27">
        <v>1</v>
      </c>
      <c r="R27">
        <v>0.2</v>
      </c>
      <c r="S27">
        <v>-22.1</v>
      </c>
      <c r="T27">
        <v>-0.6</v>
      </c>
      <c r="U27" t="s">
        <v>67</v>
      </c>
      <c r="V27">
        <v>1.2</v>
      </c>
      <c r="W27" t="s">
        <v>67</v>
      </c>
    </row>
    <row r="28" spans="1:23" x14ac:dyDescent="0.25">
      <c r="A28" s="5" t="s">
        <v>82</v>
      </c>
      <c r="B28" s="5" t="s">
        <v>83</v>
      </c>
      <c r="C28">
        <v>733.9</v>
      </c>
      <c r="D28">
        <v>470.6</v>
      </c>
      <c r="E28">
        <v>438</v>
      </c>
      <c r="F28">
        <v>370.8</v>
      </c>
      <c r="G28">
        <v>277.39999999999998</v>
      </c>
      <c r="H28">
        <v>285.7</v>
      </c>
      <c r="I28">
        <v>212.1</v>
      </c>
      <c r="J28">
        <v>146.80000000000001</v>
      </c>
      <c r="K28">
        <v>140.4</v>
      </c>
      <c r="L28">
        <v>120.3</v>
      </c>
      <c r="M28">
        <v>93.2</v>
      </c>
      <c r="N28">
        <v>83.3</v>
      </c>
      <c r="O28">
        <v>67.900000000000006</v>
      </c>
      <c r="P28">
        <v>54.7</v>
      </c>
      <c r="Q28">
        <v>43.2</v>
      </c>
      <c r="R28">
        <v>32.1</v>
      </c>
      <c r="S28">
        <v>33.5</v>
      </c>
      <c r="T28">
        <v>45.2</v>
      </c>
      <c r="U28">
        <v>56.8</v>
      </c>
      <c r="V28">
        <v>47.6</v>
      </c>
      <c r="W28" t="s">
        <v>67</v>
      </c>
    </row>
    <row r="29" spans="1:23" x14ac:dyDescent="0.25">
      <c r="A29" s="5" t="s">
        <v>84</v>
      </c>
      <c r="B29" s="5" t="s">
        <v>85</v>
      </c>
      <c r="C29">
        <v>471.5</v>
      </c>
      <c r="D29">
        <v>367.5</v>
      </c>
      <c r="E29">
        <v>254.1</v>
      </c>
      <c r="F29">
        <v>167</v>
      </c>
      <c r="G29">
        <v>158.9</v>
      </c>
      <c r="H29">
        <v>153.6</v>
      </c>
      <c r="I29">
        <v>109.4</v>
      </c>
      <c r="J29">
        <v>61.8</v>
      </c>
      <c r="K29">
        <v>54.5</v>
      </c>
      <c r="L29">
        <v>57.1</v>
      </c>
      <c r="M29">
        <v>41.7</v>
      </c>
      <c r="N29">
        <v>37.4</v>
      </c>
      <c r="O29">
        <v>32.5</v>
      </c>
      <c r="P29">
        <v>31.2</v>
      </c>
      <c r="Q29">
        <v>26.9</v>
      </c>
      <c r="R29">
        <v>25.5</v>
      </c>
      <c r="S29">
        <v>25.4</v>
      </c>
      <c r="T29">
        <v>46.3</v>
      </c>
      <c r="U29">
        <v>44.6</v>
      </c>
      <c r="V29">
        <v>19.100000000000001</v>
      </c>
      <c r="W29" t="s">
        <v>67</v>
      </c>
    </row>
    <row r="30" spans="1:23" x14ac:dyDescent="0.25">
      <c r="A30" s="5" t="s">
        <v>86</v>
      </c>
      <c r="B30" s="5" t="s">
        <v>87</v>
      </c>
      <c r="C30">
        <v>1205</v>
      </c>
      <c r="D30">
        <v>838.1</v>
      </c>
      <c r="E30">
        <v>692.1</v>
      </c>
      <c r="F30">
        <v>537.79999999999995</v>
      </c>
      <c r="G30">
        <v>436.3</v>
      </c>
      <c r="H30">
        <v>439.3</v>
      </c>
      <c r="I30">
        <v>321.5</v>
      </c>
      <c r="J30">
        <v>208.6</v>
      </c>
      <c r="K30">
        <v>194.9</v>
      </c>
      <c r="L30">
        <v>177.4</v>
      </c>
      <c r="M30">
        <v>134.9</v>
      </c>
      <c r="N30">
        <v>120.7</v>
      </c>
      <c r="O30">
        <v>100.4</v>
      </c>
      <c r="P30">
        <v>85.9</v>
      </c>
      <c r="Q30">
        <v>70.099999999999994</v>
      </c>
      <c r="R30">
        <v>57.6</v>
      </c>
      <c r="S30">
        <v>58.9</v>
      </c>
      <c r="T30">
        <v>91.5</v>
      </c>
      <c r="U30">
        <v>101.4</v>
      </c>
      <c r="V30">
        <v>66.7</v>
      </c>
      <c r="W30" t="s">
        <v>67</v>
      </c>
    </row>
    <row r="31" spans="1:23" x14ac:dyDescent="0.25">
      <c r="A31" s="5" t="s">
        <v>88</v>
      </c>
      <c r="B31" s="5" t="s">
        <v>89</v>
      </c>
      <c r="C31">
        <v>472</v>
      </c>
      <c r="D31">
        <v>368.9</v>
      </c>
      <c r="E31">
        <v>294.60000000000002</v>
      </c>
      <c r="F31">
        <v>188.5</v>
      </c>
      <c r="G31">
        <v>159.6</v>
      </c>
      <c r="H31">
        <v>169.5</v>
      </c>
      <c r="I31">
        <v>134.69999999999999</v>
      </c>
      <c r="J31">
        <v>106.6</v>
      </c>
      <c r="K31">
        <v>109.8</v>
      </c>
      <c r="L31">
        <v>89.8</v>
      </c>
      <c r="M31">
        <v>67.5</v>
      </c>
      <c r="N31">
        <v>60.8</v>
      </c>
      <c r="O31">
        <v>45.8</v>
      </c>
      <c r="P31">
        <v>39.1</v>
      </c>
      <c r="Q31">
        <v>32.700000000000003</v>
      </c>
      <c r="R31">
        <v>24.8</v>
      </c>
      <c r="S31">
        <v>27.3</v>
      </c>
      <c r="T31">
        <v>38.200000000000003</v>
      </c>
      <c r="U31">
        <v>48</v>
      </c>
      <c r="V31">
        <v>32</v>
      </c>
      <c r="W31" t="s">
        <v>67</v>
      </c>
    </row>
    <row r="32" spans="1:23" x14ac:dyDescent="0.25">
      <c r="A32" s="5" t="s">
        <v>90</v>
      </c>
      <c r="B32" s="5" t="s">
        <v>91</v>
      </c>
      <c r="C32">
        <v>156.1</v>
      </c>
      <c r="D32">
        <v>79</v>
      </c>
      <c r="E32">
        <v>33.299999999999997</v>
      </c>
      <c r="F32">
        <v>64.2</v>
      </c>
      <c r="G32">
        <v>72.400000000000006</v>
      </c>
      <c r="H32">
        <v>76</v>
      </c>
      <c r="I32">
        <v>23.9</v>
      </c>
      <c r="J32">
        <v>21.2</v>
      </c>
      <c r="K32">
        <v>24.2</v>
      </c>
      <c r="L32">
        <v>36.6</v>
      </c>
      <c r="M32">
        <v>23.5</v>
      </c>
      <c r="N32">
        <v>20.9</v>
      </c>
      <c r="O32">
        <v>18.3</v>
      </c>
      <c r="P32">
        <v>13.4</v>
      </c>
      <c r="Q32">
        <v>10.5</v>
      </c>
      <c r="R32">
        <v>8.9</v>
      </c>
      <c r="S32">
        <v>9.5</v>
      </c>
      <c r="T32">
        <v>7.9</v>
      </c>
      <c r="U32">
        <v>8.4</v>
      </c>
      <c r="V32">
        <v>0.4</v>
      </c>
      <c r="W32" t="s">
        <v>67</v>
      </c>
    </row>
    <row r="33" spans="1:23" x14ac:dyDescent="0.25">
      <c r="A33" s="5" t="s">
        <v>92</v>
      </c>
      <c r="B33" s="5" t="s">
        <v>93</v>
      </c>
      <c r="C33">
        <v>628.1</v>
      </c>
      <c r="D33">
        <v>447.9</v>
      </c>
      <c r="E33">
        <v>327.9</v>
      </c>
      <c r="F33">
        <v>252.7</v>
      </c>
      <c r="G33">
        <v>276.7</v>
      </c>
      <c r="H33">
        <v>245.5</v>
      </c>
      <c r="I33">
        <v>158.6</v>
      </c>
      <c r="J33">
        <v>127.8</v>
      </c>
      <c r="K33">
        <v>134</v>
      </c>
      <c r="L33">
        <v>126.4</v>
      </c>
      <c r="M33">
        <v>91</v>
      </c>
      <c r="N33">
        <v>81.8</v>
      </c>
      <c r="O33">
        <v>64.099999999999994</v>
      </c>
      <c r="P33">
        <v>52.5</v>
      </c>
      <c r="Q33">
        <v>43.2</v>
      </c>
      <c r="R33">
        <v>33.700000000000003</v>
      </c>
      <c r="S33">
        <v>36.799999999999997</v>
      </c>
      <c r="T33">
        <v>46.1</v>
      </c>
      <c r="U33">
        <v>56.5</v>
      </c>
      <c r="V33">
        <v>32.4</v>
      </c>
      <c r="W33" t="s">
        <v>67</v>
      </c>
    </row>
    <row r="34" spans="1:23" x14ac:dyDescent="0.25">
      <c r="A34" s="5" t="s">
        <v>78</v>
      </c>
      <c r="B34" s="5" t="s">
        <v>79</v>
      </c>
      <c r="C34" t="s">
        <v>67</v>
      </c>
      <c r="D34">
        <v>2.1</v>
      </c>
      <c r="E34">
        <v>2.1</v>
      </c>
      <c r="F34">
        <v>1.9</v>
      </c>
      <c r="G34">
        <v>5.6</v>
      </c>
      <c r="H34">
        <v>8.1999999999999993</v>
      </c>
      <c r="I34">
        <v>0.1</v>
      </c>
      <c r="J34">
        <v>0.2</v>
      </c>
      <c r="K34">
        <v>0.2</v>
      </c>
      <c r="L34">
        <v>0.1</v>
      </c>
      <c r="M34" t="s">
        <v>67</v>
      </c>
      <c r="N34" t="s">
        <v>67</v>
      </c>
      <c r="O34" t="s">
        <v>67</v>
      </c>
      <c r="P34">
        <v>1.7</v>
      </c>
      <c r="Q34" t="s">
        <v>67</v>
      </c>
      <c r="R34" t="s">
        <v>67</v>
      </c>
      <c r="S34">
        <v>0.6</v>
      </c>
      <c r="T34">
        <v>2.1</v>
      </c>
      <c r="U34">
        <v>2.2999999999999998</v>
      </c>
      <c r="V34">
        <v>1.3</v>
      </c>
      <c r="W34" t="s">
        <v>67</v>
      </c>
    </row>
    <row r="35" spans="1:23" x14ac:dyDescent="0.25">
      <c r="A35" s="5" t="s">
        <v>94</v>
      </c>
      <c r="B35" s="5" t="s">
        <v>95</v>
      </c>
      <c r="C35">
        <v>577.29999999999995</v>
      </c>
      <c r="D35">
        <v>388.1</v>
      </c>
      <c r="E35">
        <v>362.2</v>
      </c>
      <c r="F35">
        <v>283.2</v>
      </c>
      <c r="G35">
        <v>198.7</v>
      </c>
      <c r="H35">
        <v>185.6</v>
      </c>
      <c r="I35">
        <v>162.9</v>
      </c>
      <c r="J35">
        <v>80.599999999999994</v>
      </c>
      <c r="K35">
        <v>60.7</v>
      </c>
      <c r="L35">
        <v>50.9</v>
      </c>
      <c r="M35">
        <v>43.9</v>
      </c>
      <c r="N35">
        <v>38.9</v>
      </c>
      <c r="O35">
        <v>36.299999999999997</v>
      </c>
      <c r="P35">
        <v>31.7</v>
      </c>
      <c r="Q35">
        <v>26.9</v>
      </c>
      <c r="R35">
        <v>23.9</v>
      </c>
      <c r="S35">
        <v>21.5</v>
      </c>
      <c r="T35">
        <v>43.3</v>
      </c>
      <c r="U35">
        <v>42.6</v>
      </c>
      <c r="V35">
        <v>33</v>
      </c>
      <c r="W35" t="s">
        <v>67</v>
      </c>
    </row>
    <row r="36" spans="1:23" x14ac:dyDescent="0.25">
      <c r="A36" s="5" t="s">
        <v>96</v>
      </c>
      <c r="B36" s="5" t="s">
        <v>97</v>
      </c>
      <c r="C36">
        <v>1205</v>
      </c>
      <c r="D36">
        <v>838.1</v>
      </c>
      <c r="E36">
        <v>692.1</v>
      </c>
      <c r="F36">
        <v>537.79999999999995</v>
      </c>
      <c r="G36">
        <v>436.3</v>
      </c>
      <c r="H36">
        <v>439.3</v>
      </c>
      <c r="I36">
        <v>321.5</v>
      </c>
      <c r="J36">
        <v>208.6</v>
      </c>
      <c r="K36">
        <v>194.9</v>
      </c>
      <c r="L36">
        <v>177.4</v>
      </c>
      <c r="M36">
        <v>134.9</v>
      </c>
      <c r="N36">
        <v>120.7</v>
      </c>
      <c r="O36">
        <v>100.4</v>
      </c>
      <c r="P36">
        <v>85.9</v>
      </c>
      <c r="Q36">
        <v>70.099999999999994</v>
      </c>
      <c r="R36">
        <v>57.6</v>
      </c>
      <c r="S36">
        <v>58.9</v>
      </c>
      <c r="T36">
        <v>91.5</v>
      </c>
      <c r="U36">
        <v>101.4</v>
      </c>
      <c r="V36">
        <v>66.7</v>
      </c>
      <c r="W36" t="s">
        <v>67</v>
      </c>
    </row>
    <row r="37" spans="1:23" x14ac:dyDescent="0.25">
      <c r="A37" s="5" t="s">
        <v>98</v>
      </c>
      <c r="B37" s="5" t="s">
        <v>99</v>
      </c>
      <c r="C37">
        <v>38.549999999999997</v>
      </c>
      <c r="D37">
        <v>35.04</v>
      </c>
      <c r="E37">
        <v>35.04</v>
      </c>
      <c r="F37">
        <v>32.74</v>
      </c>
      <c r="G37">
        <v>29.76</v>
      </c>
      <c r="H37">
        <v>29.76</v>
      </c>
      <c r="I37">
        <v>29.23</v>
      </c>
      <c r="J37">
        <v>22.86</v>
      </c>
      <c r="K37">
        <v>20.78</v>
      </c>
      <c r="L37">
        <v>20.8</v>
      </c>
      <c r="M37">
        <v>20.8</v>
      </c>
      <c r="N37">
        <v>20.8</v>
      </c>
      <c r="O37">
        <v>20.8</v>
      </c>
      <c r="P37">
        <v>20.8</v>
      </c>
      <c r="Q37">
        <v>19.2</v>
      </c>
      <c r="R37">
        <v>17.2</v>
      </c>
      <c r="S37">
        <v>16</v>
      </c>
      <c r="T37">
        <v>15.4</v>
      </c>
      <c r="U37">
        <v>14.2</v>
      </c>
      <c r="V37">
        <v>11.8</v>
      </c>
      <c r="W37">
        <v>8.1999999999999993</v>
      </c>
    </row>
    <row r="38" spans="1:23" x14ac:dyDescent="0.25">
      <c r="A38" s="5" t="s">
        <v>100</v>
      </c>
      <c r="B38" s="5" t="s">
        <v>101</v>
      </c>
      <c r="C38">
        <v>38.549999999999997</v>
      </c>
      <c r="D38">
        <v>35.04</v>
      </c>
      <c r="E38">
        <v>35.04</v>
      </c>
      <c r="F38">
        <v>32.74</v>
      </c>
      <c r="G38">
        <v>29.76</v>
      </c>
      <c r="H38">
        <v>29.76</v>
      </c>
      <c r="I38">
        <v>29.23</v>
      </c>
      <c r="J38">
        <v>22.86</v>
      </c>
      <c r="K38">
        <v>20.78</v>
      </c>
      <c r="L38">
        <v>20.8</v>
      </c>
      <c r="M38">
        <v>20.8</v>
      </c>
      <c r="N38">
        <v>20.8</v>
      </c>
      <c r="O38">
        <v>20.8</v>
      </c>
      <c r="P38">
        <v>20.8</v>
      </c>
      <c r="Q38">
        <v>19.2</v>
      </c>
      <c r="R38">
        <v>17.2</v>
      </c>
      <c r="S38">
        <v>16</v>
      </c>
      <c r="T38">
        <v>15.4</v>
      </c>
      <c r="U38">
        <v>14.2</v>
      </c>
      <c r="V38">
        <v>11.8</v>
      </c>
      <c r="W38">
        <v>8.1999999999999993</v>
      </c>
    </row>
    <row r="39" spans="1:23" x14ac:dyDescent="0.25">
      <c r="A39" s="5" t="s">
        <v>102</v>
      </c>
      <c r="B39" s="5" t="s">
        <v>103</v>
      </c>
      <c r="C39">
        <v>1.31</v>
      </c>
      <c r="D39">
        <v>1.83</v>
      </c>
      <c r="E39">
        <v>1.68</v>
      </c>
      <c r="F39">
        <v>1.51</v>
      </c>
      <c r="G39">
        <v>1.35</v>
      </c>
      <c r="H39">
        <v>0.89</v>
      </c>
      <c r="I39">
        <v>0.73</v>
      </c>
      <c r="J39">
        <v>0.83</v>
      </c>
      <c r="K39">
        <v>0.81</v>
      </c>
      <c r="L39">
        <v>0.56000000000000005</v>
      </c>
      <c r="M39">
        <v>0.27</v>
      </c>
      <c r="N39">
        <v>0.28000000000000003</v>
      </c>
      <c r="O39">
        <v>0.25</v>
      </c>
      <c r="P39">
        <v>0.16</v>
      </c>
      <c r="Q39">
        <v>7.0000000000000007E-2</v>
      </c>
      <c r="R39">
        <v>0.02</v>
      </c>
      <c r="S39">
        <v>-1.17</v>
      </c>
      <c r="T39">
        <v>-0.05</v>
      </c>
      <c r="U39">
        <v>0.22</v>
      </c>
      <c r="V39">
        <v>0.38</v>
      </c>
      <c r="W39" t="s">
        <v>67</v>
      </c>
    </row>
    <row r="40" spans="1:23" x14ac:dyDescent="0.25">
      <c r="A40" s="5" t="s">
        <v>104</v>
      </c>
      <c r="B40" s="5" t="s">
        <v>105</v>
      </c>
      <c r="C40">
        <v>0.99</v>
      </c>
      <c r="D40">
        <v>1.2</v>
      </c>
      <c r="E40">
        <v>1.2</v>
      </c>
      <c r="F40">
        <v>1.06</v>
      </c>
      <c r="G40">
        <v>1</v>
      </c>
      <c r="H40">
        <v>0.64</v>
      </c>
      <c r="I40">
        <v>0.62</v>
      </c>
      <c r="J40">
        <v>0.55000000000000004</v>
      </c>
      <c r="K40">
        <v>0.56000000000000005</v>
      </c>
      <c r="L40">
        <v>0.4</v>
      </c>
      <c r="M40">
        <v>0.25</v>
      </c>
      <c r="N40">
        <v>0.22</v>
      </c>
      <c r="O40">
        <v>0.23</v>
      </c>
      <c r="P40">
        <v>0.12</v>
      </c>
      <c r="Q40">
        <v>5.5E-2</v>
      </c>
      <c r="R40">
        <v>0.01</v>
      </c>
      <c r="S40">
        <v>-1.39</v>
      </c>
      <c r="T40">
        <v>-0.04</v>
      </c>
      <c r="U40" t="s">
        <v>67</v>
      </c>
      <c r="V40">
        <v>0.1</v>
      </c>
      <c r="W40">
        <v>0.08</v>
      </c>
    </row>
    <row r="41" spans="1:23" x14ac:dyDescent="0.25">
      <c r="A41" s="5" t="s">
        <v>106</v>
      </c>
      <c r="B41" s="5" t="s">
        <v>107</v>
      </c>
      <c r="C41">
        <v>0.99</v>
      </c>
      <c r="D41">
        <v>1.2</v>
      </c>
      <c r="E41">
        <v>1.17</v>
      </c>
      <c r="F41">
        <v>1.02</v>
      </c>
      <c r="G41">
        <v>0.97</v>
      </c>
      <c r="H41">
        <v>0.6</v>
      </c>
      <c r="I41">
        <v>0.62</v>
      </c>
      <c r="J41">
        <v>0.55000000000000004</v>
      </c>
      <c r="K41">
        <v>0.56000000000000005</v>
      </c>
      <c r="L41">
        <v>0.4</v>
      </c>
      <c r="M41">
        <v>0.25</v>
      </c>
      <c r="N41">
        <v>0.22</v>
      </c>
      <c r="O41">
        <v>0.23</v>
      </c>
      <c r="P41">
        <v>0.12</v>
      </c>
      <c r="Q41">
        <v>5.5E-2</v>
      </c>
      <c r="R41">
        <v>0.01</v>
      </c>
      <c r="S41">
        <v>-1.39</v>
      </c>
      <c r="T41">
        <v>-0.04</v>
      </c>
      <c r="U41" t="s">
        <v>67</v>
      </c>
      <c r="V41">
        <v>0.1</v>
      </c>
      <c r="W41">
        <v>0.08</v>
      </c>
    </row>
    <row r="42" spans="1:23" x14ac:dyDescent="0.25">
      <c r="A42" s="5" t="s">
        <v>108</v>
      </c>
      <c r="B42" s="5" t="s">
        <v>109</v>
      </c>
      <c r="C42">
        <v>0.5</v>
      </c>
      <c r="D42">
        <v>0.5</v>
      </c>
      <c r="E42">
        <v>0.5</v>
      </c>
      <c r="F42">
        <v>0.25</v>
      </c>
      <c r="G42">
        <v>0.25</v>
      </c>
      <c r="H42">
        <v>0.25</v>
      </c>
      <c r="I42">
        <v>0.2</v>
      </c>
      <c r="J42">
        <v>0.18</v>
      </c>
      <c r="K42">
        <v>0.15</v>
      </c>
      <c r="L42">
        <v>7.4999999999999997E-2</v>
      </c>
      <c r="M42">
        <v>7.4999999999999997E-2</v>
      </c>
      <c r="N42" t="s">
        <v>67</v>
      </c>
      <c r="O42" t="s">
        <v>67</v>
      </c>
      <c r="P42" t="s">
        <v>67</v>
      </c>
      <c r="Q42" t="s">
        <v>67</v>
      </c>
      <c r="R42" t="s">
        <v>67</v>
      </c>
      <c r="S42" t="s">
        <v>67</v>
      </c>
      <c r="T42" t="s">
        <v>67</v>
      </c>
      <c r="U42" t="s">
        <v>67</v>
      </c>
      <c r="V42" t="s">
        <v>67</v>
      </c>
      <c r="W42" t="s">
        <v>67</v>
      </c>
    </row>
    <row r="43" spans="1:23" x14ac:dyDescent="0.25">
      <c r="A43" s="5" t="s">
        <v>110</v>
      </c>
      <c r="B43" s="5" t="s">
        <v>111</v>
      </c>
      <c r="C43">
        <v>17.52</v>
      </c>
      <c r="D43">
        <v>17.52</v>
      </c>
      <c r="E43">
        <v>17.52</v>
      </c>
      <c r="F43">
        <v>8.1999999999999993</v>
      </c>
      <c r="G43">
        <v>8.1999999999999993</v>
      </c>
      <c r="H43">
        <v>7.4</v>
      </c>
      <c r="I43">
        <v>5.8</v>
      </c>
      <c r="J43">
        <v>4</v>
      </c>
      <c r="K43">
        <v>3.1</v>
      </c>
      <c r="L43">
        <v>1.6</v>
      </c>
      <c r="M43">
        <v>1.5</v>
      </c>
      <c r="N43" t="s">
        <v>67</v>
      </c>
      <c r="O43" t="s">
        <v>67</v>
      </c>
      <c r="P43" t="s">
        <v>67</v>
      </c>
      <c r="Q43" t="s">
        <v>67</v>
      </c>
      <c r="R43" t="s">
        <v>67</v>
      </c>
      <c r="S43" t="s">
        <v>67</v>
      </c>
      <c r="T43" t="s">
        <v>67</v>
      </c>
      <c r="U43" t="s">
        <v>67</v>
      </c>
      <c r="V43" t="s">
        <v>67</v>
      </c>
      <c r="W43" t="s">
        <v>67</v>
      </c>
    </row>
    <row r="44" spans="1:23" x14ac:dyDescent="0.25">
      <c r="A44" s="5" t="s">
        <v>65</v>
      </c>
      <c r="B44" s="5" t="s">
        <v>66</v>
      </c>
      <c r="C44">
        <v>40.19</v>
      </c>
      <c r="D44">
        <v>39.35</v>
      </c>
      <c r="E44">
        <v>33.14</v>
      </c>
      <c r="F44">
        <v>31.25</v>
      </c>
      <c r="G44">
        <v>31.34</v>
      </c>
      <c r="H44">
        <v>27.85</v>
      </c>
      <c r="I44">
        <v>20.98</v>
      </c>
      <c r="J44">
        <v>24.41</v>
      </c>
      <c r="K44">
        <v>26.2</v>
      </c>
      <c r="L44">
        <v>26.41</v>
      </c>
      <c r="M44">
        <v>20.309999999999999</v>
      </c>
      <c r="N44">
        <v>16.62</v>
      </c>
      <c r="O44">
        <v>14.43</v>
      </c>
      <c r="P44">
        <v>12.74</v>
      </c>
      <c r="Q44">
        <v>11.78</v>
      </c>
      <c r="R44">
        <v>12.03</v>
      </c>
      <c r="S44">
        <v>12.01</v>
      </c>
      <c r="T44">
        <v>17.239999999999998</v>
      </c>
      <c r="U44">
        <v>17.14</v>
      </c>
      <c r="V44">
        <v>13.35</v>
      </c>
      <c r="W44" t="s">
        <v>67</v>
      </c>
    </row>
    <row r="45" spans="1:23" x14ac:dyDescent="0.25">
      <c r="A45" s="5" t="s">
        <v>112</v>
      </c>
      <c r="B45" s="5" t="s">
        <v>113</v>
      </c>
      <c r="C45">
        <v>14.98</v>
      </c>
      <c r="D45">
        <v>11.07</v>
      </c>
      <c r="E45">
        <v>10.34</v>
      </c>
      <c r="F45">
        <v>8.65</v>
      </c>
      <c r="G45">
        <v>6.68</v>
      </c>
      <c r="H45">
        <v>6.24</v>
      </c>
      <c r="I45">
        <v>5.57</v>
      </c>
      <c r="J45">
        <v>3.53</v>
      </c>
      <c r="K45">
        <v>2.92</v>
      </c>
      <c r="L45">
        <v>2.4500000000000002</v>
      </c>
      <c r="M45">
        <v>2.11</v>
      </c>
      <c r="N45">
        <v>1.87</v>
      </c>
      <c r="O45">
        <v>1.75</v>
      </c>
      <c r="P45">
        <v>1.52</v>
      </c>
      <c r="Q45">
        <v>1.4</v>
      </c>
      <c r="R45">
        <v>1.39</v>
      </c>
      <c r="S45">
        <v>1.34</v>
      </c>
      <c r="T45">
        <v>2.81</v>
      </c>
      <c r="U45">
        <v>3</v>
      </c>
      <c r="V45">
        <v>2.8</v>
      </c>
      <c r="W45" t="s">
        <v>67</v>
      </c>
    </row>
    <row r="46" spans="1:23" x14ac:dyDescent="0.25">
      <c r="A46" s="5" t="s">
        <v>114</v>
      </c>
      <c r="B46" s="5" t="s">
        <v>115</v>
      </c>
      <c r="C46">
        <v>3.37</v>
      </c>
      <c r="D46">
        <v>2.34</v>
      </c>
      <c r="E46">
        <v>3.56</v>
      </c>
      <c r="F46">
        <v>1.47</v>
      </c>
      <c r="G46">
        <v>0.46</v>
      </c>
      <c r="H46">
        <v>1.18</v>
      </c>
      <c r="I46">
        <v>0.66</v>
      </c>
      <c r="J46">
        <v>0.7</v>
      </c>
      <c r="K46">
        <v>1.28</v>
      </c>
      <c r="L46">
        <v>0.81</v>
      </c>
      <c r="M46">
        <v>0.51</v>
      </c>
      <c r="N46">
        <v>0.62</v>
      </c>
      <c r="O46">
        <v>0.28999999999999998</v>
      </c>
      <c r="P46">
        <v>-0.06</v>
      </c>
      <c r="Q46">
        <v>0.13</v>
      </c>
      <c r="R46">
        <v>0.28000000000000003</v>
      </c>
      <c r="S46">
        <v>0.04</v>
      </c>
      <c r="T46">
        <v>0.23</v>
      </c>
      <c r="U46">
        <v>-0.06</v>
      </c>
      <c r="V46">
        <v>-0.28000000000000003</v>
      </c>
      <c r="W46" t="s">
        <v>67</v>
      </c>
    </row>
    <row r="47" spans="1:23" x14ac:dyDescent="0.25">
      <c r="A47" s="5" t="s">
        <v>116</v>
      </c>
      <c r="B47" s="5" t="s">
        <v>117</v>
      </c>
      <c r="C47">
        <v>31.27</v>
      </c>
      <c r="D47">
        <v>23.92</v>
      </c>
      <c r="E47">
        <v>19.75</v>
      </c>
      <c r="F47">
        <v>16.43</v>
      </c>
      <c r="G47">
        <v>14.66</v>
      </c>
      <c r="H47">
        <v>14.76</v>
      </c>
      <c r="I47">
        <v>11</v>
      </c>
      <c r="J47">
        <v>9.1300000000000008</v>
      </c>
      <c r="K47">
        <v>9.3800000000000008</v>
      </c>
      <c r="L47">
        <v>8.5299999999999994</v>
      </c>
      <c r="M47">
        <v>6.49</v>
      </c>
      <c r="N47">
        <v>5.8</v>
      </c>
      <c r="O47">
        <v>4.83</v>
      </c>
      <c r="P47">
        <v>4.13</v>
      </c>
      <c r="Q47">
        <v>3.65</v>
      </c>
      <c r="R47">
        <v>3.35</v>
      </c>
      <c r="S47">
        <v>3.68</v>
      </c>
      <c r="T47">
        <v>5.94</v>
      </c>
      <c r="U47">
        <v>7.14</v>
      </c>
      <c r="V47">
        <v>5.65</v>
      </c>
      <c r="W47" t="s">
        <v>67</v>
      </c>
    </row>
    <row r="48" spans="1:23" x14ac:dyDescent="0.25">
      <c r="A48" s="5" t="s">
        <v>118</v>
      </c>
      <c r="B48" s="5" t="s">
        <v>119</v>
      </c>
      <c r="C48">
        <v>3820</v>
      </c>
      <c r="D48">
        <v>3403</v>
      </c>
      <c r="E48">
        <v>2913</v>
      </c>
      <c r="F48">
        <v>2657</v>
      </c>
      <c r="G48">
        <v>2724</v>
      </c>
      <c r="H48">
        <v>2909</v>
      </c>
      <c r="I48">
        <v>2360</v>
      </c>
      <c r="J48">
        <v>2076</v>
      </c>
      <c r="K48">
        <v>2097</v>
      </c>
      <c r="L48">
        <v>2039</v>
      </c>
      <c r="M48">
        <v>2000</v>
      </c>
      <c r="N48">
        <v>1720</v>
      </c>
      <c r="O48">
        <v>1319</v>
      </c>
      <c r="P48">
        <v>1254</v>
      </c>
      <c r="Q48">
        <v>567</v>
      </c>
      <c r="R48">
        <v>420</v>
      </c>
      <c r="S48">
        <v>422</v>
      </c>
      <c r="T48">
        <v>443</v>
      </c>
      <c r="U48">
        <v>620</v>
      </c>
      <c r="V48">
        <v>428</v>
      </c>
      <c r="W48" t="s">
        <v>67</v>
      </c>
    </row>
    <row r="49" spans="1:23" x14ac:dyDescent="0.25">
      <c r="A49" s="5" t="s">
        <v>120</v>
      </c>
      <c r="B49" s="5" t="s">
        <v>121</v>
      </c>
      <c r="C49">
        <v>263.7</v>
      </c>
      <c r="D49">
        <v>228.2</v>
      </c>
      <c r="E49">
        <v>191</v>
      </c>
      <c r="F49">
        <v>178.6</v>
      </c>
      <c r="G49">
        <v>169.9</v>
      </c>
      <c r="H49">
        <v>166.4</v>
      </c>
      <c r="I49">
        <v>123.2</v>
      </c>
      <c r="J49">
        <v>112.4</v>
      </c>
      <c r="K49">
        <v>108</v>
      </c>
      <c r="L49">
        <v>97</v>
      </c>
      <c r="M49">
        <v>82.8</v>
      </c>
      <c r="N49">
        <v>71.099999999999994</v>
      </c>
      <c r="O49">
        <v>59</v>
      </c>
      <c r="P49">
        <v>42</v>
      </c>
      <c r="Q49">
        <v>25</v>
      </c>
      <c r="R49">
        <v>18.7</v>
      </c>
      <c r="S49">
        <v>17.8</v>
      </c>
      <c r="T49">
        <v>20.399999999999999</v>
      </c>
      <c r="U49">
        <v>22.5</v>
      </c>
      <c r="V49">
        <v>10.8</v>
      </c>
      <c r="W49" t="s">
        <v>67</v>
      </c>
    </row>
    <row r="50" spans="1:23" x14ac:dyDescent="0.25">
      <c r="A50" s="5" t="s">
        <v>122</v>
      </c>
      <c r="B50" s="5" t="s">
        <v>123</v>
      </c>
      <c r="C50">
        <v>69031</v>
      </c>
      <c r="D50">
        <v>67058</v>
      </c>
      <c r="E50">
        <v>65568</v>
      </c>
      <c r="F50">
        <v>67219</v>
      </c>
      <c r="G50">
        <v>62372</v>
      </c>
      <c r="H50">
        <v>57202</v>
      </c>
      <c r="I50">
        <v>52203</v>
      </c>
      <c r="J50">
        <v>54143</v>
      </c>
      <c r="K50">
        <v>51502</v>
      </c>
      <c r="L50">
        <v>47572</v>
      </c>
      <c r="M50">
        <v>41400</v>
      </c>
      <c r="N50">
        <v>41337</v>
      </c>
      <c r="O50">
        <v>44731</v>
      </c>
      <c r="P50">
        <v>33493</v>
      </c>
      <c r="Q50">
        <v>44092</v>
      </c>
      <c r="R50">
        <v>44524</v>
      </c>
      <c r="S50">
        <v>42180</v>
      </c>
      <c r="T50">
        <v>46050</v>
      </c>
      <c r="U50">
        <v>36290</v>
      </c>
      <c r="V50">
        <v>25234</v>
      </c>
      <c r="W50" t="s">
        <v>67</v>
      </c>
    </row>
    <row r="51" spans="1:23" x14ac:dyDescent="0.25">
      <c r="A51" s="5" t="s">
        <v>124</v>
      </c>
      <c r="B51" s="5" t="s">
        <v>125</v>
      </c>
      <c r="C51">
        <v>405574</v>
      </c>
      <c r="D51">
        <v>405202</v>
      </c>
      <c r="E51">
        <v>398641</v>
      </c>
      <c r="F51">
        <v>385021</v>
      </c>
      <c r="G51">
        <v>342438</v>
      </c>
      <c r="H51">
        <v>284930</v>
      </c>
      <c r="I51">
        <v>260082</v>
      </c>
      <c r="J51">
        <v>268825</v>
      </c>
      <c r="K51">
        <v>259599</v>
      </c>
      <c r="L51">
        <v>269394</v>
      </c>
      <c r="M51">
        <v>213055</v>
      </c>
      <c r="N51">
        <v>200930</v>
      </c>
      <c r="O51">
        <v>227520</v>
      </c>
      <c r="P51">
        <v>211881</v>
      </c>
      <c r="Q51">
        <v>398765</v>
      </c>
      <c r="R51">
        <v>492619</v>
      </c>
      <c r="S51">
        <v>455213</v>
      </c>
      <c r="T51">
        <v>599322</v>
      </c>
      <c r="U51">
        <v>392580</v>
      </c>
      <c r="V51">
        <v>367990</v>
      </c>
      <c r="W51" t="s">
        <v>67</v>
      </c>
    </row>
    <row r="52" spans="1:23" x14ac:dyDescent="0.25">
      <c r="A52" s="5" t="s">
        <v>126</v>
      </c>
      <c r="B52" s="5" t="s">
        <v>127</v>
      </c>
      <c r="C52" t="s">
        <v>67</v>
      </c>
      <c r="D52" t="s">
        <v>67</v>
      </c>
      <c r="E52" t="s">
        <v>67</v>
      </c>
      <c r="F52" t="s">
        <v>67</v>
      </c>
      <c r="G52" t="s">
        <v>67</v>
      </c>
      <c r="H52" t="s">
        <v>67</v>
      </c>
      <c r="I52" t="s">
        <v>67</v>
      </c>
      <c r="J52" t="s">
        <v>67</v>
      </c>
      <c r="K52" t="s">
        <v>67</v>
      </c>
      <c r="L52" t="s">
        <v>67</v>
      </c>
      <c r="M52" t="s">
        <v>67</v>
      </c>
      <c r="N52" t="s">
        <v>67</v>
      </c>
      <c r="O52" t="s">
        <v>67</v>
      </c>
      <c r="P52" t="s">
        <v>67</v>
      </c>
      <c r="Q52" t="s">
        <v>67</v>
      </c>
      <c r="R52" t="s">
        <v>67</v>
      </c>
      <c r="S52" t="s">
        <v>67</v>
      </c>
      <c r="T52" t="s">
        <v>67</v>
      </c>
      <c r="U52" t="s">
        <v>67</v>
      </c>
      <c r="V52" t="s">
        <v>67</v>
      </c>
      <c r="W52" t="s">
        <v>67</v>
      </c>
    </row>
    <row r="53" spans="1:23" x14ac:dyDescent="0.25">
      <c r="A53" s="5" t="s">
        <v>128</v>
      </c>
      <c r="B53" s="5" t="s">
        <v>129</v>
      </c>
      <c r="C53">
        <v>9581</v>
      </c>
      <c r="D53">
        <v>12489</v>
      </c>
      <c r="E53">
        <v>13663</v>
      </c>
      <c r="F53">
        <v>12571</v>
      </c>
      <c r="G53">
        <v>8223</v>
      </c>
      <c r="H53">
        <v>4366</v>
      </c>
      <c r="I53">
        <v>6144</v>
      </c>
      <c r="J53">
        <v>5540</v>
      </c>
      <c r="K53">
        <v>5484</v>
      </c>
      <c r="L53">
        <v>3825</v>
      </c>
      <c r="M53">
        <v>2550</v>
      </c>
      <c r="N53">
        <v>1570</v>
      </c>
      <c r="O53">
        <v>3563</v>
      </c>
      <c r="P53">
        <v>1914</v>
      </c>
      <c r="Q53">
        <v>1764</v>
      </c>
      <c r="R53">
        <v>476.19</v>
      </c>
      <c r="S53">
        <v>-52370</v>
      </c>
      <c r="T53">
        <v>-1354</v>
      </c>
      <c r="U53" t="s">
        <v>67</v>
      </c>
      <c r="V53">
        <v>2804</v>
      </c>
      <c r="W53" t="s">
        <v>67</v>
      </c>
    </row>
    <row r="54" spans="1:23" x14ac:dyDescent="0.25">
      <c r="A54" s="5" t="s">
        <v>130</v>
      </c>
      <c r="B54" s="5" t="s">
        <v>131</v>
      </c>
      <c r="C54">
        <v>53.1</v>
      </c>
      <c r="D54">
        <v>23.9</v>
      </c>
      <c r="E54">
        <v>28.9</v>
      </c>
      <c r="F54">
        <v>21.3</v>
      </c>
      <c r="G54">
        <v>22</v>
      </c>
      <c r="H54">
        <v>27.9</v>
      </c>
      <c r="I54">
        <v>25</v>
      </c>
      <c r="J54">
        <v>12.4</v>
      </c>
      <c r="K54">
        <v>7.9</v>
      </c>
      <c r="L54">
        <v>11.7</v>
      </c>
      <c r="M54">
        <v>8</v>
      </c>
      <c r="N54">
        <v>5.2</v>
      </c>
      <c r="O54">
        <v>8.6</v>
      </c>
      <c r="P54">
        <v>13.3</v>
      </c>
      <c r="Q54">
        <v>26.9</v>
      </c>
      <c r="R54">
        <v>128.5</v>
      </c>
      <c r="S54" t="s">
        <v>67</v>
      </c>
      <c r="T54" t="s">
        <v>67</v>
      </c>
      <c r="U54" t="s">
        <v>67</v>
      </c>
      <c r="V54">
        <v>46</v>
      </c>
      <c r="W54">
        <v>37.299999999999997</v>
      </c>
    </row>
    <row r="55" spans="1:23" x14ac:dyDescent="0.25">
      <c r="A55" s="5" t="s">
        <v>132</v>
      </c>
      <c r="B55" s="5" t="s">
        <v>133</v>
      </c>
      <c r="C55">
        <v>1.31</v>
      </c>
      <c r="D55">
        <v>0.73</v>
      </c>
      <c r="E55">
        <v>1.05</v>
      </c>
      <c r="F55">
        <v>0.72</v>
      </c>
      <c r="G55">
        <v>0.7</v>
      </c>
      <c r="H55">
        <v>0.64</v>
      </c>
      <c r="I55">
        <v>0.73</v>
      </c>
      <c r="J55">
        <v>0.28000000000000003</v>
      </c>
      <c r="K55">
        <v>0.17</v>
      </c>
      <c r="L55">
        <v>0.18</v>
      </c>
      <c r="M55">
        <v>0.1</v>
      </c>
      <c r="N55">
        <v>7.0000000000000007E-2</v>
      </c>
      <c r="O55">
        <v>0.13</v>
      </c>
      <c r="P55">
        <v>0.13</v>
      </c>
      <c r="Q55">
        <v>0.13</v>
      </c>
      <c r="R55">
        <v>0.11</v>
      </c>
      <c r="S55">
        <v>0.08</v>
      </c>
      <c r="T55">
        <v>0.08</v>
      </c>
      <c r="U55">
        <v>0.16</v>
      </c>
      <c r="V55">
        <v>0.34</v>
      </c>
      <c r="W55" t="s">
        <v>67</v>
      </c>
    </row>
    <row r="56" spans="1:23" x14ac:dyDescent="0.25">
      <c r="A56" s="5" t="s">
        <v>134</v>
      </c>
      <c r="B56" s="5" t="s">
        <v>135</v>
      </c>
      <c r="C56">
        <v>3.51</v>
      </c>
      <c r="D56">
        <v>2.59</v>
      </c>
      <c r="E56">
        <v>3.36</v>
      </c>
      <c r="F56">
        <v>2.6</v>
      </c>
      <c r="G56">
        <v>3.27</v>
      </c>
      <c r="H56">
        <v>2.84</v>
      </c>
      <c r="I56">
        <v>2.76</v>
      </c>
      <c r="J56">
        <v>1.91</v>
      </c>
      <c r="K56">
        <v>1.51</v>
      </c>
      <c r="L56">
        <v>1.91</v>
      </c>
      <c r="M56">
        <v>0.93</v>
      </c>
      <c r="N56">
        <v>0.61</v>
      </c>
      <c r="O56">
        <v>1.1100000000000001</v>
      </c>
      <c r="P56">
        <v>1.05</v>
      </c>
      <c r="Q56">
        <v>1.06</v>
      </c>
      <c r="R56">
        <v>0.92</v>
      </c>
      <c r="S56">
        <v>0.73</v>
      </c>
      <c r="T56">
        <v>0.51</v>
      </c>
      <c r="U56">
        <v>0.89</v>
      </c>
      <c r="V56">
        <v>1.64</v>
      </c>
      <c r="W56" t="s">
        <v>67</v>
      </c>
    </row>
    <row r="57" spans="1:23" x14ac:dyDescent="0.25">
      <c r="A57" s="5" t="s">
        <v>136</v>
      </c>
      <c r="B57" s="5" t="s">
        <v>137</v>
      </c>
      <c r="C57">
        <v>15.62</v>
      </c>
      <c r="D57">
        <v>12.26</v>
      </c>
      <c r="E57">
        <v>9.74</v>
      </c>
      <c r="F57">
        <v>15.28</v>
      </c>
      <c r="G57">
        <v>47.85</v>
      </c>
      <c r="H57">
        <v>15.08</v>
      </c>
      <c r="I57">
        <v>23.45</v>
      </c>
      <c r="J57">
        <v>9.58</v>
      </c>
      <c r="K57">
        <v>3.43</v>
      </c>
      <c r="L57">
        <v>5.75</v>
      </c>
      <c r="M57">
        <v>3.8</v>
      </c>
      <c r="N57">
        <v>1.84</v>
      </c>
      <c r="O57">
        <v>6.69</v>
      </c>
      <c r="P57">
        <v>-27.65</v>
      </c>
      <c r="Q57">
        <v>11.37</v>
      </c>
      <c r="R57">
        <v>4.5999999999999996</v>
      </c>
      <c r="S57">
        <v>22.4</v>
      </c>
      <c r="T57">
        <v>6.27</v>
      </c>
      <c r="U57">
        <v>-42.21</v>
      </c>
      <c r="V57">
        <v>-16.45</v>
      </c>
      <c r="W57" t="s">
        <v>67</v>
      </c>
    </row>
    <row r="58" spans="1:23" x14ac:dyDescent="0.25">
      <c r="A58" s="5" t="s">
        <v>138</v>
      </c>
      <c r="B58" s="5" t="s">
        <v>139</v>
      </c>
      <c r="C58">
        <v>0.95</v>
      </c>
      <c r="D58">
        <v>1.74</v>
      </c>
      <c r="E58">
        <v>1.44</v>
      </c>
      <c r="F58">
        <v>1.1100000000000001</v>
      </c>
      <c r="G58">
        <v>1.1399999999999999</v>
      </c>
      <c r="H58">
        <v>1.41</v>
      </c>
      <c r="I58">
        <v>1.3</v>
      </c>
      <c r="J58">
        <v>2.59</v>
      </c>
      <c r="K58">
        <v>3.41</v>
      </c>
      <c r="L58">
        <v>1.6</v>
      </c>
      <c r="M58">
        <v>3.84</v>
      </c>
      <c r="N58" t="s">
        <v>67</v>
      </c>
      <c r="O58" t="s">
        <v>67</v>
      </c>
      <c r="P58" t="s">
        <v>67</v>
      </c>
      <c r="Q58" t="s">
        <v>67</v>
      </c>
      <c r="R58" t="s">
        <v>67</v>
      </c>
      <c r="S58" t="s">
        <v>67</v>
      </c>
      <c r="T58" t="s">
        <v>67</v>
      </c>
      <c r="U58" t="s">
        <v>67</v>
      </c>
      <c r="V58" t="s">
        <v>67</v>
      </c>
      <c r="W58" t="s">
        <v>67</v>
      </c>
    </row>
    <row r="59" spans="1:23" x14ac:dyDescent="0.25">
      <c r="A59" s="5" t="s">
        <v>140</v>
      </c>
      <c r="B59" s="5" t="s">
        <v>141</v>
      </c>
      <c r="C59">
        <v>1.9</v>
      </c>
      <c r="D59">
        <v>4.2</v>
      </c>
      <c r="E59">
        <v>3.5</v>
      </c>
      <c r="F59">
        <v>4.7</v>
      </c>
      <c r="G59">
        <v>4.5999999999999996</v>
      </c>
      <c r="H59">
        <v>3.6</v>
      </c>
      <c r="I59">
        <v>4</v>
      </c>
      <c r="J59">
        <v>8.1</v>
      </c>
      <c r="K59">
        <v>12.6</v>
      </c>
      <c r="L59">
        <v>8.6</v>
      </c>
      <c r="M59">
        <v>12.5</v>
      </c>
      <c r="N59">
        <v>19.399999999999999</v>
      </c>
      <c r="O59">
        <v>11.7</v>
      </c>
      <c r="P59">
        <v>7.5</v>
      </c>
      <c r="Q59">
        <v>3.7</v>
      </c>
      <c r="R59">
        <v>0.8</v>
      </c>
      <c r="S59">
        <v>-141.80000000000001</v>
      </c>
      <c r="T59">
        <v>-2.8</v>
      </c>
      <c r="U59" t="s">
        <v>67</v>
      </c>
      <c r="V59">
        <v>2.2000000000000002</v>
      </c>
      <c r="W59">
        <v>2.7</v>
      </c>
    </row>
    <row r="60" spans="1:23" x14ac:dyDescent="0.25">
      <c r="A60" s="5" t="s">
        <v>142</v>
      </c>
      <c r="B60" s="5" t="s">
        <v>143</v>
      </c>
      <c r="C60">
        <v>6.34</v>
      </c>
      <c r="D60">
        <v>10.95</v>
      </c>
      <c r="E60">
        <v>10.99</v>
      </c>
      <c r="F60">
        <v>11.79</v>
      </c>
      <c r="G60">
        <v>11.27</v>
      </c>
      <c r="H60">
        <v>6.84</v>
      </c>
      <c r="I60">
        <v>8.9</v>
      </c>
      <c r="J60">
        <v>14.27</v>
      </c>
      <c r="K60">
        <v>18.95</v>
      </c>
      <c r="L60">
        <v>15.32</v>
      </c>
      <c r="M60">
        <v>11.62</v>
      </c>
      <c r="N60">
        <v>6.94</v>
      </c>
      <c r="O60">
        <v>12.95</v>
      </c>
      <c r="P60">
        <v>7.57</v>
      </c>
      <c r="Q60">
        <v>3.72</v>
      </c>
      <c r="R60">
        <v>0.84</v>
      </c>
      <c r="S60">
        <v>-102.79</v>
      </c>
      <c r="T60">
        <v>-1.39</v>
      </c>
      <c r="U60" t="s">
        <v>67</v>
      </c>
      <c r="V60">
        <v>3.64</v>
      </c>
      <c r="W60" t="s">
        <v>67</v>
      </c>
    </row>
    <row r="61" spans="1:23" x14ac:dyDescent="0.25">
      <c r="A61" s="5" t="s">
        <v>144</v>
      </c>
      <c r="B61" s="5" t="s">
        <v>145</v>
      </c>
      <c r="C61">
        <v>2.36</v>
      </c>
      <c r="D61">
        <v>3.08</v>
      </c>
      <c r="E61">
        <v>3.43</v>
      </c>
      <c r="F61">
        <v>3.26</v>
      </c>
      <c r="G61">
        <v>2.4</v>
      </c>
      <c r="H61">
        <v>1.53</v>
      </c>
      <c r="I61">
        <v>2.36</v>
      </c>
      <c r="J61">
        <v>2.06</v>
      </c>
      <c r="K61">
        <v>2.11</v>
      </c>
      <c r="L61">
        <v>1.42</v>
      </c>
      <c r="M61">
        <v>1.21</v>
      </c>
      <c r="N61">
        <v>0.78</v>
      </c>
      <c r="O61">
        <v>1.57</v>
      </c>
      <c r="P61">
        <v>0.91</v>
      </c>
      <c r="Q61">
        <v>0.44</v>
      </c>
      <c r="R61">
        <v>0.1</v>
      </c>
      <c r="S61">
        <v>-11.5</v>
      </c>
      <c r="T61">
        <v>-0.23</v>
      </c>
      <c r="U61" t="s">
        <v>67</v>
      </c>
      <c r="V61">
        <v>0.76</v>
      </c>
      <c r="W61" t="s">
        <v>67</v>
      </c>
    </row>
    <row r="62" spans="1:23" x14ac:dyDescent="0.25">
      <c r="A62" s="5" t="s">
        <v>146</v>
      </c>
      <c r="B62" s="5" t="s">
        <v>147</v>
      </c>
      <c r="C62">
        <v>3.29</v>
      </c>
      <c r="D62">
        <v>5.33</v>
      </c>
      <c r="E62">
        <v>6.11</v>
      </c>
      <c r="F62">
        <v>6.82</v>
      </c>
      <c r="G62">
        <v>5.91</v>
      </c>
      <c r="H62">
        <v>3.57</v>
      </c>
      <c r="I62">
        <v>4.95</v>
      </c>
      <c r="J62">
        <v>6.52</v>
      </c>
      <c r="K62">
        <v>6.88</v>
      </c>
      <c r="L62">
        <v>5.52</v>
      </c>
      <c r="M62">
        <v>4.74</v>
      </c>
      <c r="N62">
        <v>3.15</v>
      </c>
      <c r="O62">
        <v>5.58</v>
      </c>
      <c r="P62">
        <v>3.84</v>
      </c>
      <c r="Q62">
        <v>2.85</v>
      </c>
      <c r="R62">
        <v>1.74</v>
      </c>
      <c r="S62">
        <v>-35.99</v>
      </c>
      <c r="T62">
        <v>0.66</v>
      </c>
      <c r="U62">
        <v>0.49</v>
      </c>
      <c r="V62">
        <v>1.95</v>
      </c>
      <c r="W62" t="s">
        <v>67</v>
      </c>
    </row>
    <row r="63" spans="1:23" x14ac:dyDescent="0.25">
      <c r="A63" s="5" t="s">
        <v>148</v>
      </c>
      <c r="B63" s="5" t="s">
        <v>148</v>
      </c>
      <c r="C63">
        <v>3.04</v>
      </c>
      <c r="D63">
        <v>5.07</v>
      </c>
      <c r="E63">
        <v>5.75</v>
      </c>
      <c r="F63">
        <v>6.21</v>
      </c>
      <c r="G63">
        <v>5.13</v>
      </c>
      <c r="H63">
        <v>2.89</v>
      </c>
      <c r="I63">
        <v>4.51</v>
      </c>
      <c r="J63">
        <v>5.51</v>
      </c>
      <c r="K63">
        <v>5.9</v>
      </c>
      <c r="L63">
        <v>4.4000000000000004</v>
      </c>
      <c r="M63">
        <v>3.78</v>
      </c>
      <c r="N63">
        <v>2.2400000000000002</v>
      </c>
      <c r="O63">
        <v>4.68</v>
      </c>
      <c r="P63">
        <v>2.79</v>
      </c>
      <c r="Q63">
        <v>1.43</v>
      </c>
      <c r="R63">
        <v>0.35</v>
      </c>
      <c r="S63">
        <v>-37.520000000000003</v>
      </c>
      <c r="T63">
        <v>-0.66</v>
      </c>
      <c r="U63" t="s">
        <v>67</v>
      </c>
      <c r="V63">
        <v>1.8</v>
      </c>
      <c r="W63" t="s">
        <v>67</v>
      </c>
    </row>
    <row r="64" spans="1:23" x14ac:dyDescent="0.25">
      <c r="A64" s="5" t="s">
        <v>149</v>
      </c>
      <c r="B64" s="5" t="s">
        <v>150</v>
      </c>
      <c r="C64">
        <v>60.88</v>
      </c>
      <c r="D64">
        <v>56.15</v>
      </c>
      <c r="E64">
        <v>63.29</v>
      </c>
      <c r="F64">
        <v>68.95</v>
      </c>
      <c r="G64">
        <v>63.58</v>
      </c>
      <c r="H64">
        <v>65.040000000000006</v>
      </c>
      <c r="I64">
        <v>65.97</v>
      </c>
      <c r="J64">
        <v>70.37</v>
      </c>
      <c r="K64">
        <v>72.040000000000006</v>
      </c>
      <c r="L64">
        <v>67.81</v>
      </c>
      <c r="M64">
        <v>69.09</v>
      </c>
      <c r="N64">
        <v>69.010000000000005</v>
      </c>
      <c r="O64">
        <v>67.63</v>
      </c>
      <c r="P64">
        <v>63.68</v>
      </c>
      <c r="Q64">
        <v>61.63</v>
      </c>
      <c r="R64">
        <v>55.73</v>
      </c>
      <c r="S64">
        <v>56.88</v>
      </c>
      <c r="T64">
        <v>49.4</v>
      </c>
      <c r="U64">
        <v>56.02</v>
      </c>
      <c r="V64">
        <v>71.36</v>
      </c>
      <c r="W64" t="s">
        <v>67</v>
      </c>
    </row>
    <row r="65" spans="1:23" x14ac:dyDescent="0.25">
      <c r="A65" s="5" t="s">
        <v>151</v>
      </c>
      <c r="B65" s="5" t="s">
        <v>152</v>
      </c>
      <c r="C65">
        <v>47.89</v>
      </c>
      <c r="D65">
        <v>46.31</v>
      </c>
      <c r="E65">
        <v>52.33</v>
      </c>
      <c r="F65">
        <v>52.66</v>
      </c>
      <c r="G65">
        <v>45.54</v>
      </c>
      <c r="H65">
        <v>42.25</v>
      </c>
      <c r="I65">
        <v>50.67</v>
      </c>
      <c r="J65">
        <v>38.64</v>
      </c>
      <c r="K65">
        <v>31.14</v>
      </c>
      <c r="L65">
        <v>28.69</v>
      </c>
      <c r="M65">
        <v>32.54</v>
      </c>
      <c r="N65">
        <v>32.229999999999997</v>
      </c>
      <c r="O65">
        <v>36.159999999999997</v>
      </c>
      <c r="P65">
        <v>36.9</v>
      </c>
      <c r="Q65">
        <v>38.369999999999997</v>
      </c>
      <c r="R65">
        <v>41.49</v>
      </c>
      <c r="S65">
        <v>36.5</v>
      </c>
      <c r="T65">
        <v>47.32</v>
      </c>
      <c r="U65">
        <v>42.01</v>
      </c>
      <c r="V65">
        <v>49.48</v>
      </c>
      <c r="W65" t="s">
        <v>67</v>
      </c>
    </row>
    <row r="66" spans="1:23" x14ac:dyDescent="0.25">
      <c r="A66" s="5" t="s">
        <v>153</v>
      </c>
      <c r="B66" s="5" t="s">
        <v>154</v>
      </c>
      <c r="C66">
        <v>52.11</v>
      </c>
      <c r="D66">
        <v>53.69</v>
      </c>
      <c r="E66">
        <v>47.67</v>
      </c>
      <c r="F66">
        <v>47.34</v>
      </c>
      <c r="G66">
        <v>54.46</v>
      </c>
      <c r="H66">
        <v>57.75</v>
      </c>
      <c r="I66">
        <v>49.33</v>
      </c>
      <c r="J66">
        <v>61.36</v>
      </c>
      <c r="K66">
        <v>68.86</v>
      </c>
      <c r="L66">
        <v>71.31</v>
      </c>
      <c r="M66">
        <v>67.459999999999994</v>
      </c>
      <c r="N66">
        <v>67.77</v>
      </c>
      <c r="O66">
        <v>63.84</v>
      </c>
      <c r="P66">
        <v>63.1</v>
      </c>
      <c r="Q66">
        <v>61.63</v>
      </c>
      <c r="R66">
        <v>58.51</v>
      </c>
      <c r="S66">
        <v>63.5</v>
      </c>
      <c r="T66">
        <v>52.68</v>
      </c>
      <c r="U66">
        <v>57.99</v>
      </c>
      <c r="V66">
        <v>50.52</v>
      </c>
      <c r="W66" t="s">
        <v>67</v>
      </c>
    </row>
    <row r="67" spans="1:23" x14ac:dyDescent="0.25">
      <c r="A67" s="5" t="s">
        <v>155</v>
      </c>
      <c r="B67" s="5" t="s">
        <v>156</v>
      </c>
      <c r="C67">
        <v>108.8</v>
      </c>
      <c r="D67">
        <v>115.95</v>
      </c>
      <c r="E67">
        <v>91.08</v>
      </c>
      <c r="F67">
        <v>89.9</v>
      </c>
      <c r="G67">
        <v>119.58</v>
      </c>
      <c r="H67">
        <v>136.69</v>
      </c>
      <c r="I67">
        <v>97.36</v>
      </c>
      <c r="J67">
        <v>158.81</v>
      </c>
      <c r="K67">
        <v>221.09</v>
      </c>
      <c r="L67">
        <v>248.53</v>
      </c>
      <c r="M67">
        <v>207.29</v>
      </c>
      <c r="N67">
        <v>210.28</v>
      </c>
      <c r="O67">
        <v>176.58</v>
      </c>
      <c r="P67">
        <v>170.98</v>
      </c>
      <c r="Q67">
        <v>160.59</v>
      </c>
      <c r="R67">
        <v>141</v>
      </c>
      <c r="S67">
        <v>173.95</v>
      </c>
      <c r="T67">
        <v>111.32</v>
      </c>
      <c r="U67">
        <v>138.03</v>
      </c>
      <c r="V67">
        <v>102.12</v>
      </c>
      <c r="W67" t="s">
        <v>67</v>
      </c>
    </row>
    <row r="68" spans="1:23" x14ac:dyDescent="0.25">
      <c r="A68" s="5"/>
      <c r="B68" s="5"/>
    </row>
    <row r="69" spans="1:23" x14ac:dyDescent="0.25">
      <c r="A69" s="5" t="s">
        <v>157</v>
      </c>
      <c r="B69" s="5" t="s">
        <v>158</v>
      </c>
      <c r="C69">
        <v>60.9</v>
      </c>
      <c r="D69">
        <v>56.15</v>
      </c>
      <c r="E69">
        <v>63.29</v>
      </c>
      <c r="F69">
        <v>68.95</v>
      </c>
      <c r="G69">
        <v>63.58</v>
      </c>
      <c r="H69">
        <v>65.040000000000006</v>
      </c>
      <c r="I69">
        <v>65.97</v>
      </c>
      <c r="J69">
        <v>70.37</v>
      </c>
      <c r="K69">
        <v>72.040000000000006</v>
      </c>
      <c r="L69">
        <v>67.81</v>
      </c>
      <c r="M69">
        <v>69.09</v>
      </c>
      <c r="N69">
        <v>69.010000000000005</v>
      </c>
      <c r="O69">
        <v>67.63</v>
      </c>
      <c r="P69">
        <v>63.68</v>
      </c>
      <c r="Q69">
        <v>61.63</v>
      </c>
      <c r="R69">
        <v>55.73</v>
      </c>
      <c r="S69">
        <v>56.88</v>
      </c>
      <c r="T69">
        <v>49.4</v>
      </c>
      <c r="U69">
        <v>56.02</v>
      </c>
      <c r="V69">
        <v>71.36</v>
      </c>
    </row>
    <row r="70" spans="1:23" x14ac:dyDescent="0.25">
      <c r="A70" s="5" t="s">
        <v>159</v>
      </c>
      <c r="B70" s="5" t="s">
        <v>160</v>
      </c>
      <c r="C70">
        <v>91.07</v>
      </c>
      <c r="D70">
        <v>108.01</v>
      </c>
      <c r="E70">
        <v>120.1</v>
      </c>
      <c r="F70">
        <v>106.88</v>
      </c>
      <c r="G70">
        <v>71.47</v>
      </c>
      <c r="H70">
        <v>45.6</v>
      </c>
      <c r="I70">
        <v>69.11</v>
      </c>
      <c r="J70">
        <v>47.11</v>
      </c>
      <c r="K70">
        <v>43.89</v>
      </c>
      <c r="L70">
        <v>29.53</v>
      </c>
      <c r="M70">
        <v>25.11</v>
      </c>
      <c r="N70">
        <v>16.25</v>
      </c>
      <c r="O70">
        <v>32.57</v>
      </c>
      <c r="P70">
        <v>18.84</v>
      </c>
      <c r="Q70">
        <v>8.49</v>
      </c>
      <c r="R70">
        <v>1.66</v>
      </c>
      <c r="S70">
        <v>-184.01</v>
      </c>
      <c r="T70">
        <v>-3.48</v>
      </c>
      <c r="U70" t="s">
        <v>67</v>
      </c>
      <c r="V70">
        <v>8.99</v>
      </c>
    </row>
    <row r="71" spans="1:23" x14ac:dyDescent="0.25">
      <c r="A71" s="5" t="s">
        <v>161</v>
      </c>
      <c r="B71" s="5" t="s">
        <v>162</v>
      </c>
      <c r="C71">
        <v>135.36000000000001</v>
      </c>
      <c r="D71">
        <v>165.18</v>
      </c>
      <c r="E71">
        <v>182.56</v>
      </c>
      <c r="F71">
        <v>164.16</v>
      </c>
      <c r="G71">
        <v>131.13999999999999</v>
      </c>
      <c r="H71">
        <v>103.41</v>
      </c>
      <c r="I71">
        <v>107.72</v>
      </c>
      <c r="J71">
        <v>84.8</v>
      </c>
      <c r="K71">
        <v>70.61</v>
      </c>
      <c r="L71">
        <v>51.87</v>
      </c>
      <c r="M71">
        <v>34.47</v>
      </c>
      <c r="N71">
        <v>42.12</v>
      </c>
      <c r="O71">
        <v>42.97</v>
      </c>
      <c r="P71">
        <v>33.75</v>
      </c>
      <c r="Q71">
        <v>20.37</v>
      </c>
      <c r="R71">
        <v>10.81</v>
      </c>
      <c r="S71">
        <v>-150.71</v>
      </c>
      <c r="T71">
        <v>4.0599999999999996</v>
      </c>
      <c r="U71">
        <v>21.59</v>
      </c>
      <c r="V71">
        <v>34.46</v>
      </c>
    </row>
    <row r="72" spans="1:23" x14ac:dyDescent="0.25">
      <c r="A72" s="5" t="s">
        <v>163</v>
      </c>
      <c r="B72" s="5" t="s">
        <v>164</v>
      </c>
      <c r="C72">
        <v>3.34</v>
      </c>
      <c r="D72">
        <v>4.7</v>
      </c>
      <c r="E72">
        <v>4.79</v>
      </c>
      <c r="F72">
        <v>5.81</v>
      </c>
      <c r="G72">
        <v>7.18</v>
      </c>
      <c r="H72">
        <v>6.34</v>
      </c>
      <c r="I72">
        <v>6.53</v>
      </c>
      <c r="J72">
        <v>11.7</v>
      </c>
      <c r="K72">
        <v>13.44</v>
      </c>
      <c r="L72">
        <v>14.89</v>
      </c>
      <c r="M72">
        <v>15.06</v>
      </c>
      <c r="N72">
        <v>13.77</v>
      </c>
      <c r="O72">
        <v>14.37</v>
      </c>
      <c r="P72">
        <v>14.83</v>
      </c>
      <c r="Q72">
        <v>16.8</v>
      </c>
      <c r="R72">
        <v>20.89</v>
      </c>
      <c r="S72">
        <v>20.39</v>
      </c>
      <c r="T72">
        <v>18.84</v>
      </c>
      <c r="U72">
        <v>16.899999999999999</v>
      </c>
      <c r="V72">
        <v>20.010000000000002</v>
      </c>
    </row>
    <row r="73" spans="1:23" x14ac:dyDescent="0.25">
      <c r="A73" s="5" t="s">
        <v>165</v>
      </c>
      <c r="B73" s="5" t="s">
        <v>166</v>
      </c>
      <c r="C73">
        <v>39.130000000000003</v>
      </c>
      <c r="D73">
        <v>43.85</v>
      </c>
      <c r="E73">
        <v>36.71</v>
      </c>
      <c r="F73">
        <v>31.05</v>
      </c>
      <c r="G73">
        <v>36.42</v>
      </c>
      <c r="H73">
        <v>34.96</v>
      </c>
      <c r="I73">
        <v>34.03</v>
      </c>
      <c r="J73">
        <v>29.63</v>
      </c>
      <c r="K73">
        <v>27.96</v>
      </c>
      <c r="L73">
        <v>32.19</v>
      </c>
      <c r="M73">
        <v>30.91</v>
      </c>
      <c r="N73">
        <v>30.99</v>
      </c>
      <c r="O73">
        <v>32.369999999999997</v>
      </c>
      <c r="P73">
        <v>36.32</v>
      </c>
      <c r="Q73">
        <v>38.369999999999997</v>
      </c>
      <c r="R73">
        <v>44.27</v>
      </c>
      <c r="S73">
        <v>43.12</v>
      </c>
      <c r="T73">
        <v>50.6</v>
      </c>
      <c r="U73">
        <v>43.98</v>
      </c>
      <c r="V73">
        <v>28.64</v>
      </c>
    </row>
    <row r="74" spans="1:23" x14ac:dyDescent="0.25">
      <c r="A74" s="5" t="s">
        <v>167</v>
      </c>
      <c r="B74" s="5" t="s">
        <v>168</v>
      </c>
      <c r="C74">
        <v>3.04</v>
      </c>
      <c r="D74">
        <v>5.07</v>
      </c>
      <c r="E74">
        <v>5.75</v>
      </c>
      <c r="F74">
        <v>6.21</v>
      </c>
      <c r="G74">
        <v>5.13</v>
      </c>
      <c r="H74">
        <v>2.89</v>
      </c>
      <c r="I74">
        <v>4.51</v>
      </c>
      <c r="J74">
        <v>5.51</v>
      </c>
      <c r="K74">
        <v>5.9</v>
      </c>
      <c r="L74">
        <v>4.4000000000000004</v>
      </c>
      <c r="M74">
        <v>3.78</v>
      </c>
      <c r="N74">
        <v>2.2400000000000002</v>
      </c>
      <c r="O74">
        <v>4.68</v>
      </c>
      <c r="P74">
        <v>2.79</v>
      </c>
      <c r="Q74">
        <v>1.43</v>
      </c>
      <c r="R74">
        <v>0.35</v>
      </c>
      <c r="S74">
        <v>-37.520000000000003</v>
      </c>
      <c r="T74">
        <v>-0.66</v>
      </c>
      <c r="U74" t="s">
        <v>67</v>
      </c>
      <c r="V74">
        <v>1.8</v>
      </c>
    </row>
    <row r="75" spans="1:23" x14ac:dyDescent="0.25">
      <c r="A75" s="5" t="s">
        <v>169</v>
      </c>
      <c r="B75" s="5" t="s">
        <v>170</v>
      </c>
      <c r="C75">
        <v>7.42</v>
      </c>
      <c r="D75">
        <v>13.85</v>
      </c>
      <c r="E75">
        <v>15.22</v>
      </c>
      <c r="F75">
        <v>14.69</v>
      </c>
      <c r="G75">
        <v>14.85</v>
      </c>
      <c r="H75">
        <v>10.67</v>
      </c>
      <c r="I75">
        <v>12.1</v>
      </c>
      <c r="J75">
        <v>20.29</v>
      </c>
      <c r="K75">
        <v>21.74</v>
      </c>
      <c r="L75">
        <v>15.64</v>
      </c>
      <c r="M75">
        <v>10.39</v>
      </c>
      <c r="N75">
        <v>11.69</v>
      </c>
      <c r="O75">
        <v>11.36</v>
      </c>
      <c r="P75">
        <v>9.19</v>
      </c>
      <c r="Q75">
        <v>6.42</v>
      </c>
      <c r="R75">
        <v>3.96</v>
      </c>
      <c r="S75">
        <v>-57.28</v>
      </c>
      <c r="T75">
        <v>1.31</v>
      </c>
      <c r="U75">
        <v>6.93</v>
      </c>
      <c r="V75">
        <v>13.26</v>
      </c>
    </row>
    <row r="76" spans="1:23" x14ac:dyDescent="0.25">
      <c r="A76" s="5" t="s">
        <v>171</v>
      </c>
      <c r="B76" s="5" t="s">
        <v>172</v>
      </c>
      <c r="C76">
        <v>122.44</v>
      </c>
      <c r="D76">
        <v>105.61</v>
      </c>
      <c r="E76">
        <v>142.54</v>
      </c>
      <c r="F76">
        <v>169.58</v>
      </c>
      <c r="G76">
        <v>125.05</v>
      </c>
      <c r="H76">
        <v>120.83</v>
      </c>
      <c r="I76">
        <v>148.9</v>
      </c>
      <c r="J76">
        <v>130.41999999999999</v>
      </c>
      <c r="K76">
        <v>111.38</v>
      </c>
      <c r="L76">
        <v>89.14</v>
      </c>
      <c r="M76">
        <v>105.28</v>
      </c>
      <c r="N76">
        <v>104.01</v>
      </c>
      <c r="O76">
        <v>111.69</v>
      </c>
      <c r="P76">
        <v>101.6</v>
      </c>
      <c r="Q76">
        <v>100</v>
      </c>
      <c r="R76">
        <v>93.73</v>
      </c>
      <c r="S76">
        <v>84.65</v>
      </c>
      <c r="T76">
        <v>93.52</v>
      </c>
      <c r="U76">
        <v>95.52</v>
      </c>
      <c r="V76">
        <v>172.77</v>
      </c>
    </row>
    <row r="77" spans="1:23" x14ac:dyDescent="0.25">
      <c r="A77" s="5" t="s">
        <v>173</v>
      </c>
      <c r="B77" s="5" t="s">
        <v>174</v>
      </c>
      <c r="C77">
        <v>155.49</v>
      </c>
      <c r="D77">
        <v>127.57</v>
      </c>
      <c r="E77">
        <v>148.68</v>
      </c>
      <c r="F77">
        <v>196.71</v>
      </c>
      <c r="G77">
        <v>173.81</v>
      </c>
      <c r="H77">
        <v>168.55</v>
      </c>
      <c r="I77">
        <v>157.46</v>
      </c>
      <c r="J77">
        <v>137.71</v>
      </c>
      <c r="K77">
        <v>127.87</v>
      </c>
      <c r="L77">
        <v>133.96</v>
      </c>
      <c r="M77">
        <v>138.07</v>
      </c>
      <c r="N77">
        <v>137.01</v>
      </c>
      <c r="O77">
        <v>148.25</v>
      </c>
      <c r="P77">
        <v>139.9</v>
      </c>
      <c r="Q77">
        <v>132.11000000000001</v>
      </c>
      <c r="R77">
        <v>129.44</v>
      </c>
      <c r="S77">
        <v>122.71</v>
      </c>
      <c r="T77">
        <v>118.32</v>
      </c>
      <c r="U77">
        <v>118.33</v>
      </c>
      <c r="V77">
        <v>148.75</v>
      </c>
    </row>
    <row r="78" spans="1:23" x14ac:dyDescent="0.25">
      <c r="A78" s="5" t="s">
        <v>175</v>
      </c>
      <c r="B78" s="5" t="s">
        <v>176</v>
      </c>
      <c r="C78">
        <v>602.15099999999995</v>
      </c>
      <c r="D78">
        <v>429.59039999999999</v>
      </c>
      <c r="E78">
        <v>341.28960000000001</v>
      </c>
      <c r="F78">
        <v>500.2672</v>
      </c>
      <c r="G78">
        <v>1424.0160000000001</v>
      </c>
      <c r="H78">
        <v>448.7808</v>
      </c>
      <c r="I78">
        <v>685.44349999999997</v>
      </c>
      <c r="J78">
        <v>218.99879999999999</v>
      </c>
      <c r="K78">
        <v>71.275400000000005</v>
      </c>
      <c r="L78">
        <v>119.6</v>
      </c>
      <c r="M78">
        <v>79.039999999999992</v>
      </c>
      <c r="N78">
        <v>38.272000000000013</v>
      </c>
      <c r="O78">
        <v>139.15199999999999</v>
      </c>
      <c r="P78">
        <v>-575.12</v>
      </c>
      <c r="Q78">
        <v>218.304</v>
      </c>
      <c r="R78">
        <v>79.11999999999999</v>
      </c>
      <c r="S78">
        <v>358.4</v>
      </c>
      <c r="T78">
        <v>96.557999999999993</v>
      </c>
      <c r="U78">
        <v>-599.38199999999995</v>
      </c>
      <c r="V78">
        <v>-194.11</v>
      </c>
    </row>
    <row r="79" spans="1:23" x14ac:dyDescent="0.25">
      <c r="A79" s="5" t="s">
        <v>177</v>
      </c>
      <c r="B79" s="5" t="s">
        <v>178</v>
      </c>
      <c r="C79">
        <v>-3.509999999999998</v>
      </c>
      <c r="D79">
        <v>0</v>
      </c>
      <c r="E79">
        <v>-2.2999999999999972</v>
      </c>
      <c r="F79">
        <v>-2.98</v>
      </c>
      <c r="G79">
        <v>0</v>
      </c>
      <c r="H79">
        <v>-0.53000000000000114</v>
      </c>
      <c r="I79">
        <v>-6.370000000000001</v>
      </c>
      <c r="J79">
        <v>-2.0799999999999979</v>
      </c>
      <c r="K79">
        <v>1.999999999999957E-2</v>
      </c>
      <c r="L79">
        <v>0</v>
      </c>
      <c r="M79">
        <v>0</v>
      </c>
      <c r="N79">
        <v>0</v>
      </c>
      <c r="O79">
        <v>0</v>
      </c>
      <c r="P79">
        <v>-1.600000000000001</v>
      </c>
      <c r="Q79">
        <v>-2</v>
      </c>
      <c r="R79">
        <v>-1.1999999999999991</v>
      </c>
      <c r="S79">
        <v>-0.59999999999999964</v>
      </c>
      <c r="T79">
        <v>-1.2000000000000011</v>
      </c>
      <c r="U79">
        <v>-2.399999999999999</v>
      </c>
      <c r="V79">
        <v>-3.600000000000001</v>
      </c>
    </row>
    <row r="80" spans="1:23" x14ac:dyDescent="0.25">
      <c r="A80" s="5" t="s">
        <v>179</v>
      </c>
      <c r="B80" s="5" t="s">
        <v>180</v>
      </c>
      <c r="C80">
        <v>2.13</v>
      </c>
      <c r="D80">
        <v>18.739999999999998</v>
      </c>
      <c r="E80">
        <v>6.05</v>
      </c>
      <c r="F80">
        <v>-0.28999999999999998</v>
      </c>
      <c r="G80">
        <v>12.53</v>
      </c>
      <c r="H80">
        <v>32.75</v>
      </c>
      <c r="I80">
        <v>-14.05</v>
      </c>
      <c r="J80">
        <v>-6.83</v>
      </c>
      <c r="K80">
        <v>-0.8</v>
      </c>
      <c r="L80">
        <v>30.03</v>
      </c>
      <c r="M80">
        <v>22.2</v>
      </c>
      <c r="N80">
        <v>15.18</v>
      </c>
      <c r="O80">
        <v>13.27</v>
      </c>
      <c r="P80">
        <v>8.15</v>
      </c>
      <c r="Q80">
        <v>-2.08</v>
      </c>
      <c r="R80">
        <v>0.17</v>
      </c>
      <c r="S80">
        <v>-30.34</v>
      </c>
      <c r="T80">
        <v>0.57999999999999996</v>
      </c>
      <c r="U80">
        <v>28.39</v>
      </c>
      <c r="V80" t="s">
        <v>67</v>
      </c>
    </row>
    <row r="81" spans="1:22" x14ac:dyDescent="0.25">
      <c r="A81" s="5" t="s">
        <v>181</v>
      </c>
      <c r="B81" s="5" t="s">
        <v>182</v>
      </c>
      <c r="C81">
        <v>8.9700000000000006</v>
      </c>
      <c r="D81">
        <v>8.17</v>
      </c>
      <c r="E81">
        <v>6.1</v>
      </c>
      <c r="F81">
        <v>15</v>
      </c>
      <c r="G81">
        <v>10.41</v>
      </c>
      <c r="H81">
        <v>3.96</v>
      </c>
      <c r="I81">
        <v>-7.23</v>
      </c>
      <c r="J81">
        <v>7.47</v>
      </c>
      <c r="K81">
        <v>17.14</v>
      </c>
      <c r="L81">
        <v>22.47</v>
      </c>
      <c r="M81">
        <v>16.88</v>
      </c>
      <c r="N81">
        <v>12.2</v>
      </c>
      <c r="O81">
        <v>6.45</v>
      </c>
      <c r="P81">
        <v>2.08</v>
      </c>
      <c r="Q81">
        <v>-10.75</v>
      </c>
      <c r="R81">
        <v>-9.86</v>
      </c>
      <c r="S81">
        <v>-0.46</v>
      </c>
      <c r="T81" t="s">
        <v>67</v>
      </c>
      <c r="U81" t="s">
        <v>67</v>
      </c>
      <c r="V81" t="s">
        <v>67</v>
      </c>
    </row>
    <row r="82" spans="1:22" x14ac:dyDescent="0.25">
      <c r="A82" s="5" t="s">
        <v>183</v>
      </c>
      <c r="B82" s="5" t="s">
        <v>184</v>
      </c>
      <c r="C82">
        <v>7.83</v>
      </c>
      <c r="D82">
        <v>13.96</v>
      </c>
      <c r="E82">
        <v>7.4</v>
      </c>
      <c r="F82">
        <v>4.82</v>
      </c>
      <c r="G82">
        <v>4.72</v>
      </c>
      <c r="H82">
        <v>8.2200000000000006</v>
      </c>
      <c r="I82">
        <v>6.11</v>
      </c>
      <c r="J82">
        <v>11.96</v>
      </c>
      <c r="K82">
        <v>15.98</v>
      </c>
      <c r="L82">
        <v>17.77</v>
      </c>
      <c r="M82">
        <v>11.34</v>
      </c>
      <c r="N82">
        <v>6.94</v>
      </c>
      <c r="O82">
        <v>-2.17</v>
      </c>
      <c r="P82">
        <v>-4.7</v>
      </c>
      <c r="Q82">
        <v>-0.66</v>
      </c>
      <c r="R82" t="s">
        <v>67</v>
      </c>
      <c r="S82" t="s">
        <v>67</v>
      </c>
      <c r="T82" t="s">
        <v>67</v>
      </c>
      <c r="U82" t="s">
        <v>67</v>
      </c>
      <c r="V82" t="s">
        <v>67</v>
      </c>
    </row>
    <row r="83" spans="1:22" x14ac:dyDescent="0.25">
      <c r="A83" s="5" t="s">
        <v>185</v>
      </c>
      <c r="B83" s="5" t="s">
        <v>186</v>
      </c>
      <c r="C83">
        <v>8.0299999999999994</v>
      </c>
      <c r="D83">
        <v>10.029999999999999</v>
      </c>
      <c r="E83">
        <v>9.68</v>
      </c>
      <c r="F83">
        <v>10.4</v>
      </c>
      <c r="G83">
        <v>11.24</v>
      </c>
      <c r="H83">
        <v>9.7799999999999994</v>
      </c>
      <c r="I83">
        <v>6.52</v>
      </c>
      <c r="J83">
        <v>4.9000000000000004</v>
      </c>
      <c r="K83">
        <v>5.64</v>
      </c>
      <c r="L83">
        <v>8.5500000000000007</v>
      </c>
      <c r="M83" t="s">
        <v>67</v>
      </c>
      <c r="N83" t="s">
        <v>67</v>
      </c>
      <c r="O83" t="s">
        <v>67</v>
      </c>
      <c r="P83" t="s">
        <v>67</v>
      </c>
      <c r="Q83" t="s">
        <v>67</v>
      </c>
      <c r="R83" t="s">
        <v>67</v>
      </c>
      <c r="S83" t="s">
        <v>67</v>
      </c>
      <c r="T83" t="s">
        <v>67</v>
      </c>
      <c r="U83" t="s">
        <v>67</v>
      </c>
      <c r="V83" t="s">
        <v>67</v>
      </c>
    </row>
    <row r="84" spans="1:22" x14ac:dyDescent="0.25">
      <c r="A84" s="5" t="s">
        <v>187</v>
      </c>
      <c r="B84" s="5" t="s">
        <v>188</v>
      </c>
      <c r="C84">
        <v>-13.88</v>
      </c>
      <c r="D84">
        <v>6.78</v>
      </c>
      <c r="E84">
        <v>19.16</v>
      </c>
      <c r="F84">
        <v>49.11</v>
      </c>
      <c r="G84">
        <v>76.38</v>
      </c>
      <c r="H84">
        <v>-12.41</v>
      </c>
      <c r="I84">
        <v>26.09</v>
      </c>
      <c r="J84" t="s">
        <v>67</v>
      </c>
      <c r="K84">
        <v>47.44</v>
      </c>
      <c r="L84">
        <v>52.94</v>
      </c>
      <c r="M84">
        <v>88.89</v>
      </c>
      <c r="N84">
        <v>-42.55</v>
      </c>
      <c r="O84">
        <v>95.83</v>
      </c>
      <c r="P84">
        <v>140</v>
      </c>
      <c r="Q84">
        <v>400</v>
      </c>
      <c r="R84">
        <v>-100.9</v>
      </c>
      <c r="S84">
        <v>3583.33</v>
      </c>
      <c r="T84" t="s">
        <v>67</v>
      </c>
      <c r="U84" t="s">
        <v>67</v>
      </c>
      <c r="V84" t="s">
        <v>67</v>
      </c>
    </row>
    <row r="85" spans="1:22" x14ac:dyDescent="0.25">
      <c r="A85" s="5" t="s">
        <v>189</v>
      </c>
      <c r="B85" s="5" t="s">
        <v>190</v>
      </c>
      <c r="C85">
        <v>4.0199999999999996</v>
      </c>
      <c r="D85">
        <v>25.02</v>
      </c>
      <c r="E85">
        <v>48.22</v>
      </c>
      <c r="F85">
        <v>37.69</v>
      </c>
      <c r="G85">
        <v>30.02</v>
      </c>
      <c r="H85">
        <v>4.5599999999999996</v>
      </c>
      <c r="I85">
        <v>24.51</v>
      </c>
      <c r="J85">
        <v>33.46</v>
      </c>
      <c r="K85">
        <v>63.09</v>
      </c>
      <c r="L85">
        <v>33.090000000000003</v>
      </c>
      <c r="M85">
        <v>47.39</v>
      </c>
      <c r="N85">
        <v>64.430000000000007</v>
      </c>
      <c r="O85">
        <v>211.94</v>
      </c>
      <c r="P85">
        <v>146.37</v>
      </c>
      <c r="Q85">
        <v>1294.1400000000001</v>
      </c>
      <c r="R85" t="s">
        <v>67</v>
      </c>
      <c r="S85" t="s">
        <v>67</v>
      </c>
      <c r="T85" t="s">
        <v>67</v>
      </c>
      <c r="U85" t="s">
        <v>67</v>
      </c>
      <c r="V85" t="s">
        <v>67</v>
      </c>
    </row>
    <row r="86" spans="1:22" x14ac:dyDescent="0.25">
      <c r="A86" s="5" t="s">
        <v>191</v>
      </c>
      <c r="B86" s="5" t="s">
        <v>192</v>
      </c>
      <c r="C86">
        <v>27.51</v>
      </c>
      <c r="D86">
        <v>27.8</v>
      </c>
      <c r="E86">
        <v>31.67</v>
      </c>
      <c r="F86">
        <v>27.83</v>
      </c>
      <c r="G86">
        <v>27.5</v>
      </c>
      <c r="H86">
        <v>22.81</v>
      </c>
      <c r="I86">
        <v>43.07</v>
      </c>
      <c r="J86">
        <v>29.34</v>
      </c>
      <c r="K86">
        <v>48.51</v>
      </c>
      <c r="L86">
        <v>67.02</v>
      </c>
      <c r="M86">
        <v>136.43</v>
      </c>
      <c r="N86">
        <v>98.48</v>
      </c>
      <c r="O86">
        <v>823.65</v>
      </c>
      <c r="P86" t="s">
        <v>67</v>
      </c>
      <c r="Q86" t="s">
        <v>67</v>
      </c>
      <c r="R86" t="s">
        <v>67</v>
      </c>
      <c r="S86" t="s">
        <v>67</v>
      </c>
      <c r="T86" t="s">
        <v>67</v>
      </c>
      <c r="U86" t="s">
        <v>67</v>
      </c>
      <c r="V86" t="s">
        <v>67</v>
      </c>
    </row>
    <row r="87" spans="1:22" x14ac:dyDescent="0.25">
      <c r="A87" s="5" t="s">
        <v>193</v>
      </c>
      <c r="B87" s="5" t="s">
        <v>194</v>
      </c>
      <c r="C87">
        <v>25.16</v>
      </c>
      <c r="D87">
        <v>35.44</v>
      </c>
      <c r="E87">
        <v>30.5</v>
      </c>
      <c r="F87">
        <v>38.17</v>
      </c>
      <c r="G87">
        <v>47.26</v>
      </c>
      <c r="H87">
        <v>79.62</v>
      </c>
      <c r="I87">
        <v>70.77</v>
      </c>
      <c r="J87">
        <v>426.5</v>
      </c>
      <c r="K87" t="s">
        <v>67</v>
      </c>
      <c r="L87" t="s">
        <v>67</v>
      </c>
      <c r="M87" t="s">
        <v>67</v>
      </c>
      <c r="N87" t="s">
        <v>67</v>
      </c>
      <c r="O87" t="s">
        <v>67</v>
      </c>
      <c r="P87" t="s">
        <v>67</v>
      </c>
      <c r="Q87" t="s">
        <v>67</v>
      </c>
      <c r="R87" t="s">
        <v>67</v>
      </c>
      <c r="S87" t="s">
        <v>67</v>
      </c>
      <c r="T87" t="s">
        <v>67</v>
      </c>
      <c r="U87" t="s">
        <v>67</v>
      </c>
      <c r="V87" t="s">
        <v>67</v>
      </c>
    </row>
    <row r="88" spans="1:22" x14ac:dyDescent="0.25">
      <c r="A88" s="5" t="s">
        <v>195</v>
      </c>
      <c r="B88" s="5" t="s">
        <v>196</v>
      </c>
      <c r="C88">
        <v>1.93</v>
      </c>
      <c r="D88">
        <v>0.86</v>
      </c>
      <c r="E88">
        <v>0.91</v>
      </c>
      <c r="F88">
        <v>0.77</v>
      </c>
      <c r="G88">
        <v>0.8</v>
      </c>
      <c r="H88">
        <v>1.22</v>
      </c>
      <c r="I88">
        <v>0.57999999999999996</v>
      </c>
      <c r="J88">
        <v>0.42</v>
      </c>
      <c r="K88">
        <v>0.16</v>
      </c>
      <c r="L88">
        <v>0.17</v>
      </c>
      <c r="M88">
        <v>0.06</v>
      </c>
      <c r="N88">
        <v>0.05</v>
      </c>
      <c r="O88">
        <v>0.01</v>
      </c>
      <c r="P88" t="s">
        <v>67</v>
      </c>
      <c r="Q88" t="s">
        <v>67</v>
      </c>
      <c r="R88" t="s">
        <v>67</v>
      </c>
      <c r="S88" t="s">
        <v>67</v>
      </c>
      <c r="T88" t="s">
        <v>67</v>
      </c>
      <c r="U88" t="s">
        <v>67</v>
      </c>
      <c r="V88" t="s">
        <v>67</v>
      </c>
    </row>
    <row r="89" spans="1:22" x14ac:dyDescent="0.25">
      <c r="A89" s="5" t="s">
        <v>197</v>
      </c>
      <c r="B89" s="5" t="s">
        <v>198</v>
      </c>
      <c r="C89">
        <v>-16.309999999999999</v>
      </c>
      <c r="D89">
        <v>7.44</v>
      </c>
      <c r="E89">
        <v>17.93</v>
      </c>
      <c r="F89">
        <v>24.82</v>
      </c>
      <c r="G89">
        <v>42.71</v>
      </c>
      <c r="H89">
        <v>27.43</v>
      </c>
      <c r="I89">
        <v>9.18</v>
      </c>
      <c r="J89">
        <v>11.89</v>
      </c>
      <c r="K89">
        <v>35.04</v>
      </c>
      <c r="L89">
        <v>95.71</v>
      </c>
      <c r="M89" t="s">
        <v>67</v>
      </c>
      <c r="N89">
        <v>12.9</v>
      </c>
      <c r="O89">
        <v>44.19</v>
      </c>
      <c r="P89">
        <v>79.17</v>
      </c>
      <c r="Q89">
        <v>84.62</v>
      </c>
      <c r="R89">
        <v>-107.18</v>
      </c>
      <c r="S89">
        <v>-2685.71</v>
      </c>
      <c r="T89">
        <v>-81.08</v>
      </c>
      <c r="U89">
        <v>-19.57</v>
      </c>
      <c r="V89" t="s">
        <v>67</v>
      </c>
    </row>
    <row r="90" spans="1:22" x14ac:dyDescent="0.25">
      <c r="A90" s="5" t="s">
        <v>199</v>
      </c>
      <c r="B90" s="5" t="s">
        <v>200</v>
      </c>
      <c r="C90">
        <v>3.02</v>
      </c>
      <c r="D90">
        <v>16.73</v>
      </c>
      <c r="E90">
        <v>28.49</v>
      </c>
      <c r="F90">
        <v>31.65</v>
      </c>
      <c r="G90">
        <v>26.44</v>
      </c>
      <c r="H90">
        <v>16.170000000000002</v>
      </c>
      <c r="I90">
        <v>18.7</v>
      </c>
      <c r="J90">
        <v>47.55</v>
      </c>
      <c r="K90">
        <v>43.58</v>
      </c>
      <c r="L90">
        <v>36.200000000000003</v>
      </c>
      <c r="M90">
        <v>19.03</v>
      </c>
      <c r="N90">
        <v>45.42</v>
      </c>
      <c r="O90">
        <v>69.33</v>
      </c>
      <c r="P90">
        <v>18.87</v>
      </c>
      <c r="Q90">
        <v>-902.76</v>
      </c>
      <c r="R90">
        <v>-957.99</v>
      </c>
      <c r="S90">
        <v>-928.79</v>
      </c>
      <c r="T90" t="s">
        <v>67</v>
      </c>
      <c r="U90" t="s">
        <v>67</v>
      </c>
      <c r="V90" t="s">
        <v>67</v>
      </c>
    </row>
    <row r="91" spans="1:22" x14ac:dyDescent="0.25">
      <c r="A91" s="5" t="s">
        <v>201</v>
      </c>
      <c r="B91" s="5" t="s">
        <v>202</v>
      </c>
      <c r="C91">
        <v>15.32</v>
      </c>
      <c r="D91">
        <v>24.07</v>
      </c>
      <c r="E91">
        <v>24.41</v>
      </c>
      <c r="F91">
        <v>23.21</v>
      </c>
      <c r="G91">
        <v>25.25</v>
      </c>
      <c r="H91">
        <v>35.85</v>
      </c>
      <c r="I91">
        <v>30.36</v>
      </c>
      <c r="J91">
        <v>31.11</v>
      </c>
      <c r="K91">
        <v>37.57</v>
      </c>
      <c r="L91">
        <v>46.39</v>
      </c>
      <c r="M91">
        <v>44.18</v>
      </c>
      <c r="N91">
        <v>22.74</v>
      </c>
      <c r="O91">
        <v>-516.98</v>
      </c>
      <c r="P91">
        <v>-542.04</v>
      </c>
      <c r="Q91">
        <v>-561.78</v>
      </c>
      <c r="R91" t="s">
        <v>67</v>
      </c>
      <c r="S91" t="s">
        <v>67</v>
      </c>
      <c r="T91" t="s">
        <v>67</v>
      </c>
      <c r="U91" t="s">
        <v>67</v>
      </c>
      <c r="V91" t="s">
        <v>67</v>
      </c>
    </row>
    <row r="92" spans="1:22" x14ac:dyDescent="0.25">
      <c r="A92" s="5" t="s">
        <v>203</v>
      </c>
      <c r="B92" s="5" t="s">
        <v>204</v>
      </c>
      <c r="C92">
        <v>25.58</v>
      </c>
      <c r="D92">
        <v>27.22</v>
      </c>
      <c r="E92">
        <v>27.76</v>
      </c>
      <c r="F92">
        <v>30.39</v>
      </c>
      <c r="G92">
        <v>35.82</v>
      </c>
      <c r="H92">
        <v>40.01</v>
      </c>
      <c r="I92">
        <v>26.55</v>
      </c>
      <c r="J92">
        <v>-242.94</v>
      </c>
      <c r="K92">
        <v>-252.23</v>
      </c>
      <c r="L92">
        <v>-257.7</v>
      </c>
      <c r="M92" t="s">
        <v>67</v>
      </c>
      <c r="N92" t="s">
        <v>67</v>
      </c>
      <c r="O92" t="s">
        <v>67</v>
      </c>
      <c r="P92" t="s">
        <v>67</v>
      </c>
      <c r="Q92" t="s">
        <v>67</v>
      </c>
      <c r="R92" t="s">
        <v>67</v>
      </c>
      <c r="S92" t="s">
        <v>67</v>
      </c>
      <c r="T92" t="s">
        <v>67</v>
      </c>
      <c r="U92" t="s">
        <v>67</v>
      </c>
      <c r="V92" t="s">
        <v>67</v>
      </c>
    </row>
    <row r="93" spans="1:22" x14ac:dyDescent="0.25">
      <c r="A93" s="5" t="s">
        <v>205</v>
      </c>
      <c r="B93" s="5" t="s">
        <v>206</v>
      </c>
      <c r="C93">
        <v>27.41</v>
      </c>
      <c r="D93">
        <v>25.87</v>
      </c>
      <c r="E93">
        <v>-36.26</v>
      </c>
      <c r="F93">
        <v>-68.069999999999993</v>
      </c>
      <c r="G93">
        <v>217.31</v>
      </c>
      <c r="H93">
        <v>-35.69</v>
      </c>
      <c r="I93">
        <v>144.78</v>
      </c>
      <c r="J93">
        <v>179.3</v>
      </c>
      <c r="K93">
        <v>-40.35</v>
      </c>
      <c r="L93">
        <v>51.32</v>
      </c>
      <c r="M93">
        <v>106.52</v>
      </c>
      <c r="N93">
        <v>-72.5</v>
      </c>
      <c r="O93">
        <v>-124.2</v>
      </c>
      <c r="P93">
        <v>-343.18</v>
      </c>
      <c r="Q93">
        <v>147.16999999999999</v>
      </c>
      <c r="R93">
        <v>-79.459999999999994</v>
      </c>
      <c r="S93">
        <v>257.26</v>
      </c>
      <c r="T93">
        <v>-114.85</v>
      </c>
      <c r="U93">
        <v>156.6</v>
      </c>
      <c r="V93" t="s">
        <v>67</v>
      </c>
    </row>
    <row r="94" spans="1:22" x14ac:dyDescent="0.25">
      <c r="A94" s="5" t="s">
        <v>207</v>
      </c>
      <c r="B94" s="5" t="s">
        <v>208</v>
      </c>
      <c r="C94">
        <v>5.67</v>
      </c>
      <c r="D94">
        <v>-26.15</v>
      </c>
      <c r="E94">
        <v>37.659999999999997</v>
      </c>
      <c r="F94">
        <v>37.85</v>
      </c>
      <c r="G94">
        <v>108.8</v>
      </c>
      <c r="H94">
        <v>96.13</v>
      </c>
      <c r="I94">
        <v>94.58</v>
      </c>
      <c r="J94">
        <v>63.42</v>
      </c>
      <c r="K94">
        <v>39.159999999999997</v>
      </c>
      <c r="L94">
        <v>28.45</v>
      </c>
      <c r="M94">
        <v>-30.06</v>
      </c>
      <c r="N94">
        <v>-179.96</v>
      </c>
      <c r="O94">
        <v>-106.74</v>
      </c>
      <c r="P94">
        <v>-91.82</v>
      </c>
      <c r="Q94">
        <v>108.32</v>
      </c>
      <c r="R94">
        <v>20.98</v>
      </c>
      <c r="S94">
        <v>99.67</v>
      </c>
      <c r="T94" t="s">
        <v>67</v>
      </c>
      <c r="U94" t="s">
        <v>67</v>
      </c>
      <c r="V94" t="s">
        <v>67</v>
      </c>
    </row>
    <row r="95" spans="1:22" x14ac:dyDescent="0.25">
      <c r="A95" s="5" t="s">
        <v>209</v>
      </c>
      <c r="B95" s="5" t="s">
        <v>210</v>
      </c>
      <c r="C95">
        <v>33.25</v>
      </c>
      <c r="D95">
        <v>20.63</v>
      </c>
      <c r="E95">
        <v>44.41</v>
      </c>
      <c r="F95">
        <v>87.53</v>
      </c>
      <c r="G95">
        <v>93.07</v>
      </c>
      <c r="H95">
        <v>59.87</v>
      </c>
      <c r="I95">
        <v>88.31</v>
      </c>
      <c r="J95">
        <v>44.86</v>
      </c>
      <c r="K95">
        <v>-15.84</v>
      </c>
      <c r="L95">
        <v>-76.41</v>
      </c>
      <c r="M95">
        <v>-57.24</v>
      </c>
      <c r="N95">
        <v>-94.43</v>
      </c>
      <c r="O95">
        <v>-28.48</v>
      </c>
      <c r="P95">
        <v>-26.61</v>
      </c>
      <c r="Q95">
        <v>73.34</v>
      </c>
      <c r="R95" t="s">
        <v>67</v>
      </c>
      <c r="S95" t="s">
        <v>67</v>
      </c>
      <c r="T95" t="s">
        <v>67</v>
      </c>
      <c r="U95" t="s">
        <v>67</v>
      </c>
      <c r="V95" t="s">
        <v>67</v>
      </c>
    </row>
    <row r="96" spans="1:22" x14ac:dyDescent="0.25">
      <c r="A96" s="5" t="s">
        <v>211</v>
      </c>
      <c r="B96" s="5" t="s">
        <v>212</v>
      </c>
      <c r="C96">
        <v>46.56</v>
      </c>
      <c r="D96">
        <v>54.47</v>
      </c>
      <c r="E96">
        <v>44.64</v>
      </c>
      <c r="F96">
        <v>35.840000000000003</v>
      </c>
      <c r="G96">
        <v>8.33</v>
      </c>
      <c r="H96">
        <v>1.32</v>
      </c>
      <c r="I96">
        <v>-3.06</v>
      </c>
      <c r="J96">
        <v>8.19</v>
      </c>
      <c r="K96">
        <v>-21.23</v>
      </c>
      <c r="L96">
        <v>-1.53</v>
      </c>
      <c r="M96" t="s">
        <v>67</v>
      </c>
      <c r="N96" t="s">
        <v>67</v>
      </c>
      <c r="O96" t="s">
        <v>67</v>
      </c>
      <c r="P96" t="s">
        <v>67</v>
      </c>
      <c r="Q96" t="s">
        <v>67</v>
      </c>
      <c r="R96" t="s">
        <v>67</v>
      </c>
      <c r="S96" t="s">
        <v>67</v>
      </c>
      <c r="T96" t="s">
        <v>67</v>
      </c>
      <c r="U96" t="s">
        <v>67</v>
      </c>
      <c r="V96" t="s">
        <v>67</v>
      </c>
    </row>
    <row r="97" spans="1:23" x14ac:dyDescent="0.25">
      <c r="A97" s="5" t="s">
        <v>213</v>
      </c>
      <c r="B97" s="5" t="s">
        <v>214</v>
      </c>
      <c r="C97">
        <v>261.89999999999998</v>
      </c>
      <c r="D97">
        <v>101.7</v>
      </c>
      <c r="E97">
        <v>143.4</v>
      </c>
      <c r="F97">
        <v>182.3</v>
      </c>
      <c r="G97">
        <v>117.8</v>
      </c>
      <c r="H97">
        <v>116.2</v>
      </c>
      <c r="I97">
        <v>77.400000000000006</v>
      </c>
      <c r="J97">
        <v>40.200000000000003</v>
      </c>
      <c r="K97">
        <v>30.6</v>
      </c>
      <c r="L97">
        <v>30.5</v>
      </c>
      <c r="M97">
        <v>25.7</v>
      </c>
      <c r="N97">
        <v>22.5</v>
      </c>
      <c r="O97">
        <v>22.1</v>
      </c>
      <c r="P97">
        <v>15.6</v>
      </c>
      <c r="Q97">
        <v>10.5</v>
      </c>
      <c r="R97">
        <v>7.3</v>
      </c>
      <c r="S97">
        <v>6.2</v>
      </c>
      <c r="T97">
        <v>7</v>
      </c>
      <c r="U97">
        <v>8.8000000000000007</v>
      </c>
      <c r="V97">
        <v>15.6</v>
      </c>
      <c r="W97" t="s">
        <v>67</v>
      </c>
    </row>
  </sheetData>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W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5" width="10" customWidth="1"/>
    <col min="16" max="16" width="21" customWidth="1"/>
    <col min="17" max="18" width="10" customWidth="1"/>
    <col min="19" max="19" width="20" customWidth="1"/>
    <col min="20" max="21" width="21" customWidth="1"/>
    <col min="22" max="22" width="10" customWidth="1"/>
    <col min="23" max="23" width="8" customWidth="1"/>
  </cols>
  <sheetData>
    <row r="1" spans="1:23" ht="18.75" customHeight="1" x14ac:dyDescent="0.3">
      <c r="A1" s="1" t="s">
        <v>930</v>
      </c>
      <c r="B1" s="2" t="s">
        <v>931</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932</v>
      </c>
      <c r="C4" s="5" t="s">
        <v>9</v>
      </c>
      <c r="D4" s="5"/>
      <c r="E4" t="s">
        <v>933</v>
      </c>
      <c r="G4" t="s">
        <v>934</v>
      </c>
      <c r="H4" t="s">
        <v>20</v>
      </c>
      <c r="J4" t="s">
        <v>935</v>
      </c>
      <c r="L4" t="s">
        <v>936</v>
      </c>
    </row>
    <row r="5" spans="1:23" x14ac:dyDescent="0.25">
      <c r="A5" s="5" t="s">
        <v>15</v>
      </c>
      <c r="B5" t="s">
        <v>937</v>
      </c>
      <c r="C5" s="5" t="s">
        <v>17</v>
      </c>
      <c r="D5" s="5"/>
      <c r="E5" t="s">
        <v>938</v>
      </c>
      <c r="G5" t="s">
        <v>939</v>
      </c>
      <c r="H5" t="s">
        <v>274</v>
      </c>
      <c r="J5" t="s">
        <v>940</v>
      </c>
      <c r="L5" t="s">
        <v>446</v>
      </c>
    </row>
    <row r="6" spans="1:23" x14ac:dyDescent="0.25">
      <c r="A6" s="5" t="s">
        <v>23</v>
      </c>
      <c r="B6" t="s">
        <v>941</v>
      </c>
      <c r="C6" s="5" t="s">
        <v>25</v>
      </c>
      <c r="D6" s="5"/>
      <c r="E6" t="s">
        <v>942</v>
      </c>
      <c r="G6" t="s">
        <v>453</v>
      </c>
      <c r="H6" t="s">
        <v>34</v>
      </c>
      <c r="J6" t="s">
        <v>688</v>
      </c>
      <c r="L6" t="s">
        <v>289</v>
      </c>
    </row>
    <row r="7" spans="1:23" x14ac:dyDescent="0.25">
      <c r="A7" s="5" t="s">
        <v>29</v>
      </c>
      <c r="B7" t="s">
        <v>277</v>
      </c>
      <c r="C7" s="5" t="s">
        <v>31</v>
      </c>
      <c r="D7" s="5"/>
      <c r="E7" t="s">
        <v>943</v>
      </c>
      <c r="G7" t="s">
        <v>944</v>
      </c>
      <c r="H7" t="s">
        <v>40</v>
      </c>
      <c r="J7" t="s">
        <v>945</v>
      </c>
      <c r="L7" t="s">
        <v>238</v>
      </c>
    </row>
    <row r="8" spans="1:23" x14ac:dyDescent="0.25">
      <c r="A8" s="5" t="s">
        <v>35</v>
      </c>
      <c r="B8" t="s">
        <v>36</v>
      </c>
      <c r="C8" s="5" t="s">
        <v>37</v>
      </c>
      <c r="D8" s="5"/>
      <c r="E8" t="s">
        <v>946</v>
      </c>
      <c r="G8" t="s">
        <v>947</v>
      </c>
      <c r="H8" t="s">
        <v>12</v>
      </c>
      <c r="J8" t="s">
        <v>424</v>
      </c>
      <c r="L8" t="s">
        <v>509</v>
      </c>
    </row>
    <row r="9" spans="1:23" x14ac:dyDescent="0.25">
      <c r="A9" s="5" t="s">
        <v>41</v>
      </c>
      <c r="B9" t="s">
        <v>42</v>
      </c>
      <c r="C9" s="5" t="s">
        <v>43</v>
      </c>
      <c r="D9" s="5"/>
      <c r="E9" t="s">
        <v>948</v>
      </c>
      <c r="J9" t="s">
        <v>275</v>
      </c>
      <c r="L9" t="s">
        <v>351</v>
      </c>
    </row>
    <row r="10" spans="1:23" x14ac:dyDescent="0.25">
      <c r="A10" s="5" t="s">
        <v>45</v>
      </c>
      <c r="B10" t="s">
        <v>949</v>
      </c>
      <c r="C10" s="5" t="s">
        <v>47</v>
      </c>
      <c r="D10" s="5"/>
      <c r="E10" t="s">
        <v>950</v>
      </c>
      <c r="J10" t="s">
        <v>225</v>
      </c>
      <c r="L10" t="s">
        <v>244</v>
      </c>
    </row>
    <row r="11" spans="1:23" x14ac:dyDescent="0.25">
      <c r="A11" s="5" t="s">
        <v>49</v>
      </c>
      <c r="B11" t="s">
        <v>951</v>
      </c>
      <c r="J11" t="s">
        <v>21</v>
      </c>
      <c r="L11" t="s">
        <v>952</v>
      </c>
    </row>
    <row r="12" spans="1:23" x14ac:dyDescent="0.25">
      <c r="A12" s="5" t="s">
        <v>51</v>
      </c>
      <c r="B12" t="s">
        <v>52</v>
      </c>
    </row>
    <row r="13" spans="1:23" x14ac:dyDescent="0.25">
      <c r="A13" s="5" t="s">
        <v>53</v>
      </c>
      <c r="B13" t="s">
        <v>953</v>
      </c>
    </row>
    <row r="14" spans="1:23" x14ac:dyDescent="0.25">
      <c r="A14" s="5" t="s">
        <v>55</v>
      </c>
      <c r="B14" t="s">
        <v>954</v>
      </c>
    </row>
    <row r="15" spans="1:23" x14ac:dyDescent="0.25">
      <c r="A15" s="5" t="s">
        <v>57</v>
      </c>
      <c r="B15" t="s">
        <v>955</v>
      </c>
    </row>
    <row r="16" spans="1:23" x14ac:dyDescent="0.25">
      <c r="A16" s="5" t="s">
        <v>59</v>
      </c>
      <c r="B16" t="s">
        <v>956</v>
      </c>
    </row>
    <row r="17" spans="1:23" x14ac:dyDescent="0.25">
      <c r="A17" s="5" t="s">
        <v>61</v>
      </c>
      <c r="B17" t="s">
        <v>957</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590</v>
      </c>
      <c r="B19" s="5" t="s">
        <v>591</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1459</v>
      </c>
      <c r="D20">
        <v>1281</v>
      </c>
      <c r="E20">
        <v>1190</v>
      </c>
      <c r="F20">
        <v>1088</v>
      </c>
      <c r="G20">
        <v>1040</v>
      </c>
      <c r="H20">
        <v>909.3</v>
      </c>
      <c r="I20">
        <v>906.4</v>
      </c>
      <c r="J20">
        <v>861.9</v>
      </c>
      <c r="K20">
        <v>758.8</v>
      </c>
      <c r="L20">
        <v>676.7</v>
      </c>
      <c r="M20">
        <v>640.1</v>
      </c>
      <c r="N20">
        <v>600.20000000000005</v>
      </c>
      <c r="O20">
        <v>569.70000000000005</v>
      </c>
      <c r="P20">
        <v>390.6</v>
      </c>
      <c r="Q20">
        <v>323.7</v>
      </c>
      <c r="R20">
        <v>234.9</v>
      </c>
      <c r="S20">
        <v>235.7</v>
      </c>
      <c r="T20">
        <v>204.6</v>
      </c>
      <c r="U20">
        <v>40.9</v>
      </c>
      <c r="V20">
        <v>41.9</v>
      </c>
      <c r="W20">
        <v>34.4</v>
      </c>
    </row>
    <row r="21" spans="1:23" x14ac:dyDescent="0.25">
      <c r="A21" s="5" t="s">
        <v>299</v>
      </c>
      <c r="B21" s="5" t="s">
        <v>300</v>
      </c>
      <c r="C21">
        <v>831.9</v>
      </c>
      <c r="D21">
        <v>710.4</v>
      </c>
      <c r="E21">
        <v>656.7</v>
      </c>
      <c r="F21">
        <v>579.5</v>
      </c>
      <c r="G21">
        <v>539.70000000000005</v>
      </c>
      <c r="H21">
        <v>488.4</v>
      </c>
      <c r="I21">
        <v>487.8</v>
      </c>
      <c r="J21">
        <v>461.4</v>
      </c>
      <c r="K21">
        <v>414.8</v>
      </c>
      <c r="L21">
        <v>358.7</v>
      </c>
      <c r="M21">
        <v>322.3</v>
      </c>
      <c r="N21">
        <v>303.39999999999998</v>
      </c>
      <c r="O21">
        <v>295.5</v>
      </c>
      <c r="P21">
        <v>183.8</v>
      </c>
      <c r="Q21">
        <v>152.4</v>
      </c>
      <c r="R21">
        <v>109</v>
      </c>
      <c r="S21">
        <v>102.5</v>
      </c>
      <c r="T21">
        <v>70.7</v>
      </c>
      <c r="U21">
        <v>20.9</v>
      </c>
      <c r="V21">
        <v>21.6</v>
      </c>
      <c r="W21">
        <v>17.2</v>
      </c>
    </row>
    <row r="22" spans="1:23" x14ac:dyDescent="0.25">
      <c r="A22" s="5" t="s">
        <v>68</v>
      </c>
      <c r="B22" s="5" t="s">
        <v>69</v>
      </c>
      <c r="C22">
        <v>264.7</v>
      </c>
      <c r="D22">
        <v>197.1</v>
      </c>
      <c r="E22">
        <v>180.8</v>
      </c>
      <c r="F22">
        <v>154.30000000000001</v>
      </c>
      <c r="G22">
        <v>130.6</v>
      </c>
      <c r="H22">
        <v>120.7</v>
      </c>
      <c r="I22">
        <v>133.9</v>
      </c>
      <c r="J22">
        <v>122.9</v>
      </c>
      <c r="K22">
        <v>103.6</v>
      </c>
      <c r="L22">
        <v>86.7</v>
      </c>
      <c r="M22">
        <v>76.099999999999994</v>
      </c>
      <c r="N22">
        <v>67.8</v>
      </c>
      <c r="O22">
        <v>70.400000000000006</v>
      </c>
      <c r="P22">
        <v>48.1</v>
      </c>
      <c r="Q22">
        <v>36.6</v>
      </c>
      <c r="R22">
        <v>26.3</v>
      </c>
      <c r="S22">
        <v>24.7</v>
      </c>
      <c r="T22">
        <v>8.4</v>
      </c>
      <c r="U22">
        <v>-10.9</v>
      </c>
      <c r="V22">
        <v>4.7</v>
      </c>
      <c r="W22">
        <v>3.5</v>
      </c>
    </row>
    <row r="23" spans="1:23" x14ac:dyDescent="0.25">
      <c r="A23" s="5" t="s">
        <v>70</v>
      </c>
      <c r="B23" s="5" t="s">
        <v>71</v>
      </c>
      <c r="C23">
        <v>-34.799999999999997</v>
      </c>
      <c r="D23">
        <v>-17.899999999999999</v>
      </c>
      <c r="E23">
        <v>7.8</v>
      </c>
      <c r="F23">
        <v>-12.3</v>
      </c>
      <c r="G23">
        <v>-28.9</v>
      </c>
      <c r="H23">
        <v>-6.2</v>
      </c>
      <c r="I23">
        <v>13.7</v>
      </c>
      <c r="J23">
        <v>-6.7</v>
      </c>
      <c r="K23">
        <v>-2.7</v>
      </c>
      <c r="L23">
        <v>-3.7</v>
      </c>
      <c r="M23">
        <v>2.5</v>
      </c>
      <c r="N23">
        <v>7.9</v>
      </c>
      <c r="O23">
        <v>5.7</v>
      </c>
      <c r="P23">
        <v>-2.5</v>
      </c>
      <c r="Q23">
        <v>-2.1</v>
      </c>
      <c r="R23">
        <v>-1.2</v>
      </c>
      <c r="S23">
        <v>-2.1</v>
      </c>
      <c r="T23">
        <v>-3.1</v>
      </c>
      <c r="U23">
        <v>0.7</v>
      </c>
      <c r="V23">
        <v>0.7</v>
      </c>
      <c r="W23">
        <v>-0.6</v>
      </c>
    </row>
    <row r="24" spans="1:23" x14ac:dyDescent="0.25">
      <c r="A24" s="5" t="s">
        <v>72</v>
      </c>
      <c r="B24" s="5" t="s">
        <v>73</v>
      </c>
      <c r="C24">
        <v>229.9</v>
      </c>
      <c r="D24">
        <v>179.2</v>
      </c>
      <c r="E24">
        <v>188.6</v>
      </c>
      <c r="F24">
        <v>142</v>
      </c>
      <c r="G24">
        <v>101.7</v>
      </c>
      <c r="H24">
        <v>114.5</v>
      </c>
      <c r="I24">
        <v>147.6</v>
      </c>
      <c r="J24">
        <v>116.2</v>
      </c>
      <c r="K24">
        <v>100.9</v>
      </c>
      <c r="L24">
        <v>83</v>
      </c>
      <c r="M24">
        <v>78.599999999999994</v>
      </c>
      <c r="N24">
        <v>75.7</v>
      </c>
      <c r="O24">
        <v>76.099999999999994</v>
      </c>
      <c r="P24">
        <v>45.6</v>
      </c>
      <c r="Q24">
        <v>34.5</v>
      </c>
      <c r="R24">
        <v>25.1</v>
      </c>
      <c r="S24">
        <v>22.6</v>
      </c>
      <c r="T24">
        <v>5.3</v>
      </c>
      <c r="U24">
        <v>-10.199999999999999</v>
      </c>
      <c r="V24">
        <v>5.4</v>
      </c>
      <c r="W24">
        <v>2.9</v>
      </c>
    </row>
    <row r="25" spans="1:23" x14ac:dyDescent="0.25">
      <c r="A25" s="5" t="s">
        <v>74</v>
      </c>
      <c r="B25" s="5" t="s">
        <v>75</v>
      </c>
      <c r="C25">
        <v>69.3</v>
      </c>
      <c r="D25">
        <v>53</v>
      </c>
      <c r="E25">
        <v>52.8</v>
      </c>
      <c r="F25">
        <v>42</v>
      </c>
      <c r="G25">
        <v>36.200000000000003</v>
      </c>
      <c r="H25">
        <v>35.4</v>
      </c>
      <c r="I25">
        <v>48.5</v>
      </c>
      <c r="J25">
        <v>39.799999999999997</v>
      </c>
      <c r="K25">
        <v>28.6</v>
      </c>
      <c r="L25">
        <v>23.3</v>
      </c>
      <c r="M25">
        <v>23.5</v>
      </c>
      <c r="N25">
        <v>19.5</v>
      </c>
      <c r="O25">
        <v>26.5</v>
      </c>
      <c r="P25">
        <v>15.9</v>
      </c>
      <c r="Q25">
        <v>13.5</v>
      </c>
      <c r="R25">
        <v>9.8000000000000007</v>
      </c>
      <c r="S25">
        <v>9</v>
      </c>
      <c r="T25">
        <v>1.9</v>
      </c>
      <c r="U25">
        <v>-2.8</v>
      </c>
      <c r="V25">
        <v>0.7</v>
      </c>
      <c r="W25">
        <v>-0.7</v>
      </c>
    </row>
    <row r="26" spans="1:23" x14ac:dyDescent="0.25">
      <c r="A26" s="5" t="s">
        <v>76</v>
      </c>
      <c r="B26" s="5" t="s">
        <v>77</v>
      </c>
      <c r="C26">
        <v>160.6</v>
      </c>
      <c r="D26">
        <v>126.2</v>
      </c>
      <c r="E26">
        <v>135.80000000000001</v>
      </c>
      <c r="F26">
        <v>100</v>
      </c>
      <c r="G26">
        <v>65.599999999999994</v>
      </c>
      <c r="H26">
        <v>79.2</v>
      </c>
      <c r="I26">
        <v>99.1</v>
      </c>
      <c r="J26">
        <v>76.400000000000006</v>
      </c>
      <c r="K26">
        <v>72.3</v>
      </c>
      <c r="L26">
        <v>59.6</v>
      </c>
      <c r="M26">
        <v>55.1</v>
      </c>
      <c r="N26">
        <v>56.2</v>
      </c>
      <c r="O26">
        <v>49.6</v>
      </c>
      <c r="P26">
        <v>29.7</v>
      </c>
      <c r="Q26">
        <v>21</v>
      </c>
      <c r="R26">
        <v>15.3</v>
      </c>
      <c r="S26">
        <v>13.6</v>
      </c>
      <c r="T26">
        <v>3.4</v>
      </c>
      <c r="U26">
        <v>-7.4</v>
      </c>
      <c r="V26">
        <v>4.7</v>
      </c>
      <c r="W26">
        <v>3.7</v>
      </c>
    </row>
    <row r="27" spans="1:23" x14ac:dyDescent="0.25">
      <c r="A27" s="5" t="s">
        <v>78</v>
      </c>
      <c r="B27" s="5" t="s">
        <v>79</v>
      </c>
      <c r="C27">
        <v>-0.8</v>
      </c>
      <c r="D27">
        <v>0.2</v>
      </c>
      <c r="E27">
        <v>-1.3</v>
      </c>
      <c r="F27">
        <v>-1.6</v>
      </c>
      <c r="G27">
        <v>-3.3</v>
      </c>
      <c r="H27">
        <v>-4.2</v>
      </c>
      <c r="I27">
        <v>-5.6</v>
      </c>
      <c r="J27">
        <v>-4.5</v>
      </c>
      <c r="K27">
        <v>-5.4</v>
      </c>
      <c r="L27">
        <v>-4.7</v>
      </c>
      <c r="M27">
        <v>-4.5999999999999996</v>
      </c>
      <c r="N27">
        <v>-2.2000000000000002</v>
      </c>
      <c r="O27">
        <v>-1.9</v>
      </c>
      <c r="P27">
        <v>-3</v>
      </c>
      <c r="Q27">
        <v>-3.9</v>
      </c>
      <c r="R27">
        <v>-2.7</v>
      </c>
      <c r="S27">
        <v>-2.9</v>
      </c>
      <c r="T27" t="s">
        <v>67</v>
      </c>
      <c r="U27" t="s">
        <v>67</v>
      </c>
      <c r="V27" t="s">
        <v>67</v>
      </c>
      <c r="W27" t="s">
        <v>67</v>
      </c>
    </row>
    <row r="28" spans="1:23" x14ac:dyDescent="0.25">
      <c r="A28" s="5" t="s">
        <v>80</v>
      </c>
      <c r="B28" s="5" t="s">
        <v>81</v>
      </c>
      <c r="C28">
        <v>159.80000000000001</v>
      </c>
      <c r="D28">
        <v>126.5</v>
      </c>
      <c r="E28">
        <v>134.4</v>
      </c>
      <c r="F28">
        <v>98.3</v>
      </c>
      <c r="G28">
        <v>62.3</v>
      </c>
      <c r="H28">
        <v>75</v>
      </c>
      <c r="I28">
        <v>93.5</v>
      </c>
      <c r="J28">
        <v>71.900000000000006</v>
      </c>
      <c r="K28">
        <v>66.900000000000006</v>
      </c>
      <c r="L28">
        <v>54.9</v>
      </c>
      <c r="M28">
        <v>50.5</v>
      </c>
      <c r="N28">
        <v>54</v>
      </c>
      <c r="O28">
        <v>47.6</v>
      </c>
      <c r="P28">
        <v>26.7</v>
      </c>
      <c r="Q28">
        <v>17.100000000000001</v>
      </c>
      <c r="R28">
        <v>12.6</v>
      </c>
      <c r="S28">
        <v>6.6</v>
      </c>
      <c r="T28">
        <v>3.4</v>
      </c>
      <c r="U28">
        <v>-7.4</v>
      </c>
      <c r="V28">
        <v>2</v>
      </c>
      <c r="W28">
        <v>3.7</v>
      </c>
    </row>
    <row r="29" spans="1:23" x14ac:dyDescent="0.25">
      <c r="A29" s="5" t="s">
        <v>82</v>
      </c>
      <c r="B29" s="5" t="s">
        <v>83</v>
      </c>
      <c r="C29">
        <v>1304</v>
      </c>
      <c r="D29">
        <v>1251</v>
      </c>
      <c r="E29">
        <v>1208</v>
      </c>
      <c r="F29">
        <v>857.4</v>
      </c>
      <c r="G29">
        <v>776.3</v>
      </c>
      <c r="H29">
        <v>695.9</v>
      </c>
      <c r="I29">
        <v>735.5</v>
      </c>
      <c r="J29">
        <v>708.8</v>
      </c>
      <c r="K29">
        <v>640.79999999999995</v>
      </c>
      <c r="L29">
        <v>607.4</v>
      </c>
      <c r="M29">
        <v>525.4</v>
      </c>
      <c r="N29">
        <v>498.5</v>
      </c>
      <c r="O29">
        <v>507.7</v>
      </c>
      <c r="P29">
        <v>212.3</v>
      </c>
      <c r="Q29">
        <v>198</v>
      </c>
      <c r="R29">
        <v>156.5</v>
      </c>
      <c r="S29">
        <v>148.80000000000001</v>
      </c>
      <c r="T29">
        <v>121.1</v>
      </c>
      <c r="U29">
        <v>47</v>
      </c>
      <c r="V29">
        <v>71.900000000000006</v>
      </c>
      <c r="W29">
        <v>25.8</v>
      </c>
    </row>
    <row r="30" spans="1:23" x14ac:dyDescent="0.25">
      <c r="A30" s="5" t="s">
        <v>84</v>
      </c>
      <c r="B30" s="5" t="s">
        <v>85</v>
      </c>
      <c r="C30">
        <v>717.8</v>
      </c>
      <c r="D30">
        <v>411</v>
      </c>
      <c r="E30">
        <v>415.2</v>
      </c>
      <c r="F30">
        <v>390.3</v>
      </c>
      <c r="G30">
        <v>363</v>
      </c>
      <c r="H30">
        <v>343.2</v>
      </c>
      <c r="I30">
        <v>245.1</v>
      </c>
      <c r="J30">
        <v>254.1</v>
      </c>
      <c r="K30">
        <v>226.7</v>
      </c>
      <c r="L30">
        <v>233.8</v>
      </c>
      <c r="M30">
        <v>229</v>
      </c>
      <c r="N30">
        <v>217.3</v>
      </c>
      <c r="O30">
        <v>188.6</v>
      </c>
      <c r="P30">
        <v>175.1</v>
      </c>
      <c r="Q30">
        <v>169.7</v>
      </c>
      <c r="R30">
        <v>58.9</v>
      </c>
      <c r="S30">
        <v>57</v>
      </c>
      <c r="T30">
        <v>72.5</v>
      </c>
      <c r="U30">
        <v>35.700000000000003</v>
      </c>
      <c r="V30">
        <v>10.199999999999999</v>
      </c>
      <c r="W30">
        <v>6.2</v>
      </c>
    </row>
    <row r="31" spans="1:23" x14ac:dyDescent="0.25">
      <c r="A31" s="5" t="s">
        <v>86</v>
      </c>
      <c r="B31" s="5" t="s">
        <v>87</v>
      </c>
      <c r="C31">
        <v>2022</v>
      </c>
      <c r="D31">
        <v>1662</v>
      </c>
      <c r="E31">
        <v>1623</v>
      </c>
      <c r="F31">
        <v>1248</v>
      </c>
      <c r="G31">
        <v>1139</v>
      </c>
      <c r="H31">
        <v>1039</v>
      </c>
      <c r="I31">
        <v>980.6</v>
      </c>
      <c r="J31">
        <v>962.9</v>
      </c>
      <c r="K31">
        <v>867.5</v>
      </c>
      <c r="L31">
        <v>841.2</v>
      </c>
      <c r="M31">
        <v>754.4</v>
      </c>
      <c r="N31">
        <v>715.8</v>
      </c>
      <c r="O31">
        <v>696.3</v>
      </c>
      <c r="P31">
        <v>387.4</v>
      </c>
      <c r="Q31">
        <v>367.7</v>
      </c>
      <c r="R31">
        <v>215.4</v>
      </c>
      <c r="S31">
        <v>205.8</v>
      </c>
      <c r="T31">
        <v>193.6</v>
      </c>
      <c r="U31">
        <v>82.7</v>
      </c>
      <c r="V31">
        <v>82.1</v>
      </c>
      <c r="W31">
        <v>32</v>
      </c>
    </row>
    <row r="32" spans="1:23" x14ac:dyDescent="0.25">
      <c r="A32" s="5" t="s">
        <v>88</v>
      </c>
      <c r="B32" s="5" t="s">
        <v>89</v>
      </c>
      <c r="C32">
        <v>339.6</v>
      </c>
      <c r="D32">
        <v>280.2</v>
      </c>
      <c r="E32">
        <v>316.10000000000002</v>
      </c>
      <c r="F32">
        <v>285.89999999999998</v>
      </c>
      <c r="G32">
        <v>243.4</v>
      </c>
      <c r="H32">
        <v>200.1</v>
      </c>
      <c r="I32">
        <v>207.2</v>
      </c>
      <c r="J32">
        <v>213.7</v>
      </c>
      <c r="K32">
        <v>172.4</v>
      </c>
      <c r="L32">
        <v>174.3</v>
      </c>
      <c r="M32">
        <v>150.5</v>
      </c>
      <c r="N32">
        <v>143.4</v>
      </c>
      <c r="O32">
        <v>152.5</v>
      </c>
      <c r="P32">
        <v>94.8</v>
      </c>
      <c r="Q32">
        <v>85.3</v>
      </c>
      <c r="R32">
        <v>49.5</v>
      </c>
      <c r="S32">
        <v>50.3</v>
      </c>
      <c r="T32">
        <v>60.8</v>
      </c>
      <c r="U32">
        <v>14.4</v>
      </c>
      <c r="V32">
        <v>11.9</v>
      </c>
      <c r="W32">
        <v>24.2</v>
      </c>
    </row>
    <row r="33" spans="1:23" x14ac:dyDescent="0.25">
      <c r="A33" s="5" t="s">
        <v>90</v>
      </c>
      <c r="B33" s="5" t="s">
        <v>91</v>
      </c>
      <c r="C33">
        <v>265.60000000000002</v>
      </c>
      <c r="D33">
        <v>67.2</v>
      </c>
      <c r="E33">
        <v>65.3</v>
      </c>
      <c r="F33">
        <v>110.7</v>
      </c>
      <c r="G33">
        <v>98.4</v>
      </c>
      <c r="H33">
        <v>84.8</v>
      </c>
      <c r="I33">
        <v>38.5</v>
      </c>
      <c r="J33">
        <v>53.3</v>
      </c>
      <c r="K33">
        <v>61</v>
      </c>
      <c r="L33">
        <v>67.900000000000006</v>
      </c>
      <c r="M33">
        <v>64.099999999999994</v>
      </c>
      <c r="N33">
        <v>71.7</v>
      </c>
      <c r="O33">
        <v>62.5</v>
      </c>
      <c r="P33">
        <v>59.4</v>
      </c>
      <c r="Q33">
        <v>62.8</v>
      </c>
      <c r="R33">
        <v>28.8</v>
      </c>
      <c r="S33">
        <v>31</v>
      </c>
      <c r="T33">
        <v>37.5</v>
      </c>
      <c r="U33">
        <v>6.9</v>
      </c>
      <c r="V33">
        <v>1.1000000000000001</v>
      </c>
      <c r="W33">
        <v>1.8</v>
      </c>
    </row>
    <row r="34" spans="1:23" x14ac:dyDescent="0.25">
      <c r="A34" s="5" t="s">
        <v>92</v>
      </c>
      <c r="B34" s="5" t="s">
        <v>93</v>
      </c>
      <c r="C34">
        <v>605.20000000000005</v>
      </c>
      <c r="D34">
        <v>347.4</v>
      </c>
      <c r="E34">
        <v>381.4</v>
      </c>
      <c r="F34">
        <v>396.6</v>
      </c>
      <c r="G34">
        <v>341.8</v>
      </c>
      <c r="H34">
        <v>284.89999999999998</v>
      </c>
      <c r="I34">
        <v>245.7</v>
      </c>
      <c r="J34">
        <v>267</v>
      </c>
      <c r="K34">
        <v>233.4</v>
      </c>
      <c r="L34">
        <v>242.2</v>
      </c>
      <c r="M34">
        <v>214.6</v>
      </c>
      <c r="N34">
        <v>215.1</v>
      </c>
      <c r="O34">
        <v>215</v>
      </c>
      <c r="P34">
        <v>154.19999999999999</v>
      </c>
      <c r="Q34">
        <v>148.1</v>
      </c>
      <c r="R34">
        <v>78.3</v>
      </c>
      <c r="S34">
        <v>81.3</v>
      </c>
      <c r="T34">
        <v>98.3</v>
      </c>
      <c r="U34">
        <v>21.3</v>
      </c>
      <c r="V34">
        <v>13</v>
      </c>
      <c r="W34">
        <v>26</v>
      </c>
    </row>
    <row r="35" spans="1:23" x14ac:dyDescent="0.25">
      <c r="A35" s="5" t="s">
        <v>78</v>
      </c>
      <c r="B35" s="5" t="s">
        <v>79</v>
      </c>
      <c r="C35">
        <v>18.5</v>
      </c>
      <c r="D35">
        <v>21.2</v>
      </c>
      <c r="E35">
        <v>26.4</v>
      </c>
      <c r="F35">
        <v>53.3</v>
      </c>
      <c r="G35">
        <v>43.6</v>
      </c>
      <c r="H35">
        <v>39</v>
      </c>
      <c r="I35">
        <v>36.4</v>
      </c>
      <c r="J35">
        <v>40.799999999999997</v>
      </c>
      <c r="K35">
        <v>35</v>
      </c>
      <c r="L35">
        <v>26.7</v>
      </c>
      <c r="M35">
        <v>18.899999999999999</v>
      </c>
      <c r="N35">
        <v>12.7</v>
      </c>
      <c r="O35">
        <v>9.6</v>
      </c>
      <c r="P35">
        <v>10.1</v>
      </c>
      <c r="Q35">
        <v>13.8</v>
      </c>
      <c r="R35">
        <v>5.6</v>
      </c>
      <c r="S35">
        <v>3.1</v>
      </c>
      <c r="T35" t="s">
        <v>67</v>
      </c>
      <c r="U35" t="s">
        <v>67</v>
      </c>
      <c r="V35" t="s">
        <v>67</v>
      </c>
      <c r="W35" t="s">
        <v>67</v>
      </c>
    </row>
    <row r="36" spans="1:23" x14ac:dyDescent="0.25">
      <c r="A36" s="5" t="s">
        <v>94</v>
      </c>
      <c r="B36" s="5" t="s">
        <v>95</v>
      </c>
      <c r="C36">
        <v>1398</v>
      </c>
      <c r="D36">
        <v>1294</v>
      </c>
      <c r="E36">
        <v>1215</v>
      </c>
      <c r="F36">
        <v>797.8</v>
      </c>
      <c r="G36">
        <v>753.9</v>
      </c>
      <c r="H36">
        <v>715.3</v>
      </c>
      <c r="I36">
        <v>698.4</v>
      </c>
      <c r="J36">
        <v>655</v>
      </c>
      <c r="K36">
        <v>599</v>
      </c>
      <c r="L36">
        <v>572.29999999999995</v>
      </c>
      <c r="M36">
        <v>520.79999999999995</v>
      </c>
      <c r="N36">
        <v>488</v>
      </c>
      <c r="O36">
        <v>471.6</v>
      </c>
      <c r="P36">
        <v>223.1</v>
      </c>
      <c r="Q36">
        <v>205.7</v>
      </c>
      <c r="R36">
        <v>131.6</v>
      </c>
      <c r="S36">
        <v>121.4</v>
      </c>
      <c r="T36">
        <v>95.3</v>
      </c>
      <c r="U36">
        <v>61.4</v>
      </c>
      <c r="V36">
        <v>69.2</v>
      </c>
      <c r="W36">
        <v>6</v>
      </c>
    </row>
    <row r="37" spans="1:23" x14ac:dyDescent="0.25">
      <c r="A37" s="5" t="s">
        <v>96</v>
      </c>
      <c r="B37" s="5" t="s">
        <v>97</v>
      </c>
      <c r="C37">
        <v>2022</v>
      </c>
      <c r="D37">
        <v>1662</v>
      </c>
      <c r="E37">
        <v>1623</v>
      </c>
      <c r="F37">
        <v>1248</v>
      </c>
      <c r="G37">
        <v>1139</v>
      </c>
      <c r="H37">
        <v>1039</v>
      </c>
      <c r="I37">
        <v>980.6</v>
      </c>
      <c r="J37">
        <v>962.9</v>
      </c>
      <c r="K37">
        <v>867.5</v>
      </c>
      <c r="L37">
        <v>841.2</v>
      </c>
      <c r="M37">
        <v>754.4</v>
      </c>
      <c r="N37">
        <v>715.8</v>
      </c>
      <c r="O37">
        <v>696.3</v>
      </c>
      <c r="P37">
        <v>387.4</v>
      </c>
      <c r="Q37">
        <v>367.7</v>
      </c>
      <c r="R37">
        <v>215.4</v>
      </c>
      <c r="S37">
        <v>205.8</v>
      </c>
      <c r="T37">
        <v>193.6</v>
      </c>
      <c r="U37">
        <v>82.7</v>
      </c>
      <c r="V37">
        <v>82.1</v>
      </c>
      <c r="W37">
        <v>32</v>
      </c>
    </row>
    <row r="38" spans="1:23" x14ac:dyDescent="0.25">
      <c r="A38" s="5" t="s">
        <v>98</v>
      </c>
      <c r="B38" s="5" t="s">
        <v>99</v>
      </c>
      <c r="C38">
        <v>89.44</v>
      </c>
      <c r="D38">
        <v>89.44</v>
      </c>
      <c r="E38">
        <v>89.44</v>
      </c>
      <c r="F38">
        <v>81.31</v>
      </c>
      <c r="G38">
        <v>81.31</v>
      </c>
      <c r="H38">
        <v>81.31</v>
      </c>
      <c r="I38">
        <v>81.31</v>
      </c>
      <c r="J38">
        <v>81.3</v>
      </c>
      <c r="K38">
        <v>81.3</v>
      </c>
      <c r="L38">
        <v>81.3</v>
      </c>
      <c r="M38">
        <v>81.3</v>
      </c>
      <c r="N38">
        <v>81.3</v>
      </c>
      <c r="O38">
        <v>81.3</v>
      </c>
      <c r="P38">
        <v>32.5</v>
      </c>
      <c r="Q38">
        <v>30.4</v>
      </c>
      <c r="R38">
        <v>28.4</v>
      </c>
      <c r="S38">
        <v>28.4</v>
      </c>
      <c r="T38">
        <v>21.1</v>
      </c>
      <c r="U38">
        <v>6.2</v>
      </c>
      <c r="V38">
        <v>5.0999999999999996</v>
      </c>
      <c r="W38" t="s">
        <v>67</v>
      </c>
    </row>
    <row r="39" spans="1:23" x14ac:dyDescent="0.25">
      <c r="A39" s="5" t="s">
        <v>102</v>
      </c>
      <c r="B39" s="5" t="s">
        <v>103</v>
      </c>
      <c r="C39">
        <v>2.57</v>
      </c>
      <c r="D39">
        <v>2</v>
      </c>
      <c r="E39">
        <v>2.11</v>
      </c>
      <c r="F39">
        <v>1.75</v>
      </c>
      <c r="G39">
        <v>1.25</v>
      </c>
      <c r="H39">
        <v>1.41</v>
      </c>
      <c r="I39">
        <v>1.82</v>
      </c>
      <c r="J39">
        <v>1.43</v>
      </c>
      <c r="K39">
        <v>1.24</v>
      </c>
      <c r="L39">
        <v>1.02</v>
      </c>
      <c r="M39">
        <v>0.97</v>
      </c>
      <c r="N39">
        <v>0.93</v>
      </c>
      <c r="O39">
        <v>0.94</v>
      </c>
      <c r="P39">
        <v>1.4</v>
      </c>
      <c r="Q39">
        <v>1.1299999999999999</v>
      </c>
      <c r="R39">
        <v>0.88</v>
      </c>
      <c r="S39">
        <v>0.8</v>
      </c>
      <c r="T39">
        <v>0.25</v>
      </c>
      <c r="U39">
        <v>-1.65</v>
      </c>
      <c r="V39">
        <v>1.06</v>
      </c>
      <c r="W39" t="s">
        <v>67</v>
      </c>
    </row>
    <row r="40" spans="1:23" x14ac:dyDescent="0.25">
      <c r="A40" s="5" t="s">
        <v>104</v>
      </c>
      <c r="B40" s="5" t="s">
        <v>105</v>
      </c>
      <c r="C40">
        <v>1.79</v>
      </c>
      <c r="D40">
        <v>1.41</v>
      </c>
      <c r="E40">
        <v>1.57</v>
      </c>
      <c r="F40">
        <v>1.21</v>
      </c>
      <c r="G40">
        <v>0.77</v>
      </c>
      <c r="H40">
        <v>0.92</v>
      </c>
      <c r="I40">
        <v>1.1499999999999999</v>
      </c>
      <c r="J40">
        <v>0.88</v>
      </c>
      <c r="K40">
        <v>0.82</v>
      </c>
      <c r="L40">
        <v>0.68</v>
      </c>
      <c r="M40">
        <v>0.62</v>
      </c>
      <c r="N40">
        <v>0.66</v>
      </c>
      <c r="O40">
        <v>0.61</v>
      </c>
      <c r="P40">
        <v>0.82</v>
      </c>
      <c r="Q40">
        <v>0.56000000000000005</v>
      </c>
      <c r="R40">
        <v>0.44</v>
      </c>
      <c r="S40">
        <v>0.25</v>
      </c>
      <c r="T40">
        <v>0.16</v>
      </c>
      <c r="U40">
        <v>-1.19</v>
      </c>
      <c r="V40">
        <v>0.38</v>
      </c>
      <c r="W40">
        <v>0.97</v>
      </c>
    </row>
    <row r="41" spans="1:23" x14ac:dyDescent="0.25">
      <c r="A41" s="5" t="s">
        <v>106</v>
      </c>
      <c r="B41" s="5" t="s">
        <v>107</v>
      </c>
      <c r="C41">
        <v>1.79</v>
      </c>
      <c r="D41">
        <v>1.41</v>
      </c>
      <c r="E41">
        <v>1.57</v>
      </c>
      <c r="F41">
        <v>1.21</v>
      </c>
      <c r="G41">
        <v>0.77</v>
      </c>
      <c r="H41">
        <v>0.92</v>
      </c>
      <c r="I41">
        <v>1.1499999999999999</v>
      </c>
      <c r="J41">
        <v>0.88</v>
      </c>
      <c r="K41">
        <v>0.82</v>
      </c>
      <c r="L41">
        <v>0.68</v>
      </c>
      <c r="M41">
        <v>0.62</v>
      </c>
      <c r="N41">
        <v>0.66</v>
      </c>
      <c r="O41">
        <v>0.61</v>
      </c>
      <c r="P41">
        <v>0.82</v>
      </c>
      <c r="Q41">
        <v>0.56000000000000005</v>
      </c>
      <c r="R41">
        <v>0.44</v>
      </c>
      <c r="S41">
        <v>0.25</v>
      </c>
      <c r="T41">
        <v>0.16</v>
      </c>
      <c r="U41">
        <v>-1.19</v>
      </c>
      <c r="V41">
        <v>0.38</v>
      </c>
      <c r="W41">
        <v>0.97</v>
      </c>
    </row>
    <row r="42" spans="1:23" x14ac:dyDescent="0.25">
      <c r="A42" s="5" t="s">
        <v>108</v>
      </c>
      <c r="B42" s="5" t="s">
        <v>109</v>
      </c>
      <c r="C42">
        <v>0.65</v>
      </c>
      <c r="D42">
        <v>0.55000000000000004</v>
      </c>
      <c r="E42">
        <v>0.55000000000000004</v>
      </c>
      <c r="F42">
        <v>0.42</v>
      </c>
      <c r="G42">
        <v>0.38</v>
      </c>
      <c r="H42">
        <v>0.4</v>
      </c>
      <c r="I42">
        <v>0.45</v>
      </c>
      <c r="J42">
        <v>0.4</v>
      </c>
      <c r="K42">
        <v>0.3</v>
      </c>
      <c r="L42">
        <v>0.22</v>
      </c>
      <c r="M42">
        <v>0.18</v>
      </c>
      <c r="N42">
        <v>0.18</v>
      </c>
      <c r="O42">
        <v>0.16</v>
      </c>
      <c r="P42">
        <v>0.14000000000000001</v>
      </c>
      <c r="Q42">
        <v>0.16</v>
      </c>
      <c r="R42" t="s">
        <v>67</v>
      </c>
      <c r="S42" t="s">
        <v>67</v>
      </c>
      <c r="T42" t="s">
        <v>67</v>
      </c>
      <c r="U42" t="s">
        <v>67</v>
      </c>
      <c r="V42" t="s">
        <v>67</v>
      </c>
      <c r="W42" t="s">
        <v>67</v>
      </c>
    </row>
    <row r="43" spans="1:23" x14ac:dyDescent="0.25">
      <c r="A43" s="5" t="s">
        <v>110</v>
      </c>
      <c r="B43" s="5" t="s">
        <v>111</v>
      </c>
      <c r="C43">
        <v>58.14</v>
      </c>
      <c r="D43">
        <v>49.19</v>
      </c>
      <c r="E43">
        <v>49.19</v>
      </c>
      <c r="F43">
        <v>34.15</v>
      </c>
      <c r="G43">
        <v>30.9</v>
      </c>
      <c r="H43">
        <v>32.5</v>
      </c>
      <c r="I43">
        <v>36.6</v>
      </c>
      <c r="J43">
        <v>32.5</v>
      </c>
      <c r="K43">
        <v>24.4</v>
      </c>
      <c r="L43">
        <v>44.7</v>
      </c>
      <c r="M43">
        <v>14.6</v>
      </c>
      <c r="N43">
        <v>14.6</v>
      </c>
      <c r="O43">
        <v>34.9</v>
      </c>
      <c r="P43">
        <v>11.4</v>
      </c>
      <c r="Q43">
        <v>5.2</v>
      </c>
      <c r="R43" t="s">
        <v>67</v>
      </c>
      <c r="S43" t="s">
        <v>67</v>
      </c>
      <c r="T43" t="s">
        <v>67</v>
      </c>
      <c r="U43" t="s">
        <v>67</v>
      </c>
      <c r="V43" t="s">
        <v>67</v>
      </c>
      <c r="W43" t="s">
        <v>67</v>
      </c>
    </row>
    <row r="44" spans="1:23" x14ac:dyDescent="0.25">
      <c r="A44" s="5" t="s">
        <v>124</v>
      </c>
      <c r="B44" s="5" t="s">
        <v>125</v>
      </c>
      <c r="C44">
        <v>16.32</v>
      </c>
      <c r="D44">
        <v>14.32</v>
      </c>
      <c r="E44">
        <v>13.3</v>
      </c>
      <c r="F44">
        <v>13.39</v>
      </c>
      <c r="G44">
        <v>12.79</v>
      </c>
      <c r="H44">
        <v>11.18</v>
      </c>
      <c r="I44">
        <v>11.15</v>
      </c>
      <c r="J44">
        <v>10.6</v>
      </c>
      <c r="K44">
        <v>9.33</v>
      </c>
      <c r="L44">
        <v>8.32</v>
      </c>
      <c r="M44">
        <v>7.87</v>
      </c>
      <c r="N44">
        <v>7.38</v>
      </c>
      <c r="O44">
        <v>7.01</v>
      </c>
      <c r="P44">
        <v>12.02</v>
      </c>
      <c r="Q44">
        <v>10.65</v>
      </c>
      <c r="R44">
        <v>8.27</v>
      </c>
      <c r="S44">
        <v>8.3000000000000007</v>
      </c>
      <c r="T44">
        <v>9.6999999999999993</v>
      </c>
      <c r="U44">
        <v>6.6</v>
      </c>
      <c r="V44">
        <v>8.2200000000000006</v>
      </c>
      <c r="W44" t="s">
        <v>67</v>
      </c>
    </row>
    <row r="45" spans="1:23" x14ac:dyDescent="0.25">
      <c r="A45" s="5" t="s">
        <v>112</v>
      </c>
      <c r="B45" s="5" t="s">
        <v>113</v>
      </c>
      <c r="C45">
        <v>15.63</v>
      </c>
      <c r="D45">
        <v>14.46</v>
      </c>
      <c r="E45">
        <v>13.59</v>
      </c>
      <c r="F45">
        <v>9.81</v>
      </c>
      <c r="G45">
        <v>9.27</v>
      </c>
      <c r="H45">
        <v>8.8000000000000007</v>
      </c>
      <c r="I45">
        <v>8.59</v>
      </c>
      <c r="J45">
        <v>8.06</v>
      </c>
      <c r="K45">
        <v>7.37</v>
      </c>
      <c r="L45">
        <v>7.04</v>
      </c>
      <c r="M45">
        <v>6.41</v>
      </c>
      <c r="N45">
        <v>6</v>
      </c>
      <c r="O45">
        <v>5.8</v>
      </c>
      <c r="P45">
        <v>6.86</v>
      </c>
      <c r="Q45">
        <v>6.77</v>
      </c>
      <c r="R45">
        <v>4.63</v>
      </c>
      <c r="S45">
        <v>4.2699999999999996</v>
      </c>
      <c r="T45">
        <v>4.5199999999999996</v>
      </c>
      <c r="U45">
        <v>9.9</v>
      </c>
      <c r="V45">
        <v>13.57</v>
      </c>
      <c r="W45" t="s">
        <v>67</v>
      </c>
    </row>
    <row r="46" spans="1:23" x14ac:dyDescent="0.25">
      <c r="A46" s="5" t="s">
        <v>114</v>
      </c>
      <c r="B46" s="5" t="s">
        <v>115</v>
      </c>
      <c r="C46">
        <v>2.46</v>
      </c>
      <c r="D46">
        <v>2.09</v>
      </c>
      <c r="E46">
        <v>0.42</v>
      </c>
      <c r="F46">
        <v>1.37</v>
      </c>
      <c r="G46">
        <v>0.7</v>
      </c>
      <c r="H46">
        <v>0.78</v>
      </c>
      <c r="I46">
        <v>0.79</v>
      </c>
      <c r="J46">
        <v>1.1299999999999999</v>
      </c>
      <c r="K46">
        <v>0.46</v>
      </c>
      <c r="L46">
        <v>0.8</v>
      </c>
      <c r="M46">
        <v>1.08</v>
      </c>
      <c r="N46">
        <v>0.68</v>
      </c>
      <c r="O46">
        <v>0.69</v>
      </c>
      <c r="P46">
        <v>1.32</v>
      </c>
      <c r="Q46">
        <v>1.3</v>
      </c>
      <c r="R46">
        <v>1.1100000000000001</v>
      </c>
      <c r="S46">
        <v>0.99</v>
      </c>
      <c r="T46">
        <v>1.08</v>
      </c>
      <c r="U46">
        <v>-2.76</v>
      </c>
      <c r="V46">
        <v>-1.2</v>
      </c>
      <c r="W46" t="s">
        <v>67</v>
      </c>
    </row>
    <row r="47" spans="1:23" x14ac:dyDescent="0.25">
      <c r="A47" s="5" t="s">
        <v>116</v>
      </c>
      <c r="B47" s="5" t="s">
        <v>117</v>
      </c>
      <c r="C47">
        <v>22.61</v>
      </c>
      <c r="D47">
        <v>18.579999999999998</v>
      </c>
      <c r="E47">
        <v>18.149999999999999</v>
      </c>
      <c r="F47">
        <v>15.34</v>
      </c>
      <c r="G47">
        <v>14.01</v>
      </c>
      <c r="H47">
        <v>12.78</v>
      </c>
      <c r="I47">
        <v>12.06</v>
      </c>
      <c r="J47">
        <v>11.84</v>
      </c>
      <c r="K47">
        <v>10.67</v>
      </c>
      <c r="L47">
        <v>10.35</v>
      </c>
      <c r="M47">
        <v>9.2799999999999994</v>
      </c>
      <c r="N47">
        <v>8.8000000000000007</v>
      </c>
      <c r="O47">
        <v>8.56</v>
      </c>
      <c r="P47">
        <v>11.92</v>
      </c>
      <c r="Q47">
        <v>12.1</v>
      </c>
      <c r="R47">
        <v>7.58</v>
      </c>
      <c r="S47">
        <v>7.25</v>
      </c>
      <c r="T47">
        <v>9.18</v>
      </c>
      <c r="U47">
        <v>13.34</v>
      </c>
      <c r="V47">
        <v>16.100000000000001</v>
      </c>
      <c r="W47" t="s">
        <v>67</v>
      </c>
    </row>
    <row r="48" spans="1:23" x14ac:dyDescent="0.25">
      <c r="A48" s="5" t="s">
        <v>118</v>
      </c>
      <c r="B48" s="5" t="s">
        <v>119</v>
      </c>
      <c r="C48">
        <v>3232</v>
      </c>
      <c r="D48">
        <v>3048</v>
      </c>
      <c r="E48">
        <v>2958</v>
      </c>
      <c r="F48">
        <v>2910</v>
      </c>
      <c r="G48">
        <v>2888</v>
      </c>
      <c r="H48">
        <v>2972</v>
      </c>
      <c r="I48">
        <v>2540</v>
      </c>
      <c r="J48">
        <v>2460</v>
      </c>
      <c r="K48">
        <v>2366</v>
      </c>
      <c r="L48">
        <v>2189</v>
      </c>
      <c r="M48">
        <v>2147</v>
      </c>
      <c r="N48">
        <v>2152</v>
      </c>
      <c r="O48">
        <v>1929</v>
      </c>
      <c r="P48">
        <v>1292</v>
      </c>
      <c r="Q48">
        <v>1207</v>
      </c>
      <c r="R48">
        <v>796</v>
      </c>
      <c r="S48">
        <v>752</v>
      </c>
      <c r="T48">
        <v>869</v>
      </c>
      <c r="U48">
        <v>238</v>
      </c>
      <c r="V48">
        <v>216</v>
      </c>
      <c r="W48" t="s">
        <v>67</v>
      </c>
    </row>
    <row r="49" spans="1:23" x14ac:dyDescent="0.25">
      <c r="A49" s="5" t="s">
        <v>120</v>
      </c>
      <c r="B49" s="5" t="s">
        <v>121</v>
      </c>
      <c r="C49">
        <v>347.5</v>
      </c>
      <c r="D49">
        <v>311.2</v>
      </c>
      <c r="E49">
        <v>294.5</v>
      </c>
      <c r="F49">
        <v>266.8</v>
      </c>
      <c r="G49">
        <v>260.2</v>
      </c>
      <c r="H49">
        <v>228.7</v>
      </c>
      <c r="I49">
        <v>224.4</v>
      </c>
      <c r="J49">
        <v>211.1</v>
      </c>
      <c r="K49">
        <v>185.3</v>
      </c>
      <c r="L49">
        <v>182.2</v>
      </c>
      <c r="M49">
        <v>159.80000000000001</v>
      </c>
      <c r="N49">
        <v>149.80000000000001</v>
      </c>
      <c r="O49">
        <v>141.4</v>
      </c>
      <c r="P49">
        <v>92.8</v>
      </c>
      <c r="Q49">
        <v>81.8</v>
      </c>
      <c r="R49">
        <v>60.4</v>
      </c>
      <c r="S49">
        <v>61.5</v>
      </c>
      <c r="T49">
        <v>55.2</v>
      </c>
      <c r="U49">
        <v>49.5</v>
      </c>
      <c r="V49" t="s">
        <v>67</v>
      </c>
      <c r="W49" t="s">
        <v>67</v>
      </c>
    </row>
    <row r="50" spans="1:23" x14ac:dyDescent="0.25">
      <c r="A50" s="5" t="s">
        <v>122</v>
      </c>
      <c r="B50" s="5" t="s">
        <v>123</v>
      </c>
      <c r="C50">
        <v>107519</v>
      </c>
      <c r="D50">
        <v>102100</v>
      </c>
      <c r="E50">
        <v>99561</v>
      </c>
      <c r="F50">
        <v>91684</v>
      </c>
      <c r="G50">
        <v>90097</v>
      </c>
      <c r="H50">
        <v>76952</v>
      </c>
      <c r="I50">
        <v>88346</v>
      </c>
      <c r="J50">
        <v>85813</v>
      </c>
      <c r="K50">
        <v>78318</v>
      </c>
      <c r="L50">
        <v>83234</v>
      </c>
      <c r="M50">
        <v>74429</v>
      </c>
      <c r="N50">
        <v>69610</v>
      </c>
      <c r="O50">
        <v>73302</v>
      </c>
      <c r="P50">
        <v>71827</v>
      </c>
      <c r="Q50">
        <v>67771</v>
      </c>
      <c r="R50">
        <v>75879</v>
      </c>
      <c r="S50">
        <v>81782</v>
      </c>
      <c r="T50">
        <v>63521</v>
      </c>
      <c r="U50">
        <v>207983</v>
      </c>
      <c r="V50" t="s">
        <v>67</v>
      </c>
      <c r="W50" t="s">
        <v>67</v>
      </c>
    </row>
    <row r="51" spans="1:23" x14ac:dyDescent="0.25">
      <c r="A51" s="5" t="s">
        <v>301</v>
      </c>
      <c r="B51" s="5" t="s">
        <v>302</v>
      </c>
      <c r="C51">
        <v>451523</v>
      </c>
      <c r="D51">
        <v>420230</v>
      </c>
      <c r="E51">
        <v>402264</v>
      </c>
      <c r="F51">
        <v>374009</v>
      </c>
      <c r="G51">
        <v>360132</v>
      </c>
      <c r="H51">
        <v>305940</v>
      </c>
      <c r="I51">
        <v>356868</v>
      </c>
      <c r="J51">
        <v>350356</v>
      </c>
      <c r="K51">
        <v>320707</v>
      </c>
      <c r="L51">
        <v>309128</v>
      </c>
      <c r="M51">
        <v>298137</v>
      </c>
      <c r="N51">
        <v>278903</v>
      </c>
      <c r="O51">
        <v>295334</v>
      </c>
      <c r="P51">
        <v>302321</v>
      </c>
      <c r="Q51">
        <v>268185</v>
      </c>
      <c r="R51">
        <v>295100</v>
      </c>
      <c r="S51">
        <v>313430</v>
      </c>
      <c r="T51">
        <v>235443</v>
      </c>
      <c r="U51">
        <v>171848</v>
      </c>
      <c r="V51">
        <v>193981</v>
      </c>
      <c r="W51" t="s">
        <v>67</v>
      </c>
    </row>
    <row r="52" spans="1:23" x14ac:dyDescent="0.25">
      <c r="A52" s="5" t="s">
        <v>126</v>
      </c>
      <c r="B52" s="5" t="s">
        <v>127</v>
      </c>
      <c r="C52">
        <v>257395</v>
      </c>
      <c r="D52">
        <v>233071</v>
      </c>
      <c r="E52">
        <v>222008</v>
      </c>
      <c r="F52">
        <v>199141</v>
      </c>
      <c r="G52">
        <v>186877</v>
      </c>
      <c r="H52">
        <v>164334</v>
      </c>
      <c r="I52">
        <v>192047</v>
      </c>
      <c r="J52">
        <v>187561</v>
      </c>
      <c r="K52">
        <v>175317</v>
      </c>
      <c r="L52">
        <v>163865</v>
      </c>
      <c r="M52">
        <v>150116</v>
      </c>
      <c r="N52">
        <v>140985</v>
      </c>
      <c r="O52">
        <v>153188</v>
      </c>
      <c r="P52">
        <v>142260</v>
      </c>
      <c r="Q52">
        <v>126263</v>
      </c>
      <c r="R52">
        <v>136935</v>
      </c>
      <c r="S52">
        <v>136303</v>
      </c>
      <c r="T52">
        <v>81358</v>
      </c>
      <c r="U52">
        <v>87815</v>
      </c>
      <c r="V52">
        <v>100000</v>
      </c>
      <c r="W52" t="s">
        <v>67</v>
      </c>
    </row>
    <row r="53" spans="1:23" x14ac:dyDescent="0.25">
      <c r="A53" s="5" t="s">
        <v>128</v>
      </c>
      <c r="B53" s="5" t="s">
        <v>129</v>
      </c>
      <c r="C53">
        <v>49443</v>
      </c>
      <c r="D53">
        <v>41503</v>
      </c>
      <c r="E53">
        <v>45436</v>
      </c>
      <c r="F53">
        <v>33780</v>
      </c>
      <c r="G53">
        <v>21572</v>
      </c>
      <c r="H53">
        <v>25236</v>
      </c>
      <c r="I53">
        <v>36811</v>
      </c>
      <c r="J53">
        <v>29228</v>
      </c>
      <c r="K53">
        <v>28276</v>
      </c>
      <c r="L53">
        <v>25080</v>
      </c>
      <c r="M53">
        <v>23521</v>
      </c>
      <c r="N53">
        <v>25093</v>
      </c>
      <c r="O53">
        <v>24676</v>
      </c>
      <c r="P53">
        <v>20666</v>
      </c>
      <c r="Q53">
        <v>14167</v>
      </c>
      <c r="R53">
        <v>15829</v>
      </c>
      <c r="S53">
        <v>8777</v>
      </c>
      <c r="T53">
        <v>3913</v>
      </c>
      <c r="U53">
        <v>-31092</v>
      </c>
      <c r="V53">
        <v>9259</v>
      </c>
      <c r="W53" t="s">
        <v>67</v>
      </c>
    </row>
    <row r="54" spans="1:23" x14ac:dyDescent="0.25">
      <c r="A54" s="5" t="s">
        <v>130</v>
      </c>
      <c r="B54" s="5" t="s">
        <v>131</v>
      </c>
      <c r="C54">
        <v>54.6</v>
      </c>
      <c r="D54">
        <v>51.4</v>
      </c>
      <c r="E54">
        <v>28.1</v>
      </c>
      <c r="F54">
        <v>28.1</v>
      </c>
      <c r="G54">
        <v>32.5</v>
      </c>
      <c r="H54">
        <v>25</v>
      </c>
      <c r="I54">
        <v>19.2</v>
      </c>
      <c r="J54">
        <v>22.6</v>
      </c>
      <c r="K54">
        <v>16.3</v>
      </c>
      <c r="L54">
        <v>17</v>
      </c>
      <c r="M54">
        <v>16.399999999999999</v>
      </c>
      <c r="N54">
        <v>15.4</v>
      </c>
      <c r="O54">
        <v>25.3</v>
      </c>
      <c r="P54">
        <v>22.6</v>
      </c>
      <c r="Q54">
        <v>27.9</v>
      </c>
      <c r="R54">
        <v>22.9</v>
      </c>
      <c r="S54">
        <v>42.6</v>
      </c>
      <c r="T54">
        <v>48.1</v>
      </c>
      <c r="U54" t="s">
        <v>67</v>
      </c>
      <c r="V54">
        <v>88.2</v>
      </c>
      <c r="W54" t="s">
        <v>67</v>
      </c>
    </row>
    <row r="55" spans="1:23" x14ac:dyDescent="0.25">
      <c r="A55" s="5" t="s">
        <v>132</v>
      </c>
      <c r="B55" s="5" t="s">
        <v>133</v>
      </c>
      <c r="C55">
        <v>5.99</v>
      </c>
      <c r="D55">
        <v>5.0599999999999996</v>
      </c>
      <c r="E55">
        <v>3.32</v>
      </c>
      <c r="F55">
        <v>2.54</v>
      </c>
      <c r="G55">
        <v>1.95</v>
      </c>
      <c r="H55">
        <v>2.06</v>
      </c>
      <c r="I55">
        <v>1.98</v>
      </c>
      <c r="J55">
        <v>1.88</v>
      </c>
      <c r="K55">
        <v>1.43</v>
      </c>
      <c r="L55">
        <v>1.39</v>
      </c>
      <c r="M55">
        <v>1.29</v>
      </c>
      <c r="N55">
        <v>1.37</v>
      </c>
      <c r="O55">
        <v>2.2000000000000002</v>
      </c>
      <c r="P55">
        <v>1.54</v>
      </c>
      <c r="Q55">
        <v>1.47</v>
      </c>
      <c r="R55">
        <v>1.22</v>
      </c>
      <c r="S55">
        <v>1.28</v>
      </c>
      <c r="T55">
        <v>0.79</v>
      </c>
      <c r="U55">
        <v>0.94</v>
      </c>
      <c r="V55">
        <v>4.08</v>
      </c>
      <c r="W55" t="s">
        <v>67</v>
      </c>
    </row>
    <row r="56" spans="1:23" x14ac:dyDescent="0.25">
      <c r="A56" s="5" t="s">
        <v>134</v>
      </c>
      <c r="B56" s="5" t="s">
        <v>135</v>
      </c>
      <c r="C56">
        <v>6.25</v>
      </c>
      <c r="D56">
        <v>5.01</v>
      </c>
      <c r="E56">
        <v>3.25</v>
      </c>
      <c r="F56">
        <v>3.47</v>
      </c>
      <c r="G56">
        <v>2.7</v>
      </c>
      <c r="H56">
        <v>2.61</v>
      </c>
      <c r="I56">
        <v>2.57</v>
      </c>
      <c r="J56">
        <v>2.4700000000000002</v>
      </c>
      <c r="K56">
        <v>1.81</v>
      </c>
      <c r="L56">
        <v>1.64</v>
      </c>
      <c r="M56">
        <v>1.58</v>
      </c>
      <c r="N56">
        <v>1.69</v>
      </c>
      <c r="O56">
        <v>2.66</v>
      </c>
      <c r="P56">
        <v>2.69</v>
      </c>
      <c r="Q56">
        <v>2.31</v>
      </c>
      <c r="R56">
        <v>2.1800000000000002</v>
      </c>
      <c r="S56">
        <v>2.4900000000000002</v>
      </c>
      <c r="T56">
        <v>1.7</v>
      </c>
      <c r="U56">
        <v>0.63</v>
      </c>
      <c r="V56">
        <v>2.4700000000000002</v>
      </c>
      <c r="W56" t="s">
        <v>67</v>
      </c>
    </row>
    <row r="57" spans="1:23" x14ac:dyDescent="0.25">
      <c r="A57" s="5" t="s">
        <v>136</v>
      </c>
      <c r="B57" s="5" t="s">
        <v>137</v>
      </c>
      <c r="C57">
        <v>39.81</v>
      </c>
      <c r="D57">
        <v>34.64</v>
      </c>
      <c r="E57">
        <v>104.79</v>
      </c>
      <c r="F57">
        <v>24.75</v>
      </c>
      <c r="G57">
        <v>35.85</v>
      </c>
      <c r="H57">
        <v>29.64</v>
      </c>
      <c r="I57">
        <v>27.78</v>
      </c>
      <c r="J57">
        <v>17.579999999999998</v>
      </c>
      <c r="K57">
        <v>28.96</v>
      </c>
      <c r="L57">
        <v>14.4</v>
      </c>
      <c r="M57">
        <v>9.43</v>
      </c>
      <c r="N57">
        <v>15.02</v>
      </c>
      <c r="O57">
        <v>22.36</v>
      </c>
      <c r="P57">
        <v>14.02</v>
      </c>
      <c r="Q57">
        <v>12.06</v>
      </c>
      <c r="R57">
        <v>9.07</v>
      </c>
      <c r="S57">
        <v>10.76</v>
      </c>
      <c r="T57">
        <v>7.16</v>
      </c>
      <c r="U57">
        <v>-2.25</v>
      </c>
      <c r="V57">
        <v>-28.01</v>
      </c>
      <c r="W57" t="s">
        <v>67</v>
      </c>
    </row>
    <row r="58" spans="1:23" x14ac:dyDescent="0.25">
      <c r="A58" s="5" t="s">
        <v>138</v>
      </c>
      <c r="B58" s="5" t="s">
        <v>139</v>
      </c>
      <c r="C58">
        <v>0.66</v>
      </c>
      <c r="D58">
        <v>0.76</v>
      </c>
      <c r="E58">
        <v>1.25</v>
      </c>
      <c r="F58">
        <v>1.23</v>
      </c>
      <c r="G58">
        <v>1.52</v>
      </c>
      <c r="H58">
        <v>1.74</v>
      </c>
      <c r="I58">
        <v>2.04</v>
      </c>
      <c r="J58">
        <v>2.0099999999999998</v>
      </c>
      <c r="K58">
        <v>2.25</v>
      </c>
      <c r="L58">
        <v>1.9</v>
      </c>
      <c r="M58">
        <v>1.78</v>
      </c>
      <c r="N58">
        <v>1.78</v>
      </c>
      <c r="O58">
        <v>1.04</v>
      </c>
      <c r="P58">
        <v>0.76</v>
      </c>
      <c r="Q58">
        <v>1.02</v>
      </c>
      <c r="R58" t="s">
        <v>67</v>
      </c>
      <c r="S58" t="s">
        <v>67</v>
      </c>
      <c r="T58" t="s">
        <v>67</v>
      </c>
      <c r="U58" t="s">
        <v>67</v>
      </c>
      <c r="V58" t="s">
        <v>67</v>
      </c>
      <c r="W58" t="s">
        <v>67</v>
      </c>
    </row>
    <row r="59" spans="1:23" x14ac:dyDescent="0.25">
      <c r="A59" s="5" t="s">
        <v>140</v>
      </c>
      <c r="B59" s="5" t="s">
        <v>141</v>
      </c>
      <c r="C59">
        <v>1.8</v>
      </c>
      <c r="D59">
        <v>1.9</v>
      </c>
      <c r="E59">
        <v>3.6</v>
      </c>
      <c r="F59">
        <v>3.6</v>
      </c>
      <c r="G59">
        <v>3.1</v>
      </c>
      <c r="H59">
        <v>4</v>
      </c>
      <c r="I59">
        <v>5.2</v>
      </c>
      <c r="J59">
        <v>4.4000000000000004</v>
      </c>
      <c r="K59">
        <v>6.1</v>
      </c>
      <c r="L59">
        <v>5.9</v>
      </c>
      <c r="M59">
        <v>6.1</v>
      </c>
      <c r="N59">
        <v>6.5</v>
      </c>
      <c r="O59">
        <v>4</v>
      </c>
      <c r="P59">
        <v>4.4000000000000004</v>
      </c>
      <c r="Q59">
        <v>3.6</v>
      </c>
      <c r="R59">
        <v>4.4000000000000004</v>
      </c>
      <c r="S59">
        <v>2.2999999999999998</v>
      </c>
      <c r="T59">
        <v>2.1</v>
      </c>
      <c r="U59">
        <v>-19.2</v>
      </c>
      <c r="V59">
        <v>1.1000000000000001</v>
      </c>
      <c r="W59" t="s">
        <v>67</v>
      </c>
    </row>
    <row r="60" spans="1:23" x14ac:dyDescent="0.25">
      <c r="A60" s="5" t="s">
        <v>142</v>
      </c>
      <c r="B60" s="5" t="s">
        <v>143</v>
      </c>
      <c r="C60">
        <v>11.43</v>
      </c>
      <c r="D60">
        <v>9.7799999999999994</v>
      </c>
      <c r="E60">
        <v>11.06</v>
      </c>
      <c r="F60">
        <v>12.32</v>
      </c>
      <c r="G60">
        <v>8.26</v>
      </c>
      <c r="H60">
        <v>10.49</v>
      </c>
      <c r="I60">
        <v>13.39</v>
      </c>
      <c r="J60">
        <v>10.98</v>
      </c>
      <c r="K60">
        <v>11.17</v>
      </c>
      <c r="L60">
        <v>9.59</v>
      </c>
      <c r="M60">
        <v>9.6999999999999993</v>
      </c>
      <c r="N60">
        <v>11.07</v>
      </c>
      <c r="O60">
        <v>10.09</v>
      </c>
      <c r="P60">
        <v>11.97</v>
      </c>
      <c r="Q60">
        <v>8.31</v>
      </c>
      <c r="R60">
        <v>9.57</v>
      </c>
      <c r="S60">
        <v>5.44</v>
      </c>
      <c r="T60">
        <v>3.57</v>
      </c>
      <c r="U60">
        <v>-12.05</v>
      </c>
      <c r="V60">
        <v>2.89</v>
      </c>
      <c r="W60">
        <v>61.67</v>
      </c>
    </row>
    <row r="61" spans="1:23" x14ac:dyDescent="0.25">
      <c r="A61" s="5" t="s">
        <v>144</v>
      </c>
      <c r="B61" s="5" t="s">
        <v>145</v>
      </c>
      <c r="C61">
        <v>10.95</v>
      </c>
      <c r="D61">
        <v>9.8800000000000008</v>
      </c>
      <c r="E61">
        <v>11.3</v>
      </c>
      <c r="F61">
        <v>9.0299999999999994</v>
      </c>
      <c r="G61">
        <v>5.99</v>
      </c>
      <c r="H61">
        <v>8.25</v>
      </c>
      <c r="I61">
        <v>10.32</v>
      </c>
      <c r="J61">
        <v>8.34</v>
      </c>
      <c r="K61">
        <v>8.82</v>
      </c>
      <c r="L61">
        <v>8.11</v>
      </c>
      <c r="M61">
        <v>7.89</v>
      </c>
      <c r="N61">
        <v>9</v>
      </c>
      <c r="O61">
        <v>8.36</v>
      </c>
      <c r="P61">
        <v>6.84</v>
      </c>
      <c r="Q61">
        <v>5.28</v>
      </c>
      <c r="R61">
        <v>5.36</v>
      </c>
      <c r="S61">
        <v>2.8</v>
      </c>
      <c r="T61">
        <v>1.66</v>
      </c>
      <c r="U61">
        <v>-18.09</v>
      </c>
      <c r="V61">
        <v>4.7699999999999996</v>
      </c>
      <c r="W61">
        <v>10.76</v>
      </c>
    </row>
    <row r="62" spans="1:23" x14ac:dyDescent="0.25">
      <c r="A62" s="5" t="s">
        <v>146</v>
      </c>
      <c r="B62" s="5" t="s">
        <v>147</v>
      </c>
      <c r="C62">
        <v>8.2799999999999994</v>
      </c>
      <c r="D62">
        <v>7.74</v>
      </c>
      <c r="E62">
        <v>8.39</v>
      </c>
      <c r="F62">
        <v>8.0500000000000007</v>
      </c>
      <c r="G62">
        <v>5.6</v>
      </c>
      <c r="H62">
        <v>7.41</v>
      </c>
      <c r="I62">
        <v>10.210000000000001</v>
      </c>
      <c r="J62">
        <v>8.1</v>
      </c>
      <c r="K62">
        <v>8.5399999999999991</v>
      </c>
      <c r="L62">
        <v>7.23</v>
      </c>
      <c r="M62">
        <v>7.49</v>
      </c>
      <c r="N62">
        <v>8.34</v>
      </c>
      <c r="O62">
        <v>7.76</v>
      </c>
      <c r="P62">
        <v>7.77</v>
      </c>
      <c r="Q62">
        <v>5.22</v>
      </c>
      <c r="R62">
        <v>6.41</v>
      </c>
      <c r="S62">
        <v>4.2300000000000004</v>
      </c>
      <c r="T62">
        <v>3.36</v>
      </c>
      <c r="U62">
        <v>-8.59</v>
      </c>
      <c r="V62">
        <v>2.8</v>
      </c>
      <c r="W62">
        <v>13.44</v>
      </c>
    </row>
    <row r="63" spans="1:23" x14ac:dyDescent="0.25">
      <c r="A63" s="5" t="s">
        <v>148</v>
      </c>
      <c r="B63" s="5" t="s">
        <v>148</v>
      </c>
      <c r="C63">
        <v>7.9</v>
      </c>
      <c r="D63">
        <v>7.61</v>
      </c>
      <c r="E63">
        <v>8.2799999999999994</v>
      </c>
      <c r="F63">
        <v>7.88</v>
      </c>
      <c r="G63">
        <v>5.47</v>
      </c>
      <c r="H63">
        <v>7.22</v>
      </c>
      <c r="I63">
        <v>9.5299999999999994</v>
      </c>
      <c r="J63">
        <v>7.47</v>
      </c>
      <c r="K63">
        <v>7.71</v>
      </c>
      <c r="L63">
        <v>6.53</v>
      </c>
      <c r="M63">
        <v>6.69</v>
      </c>
      <c r="N63">
        <v>7.54</v>
      </c>
      <c r="O63">
        <v>6.84</v>
      </c>
      <c r="P63">
        <v>6.89</v>
      </c>
      <c r="Q63">
        <v>4.6500000000000004</v>
      </c>
      <c r="R63">
        <v>5.85</v>
      </c>
      <c r="S63">
        <v>3.21</v>
      </c>
      <c r="T63">
        <v>1.76</v>
      </c>
      <c r="U63">
        <v>-8.9499999999999993</v>
      </c>
      <c r="V63">
        <v>2.44</v>
      </c>
      <c r="W63">
        <v>11.56</v>
      </c>
    </row>
    <row r="64" spans="1:23" x14ac:dyDescent="0.25">
      <c r="A64" s="5" t="s">
        <v>149</v>
      </c>
      <c r="B64" s="5" t="s">
        <v>150</v>
      </c>
      <c r="C64">
        <v>64.5</v>
      </c>
      <c r="D64">
        <v>75.27</v>
      </c>
      <c r="E64">
        <v>74.42</v>
      </c>
      <c r="F64">
        <v>68.72</v>
      </c>
      <c r="G64">
        <v>68.14</v>
      </c>
      <c r="H64">
        <v>66.97</v>
      </c>
      <c r="I64">
        <v>75.010000000000005</v>
      </c>
      <c r="J64">
        <v>73.61</v>
      </c>
      <c r="K64">
        <v>73.87</v>
      </c>
      <c r="L64">
        <v>72.209999999999994</v>
      </c>
      <c r="M64">
        <v>69.64</v>
      </c>
      <c r="N64">
        <v>69.64</v>
      </c>
      <c r="O64">
        <v>72.91</v>
      </c>
      <c r="P64">
        <v>54.8</v>
      </c>
      <c r="Q64">
        <v>53.85</v>
      </c>
      <c r="R64">
        <v>72.66</v>
      </c>
      <c r="S64">
        <v>72.3</v>
      </c>
      <c r="T64">
        <v>62.55</v>
      </c>
      <c r="U64">
        <v>56.83</v>
      </c>
      <c r="V64">
        <v>87.58</v>
      </c>
      <c r="W64">
        <v>80.63</v>
      </c>
    </row>
    <row r="65" spans="1:23" x14ac:dyDescent="0.25">
      <c r="A65" s="5" t="s">
        <v>151</v>
      </c>
      <c r="B65" s="5" t="s">
        <v>152</v>
      </c>
      <c r="C65">
        <v>69.16</v>
      </c>
      <c r="D65">
        <v>77.819999999999993</v>
      </c>
      <c r="E65">
        <v>74.88</v>
      </c>
      <c r="F65">
        <v>63.94</v>
      </c>
      <c r="G65">
        <v>66.17</v>
      </c>
      <c r="H65">
        <v>68.84</v>
      </c>
      <c r="I65">
        <v>71.22</v>
      </c>
      <c r="J65">
        <v>68.02</v>
      </c>
      <c r="K65">
        <v>69.05</v>
      </c>
      <c r="L65">
        <v>68.03</v>
      </c>
      <c r="M65">
        <v>69.03</v>
      </c>
      <c r="N65">
        <v>68.180000000000007</v>
      </c>
      <c r="O65">
        <v>67.73</v>
      </c>
      <c r="P65">
        <v>57.59</v>
      </c>
      <c r="Q65">
        <v>55.94</v>
      </c>
      <c r="R65">
        <v>61.1</v>
      </c>
      <c r="S65">
        <v>58.99</v>
      </c>
      <c r="T65">
        <v>49.23</v>
      </c>
      <c r="U65">
        <v>74.239999999999995</v>
      </c>
      <c r="V65">
        <v>84.29</v>
      </c>
      <c r="W65">
        <v>18.75</v>
      </c>
    </row>
    <row r="66" spans="1:23" x14ac:dyDescent="0.25">
      <c r="A66" s="5" t="s">
        <v>153</v>
      </c>
      <c r="B66" s="5" t="s">
        <v>154</v>
      </c>
      <c r="C66">
        <v>30.84</v>
      </c>
      <c r="D66">
        <v>22.18</v>
      </c>
      <c r="E66">
        <v>25.12</v>
      </c>
      <c r="F66">
        <v>36.06</v>
      </c>
      <c r="G66">
        <v>33.83</v>
      </c>
      <c r="H66">
        <v>31.16</v>
      </c>
      <c r="I66">
        <v>28.78</v>
      </c>
      <c r="J66">
        <v>31.98</v>
      </c>
      <c r="K66">
        <v>30.95</v>
      </c>
      <c r="L66">
        <v>31.97</v>
      </c>
      <c r="M66">
        <v>30.97</v>
      </c>
      <c r="N66">
        <v>31.82</v>
      </c>
      <c r="O66">
        <v>32.270000000000003</v>
      </c>
      <c r="P66">
        <v>42.41</v>
      </c>
      <c r="Q66">
        <v>44.06</v>
      </c>
      <c r="R66">
        <v>38.9</v>
      </c>
      <c r="S66">
        <v>41.01</v>
      </c>
      <c r="T66">
        <v>50.77</v>
      </c>
      <c r="U66">
        <v>25.76</v>
      </c>
      <c r="V66">
        <v>15.71</v>
      </c>
      <c r="W66">
        <v>81.25</v>
      </c>
    </row>
    <row r="67" spans="1:23" x14ac:dyDescent="0.25">
      <c r="A67" s="5" t="s">
        <v>155</v>
      </c>
      <c r="B67" s="5" t="s">
        <v>156</v>
      </c>
      <c r="C67">
        <v>44.6</v>
      </c>
      <c r="D67">
        <v>28.5</v>
      </c>
      <c r="E67">
        <v>33.54</v>
      </c>
      <c r="F67">
        <v>56.39</v>
      </c>
      <c r="G67">
        <v>51.12</v>
      </c>
      <c r="H67">
        <v>45.27</v>
      </c>
      <c r="I67">
        <v>40.409999999999997</v>
      </c>
      <c r="J67">
        <v>47.01</v>
      </c>
      <c r="K67">
        <v>44.82</v>
      </c>
      <c r="L67">
        <v>46.99</v>
      </c>
      <c r="M67">
        <v>44.85</v>
      </c>
      <c r="N67">
        <v>46.68</v>
      </c>
      <c r="O67">
        <v>47.65</v>
      </c>
      <c r="P67">
        <v>73.64</v>
      </c>
      <c r="Q67">
        <v>78.760000000000005</v>
      </c>
      <c r="R67">
        <v>63.68</v>
      </c>
      <c r="S67">
        <v>69.52</v>
      </c>
      <c r="T67">
        <v>103.15</v>
      </c>
      <c r="U67">
        <v>34.69</v>
      </c>
      <c r="V67">
        <v>18.64</v>
      </c>
      <c r="W67">
        <v>433.33</v>
      </c>
    </row>
    <row r="68" spans="1:23" x14ac:dyDescent="0.25">
      <c r="A68" s="5" t="s">
        <v>303</v>
      </c>
      <c r="B68" s="5" t="s">
        <v>304</v>
      </c>
      <c r="C68">
        <v>57.02</v>
      </c>
      <c r="D68">
        <v>55.46</v>
      </c>
      <c r="E68">
        <v>55.18</v>
      </c>
      <c r="F68">
        <v>53.26</v>
      </c>
      <c r="G68">
        <v>51.89</v>
      </c>
      <c r="H68">
        <v>53.71</v>
      </c>
      <c r="I68">
        <v>53.82</v>
      </c>
      <c r="J68">
        <v>53.53</v>
      </c>
      <c r="K68">
        <v>54.67</v>
      </c>
      <c r="L68">
        <v>53.01</v>
      </c>
      <c r="M68">
        <v>50.35</v>
      </c>
      <c r="N68">
        <v>50.55</v>
      </c>
      <c r="O68">
        <v>51.87</v>
      </c>
      <c r="P68">
        <v>47.06</v>
      </c>
      <c r="Q68">
        <v>47.08</v>
      </c>
      <c r="R68">
        <v>46.4</v>
      </c>
      <c r="S68">
        <v>43.49</v>
      </c>
      <c r="T68">
        <v>34.56</v>
      </c>
      <c r="U68">
        <v>51.1</v>
      </c>
      <c r="V68">
        <v>51.55</v>
      </c>
    </row>
    <row r="69" spans="1:23" x14ac:dyDescent="0.25">
      <c r="A69" s="5" t="s">
        <v>157</v>
      </c>
      <c r="B69" s="5" t="s">
        <v>158</v>
      </c>
      <c r="C69">
        <v>64.489999999999995</v>
      </c>
      <c r="D69">
        <v>75.27</v>
      </c>
      <c r="E69">
        <v>74.430000000000007</v>
      </c>
      <c r="F69">
        <v>68.7</v>
      </c>
      <c r="G69">
        <v>68.16</v>
      </c>
      <c r="H69">
        <v>66.98</v>
      </c>
      <c r="I69">
        <v>75.010000000000005</v>
      </c>
      <c r="J69">
        <v>73.61</v>
      </c>
      <c r="K69">
        <v>73.87</v>
      </c>
      <c r="L69">
        <v>72.209999999999994</v>
      </c>
      <c r="M69">
        <v>69.64</v>
      </c>
      <c r="N69">
        <v>69.64</v>
      </c>
      <c r="O69">
        <v>72.91</v>
      </c>
      <c r="P69">
        <v>54.8</v>
      </c>
      <c r="Q69">
        <v>53.85</v>
      </c>
      <c r="R69">
        <v>72.66</v>
      </c>
      <c r="S69">
        <v>72.3</v>
      </c>
      <c r="T69">
        <v>62.55</v>
      </c>
      <c r="U69">
        <v>56.83</v>
      </c>
      <c r="V69">
        <v>87.58</v>
      </c>
    </row>
    <row r="70" spans="1:23" x14ac:dyDescent="0.25">
      <c r="A70" s="5" t="s">
        <v>159</v>
      </c>
      <c r="B70" s="5" t="s">
        <v>160</v>
      </c>
      <c r="C70">
        <v>10.95</v>
      </c>
      <c r="D70">
        <v>9.8800000000000008</v>
      </c>
      <c r="E70">
        <v>11.29</v>
      </c>
      <c r="F70">
        <v>9.0299999999999994</v>
      </c>
      <c r="G70">
        <v>5.99</v>
      </c>
      <c r="H70">
        <v>8.25</v>
      </c>
      <c r="I70">
        <v>10.32</v>
      </c>
      <c r="J70">
        <v>8.34</v>
      </c>
      <c r="K70">
        <v>8.82</v>
      </c>
      <c r="L70">
        <v>8.11</v>
      </c>
      <c r="M70">
        <v>7.89</v>
      </c>
      <c r="N70">
        <v>9</v>
      </c>
      <c r="O70">
        <v>8.36</v>
      </c>
      <c r="P70">
        <v>6.84</v>
      </c>
      <c r="Q70">
        <v>5.28</v>
      </c>
      <c r="R70">
        <v>5.36</v>
      </c>
      <c r="S70">
        <v>2.8</v>
      </c>
      <c r="T70">
        <v>1.66</v>
      </c>
      <c r="U70">
        <v>-18.09</v>
      </c>
      <c r="V70">
        <v>4.7699999999999996</v>
      </c>
    </row>
    <row r="71" spans="1:23" x14ac:dyDescent="0.25">
      <c r="A71" s="5" t="s">
        <v>161</v>
      </c>
      <c r="B71" s="5" t="s">
        <v>162</v>
      </c>
      <c r="C71">
        <v>18.14</v>
      </c>
      <c r="D71">
        <v>15.39</v>
      </c>
      <c r="E71">
        <v>15.19</v>
      </c>
      <c r="F71">
        <v>14.18</v>
      </c>
      <c r="G71">
        <v>12.56</v>
      </c>
      <c r="H71">
        <v>13.27</v>
      </c>
      <c r="I71">
        <v>14.77</v>
      </c>
      <c r="J71">
        <v>14.26</v>
      </c>
      <c r="K71">
        <v>13.65</v>
      </c>
      <c r="L71">
        <v>12.81</v>
      </c>
      <c r="M71">
        <v>11.89</v>
      </c>
      <c r="N71">
        <v>11.3</v>
      </c>
      <c r="O71">
        <v>12.36</v>
      </c>
      <c r="P71">
        <v>12.31</v>
      </c>
      <c r="Q71">
        <v>11.31</v>
      </c>
      <c r="R71">
        <v>11.2</v>
      </c>
      <c r="S71">
        <v>10.48</v>
      </c>
      <c r="T71">
        <v>4.1100000000000003</v>
      </c>
      <c r="U71">
        <v>-26.65</v>
      </c>
      <c r="V71">
        <v>11.22</v>
      </c>
    </row>
    <row r="72" spans="1:23" x14ac:dyDescent="0.25">
      <c r="A72" s="5" t="s">
        <v>163</v>
      </c>
      <c r="B72" s="5" t="s">
        <v>164</v>
      </c>
      <c r="C72">
        <v>72.16</v>
      </c>
      <c r="D72">
        <v>77.08</v>
      </c>
      <c r="E72">
        <v>73.319999999999993</v>
      </c>
      <c r="F72">
        <v>87.18</v>
      </c>
      <c r="G72">
        <v>91.31</v>
      </c>
      <c r="H72">
        <v>87.52</v>
      </c>
      <c r="I72">
        <v>92.43</v>
      </c>
      <c r="J72">
        <v>89.51</v>
      </c>
      <c r="K72">
        <v>87.47</v>
      </c>
      <c r="L72">
        <v>80.44</v>
      </c>
      <c r="M72">
        <v>84.85</v>
      </c>
      <c r="N72">
        <v>83.85</v>
      </c>
      <c r="O72">
        <v>81.819999999999993</v>
      </c>
      <c r="P72">
        <v>100.83</v>
      </c>
      <c r="Q72">
        <v>88.03</v>
      </c>
      <c r="R72">
        <v>109.05</v>
      </c>
      <c r="S72">
        <v>114.53</v>
      </c>
      <c r="T72">
        <v>105.68</v>
      </c>
      <c r="U72">
        <v>49.46</v>
      </c>
      <c r="V72">
        <v>51.04</v>
      </c>
    </row>
    <row r="73" spans="1:23" x14ac:dyDescent="0.25">
      <c r="A73" s="5" t="s">
        <v>165</v>
      </c>
      <c r="B73" s="5" t="s">
        <v>166</v>
      </c>
      <c r="C73">
        <v>35.5</v>
      </c>
      <c r="D73">
        <v>24.73</v>
      </c>
      <c r="E73">
        <v>25.58</v>
      </c>
      <c r="F73">
        <v>31.27</v>
      </c>
      <c r="G73">
        <v>31.87</v>
      </c>
      <c r="H73">
        <v>33.03</v>
      </c>
      <c r="I73">
        <v>24.99</v>
      </c>
      <c r="J73">
        <v>26.39</v>
      </c>
      <c r="K73">
        <v>26.13</v>
      </c>
      <c r="L73">
        <v>27.79</v>
      </c>
      <c r="M73">
        <v>30.36</v>
      </c>
      <c r="N73">
        <v>30.36</v>
      </c>
      <c r="O73">
        <v>27.09</v>
      </c>
      <c r="P73">
        <v>45.2</v>
      </c>
      <c r="Q73">
        <v>46.15</v>
      </c>
      <c r="R73">
        <v>27.34</v>
      </c>
      <c r="S73">
        <v>27.7</v>
      </c>
      <c r="T73">
        <v>37.450000000000003</v>
      </c>
      <c r="U73">
        <v>43.17</v>
      </c>
      <c r="V73">
        <v>12.42</v>
      </c>
    </row>
    <row r="74" spans="1:23" x14ac:dyDescent="0.25">
      <c r="A74" s="5" t="s">
        <v>167</v>
      </c>
      <c r="B74" s="5" t="s">
        <v>168</v>
      </c>
      <c r="C74">
        <v>7.9</v>
      </c>
      <c r="D74">
        <v>7.61</v>
      </c>
      <c r="E74">
        <v>8.2799999999999994</v>
      </c>
      <c r="F74">
        <v>7.88</v>
      </c>
      <c r="G74">
        <v>5.47</v>
      </c>
      <c r="H74">
        <v>7.22</v>
      </c>
      <c r="I74">
        <v>9.5299999999999994</v>
      </c>
      <c r="J74">
        <v>7.47</v>
      </c>
      <c r="K74">
        <v>7.71</v>
      </c>
      <c r="L74">
        <v>6.53</v>
      </c>
      <c r="M74">
        <v>6.69</v>
      </c>
      <c r="N74">
        <v>7.54</v>
      </c>
      <c r="O74">
        <v>6.84</v>
      </c>
      <c r="P74">
        <v>6.89</v>
      </c>
      <c r="Q74">
        <v>4.6500000000000004</v>
      </c>
      <c r="R74">
        <v>5.85</v>
      </c>
      <c r="S74">
        <v>3.21</v>
      </c>
      <c r="T74">
        <v>1.76</v>
      </c>
      <c r="U74">
        <v>-8.9499999999999993</v>
      </c>
      <c r="V74">
        <v>2.44</v>
      </c>
    </row>
    <row r="75" spans="1:23" x14ac:dyDescent="0.25">
      <c r="A75" s="5" t="s">
        <v>169</v>
      </c>
      <c r="B75" s="5" t="s">
        <v>170</v>
      </c>
      <c r="C75">
        <v>15.73</v>
      </c>
      <c r="D75">
        <v>14.26</v>
      </c>
      <c r="E75">
        <v>13.83</v>
      </c>
      <c r="F75">
        <v>16.04</v>
      </c>
      <c r="G75">
        <v>14.58</v>
      </c>
      <c r="H75">
        <v>14.39</v>
      </c>
      <c r="I75">
        <v>17.309999999999999</v>
      </c>
      <c r="J75">
        <v>16.399999999999999</v>
      </c>
      <c r="K75">
        <v>14.9</v>
      </c>
      <c r="L75">
        <v>13</v>
      </c>
      <c r="M75">
        <v>12.6</v>
      </c>
      <c r="N75">
        <v>11.84</v>
      </c>
      <c r="O75">
        <v>12.95</v>
      </c>
      <c r="P75">
        <v>16.440000000000001</v>
      </c>
      <c r="Q75">
        <v>12.96</v>
      </c>
      <c r="R75">
        <v>15.85</v>
      </c>
      <c r="S75">
        <v>15.88</v>
      </c>
      <c r="T75">
        <v>6.33</v>
      </c>
      <c r="U75">
        <v>-15.96</v>
      </c>
      <c r="V75">
        <v>6.7</v>
      </c>
    </row>
    <row r="76" spans="1:23" x14ac:dyDescent="0.25">
      <c r="A76" s="5" t="s">
        <v>171</v>
      </c>
      <c r="B76" s="5" t="s">
        <v>172</v>
      </c>
      <c r="C76">
        <v>194.76</v>
      </c>
      <c r="D76">
        <v>314.83999999999997</v>
      </c>
      <c r="E76">
        <v>292.63</v>
      </c>
      <c r="F76">
        <v>204.41</v>
      </c>
      <c r="G76">
        <v>207.69</v>
      </c>
      <c r="H76">
        <v>208.42</v>
      </c>
      <c r="I76">
        <v>284.94</v>
      </c>
      <c r="J76">
        <v>257.77</v>
      </c>
      <c r="K76">
        <v>264.23</v>
      </c>
      <c r="L76">
        <v>244.78</v>
      </c>
      <c r="M76">
        <v>227.42</v>
      </c>
      <c r="N76">
        <v>224.57</v>
      </c>
      <c r="O76">
        <v>250.05</v>
      </c>
      <c r="P76">
        <v>127.41</v>
      </c>
      <c r="Q76">
        <v>121.21</v>
      </c>
      <c r="R76">
        <v>223.43</v>
      </c>
      <c r="S76">
        <v>212.98</v>
      </c>
      <c r="T76">
        <v>131.44999999999999</v>
      </c>
      <c r="U76">
        <v>171.99</v>
      </c>
      <c r="V76">
        <v>678.43</v>
      </c>
    </row>
    <row r="77" spans="1:23" x14ac:dyDescent="0.25">
      <c r="A77" s="5" t="s">
        <v>173</v>
      </c>
      <c r="B77" s="5" t="s">
        <v>174</v>
      </c>
      <c r="C77">
        <v>383.98</v>
      </c>
      <c r="D77">
        <v>446.47</v>
      </c>
      <c r="E77">
        <v>382.16</v>
      </c>
      <c r="F77">
        <v>299.89999999999998</v>
      </c>
      <c r="G77">
        <v>318.94</v>
      </c>
      <c r="H77">
        <v>347.78</v>
      </c>
      <c r="I77">
        <v>354.97</v>
      </c>
      <c r="J77">
        <v>331.68</v>
      </c>
      <c r="K77">
        <v>371.69</v>
      </c>
      <c r="L77">
        <v>348.48</v>
      </c>
      <c r="M77">
        <v>349.1</v>
      </c>
      <c r="N77">
        <v>347.63</v>
      </c>
      <c r="O77">
        <v>332.92</v>
      </c>
      <c r="P77">
        <v>223.95</v>
      </c>
      <c r="Q77">
        <v>232.12</v>
      </c>
      <c r="R77">
        <v>316.16000000000003</v>
      </c>
      <c r="S77">
        <v>295.83</v>
      </c>
      <c r="T77">
        <v>199.18</v>
      </c>
      <c r="U77">
        <v>326.39</v>
      </c>
      <c r="V77">
        <v>604.20000000000005</v>
      </c>
    </row>
    <row r="78" spans="1:23" x14ac:dyDescent="0.25">
      <c r="A78" s="5" t="s">
        <v>175</v>
      </c>
      <c r="B78" s="5" t="s">
        <v>176</v>
      </c>
      <c r="C78">
        <v>3560.6064000000001</v>
      </c>
      <c r="D78">
        <v>3098.2015999999999</v>
      </c>
      <c r="E78">
        <v>9372.4176000000007</v>
      </c>
      <c r="F78">
        <v>2012.4224999999999</v>
      </c>
      <c r="G78">
        <v>2914.9634999999998</v>
      </c>
      <c r="H78">
        <v>2410.0284000000001</v>
      </c>
      <c r="I78">
        <v>2258.7918</v>
      </c>
      <c r="J78">
        <v>1429.2539999999999</v>
      </c>
      <c r="K78">
        <v>2354.4479999999999</v>
      </c>
      <c r="L78">
        <v>1170.72</v>
      </c>
      <c r="M78">
        <v>766.65899999999999</v>
      </c>
      <c r="N78">
        <v>1221.126</v>
      </c>
      <c r="O78">
        <v>1817.8679999999999</v>
      </c>
      <c r="P78">
        <v>455.65</v>
      </c>
      <c r="Q78">
        <v>366.62400000000002</v>
      </c>
      <c r="R78">
        <v>257.58800000000002</v>
      </c>
      <c r="S78">
        <v>305.584</v>
      </c>
      <c r="T78">
        <v>151.07599999999999</v>
      </c>
      <c r="U78">
        <v>-13.95</v>
      </c>
      <c r="V78">
        <v>-142.851</v>
      </c>
    </row>
    <row r="79" spans="1:23" x14ac:dyDescent="0.25">
      <c r="A79" s="5" t="s">
        <v>177</v>
      </c>
      <c r="B79" s="5" t="s">
        <v>178</v>
      </c>
      <c r="C79">
        <v>0</v>
      </c>
      <c r="D79">
        <v>0</v>
      </c>
      <c r="E79">
        <v>-8.1299999999999955</v>
      </c>
      <c r="F79">
        <v>0</v>
      </c>
      <c r="G79">
        <v>0</v>
      </c>
      <c r="H79">
        <v>0</v>
      </c>
      <c r="I79">
        <v>-1.0000000000005119E-2</v>
      </c>
      <c r="J79">
        <v>0</v>
      </c>
      <c r="K79">
        <v>0</v>
      </c>
      <c r="L79">
        <v>0</v>
      </c>
      <c r="M79">
        <v>0</v>
      </c>
      <c r="N79">
        <v>0</v>
      </c>
      <c r="O79">
        <v>-48.8</v>
      </c>
      <c r="P79">
        <v>-2.100000000000001</v>
      </c>
      <c r="Q79">
        <v>-2</v>
      </c>
      <c r="R79">
        <v>0</v>
      </c>
      <c r="S79">
        <v>-7.2999999999999972</v>
      </c>
      <c r="T79">
        <v>-14.9</v>
      </c>
      <c r="U79">
        <v>-1.100000000000001</v>
      </c>
      <c r="V79" t="s">
        <v>67</v>
      </c>
    </row>
    <row r="80" spans="1:23" x14ac:dyDescent="0.25">
      <c r="A80" s="5" t="s">
        <v>179</v>
      </c>
      <c r="B80" s="5" t="s">
        <v>180</v>
      </c>
      <c r="C80">
        <v>13.9</v>
      </c>
      <c r="D80">
        <v>7.65</v>
      </c>
      <c r="E80">
        <v>9.3800000000000008</v>
      </c>
      <c r="F80">
        <v>4.62</v>
      </c>
      <c r="G80">
        <v>14.37</v>
      </c>
      <c r="H80">
        <v>0.32</v>
      </c>
      <c r="I80">
        <v>5.16</v>
      </c>
      <c r="J80">
        <v>13.59</v>
      </c>
      <c r="K80">
        <v>12.13</v>
      </c>
      <c r="L80">
        <v>5.72</v>
      </c>
      <c r="M80">
        <v>6.65</v>
      </c>
      <c r="N80">
        <v>5.35</v>
      </c>
      <c r="O80">
        <v>45.85</v>
      </c>
      <c r="P80">
        <v>20.67</v>
      </c>
      <c r="Q80">
        <v>37.799999999999997</v>
      </c>
      <c r="R80">
        <v>-0.34</v>
      </c>
      <c r="S80">
        <v>15.2</v>
      </c>
      <c r="T80">
        <v>400.24</v>
      </c>
      <c r="U80">
        <v>-2.39</v>
      </c>
      <c r="V80">
        <v>21.8</v>
      </c>
    </row>
    <row r="81" spans="1:22" x14ac:dyDescent="0.25">
      <c r="A81" s="5" t="s">
        <v>181</v>
      </c>
      <c r="B81" s="5" t="s">
        <v>182</v>
      </c>
      <c r="C81">
        <v>10.31</v>
      </c>
      <c r="D81">
        <v>7.22</v>
      </c>
      <c r="E81">
        <v>9.4600000000000009</v>
      </c>
      <c r="F81">
        <v>6.44</v>
      </c>
      <c r="G81">
        <v>6.62</v>
      </c>
      <c r="H81">
        <v>6.36</v>
      </c>
      <c r="I81">
        <v>10.29</v>
      </c>
      <c r="J81">
        <v>10.48</v>
      </c>
      <c r="K81">
        <v>8.17</v>
      </c>
      <c r="L81">
        <v>5.91</v>
      </c>
      <c r="M81">
        <v>19.28</v>
      </c>
      <c r="N81">
        <v>23.96</v>
      </c>
      <c r="O81">
        <v>34.770000000000003</v>
      </c>
      <c r="P81">
        <v>19.38</v>
      </c>
      <c r="Q81">
        <v>17.55</v>
      </c>
      <c r="R81">
        <v>138.37</v>
      </c>
      <c r="S81">
        <v>137.68</v>
      </c>
      <c r="T81">
        <v>139.88</v>
      </c>
      <c r="U81" t="s">
        <v>67</v>
      </c>
      <c r="V81" t="s">
        <v>67</v>
      </c>
    </row>
    <row r="82" spans="1:22" x14ac:dyDescent="0.25">
      <c r="A82" s="5" t="s">
        <v>183</v>
      </c>
      <c r="B82" s="5" t="s">
        <v>184</v>
      </c>
      <c r="C82">
        <v>9.98</v>
      </c>
      <c r="D82">
        <v>7.27</v>
      </c>
      <c r="E82">
        <v>6.77</v>
      </c>
      <c r="F82">
        <v>7.61</v>
      </c>
      <c r="G82">
        <v>9.11</v>
      </c>
      <c r="H82">
        <v>7.38</v>
      </c>
      <c r="I82">
        <v>8.65</v>
      </c>
      <c r="J82">
        <v>8.69</v>
      </c>
      <c r="K82">
        <v>15.14</v>
      </c>
      <c r="L82">
        <v>16.850000000000001</v>
      </c>
      <c r="M82">
        <v>23.26</v>
      </c>
      <c r="N82">
        <v>21.87</v>
      </c>
      <c r="O82">
        <v>23.84</v>
      </c>
      <c r="P82">
        <v>94.71</v>
      </c>
      <c r="Q82">
        <v>90.1</v>
      </c>
      <c r="R82">
        <v>86.9</v>
      </c>
      <c r="S82" t="s">
        <v>67</v>
      </c>
      <c r="T82" t="s">
        <v>67</v>
      </c>
      <c r="U82" t="s">
        <v>67</v>
      </c>
      <c r="V82" t="s">
        <v>67</v>
      </c>
    </row>
    <row r="83" spans="1:22" x14ac:dyDescent="0.25">
      <c r="A83" s="5" t="s">
        <v>185</v>
      </c>
      <c r="B83" s="5" t="s">
        <v>186</v>
      </c>
      <c r="C83">
        <v>8.68</v>
      </c>
      <c r="D83">
        <v>7.96</v>
      </c>
      <c r="E83">
        <v>7.73</v>
      </c>
      <c r="F83">
        <v>11.38</v>
      </c>
      <c r="G83">
        <v>12.98</v>
      </c>
      <c r="H83">
        <v>15.32</v>
      </c>
      <c r="I83">
        <v>15.26</v>
      </c>
      <c r="J83">
        <v>16.260000000000002</v>
      </c>
      <c r="K83">
        <v>54.93</v>
      </c>
      <c r="L83">
        <v>53.48</v>
      </c>
      <c r="M83">
        <v>55.08</v>
      </c>
      <c r="N83" t="s">
        <v>67</v>
      </c>
      <c r="O83" t="s">
        <v>67</v>
      </c>
      <c r="P83" t="s">
        <v>67</v>
      </c>
      <c r="Q83" t="s">
        <v>67</v>
      </c>
      <c r="R83" t="s">
        <v>67</v>
      </c>
      <c r="S83" t="s">
        <v>67</v>
      </c>
      <c r="T83" t="s">
        <v>67</v>
      </c>
      <c r="U83" t="s">
        <v>67</v>
      </c>
      <c r="V83" t="s">
        <v>67</v>
      </c>
    </row>
    <row r="84" spans="1:22" x14ac:dyDescent="0.25">
      <c r="A84" s="5" t="s">
        <v>187</v>
      </c>
      <c r="B84" s="5" t="s">
        <v>188</v>
      </c>
      <c r="C84">
        <v>26.32</v>
      </c>
      <c r="D84">
        <v>-5.88</v>
      </c>
      <c r="E84">
        <v>36.72</v>
      </c>
      <c r="F84">
        <v>57.78</v>
      </c>
      <c r="G84">
        <v>-16.93</v>
      </c>
      <c r="H84">
        <v>-19.79</v>
      </c>
      <c r="I84">
        <v>30.04</v>
      </c>
      <c r="J84">
        <v>7.47</v>
      </c>
      <c r="K84">
        <v>21.86</v>
      </c>
      <c r="L84">
        <v>8.7100000000000009</v>
      </c>
      <c r="M84">
        <v>-6.48</v>
      </c>
      <c r="N84">
        <v>13.45</v>
      </c>
      <c r="O84">
        <v>78.28</v>
      </c>
      <c r="P84">
        <v>56.14</v>
      </c>
      <c r="Q84">
        <v>35.71</v>
      </c>
      <c r="R84">
        <v>90.91</v>
      </c>
      <c r="S84">
        <v>94.12</v>
      </c>
      <c r="T84">
        <v>-145.94999999999999</v>
      </c>
      <c r="U84">
        <v>-470</v>
      </c>
      <c r="V84">
        <v>-45.95</v>
      </c>
    </row>
    <row r="85" spans="1:22" x14ac:dyDescent="0.25">
      <c r="A85" s="5" t="s">
        <v>189</v>
      </c>
      <c r="B85" s="5" t="s">
        <v>190</v>
      </c>
      <c r="C85">
        <v>19.05</v>
      </c>
      <c r="D85">
        <v>29.54</v>
      </c>
      <c r="E85">
        <v>25.86</v>
      </c>
      <c r="F85">
        <v>7.02</v>
      </c>
      <c r="G85">
        <v>-2.23</v>
      </c>
      <c r="H85">
        <v>5.91</v>
      </c>
      <c r="I85">
        <v>19.79</v>
      </c>
      <c r="J85">
        <v>12.68</v>
      </c>
      <c r="K85">
        <v>8.0299999999999994</v>
      </c>
      <c r="L85">
        <v>5.23</v>
      </c>
      <c r="M85">
        <v>28.42</v>
      </c>
      <c r="N85">
        <v>49.29</v>
      </c>
      <c r="O85">
        <v>56.71</v>
      </c>
      <c r="P85">
        <v>60.92</v>
      </c>
      <c r="Q85">
        <v>73.58</v>
      </c>
      <c r="R85">
        <v>13.03</v>
      </c>
      <c r="S85">
        <v>-173.94</v>
      </c>
      <c r="T85">
        <v>-220.63</v>
      </c>
      <c r="U85" t="s">
        <v>67</v>
      </c>
      <c r="V85" t="s">
        <v>67</v>
      </c>
    </row>
    <row r="86" spans="1:22" x14ac:dyDescent="0.25">
      <c r="A86" s="5" t="s">
        <v>191</v>
      </c>
      <c r="B86" s="5" t="s">
        <v>192</v>
      </c>
      <c r="C86">
        <v>19.600000000000001</v>
      </c>
      <c r="D86">
        <v>10.38</v>
      </c>
      <c r="E86">
        <v>17.559999999999999</v>
      </c>
      <c r="F86">
        <v>11.71</v>
      </c>
      <c r="G86">
        <v>4.53</v>
      </c>
      <c r="H86">
        <v>9.66</v>
      </c>
      <c r="I86">
        <v>12.32</v>
      </c>
      <c r="J86">
        <v>9</v>
      </c>
      <c r="K86">
        <v>23.16</v>
      </c>
      <c r="L86">
        <v>30.02</v>
      </c>
      <c r="M86">
        <v>35.42</v>
      </c>
      <c r="N86">
        <v>54.9</v>
      </c>
      <c r="O86">
        <v>71.03</v>
      </c>
      <c r="P86">
        <v>26.19</v>
      </c>
      <c r="Q86">
        <v>-79.040000000000006</v>
      </c>
      <c r="R86">
        <v>-95.37</v>
      </c>
      <c r="S86" t="s">
        <v>67</v>
      </c>
      <c r="T86" t="s">
        <v>67</v>
      </c>
      <c r="U86" t="s">
        <v>67</v>
      </c>
      <c r="V86" t="s">
        <v>67</v>
      </c>
    </row>
    <row r="87" spans="1:22" x14ac:dyDescent="0.25">
      <c r="A87" s="5" t="s">
        <v>193</v>
      </c>
      <c r="B87" s="5" t="s">
        <v>194</v>
      </c>
      <c r="C87">
        <v>14.63</v>
      </c>
      <c r="D87">
        <v>11.35</v>
      </c>
      <c r="E87">
        <v>13.28</v>
      </c>
      <c r="F87">
        <v>17.440000000000001</v>
      </c>
      <c r="G87">
        <v>17.27</v>
      </c>
      <c r="H87">
        <v>22.54</v>
      </c>
      <c r="I87">
        <v>33.61</v>
      </c>
      <c r="J87">
        <v>40.020000000000003</v>
      </c>
      <c r="K87">
        <v>24.68</v>
      </c>
      <c r="L87">
        <v>-24.51</v>
      </c>
      <c r="M87">
        <v>-29.98</v>
      </c>
      <c r="N87" t="s">
        <v>67</v>
      </c>
      <c r="O87" t="s">
        <v>67</v>
      </c>
      <c r="P87" t="s">
        <v>67</v>
      </c>
      <c r="Q87" t="s">
        <v>67</v>
      </c>
      <c r="R87" t="s">
        <v>67</v>
      </c>
      <c r="S87" t="s">
        <v>67</v>
      </c>
      <c r="T87" t="s">
        <v>67</v>
      </c>
      <c r="U87" t="s">
        <v>67</v>
      </c>
      <c r="V87" t="s">
        <v>67</v>
      </c>
    </row>
    <row r="88" spans="1:22" x14ac:dyDescent="0.25">
      <c r="A88" s="5" t="s">
        <v>195</v>
      </c>
      <c r="B88" s="5" t="s">
        <v>196</v>
      </c>
      <c r="C88">
        <v>2.79</v>
      </c>
      <c r="D88">
        <v>4.95</v>
      </c>
      <c r="E88">
        <v>1.6</v>
      </c>
      <c r="F88">
        <v>2.4</v>
      </c>
      <c r="G88">
        <v>7.17</v>
      </c>
      <c r="H88">
        <v>2.59</v>
      </c>
      <c r="I88">
        <v>1.56</v>
      </c>
      <c r="J88">
        <v>2.5099999999999998</v>
      </c>
      <c r="K88">
        <v>0.7</v>
      </c>
      <c r="L88">
        <v>0.56999999999999995</v>
      </c>
      <c r="M88">
        <v>0.46</v>
      </c>
      <c r="N88">
        <v>0.28000000000000003</v>
      </c>
      <c r="O88">
        <v>0.36</v>
      </c>
      <c r="P88">
        <v>0.86</v>
      </c>
      <c r="Q88">
        <v>-0.35</v>
      </c>
      <c r="R88">
        <v>-0.24</v>
      </c>
      <c r="S88" t="s">
        <v>67</v>
      </c>
      <c r="T88" t="s">
        <v>67</v>
      </c>
      <c r="U88" t="s">
        <v>67</v>
      </c>
      <c r="V88" t="s">
        <v>67</v>
      </c>
    </row>
    <row r="89" spans="1:22" x14ac:dyDescent="0.25">
      <c r="A89" s="5" t="s">
        <v>197</v>
      </c>
      <c r="B89" s="5" t="s">
        <v>198</v>
      </c>
      <c r="C89">
        <v>34.299999999999997</v>
      </c>
      <c r="D89">
        <v>9.02</v>
      </c>
      <c r="E89">
        <v>17.170000000000002</v>
      </c>
      <c r="F89">
        <v>18.149999999999999</v>
      </c>
      <c r="G89">
        <v>8.1999999999999993</v>
      </c>
      <c r="H89">
        <v>-9.86</v>
      </c>
      <c r="I89">
        <v>8.9499999999999993</v>
      </c>
      <c r="J89">
        <v>18.63</v>
      </c>
      <c r="K89">
        <v>19.489999999999998</v>
      </c>
      <c r="L89">
        <v>13.93</v>
      </c>
      <c r="M89">
        <v>12.24</v>
      </c>
      <c r="N89">
        <v>-3.69</v>
      </c>
      <c r="O89">
        <v>46.36</v>
      </c>
      <c r="P89">
        <v>31.42</v>
      </c>
      <c r="Q89">
        <v>39.159999999999997</v>
      </c>
      <c r="R89">
        <v>6.48</v>
      </c>
      <c r="S89">
        <v>194.05</v>
      </c>
      <c r="T89">
        <v>-177.06</v>
      </c>
      <c r="U89">
        <v>-331.91</v>
      </c>
      <c r="V89">
        <v>34.29</v>
      </c>
    </row>
    <row r="90" spans="1:22" x14ac:dyDescent="0.25">
      <c r="A90" s="5" t="s">
        <v>199</v>
      </c>
      <c r="B90" s="5" t="s">
        <v>200</v>
      </c>
      <c r="C90">
        <v>20.16</v>
      </c>
      <c r="D90">
        <v>14.78</v>
      </c>
      <c r="E90">
        <v>14.51</v>
      </c>
      <c r="F90">
        <v>5.5</v>
      </c>
      <c r="G90">
        <v>2.4300000000000002</v>
      </c>
      <c r="H90">
        <v>5.91</v>
      </c>
      <c r="I90">
        <v>15.69</v>
      </c>
      <c r="J90">
        <v>17.350000000000001</v>
      </c>
      <c r="K90">
        <v>15.22</v>
      </c>
      <c r="L90">
        <v>7.49</v>
      </c>
      <c r="M90">
        <v>18.3</v>
      </c>
      <c r="N90">
        <v>24.7</v>
      </c>
      <c r="O90">
        <v>38.979999999999997</v>
      </c>
      <c r="P90">
        <v>25.69</v>
      </c>
      <c r="Q90">
        <v>79.900000000000006</v>
      </c>
      <c r="R90">
        <v>7.82</v>
      </c>
      <c r="S90">
        <v>-104.97</v>
      </c>
      <c r="T90">
        <v>-158.22999999999999</v>
      </c>
      <c r="U90" t="s">
        <v>67</v>
      </c>
      <c r="V90" t="s">
        <v>67</v>
      </c>
    </row>
    <row r="91" spans="1:22" x14ac:dyDescent="0.25">
      <c r="A91" s="5" t="s">
        <v>201</v>
      </c>
      <c r="B91" s="5" t="s">
        <v>202</v>
      </c>
      <c r="C91">
        <v>17.37</v>
      </c>
      <c r="D91">
        <v>8.5399999999999991</v>
      </c>
      <c r="E91">
        <v>8.52</v>
      </c>
      <c r="F91">
        <v>8.81</v>
      </c>
      <c r="G91">
        <v>9.08</v>
      </c>
      <c r="H91">
        <v>10.23</v>
      </c>
      <c r="I91">
        <v>14.65</v>
      </c>
      <c r="J91">
        <v>12.12</v>
      </c>
      <c r="K91">
        <v>17.670000000000002</v>
      </c>
      <c r="L91">
        <v>20.05</v>
      </c>
      <c r="M91">
        <v>25.1</v>
      </c>
      <c r="N91">
        <v>23.95</v>
      </c>
      <c r="O91">
        <v>63.49</v>
      </c>
      <c r="P91">
        <v>18.809999999999999</v>
      </c>
      <c r="Q91">
        <v>-53.86</v>
      </c>
      <c r="R91">
        <v>-54.83</v>
      </c>
      <c r="S91" t="s">
        <v>67</v>
      </c>
      <c r="T91" t="s">
        <v>67</v>
      </c>
      <c r="U91" t="s">
        <v>67</v>
      </c>
      <c r="V91" t="s">
        <v>67</v>
      </c>
    </row>
    <row r="92" spans="1:22" x14ac:dyDescent="0.25">
      <c r="A92" s="5" t="s">
        <v>203</v>
      </c>
      <c r="B92" s="5" t="s">
        <v>204</v>
      </c>
      <c r="C92">
        <v>13.8</v>
      </c>
      <c r="D92">
        <v>11.59</v>
      </c>
      <c r="E92">
        <v>10.32</v>
      </c>
      <c r="F92">
        <v>13.24</v>
      </c>
      <c r="G92">
        <v>14.57</v>
      </c>
      <c r="H92">
        <v>17.66</v>
      </c>
      <c r="I92">
        <v>19.3</v>
      </c>
      <c r="J92">
        <v>37.81</v>
      </c>
      <c r="K92">
        <v>18.239999999999998</v>
      </c>
      <c r="L92">
        <v>-16.899999999999999</v>
      </c>
      <c r="M92">
        <v>-14.87</v>
      </c>
      <c r="N92" t="s">
        <v>67</v>
      </c>
      <c r="O92" t="s">
        <v>67</v>
      </c>
      <c r="P92" t="s">
        <v>67</v>
      </c>
      <c r="Q92" t="s">
        <v>67</v>
      </c>
      <c r="R92" t="s">
        <v>67</v>
      </c>
      <c r="S92" t="s">
        <v>67</v>
      </c>
      <c r="T92" t="s">
        <v>67</v>
      </c>
      <c r="U92" t="s">
        <v>67</v>
      </c>
      <c r="V92" t="s">
        <v>67</v>
      </c>
    </row>
    <row r="93" spans="1:22" x14ac:dyDescent="0.25">
      <c r="A93" s="5" t="s">
        <v>205</v>
      </c>
      <c r="B93" s="5" t="s">
        <v>206</v>
      </c>
      <c r="C93">
        <v>14.92</v>
      </c>
      <c r="D93">
        <v>-66.94</v>
      </c>
      <c r="E93">
        <v>323.39</v>
      </c>
      <c r="F93">
        <v>-30.96</v>
      </c>
      <c r="G93">
        <v>20.95</v>
      </c>
      <c r="H93">
        <v>6.7</v>
      </c>
      <c r="I93">
        <v>58.02</v>
      </c>
      <c r="J93">
        <v>-39.299999999999997</v>
      </c>
      <c r="K93">
        <v>101.11</v>
      </c>
      <c r="L93">
        <v>52.7</v>
      </c>
      <c r="M93">
        <v>-37.22</v>
      </c>
      <c r="N93">
        <v>-32.83</v>
      </c>
      <c r="O93">
        <v>59.49</v>
      </c>
      <c r="P93">
        <v>16.25</v>
      </c>
      <c r="Q93">
        <v>32.97</v>
      </c>
      <c r="R93">
        <v>-15.71</v>
      </c>
      <c r="S93">
        <v>50.28</v>
      </c>
      <c r="T93">
        <v>-418.22</v>
      </c>
      <c r="U93">
        <v>-91.97</v>
      </c>
      <c r="V93" t="s">
        <v>67</v>
      </c>
    </row>
    <row r="94" spans="1:22" x14ac:dyDescent="0.25">
      <c r="A94" s="5" t="s">
        <v>207</v>
      </c>
      <c r="B94" s="5" t="s">
        <v>208</v>
      </c>
      <c r="C94">
        <v>90.46</v>
      </c>
      <c r="D94">
        <v>75.16</v>
      </c>
      <c r="E94">
        <v>104.46</v>
      </c>
      <c r="F94">
        <v>-1.1000000000000001</v>
      </c>
      <c r="G94">
        <v>28.56</v>
      </c>
      <c r="H94">
        <v>8.4700000000000006</v>
      </c>
      <c r="I94">
        <v>39.94</v>
      </c>
      <c r="J94">
        <v>38.17</v>
      </c>
      <c r="K94">
        <v>38.86</v>
      </c>
      <c r="L94">
        <v>-5.78</v>
      </c>
      <c r="M94">
        <v>-3.52</v>
      </c>
      <c r="N94">
        <v>14.3</v>
      </c>
      <c r="O94">
        <v>36.24</v>
      </c>
      <c r="P94">
        <v>11.17</v>
      </c>
      <c r="Q94">
        <v>22.51</v>
      </c>
      <c r="R94">
        <v>-127.88</v>
      </c>
      <c r="S94">
        <v>-153.30000000000001</v>
      </c>
      <c r="T94" t="s">
        <v>67</v>
      </c>
      <c r="U94" t="s">
        <v>67</v>
      </c>
      <c r="V94" t="s">
        <v>67</v>
      </c>
    </row>
    <row r="95" spans="1:22" x14ac:dyDescent="0.25">
      <c r="A95" s="5" t="s">
        <v>209</v>
      </c>
      <c r="B95" s="5" t="s">
        <v>210</v>
      </c>
      <c r="C95">
        <v>52.27</v>
      </c>
      <c r="D95">
        <v>50.63</v>
      </c>
      <c r="E95">
        <v>75.62</v>
      </c>
      <c r="F95">
        <v>3.08</v>
      </c>
      <c r="G95">
        <v>29.5</v>
      </c>
      <c r="H95">
        <v>35.85</v>
      </c>
      <c r="I95">
        <v>27.06</v>
      </c>
      <c r="J95">
        <v>8.89</v>
      </c>
      <c r="K95">
        <v>28.65</v>
      </c>
      <c r="L95">
        <v>11.68</v>
      </c>
      <c r="M95">
        <v>7.73</v>
      </c>
      <c r="N95">
        <v>12.03</v>
      </c>
      <c r="O95">
        <v>28.66</v>
      </c>
      <c r="P95">
        <v>-66.89</v>
      </c>
      <c r="Q95">
        <v>-88.53</v>
      </c>
      <c r="R95" t="s">
        <v>67</v>
      </c>
      <c r="S95" t="s">
        <v>67</v>
      </c>
      <c r="T95" t="s">
        <v>67</v>
      </c>
      <c r="U95" t="s">
        <v>67</v>
      </c>
      <c r="V95" t="s">
        <v>67</v>
      </c>
    </row>
    <row r="96" spans="1:22" x14ac:dyDescent="0.25">
      <c r="A96" s="5" t="s">
        <v>211</v>
      </c>
      <c r="B96" s="5" t="s">
        <v>212</v>
      </c>
      <c r="C96">
        <v>44.06</v>
      </c>
      <c r="D96">
        <v>38.840000000000003</v>
      </c>
      <c r="E96">
        <v>42.26</v>
      </c>
      <c r="F96">
        <v>15.87</v>
      </c>
      <c r="G96">
        <v>20.59</v>
      </c>
      <c r="H96">
        <v>21.79</v>
      </c>
      <c r="I96">
        <v>19.55</v>
      </c>
      <c r="J96">
        <v>18.77</v>
      </c>
      <c r="K96">
        <v>-19.12</v>
      </c>
      <c r="L96">
        <v>-38.43</v>
      </c>
      <c r="M96" t="s">
        <v>67</v>
      </c>
      <c r="N96" t="s">
        <v>67</v>
      </c>
      <c r="O96" t="s">
        <v>67</v>
      </c>
      <c r="P96" t="s">
        <v>67</v>
      </c>
      <c r="Q96" t="s">
        <v>67</v>
      </c>
      <c r="R96" t="s">
        <v>67</v>
      </c>
      <c r="S96" t="s">
        <v>67</v>
      </c>
      <c r="T96" t="s">
        <v>67</v>
      </c>
      <c r="U96" t="s">
        <v>67</v>
      </c>
      <c r="V96" t="s">
        <v>67</v>
      </c>
    </row>
    <row r="97" spans="1:23" x14ac:dyDescent="0.25">
      <c r="A97" s="5" t="s">
        <v>213</v>
      </c>
      <c r="B97" s="5" t="s">
        <v>214</v>
      </c>
      <c r="C97">
        <v>964.7</v>
      </c>
      <c r="D97">
        <v>970.9</v>
      </c>
      <c r="E97">
        <v>891.8</v>
      </c>
      <c r="F97">
        <v>571.5</v>
      </c>
      <c r="G97">
        <v>532.9</v>
      </c>
      <c r="H97">
        <v>495.8</v>
      </c>
      <c r="I97">
        <v>528.29999999999995</v>
      </c>
      <c r="J97">
        <v>495.1</v>
      </c>
      <c r="K97">
        <v>468.4</v>
      </c>
      <c r="L97">
        <v>433.1</v>
      </c>
      <c r="M97">
        <v>374.9</v>
      </c>
      <c r="N97">
        <v>355.1</v>
      </c>
      <c r="O97">
        <v>355.2</v>
      </c>
      <c r="P97">
        <v>117.5</v>
      </c>
      <c r="Q97">
        <v>112.7</v>
      </c>
      <c r="R97">
        <v>107</v>
      </c>
      <c r="S97">
        <v>98.5</v>
      </c>
      <c r="T97">
        <v>60.3</v>
      </c>
      <c r="U97">
        <v>32.6</v>
      </c>
      <c r="V97">
        <v>60</v>
      </c>
      <c r="W97">
        <v>1.6</v>
      </c>
    </row>
  </sheetData>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W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3" width="20" customWidth="1"/>
    <col min="14" max="16" width="10" customWidth="1"/>
    <col min="17" max="18" width="20" customWidth="1"/>
    <col min="19" max="21" width="10" customWidth="1"/>
    <col min="22" max="22" width="20" customWidth="1"/>
    <col min="23" max="23" width="9" customWidth="1"/>
  </cols>
  <sheetData>
    <row r="1" spans="1:23" ht="18.75" customHeight="1" x14ac:dyDescent="0.3">
      <c r="A1" s="1" t="s">
        <v>958</v>
      </c>
      <c r="B1" s="2" t="s">
        <v>959</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960</v>
      </c>
      <c r="C4" s="5" t="s">
        <v>9</v>
      </c>
      <c r="D4" s="5"/>
      <c r="E4" t="s">
        <v>961</v>
      </c>
      <c r="G4" t="s">
        <v>962</v>
      </c>
      <c r="H4" t="s">
        <v>20</v>
      </c>
      <c r="J4" t="s">
        <v>963</v>
      </c>
      <c r="L4" t="s">
        <v>964</v>
      </c>
    </row>
    <row r="5" spans="1:23" x14ac:dyDescent="0.25">
      <c r="A5" s="5" t="s">
        <v>15</v>
      </c>
      <c r="B5" t="s">
        <v>965</v>
      </c>
      <c r="C5" s="5" t="s">
        <v>17</v>
      </c>
      <c r="D5" s="5"/>
      <c r="E5" t="s">
        <v>67</v>
      </c>
      <c r="G5" t="s">
        <v>966</v>
      </c>
      <c r="H5" t="s">
        <v>28</v>
      </c>
      <c r="J5" t="s">
        <v>967</v>
      </c>
      <c r="L5" t="s">
        <v>968</v>
      </c>
    </row>
    <row r="6" spans="1:23" x14ac:dyDescent="0.25">
      <c r="A6" s="5" t="s">
        <v>23</v>
      </c>
      <c r="B6" t="s">
        <v>969</v>
      </c>
      <c r="C6" s="5" t="s">
        <v>25</v>
      </c>
      <c r="D6" s="5"/>
      <c r="E6" t="s">
        <v>970</v>
      </c>
      <c r="G6" t="s">
        <v>273</v>
      </c>
      <c r="H6" t="s">
        <v>34</v>
      </c>
      <c r="J6" t="s">
        <v>971</v>
      </c>
      <c r="L6" t="s">
        <v>972</v>
      </c>
    </row>
    <row r="7" spans="1:23" x14ac:dyDescent="0.25">
      <c r="A7" s="5" t="s">
        <v>29</v>
      </c>
      <c r="B7" t="s">
        <v>67</v>
      </c>
      <c r="C7" s="5" t="s">
        <v>31</v>
      </c>
      <c r="D7" s="5"/>
      <c r="E7" t="s">
        <v>973</v>
      </c>
      <c r="G7" t="s">
        <v>33</v>
      </c>
      <c r="H7" t="s">
        <v>40</v>
      </c>
      <c r="J7" t="s">
        <v>974</v>
      </c>
      <c r="L7" t="s">
        <v>975</v>
      </c>
    </row>
    <row r="8" spans="1:23" x14ac:dyDescent="0.25">
      <c r="A8" s="5" t="s">
        <v>35</v>
      </c>
      <c r="B8" t="s">
        <v>36</v>
      </c>
      <c r="C8" s="5" t="s">
        <v>37</v>
      </c>
      <c r="D8" s="5"/>
      <c r="E8" t="s">
        <v>976</v>
      </c>
      <c r="G8" t="s">
        <v>977</v>
      </c>
      <c r="H8" t="s">
        <v>12</v>
      </c>
      <c r="J8" t="s">
        <v>978</v>
      </c>
      <c r="L8" t="s">
        <v>244</v>
      </c>
    </row>
    <row r="9" spans="1:23" x14ac:dyDescent="0.25">
      <c r="A9" s="5" t="s">
        <v>41</v>
      </c>
      <c r="B9" t="s">
        <v>42</v>
      </c>
      <c r="C9" s="5" t="s">
        <v>43</v>
      </c>
      <c r="D9" s="5"/>
      <c r="E9" t="s">
        <v>979</v>
      </c>
      <c r="J9" t="s">
        <v>21</v>
      </c>
      <c r="L9" t="s">
        <v>980</v>
      </c>
    </row>
    <row r="10" spans="1:23" x14ac:dyDescent="0.25">
      <c r="A10" s="5" t="s">
        <v>45</v>
      </c>
      <c r="B10" t="s">
        <v>981</v>
      </c>
      <c r="C10" s="5" t="s">
        <v>47</v>
      </c>
      <c r="D10" s="5"/>
      <c r="E10" t="s">
        <v>982</v>
      </c>
    </row>
    <row r="11" spans="1:23" x14ac:dyDescent="0.25">
      <c r="A11" s="5" t="s">
        <v>49</v>
      </c>
      <c r="B11" t="s">
        <v>323</v>
      </c>
    </row>
    <row r="12" spans="1:23" x14ac:dyDescent="0.25">
      <c r="A12" s="5" t="s">
        <v>51</v>
      </c>
      <c r="B12" t="s">
        <v>720</v>
      </c>
    </row>
    <row r="13" spans="1:23" x14ac:dyDescent="0.25">
      <c r="A13" s="5" t="s">
        <v>53</v>
      </c>
      <c r="B13" t="s">
        <v>983</v>
      </c>
    </row>
    <row r="14" spans="1:23" x14ac:dyDescent="0.25">
      <c r="A14" s="5" t="s">
        <v>55</v>
      </c>
      <c r="B14" t="s">
        <v>984</v>
      </c>
    </row>
    <row r="15" spans="1:23" x14ac:dyDescent="0.25">
      <c r="A15" s="5" t="s">
        <v>57</v>
      </c>
      <c r="B15" t="s">
        <v>985</v>
      </c>
    </row>
    <row r="16" spans="1:23" x14ac:dyDescent="0.25">
      <c r="A16" s="5" t="s">
        <v>59</v>
      </c>
      <c r="B16" t="s">
        <v>986</v>
      </c>
    </row>
    <row r="17" spans="1:23" x14ac:dyDescent="0.25">
      <c r="A17" s="5" t="s">
        <v>61</v>
      </c>
      <c r="B17" t="s">
        <v>987</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590</v>
      </c>
      <c r="B19" s="5" t="s">
        <v>591</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21455</v>
      </c>
      <c r="D20">
        <v>21418</v>
      </c>
      <c r="E20">
        <v>22155</v>
      </c>
      <c r="F20">
        <v>58417</v>
      </c>
      <c r="G20">
        <v>59219</v>
      </c>
      <c r="H20">
        <v>63035</v>
      </c>
      <c r="I20">
        <v>46321</v>
      </c>
      <c r="J20">
        <v>66739</v>
      </c>
      <c r="K20">
        <v>66702</v>
      </c>
      <c r="L20">
        <v>67258</v>
      </c>
      <c r="M20">
        <v>65529</v>
      </c>
      <c r="N20">
        <v>67956</v>
      </c>
      <c r="O20">
        <v>64337</v>
      </c>
      <c r="P20">
        <v>59882</v>
      </c>
      <c r="Q20">
        <v>55722</v>
      </c>
      <c r="R20">
        <v>56409</v>
      </c>
      <c r="S20">
        <v>53595</v>
      </c>
      <c r="T20">
        <v>51526</v>
      </c>
      <c r="U20">
        <v>49522</v>
      </c>
      <c r="V20">
        <v>46930</v>
      </c>
      <c r="W20">
        <v>43833</v>
      </c>
    </row>
    <row r="21" spans="1:23" x14ac:dyDescent="0.25">
      <c r="A21" s="5" t="s">
        <v>299</v>
      </c>
      <c r="B21" s="5" t="s">
        <v>300</v>
      </c>
      <c r="C21">
        <v>4147</v>
      </c>
      <c r="D21">
        <v>4314</v>
      </c>
      <c r="E21">
        <v>4561</v>
      </c>
      <c r="F21">
        <v>11450</v>
      </c>
      <c r="G21">
        <v>11642</v>
      </c>
      <c r="H21">
        <v>13220</v>
      </c>
      <c r="I21">
        <v>9371</v>
      </c>
      <c r="J21">
        <v>13941</v>
      </c>
      <c r="K21">
        <v>14002</v>
      </c>
      <c r="L21">
        <v>14393</v>
      </c>
      <c r="M21">
        <v>13865</v>
      </c>
      <c r="N21">
        <v>14320</v>
      </c>
      <c r="O21">
        <v>13533</v>
      </c>
      <c r="P21">
        <v>12492</v>
      </c>
      <c r="Q21">
        <v>11636</v>
      </c>
      <c r="R21">
        <v>12558</v>
      </c>
      <c r="S21">
        <v>11908</v>
      </c>
      <c r="T21">
        <v>11400</v>
      </c>
      <c r="U21">
        <v>10810</v>
      </c>
      <c r="V21">
        <v>10165</v>
      </c>
      <c r="W21">
        <v>9287</v>
      </c>
    </row>
    <row r="22" spans="1:23" x14ac:dyDescent="0.25">
      <c r="A22" s="5" t="s">
        <v>68</v>
      </c>
      <c r="B22" s="5" t="s">
        <v>69</v>
      </c>
      <c r="C22">
        <v>224</v>
      </c>
      <c r="D22">
        <v>419</v>
      </c>
      <c r="E22">
        <v>334</v>
      </c>
      <c r="F22">
        <v>1513</v>
      </c>
      <c r="G22">
        <v>711</v>
      </c>
      <c r="H22">
        <v>1273</v>
      </c>
      <c r="I22">
        <v>703</v>
      </c>
      <c r="J22">
        <v>1391</v>
      </c>
      <c r="K22">
        <v>2113</v>
      </c>
      <c r="L22">
        <v>2211</v>
      </c>
      <c r="M22">
        <v>1681</v>
      </c>
      <c r="N22">
        <v>1988</v>
      </c>
      <c r="O22">
        <v>2098</v>
      </c>
      <c r="P22">
        <v>1983</v>
      </c>
      <c r="Q22">
        <v>1738</v>
      </c>
      <c r="R22">
        <v>1809</v>
      </c>
      <c r="S22">
        <v>1318</v>
      </c>
      <c r="T22">
        <v>1166</v>
      </c>
      <c r="U22">
        <v>1130</v>
      </c>
      <c r="V22">
        <v>1025</v>
      </c>
      <c r="W22">
        <v>1000</v>
      </c>
    </row>
    <row r="23" spans="1:23" x14ac:dyDescent="0.25">
      <c r="A23" s="5" t="s">
        <v>70</v>
      </c>
      <c r="B23" s="5" t="s">
        <v>71</v>
      </c>
      <c r="C23">
        <v>11</v>
      </c>
      <c r="D23">
        <v>-198</v>
      </c>
      <c r="E23">
        <v>-26</v>
      </c>
      <c r="F23">
        <v>-346</v>
      </c>
      <c r="G23">
        <v>-452</v>
      </c>
      <c r="H23">
        <v>-564</v>
      </c>
      <c r="I23">
        <v>-514</v>
      </c>
      <c r="J23">
        <v>-581</v>
      </c>
      <c r="K23">
        <v>-640</v>
      </c>
      <c r="L23">
        <v>-581</v>
      </c>
      <c r="M23">
        <v>-631</v>
      </c>
      <c r="N23">
        <v>-573</v>
      </c>
      <c r="O23">
        <v>-519</v>
      </c>
      <c r="P23">
        <v>-449</v>
      </c>
      <c r="Q23">
        <v>-380</v>
      </c>
      <c r="R23">
        <v>-465</v>
      </c>
      <c r="S23">
        <v>-501</v>
      </c>
      <c r="T23">
        <v>-336</v>
      </c>
      <c r="U23">
        <v>-457</v>
      </c>
      <c r="V23">
        <v>-271</v>
      </c>
      <c r="W23">
        <v>-319</v>
      </c>
    </row>
    <row r="24" spans="1:23" x14ac:dyDescent="0.25">
      <c r="A24" s="5" t="s">
        <v>72</v>
      </c>
      <c r="B24" s="5" t="s">
        <v>73</v>
      </c>
      <c r="C24">
        <v>235</v>
      </c>
      <c r="D24">
        <v>221</v>
      </c>
      <c r="E24">
        <v>308</v>
      </c>
      <c r="F24">
        <v>1167</v>
      </c>
      <c r="G24">
        <v>259</v>
      </c>
      <c r="H24">
        <v>709</v>
      </c>
      <c r="I24">
        <v>189</v>
      </c>
      <c r="J24">
        <v>810</v>
      </c>
      <c r="K24">
        <v>1473</v>
      </c>
      <c r="L24">
        <v>1630</v>
      </c>
      <c r="M24">
        <v>1050</v>
      </c>
      <c r="N24">
        <v>1415</v>
      </c>
      <c r="O24">
        <v>1579</v>
      </c>
      <c r="P24">
        <v>1534</v>
      </c>
      <c r="Q24">
        <v>1358</v>
      </c>
      <c r="R24">
        <v>1344</v>
      </c>
      <c r="S24">
        <v>817</v>
      </c>
      <c r="T24">
        <v>830</v>
      </c>
      <c r="U24">
        <v>673</v>
      </c>
      <c r="V24">
        <v>754</v>
      </c>
      <c r="W24">
        <v>681</v>
      </c>
    </row>
    <row r="25" spans="1:23" x14ac:dyDescent="0.25">
      <c r="A25" s="5" t="s">
        <v>74</v>
      </c>
      <c r="B25" s="5" t="s">
        <v>75</v>
      </c>
      <c r="C25">
        <v>77</v>
      </c>
      <c r="D25">
        <v>134</v>
      </c>
      <c r="E25">
        <v>186</v>
      </c>
      <c r="F25">
        <v>559</v>
      </c>
      <c r="G25">
        <v>480</v>
      </c>
      <c r="H25">
        <v>527</v>
      </c>
      <c r="I25">
        <v>260</v>
      </c>
      <c r="J25">
        <v>709</v>
      </c>
      <c r="K25">
        <v>732</v>
      </c>
      <c r="L25">
        <v>694</v>
      </c>
      <c r="M25">
        <v>531</v>
      </c>
      <c r="N25">
        <v>426</v>
      </c>
      <c r="O25">
        <v>568</v>
      </c>
      <c r="P25">
        <v>484</v>
      </c>
      <c r="Q25">
        <v>740</v>
      </c>
      <c r="R25">
        <v>411</v>
      </c>
      <c r="S25">
        <v>246</v>
      </c>
      <c r="T25">
        <v>328</v>
      </c>
      <c r="U25">
        <v>224</v>
      </c>
      <c r="V25">
        <v>331</v>
      </c>
      <c r="W25">
        <v>376</v>
      </c>
    </row>
    <row r="26" spans="1:23" x14ac:dyDescent="0.25">
      <c r="A26" s="5" t="s">
        <v>76</v>
      </c>
      <c r="B26" s="5" t="s">
        <v>77</v>
      </c>
      <c r="C26">
        <v>158</v>
      </c>
      <c r="D26">
        <v>87</v>
      </c>
      <c r="E26">
        <v>121</v>
      </c>
      <c r="F26">
        <v>608</v>
      </c>
      <c r="G26">
        <v>-221</v>
      </c>
      <c r="H26">
        <v>182</v>
      </c>
      <c r="I26">
        <v>-71</v>
      </c>
      <c r="J26">
        <v>101</v>
      </c>
      <c r="K26">
        <v>741</v>
      </c>
      <c r="L26">
        <v>936</v>
      </c>
      <c r="M26">
        <v>519</v>
      </c>
      <c r="N26">
        <v>989</v>
      </c>
      <c r="O26">
        <v>1011</v>
      </c>
      <c r="P26">
        <v>1050</v>
      </c>
      <c r="Q26">
        <v>618</v>
      </c>
      <c r="R26">
        <v>933</v>
      </c>
      <c r="S26">
        <v>571</v>
      </c>
      <c r="T26">
        <v>502</v>
      </c>
      <c r="U26">
        <v>449</v>
      </c>
      <c r="V26">
        <v>423</v>
      </c>
      <c r="W26">
        <v>305</v>
      </c>
    </row>
    <row r="27" spans="1:23" x14ac:dyDescent="0.25">
      <c r="A27" s="5" t="s">
        <v>78</v>
      </c>
      <c r="B27" s="5" t="s">
        <v>79</v>
      </c>
      <c r="C27">
        <v>-37</v>
      </c>
      <c r="D27">
        <v>-2</v>
      </c>
      <c r="E27">
        <v>-51</v>
      </c>
      <c r="F27">
        <v>-58</v>
      </c>
      <c r="G27">
        <v>-42</v>
      </c>
      <c r="H27">
        <v>-55</v>
      </c>
      <c r="I27" t="s">
        <v>67</v>
      </c>
      <c r="J27">
        <v>-98</v>
      </c>
      <c r="K27">
        <v>-110</v>
      </c>
      <c r="L27">
        <v>-86</v>
      </c>
      <c r="M27">
        <v>-136</v>
      </c>
      <c r="N27">
        <v>-157</v>
      </c>
      <c r="O27">
        <v>-158</v>
      </c>
      <c r="P27">
        <v>-137</v>
      </c>
      <c r="Q27">
        <v>-118</v>
      </c>
      <c r="R27">
        <v>-106</v>
      </c>
      <c r="S27">
        <v>-75</v>
      </c>
      <c r="T27">
        <v>-59</v>
      </c>
      <c r="U27">
        <v>-48</v>
      </c>
      <c r="V27">
        <v>-64</v>
      </c>
      <c r="W27">
        <v>-71</v>
      </c>
    </row>
    <row r="28" spans="1:23" x14ac:dyDescent="0.25">
      <c r="A28" s="5" t="s">
        <v>80</v>
      </c>
      <c r="B28" s="5" t="s">
        <v>81</v>
      </c>
      <c r="C28">
        <v>123</v>
      </c>
      <c r="D28">
        <v>-212</v>
      </c>
      <c r="E28">
        <v>1102</v>
      </c>
      <c r="F28">
        <v>599</v>
      </c>
      <c r="G28">
        <v>672</v>
      </c>
      <c r="H28">
        <v>127</v>
      </c>
      <c r="I28">
        <v>-71</v>
      </c>
      <c r="J28">
        <v>3</v>
      </c>
      <c r="K28">
        <v>631</v>
      </c>
      <c r="L28">
        <v>850</v>
      </c>
      <c r="M28">
        <v>383</v>
      </c>
      <c r="N28">
        <v>403</v>
      </c>
      <c r="O28">
        <v>825</v>
      </c>
      <c r="P28">
        <v>1056</v>
      </c>
      <c r="Q28">
        <v>531</v>
      </c>
      <c r="R28">
        <v>827</v>
      </c>
      <c r="S28">
        <v>496</v>
      </c>
      <c r="T28">
        <v>443</v>
      </c>
      <c r="U28">
        <v>401</v>
      </c>
      <c r="V28">
        <v>359</v>
      </c>
      <c r="W28">
        <v>234</v>
      </c>
    </row>
    <row r="29" spans="1:23" x14ac:dyDescent="0.25">
      <c r="A29" s="5" t="s">
        <v>82</v>
      </c>
      <c r="B29" s="5" t="s">
        <v>83</v>
      </c>
      <c r="C29">
        <v>5870</v>
      </c>
      <c r="D29">
        <v>6193</v>
      </c>
      <c r="E29">
        <v>6136</v>
      </c>
      <c r="F29">
        <v>11583</v>
      </c>
      <c r="G29">
        <v>14449</v>
      </c>
      <c r="H29">
        <v>12432</v>
      </c>
      <c r="I29">
        <v>12165</v>
      </c>
      <c r="J29">
        <v>17479</v>
      </c>
      <c r="K29">
        <v>15165</v>
      </c>
      <c r="L29">
        <v>16155</v>
      </c>
      <c r="M29">
        <v>15203</v>
      </c>
      <c r="N29">
        <v>15017</v>
      </c>
      <c r="O29">
        <v>14990</v>
      </c>
      <c r="P29">
        <v>13170</v>
      </c>
      <c r="Q29">
        <v>11187</v>
      </c>
      <c r="R29">
        <v>11059</v>
      </c>
      <c r="S29">
        <v>9934</v>
      </c>
      <c r="T29">
        <v>10055</v>
      </c>
      <c r="U29">
        <v>9790</v>
      </c>
      <c r="V29">
        <v>10337</v>
      </c>
      <c r="W29">
        <v>10207</v>
      </c>
    </row>
    <row r="30" spans="1:23" x14ac:dyDescent="0.25">
      <c r="A30" s="5" t="s">
        <v>84</v>
      </c>
      <c r="B30" s="5" t="s">
        <v>85</v>
      </c>
      <c r="C30">
        <v>2160</v>
      </c>
      <c r="D30">
        <v>2223</v>
      </c>
      <c r="E30">
        <v>2105</v>
      </c>
      <c r="F30">
        <v>12706</v>
      </c>
      <c r="G30">
        <v>12483</v>
      </c>
      <c r="H30">
        <v>14737</v>
      </c>
      <c r="I30">
        <v>15809</v>
      </c>
      <c r="J30">
        <v>16549</v>
      </c>
      <c r="K30">
        <v>17918</v>
      </c>
      <c r="L30">
        <v>17912</v>
      </c>
      <c r="M30">
        <v>17438</v>
      </c>
      <c r="N30">
        <v>17763</v>
      </c>
      <c r="O30">
        <v>17933</v>
      </c>
      <c r="P30">
        <v>17754</v>
      </c>
      <c r="Q30">
        <v>16470</v>
      </c>
      <c r="R30">
        <v>15318</v>
      </c>
      <c r="S30">
        <v>15041</v>
      </c>
      <c r="T30">
        <v>11688</v>
      </c>
      <c r="U30">
        <v>11345</v>
      </c>
      <c r="V30">
        <v>10917</v>
      </c>
      <c r="W30">
        <v>11094</v>
      </c>
    </row>
    <row r="31" spans="1:23" x14ac:dyDescent="0.25">
      <c r="A31" s="5" t="s">
        <v>86</v>
      </c>
      <c r="B31" s="5" t="s">
        <v>87</v>
      </c>
      <c r="C31">
        <v>8103</v>
      </c>
      <c r="D31">
        <v>8475</v>
      </c>
      <c r="E31">
        <v>8280</v>
      </c>
      <c r="F31">
        <v>24952</v>
      </c>
      <c r="G31">
        <v>27656</v>
      </c>
      <c r="H31">
        <v>28004</v>
      </c>
      <c r="I31">
        <v>28811</v>
      </c>
      <c r="J31">
        <v>34766</v>
      </c>
      <c r="K31">
        <v>33987</v>
      </c>
      <c r="L31">
        <v>35067</v>
      </c>
      <c r="M31">
        <v>33667</v>
      </c>
      <c r="N31">
        <v>33825</v>
      </c>
      <c r="O31">
        <v>33872</v>
      </c>
      <c r="P31">
        <v>32148</v>
      </c>
      <c r="Q31">
        <v>28767</v>
      </c>
      <c r="R31">
        <v>28092</v>
      </c>
      <c r="S31">
        <v>26580</v>
      </c>
      <c r="T31">
        <v>22923</v>
      </c>
      <c r="U31">
        <v>22320</v>
      </c>
      <c r="V31">
        <v>22333</v>
      </c>
      <c r="W31">
        <v>22402</v>
      </c>
    </row>
    <row r="32" spans="1:23" x14ac:dyDescent="0.25">
      <c r="A32" s="5" t="s">
        <v>88</v>
      </c>
      <c r="B32" s="5" t="s">
        <v>89</v>
      </c>
      <c r="C32">
        <v>6277</v>
      </c>
      <c r="D32">
        <v>6784</v>
      </c>
      <c r="E32">
        <v>6551</v>
      </c>
      <c r="F32">
        <v>13670</v>
      </c>
      <c r="G32">
        <v>15643</v>
      </c>
      <c r="H32">
        <v>16084</v>
      </c>
      <c r="I32">
        <v>15602</v>
      </c>
      <c r="J32">
        <v>20072</v>
      </c>
      <c r="K32">
        <v>19296</v>
      </c>
      <c r="L32">
        <v>19617</v>
      </c>
      <c r="M32">
        <v>18569</v>
      </c>
      <c r="N32">
        <v>20382</v>
      </c>
      <c r="O32">
        <v>20006</v>
      </c>
      <c r="P32">
        <v>17232</v>
      </c>
      <c r="Q32">
        <v>15046</v>
      </c>
      <c r="R32" t="s">
        <v>67</v>
      </c>
      <c r="S32" t="s">
        <v>67</v>
      </c>
      <c r="T32" t="s">
        <v>67</v>
      </c>
      <c r="U32" t="s">
        <v>67</v>
      </c>
      <c r="V32" t="s">
        <v>67</v>
      </c>
      <c r="W32" t="s">
        <v>67</v>
      </c>
    </row>
    <row r="33" spans="1:23" x14ac:dyDescent="0.25">
      <c r="A33" s="5" t="s">
        <v>90</v>
      </c>
      <c r="B33" s="5" t="s">
        <v>91</v>
      </c>
      <c r="C33">
        <v>1042</v>
      </c>
      <c r="D33">
        <v>1025</v>
      </c>
      <c r="E33">
        <v>1062</v>
      </c>
      <c r="F33">
        <v>5950</v>
      </c>
      <c r="G33">
        <v>6841</v>
      </c>
      <c r="H33">
        <v>6921</v>
      </c>
      <c r="I33">
        <v>8003</v>
      </c>
      <c r="J33">
        <v>8593</v>
      </c>
      <c r="K33">
        <v>8254</v>
      </c>
      <c r="L33">
        <v>8990</v>
      </c>
      <c r="M33">
        <v>9106</v>
      </c>
      <c r="N33">
        <v>7369</v>
      </c>
      <c r="O33">
        <v>7357</v>
      </c>
      <c r="P33">
        <v>8869</v>
      </c>
      <c r="Q33">
        <v>8408</v>
      </c>
      <c r="R33" t="s">
        <v>67</v>
      </c>
      <c r="S33" t="s">
        <v>67</v>
      </c>
      <c r="T33" t="s">
        <v>67</v>
      </c>
      <c r="U33" t="s">
        <v>67</v>
      </c>
      <c r="V33" t="s">
        <v>67</v>
      </c>
      <c r="W33" t="s">
        <v>67</v>
      </c>
    </row>
    <row r="34" spans="1:23" x14ac:dyDescent="0.25">
      <c r="A34" s="5" t="s">
        <v>92</v>
      </c>
      <c r="B34" s="5" t="s">
        <v>93</v>
      </c>
      <c r="C34">
        <v>7319</v>
      </c>
      <c r="D34">
        <v>7809</v>
      </c>
      <c r="E34">
        <v>7613</v>
      </c>
      <c r="F34">
        <v>19620</v>
      </c>
      <c r="G34">
        <v>22484</v>
      </c>
      <c r="H34">
        <v>23005</v>
      </c>
      <c r="I34">
        <v>23605</v>
      </c>
      <c r="J34">
        <v>28665</v>
      </c>
      <c r="K34">
        <v>27550</v>
      </c>
      <c r="L34">
        <v>28607</v>
      </c>
      <c r="M34">
        <v>27675</v>
      </c>
      <c r="N34">
        <v>27751</v>
      </c>
      <c r="O34">
        <v>27363</v>
      </c>
      <c r="P34">
        <v>26101</v>
      </c>
      <c r="Q34">
        <v>23454</v>
      </c>
      <c r="R34">
        <v>23146</v>
      </c>
      <c r="S34">
        <v>22231</v>
      </c>
      <c r="T34">
        <v>18677</v>
      </c>
      <c r="U34">
        <v>18078</v>
      </c>
      <c r="V34">
        <v>18187</v>
      </c>
      <c r="W34">
        <v>18380</v>
      </c>
    </row>
    <row r="35" spans="1:23" x14ac:dyDescent="0.25">
      <c r="A35" s="5" t="s">
        <v>78</v>
      </c>
      <c r="B35" s="5" t="s">
        <v>79</v>
      </c>
      <c r="C35">
        <v>22</v>
      </c>
      <c r="D35">
        <v>-21</v>
      </c>
      <c r="E35">
        <v>-2</v>
      </c>
      <c r="F35">
        <v>12</v>
      </c>
      <c r="G35">
        <v>-7</v>
      </c>
      <c r="H35">
        <v>11</v>
      </c>
      <c r="I35">
        <v>27</v>
      </c>
      <c r="J35">
        <v>77</v>
      </c>
      <c r="K35">
        <v>73</v>
      </c>
      <c r="L35">
        <v>152</v>
      </c>
      <c r="M35">
        <v>238</v>
      </c>
      <c r="N35">
        <v>254</v>
      </c>
      <c r="O35">
        <v>254</v>
      </c>
      <c r="P35">
        <v>217</v>
      </c>
      <c r="Q35">
        <v>206</v>
      </c>
      <c r="R35">
        <v>207</v>
      </c>
      <c r="S35">
        <v>188</v>
      </c>
      <c r="T35">
        <v>105</v>
      </c>
      <c r="U35">
        <v>72</v>
      </c>
      <c r="V35">
        <v>82</v>
      </c>
      <c r="W35">
        <v>190</v>
      </c>
    </row>
    <row r="36" spans="1:23" x14ac:dyDescent="0.25">
      <c r="A36" s="5" t="s">
        <v>94</v>
      </c>
      <c r="B36" s="5" t="s">
        <v>95</v>
      </c>
      <c r="C36">
        <v>762</v>
      </c>
      <c r="D36">
        <v>686</v>
      </c>
      <c r="E36">
        <v>668</v>
      </c>
      <c r="F36">
        <v>5320</v>
      </c>
      <c r="G36">
        <v>5179</v>
      </c>
      <c r="H36">
        <v>4988</v>
      </c>
      <c r="I36">
        <v>5179</v>
      </c>
      <c r="J36">
        <v>6024</v>
      </c>
      <c r="K36">
        <v>6364</v>
      </c>
      <c r="L36">
        <v>6308</v>
      </c>
      <c r="M36">
        <v>5754</v>
      </c>
      <c r="N36">
        <v>5820</v>
      </c>
      <c r="O36">
        <v>6255</v>
      </c>
      <c r="P36">
        <v>5830</v>
      </c>
      <c r="Q36">
        <v>5107</v>
      </c>
      <c r="R36">
        <v>4739</v>
      </c>
      <c r="S36">
        <v>4161</v>
      </c>
      <c r="T36">
        <v>4141</v>
      </c>
      <c r="U36">
        <v>4170</v>
      </c>
      <c r="V36">
        <v>4064</v>
      </c>
      <c r="W36">
        <v>3832</v>
      </c>
    </row>
    <row r="37" spans="1:23" x14ac:dyDescent="0.25">
      <c r="A37" s="5" t="s">
        <v>96</v>
      </c>
      <c r="B37" s="5" t="s">
        <v>97</v>
      </c>
      <c r="C37">
        <v>8103</v>
      </c>
      <c r="D37">
        <v>8475</v>
      </c>
      <c r="E37">
        <v>8280</v>
      </c>
      <c r="F37">
        <v>24952</v>
      </c>
      <c r="G37">
        <v>27656</v>
      </c>
      <c r="H37">
        <v>28004</v>
      </c>
      <c r="I37">
        <v>28811</v>
      </c>
      <c r="J37">
        <v>34766</v>
      </c>
      <c r="K37">
        <v>33987</v>
      </c>
      <c r="L37">
        <v>35067</v>
      </c>
      <c r="M37">
        <v>33667</v>
      </c>
      <c r="N37">
        <v>33825</v>
      </c>
      <c r="O37">
        <v>33872</v>
      </c>
      <c r="P37">
        <v>32148</v>
      </c>
      <c r="Q37">
        <v>28767</v>
      </c>
      <c r="R37">
        <v>28092</v>
      </c>
      <c r="S37">
        <v>26580</v>
      </c>
      <c r="T37">
        <v>22923</v>
      </c>
      <c r="U37">
        <v>22320</v>
      </c>
      <c r="V37">
        <v>22333</v>
      </c>
      <c r="W37">
        <v>22402</v>
      </c>
    </row>
    <row r="38" spans="1:23" x14ac:dyDescent="0.25">
      <c r="A38" s="5" t="s">
        <v>98</v>
      </c>
      <c r="B38" s="5" t="s">
        <v>99</v>
      </c>
      <c r="C38">
        <v>359.42</v>
      </c>
      <c r="D38">
        <v>326.79000000000002</v>
      </c>
      <c r="E38">
        <v>326.79000000000002</v>
      </c>
      <c r="F38">
        <v>326.79000000000002</v>
      </c>
      <c r="G38">
        <v>326.79000000000002</v>
      </c>
      <c r="H38">
        <v>326.79000000000002</v>
      </c>
      <c r="I38">
        <v>326.79000000000002</v>
      </c>
      <c r="J38">
        <v>326.79000000000002</v>
      </c>
      <c r="K38">
        <v>326.79000000000002</v>
      </c>
      <c r="L38">
        <v>326.8</v>
      </c>
      <c r="M38">
        <v>326.8</v>
      </c>
      <c r="N38">
        <v>326.8</v>
      </c>
      <c r="O38">
        <v>326.8</v>
      </c>
      <c r="P38">
        <v>326.8</v>
      </c>
      <c r="Q38">
        <v>326.8</v>
      </c>
      <c r="R38">
        <v>326.8</v>
      </c>
      <c r="S38">
        <v>326.8</v>
      </c>
      <c r="T38">
        <v>326.8</v>
      </c>
      <c r="U38">
        <v>326.8</v>
      </c>
      <c r="V38">
        <v>326.8</v>
      </c>
      <c r="W38">
        <v>326.8</v>
      </c>
    </row>
    <row r="39" spans="1:23" x14ac:dyDescent="0.25">
      <c r="A39" s="5" t="s">
        <v>98</v>
      </c>
      <c r="B39" s="5" t="s">
        <v>99</v>
      </c>
      <c r="C39">
        <v>356.74</v>
      </c>
      <c r="D39">
        <v>356.74</v>
      </c>
      <c r="E39">
        <v>324.11</v>
      </c>
      <c r="F39">
        <v>324.11</v>
      </c>
      <c r="G39">
        <v>324.11</v>
      </c>
      <c r="H39">
        <v>324.11</v>
      </c>
      <c r="I39">
        <v>324.11</v>
      </c>
      <c r="J39">
        <v>324.11</v>
      </c>
      <c r="K39">
        <v>324.11</v>
      </c>
      <c r="L39">
        <v>324.10000000000002</v>
      </c>
      <c r="M39">
        <v>324.10000000000002</v>
      </c>
      <c r="N39">
        <v>324.10000000000002</v>
      </c>
      <c r="O39">
        <v>324.10000000000002</v>
      </c>
      <c r="P39">
        <v>324.10000000000002</v>
      </c>
      <c r="Q39">
        <v>324.10000000000002</v>
      </c>
      <c r="R39">
        <v>324.10000000000002</v>
      </c>
      <c r="S39">
        <v>324.10000000000002</v>
      </c>
      <c r="T39">
        <v>324.10000000000002</v>
      </c>
      <c r="U39">
        <v>324.10000000000002</v>
      </c>
      <c r="V39">
        <v>324.10000000000002</v>
      </c>
      <c r="W39">
        <v>324.10000000000002</v>
      </c>
    </row>
    <row r="40" spans="1:23" x14ac:dyDescent="0.25">
      <c r="A40" s="5" t="s">
        <v>102</v>
      </c>
      <c r="B40" s="5" t="s">
        <v>103</v>
      </c>
      <c r="C40">
        <v>0.65</v>
      </c>
      <c r="D40">
        <v>0.68</v>
      </c>
      <c r="E40">
        <v>0.94</v>
      </c>
      <c r="F40">
        <v>3.57</v>
      </c>
      <c r="G40">
        <v>0.79</v>
      </c>
      <c r="H40">
        <v>2.17</v>
      </c>
      <c r="I40">
        <v>0.57999999999999996</v>
      </c>
      <c r="J40">
        <v>2.48</v>
      </c>
      <c r="K40">
        <v>4.51</v>
      </c>
      <c r="L40">
        <v>4.99</v>
      </c>
      <c r="M40">
        <v>3.21</v>
      </c>
      <c r="N40">
        <v>4.33</v>
      </c>
      <c r="O40">
        <v>4.83</v>
      </c>
      <c r="P40">
        <v>4.6900000000000004</v>
      </c>
      <c r="Q40">
        <v>4.16</v>
      </c>
      <c r="R40">
        <v>4.1100000000000003</v>
      </c>
      <c r="S40">
        <v>2.5</v>
      </c>
      <c r="T40">
        <v>2.54</v>
      </c>
      <c r="U40">
        <v>2.06</v>
      </c>
      <c r="V40">
        <v>2.31</v>
      </c>
      <c r="W40">
        <v>2.08</v>
      </c>
    </row>
    <row r="41" spans="1:23" x14ac:dyDescent="0.25">
      <c r="A41" s="5" t="s">
        <v>104</v>
      </c>
      <c r="B41" s="5" t="s">
        <v>105</v>
      </c>
      <c r="C41">
        <v>0.34</v>
      </c>
      <c r="D41">
        <v>-0.64</v>
      </c>
      <c r="E41">
        <v>3.37</v>
      </c>
      <c r="F41">
        <v>1.83</v>
      </c>
      <c r="G41">
        <v>2.06</v>
      </c>
      <c r="H41">
        <v>0.39</v>
      </c>
      <c r="I41">
        <v>-0.22</v>
      </c>
      <c r="J41">
        <v>0.01</v>
      </c>
      <c r="K41">
        <v>1.93</v>
      </c>
      <c r="L41">
        <v>2.6</v>
      </c>
      <c r="M41">
        <v>1.17</v>
      </c>
      <c r="N41">
        <v>1.23</v>
      </c>
      <c r="O41">
        <v>2.52</v>
      </c>
      <c r="P41">
        <v>3.23</v>
      </c>
      <c r="Q41">
        <v>1.63</v>
      </c>
      <c r="R41">
        <v>2.5299999999999998</v>
      </c>
      <c r="S41">
        <v>1.52</v>
      </c>
      <c r="T41">
        <v>1.36</v>
      </c>
      <c r="U41">
        <v>1.23</v>
      </c>
      <c r="V41">
        <v>1.1000000000000001</v>
      </c>
      <c r="W41">
        <v>0.72</v>
      </c>
    </row>
    <row r="42" spans="1:23" x14ac:dyDescent="0.25">
      <c r="A42" s="5" t="s">
        <v>106</v>
      </c>
      <c r="B42" s="5" t="s">
        <v>107</v>
      </c>
      <c r="C42">
        <v>0.34</v>
      </c>
      <c r="D42">
        <v>-0.64</v>
      </c>
      <c r="E42">
        <v>3.37</v>
      </c>
      <c r="F42">
        <v>1.83</v>
      </c>
      <c r="G42">
        <v>2.06</v>
      </c>
      <c r="H42">
        <v>0.39</v>
      </c>
      <c r="I42">
        <v>-0.22</v>
      </c>
      <c r="J42">
        <v>0.01</v>
      </c>
      <c r="K42">
        <v>1.93</v>
      </c>
      <c r="L42">
        <v>2.6</v>
      </c>
      <c r="M42">
        <v>1.17</v>
      </c>
      <c r="N42">
        <v>1.23</v>
      </c>
      <c r="O42">
        <v>2.52</v>
      </c>
      <c r="P42">
        <v>3.23</v>
      </c>
      <c r="Q42">
        <v>1.63</v>
      </c>
      <c r="R42">
        <v>2.5299999999999998</v>
      </c>
      <c r="S42">
        <v>1.52</v>
      </c>
      <c r="T42">
        <v>1.36</v>
      </c>
      <c r="U42">
        <v>1.23</v>
      </c>
      <c r="V42">
        <v>1.1000000000000001</v>
      </c>
      <c r="W42">
        <v>0.72</v>
      </c>
    </row>
    <row r="43" spans="1:23" x14ac:dyDescent="0.25">
      <c r="A43" s="5" t="s">
        <v>108</v>
      </c>
      <c r="B43" s="5" t="s">
        <v>109</v>
      </c>
      <c r="C43" t="s">
        <v>67</v>
      </c>
      <c r="D43" t="s">
        <v>67</v>
      </c>
      <c r="E43">
        <v>0.26</v>
      </c>
      <c r="F43">
        <v>1</v>
      </c>
      <c r="G43">
        <v>1</v>
      </c>
      <c r="H43">
        <v>0.9</v>
      </c>
      <c r="I43" t="s">
        <v>67</v>
      </c>
      <c r="J43">
        <v>1</v>
      </c>
      <c r="K43">
        <v>1.35</v>
      </c>
      <c r="L43">
        <v>1.35</v>
      </c>
      <c r="M43">
        <v>1.18</v>
      </c>
      <c r="N43">
        <v>1.18</v>
      </c>
      <c r="O43">
        <v>1.18</v>
      </c>
      <c r="P43">
        <v>1.1200000000000001</v>
      </c>
      <c r="Q43">
        <v>1.02</v>
      </c>
      <c r="R43">
        <v>1.02</v>
      </c>
      <c r="S43">
        <v>1.02</v>
      </c>
      <c r="T43">
        <v>1.02</v>
      </c>
      <c r="U43">
        <v>1.02</v>
      </c>
      <c r="V43">
        <v>1.02</v>
      </c>
      <c r="W43">
        <v>1.02</v>
      </c>
    </row>
    <row r="44" spans="1:23" x14ac:dyDescent="0.25">
      <c r="A44" s="5" t="s">
        <v>110</v>
      </c>
      <c r="B44" s="5" t="s">
        <v>111</v>
      </c>
      <c r="C44" t="s">
        <v>67</v>
      </c>
      <c r="D44" t="s">
        <v>67</v>
      </c>
      <c r="E44">
        <v>85</v>
      </c>
      <c r="F44">
        <v>327</v>
      </c>
      <c r="G44">
        <v>327</v>
      </c>
      <c r="H44">
        <v>295</v>
      </c>
      <c r="I44" t="s">
        <v>67</v>
      </c>
      <c r="J44">
        <v>327</v>
      </c>
      <c r="K44">
        <v>442</v>
      </c>
      <c r="L44">
        <v>442</v>
      </c>
      <c r="M44">
        <v>386</v>
      </c>
      <c r="N44">
        <v>386</v>
      </c>
      <c r="O44">
        <v>385.9</v>
      </c>
      <c r="P44">
        <v>366.3</v>
      </c>
      <c r="Q44">
        <v>333.6</v>
      </c>
      <c r="R44">
        <v>333.6</v>
      </c>
      <c r="S44">
        <v>333.6</v>
      </c>
      <c r="T44">
        <v>333.6</v>
      </c>
      <c r="U44">
        <v>333.6</v>
      </c>
      <c r="V44">
        <v>333.6</v>
      </c>
      <c r="W44">
        <v>333.6</v>
      </c>
    </row>
    <row r="45" spans="1:23" x14ac:dyDescent="0.25">
      <c r="A45" s="5" t="s">
        <v>124</v>
      </c>
      <c r="B45" s="5" t="s">
        <v>125</v>
      </c>
      <c r="C45">
        <v>59.69</v>
      </c>
      <c r="D45">
        <v>65.540000000000006</v>
      </c>
      <c r="E45">
        <v>67.8</v>
      </c>
      <c r="F45">
        <v>178.76</v>
      </c>
      <c r="G45">
        <v>181.22</v>
      </c>
      <c r="H45">
        <v>192.89</v>
      </c>
      <c r="I45">
        <v>141.75</v>
      </c>
      <c r="J45">
        <v>204.23</v>
      </c>
      <c r="K45">
        <v>204.11</v>
      </c>
      <c r="L45">
        <v>205.81</v>
      </c>
      <c r="M45">
        <v>200.52</v>
      </c>
      <c r="N45">
        <v>207.94</v>
      </c>
      <c r="O45">
        <v>196.87</v>
      </c>
      <c r="P45">
        <v>183.24</v>
      </c>
      <c r="Q45">
        <v>170.51</v>
      </c>
      <c r="R45">
        <v>172.61</v>
      </c>
      <c r="S45">
        <v>164</v>
      </c>
      <c r="T45">
        <v>157.66999999999999</v>
      </c>
      <c r="U45">
        <v>151.54</v>
      </c>
      <c r="V45">
        <v>143.6</v>
      </c>
      <c r="W45">
        <v>134.13</v>
      </c>
    </row>
    <row r="46" spans="1:23" x14ac:dyDescent="0.25">
      <c r="A46" s="5" t="s">
        <v>112</v>
      </c>
      <c r="B46" s="5" t="s">
        <v>113</v>
      </c>
      <c r="C46">
        <v>2.1800000000000002</v>
      </c>
      <c r="D46">
        <v>2.0299999999999998</v>
      </c>
      <c r="E46">
        <v>2.04</v>
      </c>
      <c r="F46">
        <v>16.32</v>
      </c>
      <c r="G46">
        <v>15.83</v>
      </c>
      <c r="H46">
        <v>15.3</v>
      </c>
      <c r="I46">
        <v>15.93</v>
      </c>
      <c r="J46">
        <v>18.670000000000002</v>
      </c>
      <c r="K46">
        <v>19.7</v>
      </c>
      <c r="L46">
        <v>19.77</v>
      </c>
      <c r="M46">
        <v>18.34</v>
      </c>
      <c r="N46">
        <v>18.59</v>
      </c>
      <c r="O46">
        <v>19.920000000000002</v>
      </c>
      <c r="P46">
        <v>18.5</v>
      </c>
      <c r="Q46">
        <v>16.260000000000002</v>
      </c>
      <c r="R46">
        <v>15.13</v>
      </c>
      <c r="S46">
        <v>13.31</v>
      </c>
      <c r="T46">
        <v>12.99</v>
      </c>
      <c r="U46">
        <v>12.98</v>
      </c>
      <c r="V46">
        <v>12.69</v>
      </c>
      <c r="W46">
        <v>12.31</v>
      </c>
    </row>
    <row r="47" spans="1:23" x14ac:dyDescent="0.25">
      <c r="A47" s="5" t="s">
        <v>114</v>
      </c>
      <c r="B47" s="5" t="s">
        <v>115</v>
      </c>
      <c r="C47">
        <v>0.24</v>
      </c>
      <c r="D47">
        <v>2.09</v>
      </c>
      <c r="E47">
        <v>2.3199999999999998</v>
      </c>
      <c r="F47">
        <v>4.75</v>
      </c>
      <c r="G47">
        <v>5.65</v>
      </c>
      <c r="H47">
        <v>6.14</v>
      </c>
      <c r="I47">
        <v>-5.41</v>
      </c>
      <c r="J47">
        <v>7.16</v>
      </c>
      <c r="K47">
        <v>6.57</v>
      </c>
      <c r="L47">
        <v>7.69</v>
      </c>
      <c r="M47">
        <v>7.81</v>
      </c>
      <c r="N47">
        <v>8.11</v>
      </c>
      <c r="O47">
        <v>9.77</v>
      </c>
      <c r="P47">
        <v>9.98</v>
      </c>
      <c r="Q47">
        <v>6.68</v>
      </c>
      <c r="R47">
        <v>8.84</v>
      </c>
      <c r="S47">
        <v>9.4700000000000006</v>
      </c>
      <c r="T47">
        <v>7.97</v>
      </c>
      <c r="U47">
        <v>7.97</v>
      </c>
      <c r="V47">
        <v>5.42</v>
      </c>
      <c r="W47">
        <v>6.82</v>
      </c>
    </row>
    <row r="48" spans="1:23" x14ac:dyDescent="0.25">
      <c r="A48" s="5" t="s">
        <v>116</v>
      </c>
      <c r="B48" s="5" t="s">
        <v>117</v>
      </c>
      <c r="C48">
        <v>22.54</v>
      </c>
      <c r="D48">
        <v>25.93</v>
      </c>
      <c r="E48">
        <v>25.34</v>
      </c>
      <c r="F48">
        <v>76.36</v>
      </c>
      <c r="G48">
        <v>84.63</v>
      </c>
      <c r="H48">
        <v>85.69</v>
      </c>
      <c r="I48">
        <v>88.16</v>
      </c>
      <c r="J48">
        <v>106.39</v>
      </c>
      <c r="K48">
        <v>104</v>
      </c>
      <c r="L48">
        <v>107.3</v>
      </c>
      <c r="M48">
        <v>103.02</v>
      </c>
      <c r="N48">
        <v>103.5</v>
      </c>
      <c r="O48">
        <v>103.65</v>
      </c>
      <c r="P48">
        <v>98.37</v>
      </c>
      <c r="Q48">
        <v>88.03</v>
      </c>
      <c r="R48">
        <v>85.96</v>
      </c>
      <c r="S48">
        <v>81.33</v>
      </c>
      <c r="T48">
        <v>70.14</v>
      </c>
      <c r="U48">
        <v>68.3</v>
      </c>
      <c r="V48">
        <v>68.34</v>
      </c>
      <c r="W48" t="s">
        <v>67</v>
      </c>
    </row>
    <row r="49" spans="1:23" x14ac:dyDescent="0.25">
      <c r="A49" s="5" t="s">
        <v>118</v>
      </c>
      <c r="B49" s="5" t="s">
        <v>119</v>
      </c>
      <c r="C49">
        <v>59421</v>
      </c>
      <c r="D49">
        <v>61962</v>
      </c>
      <c r="E49">
        <v>57852</v>
      </c>
      <c r="F49">
        <v>226053</v>
      </c>
      <c r="G49">
        <v>233962</v>
      </c>
      <c r="H49">
        <v>255033</v>
      </c>
      <c r="I49">
        <v>269493</v>
      </c>
      <c r="J49">
        <v>278811</v>
      </c>
      <c r="K49">
        <v>280856</v>
      </c>
      <c r="L49">
        <v>283280</v>
      </c>
      <c r="M49">
        <v>286091</v>
      </c>
      <c r="N49">
        <v>290940</v>
      </c>
      <c r="O49">
        <v>281455</v>
      </c>
      <c r="P49">
        <v>263794</v>
      </c>
      <c r="Q49">
        <v>246875</v>
      </c>
      <c r="R49">
        <v>261438</v>
      </c>
      <c r="S49">
        <v>252037</v>
      </c>
      <c r="T49">
        <v>230848</v>
      </c>
      <c r="U49">
        <v>186814</v>
      </c>
      <c r="V49">
        <v>179561</v>
      </c>
      <c r="W49" t="s">
        <v>67</v>
      </c>
    </row>
    <row r="50" spans="1:23" x14ac:dyDescent="0.25">
      <c r="A50" s="5" t="s">
        <v>120</v>
      </c>
      <c r="B50" s="5" t="s">
        <v>121</v>
      </c>
      <c r="C50">
        <v>2375</v>
      </c>
      <c r="D50">
        <v>2285</v>
      </c>
      <c r="E50">
        <v>2276</v>
      </c>
      <c r="F50">
        <v>6510</v>
      </c>
      <c r="G50">
        <v>6505</v>
      </c>
      <c r="H50">
        <v>7194</v>
      </c>
      <c r="I50">
        <v>5437</v>
      </c>
      <c r="J50">
        <v>7489</v>
      </c>
      <c r="K50">
        <v>7286</v>
      </c>
      <c r="L50">
        <v>7367</v>
      </c>
      <c r="M50">
        <v>7185</v>
      </c>
      <c r="N50">
        <v>7075</v>
      </c>
      <c r="O50">
        <v>6779</v>
      </c>
      <c r="P50">
        <v>6454</v>
      </c>
      <c r="Q50">
        <v>5976</v>
      </c>
      <c r="R50">
        <v>6162</v>
      </c>
      <c r="S50">
        <v>5902</v>
      </c>
      <c r="T50">
        <v>5715</v>
      </c>
      <c r="U50">
        <v>5563</v>
      </c>
      <c r="V50">
        <v>5281</v>
      </c>
      <c r="W50" t="s">
        <v>67</v>
      </c>
    </row>
    <row r="51" spans="1:23" x14ac:dyDescent="0.25">
      <c r="A51" s="5" t="s">
        <v>122</v>
      </c>
      <c r="B51" s="5" t="s">
        <v>123</v>
      </c>
      <c r="C51">
        <v>39969</v>
      </c>
      <c r="D51">
        <v>36877</v>
      </c>
      <c r="E51">
        <v>39342</v>
      </c>
      <c r="F51">
        <v>28799</v>
      </c>
      <c r="G51">
        <v>27804</v>
      </c>
      <c r="H51">
        <v>28208</v>
      </c>
      <c r="I51">
        <v>20175</v>
      </c>
      <c r="J51">
        <v>26860</v>
      </c>
      <c r="K51">
        <v>25942</v>
      </c>
      <c r="L51">
        <v>26006</v>
      </c>
      <c r="M51">
        <v>25114</v>
      </c>
      <c r="N51">
        <v>24318</v>
      </c>
      <c r="O51">
        <v>24086</v>
      </c>
      <c r="P51">
        <v>24466</v>
      </c>
      <c r="Q51">
        <v>24207</v>
      </c>
      <c r="R51">
        <v>23570</v>
      </c>
      <c r="S51">
        <v>23417</v>
      </c>
      <c r="T51">
        <v>24757</v>
      </c>
      <c r="U51">
        <v>29778</v>
      </c>
      <c r="V51">
        <v>29411</v>
      </c>
      <c r="W51" t="s">
        <v>67</v>
      </c>
    </row>
    <row r="52" spans="1:23" x14ac:dyDescent="0.25">
      <c r="A52" s="5" t="s">
        <v>301</v>
      </c>
      <c r="B52" s="5" t="s">
        <v>302</v>
      </c>
      <c r="C52">
        <v>361068</v>
      </c>
      <c r="D52">
        <v>345663</v>
      </c>
      <c r="E52">
        <v>382960</v>
      </c>
      <c r="F52">
        <v>258422</v>
      </c>
      <c r="G52">
        <v>253114</v>
      </c>
      <c r="H52">
        <v>247164</v>
      </c>
      <c r="I52">
        <v>171882</v>
      </c>
      <c r="J52">
        <v>239370</v>
      </c>
      <c r="K52">
        <v>237495</v>
      </c>
      <c r="L52">
        <v>237426</v>
      </c>
      <c r="M52">
        <v>229049</v>
      </c>
      <c r="N52">
        <v>233573</v>
      </c>
      <c r="O52">
        <v>228587</v>
      </c>
      <c r="P52">
        <v>227002</v>
      </c>
      <c r="Q52">
        <v>225709</v>
      </c>
      <c r="R52">
        <v>215764</v>
      </c>
      <c r="S52">
        <v>212647</v>
      </c>
      <c r="T52">
        <v>223203</v>
      </c>
      <c r="U52">
        <v>265087</v>
      </c>
      <c r="V52">
        <v>261359</v>
      </c>
      <c r="W52" t="s">
        <v>67</v>
      </c>
    </row>
    <row r="53" spans="1:23" x14ac:dyDescent="0.25">
      <c r="A53" s="5" t="s">
        <v>126</v>
      </c>
      <c r="B53" s="5" t="s">
        <v>127</v>
      </c>
      <c r="C53">
        <v>69790</v>
      </c>
      <c r="D53">
        <v>69623</v>
      </c>
      <c r="E53">
        <v>78839</v>
      </c>
      <c r="F53">
        <v>50652</v>
      </c>
      <c r="G53">
        <v>49760</v>
      </c>
      <c r="H53">
        <v>51836</v>
      </c>
      <c r="I53">
        <v>34773</v>
      </c>
      <c r="J53">
        <v>50002</v>
      </c>
      <c r="K53">
        <v>49855</v>
      </c>
      <c r="L53">
        <v>50808</v>
      </c>
      <c r="M53">
        <v>48464</v>
      </c>
      <c r="N53">
        <v>49220</v>
      </c>
      <c r="O53">
        <v>48082</v>
      </c>
      <c r="P53">
        <v>47355</v>
      </c>
      <c r="Q53">
        <v>47133</v>
      </c>
      <c r="R53">
        <v>48034</v>
      </c>
      <c r="S53">
        <v>47247</v>
      </c>
      <c r="T53">
        <v>49383</v>
      </c>
      <c r="U53">
        <v>57865</v>
      </c>
      <c r="V53">
        <v>56610</v>
      </c>
      <c r="W53" t="s">
        <v>67</v>
      </c>
    </row>
    <row r="54" spans="1:23" x14ac:dyDescent="0.25">
      <c r="A54" s="5" t="s">
        <v>128</v>
      </c>
      <c r="B54" s="5" t="s">
        <v>129</v>
      </c>
      <c r="C54">
        <v>2070</v>
      </c>
      <c r="D54">
        <v>-3421</v>
      </c>
      <c r="E54">
        <v>19049</v>
      </c>
      <c r="F54">
        <v>2650</v>
      </c>
      <c r="G54">
        <v>2872</v>
      </c>
      <c r="H54">
        <v>497.97</v>
      </c>
      <c r="I54">
        <v>-263.45999999999998</v>
      </c>
      <c r="J54">
        <v>10.76</v>
      </c>
      <c r="K54">
        <v>2247</v>
      </c>
      <c r="L54">
        <v>3001</v>
      </c>
      <c r="M54">
        <v>1339</v>
      </c>
      <c r="N54">
        <v>1385</v>
      </c>
      <c r="O54">
        <v>2931</v>
      </c>
      <c r="P54">
        <v>4003</v>
      </c>
      <c r="Q54">
        <v>2151</v>
      </c>
      <c r="R54">
        <v>3163</v>
      </c>
      <c r="S54">
        <v>1968</v>
      </c>
      <c r="T54">
        <v>1919</v>
      </c>
      <c r="U54">
        <v>2147</v>
      </c>
      <c r="V54">
        <v>1999</v>
      </c>
      <c r="W54" t="s">
        <v>67</v>
      </c>
    </row>
    <row r="55" spans="1:23" x14ac:dyDescent="0.25">
      <c r="A55" s="5" t="s">
        <v>130</v>
      </c>
      <c r="B55" s="5" t="s">
        <v>131</v>
      </c>
      <c r="C55">
        <v>14.7</v>
      </c>
      <c r="D55" t="s">
        <v>67</v>
      </c>
      <c r="E55">
        <v>3.3</v>
      </c>
      <c r="F55">
        <v>14.5</v>
      </c>
      <c r="G55">
        <v>12</v>
      </c>
      <c r="H55">
        <v>66.900000000000006</v>
      </c>
      <c r="I55" t="s">
        <v>67</v>
      </c>
      <c r="J55">
        <v>2100</v>
      </c>
      <c r="K55">
        <v>14.6</v>
      </c>
      <c r="L55">
        <v>20.7</v>
      </c>
      <c r="M55">
        <v>36.4</v>
      </c>
      <c r="N55">
        <v>23.2</v>
      </c>
      <c r="O55">
        <v>22.8</v>
      </c>
      <c r="P55">
        <v>15</v>
      </c>
      <c r="Q55">
        <v>25</v>
      </c>
      <c r="R55">
        <v>16</v>
      </c>
      <c r="S55">
        <v>23</v>
      </c>
      <c r="T55">
        <v>16.899999999999999</v>
      </c>
      <c r="U55">
        <v>32.1</v>
      </c>
      <c r="V55">
        <v>45.3</v>
      </c>
      <c r="W55">
        <v>74.2</v>
      </c>
    </row>
    <row r="56" spans="1:23" x14ac:dyDescent="0.25">
      <c r="A56" s="5" t="s">
        <v>132</v>
      </c>
      <c r="B56" s="5" t="s">
        <v>133</v>
      </c>
      <c r="C56">
        <v>0.08</v>
      </c>
      <c r="D56">
        <v>0.09</v>
      </c>
      <c r="E56">
        <v>0.17</v>
      </c>
      <c r="F56">
        <v>0.15</v>
      </c>
      <c r="G56">
        <v>0.14000000000000001</v>
      </c>
      <c r="H56">
        <v>0.14000000000000001</v>
      </c>
      <c r="I56">
        <v>0.21</v>
      </c>
      <c r="J56">
        <v>0.1</v>
      </c>
      <c r="K56">
        <v>0.14000000000000001</v>
      </c>
      <c r="L56">
        <v>0.26</v>
      </c>
      <c r="M56">
        <v>0.21</v>
      </c>
      <c r="N56">
        <v>0.14000000000000001</v>
      </c>
      <c r="O56">
        <v>0.28999999999999998</v>
      </c>
      <c r="P56">
        <v>0.26</v>
      </c>
      <c r="Q56">
        <v>0.24</v>
      </c>
      <c r="R56">
        <v>0.23</v>
      </c>
      <c r="S56">
        <v>0.21</v>
      </c>
      <c r="T56">
        <v>0.15</v>
      </c>
      <c r="U56">
        <v>0.26</v>
      </c>
      <c r="V56">
        <v>0.35</v>
      </c>
      <c r="W56">
        <v>0.4</v>
      </c>
    </row>
    <row r="57" spans="1:23" x14ac:dyDescent="0.25">
      <c r="A57" s="5" t="s">
        <v>134</v>
      </c>
      <c r="B57" s="5" t="s">
        <v>135</v>
      </c>
      <c r="C57">
        <v>2.35</v>
      </c>
      <c r="D57">
        <v>2.9</v>
      </c>
      <c r="E57">
        <v>5.48</v>
      </c>
      <c r="F57">
        <v>1.63</v>
      </c>
      <c r="G57">
        <v>1.56</v>
      </c>
      <c r="H57">
        <v>1.71</v>
      </c>
      <c r="I57">
        <v>1.85</v>
      </c>
      <c r="J57">
        <v>1.1399999999999999</v>
      </c>
      <c r="K57">
        <v>1.45</v>
      </c>
      <c r="L57">
        <v>2.79</v>
      </c>
      <c r="M57">
        <v>2.42</v>
      </c>
      <c r="N57">
        <v>1.6</v>
      </c>
      <c r="O57">
        <v>3</v>
      </c>
      <c r="P57">
        <v>2.71</v>
      </c>
      <c r="Q57">
        <v>2.61</v>
      </c>
      <c r="R57">
        <v>2.79</v>
      </c>
      <c r="S57">
        <v>2.74</v>
      </c>
      <c r="T57">
        <v>1.82</v>
      </c>
      <c r="U57">
        <v>3.1</v>
      </c>
      <c r="V57">
        <v>4</v>
      </c>
      <c r="W57">
        <v>4.55</v>
      </c>
    </row>
    <row r="58" spans="1:23" x14ac:dyDescent="0.25">
      <c r="A58" s="5" t="s">
        <v>136</v>
      </c>
      <c r="B58" s="5" t="s">
        <v>137</v>
      </c>
      <c r="C58">
        <v>20.85</v>
      </c>
      <c r="D58">
        <v>2.9</v>
      </c>
      <c r="E58">
        <v>4.83</v>
      </c>
      <c r="F58">
        <v>5.58</v>
      </c>
      <c r="G58">
        <v>4.37</v>
      </c>
      <c r="H58">
        <v>4.24</v>
      </c>
      <c r="I58">
        <v>-5.42</v>
      </c>
      <c r="J58">
        <v>2.93</v>
      </c>
      <c r="K58">
        <v>4.29</v>
      </c>
      <c r="L58">
        <v>7</v>
      </c>
      <c r="M58">
        <v>5.45</v>
      </c>
      <c r="N58">
        <v>3.52</v>
      </c>
      <c r="O58">
        <v>5.88</v>
      </c>
      <c r="P58">
        <v>4.84</v>
      </c>
      <c r="Q58">
        <v>6.11</v>
      </c>
      <c r="R58">
        <v>4.58</v>
      </c>
      <c r="S58">
        <v>3.69</v>
      </c>
      <c r="T58">
        <v>2.88</v>
      </c>
      <c r="U58">
        <v>4.96</v>
      </c>
      <c r="V58">
        <v>9.18</v>
      </c>
      <c r="W58">
        <v>7.83</v>
      </c>
    </row>
    <row r="59" spans="1:23" x14ac:dyDescent="0.25">
      <c r="A59" s="5" t="s">
        <v>138</v>
      </c>
      <c r="B59" s="5" t="s">
        <v>139</v>
      </c>
      <c r="C59" t="s">
        <v>67</v>
      </c>
      <c r="D59" t="s">
        <v>67</v>
      </c>
      <c r="E59">
        <v>2.3199999999999998</v>
      </c>
      <c r="F59">
        <v>3.78</v>
      </c>
      <c r="G59">
        <v>4.05</v>
      </c>
      <c r="H59">
        <v>3.45</v>
      </c>
      <c r="I59" t="s">
        <v>67</v>
      </c>
      <c r="J59">
        <v>4.76</v>
      </c>
      <c r="K59">
        <v>4.79</v>
      </c>
      <c r="L59">
        <v>2.5099999999999998</v>
      </c>
      <c r="M59">
        <v>2.77</v>
      </c>
      <c r="N59">
        <v>4.13</v>
      </c>
      <c r="O59">
        <v>2.0499999999999998</v>
      </c>
      <c r="P59">
        <v>2.3199999999999998</v>
      </c>
      <c r="Q59">
        <v>2.5</v>
      </c>
      <c r="R59">
        <v>2.52</v>
      </c>
      <c r="S59">
        <v>2.92</v>
      </c>
      <c r="T59">
        <v>4.43</v>
      </c>
      <c r="U59">
        <v>2.58</v>
      </c>
      <c r="V59">
        <v>2.0499999999999998</v>
      </c>
      <c r="W59">
        <v>1.91</v>
      </c>
    </row>
    <row r="60" spans="1:23" x14ac:dyDescent="0.25">
      <c r="A60" s="5" t="s">
        <v>140</v>
      </c>
      <c r="B60" s="5" t="s">
        <v>141</v>
      </c>
      <c r="C60">
        <v>6.8</v>
      </c>
      <c r="D60">
        <v>-10.5</v>
      </c>
      <c r="E60">
        <v>30.1</v>
      </c>
      <c r="F60">
        <v>6.9</v>
      </c>
      <c r="G60">
        <v>8.3000000000000007</v>
      </c>
      <c r="H60">
        <v>1.5</v>
      </c>
      <c r="I60">
        <v>-0.8</v>
      </c>
      <c r="J60" t="s">
        <v>67</v>
      </c>
      <c r="K60">
        <v>6.8</v>
      </c>
      <c r="L60">
        <v>4.8</v>
      </c>
      <c r="M60">
        <v>2.7</v>
      </c>
      <c r="N60">
        <v>4.3</v>
      </c>
      <c r="O60">
        <v>4.4000000000000004</v>
      </c>
      <c r="P60">
        <v>6.7</v>
      </c>
      <c r="Q60">
        <v>4</v>
      </c>
      <c r="R60">
        <v>6.2</v>
      </c>
      <c r="S60">
        <v>4.3</v>
      </c>
      <c r="T60">
        <v>5.9</v>
      </c>
      <c r="U60">
        <v>3.1</v>
      </c>
      <c r="V60">
        <v>2.2000000000000002</v>
      </c>
      <c r="W60">
        <v>1.3</v>
      </c>
    </row>
    <row r="61" spans="1:23" x14ac:dyDescent="0.25">
      <c r="A61" s="5" t="s">
        <v>142</v>
      </c>
      <c r="B61" s="5" t="s">
        <v>143</v>
      </c>
      <c r="C61">
        <v>15.69</v>
      </c>
      <c r="D61">
        <v>-31.88</v>
      </c>
      <c r="E61">
        <v>165.47</v>
      </c>
      <c r="F61">
        <v>11.23</v>
      </c>
      <c r="G61">
        <v>12.99</v>
      </c>
      <c r="H61">
        <v>2.54</v>
      </c>
      <c r="I61">
        <v>-1.36</v>
      </c>
      <c r="J61">
        <v>0.05</v>
      </c>
      <c r="K61">
        <v>9.8000000000000007</v>
      </c>
      <c r="L61">
        <v>13.16</v>
      </c>
      <c r="M61">
        <v>6.39</v>
      </c>
      <c r="N61">
        <v>6.63</v>
      </c>
      <c r="O61">
        <v>12.67</v>
      </c>
      <c r="P61">
        <v>17.46</v>
      </c>
      <c r="Q61">
        <v>9.99</v>
      </c>
      <c r="R61">
        <v>16.72</v>
      </c>
      <c r="S61">
        <v>11.4</v>
      </c>
      <c r="T61">
        <v>10.43</v>
      </c>
      <c r="U61">
        <v>9.4499999999999993</v>
      </c>
      <c r="V61">
        <v>8.66</v>
      </c>
      <c r="W61">
        <v>5.82</v>
      </c>
    </row>
    <row r="62" spans="1:23" x14ac:dyDescent="0.25">
      <c r="A62" s="5" t="s">
        <v>144</v>
      </c>
      <c r="B62" s="5" t="s">
        <v>145</v>
      </c>
      <c r="C62">
        <v>0.56999999999999995</v>
      </c>
      <c r="D62">
        <v>-0.99</v>
      </c>
      <c r="E62">
        <v>4.97</v>
      </c>
      <c r="F62">
        <v>1.03</v>
      </c>
      <c r="G62">
        <v>1.1299999999999999</v>
      </c>
      <c r="H62">
        <v>0.2</v>
      </c>
      <c r="I62">
        <v>-0.15</v>
      </c>
      <c r="J62" t="s">
        <v>67</v>
      </c>
      <c r="K62">
        <v>0.95</v>
      </c>
      <c r="L62">
        <v>1.26</v>
      </c>
      <c r="M62">
        <v>0.57999999999999996</v>
      </c>
      <c r="N62">
        <v>0.59</v>
      </c>
      <c r="O62">
        <v>1.28</v>
      </c>
      <c r="P62">
        <v>1.76</v>
      </c>
      <c r="Q62">
        <v>0.95</v>
      </c>
      <c r="R62">
        <v>2.93</v>
      </c>
      <c r="S62">
        <v>0.93</v>
      </c>
      <c r="T62">
        <v>0.86</v>
      </c>
      <c r="U62">
        <v>0.81</v>
      </c>
      <c r="V62">
        <v>0.76</v>
      </c>
      <c r="W62">
        <v>0.53</v>
      </c>
    </row>
    <row r="63" spans="1:23" x14ac:dyDescent="0.25">
      <c r="A63" s="5" t="s">
        <v>146</v>
      </c>
      <c r="B63" s="5" t="s">
        <v>147</v>
      </c>
      <c r="C63">
        <v>2.0099999999999998</v>
      </c>
      <c r="D63">
        <v>-2.02</v>
      </c>
      <c r="E63">
        <v>13.68</v>
      </c>
      <c r="F63">
        <v>3.66</v>
      </c>
      <c r="G63">
        <v>3.67</v>
      </c>
      <c r="H63">
        <v>2.09</v>
      </c>
      <c r="I63">
        <v>1.24</v>
      </c>
      <c r="J63">
        <v>1.98</v>
      </c>
      <c r="K63">
        <v>3.95</v>
      </c>
      <c r="L63">
        <v>2.42</v>
      </c>
      <c r="M63">
        <v>1.1399999999999999</v>
      </c>
      <c r="N63">
        <v>1.19</v>
      </c>
      <c r="O63">
        <v>2.44</v>
      </c>
      <c r="P63">
        <v>3.28</v>
      </c>
      <c r="Q63">
        <v>1.85</v>
      </c>
      <c r="R63">
        <v>2.94</v>
      </c>
      <c r="S63">
        <v>1.87</v>
      </c>
      <c r="T63">
        <v>1.93</v>
      </c>
      <c r="U63">
        <v>1.8</v>
      </c>
      <c r="V63">
        <v>1.61</v>
      </c>
      <c r="W63">
        <v>1.04</v>
      </c>
    </row>
    <row r="64" spans="1:23" x14ac:dyDescent="0.25">
      <c r="A64" s="5" t="s">
        <v>148</v>
      </c>
      <c r="B64" s="5" t="s">
        <v>148</v>
      </c>
      <c r="C64">
        <v>1.52</v>
      </c>
      <c r="D64">
        <v>-2.5</v>
      </c>
      <c r="E64">
        <v>13.31</v>
      </c>
      <c r="F64">
        <v>2.4</v>
      </c>
      <c r="G64">
        <v>2.4300000000000002</v>
      </c>
      <c r="H64">
        <v>0.45</v>
      </c>
      <c r="I64">
        <v>-0.25</v>
      </c>
      <c r="J64">
        <v>0.01</v>
      </c>
      <c r="K64">
        <v>1.86</v>
      </c>
      <c r="L64">
        <v>2.42</v>
      </c>
      <c r="M64">
        <v>1.1399999999999999</v>
      </c>
      <c r="N64">
        <v>1.19</v>
      </c>
      <c r="O64">
        <v>2.44</v>
      </c>
      <c r="P64">
        <v>3.28</v>
      </c>
      <c r="Q64">
        <v>1.85</v>
      </c>
      <c r="R64">
        <v>2.94</v>
      </c>
      <c r="S64">
        <v>1.87</v>
      </c>
      <c r="T64">
        <v>1.93</v>
      </c>
      <c r="U64">
        <v>1.8</v>
      </c>
      <c r="V64">
        <v>1.61</v>
      </c>
      <c r="W64">
        <v>1.04</v>
      </c>
    </row>
    <row r="65" spans="1:23" x14ac:dyDescent="0.25">
      <c r="A65" s="5" t="s">
        <v>149</v>
      </c>
      <c r="B65" s="5" t="s">
        <v>150</v>
      </c>
      <c r="C65">
        <v>72.44</v>
      </c>
      <c r="D65">
        <v>73.069999999999993</v>
      </c>
      <c r="E65">
        <v>74.11</v>
      </c>
      <c r="F65">
        <v>46.42</v>
      </c>
      <c r="G65">
        <v>52.25</v>
      </c>
      <c r="H65">
        <v>44.39</v>
      </c>
      <c r="I65">
        <v>42.22</v>
      </c>
      <c r="J65">
        <v>50.28</v>
      </c>
      <c r="K65">
        <v>44.62</v>
      </c>
      <c r="L65">
        <v>46.07</v>
      </c>
      <c r="M65">
        <v>45.16</v>
      </c>
      <c r="N65">
        <v>44.4</v>
      </c>
      <c r="O65">
        <v>44.25</v>
      </c>
      <c r="P65">
        <v>40.97</v>
      </c>
      <c r="Q65">
        <v>38.89</v>
      </c>
      <c r="R65">
        <v>39.369999999999997</v>
      </c>
      <c r="S65">
        <v>37.369999999999997</v>
      </c>
      <c r="T65">
        <v>43.86</v>
      </c>
      <c r="U65">
        <v>43.86</v>
      </c>
      <c r="V65">
        <v>46.29</v>
      </c>
      <c r="W65">
        <v>45.56</v>
      </c>
    </row>
    <row r="66" spans="1:23" x14ac:dyDescent="0.25">
      <c r="A66" s="5" t="s">
        <v>151</v>
      </c>
      <c r="B66" s="5" t="s">
        <v>152</v>
      </c>
      <c r="C66">
        <v>9.68</v>
      </c>
      <c r="D66">
        <v>7.85</v>
      </c>
      <c r="E66">
        <v>8.0399999999999991</v>
      </c>
      <c r="F66">
        <v>21.37</v>
      </c>
      <c r="G66">
        <v>18.7</v>
      </c>
      <c r="H66">
        <v>17.850000000000001</v>
      </c>
      <c r="I66">
        <v>18.07</v>
      </c>
      <c r="J66">
        <v>17.55</v>
      </c>
      <c r="K66">
        <v>18.940000000000001</v>
      </c>
      <c r="L66">
        <v>18.420000000000002</v>
      </c>
      <c r="M66">
        <v>17.8</v>
      </c>
      <c r="N66">
        <v>17.96</v>
      </c>
      <c r="O66">
        <v>19.22</v>
      </c>
      <c r="P66">
        <v>18.809999999999999</v>
      </c>
      <c r="Q66">
        <v>18.47</v>
      </c>
      <c r="R66">
        <v>17.61</v>
      </c>
      <c r="S66">
        <v>16.36</v>
      </c>
      <c r="T66">
        <v>18.52</v>
      </c>
      <c r="U66">
        <v>19.010000000000002</v>
      </c>
      <c r="V66">
        <v>18.559999999999999</v>
      </c>
      <c r="W66">
        <v>17.95</v>
      </c>
    </row>
    <row r="67" spans="1:23" x14ac:dyDescent="0.25">
      <c r="A67" s="5" t="s">
        <v>153</v>
      </c>
      <c r="B67" s="5" t="s">
        <v>154</v>
      </c>
      <c r="C67">
        <v>90.32</v>
      </c>
      <c r="D67">
        <v>92.15</v>
      </c>
      <c r="E67">
        <v>91.96</v>
      </c>
      <c r="F67">
        <v>78.63</v>
      </c>
      <c r="G67">
        <v>81.3</v>
      </c>
      <c r="H67">
        <v>82.15</v>
      </c>
      <c r="I67">
        <v>81.93</v>
      </c>
      <c r="J67">
        <v>82.45</v>
      </c>
      <c r="K67">
        <v>81.06</v>
      </c>
      <c r="L67">
        <v>81.58</v>
      </c>
      <c r="M67">
        <v>82.2</v>
      </c>
      <c r="N67">
        <v>82.04</v>
      </c>
      <c r="O67">
        <v>80.78</v>
      </c>
      <c r="P67">
        <v>81.19</v>
      </c>
      <c r="Q67">
        <v>81.53</v>
      </c>
      <c r="R67">
        <v>82.39</v>
      </c>
      <c r="S67">
        <v>83.64</v>
      </c>
      <c r="T67">
        <v>81.48</v>
      </c>
      <c r="U67">
        <v>80.989999999999995</v>
      </c>
      <c r="V67">
        <v>81.44</v>
      </c>
      <c r="W67">
        <v>82.05</v>
      </c>
    </row>
    <row r="68" spans="1:23" x14ac:dyDescent="0.25">
      <c r="A68" s="5" t="s">
        <v>155</v>
      </c>
      <c r="B68" s="5" t="s">
        <v>156</v>
      </c>
      <c r="C68">
        <v>933.55</v>
      </c>
      <c r="D68">
        <v>1174</v>
      </c>
      <c r="E68">
        <v>1143</v>
      </c>
      <c r="F68">
        <v>367.97</v>
      </c>
      <c r="G68">
        <v>434.73</v>
      </c>
      <c r="H68">
        <v>460.19</v>
      </c>
      <c r="I68">
        <v>453.42</v>
      </c>
      <c r="J68">
        <v>469.84</v>
      </c>
      <c r="K68">
        <v>427.99</v>
      </c>
      <c r="L68">
        <v>442.83</v>
      </c>
      <c r="M68">
        <v>461.87</v>
      </c>
      <c r="N68">
        <v>456.88</v>
      </c>
      <c r="O68">
        <v>420.39</v>
      </c>
      <c r="P68">
        <v>431.64</v>
      </c>
      <c r="Q68">
        <v>441.45</v>
      </c>
      <c r="R68">
        <v>467.97</v>
      </c>
      <c r="S68">
        <v>511.17</v>
      </c>
      <c r="T68">
        <v>439.87</v>
      </c>
      <c r="U68">
        <v>426.17</v>
      </c>
      <c r="V68">
        <v>438.66</v>
      </c>
      <c r="W68">
        <v>456.99</v>
      </c>
    </row>
    <row r="69" spans="1:23" x14ac:dyDescent="0.25">
      <c r="A69" s="5" t="s">
        <v>303</v>
      </c>
      <c r="B69" s="5" t="s">
        <v>304</v>
      </c>
      <c r="C69">
        <v>19.329999999999998</v>
      </c>
      <c r="D69">
        <v>20.14</v>
      </c>
      <c r="E69">
        <v>20.59</v>
      </c>
      <c r="F69">
        <v>19.600000000000001</v>
      </c>
      <c r="G69">
        <v>19.66</v>
      </c>
      <c r="H69">
        <v>20.97</v>
      </c>
      <c r="I69">
        <v>20.23</v>
      </c>
      <c r="J69">
        <v>20.89</v>
      </c>
      <c r="K69">
        <v>20.99</v>
      </c>
      <c r="L69">
        <v>21.4</v>
      </c>
      <c r="M69">
        <v>21.16</v>
      </c>
      <c r="N69">
        <v>21.07</v>
      </c>
      <c r="O69">
        <v>21.03</v>
      </c>
      <c r="P69">
        <v>20.86</v>
      </c>
      <c r="Q69">
        <v>20.88</v>
      </c>
      <c r="R69">
        <v>22.26</v>
      </c>
      <c r="S69">
        <v>22.22</v>
      </c>
      <c r="T69">
        <v>22.12</v>
      </c>
      <c r="U69">
        <v>21.83</v>
      </c>
      <c r="V69">
        <v>21.66</v>
      </c>
    </row>
    <row r="70" spans="1:23" x14ac:dyDescent="0.25">
      <c r="A70" s="5" t="s">
        <v>157</v>
      </c>
      <c r="B70" s="5" t="s">
        <v>158</v>
      </c>
      <c r="C70">
        <v>72.44</v>
      </c>
      <c r="D70">
        <v>73.069999999999993</v>
      </c>
      <c r="E70">
        <v>74.11</v>
      </c>
      <c r="F70">
        <v>46.42</v>
      </c>
      <c r="G70">
        <v>52.25</v>
      </c>
      <c r="H70">
        <v>44.39</v>
      </c>
      <c r="I70">
        <v>42.22</v>
      </c>
      <c r="J70">
        <v>50.28</v>
      </c>
      <c r="K70">
        <v>44.62</v>
      </c>
      <c r="L70">
        <v>46.07</v>
      </c>
      <c r="M70">
        <v>45.16</v>
      </c>
      <c r="N70">
        <v>44.4</v>
      </c>
      <c r="O70">
        <v>44.25</v>
      </c>
      <c r="P70">
        <v>40.97</v>
      </c>
      <c r="Q70">
        <v>38.89</v>
      </c>
      <c r="R70">
        <v>39.369999999999997</v>
      </c>
      <c r="S70">
        <v>37.369999999999997</v>
      </c>
      <c r="T70">
        <v>43.86</v>
      </c>
      <c r="U70">
        <v>43.86</v>
      </c>
      <c r="V70">
        <v>46.29</v>
      </c>
    </row>
    <row r="71" spans="1:23" x14ac:dyDescent="0.25">
      <c r="A71" s="5" t="s">
        <v>159</v>
      </c>
      <c r="B71" s="5" t="s">
        <v>160</v>
      </c>
      <c r="C71">
        <v>0.56999999999999995</v>
      </c>
      <c r="D71">
        <v>-0.99</v>
      </c>
      <c r="E71">
        <v>4.97</v>
      </c>
      <c r="F71">
        <v>1.03</v>
      </c>
      <c r="G71">
        <v>1.1299999999999999</v>
      </c>
      <c r="H71">
        <v>0.2</v>
      </c>
      <c r="I71">
        <v>-0.15</v>
      </c>
      <c r="J71">
        <v>0</v>
      </c>
      <c r="K71">
        <v>0.95</v>
      </c>
      <c r="L71">
        <v>1.26</v>
      </c>
      <c r="M71">
        <v>0.57999999999999996</v>
      </c>
      <c r="N71">
        <v>0.59</v>
      </c>
      <c r="O71">
        <v>1.28</v>
      </c>
      <c r="P71">
        <v>1.76</v>
      </c>
      <c r="Q71">
        <v>0.95</v>
      </c>
      <c r="R71">
        <v>1.47</v>
      </c>
      <c r="S71">
        <v>0.93</v>
      </c>
      <c r="T71">
        <v>0.86</v>
      </c>
      <c r="U71">
        <v>0.81</v>
      </c>
      <c r="V71">
        <v>0.76</v>
      </c>
    </row>
    <row r="72" spans="1:23" x14ac:dyDescent="0.25">
      <c r="A72" s="5" t="s">
        <v>161</v>
      </c>
      <c r="B72" s="5" t="s">
        <v>162</v>
      </c>
      <c r="C72">
        <v>1.04</v>
      </c>
      <c r="D72">
        <v>1.96</v>
      </c>
      <c r="E72">
        <v>1.51</v>
      </c>
      <c r="F72">
        <v>2.59</v>
      </c>
      <c r="G72">
        <v>1.2</v>
      </c>
      <c r="H72">
        <v>2.02</v>
      </c>
      <c r="I72">
        <v>1.52</v>
      </c>
      <c r="J72">
        <v>2.08</v>
      </c>
      <c r="K72">
        <v>3.17</v>
      </c>
      <c r="L72">
        <v>3.29</v>
      </c>
      <c r="M72">
        <v>2.57</v>
      </c>
      <c r="N72">
        <v>2.93</v>
      </c>
      <c r="O72">
        <v>3.26</v>
      </c>
      <c r="P72">
        <v>3.31</v>
      </c>
      <c r="Q72">
        <v>3.12</v>
      </c>
      <c r="R72">
        <v>3.21</v>
      </c>
      <c r="S72">
        <v>2.46</v>
      </c>
      <c r="T72">
        <v>2.2599999999999998</v>
      </c>
      <c r="U72">
        <v>2.2799999999999998</v>
      </c>
      <c r="V72">
        <v>2.1800000000000002</v>
      </c>
    </row>
    <row r="73" spans="1:23" x14ac:dyDescent="0.25">
      <c r="A73" s="5" t="s">
        <v>163</v>
      </c>
      <c r="B73" s="5" t="s">
        <v>164</v>
      </c>
      <c r="C73">
        <v>264.77999999999997</v>
      </c>
      <c r="D73">
        <v>252.72</v>
      </c>
      <c r="E73">
        <v>267.57</v>
      </c>
      <c r="F73">
        <v>234.12</v>
      </c>
      <c r="G73">
        <v>214.13</v>
      </c>
      <c r="H73">
        <v>225.09</v>
      </c>
      <c r="I73">
        <v>160.78</v>
      </c>
      <c r="J73">
        <v>191.97</v>
      </c>
      <c r="K73">
        <v>196.26</v>
      </c>
      <c r="L73">
        <v>191.8</v>
      </c>
      <c r="M73">
        <v>194.64</v>
      </c>
      <c r="N73">
        <v>200.9</v>
      </c>
      <c r="O73">
        <v>189.94</v>
      </c>
      <c r="P73">
        <v>186.27</v>
      </c>
      <c r="Q73">
        <v>193.7</v>
      </c>
      <c r="R73">
        <v>200.8</v>
      </c>
      <c r="S73">
        <v>201.64</v>
      </c>
      <c r="T73">
        <v>224.78</v>
      </c>
      <c r="U73">
        <v>221.87</v>
      </c>
      <c r="V73">
        <v>210.14</v>
      </c>
    </row>
    <row r="74" spans="1:23" x14ac:dyDescent="0.25">
      <c r="A74" s="5" t="s">
        <v>165</v>
      </c>
      <c r="B74" s="5" t="s">
        <v>166</v>
      </c>
      <c r="C74">
        <v>26.66</v>
      </c>
      <c r="D74">
        <v>26.23</v>
      </c>
      <c r="E74">
        <v>25.42</v>
      </c>
      <c r="F74">
        <v>50.92</v>
      </c>
      <c r="G74">
        <v>45.14</v>
      </c>
      <c r="H74">
        <v>52.62</v>
      </c>
      <c r="I74">
        <v>54.87</v>
      </c>
      <c r="J74">
        <v>47.6</v>
      </c>
      <c r="K74">
        <v>52.72</v>
      </c>
      <c r="L74">
        <v>51.08</v>
      </c>
      <c r="M74">
        <v>51.8</v>
      </c>
      <c r="N74">
        <v>52.51</v>
      </c>
      <c r="O74">
        <v>52.94</v>
      </c>
      <c r="P74">
        <v>55.23</v>
      </c>
      <c r="Q74">
        <v>57.25</v>
      </c>
      <c r="R74">
        <v>54.53</v>
      </c>
      <c r="S74">
        <v>56.59</v>
      </c>
      <c r="T74">
        <v>50.99</v>
      </c>
      <c r="U74">
        <v>50.83</v>
      </c>
      <c r="V74">
        <v>48.88</v>
      </c>
    </row>
    <row r="75" spans="1:23" x14ac:dyDescent="0.25">
      <c r="A75" s="5" t="s">
        <v>167</v>
      </c>
      <c r="B75" s="5" t="s">
        <v>168</v>
      </c>
      <c r="C75">
        <v>1.52</v>
      </c>
      <c r="D75">
        <v>-2.5</v>
      </c>
      <c r="E75">
        <v>13.31</v>
      </c>
      <c r="F75">
        <v>2.4</v>
      </c>
      <c r="G75">
        <v>2.4300000000000002</v>
      </c>
      <c r="H75">
        <v>0.45</v>
      </c>
      <c r="I75">
        <v>-0.25</v>
      </c>
      <c r="J75">
        <v>0.01</v>
      </c>
      <c r="K75">
        <v>1.86</v>
      </c>
      <c r="L75">
        <v>2.42</v>
      </c>
      <c r="M75">
        <v>1.1399999999999999</v>
      </c>
      <c r="N75">
        <v>1.19</v>
      </c>
      <c r="O75">
        <v>2.44</v>
      </c>
      <c r="P75">
        <v>3.28</v>
      </c>
      <c r="Q75">
        <v>1.85</v>
      </c>
      <c r="R75">
        <v>2.94</v>
      </c>
      <c r="S75">
        <v>1.87</v>
      </c>
      <c r="T75">
        <v>1.93</v>
      </c>
      <c r="U75">
        <v>1.8</v>
      </c>
      <c r="V75">
        <v>1.61</v>
      </c>
    </row>
    <row r="76" spans="1:23" x14ac:dyDescent="0.25">
      <c r="A76" s="5" t="s">
        <v>169</v>
      </c>
      <c r="B76" s="5" t="s">
        <v>170</v>
      </c>
      <c r="C76">
        <v>12.27</v>
      </c>
      <c r="D76">
        <v>24.78</v>
      </c>
      <c r="E76">
        <v>19.32</v>
      </c>
      <c r="F76">
        <v>13.41</v>
      </c>
      <c r="G76">
        <v>5.92</v>
      </c>
      <c r="H76">
        <v>10.68</v>
      </c>
      <c r="I76">
        <v>5.32</v>
      </c>
      <c r="J76">
        <v>9.4700000000000006</v>
      </c>
      <c r="K76">
        <v>14.38</v>
      </c>
      <c r="L76">
        <v>14.31</v>
      </c>
      <c r="M76">
        <v>11.13</v>
      </c>
      <c r="N76">
        <v>14.79</v>
      </c>
      <c r="O76">
        <v>15.13</v>
      </c>
      <c r="P76">
        <v>13.29</v>
      </c>
      <c r="Q76">
        <v>12.67</v>
      </c>
      <c r="R76" t="s">
        <v>67</v>
      </c>
      <c r="S76" t="s">
        <v>67</v>
      </c>
      <c r="T76" t="s">
        <v>67</v>
      </c>
      <c r="U76" t="s">
        <v>67</v>
      </c>
      <c r="V76" t="s">
        <v>67</v>
      </c>
    </row>
    <row r="77" spans="1:23" x14ac:dyDescent="0.25">
      <c r="A77" s="5" t="s">
        <v>171</v>
      </c>
      <c r="B77" s="5" t="s">
        <v>172</v>
      </c>
      <c r="C77">
        <v>35.28</v>
      </c>
      <c r="D77">
        <v>30.86</v>
      </c>
      <c r="E77">
        <v>31.73</v>
      </c>
      <c r="F77">
        <v>41.87</v>
      </c>
      <c r="G77">
        <v>41.49</v>
      </c>
      <c r="H77">
        <v>33.85</v>
      </c>
      <c r="I77">
        <v>32.76</v>
      </c>
      <c r="J77">
        <v>36.4</v>
      </c>
      <c r="K77">
        <v>35.520000000000003</v>
      </c>
      <c r="L77">
        <v>35.22</v>
      </c>
      <c r="M77">
        <v>33</v>
      </c>
      <c r="N77">
        <v>32.76</v>
      </c>
      <c r="O77">
        <v>34.880000000000003</v>
      </c>
      <c r="P77">
        <v>32.840000000000003</v>
      </c>
      <c r="Q77">
        <v>31.01</v>
      </c>
      <c r="R77">
        <v>30.94</v>
      </c>
      <c r="S77">
        <v>27.66</v>
      </c>
      <c r="T77">
        <v>35.43</v>
      </c>
      <c r="U77">
        <v>36.76</v>
      </c>
      <c r="V77">
        <v>37.229999999999997</v>
      </c>
    </row>
    <row r="78" spans="1:23" x14ac:dyDescent="0.25">
      <c r="A78" s="5" t="s">
        <v>173</v>
      </c>
      <c r="B78" s="5" t="s">
        <v>174</v>
      </c>
      <c r="C78">
        <v>93.52</v>
      </c>
      <c r="D78">
        <v>91.29</v>
      </c>
      <c r="E78">
        <v>93.67</v>
      </c>
      <c r="F78">
        <v>84.73</v>
      </c>
      <c r="G78">
        <v>92.37</v>
      </c>
      <c r="H78">
        <v>77.290000000000006</v>
      </c>
      <c r="I78">
        <v>77.97</v>
      </c>
      <c r="J78">
        <v>87.08</v>
      </c>
      <c r="K78">
        <v>78.59</v>
      </c>
      <c r="L78">
        <v>82.35</v>
      </c>
      <c r="M78">
        <v>81.87</v>
      </c>
      <c r="N78">
        <v>73.680000000000007</v>
      </c>
      <c r="O78">
        <v>74.930000000000007</v>
      </c>
      <c r="P78">
        <v>76.430000000000007</v>
      </c>
      <c r="Q78">
        <v>74.349999999999994</v>
      </c>
      <c r="R78" t="s">
        <v>67</v>
      </c>
      <c r="S78" t="s">
        <v>67</v>
      </c>
      <c r="T78" t="s">
        <v>67</v>
      </c>
      <c r="U78" t="s">
        <v>67</v>
      </c>
      <c r="V78" t="s">
        <v>67</v>
      </c>
    </row>
    <row r="79" spans="1:23" x14ac:dyDescent="0.25">
      <c r="A79" s="5" t="s">
        <v>175</v>
      </c>
      <c r="B79" s="5" t="s">
        <v>176</v>
      </c>
      <c r="C79">
        <v>7438.0290000000005</v>
      </c>
      <c r="D79">
        <v>1034.546</v>
      </c>
      <c r="E79">
        <v>1565.4512999999999</v>
      </c>
      <c r="F79">
        <v>1808.5337999999999</v>
      </c>
      <c r="G79">
        <v>1416.3607</v>
      </c>
      <c r="H79">
        <v>1374.2264</v>
      </c>
      <c r="I79">
        <v>-1756.6762000000001</v>
      </c>
      <c r="J79">
        <v>949.64230000000009</v>
      </c>
      <c r="K79">
        <v>1390.4319</v>
      </c>
      <c r="L79">
        <v>2268.6999999999998</v>
      </c>
      <c r="M79">
        <v>1766.345</v>
      </c>
      <c r="N79">
        <v>1140.8320000000001</v>
      </c>
      <c r="O79">
        <v>1905.7080000000001</v>
      </c>
      <c r="P79">
        <v>1568.644</v>
      </c>
      <c r="Q79">
        <v>1980.251</v>
      </c>
      <c r="R79">
        <v>1484.3779999999999</v>
      </c>
      <c r="S79">
        <v>1195.9290000000001</v>
      </c>
      <c r="T79">
        <v>933.40800000000002</v>
      </c>
      <c r="U79">
        <v>1607.5360000000001</v>
      </c>
      <c r="V79">
        <v>2975.2379999999998</v>
      </c>
    </row>
    <row r="80" spans="1:23" x14ac:dyDescent="0.25">
      <c r="A80" s="5" t="s">
        <v>177</v>
      </c>
      <c r="B80" s="5" t="s">
        <v>178</v>
      </c>
      <c r="C80">
        <v>0</v>
      </c>
      <c r="D80">
        <v>-32.630000000000003</v>
      </c>
      <c r="E80">
        <v>0</v>
      </c>
      <c r="F80">
        <v>0</v>
      </c>
      <c r="G80">
        <v>0</v>
      </c>
      <c r="H80">
        <v>0</v>
      </c>
      <c r="I80">
        <v>0</v>
      </c>
      <c r="J80">
        <v>0</v>
      </c>
      <c r="K80">
        <v>-9.9999999999909051E-3</v>
      </c>
      <c r="L80">
        <v>0</v>
      </c>
      <c r="M80">
        <v>0</v>
      </c>
      <c r="N80">
        <v>0</v>
      </c>
      <c r="O80">
        <v>0</v>
      </c>
      <c r="P80">
        <v>0</v>
      </c>
      <c r="Q80">
        <v>0</v>
      </c>
      <c r="R80">
        <v>0</v>
      </c>
      <c r="S80">
        <v>0</v>
      </c>
      <c r="T80">
        <v>0</v>
      </c>
      <c r="U80">
        <v>0</v>
      </c>
      <c r="V80">
        <v>0</v>
      </c>
    </row>
    <row r="81" spans="1:22" x14ac:dyDescent="0.25">
      <c r="A81" s="5" t="s">
        <v>179</v>
      </c>
      <c r="B81" s="5" t="s">
        <v>180</v>
      </c>
      <c r="C81">
        <v>0.17</v>
      </c>
      <c r="D81">
        <v>-3.33</v>
      </c>
      <c r="E81">
        <v>-62.07</v>
      </c>
      <c r="F81">
        <v>-1.35</v>
      </c>
      <c r="G81">
        <v>-6.05</v>
      </c>
      <c r="H81">
        <v>36.08</v>
      </c>
      <c r="I81">
        <v>-30.59</v>
      </c>
      <c r="J81">
        <v>0.06</v>
      </c>
      <c r="K81">
        <v>-0.83</v>
      </c>
      <c r="L81">
        <v>2.64</v>
      </c>
      <c r="M81">
        <v>-3.57</v>
      </c>
      <c r="N81">
        <v>5.63</v>
      </c>
      <c r="O81">
        <v>7.44</v>
      </c>
      <c r="P81">
        <v>7.47</v>
      </c>
      <c r="Q81">
        <v>-1.22</v>
      </c>
      <c r="R81">
        <v>5.25</v>
      </c>
      <c r="S81">
        <v>4.0199999999999996</v>
      </c>
      <c r="T81">
        <v>4.05</v>
      </c>
      <c r="U81">
        <v>5.52</v>
      </c>
      <c r="V81">
        <v>7.07</v>
      </c>
    </row>
    <row r="82" spans="1:22" x14ac:dyDescent="0.25">
      <c r="A82" s="5" t="s">
        <v>181</v>
      </c>
      <c r="B82" s="5" t="s">
        <v>182</v>
      </c>
      <c r="C82">
        <v>-21.74</v>
      </c>
      <c r="D82">
        <v>-22.25</v>
      </c>
      <c r="E82">
        <v>-23.16</v>
      </c>
      <c r="F82">
        <v>9.56</v>
      </c>
      <c r="G82">
        <v>-0.19</v>
      </c>
      <c r="H82">
        <v>1.85</v>
      </c>
      <c r="I82">
        <v>-10.45</v>
      </c>
      <c r="J82">
        <v>0.62</v>
      </c>
      <c r="K82">
        <v>-0.59</v>
      </c>
      <c r="L82">
        <v>1.57</v>
      </c>
      <c r="M82">
        <v>3.17</v>
      </c>
      <c r="N82">
        <v>6.85</v>
      </c>
      <c r="O82">
        <v>4.5599999999999996</v>
      </c>
      <c r="P82">
        <v>3.83</v>
      </c>
      <c r="Q82">
        <v>2.68</v>
      </c>
      <c r="R82">
        <v>4.4400000000000004</v>
      </c>
      <c r="S82">
        <v>4.53</v>
      </c>
      <c r="T82">
        <v>5.55</v>
      </c>
      <c r="U82" t="s">
        <v>67</v>
      </c>
      <c r="V82" t="s">
        <v>67</v>
      </c>
    </row>
    <row r="83" spans="1:22" x14ac:dyDescent="0.25">
      <c r="A83" s="5" t="s">
        <v>183</v>
      </c>
      <c r="B83" s="5" t="s">
        <v>184</v>
      </c>
      <c r="C83">
        <v>-14.53</v>
      </c>
      <c r="D83">
        <v>-7.34</v>
      </c>
      <c r="E83">
        <v>-12.8</v>
      </c>
      <c r="F83">
        <v>-0.37</v>
      </c>
      <c r="G83">
        <v>-0.27</v>
      </c>
      <c r="H83">
        <v>1.47</v>
      </c>
      <c r="I83">
        <v>-6.46</v>
      </c>
      <c r="J83">
        <v>0.79</v>
      </c>
      <c r="K83">
        <v>2.2599999999999998</v>
      </c>
      <c r="L83">
        <v>3.92</v>
      </c>
      <c r="M83">
        <v>3.15</v>
      </c>
      <c r="N83">
        <v>4.91</v>
      </c>
      <c r="O83">
        <v>4.59</v>
      </c>
      <c r="P83">
        <v>3.91</v>
      </c>
      <c r="Q83">
        <v>3.52</v>
      </c>
      <c r="R83">
        <v>5.18</v>
      </c>
      <c r="S83" t="s">
        <v>67</v>
      </c>
      <c r="T83" t="s">
        <v>67</v>
      </c>
      <c r="U83" t="s">
        <v>67</v>
      </c>
      <c r="V83" t="s">
        <v>67</v>
      </c>
    </row>
    <row r="84" spans="1:22" x14ac:dyDescent="0.25">
      <c r="A84" s="5" t="s">
        <v>185</v>
      </c>
      <c r="B84" s="5" t="s">
        <v>186</v>
      </c>
      <c r="C84">
        <v>-6.53</v>
      </c>
      <c r="D84">
        <v>-6.9</v>
      </c>
      <c r="E84">
        <v>-6</v>
      </c>
      <c r="F84">
        <v>0.95</v>
      </c>
      <c r="G84">
        <v>1.83</v>
      </c>
      <c r="H84">
        <v>2.31</v>
      </c>
      <c r="I84">
        <v>-0.77</v>
      </c>
      <c r="J84">
        <v>2.69</v>
      </c>
      <c r="K84">
        <v>3.09</v>
      </c>
      <c r="L84">
        <v>3.72</v>
      </c>
      <c r="M84">
        <v>4.17</v>
      </c>
      <c r="N84" t="s">
        <v>67</v>
      </c>
      <c r="O84" t="s">
        <v>67</v>
      </c>
      <c r="P84" t="s">
        <v>67</v>
      </c>
      <c r="Q84" t="s">
        <v>67</v>
      </c>
      <c r="R84" t="s">
        <v>67</v>
      </c>
      <c r="S84" t="s">
        <v>67</v>
      </c>
      <c r="T84" t="s">
        <v>67</v>
      </c>
      <c r="U84" t="s">
        <v>67</v>
      </c>
      <c r="V84" t="s">
        <v>67</v>
      </c>
    </row>
    <row r="85" spans="1:22" x14ac:dyDescent="0.25">
      <c r="A85" s="5" t="s">
        <v>187</v>
      </c>
      <c r="B85" s="5" t="s">
        <v>188</v>
      </c>
      <c r="C85">
        <v>-158.02000000000001</v>
      </c>
      <c r="D85">
        <v>-119.24</v>
      </c>
      <c r="E85">
        <v>83.97</v>
      </c>
      <c r="F85">
        <v>-10.86</v>
      </c>
      <c r="G85">
        <v>429.13</v>
      </c>
      <c r="H85">
        <v>-278.87</v>
      </c>
      <c r="I85">
        <v>-2466.67</v>
      </c>
      <c r="J85">
        <v>-99.52</v>
      </c>
      <c r="K85">
        <v>-25.76</v>
      </c>
      <c r="L85">
        <v>121.93</v>
      </c>
      <c r="M85">
        <v>-4.96</v>
      </c>
      <c r="N85">
        <v>-51.15</v>
      </c>
      <c r="O85">
        <v>-21.88</v>
      </c>
      <c r="P85">
        <v>98.87</v>
      </c>
      <c r="Q85">
        <v>-35.79</v>
      </c>
      <c r="R85">
        <v>66.73</v>
      </c>
      <c r="S85">
        <v>11.96</v>
      </c>
      <c r="T85">
        <v>10.47</v>
      </c>
      <c r="U85">
        <v>11.7</v>
      </c>
      <c r="V85">
        <v>53.42</v>
      </c>
    </row>
    <row r="86" spans="1:22" x14ac:dyDescent="0.25">
      <c r="A86" s="5" t="s">
        <v>189</v>
      </c>
      <c r="B86" s="5" t="s">
        <v>190</v>
      </c>
      <c r="C86">
        <v>-64.430000000000007</v>
      </c>
      <c r="D86">
        <v>-15.38</v>
      </c>
      <c r="E86">
        <v>167.41</v>
      </c>
      <c r="F86">
        <v>46.47</v>
      </c>
      <c r="G86">
        <v>-772.14</v>
      </c>
      <c r="H86">
        <v>-948.35</v>
      </c>
      <c r="I86">
        <v>-863.98</v>
      </c>
      <c r="J86">
        <v>-1.1200000000000001</v>
      </c>
      <c r="K86">
        <v>30.4</v>
      </c>
      <c r="L86">
        <v>21.94</v>
      </c>
      <c r="M86">
        <v>-26</v>
      </c>
      <c r="N86">
        <v>8.61</v>
      </c>
      <c r="O86">
        <v>13.73</v>
      </c>
      <c r="P86">
        <v>43.27</v>
      </c>
      <c r="Q86">
        <v>14.3</v>
      </c>
      <c r="R86">
        <v>29.72</v>
      </c>
      <c r="S86">
        <v>11.38</v>
      </c>
      <c r="T86">
        <v>25.2</v>
      </c>
      <c r="U86" t="s">
        <v>67</v>
      </c>
      <c r="V86" t="s">
        <v>67</v>
      </c>
    </row>
    <row r="87" spans="1:22" x14ac:dyDescent="0.25">
      <c r="A87" s="5" t="s">
        <v>191</v>
      </c>
      <c r="B87" s="5" t="s">
        <v>192</v>
      </c>
      <c r="C87">
        <v>45</v>
      </c>
      <c r="D87">
        <v>20.83</v>
      </c>
      <c r="E87">
        <v>-448.66</v>
      </c>
      <c r="F87">
        <v>-485.36</v>
      </c>
      <c r="G87">
        <v>-488.34</v>
      </c>
      <c r="H87">
        <v>-549.78</v>
      </c>
      <c r="I87">
        <v>-495</v>
      </c>
      <c r="J87">
        <v>-11.89</v>
      </c>
      <c r="K87">
        <v>3.64</v>
      </c>
      <c r="L87">
        <v>28.56</v>
      </c>
      <c r="M87">
        <v>-2.98</v>
      </c>
      <c r="N87">
        <v>11.36</v>
      </c>
      <c r="O87">
        <v>23.98</v>
      </c>
      <c r="P87">
        <v>30.45</v>
      </c>
      <c r="Q87">
        <v>13.01</v>
      </c>
      <c r="R87">
        <v>30.86</v>
      </c>
      <c r="S87" t="s">
        <v>67</v>
      </c>
      <c r="T87" t="s">
        <v>67</v>
      </c>
      <c r="U87" t="s">
        <v>67</v>
      </c>
      <c r="V87" t="s">
        <v>67</v>
      </c>
    </row>
    <row r="88" spans="1:22" x14ac:dyDescent="0.25">
      <c r="A88" s="5" t="s">
        <v>193</v>
      </c>
      <c r="B88" s="5" t="s">
        <v>194</v>
      </c>
      <c r="C88">
        <v>-252.39</v>
      </c>
      <c r="D88">
        <v>-237.09</v>
      </c>
      <c r="E88">
        <v>-230.28</v>
      </c>
      <c r="F88">
        <v>-240.86</v>
      </c>
      <c r="G88">
        <v>-229.89</v>
      </c>
      <c r="H88">
        <v>-276.38</v>
      </c>
      <c r="I88">
        <v>-241.82</v>
      </c>
      <c r="J88">
        <v>6.04</v>
      </c>
      <c r="K88">
        <v>17.04</v>
      </c>
      <c r="L88">
        <v>20.79</v>
      </c>
      <c r="M88">
        <v>13.94</v>
      </c>
      <c r="N88" t="s">
        <v>67</v>
      </c>
      <c r="O88" t="s">
        <v>67</v>
      </c>
      <c r="P88" t="s">
        <v>67</v>
      </c>
      <c r="Q88" t="s">
        <v>67</v>
      </c>
      <c r="R88" t="s">
        <v>67</v>
      </c>
      <c r="S88" t="s">
        <v>67</v>
      </c>
      <c r="T88" t="s">
        <v>67</v>
      </c>
      <c r="U88" t="s">
        <v>67</v>
      </c>
      <c r="V88" t="s">
        <v>67</v>
      </c>
    </row>
    <row r="89" spans="1:22" x14ac:dyDescent="0.25">
      <c r="A89" s="5" t="s">
        <v>195</v>
      </c>
      <c r="B89" s="5" t="s">
        <v>196</v>
      </c>
      <c r="C89">
        <v>0.33</v>
      </c>
      <c r="D89" t="s">
        <v>67</v>
      </c>
      <c r="E89">
        <v>-0.01</v>
      </c>
      <c r="F89">
        <v>-0.03</v>
      </c>
      <c r="G89">
        <v>-0.02</v>
      </c>
      <c r="H89">
        <v>-0.12</v>
      </c>
      <c r="I89" t="s">
        <v>67</v>
      </c>
      <c r="J89">
        <v>-176.62</v>
      </c>
      <c r="K89">
        <v>4.01</v>
      </c>
      <c r="L89">
        <v>0.72</v>
      </c>
      <c r="M89">
        <v>-12.21</v>
      </c>
      <c r="N89">
        <v>2.04</v>
      </c>
      <c r="O89">
        <v>0.95</v>
      </c>
      <c r="P89">
        <v>0.49</v>
      </c>
      <c r="Q89">
        <v>1.92</v>
      </c>
      <c r="R89">
        <v>0.52</v>
      </c>
      <c r="S89" t="s">
        <v>67</v>
      </c>
      <c r="T89" t="s">
        <v>67</v>
      </c>
      <c r="U89" t="s">
        <v>67</v>
      </c>
      <c r="V89" t="s">
        <v>67</v>
      </c>
    </row>
    <row r="90" spans="1:22" x14ac:dyDescent="0.25">
      <c r="A90" s="5" t="s">
        <v>197</v>
      </c>
      <c r="B90" s="5" t="s">
        <v>198</v>
      </c>
      <c r="C90">
        <v>-46.54</v>
      </c>
      <c r="D90">
        <v>25.45</v>
      </c>
      <c r="E90">
        <v>-77.92</v>
      </c>
      <c r="F90">
        <v>112.8</v>
      </c>
      <c r="G90">
        <v>-44.15</v>
      </c>
      <c r="H90">
        <v>81.08</v>
      </c>
      <c r="I90">
        <v>-49.46</v>
      </c>
      <c r="J90">
        <v>-34.17</v>
      </c>
      <c r="K90">
        <v>-4.43</v>
      </c>
      <c r="L90">
        <v>31.53</v>
      </c>
      <c r="M90">
        <v>-15.44</v>
      </c>
      <c r="N90">
        <v>-5.24</v>
      </c>
      <c r="O90">
        <v>5.8</v>
      </c>
      <c r="P90">
        <v>14.1</v>
      </c>
      <c r="Q90">
        <v>-3.92</v>
      </c>
      <c r="R90">
        <v>37.25</v>
      </c>
      <c r="S90">
        <v>13.04</v>
      </c>
      <c r="T90">
        <v>3.19</v>
      </c>
      <c r="U90">
        <v>10.24</v>
      </c>
      <c r="V90">
        <v>2.5</v>
      </c>
    </row>
    <row r="91" spans="1:22" x14ac:dyDescent="0.25">
      <c r="A91" s="5" t="s">
        <v>199</v>
      </c>
      <c r="B91" s="5" t="s">
        <v>200</v>
      </c>
      <c r="C91">
        <v>-33</v>
      </c>
      <c r="D91">
        <v>20.11</v>
      </c>
      <c r="E91">
        <v>-3.09</v>
      </c>
      <c r="F91">
        <v>49.91</v>
      </c>
      <c r="G91">
        <v>-4.18</v>
      </c>
      <c r="H91">
        <v>-0.85</v>
      </c>
      <c r="I91">
        <v>-29.35</v>
      </c>
      <c r="J91">
        <v>-2.36</v>
      </c>
      <c r="K91">
        <v>3.89</v>
      </c>
      <c r="L91">
        <v>3.62</v>
      </c>
      <c r="M91">
        <v>-4.96</v>
      </c>
      <c r="N91">
        <v>4.8899999999999997</v>
      </c>
      <c r="O91">
        <v>5.33</v>
      </c>
      <c r="P91">
        <v>15.81</v>
      </c>
      <c r="Q91">
        <v>15.46</v>
      </c>
      <c r="R91">
        <v>17.829999999999998</v>
      </c>
      <c r="S91">
        <v>8.82</v>
      </c>
      <c r="T91">
        <v>5.31</v>
      </c>
      <c r="U91" t="s">
        <v>67</v>
      </c>
      <c r="V91" t="s">
        <v>67</v>
      </c>
    </row>
    <row r="92" spans="1:22" x14ac:dyDescent="0.25">
      <c r="A92" s="5" t="s">
        <v>201</v>
      </c>
      <c r="B92" s="5" t="s">
        <v>202</v>
      </c>
      <c r="C92">
        <v>-6.07</v>
      </c>
      <c r="D92">
        <v>19.45</v>
      </c>
      <c r="E92">
        <v>4.47</v>
      </c>
      <c r="F92">
        <v>13.22</v>
      </c>
      <c r="G92">
        <v>-10.23</v>
      </c>
      <c r="H92">
        <v>4.91</v>
      </c>
      <c r="I92">
        <v>-14.39</v>
      </c>
      <c r="J92">
        <v>-5.55</v>
      </c>
      <c r="K92">
        <v>2.44</v>
      </c>
      <c r="L92">
        <v>6.15</v>
      </c>
      <c r="M92">
        <v>-0.94</v>
      </c>
      <c r="N92">
        <v>9.6</v>
      </c>
      <c r="O92">
        <v>13.25</v>
      </c>
      <c r="P92">
        <v>12.73</v>
      </c>
      <c r="Q92">
        <v>11.96</v>
      </c>
      <c r="R92">
        <v>13.24</v>
      </c>
      <c r="S92" t="s">
        <v>67</v>
      </c>
      <c r="T92" t="s">
        <v>67</v>
      </c>
      <c r="U92" t="s">
        <v>67</v>
      </c>
      <c r="V92" t="s">
        <v>67</v>
      </c>
    </row>
    <row r="93" spans="1:22" x14ac:dyDescent="0.25">
      <c r="A93" s="5" t="s">
        <v>203</v>
      </c>
      <c r="B93" s="5" t="s">
        <v>204</v>
      </c>
      <c r="C93">
        <v>-0.57999999999999996</v>
      </c>
      <c r="D93">
        <v>2.5299999999999998</v>
      </c>
      <c r="E93">
        <v>-0.54</v>
      </c>
      <c r="F93">
        <v>7.83</v>
      </c>
      <c r="G93">
        <v>-2.04</v>
      </c>
      <c r="H93">
        <v>1.98</v>
      </c>
      <c r="I93">
        <v>-2.4</v>
      </c>
      <c r="J93">
        <v>3.85</v>
      </c>
      <c r="K93">
        <v>7.59</v>
      </c>
      <c r="L93">
        <v>9.0500000000000007</v>
      </c>
      <c r="M93">
        <v>6.15</v>
      </c>
      <c r="N93" t="s">
        <v>67</v>
      </c>
      <c r="O93" t="s">
        <v>67</v>
      </c>
      <c r="P93" t="s">
        <v>67</v>
      </c>
      <c r="Q93" t="s">
        <v>67</v>
      </c>
      <c r="R93" t="s">
        <v>67</v>
      </c>
      <c r="S93" t="s">
        <v>67</v>
      </c>
      <c r="T93" t="s">
        <v>67</v>
      </c>
      <c r="U93" t="s">
        <v>67</v>
      </c>
      <c r="V93" t="s">
        <v>67</v>
      </c>
    </row>
    <row r="94" spans="1:22" x14ac:dyDescent="0.25">
      <c r="A94" s="5" t="s">
        <v>205</v>
      </c>
      <c r="B94" s="5" t="s">
        <v>206</v>
      </c>
      <c r="C94">
        <v>618.97</v>
      </c>
      <c r="D94">
        <v>-39.96</v>
      </c>
      <c r="E94">
        <v>-13.44</v>
      </c>
      <c r="F94">
        <v>27.69</v>
      </c>
      <c r="G94">
        <v>3.07</v>
      </c>
      <c r="H94">
        <v>-178.23</v>
      </c>
      <c r="I94">
        <v>-284.98</v>
      </c>
      <c r="J94">
        <v>-31.7</v>
      </c>
      <c r="K94">
        <v>-38.71</v>
      </c>
      <c r="L94">
        <v>28.44</v>
      </c>
      <c r="M94">
        <v>54.83</v>
      </c>
      <c r="N94">
        <v>-40.14</v>
      </c>
      <c r="O94">
        <v>21.49</v>
      </c>
      <c r="P94">
        <v>-20.79</v>
      </c>
      <c r="Q94">
        <v>33.409999999999997</v>
      </c>
      <c r="R94">
        <v>24.12</v>
      </c>
      <c r="S94">
        <v>28.13</v>
      </c>
      <c r="T94">
        <v>-41.94</v>
      </c>
      <c r="U94">
        <v>-45.97</v>
      </c>
      <c r="V94">
        <v>17.239999999999998</v>
      </c>
    </row>
    <row r="95" spans="1:22" x14ac:dyDescent="0.25">
      <c r="A95" s="5" t="s">
        <v>207</v>
      </c>
      <c r="B95" s="5" t="s">
        <v>208</v>
      </c>
      <c r="C95">
        <v>188.52</v>
      </c>
      <c r="D95">
        <v>-8.57</v>
      </c>
      <c r="E95">
        <v>5.77</v>
      </c>
      <c r="F95">
        <v>-49.16</v>
      </c>
      <c r="G95">
        <v>-153.38</v>
      </c>
      <c r="H95">
        <v>-164.97</v>
      </c>
      <c r="I95">
        <v>-118.46</v>
      </c>
      <c r="J95">
        <v>-13.99</v>
      </c>
      <c r="K95">
        <v>14.85</v>
      </c>
      <c r="L95">
        <v>14.38</v>
      </c>
      <c r="M95">
        <v>12.06</v>
      </c>
      <c r="N95">
        <v>-13.15</v>
      </c>
      <c r="O95">
        <v>11.37</v>
      </c>
      <c r="P95">
        <v>12.25</v>
      </c>
      <c r="Q95">
        <v>28.55</v>
      </c>
      <c r="R95">
        <v>3.44</v>
      </c>
      <c r="S95">
        <v>-19.93</v>
      </c>
      <c r="T95">
        <v>-23.56</v>
      </c>
      <c r="U95" t="s">
        <v>67</v>
      </c>
      <c r="V95" t="s">
        <v>67</v>
      </c>
    </row>
    <row r="96" spans="1:22" x14ac:dyDescent="0.25">
      <c r="A96" s="5" t="s">
        <v>209</v>
      </c>
      <c r="B96" s="5" t="s">
        <v>210</v>
      </c>
      <c r="C96">
        <v>119.27</v>
      </c>
      <c r="D96">
        <v>-40.17</v>
      </c>
      <c r="E96">
        <v>-89.18</v>
      </c>
      <c r="F96">
        <v>-92.83</v>
      </c>
      <c r="G96">
        <v>-106.11</v>
      </c>
      <c r="H96">
        <v>-101.04</v>
      </c>
      <c r="I96">
        <v>-54.42</v>
      </c>
      <c r="J96">
        <v>-5.46</v>
      </c>
      <c r="K96">
        <v>5.18</v>
      </c>
      <c r="L96">
        <v>8.77</v>
      </c>
      <c r="M96">
        <v>9.76</v>
      </c>
      <c r="N96">
        <v>3.62</v>
      </c>
      <c r="O96">
        <v>17.27</v>
      </c>
      <c r="P96">
        <v>4.59</v>
      </c>
      <c r="Q96">
        <v>-0.45</v>
      </c>
      <c r="R96">
        <v>-3.68</v>
      </c>
      <c r="S96" t="s">
        <v>67</v>
      </c>
      <c r="T96" t="s">
        <v>67</v>
      </c>
      <c r="U96" t="s">
        <v>67</v>
      </c>
      <c r="V96" t="s">
        <v>67</v>
      </c>
    </row>
    <row r="97" spans="1:23" x14ac:dyDescent="0.25">
      <c r="A97" s="5" t="s">
        <v>211</v>
      </c>
      <c r="B97" s="5" t="s">
        <v>212</v>
      </c>
      <c r="C97">
        <v>9.1199999999999992</v>
      </c>
      <c r="D97">
        <v>-47.3</v>
      </c>
      <c r="E97">
        <v>-47.32</v>
      </c>
      <c r="F97">
        <v>-43.82</v>
      </c>
      <c r="G97">
        <v>-48.67</v>
      </c>
      <c r="H97">
        <v>-45.64</v>
      </c>
      <c r="I97">
        <v>-25.4</v>
      </c>
      <c r="J97">
        <v>5.91</v>
      </c>
      <c r="K97">
        <v>4.88</v>
      </c>
      <c r="L97">
        <v>4.16</v>
      </c>
      <c r="M97">
        <v>3.04</v>
      </c>
      <c r="N97" t="s">
        <v>67</v>
      </c>
      <c r="O97" t="s">
        <v>67</v>
      </c>
      <c r="P97" t="s">
        <v>67</v>
      </c>
      <c r="Q97" t="s">
        <v>67</v>
      </c>
      <c r="R97" t="s">
        <v>67</v>
      </c>
      <c r="S97" t="s">
        <v>67</v>
      </c>
      <c r="T97" t="s">
        <v>67</v>
      </c>
      <c r="U97" t="s">
        <v>67</v>
      </c>
      <c r="V97" t="s">
        <v>67</v>
      </c>
    </row>
    <row r="98" spans="1:23" x14ac:dyDescent="0.25">
      <c r="A98" s="5" t="s">
        <v>213</v>
      </c>
      <c r="B98" s="5" t="s">
        <v>214</v>
      </c>
      <c r="C98">
        <v>-407</v>
      </c>
      <c r="D98">
        <v>-591</v>
      </c>
      <c r="E98">
        <v>-415</v>
      </c>
      <c r="F98">
        <v>-2087</v>
      </c>
      <c r="G98">
        <v>-1194</v>
      </c>
      <c r="H98">
        <v>-3652</v>
      </c>
      <c r="I98">
        <v>-3437</v>
      </c>
      <c r="J98">
        <v>-2593</v>
      </c>
      <c r="K98">
        <v>-4131</v>
      </c>
      <c r="L98">
        <v>-3462</v>
      </c>
      <c r="M98">
        <v>-3366</v>
      </c>
      <c r="N98">
        <v>-5365</v>
      </c>
      <c r="O98">
        <v>-5016</v>
      </c>
      <c r="P98">
        <v>-4062</v>
      </c>
      <c r="Q98">
        <v>-3859</v>
      </c>
      <c r="R98">
        <v>11059</v>
      </c>
      <c r="S98">
        <v>9934</v>
      </c>
      <c r="T98">
        <v>10055</v>
      </c>
      <c r="U98">
        <v>9790</v>
      </c>
      <c r="V98">
        <v>10337</v>
      </c>
      <c r="W98">
        <v>10207</v>
      </c>
    </row>
  </sheetData>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W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3" width="10" customWidth="1"/>
    <col min="14" max="14" width="20" customWidth="1"/>
    <col min="15" max="15" width="10" customWidth="1"/>
    <col min="16" max="16" width="21" customWidth="1"/>
    <col min="17" max="17" width="20" customWidth="1"/>
    <col min="18" max="19" width="10" customWidth="1"/>
    <col min="20" max="20" width="20" customWidth="1"/>
    <col min="21" max="21" width="10" customWidth="1"/>
    <col min="22" max="22" width="20" customWidth="1"/>
    <col min="23" max="23" width="10" customWidth="1"/>
  </cols>
  <sheetData>
    <row r="1" spans="1:23" ht="18.75" customHeight="1" x14ac:dyDescent="0.3">
      <c r="A1" s="1" t="s">
        <v>988</v>
      </c>
      <c r="B1" s="2" t="s">
        <v>989</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990</v>
      </c>
      <c r="C4" s="5" t="s">
        <v>9</v>
      </c>
      <c r="D4" s="5"/>
      <c r="E4" t="s">
        <v>991</v>
      </c>
      <c r="G4" t="s">
        <v>992</v>
      </c>
      <c r="H4" t="s">
        <v>220</v>
      </c>
      <c r="J4" t="s">
        <v>993</v>
      </c>
      <c r="L4" t="s">
        <v>994</v>
      </c>
    </row>
    <row r="5" spans="1:23" x14ac:dyDescent="0.25">
      <c r="A5" s="5" t="s">
        <v>15</v>
      </c>
      <c r="B5" t="s">
        <v>995</v>
      </c>
      <c r="C5" s="5" t="s">
        <v>17</v>
      </c>
      <c r="D5" s="5"/>
      <c r="E5" t="s">
        <v>996</v>
      </c>
      <c r="G5" t="s">
        <v>11</v>
      </c>
      <c r="H5" t="s">
        <v>507</v>
      </c>
      <c r="J5" t="s">
        <v>408</v>
      </c>
      <c r="L5" t="s">
        <v>997</v>
      </c>
    </row>
    <row r="6" spans="1:23" x14ac:dyDescent="0.25">
      <c r="A6" s="5" t="s">
        <v>23</v>
      </c>
      <c r="B6" t="s">
        <v>998</v>
      </c>
      <c r="C6" s="5" t="s">
        <v>25</v>
      </c>
      <c r="D6" s="5"/>
      <c r="E6" t="s">
        <v>999</v>
      </c>
      <c r="G6" t="s">
        <v>228</v>
      </c>
      <c r="H6" t="s">
        <v>20</v>
      </c>
      <c r="J6" t="s">
        <v>535</v>
      </c>
      <c r="L6" t="s">
        <v>1000</v>
      </c>
    </row>
    <row r="7" spans="1:23" x14ac:dyDescent="0.25">
      <c r="A7" s="5" t="s">
        <v>29</v>
      </c>
      <c r="B7" t="s">
        <v>1001</v>
      </c>
      <c r="C7" s="5" t="s">
        <v>31</v>
      </c>
      <c r="D7" s="5"/>
      <c r="E7" t="s">
        <v>1002</v>
      </c>
      <c r="G7" t="s">
        <v>318</v>
      </c>
      <c r="H7" t="s">
        <v>28</v>
      </c>
      <c r="J7" t="s">
        <v>1003</v>
      </c>
      <c r="L7" t="s">
        <v>1004</v>
      </c>
    </row>
    <row r="8" spans="1:23" x14ac:dyDescent="0.25">
      <c r="A8" s="5" t="s">
        <v>35</v>
      </c>
      <c r="B8" t="s">
        <v>36</v>
      </c>
      <c r="C8" s="5" t="s">
        <v>37</v>
      </c>
      <c r="D8" s="5"/>
      <c r="E8" t="s">
        <v>1005</v>
      </c>
      <c r="G8" t="s">
        <v>279</v>
      </c>
      <c r="H8" t="s">
        <v>34</v>
      </c>
      <c r="J8" t="s">
        <v>21</v>
      </c>
      <c r="L8" t="s">
        <v>1006</v>
      </c>
    </row>
    <row r="9" spans="1:23" x14ac:dyDescent="0.25">
      <c r="A9" s="5" t="s">
        <v>41</v>
      </c>
      <c r="B9" t="s">
        <v>42</v>
      </c>
      <c r="C9" s="5" t="s">
        <v>43</v>
      </c>
      <c r="D9" s="5"/>
      <c r="E9" t="s">
        <v>1007</v>
      </c>
      <c r="G9" t="s">
        <v>239</v>
      </c>
      <c r="H9" t="s">
        <v>40</v>
      </c>
    </row>
    <row r="10" spans="1:23" x14ac:dyDescent="0.25">
      <c r="A10" s="5" t="s">
        <v>45</v>
      </c>
      <c r="B10" t="s">
        <v>1008</v>
      </c>
      <c r="C10" s="5" t="s">
        <v>47</v>
      </c>
      <c r="D10" s="5"/>
      <c r="E10" t="s">
        <v>1009</v>
      </c>
    </row>
    <row r="11" spans="1:23" x14ac:dyDescent="0.25">
      <c r="A11" s="5" t="s">
        <v>49</v>
      </c>
      <c r="B11" t="s">
        <v>290</v>
      </c>
    </row>
    <row r="12" spans="1:23" x14ac:dyDescent="0.25">
      <c r="A12" s="5" t="s">
        <v>51</v>
      </c>
      <c r="B12" t="s">
        <v>52</v>
      </c>
    </row>
    <row r="13" spans="1:23" x14ac:dyDescent="0.25">
      <c r="A13" s="5" t="s">
        <v>53</v>
      </c>
      <c r="B13" t="s">
        <v>1010</v>
      </c>
    </row>
    <row r="14" spans="1:23" x14ac:dyDescent="0.25">
      <c r="A14" s="5" t="s">
        <v>55</v>
      </c>
      <c r="B14" t="s">
        <v>1011</v>
      </c>
    </row>
    <row r="15" spans="1:23" x14ac:dyDescent="0.25">
      <c r="A15" s="5" t="s">
        <v>57</v>
      </c>
      <c r="B15" t="s">
        <v>1012</v>
      </c>
    </row>
    <row r="16" spans="1:23" x14ac:dyDescent="0.25">
      <c r="A16" s="5" t="s">
        <v>59</v>
      </c>
      <c r="B16" t="s">
        <v>1013</v>
      </c>
    </row>
    <row r="17" spans="1:23" x14ac:dyDescent="0.25">
      <c r="A17" s="5" t="s">
        <v>61</v>
      </c>
      <c r="B17" t="s">
        <v>1014</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714.9</v>
      </c>
      <c r="D20">
        <v>653.29999999999995</v>
      </c>
      <c r="E20">
        <v>599.4</v>
      </c>
      <c r="F20">
        <v>593.1</v>
      </c>
      <c r="G20">
        <v>554.20000000000005</v>
      </c>
      <c r="H20">
        <v>523.79999999999995</v>
      </c>
      <c r="I20">
        <v>528.6</v>
      </c>
      <c r="J20">
        <v>503.3</v>
      </c>
      <c r="K20">
        <v>469</v>
      </c>
      <c r="L20">
        <v>446.8</v>
      </c>
      <c r="M20">
        <v>409.8</v>
      </c>
      <c r="N20">
        <v>420</v>
      </c>
      <c r="O20">
        <v>413.5</v>
      </c>
      <c r="P20">
        <v>400.5</v>
      </c>
      <c r="Q20">
        <v>431.1</v>
      </c>
      <c r="R20">
        <v>428.4</v>
      </c>
      <c r="S20">
        <v>416.2</v>
      </c>
      <c r="T20">
        <v>439.2</v>
      </c>
      <c r="U20">
        <v>436.9</v>
      </c>
      <c r="V20">
        <v>403.2</v>
      </c>
      <c r="W20" t="s">
        <v>67</v>
      </c>
    </row>
    <row r="21" spans="1:23" x14ac:dyDescent="0.25">
      <c r="A21" s="5" t="s">
        <v>299</v>
      </c>
      <c r="B21" s="5" t="s">
        <v>300</v>
      </c>
      <c r="C21">
        <v>552.70000000000005</v>
      </c>
      <c r="D21">
        <v>500.7</v>
      </c>
      <c r="E21">
        <v>455.1</v>
      </c>
      <c r="F21">
        <v>445.6</v>
      </c>
      <c r="G21">
        <v>412.8</v>
      </c>
      <c r="H21">
        <v>383.7</v>
      </c>
      <c r="I21">
        <v>364.5</v>
      </c>
      <c r="J21">
        <v>347.9</v>
      </c>
      <c r="K21">
        <v>319.5</v>
      </c>
      <c r="L21">
        <v>304.5</v>
      </c>
      <c r="M21">
        <v>284.60000000000002</v>
      </c>
      <c r="N21">
        <v>285.60000000000002</v>
      </c>
      <c r="O21">
        <v>285</v>
      </c>
      <c r="P21">
        <v>282.10000000000002</v>
      </c>
      <c r="Q21">
        <v>314</v>
      </c>
      <c r="R21">
        <v>288.10000000000002</v>
      </c>
      <c r="S21">
        <v>275.5</v>
      </c>
      <c r="T21">
        <v>280.5</v>
      </c>
      <c r="U21">
        <v>282.3</v>
      </c>
      <c r="V21">
        <v>273.5</v>
      </c>
      <c r="W21" t="s">
        <v>67</v>
      </c>
    </row>
    <row r="22" spans="1:23" x14ac:dyDescent="0.25">
      <c r="A22" s="5" t="s">
        <v>68</v>
      </c>
      <c r="B22" s="5" t="s">
        <v>69</v>
      </c>
      <c r="C22">
        <v>57.8</v>
      </c>
      <c r="D22">
        <v>53.7</v>
      </c>
      <c r="E22">
        <v>49.2</v>
      </c>
      <c r="F22">
        <v>47</v>
      </c>
      <c r="G22">
        <v>36.799999999999997</v>
      </c>
      <c r="H22">
        <v>32.6</v>
      </c>
      <c r="I22">
        <v>29.4</v>
      </c>
      <c r="J22">
        <v>28.9</v>
      </c>
      <c r="K22">
        <v>30.1</v>
      </c>
      <c r="L22">
        <v>28.2</v>
      </c>
      <c r="M22">
        <v>18.7</v>
      </c>
      <c r="N22">
        <v>12.4</v>
      </c>
      <c r="O22">
        <v>14.3</v>
      </c>
      <c r="P22">
        <v>26.4</v>
      </c>
      <c r="Q22">
        <v>28.7</v>
      </c>
      <c r="R22">
        <v>15.9</v>
      </c>
      <c r="S22">
        <v>15.2</v>
      </c>
      <c r="T22">
        <v>27.5</v>
      </c>
      <c r="U22">
        <v>25</v>
      </c>
      <c r="V22">
        <v>33</v>
      </c>
      <c r="W22" t="s">
        <v>67</v>
      </c>
    </row>
    <row r="23" spans="1:23" x14ac:dyDescent="0.25">
      <c r="A23" s="5" t="s">
        <v>70</v>
      </c>
      <c r="B23" s="5" t="s">
        <v>71</v>
      </c>
      <c r="C23">
        <v>-3.5</v>
      </c>
      <c r="D23">
        <v>-0.4</v>
      </c>
      <c r="E23">
        <v>-0.3</v>
      </c>
      <c r="F23">
        <v>-0.8</v>
      </c>
      <c r="G23">
        <v>-0.5</v>
      </c>
      <c r="H23">
        <v>-1.1000000000000001</v>
      </c>
      <c r="I23">
        <v>-1.6</v>
      </c>
      <c r="J23">
        <v>-2.2000000000000002</v>
      </c>
      <c r="K23">
        <v>-0.9</v>
      </c>
      <c r="L23">
        <v>-1.8</v>
      </c>
      <c r="M23">
        <v>-1.9</v>
      </c>
      <c r="N23">
        <v>-1.7</v>
      </c>
      <c r="O23">
        <v>-1.5</v>
      </c>
      <c r="P23">
        <v>-5.3</v>
      </c>
      <c r="Q23">
        <v>-3.2</v>
      </c>
      <c r="R23">
        <v>-1.7</v>
      </c>
      <c r="S23">
        <v>-2</v>
      </c>
      <c r="T23">
        <v>-1.4</v>
      </c>
      <c r="U23">
        <v>-4.8</v>
      </c>
      <c r="V23">
        <v>-3</v>
      </c>
      <c r="W23" t="s">
        <v>67</v>
      </c>
    </row>
    <row r="24" spans="1:23" x14ac:dyDescent="0.25">
      <c r="A24" s="5" t="s">
        <v>72</v>
      </c>
      <c r="B24" s="5" t="s">
        <v>73</v>
      </c>
      <c r="C24">
        <v>54.3</v>
      </c>
      <c r="D24">
        <v>53.3</v>
      </c>
      <c r="E24">
        <v>48.9</v>
      </c>
      <c r="F24">
        <v>46.2</v>
      </c>
      <c r="G24">
        <v>36.299999999999997</v>
      </c>
      <c r="H24">
        <v>31.5</v>
      </c>
      <c r="I24">
        <v>27.8</v>
      </c>
      <c r="J24">
        <v>26.7</v>
      </c>
      <c r="K24">
        <v>29.2</v>
      </c>
      <c r="L24">
        <v>26.4</v>
      </c>
      <c r="M24">
        <v>16.8</v>
      </c>
      <c r="N24">
        <v>10.7</v>
      </c>
      <c r="O24">
        <v>12.8</v>
      </c>
      <c r="P24">
        <v>21.1</v>
      </c>
      <c r="Q24">
        <v>25.5</v>
      </c>
      <c r="R24">
        <v>14.2</v>
      </c>
      <c r="S24">
        <v>13.2</v>
      </c>
      <c r="T24">
        <v>26.1</v>
      </c>
      <c r="U24">
        <v>20.2</v>
      </c>
      <c r="V24">
        <v>30</v>
      </c>
      <c r="W24" t="s">
        <v>67</v>
      </c>
    </row>
    <row r="25" spans="1:23" x14ac:dyDescent="0.25">
      <c r="A25" s="5" t="s">
        <v>74</v>
      </c>
      <c r="B25" s="5" t="s">
        <v>75</v>
      </c>
      <c r="C25">
        <v>21.6</v>
      </c>
      <c r="D25">
        <v>17</v>
      </c>
      <c r="E25">
        <v>15.3</v>
      </c>
      <c r="F25">
        <v>15.8</v>
      </c>
      <c r="G25">
        <v>13.6</v>
      </c>
      <c r="H25">
        <v>10.1</v>
      </c>
      <c r="I25">
        <v>5.5</v>
      </c>
      <c r="J25">
        <v>7.1</v>
      </c>
      <c r="K25">
        <v>9.8000000000000007</v>
      </c>
      <c r="L25">
        <v>11.7</v>
      </c>
      <c r="M25">
        <v>9.1999999999999993</v>
      </c>
      <c r="N25">
        <v>2.5</v>
      </c>
      <c r="O25">
        <v>5.5</v>
      </c>
      <c r="P25">
        <v>1</v>
      </c>
      <c r="Q25">
        <v>11.6</v>
      </c>
      <c r="R25">
        <v>10.7</v>
      </c>
      <c r="S25">
        <v>7.2</v>
      </c>
      <c r="T25">
        <v>7.4</v>
      </c>
      <c r="U25">
        <v>8</v>
      </c>
      <c r="V25">
        <v>14.3</v>
      </c>
      <c r="W25" t="s">
        <v>67</v>
      </c>
    </row>
    <row r="26" spans="1:23" x14ac:dyDescent="0.25">
      <c r="A26" s="5" t="s">
        <v>76</v>
      </c>
      <c r="B26" s="5" t="s">
        <v>77</v>
      </c>
      <c r="C26">
        <v>32.700000000000003</v>
      </c>
      <c r="D26">
        <v>36.299999999999997</v>
      </c>
      <c r="E26">
        <v>33.6</v>
      </c>
      <c r="F26">
        <v>30.4</v>
      </c>
      <c r="G26">
        <v>22.7</v>
      </c>
      <c r="H26">
        <v>21.4</v>
      </c>
      <c r="I26">
        <v>21.6</v>
      </c>
      <c r="J26">
        <v>18.8</v>
      </c>
      <c r="K26">
        <v>18.600000000000001</v>
      </c>
      <c r="L26">
        <v>13.7</v>
      </c>
      <c r="M26">
        <v>6.7</v>
      </c>
      <c r="N26">
        <v>7</v>
      </c>
      <c r="O26">
        <v>5.9</v>
      </c>
      <c r="P26">
        <v>17.899999999999999</v>
      </c>
      <c r="Q26">
        <v>11.5</v>
      </c>
      <c r="R26">
        <v>1.2</v>
      </c>
      <c r="S26">
        <v>3.6</v>
      </c>
      <c r="T26">
        <v>16.399999999999999</v>
      </c>
      <c r="U26">
        <v>9.9</v>
      </c>
      <c r="V26">
        <v>13.7</v>
      </c>
      <c r="W26" t="s">
        <v>67</v>
      </c>
    </row>
    <row r="27" spans="1:23" x14ac:dyDescent="0.25">
      <c r="A27" s="5" t="s">
        <v>78</v>
      </c>
      <c r="B27" s="5" t="s">
        <v>79</v>
      </c>
      <c r="C27" t="s">
        <v>67</v>
      </c>
      <c r="D27" t="s">
        <v>67</v>
      </c>
      <c r="E27" t="s">
        <v>67</v>
      </c>
      <c r="F27" t="s">
        <v>67</v>
      </c>
      <c r="G27">
        <v>-0.4</v>
      </c>
      <c r="H27" t="s">
        <v>67</v>
      </c>
      <c r="I27" t="s">
        <v>67</v>
      </c>
      <c r="J27" t="s">
        <v>67</v>
      </c>
      <c r="K27" t="s">
        <v>67</v>
      </c>
      <c r="L27" t="s">
        <v>67</v>
      </c>
      <c r="M27" t="s">
        <v>67</v>
      </c>
      <c r="N27" t="s">
        <v>67</v>
      </c>
      <c r="O27" t="s">
        <v>67</v>
      </c>
      <c r="P27">
        <v>-3.8</v>
      </c>
      <c r="Q27">
        <v>-4.4000000000000004</v>
      </c>
      <c r="R27">
        <v>-0.9</v>
      </c>
      <c r="S27">
        <v>-1.4</v>
      </c>
      <c r="T27">
        <v>-3.6</v>
      </c>
      <c r="U27">
        <v>-3.3</v>
      </c>
      <c r="V27">
        <v>-5.2</v>
      </c>
      <c r="W27" t="s">
        <v>67</v>
      </c>
    </row>
    <row r="28" spans="1:23" x14ac:dyDescent="0.25">
      <c r="A28" s="5" t="s">
        <v>80</v>
      </c>
      <c r="B28" s="5" t="s">
        <v>81</v>
      </c>
      <c r="C28">
        <v>31.8</v>
      </c>
      <c r="D28">
        <v>36.299999999999997</v>
      </c>
      <c r="E28">
        <v>33.6</v>
      </c>
      <c r="F28">
        <v>30.4</v>
      </c>
      <c r="G28">
        <v>23.1</v>
      </c>
      <c r="H28">
        <v>21.4</v>
      </c>
      <c r="I28">
        <v>21.6</v>
      </c>
      <c r="J28">
        <v>18.8</v>
      </c>
      <c r="K28">
        <v>18.600000000000001</v>
      </c>
      <c r="L28">
        <v>13.7</v>
      </c>
      <c r="M28">
        <v>6.7</v>
      </c>
      <c r="N28">
        <v>7</v>
      </c>
      <c r="O28">
        <v>5.9</v>
      </c>
      <c r="P28">
        <v>14</v>
      </c>
      <c r="Q28">
        <v>7.1</v>
      </c>
      <c r="R28">
        <v>0.2</v>
      </c>
      <c r="S28">
        <v>2.2000000000000002</v>
      </c>
      <c r="T28">
        <v>13</v>
      </c>
      <c r="U28">
        <v>6.6</v>
      </c>
      <c r="V28">
        <v>8.5</v>
      </c>
      <c r="W28" t="s">
        <v>67</v>
      </c>
    </row>
    <row r="29" spans="1:23" x14ac:dyDescent="0.25">
      <c r="A29" s="5" t="s">
        <v>82</v>
      </c>
      <c r="B29" s="5" t="s">
        <v>83</v>
      </c>
      <c r="C29">
        <v>190.2</v>
      </c>
      <c r="D29">
        <v>185.5</v>
      </c>
      <c r="E29">
        <v>184.5</v>
      </c>
      <c r="F29">
        <v>192.4</v>
      </c>
      <c r="G29">
        <v>173.3</v>
      </c>
      <c r="H29">
        <v>171.9</v>
      </c>
      <c r="I29">
        <v>171.8</v>
      </c>
      <c r="J29">
        <v>157.9</v>
      </c>
      <c r="K29">
        <v>175.4</v>
      </c>
      <c r="L29">
        <v>168</v>
      </c>
      <c r="M29">
        <v>138.9</v>
      </c>
      <c r="N29">
        <v>120.8</v>
      </c>
      <c r="O29">
        <v>116.8</v>
      </c>
      <c r="P29">
        <v>125</v>
      </c>
      <c r="Q29">
        <v>128.1</v>
      </c>
      <c r="R29">
        <v>118.8</v>
      </c>
      <c r="S29">
        <v>103.8</v>
      </c>
      <c r="T29">
        <v>115.4</v>
      </c>
      <c r="U29">
        <v>110</v>
      </c>
      <c r="V29">
        <v>103.8</v>
      </c>
      <c r="W29" t="s">
        <v>67</v>
      </c>
    </row>
    <row r="30" spans="1:23" x14ac:dyDescent="0.25">
      <c r="A30" s="5" t="s">
        <v>84</v>
      </c>
      <c r="B30" s="5" t="s">
        <v>85</v>
      </c>
      <c r="C30">
        <v>377.1</v>
      </c>
      <c r="D30">
        <v>286.7</v>
      </c>
      <c r="E30">
        <v>221.6</v>
      </c>
      <c r="F30">
        <v>188.6</v>
      </c>
      <c r="G30">
        <v>182.3</v>
      </c>
      <c r="H30">
        <v>167.7</v>
      </c>
      <c r="I30">
        <v>159.69999999999999</v>
      </c>
      <c r="J30">
        <v>164</v>
      </c>
      <c r="K30">
        <v>114.3</v>
      </c>
      <c r="L30">
        <v>119.5</v>
      </c>
      <c r="M30">
        <v>129.69999999999999</v>
      </c>
      <c r="N30">
        <v>141.19999999999999</v>
      </c>
      <c r="O30">
        <v>148</v>
      </c>
      <c r="P30">
        <v>132.4</v>
      </c>
      <c r="Q30">
        <v>133.19999999999999</v>
      </c>
      <c r="R30">
        <v>134.69999999999999</v>
      </c>
      <c r="S30">
        <v>142.30000000000001</v>
      </c>
      <c r="T30">
        <v>119.6</v>
      </c>
      <c r="U30">
        <v>125.9</v>
      </c>
      <c r="V30">
        <v>119.2</v>
      </c>
      <c r="W30" t="s">
        <v>67</v>
      </c>
    </row>
    <row r="31" spans="1:23" x14ac:dyDescent="0.25">
      <c r="A31" s="5" t="s">
        <v>86</v>
      </c>
      <c r="B31" s="5" t="s">
        <v>87</v>
      </c>
      <c r="C31">
        <v>567.29999999999995</v>
      </c>
      <c r="D31">
        <v>472.2</v>
      </c>
      <c r="E31">
        <v>406.1</v>
      </c>
      <c r="F31">
        <v>381</v>
      </c>
      <c r="G31">
        <v>355.6</v>
      </c>
      <c r="H31">
        <v>339.6</v>
      </c>
      <c r="I31">
        <v>331.5</v>
      </c>
      <c r="J31">
        <v>321.89999999999998</v>
      </c>
      <c r="K31">
        <v>289.7</v>
      </c>
      <c r="L31">
        <v>287.5</v>
      </c>
      <c r="M31">
        <v>268.60000000000002</v>
      </c>
      <c r="N31">
        <v>262</v>
      </c>
      <c r="O31">
        <v>264.8</v>
      </c>
      <c r="P31">
        <v>257.39999999999998</v>
      </c>
      <c r="Q31">
        <v>261.3</v>
      </c>
      <c r="R31">
        <v>260.7</v>
      </c>
      <c r="S31">
        <v>250.3</v>
      </c>
      <c r="T31">
        <v>237.1</v>
      </c>
      <c r="U31">
        <v>237.8</v>
      </c>
      <c r="V31">
        <v>225.1</v>
      </c>
      <c r="W31" t="s">
        <v>67</v>
      </c>
    </row>
    <row r="32" spans="1:23" x14ac:dyDescent="0.25">
      <c r="A32" s="5" t="s">
        <v>88</v>
      </c>
      <c r="B32" s="5" t="s">
        <v>89</v>
      </c>
      <c r="C32">
        <v>202.1</v>
      </c>
      <c r="D32">
        <v>182.6</v>
      </c>
      <c r="E32">
        <v>149.5</v>
      </c>
      <c r="F32">
        <v>147</v>
      </c>
      <c r="G32">
        <v>140.9</v>
      </c>
      <c r="H32">
        <v>138.1</v>
      </c>
      <c r="I32">
        <v>161.4</v>
      </c>
      <c r="J32">
        <v>143.19999999999999</v>
      </c>
      <c r="K32">
        <v>138.69999999999999</v>
      </c>
      <c r="L32">
        <v>129.4</v>
      </c>
      <c r="M32">
        <v>117.7</v>
      </c>
      <c r="N32">
        <v>120.2</v>
      </c>
      <c r="O32">
        <v>115.1</v>
      </c>
      <c r="P32">
        <v>109.7</v>
      </c>
      <c r="Q32">
        <v>107.9</v>
      </c>
      <c r="R32" t="s">
        <v>67</v>
      </c>
      <c r="S32" t="s">
        <v>67</v>
      </c>
      <c r="T32" t="s">
        <v>67</v>
      </c>
      <c r="U32" t="s">
        <v>67</v>
      </c>
      <c r="V32" t="s">
        <v>67</v>
      </c>
      <c r="W32" t="s">
        <v>67</v>
      </c>
    </row>
    <row r="33" spans="1:23" x14ac:dyDescent="0.25">
      <c r="A33" s="5" t="s">
        <v>90</v>
      </c>
      <c r="B33" s="5" t="s">
        <v>91</v>
      </c>
      <c r="C33">
        <v>95.4</v>
      </c>
      <c r="D33">
        <v>35.4</v>
      </c>
      <c r="E33">
        <v>29.4</v>
      </c>
      <c r="F33">
        <v>29.1</v>
      </c>
      <c r="G33">
        <v>27.5</v>
      </c>
      <c r="H33">
        <v>27.8</v>
      </c>
      <c r="I33">
        <v>29.6</v>
      </c>
      <c r="J33">
        <v>44.1</v>
      </c>
      <c r="K33">
        <v>29.5</v>
      </c>
      <c r="L33">
        <v>37.4</v>
      </c>
      <c r="M33">
        <v>39.1</v>
      </c>
      <c r="N33">
        <v>29.3</v>
      </c>
      <c r="O33">
        <v>29.1</v>
      </c>
      <c r="P33">
        <v>20.399999999999999</v>
      </c>
      <c r="Q33">
        <v>40.299999999999997</v>
      </c>
      <c r="R33" t="s">
        <v>67</v>
      </c>
      <c r="S33" t="s">
        <v>67</v>
      </c>
      <c r="T33" t="s">
        <v>67</v>
      </c>
      <c r="U33" t="s">
        <v>67</v>
      </c>
      <c r="V33" t="s">
        <v>67</v>
      </c>
      <c r="W33" t="s">
        <v>67</v>
      </c>
    </row>
    <row r="34" spans="1:23" x14ac:dyDescent="0.25">
      <c r="A34" s="5" t="s">
        <v>92</v>
      </c>
      <c r="B34" s="5" t="s">
        <v>93</v>
      </c>
      <c r="C34">
        <v>297.5</v>
      </c>
      <c r="D34">
        <v>218</v>
      </c>
      <c r="E34">
        <v>178.9</v>
      </c>
      <c r="F34">
        <v>176.1</v>
      </c>
      <c r="G34">
        <v>168.4</v>
      </c>
      <c r="H34">
        <v>166</v>
      </c>
      <c r="I34">
        <v>191</v>
      </c>
      <c r="J34">
        <v>187.3</v>
      </c>
      <c r="K34">
        <v>168.3</v>
      </c>
      <c r="L34">
        <v>166.8</v>
      </c>
      <c r="M34">
        <v>156.80000000000001</v>
      </c>
      <c r="N34">
        <v>149.6</v>
      </c>
      <c r="O34">
        <v>144.19999999999999</v>
      </c>
      <c r="P34">
        <v>130</v>
      </c>
      <c r="Q34">
        <v>148.30000000000001</v>
      </c>
      <c r="R34">
        <v>154.30000000000001</v>
      </c>
      <c r="S34">
        <v>142.69999999999999</v>
      </c>
      <c r="T34">
        <v>137.4</v>
      </c>
      <c r="U34">
        <v>143.69999999999999</v>
      </c>
      <c r="V34">
        <v>131.80000000000001</v>
      </c>
      <c r="W34" t="s">
        <v>67</v>
      </c>
    </row>
    <row r="35" spans="1:23" x14ac:dyDescent="0.25">
      <c r="A35" s="5" t="s">
        <v>78</v>
      </c>
      <c r="B35" s="5" t="s">
        <v>79</v>
      </c>
      <c r="C35" t="s">
        <v>67</v>
      </c>
      <c r="D35" t="s">
        <v>67</v>
      </c>
      <c r="E35" t="s">
        <v>67</v>
      </c>
      <c r="F35" t="s">
        <v>67</v>
      </c>
      <c r="G35">
        <v>-0.4</v>
      </c>
      <c r="H35" t="s">
        <v>67</v>
      </c>
      <c r="I35" t="s">
        <v>67</v>
      </c>
      <c r="J35" t="s">
        <v>67</v>
      </c>
      <c r="K35" t="s">
        <v>67</v>
      </c>
      <c r="L35" t="s">
        <v>67</v>
      </c>
      <c r="M35" t="s">
        <v>67</v>
      </c>
      <c r="N35">
        <v>0.1</v>
      </c>
      <c r="O35" t="s">
        <v>67</v>
      </c>
      <c r="P35" t="s">
        <v>67</v>
      </c>
      <c r="Q35">
        <v>13.7</v>
      </c>
      <c r="R35">
        <v>13.4</v>
      </c>
      <c r="S35">
        <v>12.6</v>
      </c>
      <c r="T35">
        <v>5.0999999999999996</v>
      </c>
      <c r="U35">
        <v>5.7</v>
      </c>
      <c r="V35">
        <v>5.7</v>
      </c>
      <c r="W35" t="s">
        <v>67</v>
      </c>
    </row>
    <row r="36" spans="1:23" x14ac:dyDescent="0.25">
      <c r="A36" s="5" t="s">
        <v>94</v>
      </c>
      <c r="B36" s="5" t="s">
        <v>95</v>
      </c>
      <c r="C36">
        <v>269.8</v>
      </c>
      <c r="D36">
        <v>254.2</v>
      </c>
      <c r="E36">
        <v>227.2</v>
      </c>
      <c r="F36">
        <v>204.9</v>
      </c>
      <c r="G36">
        <v>187.6</v>
      </c>
      <c r="H36">
        <v>173.7</v>
      </c>
      <c r="I36">
        <v>140.4</v>
      </c>
      <c r="J36">
        <v>134.69999999999999</v>
      </c>
      <c r="K36">
        <v>121.5</v>
      </c>
      <c r="L36">
        <v>120.7</v>
      </c>
      <c r="M36">
        <v>111.7</v>
      </c>
      <c r="N36">
        <v>112.3</v>
      </c>
      <c r="O36">
        <v>120.6</v>
      </c>
      <c r="P36">
        <v>127.4</v>
      </c>
      <c r="Q36">
        <v>99.3</v>
      </c>
      <c r="R36">
        <v>93</v>
      </c>
      <c r="S36">
        <v>95</v>
      </c>
      <c r="T36">
        <v>94.6</v>
      </c>
      <c r="U36">
        <v>88.4</v>
      </c>
      <c r="V36">
        <v>87.6</v>
      </c>
      <c r="W36" t="s">
        <v>67</v>
      </c>
    </row>
    <row r="37" spans="1:23" x14ac:dyDescent="0.25">
      <c r="A37" s="5" t="s">
        <v>96</v>
      </c>
      <c r="B37" s="5" t="s">
        <v>97</v>
      </c>
      <c r="C37">
        <v>567.29999999999995</v>
      </c>
      <c r="D37">
        <v>472.2</v>
      </c>
      <c r="E37">
        <v>406.1</v>
      </c>
      <c r="F37">
        <v>381</v>
      </c>
      <c r="G37">
        <v>355.6</v>
      </c>
      <c r="H37">
        <v>339.6</v>
      </c>
      <c r="I37">
        <v>331.5</v>
      </c>
      <c r="J37">
        <v>321.89999999999998</v>
      </c>
      <c r="K37">
        <v>289.7</v>
      </c>
      <c r="L37">
        <v>287.5</v>
      </c>
      <c r="M37">
        <v>268.60000000000002</v>
      </c>
      <c r="N37">
        <v>262</v>
      </c>
      <c r="O37">
        <v>264.8</v>
      </c>
      <c r="P37">
        <v>257.39999999999998</v>
      </c>
      <c r="Q37">
        <v>261.3</v>
      </c>
      <c r="R37">
        <v>260.7</v>
      </c>
      <c r="S37">
        <v>250.3</v>
      </c>
      <c r="T37">
        <v>237.1</v>
      </c>
      <c r="U37">
        <v>237.8</v>
      </c>
      <c r="V37">
        <v>225.1</v>
      </c>
      <c r="W37" t="s">
        <v>67</v>
      </c>
    </row>
    <row r="38" spans="1:23" x14ac:dyDescent="0.25">
      <c r="A38" s="5" t="s">
        <v>98</v>
      </c>
      <c r="B38" s="5" t="s">
        <v>99</v>
      </c>
      <c r="C38">
        <v>7.42</v>
      </c>
      <c r="D38">
        <v>7.4</v>
      </c>
      <c r="E38">
        <v>7.4</v>
      </c>
      <c r="F38">
        <v>7.4</v>
      </c>
      <c r="G38">
        <v>7.4</v>
      </c>
      <c r="H38">
        <v>7.4</v>
      </c>
      <c r="I38">
        <v>7.4</v>
      </c>
      <c r="J38">
        <v>7.38</v>
      </c>
      <c r="K38">
        <v>7.4</v>
      </c>
      <c r="L38">
        <v>7.4</v>
      </c>
      <c r="M38">
        <v>7.4</v>
      </c>
      <c r="N38">
        <v>7.4</v>
      </c>
      <c r="O38">
        <v>7.4</v>
      </c>
      <c r="P38">
        <v>7.4</v>
      </c>
      <c r="Q38">
        <v>6</v>
      </c>
      <c r="R38">
        <v>6</v>
      </c>
      <c r="S38">
        <v>6</v>
      </c>
      <c r="T38">
        <v>6</v>
      </c>
      <c r="U38">
        <v>6</v>
      </c>
      <c r="V38">
        <v>6</v>
      </c>
      <c r="W38">
        <v>6</v>
      </c>
    </row>
    <row r="39" spans="1:23" x14ac:dyDescent="0.25">
      <c r="A39" s="5" t="s">
        <v>102</v>
      </c>
      <c r="B39" s="5" t="s">
        <v>103</v>
      </c>
      <c r="C39">
        <v>7.32</v>
      </c>
      <c r="D39">
        <v>7.2</v>
      </c>
      <c r="E39">
        <v>6.61</v>
      </c>
      <c r="F39">
        <v>6.24</v>
      </c>
      <c r="G39">
        <v>4.91</v>
      </c>
      <c r="H39">
        <v>4.26</v>
      </c>
      <c r="I39">
        <v>3.76</v>
      </c>
      <c r="J39">
        <v>3.62</v>
      </c>
      <c r="K39">
        <v>3.95</v>
      </c>
      <c r="L39">
        <v>3.57</v>
      </c>
      <c r="M39">
        <v>2.27</v>
      </c>
      <c r="N39">
        <v>1.45</v>
      </c>
      <c r="O39">
        <v>1.73</v>
      </c>
      <c r="P39">
        <v>2.85</v>
      </c>
      <c r="Q39">
        <v>4.25</v>
      </c>
      <c r="R39">
        <v>2.37</v>
      </c>
      <c r="S39">
        <v>2.2000000000000002</v>
      </c>
      <c r="T39">
        <v>4.3499999999999996</v>
      </c>
      <c r="U39">
        <v>3.37</v>
      </c>
      <c r="V39">
        <v>5</v>
      </c>
      <c r="W39" t="s">
        <v>67</v>
      </c>
    </row>
    <row r="40" spans="1:23" x14ac:dyDescent="0.25">
      <c r="A40" s="5" t="s">
        <v>104</v>
      </c>
      <c r="B40" s="5" t="s">
        <v>105</v>
      </c>
      <c r="C40">
        <v>4.41</v>
      </c>
      <c r="D40">
        <v>5.0599999999999996</v>
      </c>
      <c r="E40">
        <v>4.59</v>
      </c>
      <c r="F40">
        <v>4.25</v>
      </c>
      <c r="G40">
        <v>3.24</v>
      </c>
      <c r="H40">
        <v>3.07</v>
      </c>
      <c r="I40">
        <v>3.29</v>
      </c>
      <c r="J40">
        <v>2.88</v>
      </c>
      <c r="K40">
        <v>2.84</v>
      </c>
      <c r="L40">
        <v>2.02</v>
      </c>
      <c r="M40">
        <v>1</v>
      </c>
      <c r="N40">
        <v>1.01</v>
      </c>
      <c r="O40">
        <v>0.83</v>
      </c>
      <c r="P40">
        <v>2.61</v>
      </c>
      <c r="Q40">
        <v>1.29</v>
      </c>
      <c r="R40">
        <v>0.04</v>
      </c>
      <c r="S40">
        <v>0.41</v>
      </c>
      <c r="T40">
        <v>2.73</v>
      </c>
      <c r="U40">
        <v>1.64</v>
      </c>
      <c r="V40">
        <v>1.42</v>
      </c>
      <c r="W40" t="s">
        <v>67</v>
      </c>
    </row>
    <row r="41" spans="1:23" x14ac:dyDescent="0.25">
      <c r="A41" s="5" t="s">
        <v>106</v>
      </c>
      <c r="B41" s="5" t="s">
        <v>107</v>
      </c>
      <c r="C41">
        <v>4.38</v>
      </c>
      <c r="D41">
        <v>5.01</v>
      </c>
      <c r="E41">
        <v>4.54</v>
      </c>
      <c r="F41">
        <v>4.2300000000000004</v>
      </c>
      <c r="G41">
        <v>3.24</v>
      </c>
      <c r="H41">
        <v>3.06</v>
      </c>
      <c r="I41">
        <v>3.26</v>
      </c>
      <c r="J41">
        <v>2.87</v>
      </c>
      <c r="K41">
        <v>2.84</v>
      </c>
      <c r="L41">
        <v>2.02</v>
      </c>
      <c r="M41">
        <v>1</v>
      </c>
      <c r="N41">
        <v>1.02</v>
      </c>
      <c r="O41">
        <v>0.83</v>
      </c>
      <c r="P41">
        <v>2.39</v>
      </c>
      <c r="Q41">
        <v>1.29</v>
      </c>
      <c r="R41">
        <v>0.04</v>
      </c>
      <c r="S41">
        <v>0.52</v>
      </c>
      <c r="T41">
        <v>2.73</v>
      </c>
      <c r="U41">
        <v>1.64</v>
      </c>
      <c r="V41">
        <v>1.42</v>
      </c>
      <c r="W41" t="s">
        <v>67</v>
      </c>
    </row>
    <row r="42" spans="1:23" x14ac:dyDescent="0.25">
      <c r="A42" s="5" t="s">
        <v>108</v>
      </c>
      <c r="B42" s="5" t="s">
        <v>109</v>
      </c>
      <c r="C42">
        <v>2</v>
      </c>
      <c r="D42">
        <v>1.95</v>
      </c>
      <c r="E42">
        <v>1.85</v>
      </c>
      <c r="F42">
        <v>1.8</v>
      </c>
      <c r="G42">
        <v>1.6</v>
      </c>
      <c r="H42">
        <v>1.55</v>
      </c>
      <c r="I42">
        <v>1.5</v>
      </c>
      <c r="J42">
        <v>1.45</v>
      </c>
      <c r="K42">
        <v>1.4</v>
      </c>
      <c r="L42">
        <v>1.25</v>
      </c>
      <c r="M42">
        <v>1.05</v>
      </c>
      <c r="N42">
        <v>1</v>
      </c>
      <c r="O42">
        <v>1.2</v>
      </c>
      <c r="P42">
        <v>1.2</v>
      </c>
      <c r="Q42">
        <v>1.2</v>
      </c>
      <c r="R42">
        <v>0.6</v>
      </c>
      <c r="S42">
        <v>0.8</v>
      </c>
      <c r="T42">
        <v>1</v>
      </c>
      <c r="U42">
        <v>0.8</v>
      </c>
      <c r="V42">
        <v>1.43</v>
      </c>
      <c r="W42">
        <v>1.65</v>
      </c>
    </row>
    <row r="43" spans="1:23" x14ac:dyDescent="0.25">
      <c r="A43" s="5" t="s">
        <v>110</v>
      </c>
      <c r="B43" s="5" t="s">
        <v>111</v>
      </c>
      <c r="C43" t="s">
        <v>67</v>
      </c>
      <c r="D43">
        <v>14.09</v>
      </c>
      <c r="E43">
        <v>13.47</v>
      </c>
      <c r="F43">
        <v>12.89</v>
      </c>
      <c r="G43">
        <v>11.47</v>
      </c>
      <c r="H43">
        <v>11.07</v>
      </c>
      <c r="I43">
        <v>10.65</v>
      </c>
      <c r="J43">
        <v>9.5399999999999991</v>
      </c>
      <c r="K43">
        <v>9.19</v>
      </c>
      <c r="L43">
        <v>8.48</v>
      </c>
      <c r="M43">
        <v>7.15</v>
      </c>
      <c r="N43">
        <v>6.81</v>
      </c>
      <c r="O43">
        <v>8.36</v>
      </c>
      <c r="P43">
        <v>6.35</v>
      </c>
      <c r="Q43">
        <v>6.48</v>
      </c>
      <c r="R43">
        <v>3.31</v>
      </c>
      <c r="S43">
        <v>4.34</v>
      </c>
      <c r="T43">
        <v>5.44</v>
      </c>
      <c r="U43">
        <v>4.4800000000000004</v>
      </c>
      <c r="V43">
        <v>5.6</v>
      </c>
      <c r="W43">
        <v>6.44</v>
      </c>
    </row>
    <row r="44" spans="1:23" x14ac:dyDescent="0.25">
      <c r="A44" s="5" t="s">
        <v>124</v>
      </c>
      <c r="B44" s="5" t="s">
        <v>125</v>
      </c>
      <c r="C44">
        <v>96.41</v>
      </c>
      <c r="D44">
        <v>88.28</v>
      </c>
      <c r="E44">
        <v>81</v>
      </c>
      <c r="F44">
        <v>80.150000000000006</v>
      </c>
      <c r="G44">
        <v>74.89</v>
      </c>
      <c r="H44">
        <v>70.78</v>
      </c>
      <c r="I44">
        <v>71.430000000000007</v>
      </c>
      <c r="J44">
        <v>68.2</v>
      </c>
      <c r="K44">
        <v>63.38</v>
      </c>
      <c r="L44">
        <v>60.38</v>
      </c>
      <c r="M44">
        <v>55.38</v>
      </c>
      <c r="N44">
        <v>56.76</v>
      </c>
      <c r="O44">
        <v>55.88</v>
      </c>
      <c r="P44">
        <v>54.12</v>
      </c>
      <c r="Q44">
        <v>71.849999999999994</v>
      </c>
      <c r="R44">
        <v>71.400000000000006</v>
      </c>
      <c r="S44">
        <v>69.37</v>
      </c>
      <c r="T44">
        <v>73.2</v>
      </c>
      <c r="U44">
        <v>72.819999999999993</v>
      </c>
      <c r="V44">
        <v>67.2</v>
      </c>
      <c r="W44" t="s">
        <v>67</v>
      </c>
    </row>
    <row r="45" spans="1:23" x14ac:dyDescent="0.25">
      <c r="A45" s="5" t="s">
        <v>112</v>
      </c>
      <c r="B45" s="5" t="s">
        <v>113</v>
      </c>
      <c r="C45">
        <v>36.39</v>
      </c>
      <c r="D45">
        <v>34.35</v>
      </c>
      <c r="E45">
        <v>30.7</v>
      </c>
      <c r="F45">
        <v>27.69</v>
      </c>
      <c r="G45">
        <v>25.3</v>
      </c>
      <c r="H45">
        <v>23.47</v>
      </c>
      <c r="I45">
        <v>18.97</v>
      </c>
      <c r="J45">
        <v>18.25</v>
      </c>
      <c r="K45">
        <v>16.420000000000002</v>
      </c>
      <c r="L45">
        <v>16.309999999999999</v>
      </c>
      <c r="M45">
        <v>15.09</v>
      </c>
      <c r="N45">
        <v>15.19</v>
      </c>
      <c r="O45">
        <v>16.3</v>
      </c>
      <c r="P45">
        <v>17.22</v>
      </c>
      <c r="Q45">
        <v>18.829999999999998</v>
      </c>
      <c r="R45">
        <v>17.73</v>
      </c>
      <c r="S45">
        <v>17.93</v>
      </c>
      <c r="T45">
        <v>16.62</v>
      </c>
      <c r="U45">
        <v>15.68</v>
      </c>
      <c r="V45">
        <v>15.55</v>
      </c>
      <c r="W45" t="s">
        <v>67</v>
      </c>
    </row>
    <row r="46" spans="1:23" x14ac:dyDescent="0.25">
      <c r="A46" s="5" t="s">
        <v>114</v>
      </c>
      <c r="B46" s="5" t="s">
        <v>115</v>
      </c>
      <c r="C46">
        <v>13.77</v>
      </c>
      <c r="D46">
        <v>10.64</v>
      </c>
      <c r="E46">
        <v>9.7799999999999994</v>
      </c>
      <c r="F46">
        <v>12.57</v>
      </c>
      <c r="G46">
        <v>8.0500000000000007</v>
      </c>
      <c r="H46">
        <v>9.6199999999999992</v>
      </c>
      <c r="I46">
        <v>6.47</v>
      </c>
      <c r="J46">
        <v>6.87</v>
      </c>
      <c r="K46">
        <v>8.15</v>
      </c>
      <c r="L46">
        <v>7.16</v>
      </c>
      <c r="M46">
        <v>4.93</v>
      </c>
      <c r="N46">
        <v>4.8</v>
      </c>
      <c r="O46">
        <v>7.11</v>
      </c>
      <c r="P46">
        <v>0.89</v>
      </c>
      <c r="Q46">
        <v>8.43</v>
      </c>
      <c r="R46">
        <v>7.65</v>
      </c>
      <c r="S46">
        <v>6</v>
      </c>
      <c r="T46">
        <v>6.38</v>
      </c>
      <c r="U46">
        <v>6.35</v>
      </c>
      <c r="V46">
        <v>7.62</v>
      </c>
      <c r="W46" t="s">
        <v>67</v>
      </c>
    </row>
    <row r="47" spans="1:23" x14ac:dyDescent="0.25">
      <c r="A47" s="5" t="s">
        <v>116</v>
      </c>
      <c r="B47" s="5" t="s">
        <v>117</v>
      </c>
      <c r="C47">
        <v>76.510000000000005</v>
      </c>
      <c r="D47">
        <v>63.81</v>
      </c>
      <c r="E47">
        <v>54.88</v>
      </c>
      <c r="F47">
        <v>51.49</v>
      </c>
      <c r="G47">
        <v>48.05</v>
      </c>
      <c r="H47">
        <v>45.89</v>
      </c>
      <c r="I47">
        <v>44.8</v>
      </c>
      <c r="J47">
        <v>43.62</v>
      </c>
      <c r="K47">
        <v>39.15</v>
      </c>
      <c r="L47">
        <v>38.85</v>
      </c>
      <c r="M47">
        <v>36.299999999999997</v>
      </c>
      <c r="N47">
        <v>35.409999999999997</v>
      </c>
      <c r="O47">
        <v>35.78</v>
      </c>
      <c r="P47">
        <v>34.78</v>
      </c>
      <c r="Q47">
        <v>43.55</v>
      </c>
      <c r="R47">
        <v>43.45</v>
      </c>
      <c r="S47">
        <v>41.72</v>
      </c>
      <c r="T47">
        <v>39.520000000000003</v>
      </c>
      <c r="U47">
        <v>39.630000000000003</v>
      </c>
      <c r="V47">
        <v>37.520000000000003</v>
      </c>
      <c r="W47" t="s">
        <v>67</v>
      </c>
    </row>
    <row r="48" spans="1:23" x14ac:dyDescent="0.25">
      <c r="A48" s="5" t="s">
        <v>118</v>
      </c>
      <c r="B48" s="5" t="s">
        <v>119</v>
      </c>
      <c r="C48">
        <v>4198</v>
      </c>
      <c r="D48">
        <v>4030</v>
      </c>
      <c r="E48">
        <v>3967</v>
      </c>
      <c r="F48">
        <v>3831</v>
      </c>
      <c r="G48">
        <v>3698</v>
      </c>
      <c r="H48">
        <v>3219</v>
      </c>
      <c r="I48">
        <v>3228</v>
      </c>
      <c r="J48">
        <v>3305</v>
      </c>
      <c r="K48">
        <v>2823</v>
      </c>
      <c r="L48">
        <v>2681</v>
      </c>
      <c r="M48">
        <v>2742</v>
      </c>
      <c r="N48">
        <v>2921</v>
      </c>
      <c r="O48">
        <v>3124</v>
      </c>
      <c r="P48">
        <v>3131</v>
      </c>
      <c r="Q48">
        <v>3730</v>
      </c>
      <c r="R48">
        <v>3829</v>
      </c>
      <c r="S48">
        <v>3906</v>
      </c>
      <c r="T48">
        <v>3977</v>
      </c>
      <c r="U48">
        <v>4002</v>
      </c>
      <c r="V48">
        <v>3681</v>
      </c>
      <c r="W48">
        <v>3506</v>
      </c>
    </row>
    <row r="49" spans="1:23" x14ac:dyDescent="0.25">
      <c r="A49" s="5" t="s">
        <v>120</v>
      </c>
      <c r="B49" s="5" t="s">
        <v>121</v>
      </c>
      <c r="C49">
        <v>175.8</v>
      </c>
      <c r="D49">
        <v>178.1</v>
      </c>
      <c r="E49">
        <v>160.30000000000001</v>
      </c>
      <c r="F49">
        <v>153.4</v>
      </c>
      <c r="G49">
        <v>143.69999999999999</v>
      </c>
      <c r="H49">
        <v>135.9</v>
      </c>
      <c r="I49">
        <v>129.9</v>
      </c>
      <c r="J49">
        <v>122.4</v>
      </c>
      <c r="K49">
        <v>108.5</v>
      </c>
      <c r="L49">
        <v>102.3</v>
      </c>
      <c r="M49">
        <v>104.8</v>
      </c>
      <c r="N49">
        <v>105</v>
      </c>
      <c r="O49">
        <v>108.4</v>
      </c>
      <c r="P49">
        <v>111.5</v>
      </c>
      <c r="Q49">
        <v>131.1</v>
      </c>
      <c r="R49">
        <v>124.3</v>
      </c>
      <c r="S49">
        <v>119.5</v>
      </c>
      <c r="T49">
        <v>121.8</v>
      </c>
      <c r="U49">
        <v>118.3</v>
      </c>
      <c r="V49">
        <v>109.1</v>
      </c>
      <c r="W49" t="s">
        <v>67</v>
      </c>
    </row>
    <row r="50" spans="1:23" x14ac:dyDescent="0.25">
      <c r="A50" s="5" t="s">
        <v>122</v>
      </c>
      <c r="B50" s="5" t="s">
        <v>123</v>
      </c>
      <c r="C50">
        <v>41877</v>
      </c>
      <c r="D50">
        <v>44194</v>
      </c>
      <c r="E50">
        <v>40408</v>
      </c>
      <c r="F50">
        <v>40042</v>
      </c>
      <c r="G50">
        <v>38859</v>
      </c>
      <c r="H50">
        <v>42218</v>
      </c>
      <c r="I50">
        <v>40242</v>
      </c>
      <c r="J50">
        <v>37035</v>
      </c>
      <c r="K50">
        <v>38434</v>
      </c>
      <c r="L50">
        <v>38157</v>
      </c>
      <c r="M50">
        <v>38220</v>
      </c>
      <c r="N50">
        <v>35947</v>
      </c>
      <c r="O50">
        <v>34699</v>
      </c>
      <c r="P50">
        <v>35612</v>
      </c>
      <c r="Q50">
        <v>35147</v>
      </c>
      <c r="R50">
        <v>32463</v>
      </c>
      <c r="S50">
        <v>30594</v>
      </c>
      <c r="T50">
        <v>30626</v>
      </c>
      <c r="U50">
        <v>29560</v>
      </c>
      <c r="V50">
        <v>29639</v>
      </c>
      <c r="W50" t="s">
        <v>67</v>
      </c>
    </row>
    <row r="51" spans="1:23" x14ac:dyDescent="0.25">
      <c r="A51" s="5" t="s">
        <v>301</v>
      </c>
      <c r="B51" s="5" t="s">
        <v>302</v>
      </c>
      <c r="C51">
        <v>170294</v>
      </c>
      <c r="D51">
        <v>162107</v>
      </c>
      <c r="E51">
        <v>151095</v>
      </c>
      <c r="F51">
        <v>149507</v>
      </c>
      <c r="G51">
        <v>149862</v>
      </c>
      <c r="H51">
        <v>162715</v>
      </c>
      <c r="I51">
        <v>163745</v>
      </c>
      <c r="J51">
        <v>152298</v>
      </c>
      <c r="K51">
        <v>166151</v>
      </c>
      <c r="L51">
        <v>166654</v>
      </c>
      <c r="M51">
        <v>160313</v>
      </c>
      <c r="N51">
        <v>143786</v>
      </c>
      <c r="O51">
        <v>132362</v>
      </c>
      <c r="P51">
        <v>127914</v>
      </c>
      <c r="Q51">
        <v>115576</v>
      </c>
      <c r="R51">
        <v>111882</v>
      </c>
      <c r="S51">
        <v>106554</v>
      </c>
      <c r="T51">
        <v>109856</v>
      </c>
      <c r="U51">
        <v>109170</v>
      </c>
      <c r="V51">
        <v>109535</v>
      </c>
      <c r="W51">
        <v>112435</v>
      </c>
    </row>
    <row r="52" spans="1:23" x14ac:dyDescent="0.25">
      <c r="A52" s="5" t="s">
        <v>126</v>
      </c>
      <c r="B52" s="5" t="s">
        <v>127</v>
      </c>
      <c r="C52">
        <v>131658</v>
      </c>
      <c r="D52">
        <v>124243</v>
      </c>
      <c r="E52">
        <v>114721</v>
      </c>
      <c r="F52">
        <v>116314</v>
      </c>
      <c r="G52">
        <v>111628</v>
      </c>
      <c r="H52">
        <v>119199</v>
      </c>
      <c r="I52">
        <v>112918</v>
      </c>
      <c r="J52">
        <v>105265</v>
      </c>
      <c r="K52">
        <v>113177</v>
      </c>
      <c r="L52">
        <v>113577</v>
      </c>
      <c r="M52">
        <v>103793</v>
      </c>
      <c r="N52">
        <v>97775</v>
      </c>
      <c r="O52">
        <v>91229</v>
      </c>
      <c r="P52">
        <v>90099</v>
      </c>
      <c r="Q52">
        <v>84182</v>
      </c>
      <c r="R52">
        <v>75242</v>
      </c>
      <c r="S52">
        <v>70533</v>
      </c>
      <c r="T52">
        <v>70531</v>
      </c>
      <c r="U52">
        <v>70540</v>
      </c>
      <c r="V52">
        <v>74300</v>
      </c>
      <c r="W52" t="s">
        <v>67</v>
      </c>
    </row>
    <row r="53" spans="1:23" x14ac:dyDescent="0.25">
      <c r="A53" s="5" t="s">
        <v>128</v>
      </c>
      <c r="B53" s="5" t="s">
        <v>129</v>
      </c>
      <c r="C53">
        <v>7575</v>
      </c>
      <c r="D53">
        <v>9007</v>
      </c>
      <c r="E53">
        <v>8470</v>
      </c>
      <c r="F53">
        <v>7935</v>
      </c>
      <c r="G53">
        <v>6247</v>
      </c>
      <c r="H53">
        <v>6648</v>
      </c>
      <c r="I53">
        <v>6691</v>
      </c>
      <c r="J53">
        <v>5688</v>
      </c>
      <c r="K53">
        <v>6589</v>
      </c>
      <c r="L53">
        <v>5110</v>
      </c>
      <c r="M53">
        <v>2443</v>
      </c>
      <c r="N53">
        <v>2396</v>
      </c>
      <c r="O53">
        <v>1889</v>
      </c>
      <c r="P53">
        <v>4471</v>
      </c>
      <c r="Q53">
        <v>1903</v>
      </c>
      <c r="R53">
        <v>52.23</v>
      </c>
      <c r="S53">
        <v>563.24</v>
      </c>
      <c r="T53">
        <v>3269</v>
      </c>
      <c r="U53">
        <v>1649</v>
      </c>
      <c r="V53">
        <v>2309</v>
      </c>
      <c r="W53" t="s">
        <v>67</v>
      </c>
    </row>
    <row r="54" spans="1:23" x14ac:dyDescent="0.25">
      <c r="A54" s="5" t="s">
        <v>130</v>
      </c>
      <c r="B54" s="5" t="s">
        <v>131</v>
      </c>
      <c r="C54">
        <v>24</v>
      </c>
      <c r="D54">
        <v>12.3</v>
      </c>
      <c r="E54">
        <v>19.2</v>
      </c>
      <c r="F54">
        <v>19.899999999999999</v>
      </c>
      <c r="G54">
        <v>16.899999999999999</v>
      </c>
      <c r="H54">
        <v>16.8</v>
      </c>
      <c r="I54">
        <v>13</v>
      </c>
      <c r="J54">
        <v>10.8</v>
      </c>
      <c r="K54">
        <v>11.1</v>
      </c>
      <c r="L54">
        <v>16.5</v>
      </c>
      <c r="M54">
        <v>22.6</v>
      </c>
      <c r="N54">
        <v>13.9</v>
      </c>
      <c r="O54">
        <v>32.5</v>
      </c>
      <c r="P54">
        <v>12.6</v>
      </c>
      <c r="Q54">
        <v>32.1</v>
      </c>
      <c r="R54">
        <v>556.5</v>
      </c>
      <c r="S54">
        <v>45.9</v>
      </c>
      <c r="T54">
        <v>6.6</v>
      </c>
      <c r="U54">
        <v>7</v>
      </c>
      <c r="V54">
        <v>13</v>
      </c>
      <c r="W54" t="s">
        <v>67</v>
      </c>
    </row>
    <row r="55" spans="1:23" x14ac:dyDescent="0.25">
      <c r="A55" s="5" t="s">
        <v>132</v>
      </c>
      <c r="B55" s="5" t="s">
        <v>133</v>
      </c>
      <c r="C55">
        <v>1.1000000000000001</v>
      </c>
      <c r="D55">
        <v>0.7</v>
      </c>
      <c r="E55">
        <v>1.0900000000000001</v>
      </c>
      <c r="F55">
        <v>1.06</v>
      </c>
      <c r="G55">
        <v>0.73</v>
      </c>
      <c r="H55">
        <v>0.73</v>
      </c>
      <c r="I55">
        <v>0.6</v>
      </c>
      <c r="J55">
        <v>0.45</v>
      </c>
      <c r="K55">
        <v>0.5</v>
      </c>
      <c r="L55">
        <v>0.55000000000000004</v>
      </c>
      <c r="M55">
        <v>0.41</v>
      </c>
      <c r="N55">
        <v>0.25</v>
      </c>
      <c r="O55">
        <v>0.48</v>
      </c>
      <c r="P55">
        <v>0.61</v>
      </c>
      <c r="Q55">
        <v>0.57999999999999996</v>
      </c>
      <c r="R55">
        <v>0.31</v>
      </c>
      <c r="S55">
        <v>0.27</v>
      </c>
      <c r="T55">
        <v>0.25</v>
      </c>
      <c r="U55">
        <v>0.16</v>
      </c>
      <c r="V55">
        <v>0.28000000000000003</v>
      </c>
      <c r="W55" t="s">
        <v>67</v>
      </c>
    </row>
    <row r="56" spans="1:23" x14ac:dyDescent="0.25">
      <c r="A56" s="5" t="s">
        <v>134</v>
      </c>
      <c r="B56" s="5" t="s">
        <v>135</v>
      </c>
      <c r="C56">
        <v>2.91</v>
      </c>
      <c r="D56">
        <v>1.81</v>
      </c>
      <c r="E56">
        <v>2.87</v>
      </c>
      <c r="F56">
        <v>3.05</v>
      </c>
      <c r="G56">
        <v>2.15</v>
      </c>
      <c r="H56">
        <v>2.19</v>
      </c>
      <c r="I56">
        <v>2.25</v>
      </c>
      <c r="J56">
        <v>1.7</v>
      </c>
      <c r="K56">
        <v>1.91</v>
      </c>
      <c r="L56">
        <v>2.04</v>
      </c>
      <c r="M56">
        <v>1.5</v>
      </c>
      <c r="N56">
        <v>0.93</v>
      </c>
      <c r="O56">
        <v>1.66</v>
      </c>
      <c r="P56">
        <v>1.92</v>
      </c>
      <c r="Q56">
        <v>2.5</v>
      </c>
      <c r="R56">
        <v>1.44</v>
      </c>
      <c r="S56">
        <v>1.19</v>
      </c>
      <c r="T56">
        <v>1.1399999999999999</v>
      </c>
      <c r="U56">
        <v>0.78</v>
      </c>
      <c r="V56">
        <v>1.27</v>
      </c>
      <c r="W56" t="s">
        <v>67</v>
      </c>
    </row>
    <row r="57" spans="1:23" x14ac:dyDescent="0.25">
      <c r="A57" s="5" t="s">
        <v>136</v>
      </c>
      <c r="B57" s="5" t="s">
        <v>137</v>
      </c>
      <c r="C57">
        <v>7.68</v>
      </c>
      <c r="D57">
        <v>5.84</v>
      </c>
      <c r="E57">
        <v>9</v>
      </c>
      <c r="F57">
        <v>6.73</v>
      </c>
      <c r="G57">
        <v>6.78</v>
      </c>
      <c r="H57">
        <v>5.35</v>
      </c>
      <c r="I57">
        <v>6.6</v>
      </c>
      <c r="J57">
        <v>4.5199999999999996</v>
      </c>
      <c r="K57">
        <v>3.85</v>
      </c>
      <c r="L57">
        <v>4.66</v>
      </c>
      <c r="M57">
        <v>4.58</v>
      </c>
      <c r="N57">
        <v>2.93</v>
      </c>
      <c r="O57">
        <v>3.8</v>
      </c>
      <c r="P57">
        <v>37</v>
      </c>
      <c r="Q57">
        <v>4.9000000000000004</v>
      </c>
      <c r="R57">
        <v>2.91</v>
      </c>
      <c r="S57">
        <v>3.13</v>
      </c>
      <c r="T57">
        <v>2.82</v>
      </c>
      <c r="U57">
        <v>1.81</v>
      </c>
      <c r="V57">
        <v>2.4300000000000002</v>
      </c>
      <c r="W57" t="s">
        <v>67</v>
      </c>
    </row>
    <row r="58" spans="1:23" x14ac:dyDescent="0.25">
      <c r="A58" s="5" t="s">
        <v>138</v>
      </c>
      <c r="B58" s="5" t="s">
        <v>139</v>
      </c>
      <c r="C58">
        <v>1.89</v>
      </c>
      <c r="D58">
        <v>3.14</v>
      </c>
      <c r="E58">
        <v>2.1</v>
      </c>
      <c r="F58">
        <v>2.13</v>
      </c>
      <c r="G58">
        <v>2.93</v>
      </c>
      <c r="H58">
        <v>3.01</v>
      </c>
      <c r="I58">
        <v>3.51</v>
      </c>
      <c r="J58">
        <v>4.67</v>
      </c>
      <c r="K58">
        <v>4.46</v>
      </c>
      <c r="L58">
        <v>3.75</v>
      </c>
      <c r="M58">
        <v>4.6500000000000004</v>
      </c>
      <c r="N58">
        <v>7.12</v>
      </c>
      <c r="O58">
        <v>4.4400000000000004</v>
      </c>
      <c r="P58">
        <v>3.64</v>
      </c>
      <c r="Q58">
        <v>2.9</v>
      </c>
      <c r="R58">
        <v>2.7</v>
      </c>
      <c r="S58">
        <v>4.26</v>
      </c>
      <c r="T58">
        <v>5.55</v>
      </c>
      <c r="U58">
        <v>6.96</v>
      </c>
      <c r="V58">
        <v>7.73</v>
      </c>
      <c r="W58">
        <v>8.1300000000000008</v>
      </c>
    </row>
    <row r="59" spans="1:23" x14ac:dyDescent="0.25">
      <c r="A59" s="5" t="s">
        <v>140</v>
      </c>
      <c r="B59" s="5" t="s">
        <v>141</v>
      </c>
      <c r="C59">
        <v>4.2</v>
      </c>
      <c r="D59">
        <v>8.1</v>
      </c>
      <c r="E59">
        <v>5.2</v>
      </c>
      <c r="F59">
        <v>5</v>
      </c>
      <c r="G59">
        <v>5.9</v>
      </c>
      <c r="H59">
        <v>6</v>
      </c>
      <c r="I59">
        <v>7.7</v>
      </c>
      <c r="J59">
        <v>9.3000000000000007</v>
      </c>
      <c r="K59">
        <v>9</v>
      </c>
      <c r="L59">
        <v>6.1</v>
      </c>
      <c r="M59">
        <v>4.4000000000000004</v>
      </c>
      <c r="N59">
        <v>7.2</v>
      </c>
      <c r="O59">
        <v>3.1</v>
      </c>
      <c r="P59">
        <v>7.9</v>
      </c>
      <c r="Q59">
        <v>3.1</v>
      </c>
      <c r="R59">
        <v>0.2</v>
      </c>
      <c r="S59">
        <v>2.2000000000000002</v>
      </c>
      <c r="T59">
        <v>15.1</v>
      </c>
      <c r="U59">
        <v>14.3</v>
      </c>
      <c r="V59">
        <v>7.7</v>
      </c>
      <c r="W59" t="s">
        <v>67</v>
      </c>
    </row>
    <row r="60" spans="1:23" x14ac:dyDescent="0.25">
      <c r="A60" s="5" t="s">
        <v>142</v>
      </c>
      <c r="B60" s="5" t="s">
        <v>143</v>
      </c>
      <c r="C60">
        <v>11.79</v>
      </c>
      <c r="D60">
        <v>14.28</v>
      </c>
      <c r="E60">
        <v>14.79</v>
      </c>
      <c r="F60">
        <v>14.84</v>
      </c>
      <c r="G60">
        <v>12.34</v>
      </c>
      <c r="H60">
        <v>12.32</v>
      </c>
      <c r="I60">
        <v>15.38</v>
      </c>
      <c r="J60">
        <v>13.96</v>
      </c>
      <c r="K60">
        <v>15.31</v>
      </c>
      <c r="L60">
        <v>11.35</v>
      </c>
      <c r="M60">
        <v>6</v>
      </c>
      <c r="N60">
        <v>6.23</v>
      </c>
      <c r="O60">
        <v>4.8899999999999997</v>
      </c>
      <c r="P60">
        <v>10.99</v>
      </c>
      <c r="Q60">
        <v>6.28</v>
      </c>
      <c r="R60">
        <v>0.19</v>
      </c>
      <c r="S60">
        <v>2.04</v>
      </c>
      <c r="T60">
        <v>13.04</v>
      </c>
      <c r="U60">
        <v>7.01</v>
      </c>
      <c r="V60">
        <v>9.11</v>
      </c>
      <c r="W60" t="s">
        <v>67</v>
      </c>
    </row>
    <row r="61" spans="1:23" x14ac:dyDescent="0.25">
      <c r="A61" s="5" t="s">
        <v>144</v>
      </c>
      <c r="B61" s="5" t="s">
        <v>145</v>
      </c>
      <c r="C61">
        <v>4.45</v>
      </c>
      <c r="D61">
        <v>5.56</v>
      </c>
      <c r="E61">
        <v>5.61</v>
      </c>
      <c r="F61">
        <v>5.13</v>
      </c>
      <c r="G61">
        <v>4.17</v>
      </c>
      <c r="H61">
        <v>4.09</v>
      </c>
      <c r="I61">
        <v>4.09</v>
      </c>
      <c r="J61">
        <v>3.74</v>
      </c>
      <c r="K61">
        <v>3.97</v>
      </c>
      <c r="L61">
        <v>3.07</v>
      </c>
      <c r="M61">
        <v>1.63</v>
      </c>
      <c r="N61">
        <v>1.67</v>
      </c>
      <c r="O61">
        <v>1.43</v>
      </c>
      <c r="P61">
        <v>3.5</v>
      </c>
      <c r="Q61">
        <v>1.65</v>
      </c>
      <c r="R61">
        <v>0.05</v>
      </c>
      <c r="S61">
        <v>0.53</v>
      </c>
      <c r="T61">
        <v>2.96</v>
      </c>
      <c r="U61">
        <v>1.51</v>
      </c>
      <c r="V61">
        <v>2.11</v>
      </c>
      <c r="W61" t="s">
        <v>67</v>
      </c>
    </row>
    <row r="62" spans="1:23" x14ac:dyDescent="0.25">
      <c r="A62" s="5" t="s">
        <v>146</v>
      </c>
      <c r="B62" s="5" t="s">
        <v>147</v>
      </c>
      <c r="C62">
        <v>6.26</v>
      </c>
      <c r="D62">
        <v>7.92</v>
      </c>
      <c r="E62">
        <v>8.4700000000000006</v>
      </c>
      <c r="F62">
        <v>8.43</v>
      </c>
      <c r="G62">
        <v>6.75</v>
      </c>
      <c r="H62">
        <v>6.71</v>
      </c>
      <c r="I62">
        <v>6.97</v>
      </c>
      <c r="J62">
        <v>6.52</v>
      </c>
      <c r="K62">
        <v>6.77</v>
      </c>
      <c r="L62">
        <v>5.39</v>
      </c>
      <c r="M62">
        <v>3.2</v>
      </c>
      <c r="N62">
        <v>3.32</v>
      </c>
      <c r="O62">
        <v>2.79</v>
      </c>
      <c r="P62">
        <v>7.5</v>
      </c>
      <c r="Q62">
        <v>3.94</v>
      </c>
      <c r="R62">
        <v>0.73</v>
      </c>
      <c r="S62">
        <v>1.68</v>
      </c>
      <c r="T62">
        <v>6.07</v>
      </c>
      <c r="U62">
        <v>4.79</v>
      </c>
      <c r="V62">
        <v>5.1100000000000003</v>
      </c>
      <c r="W62" t="s">
        <v>67</v>
      </c>
    </row>
    <row r="63" spans="1:23" x14ac:dyDescent="0.25">
      <c r="A63" s="5" t="s">
        <v>148</v>
      </c>
      <c r="B63" s="5" t="s">
        <v>148</v>
      </c>
      <c r="C63">
        <v>5.61</v>
      </c>
      <c r="D63">
        <v>7.69</v>
      </c>
      <c r="E63">
        <v>8.27</v>
      </c>
      <c r="F63">
        <v>7.98</v>
      </c>
      <c r="G63">
        <v>6.5</v>
      </c>
      <c r="H63">
        <v>6.3</v>
      </c>
      <c r="I63">
        <v>6.52</v>
      </c>
      <c r="J63">
        <v>5.84</v>
      </c>
      <c r="K63">
        <v>6.42</v>
      </c>
      <c r="L63">
        <v>4.7699999999999996</v>
      </c>
      <c r="M63">
        <v>2.4900000000000002</v>
      </c>
      <c r="N63">
        <v>2.67</v>
      </c>
      <c r="O63">
        <v>2.23</v>
      </c>
      <c r="P63">
        <v>5.44</v>
      </c>
      <c r="Q63">
        <v>2.72</v>
      </c>
      <c r="R63">
        <v>0.08</v>
      </c>
      <c r="S63">
        <v>0.88</v>
      </c>
      <c r="T63">
        <v>5.48</v>
      </c>
      <c r="U63">
        <v>2.78</v>
      </c>
      <c r="V63">
        <v>3.78</v>
      </c>
      <c r="W63" t="s">
        <v>67</v>
      </c>
    </row>
    <row r="64" spans="1:23" x14ac:dyDescent="0.25">
      <c r="A64" s="5" t="s">
        <v>149</v>
      </c>
      <c r="B64" s="5" t="s">
        <v>150</v>
      </c>
      <c r="C64">
        <v>33.53</v>
      </c>
      <c r="D64">
        <v>39.28</v>
      </c>
      <c r="E64">
        <v>45.43</v>
      </c>
      <c r="F64">
        <v>50.5</v>
      </c>
      <c r="G64">
        <v>48.73</v>
      </c>
      <c r="H64">
        <v>50.62</v>
      </c>
      <c r="I64">
        <v>51.83</v>
      </c>
      <c r="J64">
        <v>49.05</v>
      </c>
      <c r="K64">
        <v>60.55</v>
      </c>
      <c r="L64">
        <v>58.43</v>
      </c>
      <c r="M64">
        <v>51.71</v>
      </c>
      <c r="N64">
        <v>46.11</v>
      </c>
      <c r="O64">
        <v>44.11</v>
      </c>
      <c r="P64">
        <v>48.56</v>
      </c>
      <c r="Q64">
        <v>49.02</v>
      </c>
      <c r="R64">
        <v>45.57</v>
      </c>
      <c r="S64">
        <v>41.47</v>
      </c>
      <c r="T64">
        <v>48.67</v>
      </c>
      <c r="U64">
        <v>46.26</v>
      </c>
      <c r="V64">
        <v>46.11</v>
      </c>
      <c r="W64" t="s">
        <v>67</v>
      </c>
    </row>
    <row r="65" spans="1:23" x14ac:dyDescent="0.25">
      <c r="A65" s="5" t="s">
        <v>151</v>
      </c>
      <c r="B65" s="5" t="s">
        <v>152</v>
      </c>
      <c r="C65">
        <v>47.56</v>
      </c>
      <c r="D65">
        <v>53.83</v>
      </c>
      <c r="E65">
        <v>55.95</v>
      </c>
      <c r="F65">
        <v>53.78</v>
      </c>
      <c r="G65">
        <v>52.64</v>
      </c>
      <c r="H65">
        <v>51.15</v>
      </c>
      <c r="I65">
        <v>42.35</v>
      </c>
      <c r="J65">
        <v>41.85</v>
      </c>
      <c r="K65">
        <v>41.94</v>
      </c>
      <c r="L65">
        <v>41.98</v>
      </c>
      <c r="M65">
        <v>41.59</v>
      </c>
      <c r="N65">
        <v>42.9</v>
      </c>
      <c r="O65">
        <v>45.54</v>
      </c>
      <c r="P65">
        <v>49.49</v>
      </c>
      <c r="Q65">
        <v>43.25</v>
      </c>
      <c r="R65">
        <v>40.81</v>
      </c>
      <c r="S65">
        <v>42.99</v>
      </c>
      <c r="T65">
        <v>42.05</v>
      </c>
      <c r="U65">
        <v>39.57</v>
      </c>
      <c r="V65">
        <v>41.45</v>
      </c>
      <c r="W65" t="s">
        <v>67</v>
      </c>
    </row>
    <row r="66" spans="1:23" x14ac:dyDescent="0.25">
      <c r="A66" s="5" t="s">
        <v>153</v>
      </c>
      <c r="B66" s="5" t="s">
        <v>154</v>
      </c>
      <c r="C66">
        <v>52.44</v>
      </c>
      <c r="D66">
        <v>46.17</v>
      </c>
      <c r="E66">
        <v>44.05</v>
      </c>
      <c r="F66">
        <v>46.22</v>
      </c>
      <c r="G66">
        <v>47.36</v>
      </c>
      <c r="H66">
        <v>48.85</v>
      </c>
      <c r="I66">
        <v>57.65</v>
      </c>
      <c r="J66">
        <v>58.15</v>
      </c>
      <c r="K66">
        <v>58.06</v>
      </c>
      <c r="L66">
        <v>58.02</v>
      </c>
      <c r="M66">
        <v>58.41</v>
      </c>
      <c r="N66">
        <v>57.1</v>
      </c>
      <c r="O66">
        <v>54.46</v>
      </c>
      <c r="P66">
        <v>50.51</v>
      </c>
      <c r="Q66">
        <v>56.75</v>
      </c>
      <c r="R66">
        <v>59.19</v>
      </c>
      <c r="S66">
        <v>57.01</v>
      </c>
      <c r="T66">
        <v>57.95</v>
      </c>
      <c r="U66">
        <v>60.43</v>
      </c>
      <c r="V66">
        <v>58.55</v>
      </c>
      <c r="W66" t="s">
        <v>67</v>
      </c>
    </row>
    <row r="67" spans="1:23" x14ac:dyDescent="0.25">
      <c r="A67" s="5" t="s">
        <v>155</v>
      </c>
      <c r="B67" s="5" t="s">
        <v>156</v>
      </c>
      <c r="C67">
        <v>110.27</v>
      </c>
      <c r="D67">
        <v>85.76</v>
      </c>
      <c r="E67">
        <v>78.739999999999995</v>
      </c>
      <c r="F67">
        <v>85.94</v>
      </c>
      <c r="G67">
        <v>89.96</v>
      </c>
      <c r="H67">
        <v>95.51</v>
      </c>
      <c r="I67">
        <v>136.11000000000001</v>
      </c>
      <c r="J67">
        <v>138.97999999999999</v>
      </c>
      <c r="K67">
        <v>138.44</v>
      </c>
      <c r="L67">
        <v>138.19</v>
      </c>
      <c r="M67">
        <v>140.47</v>
      </c>
      <c r="N67">
        <v>133.1</v>
      </c>
      <c r="O67">
        <v>119.57</v>
      </c>
      <c r="P67">
        <v>102.04</v>
      </c>
      <c r="Q67">
        <v>131.24</v>
      </c>
      <c r="R67">
        <v>145.02000000000001</v>
      </c>
      <c r="S67">
        <v>132.62</v>
      </c>
      <c r="T67">
        <v>137.81</v>
      </c>
      <c r="U67">
        <v>152.71</v>
      </c>
      <c r="V67">
        <v>141.26</v>
      </c>
      <c r="W67" t="s">
        <v>67</v>
      </c>
    </row>
    <row r="68" spans="1:23" x14ac:dyDescent="0.25">
      <c r="A68" s="5" t="s">
        <v>303</v>
      </c>
      <c r="B68" s="5" t="s">
        <v>304</v>
      </c>
      <c r="C68">
        <v>77.31</v>
      </c>
      <c r="D68">
        <v>76.64</v>
      </c>
      <c r="E68">
        <v>75.930000000000007</v>
      </c>
      <c r="F68">
        <v>75.13</v>
      </c>
      <c r="G68">
        <v>74.489999999999995</v>
      </c>
      <c r="H68">
        <v>73.25</v>
      </c>
      <c r="I68">
        <v>68.959999999999994</v>
      </c>
      <c r="J68">
        <v>69.12</v>
      </c>
      <c r="K68">
        <v>68.12</v>
      </c>
      <c r="L68">
        <v>68.150000000000006</v>
      </c>
      <c r="M68">
        <v>69.45</v>
      </c>
      <c r="N68">
        <v>68</v>
      </c>
      <c r="O68">
        <v>68.92</v>
      </c>
      <c r="P68">
        <v>70.44</v>
      </c>
      <c r="Q68">
        <v>72.84</v>
      </c>
      <c r="R68">
        <v>67.25</v>
      </c>
      <c r="S68">
        <v>66.19</v>
      </c>
      <c r="T68">
        <v>63.87</v>
      </c>
      <c r="U68">
        <v>64.61</v>
      </c>
      <c r="V68">
        <v>67.83</v>
      </c>
    </row>
    <row r="69" spans="1:23" x14ac:dyDescent="0.25">
      <c r="A69" s="5" t="s">
        <v>157</v>
      </c>
      <c r="B69" s="5" t="s">
        <v>158</v>
      </c>
      <c r="C69">
        <v>33.53</v>
      </c>
      <c r="D69">
        <v>39.28</v>
      </c>
      <c r="E69">
        <v>45.43</v>
      </c>
      <c r="F69">
        <v>50.5</v>
      </c>
      <c r="G69">
        <v>48.73</v>
      </c>
      <c r="H69">
        <v>50.62</v>
      </c>
      <c r="I69">
        <v>51.83</v>
      </c>
      <c r="J69">
        <v>49.05</v>
      </c>
      <c r="K69">
        <v>60.55</v>
      </c>
      <c r="L69">
        <v>58.43</v>
      </c>
      <c r="M69">
        <v>51.71</v>
      </c>
      <c r="N69">
        <v>46.11</v>
      </c>
      <c r="O69">
        <v>44.11</v>
      </c>
      <c r="P69">
        <v>48.56</v>
      </c>
      <c r="Q69">
        <v>49.02</v>
      </c>
      <c r="R69">
        <v>45.57</v>
      </c>
      <c r="S69">
        <v>41.47</v>
      </c>
      <c r="T69">
        <v>48.67</v>
      </c>
      <c r="U69">
        <v>46.26</v>
      </c>
      <c r="V69">
        <v>46.11</v>
      </c>
    </row>
    <row r="70" spans="1:23" x14ac:dyDescent="0.25">
      <c r="A70" s="5" t="s">
        <v>159</v>
      </c>
      <c r="B70" s="5" t="s">
        <v>160</v>
      </c>
      <c r="C70">
        <v>4.45</v>
      </c>
      <c r="D70">
        <v>5.56</v>
      </c>
      <c r="E70">
        <v>5.61</v>
      </c>
      <c r="F70">
        <v>5.13</v>
      </c>
      <c r="G70">
        <v>4.17</v>
      </c>
      <c r="H70">
        <v>4.09</v>
      </c>
      <c r="I70">
        <v>4.09</v>
      </c>
      <c r="J70">
        <v>3.74</v>
      </c>
      <c r="K70">
        <v>3.97</v>
      </c>
      <c r="L70">
        <v>3.07</v>
      </c>
      <c r="M70">
        <v>1.63</v>
      </c>
      <c r="N70">
        <v>1.67</v>
      </c>
      <c r="O70">
        <v>1.43</v>
      </c>
      <c r="P70">
        <v>3.5</v>
      </c>
      <c r="Q70">
        <v>1.65</v>
      </c>
      <c r="R70">
        <v>0.05</v>
      </c>
      <c r="S70">
        <v>0.53</v>
      </c>
      <c r="T70">
        <v>2.96</v>
      </c>
      <c r="U70">
        <v>1.51</v>
      </c>
      <c r="V70">
        <v>2.11</v>
      </c>
    </row>
    <row r="71" spans="1:23" x14ac:dyDescent="0.25">
      <c r="A71" s="5" t="s">
        <v>161</v>
      </c>
      <c r="B71" s="5" t="s">
        <v>162</v>
      </c>
      <c r="C71">
        <v>8.09</v>
      </c>
      <c r="D71">
        <v>8.2200000000000006</v>
      </c>
      <c r="E71">
        <v>8.2100000000000009</v>
      </c>
      <c r="F71">
        <v>7.92</v>
      </c>
      <c r="G71">
        <v>6.64</v>
      </c>
      <c r="H71">
        <v>6.22</v>
      </c>
      <c r="I71">
        <v>5.56</v>
      </c>
      <c r="J71">
        <v>5.74</v>
      </c>
      <c r="K71">
        <v>6.42</v>
      </c>
      <c r="L71">
        <v>6.31</v>
      </c>
      <c r="M71">
        <v>4.5599999999999996</v>
      </c>
      <c r="N71">
        <v>2.95</v>
      </c>
      <c r="O71">
        <v>3.46</v>
      </c>
      <c r="P71">
        <v>6.59</v>
      </c>
      <c r="Q71">
        <v>6.66</v>
      </c>
      <c r="R71">
        <v>3.71</v>
      </c>
      <c r="S71">
        <v>3.65</v>
      </c>
      <c r="T71">
        <v>6.26</v>
      </c>
      <c r="U71">
        <v>5.72</v>
      </c>
      <c r="V71">
        <v>8.18</v>
      </c>
    </row>
    <row r="72" spans="1:23" x14ac:dyDescent="0.25">
      <c r="A72" s="5" t="s">
        <v>163</v>
      </c>
      <c r="B72" s="5" t="s">
        <v>164</v>
      </c>
      <c r="C72">
        <v>126.02</v>
      </c>
      <c r="D72">
        <v>138.35</v>
      </c>
      <c r="E72">
        <v>147.6</v>
      </c>
      <c r="F72">
        <v>155.66999999999999</v>
      </c>
      <c r="G72">
        <v>155.85</v>
      </c>
      <c r="H72">
        <v>154.24</v>
      </c>
      <c r="I72">
        <v>159.46</v>
      </c>
      <c r="J72">
        <v>156.35</v>
      </c>
      <c r="K72">
        <v>161.88999999999999</v>
      </c>
      <c r="L72">
        <v>155.41</v>
      </c>
      <c r="M72">
        <v>152.57</v>
      </c>
      <c r="N72">
        <v>160.31</v>
      </c>
      <c r="O72">
        <v>156.16</v>
      </c>
      <c r="P72">
        <v>155.59</v>
      </c>
      <c r="Q72">
        <v>164.98</v>
      </c>
      <c r="R72">
        <v>164.33</v>
      </c>
      <c r="S72">
        <v>166.28</v>
      </c>
      <c r="T72">
        <v>185.24</v>
      </c>
      <c r="U72">
        <v>183.73</v>
      </c>
      <c r="V72">
        <v>179.12</v>
      </c>
    </row>
    <row r="73" spans="1:23" x14ac:dyDescent="0.25">
      <c r="A73" s="5" t="s">
        <v>165</v>
      </c>
      <c r="B73" s="5" t="s">
        <v>166</v>
      </c>
      <c r="C73">
        <v>66.47</v>
      </c>
      <c r="D73">
        <v>60.72</v>
      </c>
      <c r="E73">
        <v>54.57</v>
      </c>
      <c r="F73">
        <v>49.5</v>
      </c>
      <c r="G73">
        <v>51.27</v>
      </c>
      <c r="H73">
        <v>49.38</v>
      </c>
      <c r="I73">
        <v>48.17</v>
      </c>
      <c r="J73">
        <v>50.95</v>
      </c>
      <c r="K73">
        <v>39.450000000000003</v>
      </c>
      <c r="L73">
        <v>41.57</v>
      </c>
      <c r="M73">
        <v>48.29</v>
      </c>
      <c r="N73">
        <v>53.89</v>
      </c>
      <c r="O73">
        <v>55.89</v>
      </c>
      <c r="P73">
        <v>51.44</v>
      </c>
      <c r="Q73">
        <v>50.98</v>
      </c>
      <c r="R73">
        <v>51.67</v>
      </c>
      <c r="S73">
        <v>56.85</v>
      </c>
      <c r="T73">
        <v>50.44</v>
      </c>
      <c r="U73">
        <v>52.94</v>
      </c>
      <c r="V73">
        <v>52.95</v>
      </c>
    </row>
    <row r="74" spans="1:23" x14ac:dyDescent="0.25">
      <c r="A74" s="5" t="s">
        <v>167</v>
      </c>
      <c r="B74" s="5" t="s">
        <v>168</v>
      </c>
      <c r="C74">
        <v>5.61</v>
      </c>
      <c r="D74">
        <v>7.69</v>
      </c>
      <c r="E74">
        <v>8.27</v>
      </c>
      <c r="F74">
        <v>7.98</v>
      </c>
      <c r="G74">
        <v>6.5</v>
      </c>
      <c r="H74">
        <v>6.3</v>
      </c>
      <c r="I74">
        <v>6.52</v>
      </c>
      <c r="J74">
        <v>5.84</v>
      </c>
      <c r="K74">
        <v>6.42</v>
      </c>
      <c r="L74">
        <v>4.7699999999999996</v>
      </c>
      <c r="M74">
        <v>2.4900000000000002</v>
      </c>
      <c r="N74">
        <v>2.67</v>
      </c>
      <c r="O74">
        <v>2.23</v>
      </c>
      <c r="P74">
        <v>5.44</v>
      </c>
      <c r="Q74">
        <v>2.72</v>
      </c>
      <c r="R74">
        <v>0.08</v>
      </c>
      <c r="S74">
        <v>0.88</v>
      </c>
      <c r="T74">
        <v>5.48</v>
      </c>
      <c r="U74">
        <v>2.78</v>
      </c>
      <c r="V74">
        <v>3.78</v>
      </c>
    </row>
    <row r="75" spans="1:23" x14ac:dyDescent="0.25">
      <c r="A75" s="5" t="s">
        <v>169</v>
      </c>
      <c r="B75" s="5" t="s">
        <v>170</v>
      </c>
      <c r="C75">
        <v>15.83</v>
      </c>
      <c r="D75">
        <v>18.54</v>
      </c>
      <c r="E75">
        <v>19.170000000000002</v>
      </c>
      <c r="F75">
        <v>20.09</v>
      </c>
      <c r="G75">
        <v>17.14</v>
      </c>
      <c r="H75">
        <v>16.18</v>
      </c>
      <c r="I75">
        <v>17.28</v>
      </c>
      <c r="J75">
        <v>16.170000000000002</v>
      </c>
      <c r="K75">
        <v>19.93</v>
      </c>
      <c r="L75">
        <v>17.84</v>
      </c>
      <c r="M75">
        <v>12.39</v>
      </c>
      <c r="N75">
        <v>8.74</v>
      </c>
      <c r="O75">
        <v>9.5500000000000007</v>
      </c>
      <c r="P75">
        <v>17.87</v>
      </c>
      <c r="Q75">
        <v>18.71</v>
      </c>
      <c r="R75" t="s">
        <v>67</v>
      </c>
      <c r="S75" t="s">
        <v>67</v>
      </c>
      <c r="T75" t="s">
        <v>67</v>
      </c>
      <c r="U75" t="s">
        <v>67</v>
      </c>
      <c r="V75" t="s">
        <v>67</v>
      </c>
    </row>
    <row r="76" spans="1:23" x14ac:dyDescent="0.25">
      <c r="A76" s="5" t="s">
        <v>171</v>
      </c>
      <c r="B76" s="5" t="s">
        <v>172</v>
      </c>
      <c r="C76">
        <v>71.55</v>
      </c>
      <c r="D76">
        <v>88.66</v>
      </c>
      <c r="E76">
        <v>102.53</v>
      </c>
      <c r="F76">
        <v>108.64</v>
      </c>
      <c r="G76">
        <v>102.91</v>
      </c>
      <c r="H76">
        <v>103.58</v>
      </c>
      <c r="I76">
        <v>87.91</v>
      </c>
      <c r="J76">
        <v>82.13</v>
      </c>
      <c r="K76">
        <v>106.3</v>
      </c>
      <c r="L76">
        <v>101</v>
      </c>
      <c r="M76">
        <v>86.12</v>
      </c>
      <c r="N76">
        <v>79.53</v>
      </c>
      <c r="O76">
        <v>81.489999999999995</v>
      </c>
      <c r="P76">
        <v>96.22</v>
      </c>
      <c r="Q76">
        <v>74.55</v>
      </c>
      <c r="R76">
        <v>69.040000000000006</v>
      </c>
      <c r="S76">
        <v>66.760000000000005</v>
      </c>
      <c r="T76">
        <v>79.099999999999994</v>
      </c>
      <c r="U76">
        <v>70.209999999999994</v>
      </c>
      <c r="V76">
        <v>73.489999999999995</v>
      </c>
    </row>
    <row r="77" spans="1:23" x14ac:dyDescent="0.25">
      <c r="A77" s="5" t="s">
        <v>173</v>
      </c>
      <c r="B77" s="5" t="s">
        <v>174</v>
      </c>
      <c r="C77">
        <v>94.11</v>
      </c>
      <c r="D77">
        <v>101.59</v>
      </c>
      <c r="E77">
        <v>123.41</v>
      </c>
      <c r="F77">
        <v>130.88</v>
      </c>
      <c r="G77">
        <v>123</v>
      </c>
      <c r="H77">
        <v>124.48</v>
      </c>
      <c r="I77">
        <v>106.44</v>
      </c>
      <c r="J77">
        <v>110.27</v>
      </c>
      <c r="K77">
        <v>126.46</v>
      </c>
      <c r="L77">
        <v>129.83000000000001</v>
      </c>
      <c r="M77">
        <v>118.01</v>
      </c>
      <c r="N77">
        <v>100.5</v>
      </c>
      <c r="O77">
        <v>101.48</v>
      </c>
      <c r="P77">
        <v>113.95</v>
      </c>
      <c r="Q77">
        <v>118.72</v>
      </c>
      <c r="R77" t="s">
        <v>67</v>
      </c>
      <c r="S77" t="s">
        <v>67</v>
      </c>
      <c r="T77" t="s">
        <v>67</v>
      </c>
      <c r="U77" t="s">
        <v>67</v>
      </c>
      <c r="V77" t="s">
        <v>67</v>
      </c>
    </row>
    <row r="78" spans="1:23" x14ac:dyDescent="0.25">
      <c r="A78" s="5" t="s">
        <v>175</v>
      </c>
      <c r="B78" s="5" t="s">
        <v>176</v>
      </c>
      <c r="C78">
        <v>56.985599999999998</v>
      </c>
      <c r="D78">
        <v>43.216000000000001</v>
      </c>
      <c r="E78">
        <v>66.600000000000009</v>
      </c>
      <c r="F78">
        <v>49.802000000000007</v>
      </c>
      <c r="G78">
        <v>50.171999999999997</v>
      </c>
      <c r="H78">
        <v>39.590000000000003</v>
      </c>
      <c r="I78">
        <v>48.84</v>
      </c>
      <c r="J78">
        <v>33.357599999999998</v>
      </c>
      <c r="K78">
        <v>28.49</v>
      </c>
      <c r="L78">
        <v>34.484000000000002</v>
      </c>
      <c r="M78">
        <v>33.892000000000003</v>
      </c>
      <c r="N78">
        <v>21.681999999999999</v>
      </c>
      <c r="O78">
        <v>28.12</v>
      </c>
      <c r="P78">
        <v>273.8</v>
      </c>
      <c r="Q78">
        <v>29.4</v>
      </c>
      <c r="R78">
        <v>17.46</v>
      </c>
      <c r="S78">
        <v>18.78</v>
      </c>
      <c r="T78">
        <v>16.920000000000002</v>
      </c>
      <c r="U78">
        <v>10.86</v>
      </c>
      <c r="V78">
        <v>14.58</v>
      </c>
    </row>
    <row r="79" spans="1:23" x14ac:dyDescent="0.25">
      <c r="A79" s="5" t="s">
        <v>177</v>
      </c>
      <c r="B79" s="5" t="s">
        <v>178</v>
      </c>
      <c r="C79">
        <v>-1.999999999999957E-2</v>
      </c>
      <c r="D79">
        <v>0</v>
      </c>
      <c r="E79">
        <v>0</v>
      </c>
      <c r="F79">
        <v>0</v>
      </c>
      <c r="G79">
        <v>0</v>
      </c>
      <c r="H79">
        <v>0</v>
      </c>
      <c r="I79">
        <v>-2.0000000000000458E-2</v>
      </c>
      <c r="J79">
        <v>2.0000000000000458E-2</v>
      </c>
      <c r="K79">
        <v>0</v>
      </c>
      <c r="L79">
        <v>0</v>
      </c>
      <c r="M79">
        <v>0</v>
      </c>
      <c r="N79">
        <v>0</v>
      </c>
      <c r="O79">
        <v>0</v>
      </c>
      <c r="P79">
        <v>-1.4</v>
      </c>
      <c r="Q79">
        <v>0</v>
      </c>
      <c r="R79">
        <v>0</v>
      </c>
      <c r="S79">
        <v>0</v>
      </c>
      <c r="T79">
        <v>0</v>
      </c>
      <c r="U79">
        <v>0</v>
      </c>
      <c r="V79">
        <v>0</v>
      </c>
    </row>
    <row r="80" spans="1:23" x14ac:dyDescent="0.25">
      <c r="A80" s="5" t="s">
        <v>179</v>
      </c>
      <c r="B80" s="5" t="s">
        <v>180</v>
      </c>
      <c r="C80">
        <v>9.43</v>
      </c>
      <c r="D80">
        <v>8.99</v>
      </c>
      <c r="E80">
        <v>1.06</v>
      </c>
      <c r="F80">
        <v>7.02</v>
      </c>
      <c r="G80">
        <v>5.8</v>
      </c>
      <c r="H80">
        <v>-0.91</v>
      </c>
      <c r="I80">
        <v>5.03</v>
      </c>
      <c r="J80">
        <v>7.31</v>
      </c>
      <c r="K80">
        <v>4.97</v>
      </c>
      <c r="L80">
        <v>9.0299999999999994</v>
      </c>
      <c r="M80">
        <v>-2.4300000000000002</v>
      </c>
      <c r="N80">
        <v>1.57</v>
      </c>
      <c r="O80">
        <v>3.25</v>
      </c>
      <c r="P80">
        <v>-7.1</v>
      </c>
      <c r="Q80">
        <v>0.63</v>
      </c>
      <c r="R80">
        <v>2.93</v>
      </c>
      <c r="S80">
        <v>-5.24</v>
      </c>
      <c r="T80">
        <v>0.53</v>
      </c>
      <c r="U80">
        <v>8.36</v>
      </c>
      <c r="V80" t="s">
        <v>67</v>
      </c>
    </row>
    <row r="81" spans="1:22" x14ac:dyDescent="0.25">
      <c r="A81" s="5" t="s">
        <v>181</v>
      </c>
      <c r="B81" s="5" t="s">
        <v>182</v>
      </c>
      <c r="C81">
        <v>6.49</v>
      </c>
      <c r="D81">
        <v>5.69</v>
      </c>
      <c r="E81">
        <v>4.63</v>
      </c>
      <c r="F81">
        <v>3.97</v>
      </c>
      <c r="G81">
        <v>3.31</v>
      </c>
      <c r="H81">
        <v>3.81</v>
      </c>
      <c r="I81">
        <v>5.77</v>
      </c>
      <c r="J81">
        <v>7.1</v>
      </c>
      <c r="K81">
        <v>3.86</v>
      </c>
      <c r="L81">
        <v>2.72</v>
      </c>
      <c r="M81">
        <v>0.8</v>
      </c>
      <c r="N81">
        <v>-0.76</v>
      </c>
      <c r="O81">
        <v>-1.07</v>
      </c>
      <c r="P81">
        <v>-1.18</v>
      </c>
      <c r="Q81">
        <v>-0.56000000000000005</v>
      </c>
      <c r="R81">
        <v>-0.59</v>
      </c>
      <c r="S81">
        <v>1.22</v>
      </c>
      <c r="T81" t="s">
        <v>67</v>
      </c>
      <c r="U81" t="s">
        <v>67</v>
      </c>
      <c r="V81" t="s">
        <v>67</v>
      </c>
    </row>
    <row r="82" spans="1:22" x14ac:dyDescent="0.25">
      <c r="A82" s="5" t="s">
        <v>183</v>
      </c>
      <c r="B82" s="5" t="s">
        <v>184</v>
      </c>
      <c r="C82">
        <v>6.46</v>
      </c>
      <c r="D82">
        <v>4.3899999999999997</v>
      </c>
      <c r="E82">
        <v>3.6</v>
      </c>
      <c r="F82">
        <v>4.8499999999999996</v>
      </c>
      <c r="G82">
        <v>4.4400000000000004</v>
      </c>
      <c r="H82">
        <v>5.09</v>
      </c>
      <c r="I82">
        <v>4.78</v>
      </c>
      <c r="J82">
        <v>4.09</v>
      </c>
      <c r="K82">
        <v>3.28</v>
      </c>
      <c r="L82">
        <v>0.86</v>
      </c>
      <c r="M82">
        <v>-0.82</v>
      </c>
      <c r="N82">
        <v>0.26</v>
      </c>
      <c r="O82">
        <v>-1.1100000000000001</v>
      </c>
      <c r="P82">
        <v>-1.65</v>
      </c>
      <c r="Q82">
        <v>1.44</v>
      </c>
      <c r="R82" t="s">
        <v>67</v>
      </c>
      <c r="S82" t="s">
        <v>67</v>
      </c>
      <c r="T82" t="s">
        <v>67</v>
      </c>
      <c r="U82" t="s">
        <v>67</v>
      </c>
      <c r="V82" t="s">
        <v>67</v>
      </c>
    </row>
    <row r="83" spans="1:22" x14ac:dyDescent="0.25">
      <c r="A83" s="5" t="s">
        <v>185</v>
      </c>
      <c r="B83" s="5" t="s">
        <v>186</v>
      </c>
      <c r="C83">
        <v>5.77</v>
      </c>
      <c r="D83">
        <v>4.59</v>
      </c>
      <c r="E83">
        <v>3.84</v>
      </c>
      <c r="F83">
        <v>4.0599999999999996</v>
      </c>
      <c r="G83">
        <v>2.65</v>
      </c>
      <c r="H83">
        <v>2.13</v>
      </c>
      <c r="I83">
        <v>2.52</v>
      </c>
      <c r="J83">
        <v>1.49</v>
      </c>
      <c r="K83">
        <v>0.81</v>
      </c>
      <c r="L83">
        <v>1.1499999999999999</v>
      </c>
      <c r="M83" t="s">
        <v>67</v>
      </c>
      <c r="N83" t="s">
        <v>67</v>
      </c>
      <c r="O83" t="s">
        <v>67</v>
      </c>
      <c r="P83" t="s">
        <v>67</v>
      </c>
      <c r="Q83" t="s">
        <v>67</v>
      </c>
      <c r="R83" t="s">
        <v>67</v>
      </c>
      <c r="S83" t="s">
        <v>67</v>
      </c>
      <c r="T83" t="s">
        <v>67</v>
      </c>
      <c r="U83" t="s">
        <v>67</v>
      </c>
      <c r="V83" t="s">
        <v>67</v>
      </c>
    </row>
    <row r="84" spans="1:22" x14ac:dyDescent="0.25">
      <c r="A84" s="5" t="s">
        <v>187</v>
      </c>
      <c r="B84" s="5" t="s">
        <v>188</v>
      </c>
      <c r="C84">
        <v>-12.4</v>
      </c>
      <c r="D84">
        <v>8.0399999999999991</v>
      </c>
      <c r="E84">
        <v>10.53</v>
      </c>
      <c r="F84">
        <v>31.6</v>
      </c>
      <c r="G84">
        <v>7.94</v>
      </c>
      <c r="H84">
        <v>-0.93</v>
      </c>
      <c r="I84">
        <v>14.89</v>
      </c>
      <c r="J84">
        <v>1.08</v>
      </c>
      <c r="K84">
        <v>35.770000000000003</v>
      </c>
      <c r="L84">
        <v>104.48</v>
      </c>
      <c r="M84">
        <v>-4.29</v>
      </c>
      <c r="N84">
        <v>18.64</v>
      </c>
      <c r="O84">
        <v>-57.86</v>
      </c>
      <c r="P84">
        <v>97.18</v>
      </c>
      <c r="Q84">
        <v>3450</v>
      </c>
      <c r="R84">
        <v>-90.91</v>
      </c>
      <c r="S84">
        <v>-83.08</v>
      </c>
      <c r="T84">
        <v>96.97</v>
      </c>
      <c r="U84">
        <v>-22.35</v>
      </c>
      <c r="V84" t="s">
        <v>67</v>
      </c>
    </row>
    <row r="85" spans="1:22" x14ac:dyDescent="0.25">
      <c r="A85" s="5" t="s">
        <v>189</v>
      </c>
      <c r="B85" s="5" t="s">
        <v>190</v>
      </c>
      <c r="C85">
        <v>2.06</v>
      </c>
      <c r="D85">
        <v>16.72</v>
      </c>
      <c r="E85">
        <v>16.690000000000001</v>
      </c>
      <c r="F85">
        <v>12.87</v>
      </c>
      <c r="G85">
        <v>7.3</v>
      </c>
      <c r="H85">
        <v>5.01</v>
      </c>
      <c r="I85">
        <v>17.25</v>
      </c>
      <c r="J85">
        <v>47.11</v>
      </c>
      <c r="K85">
        <v>45.32</v>
      </c>
      <c r="L85">
        <v>39.61</v>
      </c>
      <c r="M85">
        <v>-14.5</v>
      </c>
      <c r="N85">
        <v>19.32</v>
      </c>
      <c r="O85">
        <v>1163.1099999999999</v>
      </c>
      <c r="P85">
        <v>1152.0899999999999</v>
      </c>
      <c r="Q85">
        <v>1092</v>
      </c>
      <c r="R85">
        <v>-25.67</v>
      </c>
      <c r="S85">
        <v>-2.82</v>
      </c>
      <c r="T85" t="s">
        <v>67</v>
      </c>
      <c r="U85" t="s">
        <v>67</v>
      </c>
      <c r="V85" t="s">
        <v>67</v>
      </c>
    </row>
    <row r="86" spans="1:22" x14ac:dyDescent="0.25">
      <c r="A86" s="5" t="s">
        <v>191</v>
      </c>
      <c r="B86" s="5" t="s">
        <v>192</v>
      </c>
      <c r="C86">
        <v>9.14</v>
      </c>
      <c r="D86">
        <v>11.44</v>
      </c>
      <c r="E86">
        <v>12.81</v>
      </c>
      <c r="F86">
        <v>10.92</v>
      </c>
      <c r="G86">
        <v>11.75</v>
      </c>
      <c r="H86">
        <v>31.06</v>
      </c>
      <c r="I86">
        <v>30.39</v>
      </c>
      <c r="J86">
        <v>31.14</v>
      </c>
      <c r="K86">
        <v>19.350000000000001</v>
      </c>
      <c r="L86">
        <v>31.63</v>
      </c>
      <c r="M86">
        <v>700.73</v>
      </c>
      <c r="N86">
        <v>683.41</v>
      </c>
      <c r="O86">
        <v>663.07</v>
      </c>
      <c r="P86">
        <v>694.03</v>
      </c>
      <c r="Q86">
        <v>670.13</v>
      </c>
      <c r="R86" t="s">
        <v>67</v>
      </c>
      <c r="S86" t="s">
        <v>67</v>
      </c>
      <c r="T86" t="s">
        <v>67</v>
      </c>
      <c r="U86" t="s">
        <v>67</v>
      </c>
      <c r="V86" t="s">
        <v>67</v>
      </c>
    </row>
    <row r="87" spans="1:22" x14ac:dyDescent="0.25">
      <c r="A87" s="5" t="s">
        <v>193</v>
      </c>
      <c r="B87" s="5" t="s">
        <v>194</v>
      </c>
      <c r="C87">
        <v>20.100000000000001</v>
      </c>
      <c r="D87">
        <v>20.91</v>
      </c>
      <c r="E87">
        <v>21.97</v>
      </c>
      <c r="F87">
        <v>15.13</v>
      </c>
      <c r="G87">
        <v>21.69</v>
      </c>
      <c r="H87">
        <v>365.9</v>
      </c>
      <c r="I87">
        <v>356.9</v>
      </c>
      <c r="J87">
        <v>347.1</v>
      </c>
      <c r="K87">
        <v>356.69</v>
      </c>
      <c r="L87">
        <v>350.88</v>
      </c>
      <c r="M87" t="s">
        <v>67</v>
      </c>
      <c r="N87" t="s">
        <v>67</v>
      </c>
      <c r="O87" t="s">
        <v>67</v>
      </c>
      <c r="P87" t="s">
        <v>67</v>
      </c>
      <c r="Q87" t="s">
        <v>67</v>
      </c>
      <c r="R87" t="s">
        <v>67</v>
      </c>
      <c r="S87" t="s">
        <v>67</v>
      </c>
      <c r="T87" t="s">
        <v>67</v>
      </c>
      <c r="U87" t="s">
        <v>67</v>
      </c>
      <c r="V87" t="s">
        <v>67</v>
      </c>
    </row>
    <row r="88" spans="1:22" x14ac:dyDescent="0.25">
      <c r="A88" s="5" t="s">
        <v>195</v>
      </c>
      <c r="B88" s="5" t="s">
        <v>196</v>
      </c>
      <c r="C88">
        <v>2.63</v>
      </c>
      <c r="D88">
        <v>1.08</v>
      </c>
      <c r="E88">
        <v>1.5</v>
      </c>
      <c r="F88">
        <v>1.82</v>
      </c>
      <c r="G88">
        <v>1.44</v>
      </c>
      <c r="H88">
        <v>0.54</v>
      </c>
      <c r="I88">
        <v>0.43</v>
      </c>
      <c r="J88">
        <v>0.35</v>
      </c>
      <c r="K88">
        <v>0.56999999999999995</v>
      </c>
      <c r="L88">
        <v>0.52</v>
      </c>
      <c r="M88">
        <v>0.03</v>
      </c>
      <c r="N88">
        <v>0.02</v>
      </c>
      <c r="O88">
        <v>0.05</v>
      </c>
      <c r="P88">
        <v>0.02</v>
      </c>
      <c r="Q88">
        <v>0.05</v>
      </c>
      <c r="R88" t="s">
        <v>67</v>
      </c>
      <c r="S88" t="s">
        <v>67</v>
      </c>
      <c r="T88" t="s">
        <v>67</v>
      </c>
      <c r="U88" t="s">
        <v>67</v>
      </c>
      <c r="V88" t="s">
        <v>67</v>
      </c>
    </row>
    <row r="89" spans="1:22" x14ac:dyDescent="0.25">
      <c r="A89" s="5" t="s">
        <v>197</v>
      </c>
      <c r="B89" s="5" t="s">
        <v>198</v>
      </c>
      <c r="C89">
        <v>7.64</v>
      </c>
      <c r="D89">
        <v>9.15</v>
      </c>
      <c r="E89">
        <v>4.68</v>
      </c>
      <c r="F89">
        <v>27.72</v>
      </c>
      <c r="G89">
        <v>12.88</v>
      </c>
      <c r="H89">
        <v>10.88</v>
      </c>
      <c r="I89">
        <v>1.73</v>
      </c>
      <c r="J89">
        <v>-3.99</v>
      </c>
      <c r="K89">
        <v>6.74</v>
      </c>
      <c r="L89">
        <v>50.8</v>
      </c>
      <c r="M89">
        <v>50.81</v>
      </c>
      <c r="N89">
        <v>-13.29</v>
      </c>
      <c r="O89">
        <v>-45.83</v>
      </c>
      <c r="P89">
        <v>-8.01</v>
      </c>
      <c r="Q89">
        <v>80.5</v>
      </c>
      <c r="R89">
        <v>4.6100000000000003</v>
      </c>
      <c r="S89">
        <v>-44.73</v>
      </c>
      <c r="T89">
        <v>10</v>
      </c>
      <c r="U89">
        <v>-24.24</v>
      </c>
      <c r="V89" t="s">
        <v>67</v>
      </c>
    </row>
    <row r="90" spans="1:22" x14ac:dyDescent="0.25">
      <c r="A90" s="5" t="s">
        <v>199</v>
      </c>
      <c r="B90" s="5" t="s">
        <v>200</v>
      </c>
      <c r="C90">
        <v>7.16</v>
      </c>
      <c r="D90">
        <v>13.85</v>
      </c>
      <c r="E90">
        <v>15.09</v>
      </c>
      <c r="F90">
        <v>17.16</v>
      </c>
      <c r="G90">
        <v>8.5</v>
      </c>
      <c r="H90">
        <v>2.87</v>
      </c>
      <c r="I90">
        <v>1.49</v>
      </c>
      <c r="J90">
        <v>17.850000000000001</v>
      </c>
      <c r="K90">
        <v>36.119999999999997</v>
      </c>
      <c r="L90">
        <v>29.44</v>
      </c>
      <c r="M90">
        <v>-2.77</v>
      </c>
      <c r="N90">
        <v>-22.38</v>
      </c>
      <c r="O90">
        <v>8.89</v>
      </c>
      <c r="P90">
        <v>25.7</v>
      </c>
      <c r="Q90">
        <v>13.46</v>
      </c>
      <c r="R90">
        <v>-10.039999999999999</v>
      </c>
      <c r="S90">
        <v>-19.66</v>
      </c>
      <c r="T90" t="s">
        <v>67</v>
      </c>
      <c r="U90" t="s">
        <v>67</v>
      </c>
      <c r="V90" t="s">
        <v>67</v>
      </c>
    </row>
    <row r="91" spans="1:22" x14ac:dyDescent="0.25">
      <c r="A91" s="5" t="s">
        <v>201</v>
      </c>
      <c r="B91" s="5" t="s">
        <v>202</v>
      </c>
      <c r="C91">
        <v>12.41</v>
      </c>
      <c r="D91">
        <v>13.06</v>
      </c>
      <c r="E91">
        <v>11.58</v>
      </c>
      <c r="F91">
        <v>9.84</v>
      </c>
      <c r="G91">
        <v>5.65</v>
      </c>
      <c r="H91">
        <v>13.23</v>
      </c>
      <c r="I91">
        <v>21.22</v>
      </c>
      <c r="J91">
        <v>18.21</v>
      </c>
      <c r="K91">
        <v>9.85</v>
      </c>
      <c r="L91">
        <v>6.9</v>
      </c>
      <c r="M91">
        <v>12.84</v>
      </c>
      <c r="N91">
        <v>3.6</v>
      </c>
      <c r="O91">
        <v>-2.69</v>
      </c>
      <c r="P91">
        <v>8.4700000000000006</v>
      </c>
      <c r="Q91">
        <v>5.23</v>
      </c>
      <c r="R91" t="s">
        <v>67</v>
      </c>
      <c r="S91" t="s">
        <v>67</v>
      </c>
      <c r="T91" t="s">
        <v>67</v>
      </c>
      <c r="U91" t="s">
        <v>67</v>
      </c>
      <c r="V91" t="s">
        <v>67</v>
      </c>
    </row>
    <row r="92" spans="1:22" x14ac:dyDescent="0.25">
      <c r="A92" s="5" t="s">
        <v>203</v>
      </c>
      <c r="B92" s="5" t="s">
        <v>204</v>
      </c>
      <c r="C92">
        <v>12.82</v>
      </c>
      <c r="D92">
        <v>17.14</v>
      </c>
      <c r="E92">
        <v>14.9</v>
      </c>
      <c r="F92">
        <v>9.85</v>
      </c>
      <c r="G92">
        <v>6.27</v>
      </c>
      <c r="H92">
        <v>13.03</v>
      </c>
      <c r="I92">
        <v>12.41</v>
      </c>
      <c r="J92">
        <v>7.76</v>
      </c>
      <c r="K92">
        <v>9.16</v>
      </c>
      <c r="L92">
        <v>6.06</v>
      </c>
      <c r="M92" t="s">
        <v>67</v>
      </c>
      <c r="N92" t="s">
        <v>67</v>
      </c>
      <c r="O92" t="s">
        <v>67</v>
      </c>
      <c r="P92" t="s">
        <v>67</v>
      </c>
      <c r="Q92" t="s">
        <v>67</v>
      </c>
      <c r="R92" t="s">
        <v>67</v>
      </c>
      <c r="S92" t="s">
        <v>67</v>
      </c>
      <c r="T92" t="s">
        <v>67</v>
      </c>
      <c r="U92" t="s">
        <v>67</v>
      </c>
      <c r="V92" t="s">
        <v>67</v>
      </c>
    </row>
    <row r="93" spans="1:22" x14ac:dyDescent="0.25">
      <c r="A93" s="5" t="s">
        <v>205</v>
      </c>
      <c r="B93" s="5" t="s">
        <v>206</v>
      </c>
      <c r="C93">
        <v>31.51</v>
      </c>
      <c r="D93">
        <v>-35.11</v>
      </c>
      <c r="E93">
        <v>33.729999999999997</v>
      </c>
      <c r="F93">
        <v>-0.74</v>
      </c>
      <c r="G93">
        <v>26.73</v>
      </c>
      <c r="H93">
        <v>-18.940000000000001</v>
      </c>
      <c r="I93">
        <v>46.02</v>
      </c>
      <c r="J93">
        <v>17.399999999999999</v>
      </c>
      <c r="K93">
        <v>-17.38</v>
      </c>
      <c r="L93">
        <v>1.75</v>
      </c>
      <c r="M93">
        <v>56.31</v>
      </c>
      <c r="N93">
        <v>-22.89</v>
      </c>
      <c r="O93">
        <v>-89.73</v>
      </c>
      <c r="P93">
        <v>655.1</v>
      </c>
      <c r="Q93">
        <v>68.38</v>
      </c>
      <c r="R93">
        <v>-7.03</v>
      </c>
      <c r="S93">
        <v>10.99</v>
      </c>
      <c r="T93">
        <v>55.8</v>
      </c>
      <c r="U93">
        <v>-25.51</v>
      </c>
      <c r="V93" t="s">
        <v>67</v>
      </c>
    </row>
    <row r="94" spans="1:22" x14ac:dyDescent="0.25">
      <c r="A94" s="5" t="s">
        <v>207</v>
      </c>
      <c r="B94" s="5" t="s">
        <v>208</v>
      </c>
      <c r="C94">
        <v>10.039999999999999</v>
      </c>
      <c r="D94">
        <v>-0.71</v>
      </c>
      <c r="E94">
        <v>19.91</v>
      </c>
      <c r="F94">
        <v>2.35</v>
      </c>
      <c r="G94">
        <v>17.940000000000001</v>
      </c>
      <c r="H94">
        <v>14.83</v>
      </c>
      <c r="I94">
        <v>15.35</v>
      </c>
      <c r="J94">
        <v>0.59</v>
      </c>
      <c r="K94">
        <v>13.56</v>
      </c>
      <c r="L94">
        <v>11.72</v>
      </c>
      <c r="M94">
        <v>-18.77</v>
      </c>
      <c r="N94">
        <v>180.83</v>
      </c>
      <c r="O94">
        <v>211.25</v>
      </c>
      <c r="P94">
        <v>238.82</v>
      </c>
      <c r="Q94">
        <v>24.11</v>
      </c>
      <c r="R94">
        <v>19.920000000000002</v>
      </c>
      <c r="S94">
        <v>13.76</v>
      </c>
      <c r="T94" t="s">
        <v>67</v>
      </c>
      <c r="U94" t="s">
        <v>67</v>
      </c>
      <c r="V94" t="s">
        <v>67</v>
      </c>
    </row>
    <row r="95" spans="1:22" x14ac:dyDescent="0.25">
      <c r="A95" s="5" t="s">
        <v>209</v>
      </c>
      <c r="B95" s="5" t="s">
        <v>210</v>
      </c>
      <c r="C95">
        <v>11.22</v>
      </c>
      <c r="D95">
        <v>1.1299999999999999</v>
      </c>
      <c r="E95">
        <v>17.36</v>
      </c>
      <c r="F95">
        <v>14.09</v>
      </c>
      <c r="G95">
        <v>10.77</v>
      </c>
      <c r="H95">
        <v>5.77</v>
      </c>
      <c r="I95">
        <v>20.82</v>
      </c>
      <c r="J95">
        <v>7.04</v>
      </c>
      <c r="K95">
        <v>-14.39</v>
      </c>
      <c r="L95">
        <v>120.11</v>
      </c>
      <c r="M95">
        <v>133.43</v>
      </c>
      <c r="N95">
        <v>120.77</v>
      </c>
      <c r="O95">
        <v>127.54</v>
      </c>
      <c r="P95">
        <v>156.65</v>
      </c>
      <c r="Q95">
        <v>20.53</v>
      </c>
      <c r="R95" t="s">
        <v>67</v>
      </c>
      <c r="S95" t="s">
        <v>67</v>
      </c>
      <c r="T95" t="s">
        <v>67</v>
      </c>
      <c r="U95" t="s">
        <v>67</v>
      </c>
      <c r="V95" t="s">
        <v>67</v>
      </c>
    </row>
    <row r="96" spans="1:22" x14ac:dyDescent="0.25">
      <c r="A96" s="5" t="s">
        <v>211</v>
      </c>
      <c r="B96" s="5" t="s">
        <v>212</v>
      </c>
      <c r="C96">
        <v>8.5</v>
      </c>
      <c r="D96">
        <v>10.98</v>
      </c>
      <c r="E96">
        <v>12.2</v>
      </c>
      <c r="F96">
        <v>-0.15</v>
      </c>
      <c r="G96">
        <v>65.44</v>
      </c>
      <c r="H96">
        <v>69.599999999999994</v>
      </c>
      <c r="I96">
        <v>70.790000000000006</v>
      </c>
      <c r="J96">
        <v>67.290000000000006</v>
      </c>
      <c r="K96">
        <v>71.13</v>
      </c>
      <c r="L96">
        <v>70.319999999999993</v>
      </c>
      <c r="M96" t="s">
        <v>67</v>
      </c>
      <c r="N96" t="s">
        <v>67</v>
      </c>
      <c r="O96" t="s">
        <v>67</v>
      </c>
      <c r="P96" t="s">
        <v>67</v>
      </c>
      <c r="Q96" t="s">
        <v>67</v>
      </c>
      <c r="R96" t="s">
        <v>67</v>
      </c>
      <c r="S96" t="s">
        <v>67</v>
      </c>
      <c r="T96" t="s">
        <v>67</v>
      </c>
      <c r="U96" t="s">
        <v>67</v>
      </c>
      <c r="V96" t="s">
        <v>67</v>
      </c>
    </row>
    <row r="97" spans="1:23" x14ac:dyDescent="0.25">
      <c r="A97" s="5" t="s">
        <v>213</v>
      </c>
      <c r="B97" s="5" t="s">
        <v>214</v>
      </c>
      <c r="C97">
        <v>-11.9</v>
      </c>
      <c r="D97">
        <v>2.9</v>
      </c>
      <c r="E97">
        <v>35</v>
      </c>
      <c r="F97">
        <v>45.4</v>
      </c>
      <c r="G97">
        <v>32.4</v>
      </c>
      <c r="H97">
        <v>33.799999999999997</v>
      </c>
      <c r="I97">
        <v>10.4</v>
      </c>
      <c r="J97">
        <v>14.7</v>
      </c>
      <c r="K97">
        <v>36.700000000000003</v>
      </c>
      <c r="L97">
        <v>38.6</v>
      </c>
      <c r="M97">
        <v>21.2</v>
      </c>
      <c r="N97">
        <v>0.6</v>
      </c>
      <c r="O97">
        <v>1.7</v>
      </c>
      <c r="P97">
        <v>15.3</v>
      </c>
      <c r="Q97">
        <v>20.2</v>
      </c>
      <c r="R97">
        <v>118.8</v>
      </c>
      <c r="S97">
        <v>103.8</v>
      </c>
      <c r="T97">
        <v>115.4</v>
      </c>
      <c r="U97">
        <v>110</v>
      </c>
      <c r="V97">
        <v>103.8</v>
      </c>
      <c r="W97" t="s">
        <v>67</v>
      </c>
    </row>
  </sheetData>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W89"/>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11" customWidth="1"/>
    <col min="13" max="15" width="21" customWidth="1"/>
    <col min="16" max="16" width="10" customWidth="1"/>
    <col min="17" max="17" width="20" customWidth="1"/>
    <col min="18" max="18" width="22" customWidth="1"/>
    <col min="19" max="19" width="20" customWidth="1"/>
    <col min="20" max="20" width="21" customWidth="1"/>
    <col min="21" max="21" width="20" customWidth="1"/>
    <col min="22" max="23" width="10" customWidth="1"/>
  </cols>
  <sheetData>
    <row r="1" spans="1:23" ht="18.75" customHeight="1" x14ac:dyDescent="0.3">
      <c r="A1" s="1" t="s">
        <v>1015</v>
      </c>
      <c r="B1" s="2" t="s">
        <v>1016</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1017</v>
      </c>
      <c r="C4" s="5" t="s">
        <v>9</v>
      </c>
      <c r="D4" s="5"/>
      <c r="E4" t="s">
        <v>1018</v>
      </c>
      <c r="G4" t="s">
        <v>367</v>
      </c>
      <c r="H4" t="s">
        <v>220</v>
      </c>
      <c r="J4" t="s">
        <v>1019</v>
      </c>
      <c r="L4" t="s">
        <v>1020</v>
      </c>
    </row>
    <row r="5" spans="1:23" x14ac:dyDescent="0.25">
      <c r="A5" s="5" t="s">
        <v>15</v>
      </c>
      <c r="B5" t="s">
        <v>1021</v>
      </c>
      <c r="C5" s="5" t="s">
        <v>17</v>
      </c>
      <c r="D5" s="5"/>
      <c r="E5" t="s">
        <v>1022</v>
      </c>
      <c r="G5" t="s">
        <v>1023</v>
      </c>
      <c r="H5" t="s">
        <v>12</v>
      </c>
      <c r="J5" t="s">
        <v>225</v>
      </c>
      <c r="L5" t="s">
        <v>1024</v>
      </c>
    </row>
    <row r="6" spans="1:23" x14ac:dyDescent="0.25">
      <c r="A6" s="5" t="s">
        <v>23</v>
      </c>
      <c r="B6" t="s">
        <v>1025</v>
      </c>
      <c r="C6" s="5" t="s">
        <v>25</v>
      </c>
      <c r="D6" s="5"/>
      <c r="E6" t="s">
        <v>1026</v>
      </c>
      <c r="G6" t="s">
        <v>19</v>
      </c>
      <c r="H6" t="s">
        <v>28</v>
      </c>
      <c r="J6" t="s">
        <v>1027</v>
      </c>
      <c r="L6" t="s">
        <v>792</v>
      </c>
    </row>
    <row r="7" spans="1:23" x14ac:dyDescent="0.25">
      <c r="A7" s="5" t="s">
        <v>29</v>
      </c>
      <c r="B7" t="s">
        <v>277</v>
      </c>
      <c r="C7" s="5" t="s">
        <v>31</v>
      </c>
      <c r="D7" s="5"/>
      <c r="E7" t="s">
        <v>1028</v>
      </c>
      <c r="G7" t="s">
        <v>460</v>
      </c>
      <c r="H7" t="s">
        <v>34</v>
      </c>
      <c r="J7" t="s">
        <v>275</v>
      </c>
      <c r="L7" t="s">
        <v>1029</v>
      </c>
    </row>
    <row r="8" spans="1:23" x14ac:dyDescent="0.25">
      <c r="A8" s="5" t="s">
        <v>35</v>
      </c>
      <c r="B8" t="s">
        <v>36</v>
      </c>
      <c r="C8" s="5" t="s">
        <v>37</v>
      </c>
      <c r="D8" s="5"/>
      <c r="E8" t="s">
        <v>1030</v>
      </c>
      <c r="G8" t="s">
        <v>484</v>
      </c>
      <c r="H8" t="s">
        <v>40</v>
      </c>
      <c r="J8" t="s">
        <v>1031</v>
      </c>
      <c r="L8" t="s">
        <v>1032</v>
      </c>
    </row>
    <row r="9" spans="1:23" x14ac:dyDescent="0.25">
      <c r="A9" s="5" t="s">
        <v>41</v>
      </c>
      <c r="B9" t="s">
        <v>42</v>
      </c>
      <c r="C9" s="5" t="s">
        <v>43</v>
      </c>
      <c r="D9" s="5"/>
      <c r="E9" t="s">
        <v>1033</v>
      </c>
      <c r="J9" t="s">
        <v>237</v>
      </c>
      <c r="L9" t="s">
        <v>451</v>
      </c>
    </row>
    <row r="10" spans="1:23" x14ac:dyDescent="0.25">
      <c r="A10" s="5" t="s">
        <v>45</v>
      </c>
      <c r="B10" t="s">
        <v>242</v>
      </c>
      <c r="C10" s="5" t="s">
        <v>47</v>
      </c>
      <c r="D10" s="5"/>
      <c r="E10" t="s">
        <v>1034</v>
      </c>
      <c r="J10" t="s">
        <v>21</v>
      </c>
      <c r="L10" t="s">
        <v>1035</v>
      </c>
    </row>
    <row r="11" spans="1:23" x14ac:dyDescent="0.25">
      <c r="A11" s="5" t="s">
        <v>49</v>
      </c>
      <c r="B11" t="s">
        <v>245</v>
      </c>
    </row>
    <row r="12" spans="1:23" x14ac:dyDescent="0.25">
      <c r="A12" s="5" t="s">
        <v>51</v>
      </c>
      <c r="B12" t="s">
        <v>357</v>
      </c>
    </row>
    <row r="13" spans="1:23" x14ac:dyDescent="0.25">
      <c r="A13" s="5" t="s">
        <v>53</v>
      </c>
      <c r="B13" t="s">
        <v>1036</v>
      </c>
    </row>
    <row r="14" spans="1:23" x14ac:dyDescent="0.25">
      <c r="A14" s="5" t="s">
        <v>55</v>
      </c>
      <c r="B14" t="s">
        <v>1037</v>
      </c>
    </row>
    <row r="15" spans="1:23" x14ac:dyDescent="0.25">
      <c r="A15" s="5" t="s">
        <v>57</v>
      </c>
      <c r="B15" t="s">
        <v>1038</v>
      </c>
    </row>
    <row r="16" spans="1:23" x14ac:dyDescent="0.25">
      <c r="A16" s="5" t="s">
        <v>59</v>
      </c>
      <c r="B16" t="s">
        <v>1039</v>
      </c>
    </row>
    <row r="17" spans="1:23" x14ac:dyDescent="0.25">
      <c r="A17" s="5" t="s">
        <v>61</v>
      </c>
      <c r="B17" t="s">
        <v>1040</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255</v>
      </c>
      <c r="B20" s="5" t="s">
        <v>256</v>
      </c>
      <c r="C20">
        <v>7921</v>
      </c>
      <c r="D20">
        <v>8570</v>
      </c>
      <c r="E20">
        <v>8382</v>
      </c>
      <c r="F20">
        <v>8499</v>
      </c>
      <c r="G20">
        <v>9066</v>
      </c>
      <c r="H20">
        <v>7610</v>
      </c>
      <c r="I20">
        <v>7522</v>
      </c>
      <c r="J20">
        <v>8318</v>
      </c>
      <c r="K20">
        <v>7246</v>
      </c>
      <c r="L20">
        <v>10303</v>
      </c>
      <c r="M20">
        <v>6756</v>
      </c>
      <c r="N20">
        <v>4605</v>
      </c>
      <c r="O20">
        <v>7696</v>
      </c>
      <c r="P20">
        <v>7846</v>
      </c>
      <c r="Q20">
        <v>6353</v>
      </c>
      <c r="R20">
        <v>5311</v>
      </c>
      <c r="S20">
        <v>4896</v>
      </c>
      <c r="T20">
        <v>4332</v>
      </c>
      <c r="U20">
        <v>6400</v>
      </c>
      <c r="V20">
        <v>6584</v>
      </c>
      <c r="W20">
        <v>5898</v>
      </c>
    </row>
    <row r="21" spans="1:23" x14ac:dyDescent="0.25">
      <c r="A21" s="5" t="s">
        <v>68</v>
      </c>
      <c r="B21" s="5" t="s">
        <v>69</v>
      </c>
      <c r="C21">
        <v>1129</v>
      </c>
      <c r="D21">
        <v>1245</v>
      </c>
      <c r="E21">
        <v>495</v>
      </c>
      <c r="F21">
        <v>643</v>
      </c>
      <c r="G21">
        <v>1795</v>
      </c>
      <c r="H21">
        <v>623</v>
      </c>
      <c r="I21">
        <v>232</v>
      </c>
      <c r="J21">
        <v>905</v>
      </c>
      <c r="K21">
        <v>507</v>
      </c>
      <c r="L21">
        <v>1386</v>
      </c>
      <c r="M21">
        <v>-3038</v>
      </c>
      <c r="N21">
        <v>-378</v>
      </c>
      <c r="O21">
        <v>2513</v>
      </c>
      <c r="P21">
        <v>2628</v>
      </c>
      <c r="Q21">
        <v>1717</v>
      </c>
      <c r="R21">
        <v>960</v>
      </c>
      <c r="S21">
        <v>449</v>
      </c>
      <c r="T21">
        <v>-163</v>
      </c>
      <c r="U21">
        <v>325</v>
      </c>
      <c r="V21">
        <v>2234</v>
      </c>
      <c r="W21">
        <v>1371</v>
      </c>
    </row>
    <row r="22" spans="1:23" x14ac:dyDescent="0.25">
      <c r="A22" s="5" t="s">
        <v>70</v>
      </c>
      <c r="B22" s="5" t="s">
        <v>71</v>
      </c>
      <c r="C22" t="s">
        <v>67</v>
      </c>
      <c r="D22" t="s">
        <v>67</v>
      </c>
      <c r="E22" t="s">
        <v>67</v>
      </c>
      <c r="F22" t="s">
        <v>67</v>
      </c>
      <c r="G22" t="s">
        <v>67</v>
      </c>
      <c r="H22" t="s">
        <v>67</v>
      </c>
      <c r="I22" t="s">
        <v>67</v>
      </c>
      <c r="J22" t="s">
        <v>67</v>
      </c>
      <c r="K22" t="s">
        <v>67</v>
      </c>
      <c r="L22">
        <v>-33</v>
      </c>
      <c r="M22">
        <v>-1621</v>
      </c>
      <c r="N22">
        <v>-25</v>
      </c>
      <c r="O22">
        <v>-8</v>
      </c>
      <c r="P22">
        <v>-253</v>
      </c>
      <c r="Q22">
        <v>-37</v>
      </c>
      <c r="R22">
        <v>-132</v>
      </c>
      <c r="S22">
        <v>-2429</v>
      </c>
      <c r="T22">
        <v>-209</v>
      </c>
      <c r="U22">
        <v>-282</v>
      </c>
      <c r="V22" t="s">
        <v>67</v>
      </c>
      <c r="W22" t="s">
        <v>67</v>
      </c>
    </row>
    <row r="23" spans="1:23" x14ac:dyDescent="0.25">
      <c r="A23" s="5" t="s">
        <v>72</v>
      </c>
      <c r="B23" s="5" t="s">
        <v>73</v>
      </c>
      <c r="C23">
        <v>1129</v>
      </c>
      <c r="D23">
        <v>1245</v>
      </c>
      <c r="E23">
        <v>495</v>
      </c>
      <c r="F23">
        <v>643</v>
      </c>
      <c r="G23">
        <v>1795</v>
      </c>
      <c r="H23">
        <v>623</v>
      </c>
      <c r="I23">
        <v>232</v>
      </c>
      <c r="J23">
        <v>905</v>
      </c>
      <c r="K23">
        <v>507</v>
      </c>
      <c r="L23">
        <v>1353</v>
      </c>
      <c r="M23">
        <v>-4659</v>
      </c>
      <c r="N23">
        <v>-403</v>
      </c>
      <c r="O23">
        <v>2505</v>
      </c>
      <c r="P23">
        <v>2375</v>
      </c>
      <c r="Q23">
        <v>1680</v>
      </c>
      <c r="R23">
        <v>828</v>
      </c>
      <c r="S23">
        <v>-1980</v>
      </c>
      <c r="T23">
        <v>-372</v>
      </c>
      <c r="U23">
        <v>43</v>
      </c>
      <c r="V23">
        <v>2234</v>
      </c>
      <c r="W23">
        <v>1371</v>
      </c>
    </row>
    <row r="24" spans="1:23" x14ac:dyDescent="0.25">
      <c r="A24" s="5" t="s">
        <v>74</v>
      </c>
      <c r="B24" s="5" t="s">
        <v>75</v>
      </c>
      <c r="C24">
        <v>367</v>
      </c>
      <c r="D24">
        <v>268</v>
      </c>
      <c r="E24">
        <v>245</v>
      </c>
      <c r="F24">
        <v>261</v>
      </c>
      <c r="G24">
        <v>618</v>
      </c>
      <c r="H24">
        <v>253</v>
      </c>
      <c r="I24">
        <v>65</v>
      </c>
      <c r="J24">
        <v>796</v>
      </c>
      <c r="K24">
        <v>-240</v>
      </c>
      <c r="L24">
        <v>-136</v>
      </c>
      <c r="M24">
        <v>-26</v>
      </c>
      <c r="N24">
        <v>-465</v>
      </c>
      <c r="O24">
        <v>580</v>
      </c>
      <c r="P24">
        <v>587</v>
      </c>
      <c r="Q24">
        <v>409</v>
      </c>
      <c r="R24">
        <v>353</v>
      </c>
      <c r="S24">
        <v>249</v>
      </c>
      <c r="T24">
        <v>-103</v>
      </c>
      <c r="U24">
        <v>-114</v>
      </c>
      <c r="V24">
        <v>823</v>
      </c>
      <c r="W24">
        <v>396</v>
      </c>
    </row>
    <row r="25" spans="1:23" x14ac:dyDescent="0.25">
      <c r="A25" s="5" t="s">
        <v>76</v>
      </c>
      <c r="B25" s="5" t="s">
        <v>77</v>
      </c>
      <c r="C25">
        <v>762</v>
      </c>
      <c r="D25">
        <v>978</v>
      </c>
      <c r="E25">
        <v>250</v>
      </c>
      <c r="F25">
        <v>382</v>
      </c>
      <c r="G25">
        <v>1177</v>
      </c>
      <c r="H25">
        <v>370</v>
      </c>
      <c r="I25">
        <v>167</v>
      </c>
      <c r="J25">
        <v>109</v>
      </c>
      <c r="K25">
        <v>747</v>
      </c>
      <c r="L25">
        <v>1489</v>
      </c>
      <c r="M25">
        <v>-4633</v>
      </c>
      <c r="N25">
        <v>62</v>
      </c>
      <c r="O25">
        <v>1925</v>
      </c>
      <c r="P25">
        <v>1788</v>
      </c>
      <c r="Q25">
        <v>1271</v>
      </c>
      <c r="R25">
        <v>475</v>
      </c>
      <c r="S25">
        <v>-2229</v>
      </c>
      <c r="T25">
        <v>-269</v>
      </c>
      <c r="U25">
        <v>157</v>
      </c>
      <c r="V25">
        <v>1411</v>
      </c>
      <c r="W25">
        <v>975</v>
      </c>
    </row>
    <row r="26" spans="1:23" x14ac:dyDescent="0.25">
      <c r="A26" s="5" t="s">
        <v>78</v>
      </c>
      <c r="B26" s="5" t="s">
        <v>79</v>
      </c>
      <c r="C26">
        <v>-100</v>
      </c>
      <c r="D26">
        <v>-103</v>
      </c>
      <c r="E26">
        <v>-94</v>
      </c>
      <c r="F26">
        <v>-103</v>
      </c>
      <c r="G26">
        <v>-115</v>
      </c>
      <c r="H26">
        <v>-106</v>
      </c>
      <c r="I26">
        <v>-89</v>
      </c>
      <c r="J26">
        <v>-103</v>
      </c>
      <c r="K26">
        <v>-109</v>
      </c>
      <c r="L26">
        <v>-59</v>
      </c>
      <c r="M26">
        <v>96</v>
      </c>
      <c r="N26">
        <v>-59</v>
      </c>
      <c r="O26">
        <v>-8</v>
      </c>
      <c r="P26">
        <v>-191</v>
      </c>
      <c r="Q26">
        <v>-106</v>
      </c>
      <c r="R26">
        <v>-82</v>
      </c>
      <c r="S26">
        <v>-91</v>
      </c>
      <c r="T26">
        <v>-29</v>
      </c>
      <c r="U26">
        <v>-55</v>
      </c>
      <c r="V26">
        <v>-69</v>
      </c>
      <c r="W26">
        <v>-64</v>
      </c>
    </row>
    <row r="27" spans="1:23" x14ac:dyDescent="0.25">
      <c r="A27" s="5" t="s">
        <v>80</v>
      </c>
      <c r="B27" s="5" t="s">
        <v>81</v>
      </c>
      <c r="C27">
        <v>644</v>
      </c>
      <c r="D27">
        <v>865</v>
      </c>
      <c r="E27">
        <v>156</v>
      </c>
      <c r="F27">
        <v>279</v>
      </c>
      <c r="G27">
        <v>1062</v>
      </c>
      <c r="H27">
        <v>264</v>
      </c>
      <c r="I27">
        <v>78</v>
      </c>
      <c r="J27">
        <v>6</v>
      </c>
      <c r="K27">
        <v>638</v>
      </c>
      <c r="L27">
        <v>1430</v>
      </c>
      <c r="M27">
        <v>-4537</v>
      </c>
      <c r="N27">
        <v>3</v>
      </c>
      <c r="O27">
        <v>1917</v>
      </c>
      <c r="P27">
        <v>1597</v>
      </c>
      <c r="Q27">
        <v>1165</v>
      </c>
      <c r="R27">
        <v>393</v>
      </c>
      <c r="S27">
        <v>-2320</v>
      </c>
      <c r="T27">
        <v>-298</v>
      </c>
      <c r="U27">
        <v>102</v>
      </c>
      <c r="V27">
        <v>1342</v>
      </c>
      <c r="W27">
        <v>911</v>
      </c>
    </row>
    <row r="28" spans="1:23" x14ac:dyDescent="0.25">
      <c r="A28" s="5" t="s">
        <v>86</v>
      </c>
      <c r="B28" s="5" t="s">
        <v>87</v>
      </c>
      <c r="C28">
        <v>463636</v>
      </c>
      <c r="D28">
        <v>462369</v>
      </c>
      <c r="E28">
        <v>452493</v>
      </c>
      <c r="F28">
        <v>480450</v>
      </c>
      <c r="G28">
        <v>532641</v>
      </c>
      <c r="H28">
        <v>557609</v>
      </c>
      <c r="I28">
        <v>549661</v>
      </c>
      <c r="J28">
        <v>635878</v>
      </c>
      <c r="K28">
        <v>661763</v>
      </c>
      <c r="L28">
        <v>754299</v>
      </c>
      <c r="M28">
        <v>844103</v>
      </c>
      <c r="N28">
        <v>625196</v>
      </c>
      <c r="O28">
        <v>616474</v>
      </c>
      <c r="P28">
        <v>608339</v>
      </c>
      <c r="Q28">
        <v>444861</v>
      </c>
      <c r="R28">
        <v>424879</v>
      </c>
      <c r="S28">
        <v>381585</v>
      </c>
      <c r="T28">
        <v>422134</v>
      </c>
      <c r="U28">
        <v>501312</v>
      </c>
      <c r="V28">
        <v>459662</v>
      </c>
      <c r="W28">
        <v>372040</v>
      </c>
    </row>
    <row r="29" spans="1:23" x14ac:dyDescent="0.25">
      <c r="A29" s="5" t="s">
        <v>92</v>
      </c>
      <c r="B29" s="5" t="s">
        <v>93</v>
      </c>
      <c r="C29">
        <v>432968</v>
      </c>
      <c r="D29">
        <v>432958</v>
      </c>
      <c r="E29">
        <v>422452</v>
      </c>
      <c r="F29">
        <v>449783</v>
      </c>
      <c r="G29">
        <v>502234</v>
      </c>
      <c r="H29">
        <v>530649</v>
      </c>
      <c r="I29">
        <v>522725</v>
      </c>
      <c r="J29">
        <v>608844</v>
      </c>
      <c r="K29">
        <v>636960</v>
      </c>
      <c r="L29">
        <v>725641</v>
      </c>
      <c r="M29">
        <v>817527</v>
      </c>
      <c r="N29">
        <v>605292</v>
      </c>
      <c r="O29">
        <v>600342</v>
      </c>
      <c r="P29">
        <v>593028</v>
      </c>
      <c r="Q29">
        <v>431211</v>
      </c>
      <c r="R29">
        <v>413809</v>
      </c>
      <c r="S29">
        <v>371281</v>
      </c>
      <c r="T29">
        <v>412064</v>
      </c>
      <c r="U29">
        <v>488208</v>
      </c>
      <c r="V29">
        <v>445906</v>
      </c>
      <c r="W29">
        <v>360214</v>
      </c>
    </row>
    <row r="30" spans="1:23" x14ac:dyDescent="0.25">
      <c r="A30" s="5" t="s">
        <v>78</v>
      </c>
      <c r="B30" s="5" t="s">
        <v>79</v>
      </c>
      <c r="C30" t="s">
        <v>67</v>
      </c>
      <c r="D30" t="s">
        <v>67</v>
      </c>
      <c r="E30" t="s">
        <v>67</v>
      </c>
      <c r="F30" t="s">
        <v>67</v>
      </c>
      <c r="G30" t="s">
        <v>67</v>
      </c>
      <c r="H30" t="s">
        <v>67</v>
      </c>
      <c r="I30" t="s">
        <v>67</v>
      </c>
      <c r="J30" t="s">
        <v>67</v>
      </c>
      <c r="K30" t="s">
        <v>67</v>
      </c>
      <c r="L30" t="s">
        <v>67</v>
      </c>
      <c r="M30" t="s">
        <v>67</v>
      </c>
      <c r="N30" t="s">
        <v>67</v>
      </c>
      <c r="O30" t="s">
        <v>67</v>
      </c>
      <c r="P30" t="s">
        <v>67</v>
      </c>
      <c r="Q30" t="s">
        <v>67</v>
      </c>
      <c r="R30" t="s">
        <v>67</v>
      </c>
      <c r="S30" t="s">
        <v>67</v>
      </c>
      <c r="T30" t="s">
        <v>67</v>
      </c>
      <c r="U30" t="s">
        <v>67</v>
      </c>
      <c r="V30" t="s">
        <v>67</v>
      </c>
      <c r="W30" t="s">
        <v>67</v>
      </c>
    </row>
    <row r="31" spans="1:23" x14ac:dyDescent="0.25">
      <c r="A31" s="5" t="s">
        <v>94</v>
      </c>
      <c r="B31" s="5" t="s">
        <v>95</v>
      </c>
      <c r="C31">
        <v>29372</v>
      </c>
      <c r="D31">
        <v>28211</v>
      </c>
      <c r="E31">
        <v>28877</v>
      </c>
      <c r="F31">
        <v>29640</v>
      </c>
      <c r="G31">
        <v>29403</v>
      </c>
      <c r="H31">
        <v>26054</v>
      </c>
      <c r="I31">
        <v>25980</v>
      </c>
      <c r="J31">
        <v>26146</v>
      </c>
      <c r="K31">
        <v>24104</v>
      </c>
      <c r="L31">
        <v>27873</v>
      </c>
      <c r="M31">
        <v>26006</v>
      </c>
      <c r="N31">
        <v>19247</v>
      </c>
      <c r="O31">
        <v>15135</v>
      </c>
      <c r="P31">
        <v>14262</v>
      </c>
      <c r="Q31">
        <v>12703</v>
      </c>
      <c r="R31">
        <v>9801</v>
      </c>
      <c r="S31">
        <v>9091</v>
      </c>
      <c r="T31">
        <v>8808</v>
      </c>
      <c r="U31">
        <v>11760</v>
      </c>
      <c r="V31">
        <v>12523</v>
      </c>
      <c r="W31">
        <v>11141</v>
      </c>
    </row>
    <row r="32" spans="1:23" x14ac:dyDescent="0.25">
      <c r="A32" s="5" t="s">
        <v>96</v>
      </c>
      <c r="B32" s="5" t="s">
        <v>97</v>
      </c>
      <c r="C32">
        <v>463636</v>
      </c>
      <c r="D32">
        <v>462369</v>
      </c>
      <c r="E32">
        <v>452493</v>
      </c>
      <c r="F32">
        <v>480450</v>
      </c>
      <c r="G32">
        <v>532641</v>
      </c>
      <c r="H32">
        <v>557609</v>
      </c>
      <c r="I32">
        <v>549661</v>
      </c>
      <c r="J32">
        <v>635878</v>
      </c>
      <c r="K32">
        <v>661763</v>
      </c>
      <c r="L32">
        <v>754299</v>
      </c>
      <c r="M32">
        <v>844103</v>
      </c>
      <c r="N32">
        <v>625196</v>
      </c>
      <c r="O32">
        <v>616474</v>
      </c>
      <c r="P32">
        <v>608339</v>
      </c>
      <c r="Q32">
        <v>444861</v>
      </c>
      <c r="R32">
        <v>424879</v>
      </c>
      <c r="S32">
        <v>381585</v>
      </c>
      <c r="T32">
        <v>422134</v>
      </c>
      <c r="U32">
        <v>501312</v>
      </c>
      <c r="V32">
        <v>459662</v>
      </c>
      <c r="W32">
        <v>372040</v>
      </c>
    </row>
    <row r="33" spans="1:23" x14ac:dyDescent="0.25">
      <c r="A33" s="5" t="s">
        <v>98</v>
      </c>
      <c r="B33" s="5" t="s">
        <v>99</v>
      </c>
      <c r="C33">
        <v>1252</v>
      </c>
      <c r="D33">
        <v>1252</v>
      </c>
      <c r="E33">
        <v>1252</v>
      </c>
      <c r="F33">
        <v>1252</v>
      </c>
      <c r="G33">
        <v>1252</v>
      </c>
      <c r="H33">
        <v>1139</v>
      </c>
      <c r="I33">
        <v>1139</v>
      </c>
      <c r="J33">
        <v>582.95000000000005</v>
      </c>
      <c r="K33">
        <v>511.3</v>
      </c>
      <c r="L33">
        <v>118.1</v>
      </c>
      <c r="M33">
        <v>118.1</v>
      </c>
      <c r="N33">
        <v>72.3</v>
      </c>
      <c r="O33">
        <v>65.7</v>
      </c>
      <c r="P33">
        <v>65.7</v>
      </c>
      <c r="Q33">
        <v>65.7</v>
      </c>
      <c r="R33">
        <v>59.9</v>
      </c>
      <c r="S33">
        <v>59.8</v>
      </c>
      <c r="T33">
        <v>54.2</v>
      </c>
      <c r="U33">
        <v>54.2</v>
      </c>
      <c r="V33">
        <v>54.2</v>
      </c>
      <c r="W33" t="s">
        <v>67</v>
      </c>
    </row>
    <row r="34" spans="1:23" x14ac:dyDescent="0.25">
      <c r="A34" s="5" t="s">
        <v>100</v>
      </c>
      <c r="B34" s="5" t="s">
        <v>101</v>
      </c>
      <c r="C34">
        <v>1252</v>
      </c>
      <c r="D34">
        <v>1252</v>
      </c>
      <c r="E34">
        <v>1252</v>
      </c>
      <c r="F34">
        <v>1252</v>
      </c>
      <c r="G34">
        <v>1252</v>
      </c>
      <c r="H34">
        <v>1139</v>
      </c>
      <c r="I34">
        <v>1139</v>
      </c>
      <c r="J34">
        <v>582.95000000000005</v>
      </c>
      <c r="K34">
        <v>511.3</v>
      </c>
      <c r="L34">
        <v>304.7</v>
      </c>
      <c r="M34">
        <v>307.10000000000002</v>
      </c>
      <c r="N34">
        <v>187.7</v>
      </c>
      <c r="O34">
        <v>170.8</v>
      </c>
      <c r="P34">
        <v>170.5</v>
      </c>
      <c r="Q34">
        <v>170.5</v>
      </c>
      <c r="R34">
        <v>154.6</v>
      </c>
      <c r="S34">
        <v>154.5</v>
      </c>
      <c r="T34">
        <v>137.80000000000001</v>
      </c>
      <c r="U34">
        <v>139.4</v>
      </c>
      <c r="V34">
        <v>138.6</v>
      </c>
      <c r="W34">
        <v>133.5</v>
      </c>
    </row>
    <row r="35" spans="1:23" x14ac:dyDescent="0.25">
      <c r="A35" s="5" t="s">
        <v>102</v>
      </c>
      <c r="B35" s="5" t="s">
        <v>103</v>
      </c>
      <c r="C35">
        <v>0.9</v>
      </c>
      <c r="D35">
        <v>0.99</v>
      </c>
      <c r="E35">
        <v>0.4</v>
      </c>
      <c r="F35">
        <v>0.51</v>
      </c>
      <c r="G35">
        <v>1.43</v>
      </c>
      <c r="H35">
        <v>0.55000000000000004</v>
      </c>
      <c r="I35">
        <v>0.2</v>
      </c>
      <c r="J35">
        <v>1.55</v>
      </c>
      <c r="K35">
        <v>0.99</v>
      </c>
      <c r="L35">
        <v>11.46</v>
      </c>
      <c r="M35">
        <v>-39.450000000000003</v>
      </c>
      <c r="N35">
        <v>-5.57</v>
      </c>
      <c r="O35">
        <v>38.130000000000003</v>
      </c>
      <c r="P35">
        <v>36.15</v>
      </c>
      <c r="Q35">
        <v>25.57</v>
      </c>
      <c r="R35">
        <v>13.82</v>
      </c>
      <c r="S35">
        <v>-33.11</v>
      </c>
      <c r="T35">
        <v>-6.86</v>
      </c>
      <c r="U35">
        <v>0.79</v>
      </c>
      <c r="V35">
        <v>41.22</v>
      </c>
      <c r="W35" t="s">
        <v>67</v>
      </c>
    </row>
    <row r="36" spans="1:23" x14ac:dyDescent="0.25">
      <c r="A36" s="5" t="s">
        <v>104</v>
      </c>
      <c r="B36" s="5" t="s">
        <v>105</v>
      </c>
      <c r="C36">
        <v>0.51</v>
      </c>
      <c r="D36">
        <v>0.69</v>
      </c>
      <c r="E36">
        <v>0.1</v>
      </c>
      <c r="F36">
        <v>0.22</v>
      </c>
      <c r="G36">
        <v>0.88</v>
      </c>
      <c r="H36">
        <v>0.23</v>
      </c>
      <c r="I36">
        <v>0.09</v>
      </c>
      <c r="J36">
        <v>-0.4</v>
      </c>
      <c r="K36">
        <v>1.8</v>
      </c>
      <c r="L36">
        <v>12.1</v>
      </c>
      <c r="M36">
        <v>-44</v>
      </c>
      <c r="N36">
        <v>0.04</v>
      </c>
      <c r="O36">
        <v>29.2</v>
      </c>
      <c r="P36">
        <v>24.3</v>
      </c>
      <c r="Q36">
        <v>19.3</v>
      </c>
      <c r="R36">
        <v>6.6</v>
      </c>
      <c r="S36">
        <v>-42.6</v>
      </c>
      <c r="T36">
        <v>-5.6</v>
      </c>
      <c r="U36">
        <v>1.9</v>
      </c>
      <c r="V36">
        <v>25.9</v>
      </c>
      <c r="W36">
        <v>18.3</v>
      </c>
    </row>
    <row r="37" spans="1:23" x14ac:dyDescent="0.25">
      <c r="A37" s="5" t="s">
        <v>106</v>
      </c>
      <c r="B37" s="5" t="s">
        <v>107</v>
      </c>
      <c r="C37">
        <v>0.51</v>
      </c>
      <c r="D37">
        <v>0.69</v>
      </c>
      <c r="E37">
        <v>0.1</v>
      </c>
      <c r="F37">
        <v>0.22</v>
      </c>
      <c r="G37">
        <v>0.88</v>
      </c>
      <c r="H37">
        <v>0.23</v>
      </c>
      <c r="I37">
        <v>0.09</v>
      </c>
      <c r="J37">
        <v>-0.4</v>
      </c>
      <c r="K37">
        <v>1.8</v>
      </c>
      <c r="L37">
        <v>12.1</v>
      </c>
      <c r="M37">
        <v>-44</v>
      </c>
      <c r="N37">
        <v>0.04</v>
      </c>
      <c r="O37">
        <v>29.2</v>
      </c>
      <c r="P37">
        <v>24.3</v>
      </c>
      <c r="Q37">
        <v>19.3</v>
      </c>
      <c r="R37">
        <v>6.6</v>
      </c>
      <c r="S37">
        <v>-42.6</v>
      </c>
      <c r="T37">
        <v>-5.6</v>
      </c>
      <c r="U37">
        <v>1.9</v>
      </c>
      <c r="V37">
        <v>25.9</v>
      </c>
      <c r="W37">
        <v>18.3</v>
      </c>
    </row>
    <row r="38" spans="1:23" x14ac:dyDescent="0.25">
      <c r="A38" s="5" t="s">
        <v>108</v>
      </c>
      <c r="B38" s="5" t="s">
        <v>109</v>
      </c>
      <c r="C38" t="s">
        <v>67</v>
      </c>
      <c r="D38">
        <v>0.2</v>
      </c>
      <c r="E38" t="s">
        <v>67</v>
      </c>
      <c r="F38" t="s">
        <v>67</v>
      </c>
      <c r="G38">
        <v>0.2</v>
      </c>
      <c r="H38" t="s">
        <v>67</v>
      </c>
      <c r="I38" t="s">
        <v>67</v>
      </c>
      <c r="J38" t="s">
        <v>67</v>
      </c>
      <c r="K38" t="s">
        <v>67</v>
      </c>
      <c r="L38" t="s">
        <v>67</v>
      </c>
      <c r="M38" t="s">
        <v>67</v>
      </c>
      <c r="N38" t="s">
        <v>67</v>
      </c>
      <c r="O38">
        <v>10</v>
      </c>
      <c r="P38">
        <v>7.5</v>
      </c>
      <c r="Q38">
        <v>5</v>
      </c>
      <c r="R38">
        <v>2.5</v>
      </c>
      <c r="S38" t="s">
        <v>67</v>
      </c>
      <c r="T38">
        <v>1</v>
      </c>
      <c r="U38">
        <v>4</v>
      </c>
      <c r="V38">
        <v>14.3</v>
      </c>
      <c r="W38" t="s">
        <v>67</v>
      </c>
    </row>
    <row r="39" spans="1:23" x14ac:dyDescent="0.25">
      <c r="A39" s="5" t="s">
        <v>110</v>
      </c>
      <c r="B39" s="5" t="s">
        <v>111</v>
      </c>
      <c r="C39" t="s">
        <v>67</v>
      </c>
      <c r="D39">
        <v>250</v>
      </c>
      <c r="E39" t="s">
        <v>67</v>
      </c>
      <c r="F39" t="s">
        <v>67</v>
      </c>
      <c r="G39">
        <v>250.5</v>
      </c>
      <c r="H39" t="s">
        <v>67</v>
      </c>
      <c r="I39" t="s">
        <v>67</v>
      </c>
      <c r="J39" t="s">
        <v>67</v>
      </c>
      <c r="K39" t="s">
        <v>67</v>
      </c>
      <c r="L39" t="s">
        <v>67</v>
      </c>
      <c r="M39" t="s">
        <v>67</v>
      </c>
      <c r="N39" t="s">
        <v>67</v>
      </c>
      <c r="O39">
        <v>657</v>
      </c>
      <c r="P39">
        <v>493</v>
      </c>
      <c r="Q39">
        <v>328</v>
      </c>
      <c r="R39">
        <v>150</v>
      </c>
      <c r="S39" t="s">
        <v>67</v>
      </c>
      <c r="T39">
        <v>540</v>
      </c>
      <c r="U39">
        <v>542</v>
      </c>
      <c r="V39">
        <v>411</v>
      </c>
      <c r="W39" t="s">
        <v>67</v>
      </c>
    </row>
    <row r="40" spans="1:23" x14ac:dyDescent="0.25">
      <c r="A40" s="5" t="s">
        <v>257</v>
      </c>
      <c r="B40" s="5" t="s">
        <v>258</v>
      </c>
      <c r="C40">
        <v>6.32</v>
      </c>
      <c r="D40">
        <v>6.84</v>
      </c>
      <c r="E40">
        <v>6.69</v>
      </c>
      <c r="F40">
        <v>6.79</v>
      </c>
      <c r="G40">
        <v>7.24</v>
      </c>
      <c r="H40">
        <v>6.68</v>
      </c>
      <c r="I40">
        <v>6.61</v>
      </c>
      <c r="J40">
        <v>14.27</v>
      </c>
      <c r="K40">
        <v>14.17</v>
      </c>
      <c r="L40">
        <v>87.24</v>
      </c>
      <c r="M40">
        <v>57.21</v>
      </c>
      <c r="N40">
        <v>63.69</v>
      </c>
      <c r="O40">
        <v>117.14</v>
      </c>
      <c r="P40">
        <v>119.42</v>
      </c>
      <c r="Q40">
        <v>96.7</v>
      </c>
      <c r="R40">
        <v>88.66</v>
      </c>
      <c r="S40">
        <v>81.87</v>
      </c>
      <c r="T40">
        <v>79.930000000000007</v>
      </c>
      <c r="U40">
        <v>118.08</v>
      </c>
      <c r="V40">
        <v>121.48</v>
      </c>
      <c r="W40" t="s">
        <v>67</v>
      </c>
    </row>
    <row r="41" spans="1:23" x14ac:dyDescent="0.25">
      <c r="A41" s="5" t="s">
        <v>112</v>
      </c>
      <c r="B41" s="5" t="s">
        <v>113</v>
      </c>
      <c r="C41">
        <v>23.45</v>
      </c>
      <c r="D41">
        <v>22.53</v>
      </c>
      <c r="E41">
        <v>23.06</v>
      </c>
      <c r="F41">
        <v>23.67</v>
      </c>
      <c r="G41">
        <v>23.48</v>
      </c>
      <c r="H41">
        <v>22.88</v>
      </c>
      <c r="I41">
        <v>22.82</v>
      </c>
      <c r="J41">
        <v>44.85</v>
      </c>
      <c r="K41">
        <v>47.14</v>
      </c>
      <c r="L41">
        <v>236.01</v>
      </c>
      <c r="M41">
        <v>220.2</v>
      </c>
      <c r="N41">
        <v>266.20999999999998</v>
      </c>
      <c r="O41">
        <v>230.37</v>
      </c>
      <c r="P41">
        <v>217.08</v>
      </c>
      <c r="Q41">
        <v>193.35</v>
      </c>
      <c r="R41">
        <v>163.62</v>
      </c>
      <c r="S41">
        <v>152.02000000000001</v>
      </c>
      <c r="T41">
        <v>162.51</v>
      </c>
      <c r="U41">
        <v>216.97</v>
      </c>
      <c r="V41">
        <v>231.05</v>
      </c>
      <c r="W41" t="s">
        <v>67</v>
      </c>
    </row>
    <row r="42" spans="1:23" x14ac:dyDescent="0.25">
      <c r="A42" s="5" t="s">
        <v>114</v>
      </c>
      <c r="B42" s="5" t="s">
        <v>115</v>
      </c>
      <c r="C42">
        <v>-8.61</v>
      </c>
      <c r="D42">
        <v>-1.36</v>
      </c>
      <c r="E42">
        <v>16.309999999999999</v>
      </c>
      <c r="F42">
        <v>-4.57</v>
      </c>
      <c r="G42">
        <v>11.75</v>
      </c>
      <c r="H42">
        <v>2.34</v>
      </c>
      <c r="I42">
        <v>-7.41</v>
      </c>
      <c r="J42">
        <v>9.43</v>
      </c>
      <c r="K42">
        <v>-28.91</v>
      </c>
      <c r="L42">
        <v>-119.95</v>
      </c>
      <c r="M42">
        <v>-59.92</v>
      </c>
      <c r="N42">
        <v>-141.22999999999999</v>
      </c>
      <c r="O42">
        <v>-40.700000000000003</v>
      </c>
      <c r="P42">
        <v>557.70000000000005</v>
      </c>
      <c r="Q42">
        <v>255.21</v>
      </c>
      <c r="R42">
        <v>71.67</v>
      </c>
      <c r="S42">
        <v>44.77</v>
      </c>
      <c r="T42">
        <v>-323.45</v>
      </c>
      <c r="U42">
        <v>525.33000000000004</v>
      </c>
      <c r="V42">
        <v>243.14</v>
      </c>
      <c r="W42" t="s">
        <v>67</v>
      </c>
    </row>
    <row r="43" spans="1:23" x14ac:dyDescent="0.25">
      <c r="A43" s="5" t="s">
        <v>116</v>
      </c>
      <c r="B43" s="5" t="s">
        <v>117</v>
      </c>
      <c r="C43">
        <v>370.21</v>
      </c>
      <c r="D43">
        <v>369.2</v>
      </c>
      <c r="E43">
        <v>361.31</v>
      </c>
      <c r="F43">
        <v>383.64</v>
      </c>
      <c r="G43">
        <v>425.31</v>
      </c>
      <c r="H43">
        <v>489.77</v>
      </c>
      <c r="I43">
        <v>482.79</v>
      </c>
      <c r="J43">
        <v>1091</v>
      </c>
      <c r="K43">
        <v>1294</v>
      </c>
      <c r="L43">
        <v>6387</v>
      </c>
      <c r="M43">
        <v>7147</v>
      </c>
      <c r="N43">
        <v>8647</v>
      </c>
      <c r="O43">
        <v>9383</v>
      </c>
      <c r="P43">
        <v>9259</v>
      </c>
      <c r="Q43">
        <v>6771</v>
      </c>
      <c r="R43">
        <v>7093</v>
      </c>
      <c r="S43">
        <v>6381</v>
      </c>
      <c r="T43">
        <v>7788</v>
      </c>
      <c r="U43">
        <v>9249</v>
      </c>
      <c r="V43">
        <v>8481</v>
      </c>
      <c r="W43" t="s">
        <v>67</v>
      </c>
    </row>
    <row r="44" spans="1:23" x14ac:dyDescent="0.25">
      <c r="A44" s="5" t="s">
        <v>118</v>
      </c>
      <c r="B44" s="5" t="s">
        <v>119</v>
      </c>
      <c r="C44">
        <v>48512</v>
      </c>
      <c r="D44">
        <v>49410</v>
      </c>
      <c r="E44">
        <v>49417</v>
      </c>
      <c r="F44">
        <v>49941</v>
      </c>
      <c r="G44">
        <v>51305</v>
      </c>
      <c r="H44">
        <v>52103</v>
      </c>
      <c r="I44">
        <v>52944</v>
      </c>
      <c r="J44">
        <v>53798</v>
      </c>
      <c r="K44">
        <v>55917</v>
      </c>
      <c r="L44">
        <v>59101</v>
      </c>
      <c r="M44">
        <v>62671</v>
      </c>
      <c r="N44">
        <v>43169</v>
      </c>
      <c r="O44">
        <v>36767</v>
      </c>
      <c r="P44">
        <v>35975</v>
      </c>
      <c r="Q44">
        <v>33056</v>
      </c>
      <c r="R44">
        <v>32820</v>
      </c>
      <c r="S44">
        <v>32377</v>
      </c>
      <c r="T44">
        <v>36566</v>
      </c>
      <c r="U44">
        <v>39481</v>
      </c>
      <c r="V44">
        <v>39044</v>
      </c>
      <c r="W44" t="s">
        <v>67</v>
      </c>
    </row>
    <row r="45" spans="1:23" x14ac:dyDescent="0.25">
      <c r="A45" s="5" t="s">
        <v>120</v>
      </c>
      <c r="B45" s="5" t="s">
        <v>121</v>
      </c>
      <c r="C45">
        <v>3543</v>
      </c>
      <c r="D45">
        <v>3441</v>
      </c>
      <c r="E45">
        <v>3493</v>
      </c>
      <c r="F45">
        <v>3723</v>
      </c>
      <c r="G45">
        <v>3900</v>
      </c>
      <c r="H45">
        <v>3843</v>
      </c>
      <c r="I45">
        <v>3889</v>
      </c>
      <c r="J45">
        <v>3956</v>
      </c>
      <c r="K45">
        <v>4178</v>
      </c>
      <c r="L45">
        <v>4418</v>
      </c>
      <c r="M45">
        <v>4698</v>
      </c>
      <c r="N45">
        <v>2499</v>
      </c>
      <c r="O45">
        <v>3082</v>
      </c>
      <c r="P45">
        <v>3128</v>
      </c>
      <c r="Q45">
        <v>2667</v>
      </c>
      <c r="R45">
        <v>2420</v>
      </c>
      <c r="S45">
        <v>2442</v>
      </c>
      <c r="T45">
        <v>2679</v>
      </c>
      <c r="U45">
        <v>3066</v>
      </c>
      <c r="V45">
        <v>3007</v>
      </c>
      <c r="W45" t="s">
        <v>67</v>
      </c>
    </row>
    <row r="46" spans="1:23" x14ac:dyDescent="0.25">
      <c r="A46" s="5" t="s">
        <v>122</v>
      </c>
      <c r="B46" s="5" t="s">
        <v>123</v>
      </c>
      <c r="C46">
        <v>73033</v>
      </c>
      <c r="D46">
        <v>69642</v>
      </c>
      <c r="E46">
        <v>70684</v>
      </c>
      <c r="F46">
        <v>74548</v>
      </c>
      <c r="G46">
        <v>76016</v>
      </c>
      <c r="H46">
        <v>73758</v>
      </c>
      <c r="I46">
        <v>73455</v>
      </c>
      <c r="J46">
        <v>73534</v>
      </c>
      <c r="K46">
        <v>74718</v>
      </c>
      <c r="L46">
        <v>74753</v>
      </c>
      <c r="M46">
        <v>74963</v>
      </c>
      <c r="N46">
        <v>57889</v>
      </c>
      <c r="O46">
        <v>83825</v>
      </c>
      <c r="P46">
        <v>86949</v>
      </c>
      <c r="Q46">
        <v>80681</v>
      </c>
      <c r="R46">
        <v>73736</v>
      </c>
      <c r="S46">
        <v>75424</v>
      </c>
      <c r="T46">
        <v>73265</v>
      </c>
      <c r="U46">
        <v>77658</v>
      </c>
      <c r="V46">
        <v>77016</v>
      </c>
      <c r="W46" t="s">
        <v>67</v>
      </c>
    </row>
    <row r="47" spans="1:23" x14ac:dyDescent="0.25">
      <c r="A47" s="5" t="s">
        <v>259</v>
      </c>
      <c r="B47" s="5" t="s">
        <v>260</v>
      </c>
      <c r="C47">
        <v>163279</v>
      </c>
      <c r="D47">
        <v>173447</v>
      </c>
      <c r="E47">
        <v>169618</v>
      </c>
      <c r="F47">
        <v>170181</v>
      </c>
      <c r="G47">
        <v>176708</v>
      </c>
      <c r="H47">
        <v>146057</v>
      </c>
      <c r="I47">
        <v>142075</v>
      </c>
      <c r="J47">
        <v>154615</v>
      </c>
      <c r="K47">
        <v>129585</v>
      </c>
      <c r="L47">
        <v>174329</v>
      </c>
      <c r="M47">
        <v>107801</v>
      </c>
      <c r="N47">
        <v>106674</v>
      </c>
      <c r="O47">
        <v>209318</v>
      </c>
      <c r="P47">
        <v>218096</v>
      </c>
      <c r="Q47">
        <v>192189</v>
      </c>
      <c r="R47">
        <v>161822</v>
      </c>
      <c r="S47">
        <v>151218</v>
      </c>
      <c r="T47">
        <v>118471</v>
      </c>
      <c r="U47">
        <v>162103</v>
      </c>
      <c r="V47">
        <v>168630</v>
      </c>
      <c r="W47" t="s">
        <v>67</v>
      </c>
    </row>
    <row r="48" spans="1:23" x14ac:dyDescent="0.25">
      <c r="A48" s="5" t="s">
        <v>126</v>
      </c>
      <c r="B48" s="5" t="s">
        <v>127</v>
      </c>
      <c r="C48" t="s">
        <v>67</v>
      </c>
      <c r="D48" t="s">
        <v>67</v>
      </c>
      <c r="E48" t="s">
        <v>67</v>
      </c>
      <c r="F48" t="s">
        <v>67</v>
      </c>
      <c r="G48" t="s">
        <v>67</v>
      </c>
      <c r="H48" t="s">
        <v>67</v>
      </c>
      <c r="I48" t="s">
        <v>67</v>
      </c>
      <c r="J48" t="s">
        <v>67</v>
      </c>
      <c r="K48" t="s">
        <v>67</v>
      </c>
      <c r="L48" t="s">
        <v>67</v>
      </c>
      <c r="M48" t="s">
        <v>67</v>
      </c>
      <c r="N48" t="s">
        <v>67</v>
      </c>
      <c r="O48" t="s">
        <v>67</v>
      </c>
      <c r="P48" t="s">
        <v>67</v>
      </c>
      <c r="Q48" t="s">
        <v>67</v>
      </c>
      <c r="R48" t="s">
        <v>67</v>
      </c>
      <c r="S48" t="s">
        <v>67</v>
      </c>
      <c r="T48" t="s">
        <v>67</v>
      </c>
      <c r="U48" t="s">
        <v>67</v>
      </c>
      <c r="V48" t="s">
        <v>67</v>
      </c>
      <c r="W48" t="s">
        <v>67</v>
      </c>
    </row>
    <row r="49" spans="1:23" x14ac:dyDescent="0.25">
      <c r="A49" s="5" t="s">
        <v>128</v>
      </c>
      <c r="B49" s="5" t="s">
        <v>129</v>
      </c>
      <c r="C49">
        <v>13275</v>
      </c>
      <c r="D49">
        <v>17507</v>
      </c>
      <c r="E49">
        <v>3157</v>
      </c>
      <c r="F49">
        <v>5587</v>
      </c>
      <c r="G49">
        <v>20700</v>
      </c>
      <c r="H49">
        <v>5067</v>
      </c>
      <c r="I49">
        <v>1473</v>
      </c>
      <c r="J49">
        <v>111.53</v>
      </c>
      <c r="K49">
        <v>11410</v>
      </c>
      <c r="L49">
        <v>24196</v>
      </c>
      <c r="M49">
        <v>-72394</v>
      </c>
      <c r="N49">
        <v>69.489999999999995</v>
      </c>
      <c r="O49">
        <v>52139</v>
      </c>
      <c r="P49">
        <v>44392</v>
      </c>
      <c r="Q49">
        <v>35243</v>
      </c>
      <c r="R49">
        <v>11974</v>
      </c>
      <c r="S49">
        <v>-71656</v>
      </c>
      <c r="T49">
        <v>-8150</v>
      </c>
      <c r="U49">
        <v>2584</v>
      </c>
      <c r="V49">
        <v>34371</v>
      </c>
      <c r="W49" t="s">
        <v>67</v>
      </c>
    </row>
    <row r="50" spans="1:23" x14ac:dyDescent="0.25">
      <c r="A50" s="5" t="s">
        <v>130</v>
      </c>
      <c r="B50" s="5" t="s">
        <v>131</v>
      </c>
      <c r="C50">
        <v>10.8</v>
      </c>
      <c r="D50">
        <v>8.4</v>
      </c>
      <c r="E50">
        <v>125.1</v>
      </c>
      <c r="F50">
        <v>35.200000000000003</v>
      </c>
      <c r="G50">
        <v>10.9</v>
      </c>
      <c r="H50">
        <v>47.7</v>
      </c>
      <c r="I50">
        <v>130.1</v>
      </c>
      <c r="J50" t="s">
        <v>67</v>
      </c>
      <c r="K50">
        <v>7.2</v>
      </c>
      <c r="L50">
        <v>4.5999999999999996</v>
      </c>
      <c r="M50" t="s">
        <v>67</v>
      </c>
      <c r="N50">
        <v>1660</v>
      </c>
      <c r="O50">
        <v>9</v>
      </c>
      <c r="P50">
        <v>11.9</v>
      </c>
      <c r="Q50">
        <v>13.5</v>
      </c>
      <c r="R50">
        <v>23</v>
      </c>
      <c r="S50" t="s">
        <v>67</v>
      </c>
      <c r="T50" t="s">
        <v>67</v>
      </c>
      <c r="U50">
        <v>91.9</v>
      </c>
      <c r="V50">
        <v>11.9</v>
      </c>
      <c r="W50">
        <v>20.100000000000001</v>
      </c>
    </row>
    <row r="51" spans="1:23" x14ac:dyDescent="0.25">
      <c r="A51" s="5" t="s">
        <v>132</v>
      </c>
      <c r="B51" s="5" t="s">
        <v>133</v>
      </c>
      <c r="C51">
        <v>0.87</v>
      </c>
      <c r="D51">
        <v>0.85</v>
      </c>
      <c r="E51">
        <v>1.87</v>
      </c>
      <c r="F51">
        <v>1.1399999999999999</v>
      </c>
      <c r="G51">
        <v>1.32</v>
      </c>
      <c r="H51">
        <v>1.64</v>
      </c>
      <c r="I51">
        <v>1.77</v>
      </c>
      <c r="J51">
        <v>1</v>
      </c>
      <c r="K51">
        <v>0.92</v>
      </c>
      <c r="L51">
        <v>0.64</v>
      </c>
      <c r="M51">
        <v>1.03</v>
      </c>
      <c r="N51">
        <v>1.04</v>
      </c>
      <c r="O51">
        <v>2.2400000000000002</v>
      </c>
      <c r="P51">
        <v>2.42</v>
      </c>
      <c r="Q51">
        <v>2.69</v>
      </c>
      <c r="R51">
        <v>1.71</v>
      </c>
      <c r="S51">
        <v>1.9</v>
      </c>
      <c r="T51">
        <v>0.93</v>
      </c>
      <c r="U51">
        <v>1.48</v>
      </c>
      <c r="V51">
        <v>2.54</v>
      </c>
      <c r="W51" t="s">
        <v>67</v>
      </c>
    </row>
    <row r="52" spans="1:23" x14ac:dyDescent="0.25">
      <c r="A52" s="5" t="s">
        <v>134</v>
      </c>
      <c r="B52" s="5" t="s">
        <v>135</v>
      </c>
      <c r="C52">
        <v>0.24</v>
      </c>
      <c r="D52">
        <v>0.26</v>
      </c>
      <c r="E52">
        <v>0.54</v>
      </c>
      <c r="F52">
        <v>0.33</v>
      </c>
      <c r="G52">
        <v>0.41</v>
      </c>
      <c r="H52">
        <v>0.48</v>
      </c>
      <c r="I52">
        <v>0.51</v>
      </c>
      <c r="J52">
        <v>0.32</v>
      </c>
      <c r="K52">
        <v>0.28000000000000003</v>
      </c>
      <c r="L52">
        <v>0.24</v>
      </c>
      <c r="M52">
        <v>0.27</v>
      </c>
      <c r="N52">
        <v>0.25</v>
      </c>
      <c r="O52">
        <v>1.1399999999999999</v>
      </c>
      <c r="P52">
        <v>1.33</v>
      </c>
      <c r="Q52">
        <v>1.35</v>
      </c>
      <c r="R52">
        <v>0.93</v>
      </c>
      <c r="S52">
        <v>1.02</v>
      </c>
      <c r="T52">
        <v>0.46</v>
      </c>
      <c r="U52">
        <v>0.81</v>
      </c>
      <c r="V52">
        <v>1.34</v>
      </c>
      <c r="W52" t="s">
        <v>67</v>
      </c>
    </row>
    <row r="53" spans="1:23" x14ac:dyDescent="0.25">
      <c r="A53" s="5" t="s">
        <v>136</v>
      </c>
      <c r="B53" s="5" t="s">
        <v>137</v>
      </c>
      <c r="C53">
        <v>-0.64</v>
      </c>
      <c r="D53">
        <v>-4.2699999999999996</v>
      </c>
      <c r="E53">
        <v>0.77</v>
      </c>
      <c r="F53">
        <v>-1.69</v>
      </c>
      <c r="G53">
        <v>0.81</v>
      </c>
      <c r="H53">
        <v>4.7</v>
      </c>
      <c r="I53">
        <v>-1.58</v>
      </c>
      <c r="J53">
        <v>1.52</v>
      </c>
      <c r="K53">
        <v>-0.45</v>
      </c>
      <c r="L53">
        <v>-0.46</v>
      </c>
      <c r="M53">
        <v>-0.98</v>
      </c>
      <c r="N53">
        <v>-0.47</v>
      </c>
      <c r="O53">
        <v>-6.45</v>
      </c>
      <c r="P53">
        <v>0.52</v>
      </c>
      <c r="Q53">
        <v>1.02</v>
      </c>
      <c r="R53">
        <v>2.12</v>
      </c>
      <c r="S53">
        <v>3.47</v>
      </c>
      <c r="T53">
        <v>-0.23</v>
      </c>
      <c r="U53">
        <v>0.33</v>
      </c>
      <c r="V53">
        <v>1.27</v>
      </c>
      <c r="W53" t="s">
        <v>67</v>
      </c>
    </row>
    <row r="54" spans="1:23" x14ac:dyDescent="0.25">
      <c r="A54" s="5" t="s">
        <v>138</v>
      </c>
      <c r="B54" s="5" t="s">
        <v>139</v>
      </c>
      <c r="C54" t="s">
        <v>67</v>
      </c>
      <c r="D54">
        <v>3.46</v>
      </c>
      <c r="E54" t="s">
        <v>67</v>
      </c>
      <c r="F54" t="s">
        <v>67</v>
      </c>
      <c r="G54">
        <v>2.09</v>
      </c>
      <c r="H54" t="s">
        <v>67</v>
      </c>
      <c r="I54" t="s">
        <v>67</v>
      </c>
      <c r="J54" t="s">
        <v>67</v>
      </c>
      <c r="K54" t="s">
        <v>67</v>
      </c>
      <c r="L54" t="s">
        <v>67</v>
      </c>
      <c r="M54" t="s">
        <v>67</v>
      </c>
      <c r="N54" t="s">
        <v>67</v>
      </c>
      <c r="O54">
        <v>3.81</v>
      </c>
      <c r="P54">
        <v>2.6</v>
      </c>
      <c r="Q54">
        <v>1.92</v>
      </c>
      <c r="R54">
        <v>1.65</v>
      </c>
      <c r="S54" t="s">
        <v>67</v>
      </c>
      <c r="T54">
        <v>1.34</v>
      </c>
      <c r="U54">
        <v>2.29</v>
      </c>
      <c r="V54">
        <v>4.63</v>
      </c>
      <c r="W54" t="s">
        <v>67</v>
      </c>
    </row>
    <row r="55" spans="1:23" x14ac:dyDescent="0.25">
      <c r="A55" s="5" t="s">
        <v>140</v>
      </c>
      <c r="B55" s="5" t="s">
        <v>141</v>
      </c>
      <c r="C55">
        <v>9.1999999999999993</v>
      </c>
      <c r="D55">
        <v>11.9</v>
      </c>
      <c r="E55">
        <v>0.8</v>
      </c>
      <c r="F55">
        <v>2.8</v>
      </c>
      <c r="G55">
        <v>9.1999999999999993</v>
      </c>
      <c r="H55">
        <v>2.1</v>
      </c>
      <c r="I55">
        <v>0.8</v>
      </c>
      <c r="J55">
        <v>-2.8</v>
      </c>
      <c r="K55">
        <v>13.8</v>
      </c>
      <c r="L55">
        <v>21.8</v>
      </c>
      <c r="M55">
        <v>-74.7</v>
      </c>
      <c r="N55">
        <v>0.1</v>
      </c>
      <c r="O55">
        <v>11.1</v>
      </c>
      <c r="P55">
        <v>8.4</v>
      </c>
      <c r="Q55">
        <v>7.4</v>
      </c>
      <c r="R55">
        <v>4.4000000000000004</v>
      </c>
      <c r="S55">
        <v>-27.4</v>
      </c>
      <c r="T55">
        <v>-7.5</v>
      </c>
      <c r="U55">
        <v>1.1000000000000001</v>
      </c>
      <c r="V55">
        <v>8.4</v>
      </c>
      <c r="W55">
        <v>5</v>
      </c>
    </row>
    <row r="56" spans="1:23" x14ac:dyDescent="0.25">
      <c r="A56" s="5" t="s">
        <v>142</v>
      </c>
      <c r="B56" s="5" t="s">
        <v>143</v>
      </c>
      <c r="C56">
        <v>2.19</v>
      </c>
      <c r="D56">
        <v>3.07</v>
      </c>
      <c r="E56">
        <v>0.54</v>
      </c>
      <c r="F56">
        <v>0.94</v>
      </c>
      <c r="G56">
        <v>3.61</v>
      </c>
      <c r="H56">
        <v>1.01</v>
      </c>
      <c r="I56">
        <v>0.3</v>
      </c>
      <c r="J56">
        <v>0.02</v>
      </c>
      <c r="K56">
        <v>2.65</v>
      </c>
      <c r="L56">
        <v>5.13</v>
      </c>
      <c r="M56">
        <v>-17.45</v>
      </c>
      <c r="N56">
        <v>0.02</v>
      </c>
      <c r="O56">
        <v>12.67</v>
      </c>
      <c r="P56">
        <v>11.2</v>
      </c>
      <c r="Q56">
        <v>9.17</v>
      </c>
      <c r="R56">
        <v>4.01</v>
      </c>
      <c r="S56">
        <v>-25.52</v>
      </c>
      <c r="T56">
        <v>-3.38</v>
      </c>
      <c r="U56">
        <v>0.87</v>
      </c>
      <c r="V56">
        <v>10.72</v>
      </c>
      <c r="W56">
        <v>8.18</v>
      </c>
    </row>
    <row r="57" spans="1:23" x14ac:dyDescent="0.25">
      <c r="A57" s="5" t="s">
        <v>146</v>
      </c>
      <c r="B57" s="5" t="s">
        <v>147</v>
      </c>
      <c r="C57">
        <v>0.14000000000000001</v>
      </c>
      <c r="D57">
        <v>0.19</v>
      </c>
      <c r="E57">
        <v>0.03</v>
      </c>
      <c r="F57">
        <v>0.06</v>
      </c>
      <c r="G57">
        <v>0.2</v>
      </c>
      <c r="H57">
        <v>0.05</v>
      </c>
      <c r="I57">
        <v>0.01</v>
      </c>
      <c r="J57" t="s">
        <v>67</v>
      </c>
      <c r="K57">
        <v>0.1</v>
      </c>
      <c r="L57">
        <v>0.19</v>
      </c>
      <c r="M57">
        <v>-0.54</v>
      </c>
      <c r="N57" t="s">
        <v>67</v>
      </c>
      <c r="O57">
        <v>0.31</v>
      </c>
      <c r="P57">
        <v>0.26</v>
      </c>
      <c r="Q57">
        <v>0.26</v>
      </c>
      <c r="R57">
        <v>0.09</v>
      </c>
      <c r="S57">
        <v>-0.61</v>
      </c>
      <c r="T57">
        <v>-7.0000000000000007E-2</v>
      </c>
      <c r="U57">
        <v>0.02</v>
      </c>
      <c r="V57">
        <v>0.28999999999999998</v>
      </c>
      <c r="W57">
        <v>0.24</v>
      </c>
    </row>
    <row r="58" spans="1:23" x14ac:dyDescent="0.25">
      <c r="A58" s="5" t="s">
        <v>151</v>
      </c>
      <c r="B58" s="5" t="s">
        <v>152</v>
      </c>
      <c r="C58">
        <v>6.34</v>
      </c>
      <c r="D58">
        <v>6.1</v>
      </c>
      <c r="E58">
        <v>6.38</v>
      </c>
      <c r="F58">
        <v>6.17</v>
      </c>
      <c r="G58">
        <v>5.52</v>
      </c>
      <c r="H58">
        <v>4.67</v>
      </c>
      <c r="I58">
        <v>4.7300000000000004</v>
      </c>
      <c r="J58">
        <v>4.1100000000000003</v>
      </c>
      <c r="K58">
        <v>3.64</v>
      </c>
      <c r="L58">
        <v>3.7</v>
      </c>
      <c r="M58">
        <v>3.08</v>
      </c>
      <c r="N58">
        <v>3.08</v>
      </c>
      <c r="O58">
        <v>2.46</v>
      </c>
      <c r="P58">
        <v>2.34</v>
      </c>
      <c r="Q58">
        <v>2.86</v>
      </c>
      <c r="R58">
        <v>2.31</v>
      </c>
      <c r="S58">
        <v>2.38</v>
      </c>
      <c r="T58">
        <v>2.09</v>
      </c>
      <c r="U58">
        <v>2.35</v>
      </c>
      <c r="V58">
        <v>2.72</v>
      </c>
      <c r="W58">
        <v>2.99</v>
      </c>
    </row>
    <row r="59" spans="1:23" x14ac:dyDescent="0.25">
      <c r="A59" s="5" t="s">
        <v>153</v>
      </c>
      <c r="B59" s="5" t="s">
        <v>154</v>
      </c>
      <c r="C59">
        <v>93.66</v>
      </c>
      <c r="D59">
        <v>93.9</v>
      </c>
      <c r="E59">
        <v>93.62</v>
      </c>
      <c r="F59">
        <v>93.83</v>
      </c>
      <c r="G59">
        <v>94.48</v>
      </c>
      <c r="H59">
        <v>95.33</v>
      </c>
      <c r="I59">
        <v>95.27</v>
      </c>
      <c r="J59">
        <v>95.89</v>
      </c>
      <c r="K59">
        <v>96.36</v>
      </c>
      <c r="L59">
        <v>96.3</v>
      </c>
      <c r="M59">
        <v>96.92</v>
      </c>
      <c r="N59">
        <v>96.92</v>
      </c>
      <c r="O59">
        <v>97.54</v>
      </c>
      <c r="P59">
        <v>97.66</v>
      </c>
      <c r="Q59">
        <v>97.14</v>
      </c>
      <c r="R59">
        <v>97.69</v>
      </c>
      <c r="S59">
        <v>97.62</v>
      </c>
      <c r="T59">
        <v>97.91</v>
      </c>
      <c r="U59">
        <v>97.65</v>
      </c>
      <c r="V59">
        <v>97.28</v>
      </c>
      <c r="W59">
        <v>97.01</v>
      </c>
    </row>
    <row r="60" spans="1:23" x14ac:dyDescent="0.25">
      <c r="A60" s="5"/>
      <c r="B60" s="5"/>
    </row>
    <row r="61" spans="1:23" x14ac:dyDescent="0.25">
      <c r="A61" s="5"/>
      <c r="B61" s="5"/>
    </row>
    <row r="62" spans="1:23" x14ac:dyDescent="0.25">
      <c r="A62" s="5"/>
      <c r="B62" s="5"/>
    </row>
    <row r="63" spans="1:23" x14ac:dyDescent="0.25">
      <c r="A63" s="5"/>
      <c r="B63" s="5"/>
    </row>
    <row r="64" spans="1:23" x14ac:dyDescent="0.25">
      <c r="A64" s="5"/>
      <c r="B64" s="5"/>
    </row>
    <row r="65" spans="1:22" x14ac:dyDescent="0.25">
      <c r="A65" s="5"/>
      <c r="B65" s="5"/>
    </row>
    <row r="66" spans="1:22" x14ac:dyDescent="0.25">
      <c r="A66" s="5" t="s">
        <v>167</v>
      </c>
      <c r="B66" s="5" t="s">
        <v>168</v>
      </c>
      <c r="C66">
        <v>0.14000000000000001</v>
      </c>
      <c r="D66">
        <v>0.19</v>
      </c>
      <c r="E66">
        <v>0.03</v>
      </c>
      <c r="F66">
        <v>0.06</v>
      </c>
      <c r="G66">
        <v>0.2</v>
      </c>
      <c r="H66">
        <v>0.05</v>
      </c>
      <c r="I66">
        <v>0.01</v>
      </c>
      <c r="J66">
        <v>0</v>
      </c>
      <c r="K66">
        <v>0.1</v>
      </c>
      <c r="L66">
        <v>0.19</v>
      </c>
      <c r="M66">
        <v>-0.54</v>
      </c>
      <c r="N66">
        <v>0</v>
      </c>
      <c r="O66">
        <v>0.31</v>
      </c>
      <c r="P66">
        <v>0.26</v>
      </c>
      <c r="Q66">
        <v>0.26</v>
      </c>
      <c r="R66">
        <v>0.09</v>
      </c>
      <c r="S66">
        <v>-0.61</v>
      </c>
      <c r="T66">
        <v>-7.0000000000000007E-2</v>
      </c>
      <c r="U66">
        <v>0.02</v>
      </c>
      <c r="V66">
        <v>0.28999999999999998</v>
      </c>
    </row>
    <row r="67" spans="1:22" x14ac:dyDescent="0.25">
      <c r="A67" s="5" t="s">
        <v>169</v>
      </c>
      <c r="B67" s="5" t="s">
        <v>170</v>
      </c>
      <c r="C67">
        <v>0.24</v>
      </c>
      <c r="D67">
        <v>0.27</v>
      </c>
      <c r="E67">
        <v>0.11</v>
      </c>
      <c r="F67">
        <v>0.13</v>
      </c>
      <c r="G67">
        <v>0.34</v>
      </c>
      <c r="H67">
        <v>0.11</v>
      </c>
      <c r="I67">
        <v>0.04</v>
      </c>
      <c r="J67">
        <v>0.14000000000000001</v>
      </c>
      <c r="K67">
        <v>0.08</v>
      </c>
      <c r="L67">
        <v>0.18</v>
      </c>
      <c r="M67">
        <v>-0.36</v>
      </c>
      <c r="N67">
        <v>-0.06</v>
      </c>
      <c r="O67">
        <v>0.41</v>
      </c>
      <c r="P67">
        <v>0.43</v>
      </c>
      <c r="Q67">
        <v>0.39</v>
      </c>
      <c r="R67">
        <v>0.23</v>
      </c>
      <c r="S67">
        <v>0.12</v>
      </c>
      <c r="T67">
        <v>-0.04</v>
      </c>
      <c r="U67">
        <v>7.0000000000000007E-2</v>
      </c>
      <c r="V67">
        <v>0.49</v>
      </c>
    </row>
    <row r="68" spans="1:22" x14ac:dyDescent="0.25">
      <c r="A68" s="5"/>
      <c r="B68" s="5"/>
    </row>
    <row r="69" spans="1:22" x14ac:dyDescent="0.25">
      <c r="A69" s="5"/>
      <c r="B69" s="5"/>
    </row>
    <row r="70" spans="1:22" x14ac:dyDescent="0.25">
      <c r="A70" s="5" t="s">
        <v>175</v>
      </c>
      <c r="B70" s="5" t="s">
        <v>176</v>
      </c>
      <c r="C70">
        <v>-801.28</v>
      </c>
      <c r="D70">
        <v>-5346.0399999999991</v>
      </c>
      <c r="E70">
        <v>964.04000000000008</v>
      </c>
      <c r="F70">
        <v>-2115.88</v>
      </c>
      <c r="G70">
        <v>1014.12</v>
      </c>
      <c r="H70">
        <v>5353.3</v>
      </c>
      <c r="I70">
        <v>-1799.62</v>
      </c>
      <c r="J70">
        <v>886.08400000000006</v>
      </c>
      <c r="K70">
        <v>-230.08500000000001</v>
      </c>
      <c r="L70">
        <v>-54.326000000000001</v>
      </c>
      <c r="M70">
        <v>-115.738</v>
      </c>
      <c r="N70">
        <v>-33.980999999999987</v>
      </c>
      <c r="O70">
        <v>-423.76499999999999</v>
      </c>
      <c r="P70">
        <v>34.164000000000001</v>
      </c>
      <c r="Q70">
        <v>67.01400000000001</v>
      </c>
      <c r="R70">
        <v>126.988</v>
      </c>
      <c r="S70">
        <v>207.506</v>
      </c>
      <c r="T70">
        <v>-12.465999999999999</v>
      </c>
      <c r="U70">
        <v>17.885999999999999</v>
      </c>
      <c r="V70">
        <v>68.834000000000003</v>
      </c>
    </row>
    <row r="71" spans="1:22" x14ac:dyDescent="0.25">
      <c r="A71" s="5" t="s">
        <v>177</v>
      </c>
      <c r="B71" s="5" t="s">
        <v>178</v>
      </c>
      <c r="C71">
        <v>0</v>
      </c>
      <c r="D71">
        <v>0</v>
      </c>
      <c r="E71">
        <v>0</v>
      </c>
      <c r="F71">
        <v>0</v>
      </c>
      <c r="G71">
        <v>-113</v>
      </c>
      <c r="H71">
        <v>0</v>
      </c>
      <c r="I71">
        <v>-556.04999999999995</v>
      </c>
      <c r="J71">
        <v>-71.650000000000034</v>
      </c>
      <c r="K71">
        <v>-393.2</v>
      </c>
      <c r="L71">
        <v>0</v>
      </c>
      <c r="M71">
        <v>-45.8</v>
      </c>
      <c r="N71">
        <v>-6.5999999999999943</v>
      </c>
      <c r="O71">
        <v>0</v>
      </c>
      <c r="P71">
        <v>0</v>
      </c>
      <c r="Q71">
        <v>-5.8000000000000043</v>
      </c>
      <c r="R71">
        <v>-0.10000000000000139</v>
      </c>
      <c r="S71">
        <v>-5.5999999999999943</v>
      </c>
      <c r="T71">
        <v>0</v>
      </c>
      <c r="U71">
        <v>0</v>
      </c>
      <c r="V71" t="s">
        <v>67</v>
      </c>
    </row>
    <row r="72" spans="1:22" x14ac:dyDescent="0.25">
      <c r="A72" s="5"/>
      <c r="B72" s="5"/>
    </row>
    <row r="73" spans="1:22" x14ac:dyDescent="0.25">
      <c r="A73" s="5"/>
      <c r="B73" s="5"/>
    </row>
    <row r="74" spans="1:22" x14ac:dyDescent="0.25">
      <c r="A74" s="5"/>
      <c r="B74" s="5"/>
    </row>
    <row r="75" spans="1:22" x14ac:dyDescent="0.25">
      <c r="A75" s="5"/>
      <c r="B75" s="5"/>
    </row>
    <row r="76" spans="1:22" x14ac:dyDescent="0.25">
      <c r="A76" s="5" t="s">
        <v>187</v>
      </c>
      <c r="B76" s="5" t="s">
        <v>188</v>
      </c>
      <c r="C76">
        <v>-25.55</v>
      </c>
      <c r="D76">
        <v>454.49</v>
      </c>
      <c r="E76">
        <v>-44.09</v>
      </c>
      <c r="F76">
        <v>-73.73</v>
      </c>
      <c r="G76">
        <v>302.27</v>
      </c>
      <c r="H76">
        <v>238.46</v>
      </c>
      <c r="I76">
        <v>1200</v>
      </c>
      <c r="J76">
        <v>-99.06</v>
      </c>
      <c r="K76">
        <v>-55.38</v>
      </c>
      <c r="L76">
        <v>-131.52000000000001</v>
      </c>
      <c r="M76">
        <v>-151333.32999999999</v>
      </c>
      <c r="N76">
        <v>-99.84</v>
      </c>
      <c r="O76">
        <v>20.04</v>
      </c>
      <c r="P76">
        <v>37.08</v>
      </c>
      <c r="Q76">
        <v>196.44</v>
      </c>
      <c r="R76">
        <v>-116.94</v>
      </c>
      <c r="S76">
        <v>678.52</v>
      </c>
      <c r="T76">
        <v>-392.16</v>
      </c>
      <c r="U76">
        <v>-92.4</v>
      </c>
      <c r="V76">
        <v>47.31</v>
      </c>
    </row>
    <row r="77" spans="1:22" x14ac:dyDescent="0.25">
      <c r="A77" s="5" t="s">
        <v>189</v>
      </c>
      <c r="B77" s="5" t="s">
        <v>190</v>
      </c>
      <c r="C77">
        <v>128.28</v>
      </c>
      <c r="D77">
        <v>112.22</v>
      </c>
      <c r="E77">
        <v>61.48</v>
      </c>
      <c r="F77">
        <v>155.66999999999999</v>
      </c>
      <c r="G77">
        <v>580.24</v>
      </c>
      <c r="H77">
        <v>446.47</v>
      </c>
      <c r="I77">
        <v>348.52</v>
      </c>
      <c r="J77">
        <v>-95.32</v>
      </c>
      <c r="K77">
        <v>-50506.74</v>
      </c>
      <c r="L77">
        <v>-50521.56</v>
      </c>
      <c r="M77">
        <v>-50471.040000000001</v>
      </c>
      <c r="N77">
        <v>-14.24</v>
      </c>
      <c r="O77">
        <v>84.52</v>
      </c>
      <c r="P77">
        <v>38.86</v>
      </c>
      <c r="Q77">
        <v>252.67</v>
      </c>
      <c r="R77">
        <v>56.47</v>
      </c>
      <c r="S77">
        <v>64.650000000000006</v>
      </c>
      <c r="T77">
        <v>-145.75</v>
      </c>
      <c r="U77" t="s">
        <v>67</v>
      </c>
      <c r="V77" t="s">
        <v>67</v>
      </c>
    </row>
    <row r="78" spans="1:22" x14ac:dyDescent="0.25">
      <c r="A78" s="5" t="s">
        <v>191</v>
      </c>
      <c r="B78" s="5" t="s">
        <v>192</v>
      </c>
      <c r="C78">
        <v>122.68</v>
      </c>
      <c r="D78">
        <v>175.48</v>
      </c>
      <c r="E78">
        <v>324.58</v>
      </c>
      <c r="F78">
        <v>313.58999999999997</v>
      </c>
      <c r="G78">
        <v>317.26</v>
      </c>
      <c r="H78">
        <v>230.5</v>
      </c>
      <c r="I78">
        <v>-30083.86</v>
      </c>
      <c r="J78">
        <v>-30343.83</v>
      </c>
      <c r="K78">
        <v>-30320.01</v>
      </c>
      <c r="L78">
        <v>-30301.51</v>
      </c>
      <c r="M78">
        <v>-30235.919999999998</v>
      </c>
      <c r="N78">
        <v>7.36</v>
      </c>
      <c r="O78">
        <v>163.03</v>
      </c>
      <c r="P78">
        <v>80.59</v>
      </c>
      <c r="Q78">
        <v>54.69</v>
      </c>
      <c r="R78">
        <v>24.87</v>
      </c>
      <c r="S78" t="s">
        <v>67</v>
      </c>
      <c r="T78" t="s">
        <v>67</v>
      </c>
      <c r="U78" t="s">
        <v>67</v>
      </c>
      <c r="V78" t="s">
        <v>67</v>
      </c>
    </row>
    <row r="79" spans="1:22" x14ac:dyDescent="0.25">
      <c r="A79" s="5" t="s">
        <v>193</v>
      </c>
      <c r="B79" s="5" t="s">
        <v>194</v>
      </c>
      <c r="C79">
        <v>176.59</v>
      </c>
      <c r="D79">
        <v>-14954.19</v>
      </c>
      <c r="E79">
        <v>-15009.62</v>
      </c>
      <c r="F79">
        <v>-15003.21</v>
      </c>
      <c r="G79">
        <v>-14992.13</v>
      </c>
      <c r="H79">
        <v>-15002.71</v>
      </c>
      <c r="I79">
        <v>-15038.25</v>
      </c>
      <c r="J79">
        <v>-15090.4</v>
      </c>
      <c r="K79">
        <v>-15119.71</v>
      </c>
      <c r="L79">
        <v>-15123.41</v>
      </c>
      <c r="M79">
        <v>-15105.53</v>
      </c>
      <c r="N79" t="s">
        <v>67</v>
      </c>
      <c r="O79" t="s">
        <v>67</v>
      </c>
      <c r="P79" t="s">
        <v>67</v>
      </c>
      <c r="Q79" t="s">
        <v>67</v>
      </c>
      <c r="R79" t="s">
        <v>67</v>
      </c>
      <c r="S79" t="s">
        <v>67</v>
      </c>
      <c r="T79" t="s">
        <v>67</v>
      </c>
      <c r="U79" t="s">
        <v>67</v>
      </c>
      <c r="V79" t="s">
        <v>67</v>
      </c>
    </row>
    <row r="80" spans="1:22" x14ac:dyDescent="0.25">
      <c r="A80" s="5" t="s">
        <v>195</v>
      </c>
      <c r="B80" s="5" t="s">
        <v>196</v>
      </c>
      <c r="C80">
        <v>0.09</v>
      </c>
      <c r="D80">
        <v>0.05</v>
      </c>
      <c r="E80">
        <v>0.39</v>
      </c>
      <c r="F80">
        <v>0.11</v>
      </c>
      <c r="G80">
        <v>0.03</v>
      </c>
      <c r="H80">
        <v>0.21</v>
      </c>
      <c r="I80">
        <v>0</v>
      </c>
      <c r="J80" t="s">
        <v>67</v>
      </c>
      <c r="K80">
        <v>0</v>
      </c>
      <c r="L80">
        <v>0</v>
      </c>
      <c r="M80" t="s">
        <v>67</v>
      </c>
      <c r="N80">
        <v>225.54</v>
      </c>
      <c r="O80">
        <v>0.06</v>
      </c>
      <c r="P80">
        <v>0.15</v>
      </c>
      <c r="Q80">
        <v>0.25</v>
      </c>
      <c r="R80">
        <v>0.92</v>
      </c>
      <c r="S80" t="s">
        <v>67</v>
      </c>
      <c r="T80" t="s">
        <v>67</v>
      </c>
      <c r="U80" t="s">
        <v>67</v>
      </c>
      <c r="V80" t="s">
        <v>67</v>
      </c>
    </row>
    <row r="81" spans="1:23" x14ac:dyDescent="0.25">
      <c r="A81" s="5" t="s">
        <v>197</v>
      </c>
      <c r="B81" s="5" t="s">
        <v>198</v>
      </c>
      <c r="C81">
        <v>-9.32</v>
      </c>
      <c r="D81">
        <v>151.52000000000001</v>
      </c>
      <c r="E81">
        <v>-23.02</v>
      </c>
      <c r="F81">
        <v>-64.180000000000007</v>
      </c>
      <c r="G81">
        <v>188.12</v>
      </c>
      <c r="H81">
        <v>168.53</v>
      </c>
      <c r="I81">
        <v>-74.36</v>
      </c>
      <c r="J81">
        <v>78.5</v>
      </c>
      <c r="K81">
        <v>-63.42</v>
      </c>
      <c r="L81">
        <v>-145.62</v>
      </c>
      <c r="M81">
        <v>703.7</v>
      </c>
      <c r="N81">
        <v>-115.04</v>
      </c>
      <c r="O81">
        <v>-4.38</v>
      </c>
      <c r="P81">
        <v>53.06</v>
      </c>
      <c r="Q81">
        <v>78.849999999999994</v>
      </c>
      <c r="R81">
        <v>113.81</v>
      </c>
      <c r="S81">
        <v>-375.46</v>
      </c>
      <c r="T81">
        <v>-150.15</v>
      </c>
      <c r="U81">
        <v>-85.45</v>
      </c>
      <c r="V81">
        <v>62.95</v>
      </c>
    </row>
    <row r="82" spans="1:23" x14ac:dyDescent="0.25">
      <c r="A82" s="5" t="s">
        <v>199</v>
      </c>
      <c r="B82" s="5" t="s">
        <v>200</v>
      </c>
      <c r="C82">
        <v>39.729999999999997</v>
      </c>
      <c r="D82">
        <v>21.44</v>
      </c>
      <c r="E82">
        <v>33.64</v>
      </c>
      <c r="F82">
        <v>97.49</v>
      </c>
      <c r="G82">
        <v>94.1</v>
      </c>
      <c r="H82">
        <v>57.56</v>
      </c>
      <c r="I82">
        <v>-19.760000000000002</v>
      </c>
      <c r="J82">
        <v>-43.51</v>
      </c>
      <c r="K82">
        <v>164.89</v>
      </c>
      <c r="L82">
        <v>147.68</v>
      </c>
      <c r="M82">
        <v>194.76</v>
      </c>
      <c r="N82">
        <v>-22.12</v>
      </c>
      <c r="O82">
        <v>42.51</v>
      </c>
      <c r="P82">
        <v>81.91</v>
      </c>
      <c r="Q82">
        <v>-60.93</v>
      </c>
      <c r="R82">
        <v>-137.27000000000001</v>
      </c>
      <c r="S82">
        <v>-203.69</v>
      </c>
      <c r="T82">
        <v>-57.55</v>
      </c>
      <c r="U82" t="s">
        <v>67</v>
      </c>
      <c r="V82" t="s">
        <v>67</v>
      </c>
    </row>
    <row r="83" spans="1:23" x14ac:dyDescent="0.25">
      <c r="A83" s="5" t="s">
        <v>201</v>
      </c>
      <c r="B83" s="5" t="s">
        <v>202</v>
      </c>
      <c r="C83">
        <v>48.62</v>
      </c>
      <c r="D83">
        <v>84.19</v>
      </c>
      <c r="E83">
        <v>39.020000000000003</v>
      </c>
      <c r="F83">
        <v>59.32</v>
      </c>
      <c r="G83">
        <v>59.47</v>
      </c>
      <c r="H83">
        <v>-7.27</v>
      </c>
      <c r="I83">
        <v>99.76</v>
      </c>
      <c r="J83">
        <v>91.62</v>
      </c>
      <c r="K83">
        <v>75.05</v>
      </c>
      <c r="L83">
        <v>98.34</v>
      </c>
      <c r="M83">
        <v>143.24</v>
      </c>
      <c r="N83">
        <v>25.26</v>
      </c>
      <c r="O83">
        <v>-26.82</v>
      </c>
      <c r="P83">
        <v>-55.98</v>
      </c>
      <c r="Q83">
        <v>-83.68</v>
      </c>
      <c r="R83">
        <v>-86.86</v>
      </c>
      <c r="S83" t="s">
        <v>67</v>
      </c>
      <c r="T83" t="s">
        <v>67</v>
      </c>
      <c r="U83" t="s">
        <v>67</v>
      </c>
      <c r="V83" t="s">
        <v>67</v>
      </c>
    </row>
    <row r="84" spans="1:23" x14ac:dyDescent="0.25">
      <c r="A84" s="5" t="s">
        <v>203</v>
      </c>
      <c r="B84" s="5" t="s">
        <v>204</v>
      </c>
      <c r="C84">
        <v>20.67</v>
      </c>
      <c r="D84">
        <v>91.98</v>
      </c>
      <c r="E84">
        <v>65.319999999999993</v>
      </c>
      <c r="F84">
        <v>67.19</v>
      </c>
      <c r="G84">
        <v>78.91</v>
      </c>
      <c r="H84">
        <v>67.98</v>
      </c>
      <c r="I84">
        <v>62.51</v>
      </c>
      <c r="J84">
        <v>32.4</v>
      </c>
      <c r="K84">
        <v>9.5399999999999991</v>
      </c>
      <c r="L84">
        <v>7.33</v>
      </c>
      <c r="M84">
        <v>28.19</v>
      </c>
      <c r="N84" t="s">
        <v>67</v>
      </c>
      <c r="O84" t="s">
        <v>67</v>
      </c>
      <c r="P84" t="s">
        <v>67</v>
      </c>
      <c r="Q84" t="s">
        <v>67</v>
      </c>
      <c r="R84" t="s">
        <v>67</v>
      </c>
      <c r="S84" t="s">
        <v>67</v>
      </c>
      <c r="T84" t="s">
        <v>67</v>
      </c>
      <c r="U84" t="s">
        <v>67</v>
      </c>
      <c r="V84" t="s">
        <v>67</v>
      </c>
    </row>
    <row r="85" spans="1:23" x14ac:dyDescent="0.25">
      <c r="A85" s="5" t="s">
        <v>205</v>
      </c>
      <c r="B85" s="5" t="s">
        <v>206</v>
      </c>
      <c r="C85">
        <v>-85.01</v>
      </c>
      <c r="D85">
        <v>-654.54999999999995</v>
      </c>
      <c r="E85">
        <v>-145.56</v>
      </c>
      <c r="F85">
        <v>-308.64</v>
      </c>
      <c r="G85">
        <v>-82.77</v>
      </c>
      <c r="H85">
        <v>-397.47</v>
      </c>
      <c r="I85">
        <v>-203.95</v>
      </c>
      <c r="J85">
        <v>-437.78</v>
      </c>
      <c r="K85">
        <v>-2.17</v>
      </c>
      <c r="L85">
        <v>-53.06</v>
      </c>
      <c r="M85">
        <v>108.51</v>
      </c>
      <c r="N85">
        <v>-92.71</v>
      </c>
      <c r="O85">
        <v>-1340.38</v>
      </c>
      <c r="P85">
        <v>-49.02</v>
      </c>
      <c r="Q85">
        <v>-51.89</v>
      </c>
      <c r="R85">
        <v>-38.9</v>
      </c>
      <c r="S85">
        <v>-1608.7</v>
      </c>
      <c r="T85">
        <v>-169.7</v>
      </c>
      <c r="U85">
        <v>-74.02</v>
      </c>
      <c r="V85" t="s">
        <v>67</v>
      </c>
    </row>
    <row r="86" spans="1:23" x14ac:dyDescent="0.25">
      <c r="A86" s="5" t="s">
        <v>207</v>
      </c>
      <c r="B86" s="5" t="s">
        <v>208</v>
      </c>
      <c r="C86">
        <v>-295.04000000000002</v>
      </c>
      <c r="D86">
        <v>-369.58</v>
      </c>
      <c r="E86">
        <v>-178.99</v>
      </c>
      <c r="F86">
        <v>-262.95999999999998</v>
      </c>
      <c r="G86">
        <v>-228.06</v>
      </c>
      <c r="H86">
        <v>-346.4</v>
      </c>
      <c r="I86">
        <v>-214.63</v>
      </c>
      <c r="J86">
        <v>-164.34</v>
      </c>
      <c r="K86">
        <v>17.760000000000002</v>
      </c>
      <c r="L86">
        <v>-12.42</v>
      </c>
      <c r="M86">
        <v>-441.53</v>
      </c>
      <c r="N86">
        <v>-494.04</v>
      </c>
      <c r="O86">
        <v>-480.43</v>
      </c>
      <c r="P86">
        <v>-46.6</v>
      </c>
      <c r="Q86">
        <v>-566.5</v>
      </c>
      <c r="R86">
        <v>-605.77</v>
      </c>
      <c r="S86">
        <v>-617.47</v>
      </c>
      <c r="T86" t="s">
        <v>67</v>
      </c>
      <c r="U86" t="s">
        <v>67</v>
      </c>
      <c r="V86" t="s">
        <v>67</v>
      </c>
    </row>
    <row r="87" spans="1:23" x14ac:dyDescent="0.25">
      <c r="A87" s="5" t="s">
        <v>209</v>
      </c>
      <c r="B87" s="5" t="s">
        <v>210</v>
      </c>
      <c r="C87">
        <v>-255.31</v>
      </c>
      <c r="D87">
        <v>-317.8</v>
      </c>
      <c r="E87">
        <v>-227.68</v>
      </c>
      <c r="F87">
        <v>-286.12</v>
      </c>
      <c r="G87">
        <v>-224.83</v>
      </c>
      <c r="H87">
        <v>-218.89</v>
      </c>
      <c r="I87">
        <v>-117.69</v>
      </c>
      <c r="J87">
        <v>-95.44</v>
      </c>
      <c r="K87">
        <v>-275.95999999999998</v>
      </c>
      <c r="L87">
        <v>-285.33</v>
      </c>
      <c r="M87">
        <v>-285.10000000000002</v>
      </c>
      <c r="N87">
        <v>-314.58</v>
      </c>
      <c r="O87">
        <v>-617.78</v>
      </c>
      <c r="P87">
        <v>-383.64</v>
      </c>
      <c r="Q87">
        <v>-388.64</v>
      </c>
      <c r="R87" t="s">
        <v>67</v>
      </c>
      <c r="S87" t="s">
        <v>67</v>
      </c>
      <c r="T87" t="s">
        <v>67</v>
      </c>
      <c r="U87" t="s">
        <v>67</v>
      </c>
      <c r="V87" t="s">
        <v>67</v>
      </c>
    </row>
    <row r="88" spans="1:23" x14ac:dyDescent="0.25">
      <c r="A88" s="5" t="s">
        <v>211</v>
      </c>
      <c r="B88" s="5" t="s">
        <v>212</v>
      </c>
      <c r="C88">
        <v>-237.1</v>
      </c>
      <c r="D88">
        <v>-217.74</v>
      </c>
      <c r="E88">
        <v>-161.56</v>
      </c>
      <c r="F88">
        <v>-281.04000000000002</v>
      </c>
      <c r="G88">
        <v>-255.08</v>
      </c>
      <c r="H88">
        <v>-251.99</v>
      </c>
      <c r="I88">
        <v>-216.14</v>
      </c>
      <c r="J88">
        <v>-356.61</v>
      </c>
      <c r="K88">
        <v>-329.8</v>
      </c>
      <c r="L88">
        <v>-336.99</v>
      </c>
      <c r="M88" t="s">
        <v>67</v>
      </c>
      <c r="N88" t="s">
        <v>67</v>
      </c>
      <c r="O88" t="s">
        <v>67</v>
      </c>
      <c r="P88" t="s">
        <v>67</v>
      </c>
      <c r="Q88" t="s">
        <v>67</v>
      </c>
      <c r="R88" t="s">
        <v>67</v>
      </c>
      <c r="S88" t="s">
        <v>67</v>
      </c>
      <c r="T88" t="s">
        <v>67</v>
      </c>
      <c r="U88" t="s">
        <v>67</v>
      </c>
      <c r="V88" t="s">
        <v>67</v>
      </c>
    </row>
    <row r="89" spans="1:23" x14ac:dyDescent="0.25">
      <c r="A89" s="5" t="s">
        <v>155</v>
      </c>
      <c r="B89" s="5" t="s">
        <v>156</v>
      </c>
      <c r="C89">
        <v>1479</v>
      </c>
      <c r="D89">
        <v>1539</v>
      </c>
      <c r="E89">
        <v>1467</v>
      </c>
      <c r="F89">
        <v>1521</v>
      </c>
      <c r="G89">
        <v>1712</v>
      </c>
      <c r="H89">
        <v>2040</v>
      </c>
      <c r="I89">
        <v>2016</v>
      </c>
      <c r="J89">
        <v>2332</v>
      </c>
      <c r="K89">
        <v>2645</v>
      </c>
      <c r="L89">
        <v>2606</v>
      </c>
      <c r="M89">
        <v>3146</v>
      </c>
      <c r="N89">
        <v>3148</v>
      </c>
      <c r="O89">
        <v>3973</v>
      </c>
      <c r="P89">
        <v>4165</v>
      </c>
      <c r="Q89">
        <v>3402</v>
      </c>
      <c r="R89">
        <v>4235</v>
      </c>
      <c r="S89">
        <v>4097</v>
      </c>
      <c r="T89">
        <v>4693</v>
      </c>
      <c r="U89">
        <v>4163</v>
      </c>
      <c r="V89">
        <v>3571</v>
      </c>
      <c r="W89">
        <v>3239</v>
      </c>
    </row>
  </sheetData>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X96"/>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10" customWidth="1"/>
    <col min="13" max="13" width="19" customWidth="1"/>
    <col min="14" max="14" width="10" customWidth="1"/>
    <col min="15" max="16" width="20" customWidth="1"/>
    <col min="17" max="17" width="21" customWidth="1"/>
    <col min="18" max="20" width="10" customWidth="1"/>
    <col min="21" max="21" width="20" customWidth="1"/>
    <col min="22" max="24" width="10" customWidth="1"/>
  </cols>
  <sheetData>
    <row r="1" spans="1:24" ht="18.75" customHeight="1" x14ac:dyDescent="0.3">
      <c r="A1" s="1" t="s">
        <v>1041</v>
      </c>
      <c r="B1" s="2" t="s">
        <v>1042</v>
      </c>
      <c r="C1" s="2"/>
      <c r="D1" s="2"/>
      <c r="E1" s="2"/>
      <c r="F1" s="2" t="str">
        <f>HYPERLINK("dax-30_Stock_Data_EUR.xlsx#INDEX!A1", "Back to INDEX")</f>
        <v>Back to INDEX</v>
      </c>
      <c r="G1" s="2"/>
      <c r="H1" s="2"/>
      <c r="I1" s="2"/>
      <c r="J1" s="2"/>
      <c r="K1" s="2"/>
      <c r="L1" s="2"/>
      <c r="M1" s="2"/>
      <c r="N1" s="2"/>
      <c r="O1" s="2"/>
      <c r="P1" s="2"/>
      <c r="Q1" s="2"/>
      <c r="R1" s="2"/>
      <c r="S1" s="2"/>
      <c r="T1" s="2"/>
      <c r="U1" s="2"/>
      <c r="V1" s="2"/>
      <c r="W1" s="2"/>
      <c r="X1" s="2"/>
    </row>
    <row r="2" spans="1:24" x14ac:dyDescent="0.25">
      <c r="A2" s="3"/>
      <c r="B2" s="4"/>
      <c r="C2" s="4"/>
      <c r="D2" s="4"/>
      <c r="E2" s="4"/>
      <c r="F2" s="4"/>
      <c r="G2" s="4"/>
      <c r="H2" s="4"/>
      <c r="I2" s="4"/>
      <c r="J2" s="4"/>
      <c r="K2" s="4"/>
      <c r="L2" s="4"/>
      <c r="M2" s="4"/>
      <c r="N2" s="4"/>
      <c r="O2" s="4"/>
      <c r="P2" s="4"/>
      <c r="Q2" s="4"/>
      <c r="R2" s="4"/>
      <c r="S2" s="4"/>
      <c r="T2" s="4"/>
      <c r="U2" s="4"/>
      <c r="V2" s="4"/>
      <c r="W2" s="4"/>
      <c r="X2" s="4"/>
    </row>
    <row r="3" spans="1:24" x14ac:dyDescent="0.25">
      <c r="A3" s="5" t="s">
        <v>3</v>
      </c>
      <c r="C3" s="5" t="s">
        <v>4</v>
      </c>
      <c r="D3" s="5"/>
      <c r="G3" s="5" t="s">
        <v>5</v>
      </c>
      <c r="H3" s="5"/>
      <c r="J3" s="5" t="s">
        <v>6</v>
      </c>
      <c r="K3" s="5"/>
    </row>
    <row r="4" spans="1:24" x14ac:dyDescent="0.25">
      <c r="A4" s="5" t="s">
        <v>7</v>
      </c>
      <c r="B4" t="s">
        <v>1043</v>
      </c>
      <c r="C4" s="5" t="s">
        <v>9</v>
      </c>
      <c r="D4" s="5"/>
      <c r="E4" t="s">
        <v>1044</v>
      </c>
      <c r="G4" t="s">
        <v>992</v>
      </c>
      <c r="H4" t="s">
        <v>220</v>
      </c>
      <c r="J4" t="s">
        <v>1045</v>
      </c>
      <c r="L4" t="s">
        <v>1046</v>
      </c>
    </row>
    <row r="5" spans="1:24" x14ac:dyDescent="0.25">
      <c r="A5" s="5" t="s">
        <v>15</v>
      </c>
      <c r="B5" t="s">
        <v>1047</v>
      </c>
      <c r="C5" s="5" t="s">
        <v>17</v>
      </c>
      <c r="D5" s="5"/>
      <c r="E5" t="s">
        <v>1048</v>
      </c>
      <c r="G5" t="s">
        <v>1049</v>
      </c>
      <c r="H5" t="s">
        <v>12</v>
      </c>
      <c r="J5" t="s">
        <v>1050</v>
      </c>
      <c r="L5" t="s">
        <v>1051</v>
      </c>
    </row>
    <row r="6" spans="1:24" x14ac:dyDescent="0.25">
      <c r="A6" s="5" t="s">
        <v>23</v>
      </c>
      <c r="B6" t="s">
        <v>67</v>
      </c>
      <c r="C6" s="5" t="s">
        <v>25</v>
      </c>
      <c r="D6" s="5"/>
      <c r="E6" t="s">
        <v>1052</v>
      </c>
      <c r="G6" t="s">
        <v>449</v>
      </c>
      <c r="H6" t="s">
        <v>20</v>
      </c>
      <c r="J6" t="s">
        <v>288</v>
      </c>
      <c r="L6" t="s">
        <v>1053</v>
      </c>
    </row>
    <row r="7" spans="1:24" x14ac:dyDescent="0.25">
      <c r="A7" s="5" t="s">
        <v>29</v>
      </c>
      <c r="B7" t="s">
        <v>277</v>
      </c>
      <c r="C7" s="5" t="s">
        <v>37</v>
      </c>
      <c r="D7" s="5"/>
      <c r="E7" t="s">
        <v>1054</v>
      </c>
      <c r="G7" t="s">
        <v>19</v>
      </c>
      <c r="H7" t="s">
        <v>28</v>
      </c>
      <c r="J7" t="s">
        <v>1055</v>
      </c>
      <c r="L7" t="s">
        <v>1056</v>
      </c>
    </row>
    <row r="8" spans="1:24" x14ac:dyDescent="0.25">
      <c r="A8" s="5" t="s">
        <v>35</v>
      </c>
      <c r="B8" t="s">
        <v>36</v>
      </c>
      <c r="C8" s="5" t="s">
        <v>43</v>
      </c>
      <c r="D8" s="5"/>
      <c r="E8" t="s">
        <v>1057</v>
      </c>
      <c r="G8" t="s">
        <v>314</v>
      </c>
      <c r="H8" t="s">
        <v>454</v>
      </c>
      <c r="J8" t="s">
        <v>1058</v>
      </c>
      <c r="L8" t="s">
        <v>1059</v>
      </c>
    </row>
    <row r="9" spans="1:24" x14ac:dyDescent="0.25">
      <c r="A9" s="5" t="s">
        <v>41</v>
      </c>
      <c r="B9" t="s">
        <v>42</v>
      </c>
      <c r="C9" s="5" t="s">
        <v>47</v>
      </c>
      <c r="D9" s="5"/>
      <c r="E9" t="s">
        <v>67</v>
      </c>
      <c r="G9" t="s">
        <v>279</v>
      </c>
      <c r="H9" t="s">
        <v>34</v>
      </c>
      <c r="J9" t="s">
        <v>225</v>
      </c>
      <c r="L9" t="s">
        <v>289</v>
      </c>
    </row>
    <row r="10" spans="1:24" x14ac:dyDescent="0.25">
      <c r="A10" s="5" t="s">
        <v>45</v>
      </c>
      <c r="B10" t="s">
        <v>1060</v>
      </c>
      <c r="C10" s="5" t="s">
        <v>484</v>
      </c>
      <c r="D10" s="5" t="s">
        <v>40</v>
      </c>
      <c r="J10" t="s">
        <v>221</v>
      </c>
      <c r="L10" t="s">
        <v>1061</v>
      </c>
    </row>
    <row r="11" spans="1:24" x14ac:dyDescent="0.25">
      <c r="A11" s="5" t="s">
        <v>49</v>
      </c>
      <c r="B11" t="s">
        <v>1062</v>
      </c>
      <c r="J11" t="s">
        <v>21</v>
      </c>
      <c r="L11" t="s">
        <v>1063</v>
      </c>
    </row>
    <row r="12" spans="1:24" x14ac:dyDescent="0.25">
      <c r="A12" s="5" t="s">
        <v>51</v>
      </c>
      <c r="B12" t="s">
        <v>52</v>
      </c>
    </row>
    <row r="13" spans="1:24" x14ac:dyDescent="0.25">
      <c r="A13" s="5" t="s">
        <v>53</v>
      </c>
      <c r="B13" t="s">
        <v>1064</v>
      </c>
    </row>
    <row r="14" spans="1:24" x14ac:dyDescent="0.25">
      <c r="A14" s="5" t="s">
        <v>55</v>
      </c>
      <c r="B14" t="s">
        <v>1065</v>
      </c>
    </row>
    <row r="15" spans="1:24" x14ac:dyDescent="0.25">
      <c r="A15" s="5" t="s">
        <v>57</v>
      </c>
      <c r="B15" t="s">
        <v>1066</v>
      </c>
    </row>
    <row r="16" spans="1:24" x14ac:dyDescent="0.25">
      <c r="A16" s="5" t="s">
        <v>59</v>
      </c>
      <c r="B16" t="s">
        <v>1067</v>
      </c>
    </row>
    <row r="17" spans="1:24" x14ac:dyDescent="0.25">
      <c r="A17" s="5" t="s">
        <v>61</v>
      </c>
      <c r="B17" t="s">
        <v>1068</v>
      </c>
    </row>
    <row r="18" spans="1:24" x14ac:dyDescent="0.25">
      <c r="A18" s="3"/>
      <c r="B18" s="4"/>
      <c r="C18" s="4"/>
      <c r="D18" s="4"/>
      <c r="E18" s="4"/>
      <c r="F18" s="4"/>
      <c r="G18" s="4"/>
      <c r="H18" s="4"/>
      <c r="I18" s="4"/>
      <c r="J18" s="4"/>
      <c r="K18" s="4"/>
      <c r="L18" s="4"/>
      <c r="M18" s="4"/>
      <c r="N18" s="4"/>
      <c r="O18" s="4"/>
      <c r="P18" s="4"/>
      <c r="Q18" s="4"/>
      <c r="R18" s="4"/>
      <c r="S18" s="4"/>
      <c r="T18" s="4"/>
      <c r="U18" s="4"/>
      <c r="V18" s="4"/>
      <c r="W18" s="4"/>
      <c r="X18" s="4"/>
    </row>
    <row r="19" spans="1:24" x14ac:dyDescent="0.25">
      <c r="A19" s="5" t="s">
        <v>63</v>
      </c>
      <c r="B19" s="5" t="s">
        <v>64</v>
      </c>
      <c r="C19" s="5">
        <v>2020</v>
      </c>
      <c r="D19" s="5">
        <v>2019</v>
      </c>
      <c r="E19" s="5">
        <v>2018</v>
      </c>
      <c r="F19" s="5">
        <v>2017</v>
      </c>
      <c r="G19" s="5">
        <v>2016</v>
      </c>
      <c r="H19" s="5">
        <v>2015</v>
      </c>
      <c r="I19" s="5">
        <v>2014</v>
      </c>
      <c r="J19" s="5">
        <v>2013</v>
      </c>
      <c r="K19" s="5">
        <v>2012</v>
      </c>
      <c r="L19" s="5">
        <v>2011</v>
      </c>
      <c r="M19" s="5">
        <v>2010</v>
      </c>
      <c r="N19" s="5">
        <v>2009</v>
      </c>
      <c r="O19" s="5">
        <v>2008</v>
      </c>
      <c r="P19" s="5">
        <v>2007</v>
      </c>
      <c r="Q19" s="5">
        <v>2006</v>
      </c>
      <c r="R19" s="5">
        <v>2005</v>
      </c>
      <c r="S19" s="5">
        <v>2004</v>
      </c>
      <c r="T19" s="5">
        <v>2003</v>
      </c>
      <c r="U19" s="5">
        <v>2002</v>
      </c>
      <c r="V19" s="5">
        <v>2001</v>
      </c>
      <c r="W19" s="5">
        <v>2000</v>
      </c>
      <c r="X19" s="5">
        <v>1999</v>
      </c>
    </row>
    <row r="20" spans="1:24" x14ac:dyDescent="0.25">
      <c r="A20" s="5" t="s">
        <v>65</v>
      </c>
      <c r="B20" s="5" t="s">
        <v>66</v>
      </c>
      <c r="C20" t="s">
        <v>67</v>
      </c>
      <c r="D20">
        <v>745.8</v>
      </c>
      <c r="E20">
        <v>717</v>
      </c>
      <c r="F20">
        <v>582.4</v>
      </c>
      <c r="G20">
        <v>560.20000000000005</v>
      </c>
      <c r="H20">
        <v>543</v>
      </c>
      <c r="I20">
        <v>515.1</v>
      </c>
      <c r="J20">
        <v>459.6</v>
      </c>
      <c r="K20">
        <v>450.6</v>
      </c>
      <c r="L20">
        <v>396</v>
      </c>
      <c r="M20">
        <v>312.39999999999998</v>
      </c>
      <c r="N20">
        <v>293.39999999999998</v>
      </c>
      <c r="O20">
        <v>229.2</v>
      </c>
      <c r="P20">
        <v>180.2</v>
      </c>
      <c r="Q20">
        <v>140.1</v>
      </c>
      <c r="R20">
        <v>116</v>
      </c>
      <c r="S20">
        <v>87.4</v>
      </c>
      <c r="T20">
        <v>68.8</v>
      </c>
      <c r="U20">
        <v>51.8</v>
      </c>
      <c r="V20">
        <v>55.6</v>
      </c>
      <c r="W20">
        <v>49.6</v>
      </c>
      <c r="X20">
        <v>56.4</v>
      </c>
    </row>
    <row r="21" spans="1:24" x14ac:dyDescent="0.25">
      <c r="A21" s="5" t="s">
        <v>68</v>
      </c>
      <c r="B21" s="5" t="s">
        <v>69</v>
      </c>
      <c r="C21" t="s">
        <v>67</v>
      </c>
      <c r="D21">
        <v>115.3</v>
      </c>
      <c r="E21">
        <v>137.9</v>
      </c>
      <c r="F21">
        <v>90.1</v>
      </c>
      <c r="G21">
        <v>81.8</v>
      </c>
      <c r="H21">
        <v>67.8</v>
      </c>
      <c r="I21">
        <v>53.9</v>
      </c>
      <c r="J21">
        <v>56.8</v>
      </c>
      <c r="K21">
        <v>64.2</v>
      </c>
      <c r="L21">
        <v>36.700000000000003</v>
      </c>
      <c r="M21">
        <v>33.1</v>
      </c>
      <c r="N21">
        <v>24.8</v>
      </c>
      <c r="O21">
        <v>12.8</v>
      </c>
      <c r="P21">
        <v>27.4</v>
      </c>
      <c r="Q21">
        <v>21.9</v>
      </c>
      <c r="R21">
        <v>26.8</v>
      </c>
      <c r="S21">
        <v>19.100000000000001</v>
      </c>
      <c r="T21">
        <v>8</v>
      </c>
      <c r="U21">
        <v>8.5</v>
      </c>
      <c r="V21">
        <v>3.3</v>
      </c>
      <c r="W21">
        <v>5.3</v>
      </c>
      <c r="X21">
        <v>5.9</v>
      </c>
    </row>
    <row r="22" spans="1:24" x14ac:dyDescent="0.25">
      <c r="A22" s="5" t="s">
        <v>70</v>
      </c>
      <c r="B22" s="5" t="s">
        <v>71</v>
      </c>
      <c r="C22" t="s">
        <v>67</v>
      </c>
      <c r="D22">
        <v>-7.6</v>
      </c>
      <c r="E22">
        <v>-9.1</v>
      </c>
      <c r="F22">
        <v>-24.5</v>
      </c>
      <c r="G22">
        <v>-7.6</v>
      </c>
      <c r="H22">
        <v>-5.6</v>
      </c>
      <c r="I22">
        <v>-9.4</v>
      </c>
      <c r="J22">
        <v>-21.6</v>
      </c>
      <c r="K22">
        <v>-15.8</v>
      </c>
      <c r="L22">
        <v>-11.5</v>
      </c>
      <c r="M22">
        <v>-6.7</v>
      </c>
      <c r="N22">
        <v>-6.5</v>
      </c>
      <c r="O22">
        <v>-5.8</v>
      </c>
      <c r="P22">
        <v>-4.4000000000000004</v>
      </c>
      <c r="Q22">
        <v>-2.1</v>
      </c>
      <c r="R22">
        <v>-2.1</v>
      </c>
      <c r="S22">
        <v>-2.2000000000000002</v>
      </c>
      <c r="T22">
        <v>-1.7</v>
      </c>
      <c r="U22">
        <v>-1</v>
      </c>
      <c r="V22">
        <v>-2.9</v>
      </c>
      <c r="W22">
        <v>-2.1</v>
      </c>
      <c r="X22">
        <v>-1.9</v>
      </c>
    </row>
    <row r="23" spans="1:24" x14ac:dyDescent="0.25">
      <c r="A23" s="5" t="s">
        <v>72</v>
      </c>
      <c r="B23" s="5" t="s">
        <v>73</v>
      </c>
      <c r="C23" t="s">
        <v>67</v>
      </c>
      <c r="D23">
        <v>107.7</v>
      </c>
      <c r="E23">
        <v>128.80000000000001</v>
      </c>
      <c r="F23">
        <v>65.599999999999994</v>
      </c>
      <c r="G23">
        <v>74.2</v>
      </c>
      <c r="H23">
        <v>62.2</v>
      </c>
      <c r="I23">
        <v>44.5</v>
      </c>
      <c r="J23">
        <v>35.200000000000003</v>
      </c>
      <c r="K23">
        <v>48.4</v>
      </c>
      <c r="L23">
        <v>25.2</v>
      </c>
      <c r="M23">
        <v>26.4</v>
      </c>
      <c r="N23">
        <v>18.3</v>
      </c>
      <c r="O23">
        <v>7</v>
      </c>
      <c r="P23">
        <v>23</v>
      </c>
      <c r="Q23">
        <v>19.8</v>
      </c>
      <c r="R23">
        <v>24.7</v>
      </c>
      <c r="S23">
        <v>16.899999999999999</v>
      </c>
      <c r="T23">
        <v>6.3</v>
      </c>
      <c r="U23">
        <v>7.5</v>
      </c>
      <c r="V23">
        <v>0.4</v>
      </c>
      <c r="W23">
        <v>3.2</v>
      </c>
      <c r="X23">
        <v>4</v>
      </c>
    </row>
    <row r="24" spans="1:24" x14ac:dyDescent="0.25">
      <c r="A24" s="5" t="s">
        <v>74</v>
      </c>
      <c r="B24" s="5" t="s">
        <v>75</v>
      </c>
      <c r="C24" t="s">
        <v>67</v>
      </c>
      <c r="D24">
        <v>41.6</v>
      </c>
      <c r="E24">
        <v>36.200000000000003</v>
      </c>
      <c r="F24">
        <v>33.799999999999997</v>
      </c>
      <c r="G24">
        <v>29.7</v>
      </c>
      <c r="H24">
        <v>23.6</v>
      </c>
      <c r="I24">
        <v>20.3</v>
      </c>
      <c r="J24">
        <v>13</v>
      </c>
      <c r="K24">
        <v>18</v>
      </c>
      <c r="L24">
        <v>15.9</v>
      </c>
      <c r="M24">
        <v>9.8000000000000007</v>
      </c>
      <c r="N24">
        <v>6.6</v>
      </c>
      <c r="O24">
        <v>5.7</v>
      </c>
      <c r="P24">
        <v>0.2</v>
      </c>
      <c r="Q24">
        <v>8.4</v>
      </c>
      <c r="R24">
        <v>9.3000000000000007</v>
      </c>
      <c r="S24">
        <v>6.9</v>
      </c>
      <c r="T24">
        <v>4.8</v>
      </c>
      <c r="U24">
        <v>2.2999999999999998</v>
      </c>
      <c r="V24">
        <v>0.2</v>
      </c>
      <c r="W24">
        <v>0.7</v>
      </c>
      <c r="X24">
        <v>2.4</v>
      </c>
    </row>
    <row r="25" spans="1:24" x14ac:dyDescent="0.25">
      <c r="A25" s="5" t="s">
        <v>76</v>
      </c>
      <c r="B25" s="5" t="s">
        <v>77</v>
      </c>
      <c r="C25" t="s">
        <v>67</v>
      </c>
      <c r="D25">
        <v>66.2</v>
      </c>
      <c r="E25">
        <v>92.6</v>
      </c>
      <c r="F25">
        <v>31.7</v>
      </c>
      <c r="G25">
        <v>44.5</v>
      </c>
      <c r="H25">
        <v>38.6</v>
      </c>
      <c r="I25">
        <v>24.1</v>
      </c>
      <c r="J25">
        <v>22.2</v>
      </c>
      <c r="K25">
        <v>30.4</v>
      </c>
      <c r="L25">
        <v>9.3000000000000007</v>
      </c>
      <c r="M25">
        <v>16.600000000000001</v>
      </c>
      <c r="N25">
        <v>11.7</v>
      </c>
      <c r="O25">
        <v>1.3</v>
      </c>
      <c r="P25">
        <v>22.8</v>
      </c>
      <c r="Q25">
        <v>11.4</v>
      </c>
      <c r="R25">
        <v>15.4</v>
      </c>
      <c r="S25">
        <v>10</v>
      </c>
      <c r="T25">
        <v>1.3</v>
      </c>
      <c r="U25">
        <v>5.2</v>
      </c>
      <c r="V25">
        <v>0.1</v>
      </c>
      <c r="W25">
        <v>2.5</v>
      </c>
      <c r="X25">
        <v>1.6</v>
      </c>
    </row>
    <row r="26" spans="1:24" x14ac:dyDescent="0.25">
      <c r="A26" s="5" t="s">
        <v>78</v>
      </c>
      <c r="B26" s="5" t="s">
        <v>79</v>
      </c>
      <c r="C26" t="s">
        <v>67</v>
      </c>
      <c r="D26">
        <v>-0.3</v>
      </c>
      <c r="E26">
        <v>-0.3</v>
      </c>
      <c r="F26">
        <v>-0.4</v>
      </c>
      <c r="G26">
        <v>0.06</v>
      </c>
      <c r="H26">
        <v>-0.1</v>
      </c>
      <c r="I26">
        <v>2.2000000000000002</v>
      </c>
      <c r="J26">
        <v>1.4</v>
      </c>
      <c r="K26">
        <v>0.3</v>
      </c>
      <c r="L26">
        <v>-0.1</v>
      </c>
      <c r="M26">
        <v>-0.2</v>
      </c>
      <c r="N26">
        <v>0.3</v>
      </c>
      <c r="O26">
        <v>0.4</v>
      </c>
      <c r="P26">
        <v>0.2</v>
      </c>
      <c r="Q26">
        <v>0.3</v>
      </c>
      <c r="R26" t="s">
        <v>67</v>
      </c>
      <c r="S26">
        <v>-0.2</v>
      </c>
      <c r="T26" t="s">
        <v>67</v>
      </c>
      <c r="U26" t="s">
        <v>67</v>
      </c>
      <c r="V26" t="s">
        <v>67</v>
      </c>
      <c r="W26" t="s">
        <v>67</v>
      </c>
      <c r="X26" t="s">
        <v>67</v>
      </c>
    </row>
    <row r="27" spans="1:24" x14ac:dyDescent="0.25">
      <c r="A27" s="5" t="s">
        <v>80</v>
      </c>
      <c r="B27" s="5" t="s">
        <v>81</v>
      </c>
      <c r="C27" t="s">
        <v>67</v>
      </c>
      <c r="D27">
        <v>65.8</v>
      </c>
      <c r="E27">
        <v>92.3</v>
      </c>
      <c r="F27">
        <v>31.3</v>
      </c>
      <c r="G27">
        <v>44.5</v>
      </c>
      <c r="H27">
        <v>38.5</v>
      </c>
      <c r="I27">
        <v>26.3</v>
      </c>
      <c r="J27">
        <v>23.1</v>
      </c>
      <c r="K27">
        <v>30.7</v>
      </c>
      <c r="L27">
        <v>9.1999999999999993</v>
      </c>
      <c r="M27">
        <v>16.399999999999999</v>
      </c>
      <c r="N27">
        <v>12</v>
      </c>
      <c r="O27">
        <v>1.7</v>
      </c>
      <c r="P27">
        <v>23</v>
      </c>
      <c r="Q27">
        <v>11.7</v>
      </c>
      <c r="R27">
        <v>15.4</v>
      </c>
      <c r="S27">
        <v>9.9</v>
      </c>
      <c r="T27">
        <v>1.3</v>
      </c>
      <c r="U27">
        <v>5.2</v>
      </c>
      <c r="V27">
        <v>0.1</v>
      </c>
      <c r="W27">
        <v>2.5</v>
      </c>
      <c r="X27">
        <v>1.6</v>
      </c>
    </row>
    <row r="28" spans="1:24" x14ac:dyDescent="0.25">
      <c r="A28" s="5" t="s">
        <v>82</v>
      </c>
      <c r="B28" s="5" t="s">
        <v>83</v>
      </c>
      <c r="C28" t="s">
        <v>67</v>
      </c>
      <c r="D28">
        <v>232.9</v>
      </c>
      <c r="E28">
        <v>191.8</v>
      </c>
      <c r="F28">
        <v>178</v>
      </c>
      <c r="G28">
        <v>169.2</v>
      </c>
      <c r="H28">
        <v>163.69999999999999</v>
      </c>
      <c r="I28">
        <v>142.5</v>
      </c>
      <c r="J28">
        <v>142.1</v>
      </c>
      <c r="K28">
        <v>107</v>
      </c>
      <c r="L28">
        <v>106.7</v>
      </c>
      <c r="M28">
        <v>109</v>
      </c>
      <c r="N28">
        <v>88.2</v>
      </c>
      <c r="O28">
        <v>72.3</v>
      </c>
      <c r="P28">
        <v>78.900000000000006</v>
      </c>
      <c r="Q28">
        <v>44.3</v>
      </c>
      <c r="R28">
        <v>24.5</v>
      </c>
      <c r="S28">
        <v>20.6</v>
      </c>
      <c r="T28">
        <v>14.3</v>
      </c>
      <c r="U28">
        <v>18.100000000000001</v>
      </c>
      <c r="V28">
        <v>18.3</v>
      </c>
      <c r="W28">
        <v>20.8</v>
      </c>
      <c r="X28">
        <v>25.1</v>
      </c>
    </row>
    <row r="29" spans="1:24" x14ac:dyDescent="0.25">
      <c r="A29" s="5" t="s">
        <v>84</v>
      </c>
      <c r="B29" s="5" t="s">
        <v>85</v>
      </c>
      <c r="C29" t="s">
        <v>67</v>
      </c>
      <c r="D29">
        <v>833</v>
      </c>
      <c r="E29">
        <v>656.5</v>
      </c>
      <c r="F29">
        <v>647</v>
      </c>
      <c r="G29">
        <v>638.70000000000005</v>
      </c>
      <c r="H29">
        <v>628</v>
      </c>
      <c r="I29">
        <v>594.1</v>
      </c>
      <c r="J29">
        <v>542</v>
      </c>
      <c r="K29">
        <v>544.29999999999995</v>
      </c>
      <c r="L29">
        <v>534</v>
      </c>
      <c r="M29">
        <v>447.4</v>
      </c>
      <c r="N29">
        <v>363.6</v>
      </c>
      <c r="O29">
        <v>345</v>
      </c>
      <c r="P29">
        <v>200.4</v>
      </c>
      <c r="Q29">
        <v>175.8</v>
      </c>
      <c r="R29">
        <v>116.3</v>
      </c>
      <c r="S29">
        <v>117</v>
      </c>
      <c r="T29">
        <v>82.2</v>
      </c>
      <c r="U29">
        <v>33</v>
      </c>
      <c r="V29">
        <v>32</v>
      </c>
      <c r="W29">
        <v>39.299999999999997</v>
      </c>
      <c r="X29">
        <v>33</v>
      </c>
    </row>
    <row r="30" spans="1:24" x14ac:dyDescent="0.25">
      <c r="A30" s="5" t="s">
        <v>86</v>
      </c>
      <c r="B30" s="5" t="s">
        <v>87</v>
      </c>
      <c r="C30" t="s">
        <v>67</v>
      </c>
      <c r="D30">
        <v>1066</v>
      </c>
      <c r="E30">
        <v>848.3</v>
      </c>
      <c r="F30">
        <v>825</v>
      </c>
      <c r="G30">
        <v>807.9</v>
      </c>
      <c r="H30">
        <v>791.7</v>
      </c>
      <c r="I30">
        <v>736.6</v>
      </c>
      <c r="J30">
        <v>684.1</v>
      </c>
      <c r="K30">
        <v>651.29999999999995</v>
      </c>
      <c r="L30">
        <v>640.70000000000005</v>
      </c>
      <c r="M30">
        <v>556.4</v>
      </c>
      <c r="N30">
        <v>451.8</v>
      </c>
      <c r="O30">
        <v>417.3</v>
      </c>
      <c r="P30">
        <v>279.3</v>
      </c>
      <c r="Q30">
        <v>220.1</v>
      </c>
      <c r="R30">
        <v>140.80000000000001</v>
      </c>
      <c r="S30">
        <v>137.6</v>
      </c>
      <c r="T30">
        <v>96.6</v>
      </c>
      <c r="U30">
        <v>51.2</v>
      </c>
      <c r="V30">
        <v>50.7</v>
      </c>
      <c r="W30">
        <v>60.1</v>
      </c>
      <c r="X30">
        <v>58.1</v>
      </c>
    </row>
    <row r="31" spans="1:24" x14ac:dyDescent="0.25">
      <c r="A31" s="5" t="s">
        <v>88</v>
      </c>
      <c r="B31" s="5" t="s">
        <v>89</v>
      </c>
      <c r="C31" t="s">
        <v>67</v>
      </c>
      <c r="D31">
        <v>236.3</v>
      </c>
      <c r="E31">
        <v>174.9</v>
      </c>
      <c r="F31">
        <v>181.3</v>
      </c>
      <c r="G31">
        <v>180.8</v>
      </c>
      <c r="H31">
        <v>194.1</v>
      </c>
      <c r="I31">
        <v>140.69999999999999</v>
      </c>
      <c r="J31">
        <v>153.6</v>
      </c>
      <c r="K31">
        <v>173.5</v>
      </c>
      <c r="L31">
        <v>152.30000000000001</v>
      </c>
      <c r="M31">
        <v>119.4</v>
      </c>
      <c r="N31">
        <v>104.5</v>
      </c>
      <c r="O31">
        <v>174.9</v>
      </c>
      <c r="P31">
        <v>50.9</v>
      </c>
      <c r="Q31">
        <v>66.099999999999994</v>
      </c>
      <c r="R31">
        <v>49.1</v>
      </c>
      <c r="S31">
        <v>50.7</v>
      </c>
      <c r="T31" t="s">
        <v>67</v>
      </c>
      <c r="U31" t="s">
        <v>67</v>
      </c>
      <c r="V31" t="s">
        <v>67</v>
      </c>
      <c r="W31" t="s">
        <v>67</v>
      </c>
      <c r="X31" t="s">
        <v>67</v>
      </c>
    </row>
    <row r="32" spans="1:24" x14ac:dyDescent="0.25">
      <c r="A32" s="5" t="s">
        <v>90</v>
      </c>
      <c r="B32" s="5" t="s">
        <v>91</v>
      </c>
      <c r="C32" t="s">
        <v>67</v>
      </c>
      <c r="D32">
        <v>563.4</v>
      </c>
      <c r="E32">
        <v>400.2</v>
      </c>
      <c r="F32">
        <v>407.7</v>
      </c>
      <c r="G32">
        <v>408.4</v>
      </c>
      <c r="H32">
        <v>405</v>
      </c>
      <c r="I32">
        <v>418.1</v>
      </c>
      <c r="J32">
        <v>345.6</v>
      </c>
      <c r="K32">
        <v>298.39999999999998</v>
      </c>
      <c r="L32">
        <v>320.2</v>
      </c>
      <c r="M32">
        <v>254.3</v>
      </c>
      <c r="N32">
        <v>161.5</v>
      </c>
      <c r="O32">
        <v>59.6</v>
      </c>
      <c r="P32">
        <v>30.3</v>
      </c>
      <c r="Q32">
        <v>94.9</v>
      </c>
      <c r="R32">
        <v>46.7</v>
      </c>
      <c r="S32">
        <v>58</v>
      </c>
      <c r="T32" t="s">
        <v>67</v>
      </c>
      <c r="U32" t="s">
        <v>67</v>
      </c>
      <c r="V32" t="s">
        <v>67</v>
      </c>
      <c r="W32" t="s">
        <v>67</v>
      </c>
      <c r="X32" t="s">
        <v>67</v>
      </c>
    </row>
    <row r="33" spans="1:24" x14ac:dyDescent="0.25">
      <c r="A33" s="5" t="s">
        <v>92</v>
      </c>
      <c r="B33" s="5" t="s">
        <v>93</v>
      </c>
      <c r="C33" t="s">
        <v>67</v>
      </c>
      <c r="D33">
        <v>805.9</v>
      </c>
      <c r="E33">
        <v>575.29999999999995</v>
      </c>
      <c r="F33">
        <v>589</v>
      </c>
      <c r="G33">
        <v>589.29999999999995</v>
      </c>
      <c r="H33">
        <v>599.1</v>
      </c>
      <c r="I33">
        <v>558.79999999999995</v>
      </c>
      <c r="J33">
        <v>499.4</v>
      </c>
      <c r="K33">
        <v>471.9</v>
      </c>
      <c r="L33">
        <v>472.5</v>
      </c>
      <c r="M33">
        <v>373.7</v>
      </c>
      <c r="N33">
        <v>266</v>
      </c>
      <c r="O33">
        <v>234.5</v>
      </c>
      <c r="P33">
        <v>81.3</v>
      </c>
      <c r="Q33">
        <v>161</v>
      </c>
      <c r="R33">
        <v>95.8</v>
      </c>
      <c r="S33">
        <v>108.7</v>
      </c>
      <c r="T33">
        <v>79.599999999999994</v>
      </c>
      <c r="U33">
        <v>36.6</v>
      </c>
      <c r="V33">
        <v>41.2</v>
      </c>
      <c r="W33">
        <v>49.5</v>
      </c>
      <c r="X33">
        <v>48.7</v>
      </c>
    </row>
    <row r="34" spans="1:24" x14ac:dyDescent="0.25">
      <c r="A34" s="5" t="s">
        <v>78</v>
      </c>
      <c r="B34" s="5" t="s">
        <v>79</v>
      </c>
      <c r="C34" t="s">
        <v>67</v>
      </c>
      <c r="D34">
        <v>0.8</v>
      </c>
      <c r="E34">
        <v>2.1</v>
      </c>
      <c r="F34">
        <v>1.9</v>
      </c>
      <c r="G34">
        <v>0.8</v>
      </c>
      <c r="H34">
        <v>0.3</v>
      </c>
      <c r="I34">
        <v>-0.04</v>
      </c>
      <c r="J34">
        <v>-4.0999999999999996</v>
      </c>
      <c r="K34" t="s">
        <v>67</v>
      </c>
      <c r="L34">
        <v>0.1</v>
      </c>
      <c r="M34">
        <v>0.3</v>
      </c>
      <c r="N34">
        <v>0.8</v>
      </c>
      <c r="O34">
        <v>1.8</v>
      </c>
      <c r="P34">
        <v>2.5</v>
      </c>
      <c r="Q34">
        <v>4.7</v>
      </c>
      <c r="R34">
        <v>3.3</v>
      </c>
      <c r="S34">
        <v>2.6</v>
      </c>
      <c r="T34" t="s">
        <v>67</v>
      </c>
      <c r="U34" t="s">
        <v>67</v>
      </c>
      <c r="V34" t="s">
        <v>67</v>
      </c>
      <c r="W34" t="s">
        <v>67</v>
      </c>
      <c r="X34" t="s">
        <v>67</v>
      </c>
    </row>
    <row r="35" spans="1:24" x14ac:dyDescent="0.25">
      <c r="A35" s="5" t="s">
        <v>94</v>
      </c>
      <c r="B35" s="5" t="s">
        <v>95</v>
      </c>
      <c r="C35" t="s">
        <v>67</v>
      </c>
      <c r="D35">
        <v>259.10000000000002</v>
      </c>
      <c r="E35">
        <v>270.89999999999998</v>
      </c>
      <c r="F35">
        <v>234.2</v>
      </c>
      <c r="G35">
        <v>217.9</v>
      </c>
      <c r="H35">
        <v>192.3</v>
      </c>
      <c r="I35">
        <v>177.84</v>
      </c>
      <c r="J35">
        <v>188.8</v>
      </c>
      <c r="K35">
        <v>179.4</v>
      </c>
      <c r="L35">
        <v>168.1</v>
      </c>
      <c r="M35">
        <v>182.4</v>
      </c>
      <c r="N35">
        <v>185</v>
      </c>
      <c r="O35">
        <v>181</v>
      </c>
      <c r="P35">
        <v>195.5</v>
      </c>
      <c r="Q35">
        <v>54.4</v>
      </c>
      <c r="R35">
        <v>41.7</v>
      </c>
      <c r="S35">
        <v>26.3</v>
      </c>
      <c r="T35">
        <v>17</v>
      </c>
      <c r="U35">
        <v>14.6</v>
      </c>
      <c r="V35">
        <v>9.5</v>
      </c>
      <c r="W35">
        <v>10.6</v>
      </c>
      <c r="X35">
        <v>9.4</v>
      </c>
    </row>
    <row r="36" spans="1:24" x14ac:dyDescent="0.25">
      <c r="A36" s="5" t="s">
        <v>96</v>
      </c>
      <c r="B36" s="5" t="s">
        <v>97</v>
      </c>
      <c r="C36" t="s">
        <v>67</v>
      </c>
      <c r="D36">
        <v>1066</v>
      </c>
      <c r="E36">
        <v>848.3</v>
      </c>
      <c r="F36">
        <v>825</v>
      </c>
      <c r="G36">
        <v>807.9</v>
      </c>
      <c r="H36">
        <v>791.7</v>
      </c>
      <c r="I36">
        <v>736.6</v>
      </c>
      <c r="J36">
        <v>684.1</v>
      </c>
      <c r="K36">
        <v>651.29999999999995</v>
      </c>
      <c r="L36">
        <v>640.70000000000005</v>
      </c>
      <c r="M36">
        <v>556.4</v>
      </c>
      <c r="N36">
        <v>451.8</v>
      </c>
      <c r="O36">
        <v>417.3</v>
      </c>
      <c r="P36">
        <v>279.3</v>
      </c>
      <c r="Q36">
        <v>220.1</v>
      </c>
      <c r="R36">
        <v>140.80000000000001</v>
      </c>
      <c r="S36">
        <v>137.6</v>
      </c>
      <c r="T36">
        <v>96.6</v>
      </c>
      <c r="U36">
        <v>51.2</v>
      </c>
      <c r="V36">
        <v>50.7</v>
      </c>
      <c r="W36">
        <v>60.1</v>
      </c>
      <c r="X36">
        <v>58.1</v>
      </c>
    </row>
    <row r="37" spans="1:24" x14ac:dyDescent="0.25">
      <c r="A37" s="5" t="s">
        <v>98</v>
      </c>
      <c r="B37" s="5" t="s">
        <v>99</v>
      </c>
      <c r="C37" t="s">
        <v>67</v>
      </c>
      <c r="D37">
        <v>53.22</v>
      </c>
      <c r="E37">
        <v>53.22</v>
      </c>
      <c r="F37">
        <v>53.22</v>
      </c>
      <c r="G37">
        <v>53.22</v>
      </c>
      <c r="H37">
        <v>53.22</v>
      </c>
      <c r="I37">
        <v>53.22</v>
      </c>
      <c r="J37">
        <v>53.22</v>
      </c>
      <c r="K37">
        <v>53.22</v>
      </c>
      <c r="L37">
        <v>53.2</v>
      </c>
      <c r="M37">
        <v>53.2</v>
      </c>
      <c r="N37">
        <v>53.2</v>
      </c>
      <c r="O37">
        <v>53.2</v>
      </c>
      <c r="P37">
        <v>53.2</v>
      </c>
      <c r="Q37">
        <v>45.9</v>
      </c>
      <c r="R37">
        <v>45</v>
      </c>
      <c r="S37">
        <v>45</v>
      </c>
      <c r="T37">
        <v>45</v>
      </c>
      <c r="U37">
        <v>37.5</v>
      </c>
      <c r="V37">
        <v>37.5</v>
      </c>
      <c r="W37">
        <v>37.5</v>
      </c>
      <c r="X37" t="s">
        <v>67</v>
      </c>
    </row>
    <row r="38" spans="1:24" x14ac:dyDescent="0.25">
      <c r="A38" s="5" t="s">
        <v>102</v>
      </c>
      <c r="B38" s="5" t="s">
        <v>103</v>
      </c>
      <c r="C38" t="s">
        <v>67</v>
      </c>
      <c r="D38">
        <v>2.02</v>
      </c>
      <c r="E38">
        <v>2.42</v>
      </c>
      <c r="F38">
        <v>1.23</v>
      </c>
      <c r="G38">
        <v>1.39</v>
      </c>
      <c r="H38">
        <v>1.17</v>
      </c>
      <c r="I38">
        <v>0.84</v>
      </c>
      <c r="J38">
        <v>0.66</v>
      </c>
      <c r="K38">
        <v>0.91</v>
      </c>
      <c r="L38">
        <v>0.47</v>
      </c>
      <c r="M38">
        <v>0.5</v>
      </c>
      <c r="N38">
        <v>0.34</v>
      </c>
      <c r="O38">
        <v>0.13</v>
      </c>
      <c r="P38">
        <v>0.43</v>
      </c>
      <c r="Q38">
        <v>0.43</v>
      </c>
      <c r="R38">
        <v>0.55000000000000004</v>
      </c>
      <c r="S38">
        <v>0.38</v>
      </c>
      <c r="T38">
        <v>0.14000000000000001</v>
      </c>
      <c r="U38">
        <v>0.2</v>
      </c>
      <c r="V38">
        <v>0.01</v>
      </c>
      <c r="W38">
        <v>0.09</v>
      </c>
      <c r="X38" t="s">
        <v>67</v>
      </c>
    </row>
    <row r="39" spans="1:24" x14ac:dyDescent="0.25">
      <c r="A39" s="5" t="s">
        <v>104</v>
      </c>
      <c r="B39" s="5" t="s">
        <v>105</v>
      </c>
      <c r="C39">
        <v>1.35</v>
      </c>
      <c r="D39">
        <v>1.51</v>
      </c>
      <c r="E39">
        <v>1.86</v>
      </c>
      <c r="F39">
        <v>0.63</v>
      </c>
      <c r="G39">
        <v>1</v>
      </c>
      <c r="H39">
        <v>0.77</v>
      </c>
      <c r="I39">
        <v>0.53</v>
      </c>
      <c r="J39">
        <v>0.48</v>
      </c>
      <c r="K39">
        <v>0.62</v>
      </c>
      <c r="L39">
        <v>0.18</v>
      </c>
      <c r="M39">
        <v>0.33</v>
      </c>
      <c r="N39">
        <v>0.28999999999999998</v>
      </c>
      <c r="O39">
        <v>0.03</v>
      </c>
      <c r="P39">
        <v>0.46</v>
      </c>
      <c r="Q39">
        <v>0.26</v>
      </c>
      <c r="R39">
        <v>0.33</v>
      </c>
      <c r="S39">
        <v>0.21</v>
      </c>
      <c r="T39">
        <v>0.03</v>
      </c>
      <c r="U39">
        <v>0.14000000000000001</v>
      </c>
      <c r="V39">
        <v>0.05</v>
      </c>
      <c r="W39">
        <v>0.06</v>
      </c>
      <c r="X39">
        <v>0.05</v>
      </c>
    </row>
    <row r="40" spans="1:24" x14ac:dyDescent="0.25">
      <c r="A40" s="5" t="s">
        <v>106</v>
      </c>
      <c r="B40" s="5" t="s">
        <v>107</v>
      </c>
      <c r="C40">
        <v>1.33</v>
      </c>
      <c r="D40">
        <v>1.49</v>
      </c>
      <c r="E40">
        <v>1.85</v>
      </c>
      <c r="F40">
        <v>0.63</v>
      </c>
      <c r="G40">
        <v>1</v>
      </c>
      <c r="H40">
        <v>0.77</v>
      </c>
      <c r="I40">
        <v>0.53</v>
      </c>
      <c r="J40">
        <v>0.48</v>
      </c>
      <c r="K40">
        <v>0.62</v>
      </c>
      <c r="L40">
        <v>0.18</v>
      </c>
      <c r="M40">
        <v>0.33</v>
      </c>
      <c r="N40">
        <v>0.28999999999999998</v>
      </c>
      <c r="O40">
        <v>0.03</v>
      </c>
      <c r="P40">
        <v>0.46</v>
      </c>
      <c r="Q40">
        <v>0.26</v>
      </c>
      <c r="R40">
        <v>0.33</v>
      </c>
      <c r="S40">
        <v>0.21</v>
      </c>
      <c r="T40">
        <v>0.03</v>
      </c>
      <c r="U40">
        <v>0.14000000000000001</v>
      </c>
      <c r="V40">
        <v>0.05</v>
      </c>
      <c r="W40">
        <v>0.06</v>
      </c>
      <c r="X40">
        <v>0.05</v>
      </c>
    </row>
    <row r="41" spans="1:24" x14ac:dyDescent="0.25">
      <c r="A41" s="5" t="s">
        <v>108</v>
      </c>
      <c r="B41" s="5" t="s">
        <v>109</v>
      </c>
      <c r="C41">
        <v>0.5</v>
      </c>
      <c r="D41">
        <v>0.5</v>
      </c>
      <c r="E41">
        <v>0.5</v>
      </c>
      <c r="F41">
        <v>0.35</v>
      </c>
      <c r="G41">
        <v>0.35</v>
      </c>
      <c r="H41">
        <v>0.35</v>
      </c>
      <c r="I41">
        <v>0.35</v>
      </c>
      <c r="J41">
        <v>0.35</v>
      </c>
      <c r="K41">
        <v>0.35</v>
      </c>
      <c r="L41">
        <v>0.25</v>
      </c>
      <c r="M41">
        <v>0.25</v>
      </c>
      <c r="N41">
        <v>0.25</v>
      </c>
      <c r="O41" t="s">
        <v>67</v>
      </c>
      <c r="P41" t="s">
        <v>67</v>
      </c>
      <c r="Q41" t="s">
        <v>67</v>
      </c>
      <c r="R41" t="s">
        <v>67</v>
      </c>
      <c r="S41" t="s">
        <v>67</v>
      </c>
      <c r="T41" t="s">
        <v>67</v>
      </c>
      <c r="U41" t="s">
        <v>67</v>
      </c>
      <c r="V41" t="s">
        <v>67</v>
      </c>
      <c r="W41">
        <v>0.03</v>
      </c>
      <c r="X41" t="s">
        <v>67</v>
      </c>
    </row>
    <row r="42" spans="1:24" x14ac:dyDescent="0.25">
      <c r="A42" s="5" t="s">
        <v>110</v>
      </c>
      <c r="B42" s="5" t="s">
        <v>111</v>
      </c>
      <c r="C42" t="s">
        <v>67</v>
      </c>
      <c r="D42">
        <v>24.21</v>
      </c>
      <c r="E42">
        <v>24.41</v>
      </c>
      <c r="F42">
        <v>17.399999999999999</v>
      </c>
      <c r="G42">
        <v>17.399999999999999</v>
      </c>
      <c r="H42">
        <v>17.399999999999999</v>
      </c>
      <c r="I42">
        <v>17.399999999999999</v>
      </c>
      <c r="J42">
        <v>17.399999999999999</v>
      </c>
      <c r="K42">
        <v>17.399999999999999</v>
      </c>
      <c r="L42">
        <v>12.5</v>
      </c>
      <c r="M42">
        <v>12.6</v>
      </c>
      <c r="N42">
        <v>12.5</v>
      </c>
      <c r="O42" t="s">
        <v>67</v>
      </c>
      <c r="P42" t="s">
        <v>67</v>
      </c>
      <c r="Q42" t="s">
        <v>67</v>
      </c>
      <c r="R42" t="s">
        <v>67</v>
      </c>
      <c r="S42" t="s">
        <v>67</v>
      </c>
      <c r="T42" t="s">
        <v>67</v>
      </c>
      <c r="U42" t="s">
        <v>67</v>
      </c>
      <c r="V42" t="s">
        <v>67</v>
      </c>
      <c r="W42">
        <v>1.3</v>
      </c>
      <c r="X42">
        <v>1.2</v>
      </c>
    </row>
    <row r="43" spans="1:24" x14ac:dyDescent="0.25">
      <c r="A43" s="5" t="s">
        <v>65</v>
      </c>
      <c r="B43" s="5" t="s">
        <v>66</v>
      </c>
      <c r="C43" t="s">
        <v>67</v>
      </c>
      <c r="D43">
        <v>14.01</v>
      </c>
      <c r="E43">
        <v>13.47</v>
      </c>
      <c r="F43">
        <v>10.94</v>
      </c>
      <c r="G43">
        <v>10.53</v>
      </c>
      <c r="H43">
        <v>10.199999999999999</v>
      </c>
      <c r="I43">
        <v>9.68</v>
      </c>
      <c r="J43">
        <v>8.64</v>
      </c>
      <c r="K43">
        <v>8.4700000000000006</v>
      </c>
      <c r="L43">
        <v>7.44</v>
      </c>
      <c r="M43">
        <v>5.87</v>
      </c>
      <c r="N43">
        <v>5.52</v>
      </c>
      <c r="O43">
        <v>4.3099999999999996</v>
      </c>
      <c r="P43">
        <v>3.39</v>
      </c>
      <c r="Q43">
        <v>3.05</v>
      </c>
      <c r="R43">
        <v>2.58</v>
      </c>
      <c r="S43">
        <v>1.94</v>
      </c>
      <c r="T43">
        <v>1.53</v>
      </c>
      <c r="U43">
        <v>1.38</v>
      </c>
      <c r="V43">
        <v>1.48</v>
      </c>
      <c r="W43">
        <v>1.32</v>
      </c>
      <c r="X43" t="s">
        <v>67</v>
      </c>
    </row>
    <row r="44" spans="1:24" x14ac:dyDescent="0.25">
      <c r="A44" s="5" t="s">
        <v>112</v>
      </c>
      <c r="B44" s="5" t="s">
        <v>113</v>
      </c>
      <c r="C44" t="s">
        <v>67</v>
      </c>
      <c r="D44">
        <v>4.88</v>
      </c>
      <c r="E44">
        <v>5.13</v>
      </c>
      <c r="F44">
        <v>4.4400000000000004</v>
      </c>
      <c r="G44">
        <v>4.1100000000000003</v>
      </c>
      <c r="H44">
        <v>3.62</v>
      </c>
      <c r="I44">
        <v>3.34</v>
      </c>
      <c r="J44">
        <v>3.47</v>
      </c>
      <c r="K44">
        <v>3.37</v>
      </c>
      <c r="L44">
        <v>3.16</v>
      </c>
      <c r="M44">
        <v>3.43</v>
      </c>
      <c r="N44">
        <v>3.49</v>
      </c>
      <c r="O44">
        <v>3.44</v>
      </c>
      <c r="P44">
        <v>3.72</v>
      </c>
      <c r="Q44">
        <v>1.29</v>
      </c>
      <c r="R44">
        <v>1</v>
      </c>
      <c r="S44">
        <v>0.64</v>
      </c>
      <c r="T44">
        <v>0.38</v>
      </c>
      <c r="U44">
        <v>0.39</v>
      </c>
      <c r="V44">
        <v>0.25</v>
      </c>
      <c r="W44">
        <v>0.28000000000000003</v>
      </c>
      <c r="X44" t="s">
        <v>67</v>
      </c>
    </row>
    <row r="45" spans="1:24" x14ac:dyDescent="0.25">
      <c r="A45" s="5" t="s">
        <v>114</v>
      </c>
      <c r="B45" s="5" t="s">
        <v>115</v>
      </c>
      <c r="C45" t="s">
        <v>67</v>
      </c>
      <c r="D45">
        <v>2.08</v>
      </c>
      <c r="E45">
        <v>2.56</v>
      </c>
      <c r="F45">
        <v>1.61</v>
      </c>
      <c r="G45">
        <v>1.27</v>
      </c>
      <c r="H45">
        <v>1.38</v>
      </c>
      <c r="I45">
        <v>0.6</v>
      </c>
      <c r="J45">
        <v>0.98</v>
      </c>
      <c r="K45">
        <v>1.26</v>
      </c>
      <c r="L45">
        <v>0.88</v>
      </c>
      <c r="M45">
        <v>0.76</v>
      </c>
      <c r="N45">
        <v>0.83</v>
      </c>
      <c r="O45">
        <v>0.49</v>
      </c>
      <c r="P45">
        <v>0.47</v>
      </c>
      <c r="Q45">
        <v>0.36</v>
      </c>
      <c r="R45">
        <v>0.54</v>
      </c>
      <c r="S45">
        <v>0.5</v>
      </c>
      <c r="T45">
        <v>0.38</v>
      </c>
      <c r="U45">
        <v>0.26</v>
      </c>
      <c r="V45">
        <v>0.2</v>
      </c>
      <c r="W45" t="s">
        <v>67</v>
      </c>
      <c r="X45" t="s">
        <v>67</v>
      </c>
    </row>
    <row r="46" spans="1:24" x14ac:dyDescent="0.25">
      <c r="A46" s="5" t="s">
        <v>116</v>
      </c>
      <c r="B46" s="5" t="s">
        <v>117</v>
      </c>
      <c r="C46" t="s">
        <v>67</v>
      </c>
      <c r="D46">
        <v>20.03</v>
      </c>
      <c r="E46">
        <v>15.94</v>
      </c>
      <c r="F46">
        <v>15.5</v>
      </c>
      <c r="G46">
        <v>15.18</v>
      </c>
      <c r="H46">
        <v>14.88</v>
      </c>
      <c r="I46">
        <v>13.84</v>
      </c>
      <c r="J46">
        <v>12.85</v>
      </c>
      <c r="K46">
        <v>12.24</v>
      </c>
      <c r="L46">
        <v>12.04</v>
      </c>
      <c r="M46">
        <v>10.46</v>
      </c>
      <c r="N46">
        <v>8.49</v>
      </c>
      <c r="O46">
        <v>7.84</v>
      </c>
      <c r="P46">
        <v>5.25</v>
      </c>
      <c r="Q46">
        <v>4.8</v>
      </c>
      <c r="R46">
        <v>3.13</v>
      </c>
      <c r="S46">
        <v>3.06</v>
      </c>
      <c r="T46">
        <v>2.15</v>
      </c>
      <c r="U46">
        <v>1.37</v>
      </c>
      <c r="V46">
        <v>1.35</v>
      </c>
      <c r="W46">
        <v>1.6</v>
      </c>
      <c r="X46" t="s">
        <v>67</v>
      </c>
    </row>
    <row r="47" spans="1:24" x14ac:dyDescent="0.25">
      <c r="A47" s="5" t="s">
        <v>118</v>
      </c>
      <c r="B47" s="5" t="s">
        <v>119</v>
      </c>
      <c r="C47" t="s">
        <v>67</v>
      </c>
      <c r="D47">
        <v>5627</v>
      </c>
      <c r="E47">
        <v>4955</v>
      </c>
      <c r="F47">
        <v>4572</v>
      </c>
      <c r="G47">
        <v>4332</v>
      </c>
      <c r="H47">
        <v>4287</v>
      </c>
      <c r="I47">
        <v>4294</v>
      </c>
      <c r="J47">
        <v>3949</v>
      </c>
      <c r="K47">
        <v>3563</v>
      </c>
      <c r="L47">
        <v>3473</v>
      </c>
      <c r="M47">
        <v>2952</v>
      </c>
      <c r="N47">
        <v>2726</v>
      </c>
      <c r="O47">
        <v>2557</v>
      </c>
      <c r="P47">
        <v>1692</v>
      </c>
      <c r="Q47">
        <v>1321</v>
      </c>
      <c r="R47">
        <v>820</v>
      </c>
      <c r="S47">
        <v>693</v>
      </c>
      <c r="T47">
        <v>495</v>
      </c>
      <c r="U47">
        <v>419</v>
      </c>
      <c r="V47">
        <v>411</v>
      </c>
      <c r="W47">
        <v>399</v>
      </c>
      <c r="X47">
        <v>382</v>
      </c>
    </row>
    <row r="48" spans="1:24" x14ac:dyDescent="0.25">
      <c r="A48" s="5" t="s">
        <v>120</v>
      </c>
      <c r="B48" s="5" t="s">
        <v>121</v>
      </c>
      <c r="C48" t="s">
        <v>67</v>
      </c>
      <c r="D48">
        <v>339.4</v>
      </c>
      <c r="E48">
        <v>286.8</v>
      </c>
      <c r="F48">
        <v>269.5</v>
      </c>
      <c r="G48">
        <v>250.1</v>
      </c>
      <c r="H48">
        <v>250.6</v>
      </c>
      <c r="I48">
        <v>247.8</v>
      </c>
      <c r="J48">
        <v>214.9</v>
      </c>
      <c r="K48">
        <v>202</v>
      </c>
      <c r="L48">
        <v>188.5</v>
      </c>
      <c r="M48">
        <v>144.30000000000001</v>
      </c>
      <c r="N48">
        <v>130.19999999999999</v>
      </c>
      <c r="O48">
        <v>95.8</v>
      </c>
      <c r="P48">
        <v>65.599999999999994</v>
      </c>
      <c r="Q48">
        <v>48.8</v>
      </c>
      <c r="R48">
        <v>37.200000000000003</v>
      </c>
      <c r="S48">
        <v>26.4</v>
      </c>
      <c r="T48">
        <v>22.1</v>
      </c>
      <c r="U48">
        <v>17.7</v>
      </c>
      <c r="V48">
        <v>17.899999999999999</v>
      </c>
      <c r="W48">
        <v>16.5</v>
      </c>
      <c r="X48">
        <v>15.7</v>
      </c>
    </row>
    <row r="49" spans="1:24" x14ac:dyDescent="0.25">
      <c r="A49" s="5" t="s">
        <v>122</v>
      </c>
      <c r="B49" s="5" t="s">
        <v>123</v>
      </c>
      <c r="C49" t="s">
        <v>67</v>
      </c>
      <c r="D49">
        <v>60316</v>
      </c>
      <c r="E49">
        <v>57881</v>
      </c>
      <c r="F49">
        <v>58946</v>
      </c>
      <c r="G49">
        <v>57733</v>
      </c>
      <c r="H49">
        <v>58456</v>
      </c>
      <c r="I49">
        <v>57708</v>
      </c>
      <c r="J49">
        <v>54419</v>
      </c>
      <c r="K49">
        <v>56694</v>
      </c>
      <c r="L49">
        <v>54276</v>
      </c>
      <c r="M49">
        <v>48882</v>
      </c>
      <c r="N49">
        <v>47762</v>
      </c>
      <c r="O49">
        <v>37466</v>
      </c>
      <c r="P49">
        <v>38771</v>
      </c>
      <c r="Q49">
        <v>36942</v>
      </c>
      <c r="R49">
        <v>45366</v>
      </c>
      <c r="S49">
        <v>38095</v>
      </c>
      <c r="T49">
        <v>44646</v>
      </c>
      <c r="U49">
        <v>42243</v>
      </c>
      <c r="V49">
        <v>43552</v>
      </c>
      <c r="W49">
        <v>41353</v>
      </c>
      <c r="X49" t="s">
        <v>67</v>
      </c>
    </row>
    <row r="50" spans="1:24" x14ac:dyDescent="0.25">
      <c r="A50" s="5" t="s">
        <v>124</v>
      </c>
      <c r="B50" s="5" t="s">
        <v>125</v>
      </c>
      <c r="C50" t="s">
        <v>67</v>
      </c>
      <c r="D50">
        <v>132541</v>
      </c>
      <c r="E50">
        <v>144707</v>
      </c>
      <c r="F50">
        <v>127379</v>
      </c>
      <c r="G50">
        <v>129316</v>
      </c>
      <c r="H50">
        <v>126677</v>
      </c>
      <c r="I50">
        <v>119959</v>
      </c>
      <c r="J50">
        <v>116372</v>
      </c>
      <c r="K50">
        <v>126461</v>
      </c>
      <c r="L50">
        <v>119411</v>
      </c>
      <c r="M50">
        <v>111403</v>
      </c>
      <c r="N50">
        <v>107634</v>
      </c>
      <c r="O50">
        <v>89636</v>
      </c>
      <c r="P50">
        <v>106501</v>
      </c>
      <c r="Q50">
        <v>106056</v>
      </c>
      <c r="R50">
        <v>141463</v>
      </c>
      <c r="S50">
        <v>126118</v>
      </c>
      <c r="T50">
        <v>138989</v>
      </c>
      <c r="U50">
        <v>123627</v>
      </c>
      <c r="V50">
        <v>135279</v>
      </c>
      <c r="W50">
        <v>124310</v>
      </c>
      <c r="X50">
        <v>147643</v>
      </c>
    </row>
    <row r="51" spans="1:24" x14ac:dyDescent="0.25">
      <c r="A51" s="5" t="s">
        <v>126</v>
      </c>
      <c r="B51" s="5" t="s">
        <v>127</v>
      </c>
      <c r="C51" t="s">
        <v>67</v>
      </c>
      <c r="D51" t="s">
        <v>67</v>
      </c>
      <c r="E51" t="s">
        <v>67</v>
      </c>
      <c r="F51" t="s">
        <v>67</v>
      </c>
      <c r="G51" t="s">
        <v>67</v>
      </c>
      <c r="H51" t="s">
        <v>67</v>
      </c>
      <c r="I51" t="s">
        <v>67</v>
      </c>
      <c r="J51" t="s">
        <v>67</v>
      </c>
      <c r="K51" t="s">
        <v>67</v>
      </c>
      <c r="L51" t="s">
        <v>67</v>
      </c>
      <c r="M51" t="s">
        <v>67</v>
      </c>
      <c r="N51" t="s">
        <v>67</v>
      </c>
      <c r="O51" t="s">
        <v>67</v>
      </c>
      <c r="P51" t="s">
        <v>67</v>
      </c>
      <c r="Q51" t="s">
        <v>67</v>
      </c>
      <c r="R51" t="s">
        <v>67</v>
      </c>
      <c r="S51" t="s">
        <v>67</v>
      </c>
      <c r="T51" t="s">
        <v>67</v>
      </c>
      <c r="U51" t="s">
        <v>67</v>
      </c>
      <c r="V51" t="s">
        <v>67</v>
      </c>
      <c r="W51" t="s">
        <v>67</v>
      </c>
      <c r="X51" t="s">
        <v>67</v>
      </c>
    </row>
    <row r="52" spans="1:24" x14ac:dyDescent="0.25">
      <c r="A52" s="5" t="s">
        <v>128</v>
      </c>
      <c r="B52" s="5" t="s">
        <v>129</v>
      </c>
      <c r="C52" t="s">
        <v>67</v>
      </c>
      <c r="D52">
        <v>11694</v>
      </c>
      <c r="E52">
        <v>18628</v>
      </c>
      <c r="F52">
        <v>6846</v>
      </c>
      <c r="G52">
        <v>10272</v>
      </c>
      <c r="H52">
        <v>8981</v>
      </c>
      <c r="I52">
        <v>6125</v>
      </c>
      <c r="J52">
        <v>5850</v>
      </c>
      <c r="K52">
        <v>8616</v>
      </c>
      <c r="L52">
        <v>2649</v>
      </c>
      <c r="M52">
        <v>5556</v>
      </c>
      <c r="N52">
        <v>4402</v>
      </c>
      <c r="O52">
        <v>664.84</v>
      </c>
      <c r="P52">
        <v>13593</v>
      </c>
      <c r="Q52">
        <v>8857</v>
      </c>
      <c r="R52">
        <v>18780</v>
      </c>
      <c r="S52">
        <v>14286</v>
      </c>
      <c r="T52">
        <v>2626</v>
      </c>
      <c r="U52">
        <v>12411</v>
      </c>
      <c r="V52">
        <v>243.31</v>
      </c>
      <c r="W52">
        <v>6266</v>
      </c>
      <c r="X52">
        <v>4188</v>
      </c>
    </row>
    <row r="53" spans="1:24" x14ac:dyDescent="0.25">
      <c r="A53" s="5" t="s">
        <v>130</v>
      </c>
      <c r="B53" s="5" t="s">
        <v>131</v>
      </c>
      <c r="C53">
        <v>51.44</v>
      </c>
      <c r="D53">
        <v>42.2</v>
      </c>
      <c r="E53">
        <v>21.7</v>
      </c>
      <c r="F53">
        <v>86.9</v>
      </c>
      <c r="G53">
        <v>38.9</v>
      </c>
      <c r="H53">
        <v>34.799999999999997</v>
      </c>
      <c r="I53">
        <v>37.5</v>
      </c>
      <c r="J53">
        <v>38.5</v>
      </c>
      <c r="K53">
        <v>23.6</v>
      </c>
      <c r="L53">
        <v>48.3</v>
      </c>
      <c r="M53">
        <v>33.5</v>
      </c>
      <c r="N53">
        <v>25.7</v>
      </c>
      <c r="O53">
        <v>100.7</v>
      </c>
      <c r="P53">
        <v>29.1</v>
      </c>
      <c r="Q53">
        <v>40.799999999999997</v>
      </c>
      <c r="R53">
        <v>12.4</v>
      </c>
      <c r="S53">
        <v>15.2</v>
      </c>
      <c r="T53">
        <v>80</v>
      </c>
      <c r="U53">
        <v>8.3000000000000007</v>
      </c>
      <c r="V53">
        <v>17.600000000000001</v>
      </c>
      <c r="W53">
        <v>17.3</v>
      </c>
      <c r="X53" t="s">
        <v>67</v>
      </c>
    </row>
    <row r="54" spans="1:24" x14ac:dyDescent="0.25">
      <c r="A54" s="5" t="s">
        <v>132</v>
      </c>
      <c r="B54" s="5" t="s">
        <v>133</v>
      </c>
      <c r="C54" t="s">
        <v>67</v>
      </c>
      <c r="D54">
        <v>4.55</v>
      </c>
      <c r="E54">
        <v>3</v>
      </c>
      <c r="F54">
        <v>5</v>
      </c>
      <c r="G54">
        <v>3.7</v>
      </c>
      <c r="H54">
        <v>2.63</v>
      </c>
      <c r="I54">
        <v>2.06</v>
      </c>
      <c r="J54">
        <v>2.14</v>
      </c>
      <c r="K54">
        <v>1.73</v>
      </c>
      <c r="L54">
        <v>1.17</v>
      </c>
      <c r="M54">
        <v>1.88</v>
      </c>
      <c r="N54">
        <v>1.35</v>
      </c>
      <c r="O54">
        <v>0.7</v>
      </c>
      <c r="P54">
        <v>3.96</v>
      </c>
      <c r="Q54">
        <v>3.47</v>
      </c>
      <c r="R54">
        <v>1.58</v>
      </c>
      <c r="S54">
        <v>1.65</v>
      </c>
      <c r="T54">
        <v>1.57</v>
      </c>
      <c r="U54">
        <v>0.84</v>
      </c>
      <c r="V54">
        <v>0.59</v>
      </c>
      <c r="W54">
        <v>0.79</v>
      </c>
      <c r="X54" t="s">
        <v>67</v>
      </c>
    </row>
    <row r="55" spans="1:24" x14ac:dyDescent="0.25">
      <c r="A55" s="5" t="s">
        <v>134</v>
      </c>
      <c r="B55" s="5" t="s">
        <v>135</v>
      </c>
      <c r="C55" t="s">
        <v>67</v>
      </c>
      <c r="D55">
        <v>13.09</v>
      </c>
      <c r="E55">
        <v>7.94</v>
      </c>
      <c r="F55">
        <v>12.43</v>
      </c>
      <c r="G55">
        <v>9.51</v>
      </c>
      <c r="H55">
        <v>7.42</v>
      </c>
      <c r="I55">
        <v>5.96</v>
      </c>
      <c r="J55">
        <v>5.21</v>
      </c>
      <c r="K55">
        <v>4.3499999999999996</v>
      </c>
      <c r="L55">
        <v>2.75</v>
      </c>
      <c r="M55">
        <v>3.23</v>
      </c>
      <c r="N55">
        <v>2.14</v>
      </c>
      <c r="O55">
        <v>0.89</v>
      </c>
      <c r="P55">
        <v>3.65</v>
      </c>
      <c r="Q55">
        <v>8.94</v>
      </c>
      <c r="R55">
        <v>4.4000000000000004</v>
      </c>
      <c r="S55">
        <v>5.48</v>
      </c>
      <c r="T55">
        <v>6.35</v>
      </c>
      <c r="U55">
        <v>2.98</v>
      </c>
      <c r="V55">
        <v>3.47</v>
      </c>
      <c r="W55">
        <v>3.68</v>
      </c>
      <c r="X55" t="s">
        <v>67</v>
      </c>
    </row>
    <row r="56" spans="1:24" x14ac:dyDescent="0.25">
      <c r="A56" s="5" t="s">
        <v>136</v>
      </c>
      <c r="B56" s="5" t="s">
        <v>137</v>
      </c>
      <c r="C56" t="s">
        <v>67</v>
      </c>
      <c r="D56">
        <v>30.7</v>
      </c>
      <c r="E56">
        <v>15.79</v>
      </c>
      <c r="F56">
        <v>33.94</v>
      </c>
      <c r="G56">
        <v>30.66</v>
      </c>
      <c r="H56">
        <v>19.46</v>
      </c>
      <c r="I56">
        <v>33.200000000000003</v>
      </c>
      <c r="J56">
        <v>18.829999999999998</v>
      </c>
      <c r="K56">
        <v>11.65</v>
      </c>
      <c r="L56">
        <v>9.91</v>
      </c>
      <c r="M56">
        <v>14.56</v>
      </c>
      <c r="N56">
        <v>9.01</v>
      </c>
      <c r="O56">
        <v>6.2</v>
      </c>
      <c r="P56">
        <v>28.29</v>
      </c>
      <c r="Q56">
        <v>29.49</v>
      </c>
      <c r="R56">
        <v>7.62</v>
      </c>
      <c r="S56">
        <v>6.4</v>
      </c>
      <c r="T56">
        <v>6.35</v>
      </c>
      <c r="U56">
        <v>4.4800000000000004</v>
      </c>
      <c r="V56">
        <v>4.46</v>
      </c>
      <c r="W56" t="s">
        <v>67</v>
      </c>
      <c r="X56" t="s">
        <v>67</v>
      </c>
    </row>
    <row r="57" spans="1:24" x14ac:dyDescent="0.25">
      <c r="A57" s="5" t="s">
        <v>138</v>
      </c>
      <c r="B57" s="5" t="s">
        <v>139</v>
      </c>
      <c r="C57">
        <v>0.72</v>
      </c>
      <c r="D57">
        <v>0.78</v>
      </c>
      <c r="E57">
        <v>1.24</v>
      </c>
      <c r="F57">
        <v>0.64</v>
      </c>
      <c r="G57">
        <v>0.9</v>
      </c>
      <c r="H57">
        <v>1.31</v>
      </c>
      <c r="I57">
        <v>1.76</v>
      </c>
      <c r="J57">
        <v>1.89</v>
      </c>
      <c r="K57">
        <v>2.39</v>
      </c>
      <c r="L57">
        <v>2.87</v>
      </c>
      <c r="M57">
        <v>2.2599999999999998</v>
      </c>
      <c r="N57">
        <v>3.36</v>
      </c>
      <c r="O57" t="s">
        <v>67</v>
      </c>
      <c r="P57" t="s">
        <v>67</v>
      </c>
      <c r="Q57" t="s">
        <v>67</v>
      </c>
      <c r="R57" t="s">
        <v>67</v>
      </c>
      <c r="S57" t="s">
        <v>67</v>
      </c>
      <c r="T57" t="s">
        <v>67</v>
      </c>
      <c r="U57" t="s">
        <v>67</v>
      </c>
      <c r="V57" t="s">
        <v>67</v>
      </c>
      <c r="W57">
        <v>2.88</v>
      </c>
      <c r="X57" t="s">
        <v>67</v>
      </c>
    </row>
    <row r="58" spans="1:24" x14ac:dyDescent="0.25">
      <c r="A58" s="5" t="s">
        <v>140</v>
      </c>
      <c r="B58" s="5" t="s">
        <v>141</v>
      </c>
      <c r="C58" t="s">
        <v>67</v>
      </c>
      <c r="D58">
        <v>2.4</v>
      </c>
      <c r="E58">
        <v>4.5999999999999996</v>
      </c>
      <c r="F58">
        <v>1.2</v>
      </c>
      <c r="G58">
        <v>2.6</v>
      </c>
      <c r="H58">
        <v>2.9</v>
      </c>
      <c r="I58">
        <v>2.7</v>
      </c>
      <c r="J58">
        <v>2.6</v>
      </c>
      <c r="K58">
        <v>4.2</v>
      </c>
      <c r="L58">
        <v>2.1</v>
      </c>
      <c r="M58">
        <v>3</v>
      </c>
      <c r="N58">
        <v>3.9</v>
      </c>
      <c r="O58">
        <v>1</v>
      </c>
      <c r="P58">
        <v>3.4</v>
      </c>
      <c r="Q58">
        <v>2.5</v>
      </c>
      <c r="R58">
        <v>8.1</v>
      </c>
      <c r="S58">
        <v>6.6</v>
      </c>
      <c r="T58">
        <v>1.3</v>
      </c>
      <c r="U58">
        <v>12.1</v>
      </c>
      <c r="V58">
        <v>5.7</v>
      </c>
      <c r="W58">
        <v>5.8</v>
      </c>
      <c r="X58" t="s">
        <v>67</v>
      </c>
    </row>
    <row r="59" spans="1:24" x14ac:dyDescent="0.25">
      <c r="A59" s="5" t="s">
        <v>142</v>
      </c>
      <c r="B59" s="5" t="s">
        <v>143</v>
      </c>
      <c r="C59" t="s">
        <v>67</v>
      </c>
      <c r="D59">
        <v>25.32</v>
      </c>
      <c r="E59">
        <v>33.81</v>
      </c>
      <c r="F59">
        <v>13.26</v>
      </c>
      <c r="G59">
        <v>20.350000000000001</v>
      </c>
      <c r="H59">
        <v>19.989999999999998</v>
      </c>
      <c r="I59">
        <v>14.79</v>
      </c>
      <c r="J59">
        <v>12.51</v>
      </c>
      <c r="K59">
        <v>17.11</v>
      </c>
      <c r="L59">
        <v>5.47</v>
      </c>
      <c r="M59">
        <v>8.98</v>
      </c>
      <c r="N59">
        <v>6.46</v>
      </c>
      <c r="O59">
        <v>0.93</v>
      </c>
      <c r="P59">
        <v>11.62</v>
      </c>
      <c r="Q59">
        <v>19.8</v>
      </c>
      <c r="R59">
        <v>34.22</v>
      </c>
      <c r="S59">
        <v>34.26</v>
      </c>
      <c r="T59">
        <v>7.65</v>
      </c>
      <c r="U59">
        <v>35.619999999999997</v>
      </c>
      <c r="V59">
        <v>1.05</v>
      </c>
      <c r="W59">
        <v>23.58</v>
      </c>
      <c r="X59">
        <v>17.02</v>
      </c>
    </row>
    <row r="60" spans="1:24" x14ac:dyDescent="0.25">
      <c r="A60" s="5" t="s">
        <v>144</v>
      </c>
      <c r="B60" s="5" t="s">
        <v>145</v>
      </c>
      <c r="C60" t="s">
        <v>67</v>
      </c>
      <c r="D60">
        <v>8.82</v>
      </c>
      <c r="E60">
        <v>12.87</v>
      </c>
      <c r="F60">
        <v>5.37</v>
      </c>
      <c r="G60">
        <v>7.94</v>
      </c>
      <c r="H60">
        <v>7.09</v>
      </c>
      <c r="I60">
        <v>5.1100000000000003</v>
      </c>
      <c r="J60">
        <v>5.03</v>
      </c>
      <c r="K60">
        <v>6.81</v>
      </c>
      <c r="L60">
        <v>2.3199999999999998</v>
      </c>
      <c r="M60">
        <v>5.25</v>
      </c>
      <c r="N60">
        <v>4.09</v>
      </c>
      <c r="O60">
        <v>0.74</v>
      </c>
      <c r="P60">
        <v>12.76</v>
      </c>
      <c r="Q60">
        <v>8.35</v>
      </c>
      <c r="R60">
        <v>13.28</v>
      </c>
      <c r="S60">
        <v>11.33</v>
      </c>
      <c r="T60">
        <v>1.89</v>
      </c>
      <c r="U60">
        <v>10.039999999999999</v>
      </c>
      <c r="V60">
        <v>0.18</v>
      </c>
      <c r="W60">
        <v>5.04</v>
      </c>
      <c r="X60">
        <v>2.84</v>
      </c>
    </row>
    <row r="61" spans="1:24" x14ac:dyDescent="0.25">
      <c r="A61" s="5" t="s">
        <v>146</v>
      </c>
      <c r="B61" s="5" t="s">
        <v>147</v>
      </c>
      <c r="C61" t="s">
        <v>67</v>
      </c>
      <c r="D61">
        <v>6.9</v>
      </c>
      <c r="E61">
        <v>12.15</v>
      </c>
      <c r="F61">
        <v>7.08</v>
      </c>
      <c r="G61">
        <v>7.28</v>
      </c>
      <c r="H61">
        <v>7.24</v>
      </c>
      <c r="I61">
        <v>6.61</v>
      </c>
      <c r="J61">
        <v>7.16</v>
      </c>
      <c r="K61">
        <v>8.23</v>
      </c>
      <c r="L61">
        <v>3.98</v>
      </c>
      <c r="M61">
        <v>4.78</v>
      </c>
      <c r="N61">
        <v>4.6500000000000004</v>
      </c>
      <c r="O61">
        <v>2.42</v>
      </c>
      <c r="P61">
        <v>10.81</v>
      </c>
      <c r="Q61">
        <v>6.5</v>
      </c>
      <c r="R61">
        <v>12.57</v>
      </c>
      <c r="S61">
        <v>9.16</v>
      </c>
      <c r="T61">
        <v>3.31</v>
      </c>
      <c r="U61">
        <v>12.89</v>
      </c>
      <c r="V61">
        <v>3.75</v>
      </c>
      <c r="W61">
        <v>7.82</v>
      </c>
      <c r="X61">
        <v>6.02</v>
      </c>
    </row>
    <row r="62" spans="1:24" x14ac:dyDescent="0.25">
      <c r="A62" s="5" t="s">
        <v>148</v>
      </c>
      <c r="B62" s="5" t="s">
        <v>148</v>
      </c>
      <c r="C62" t="s">
        <v>67</v>
      </c>
      <c r="D62">
        <v>6.17</v>
      </c>
      <c r="E62">
        <v>10.88</v>
      </c>
      <c r="F62">
        <v>3.79</v>
      </c>
      <c r="G62">
        <v>5.51</v>
      </c>
      <c r="H62">
        <v>4.8600000000000003</v>
      </c>
      <c r="I62">
        <v>3.57</v>
      </c>
      <c r="J62">
        <v>3.38</v>
      </c>
      <c r="K62">
        <v>4.71</v>
      </c>
      <c r="L62">
        <v>1.44</v>
      </c>
      <c r="M62">
        <v>2.95</v>
      </c>
      <c r="N62">
        <v>2.66</v>
      </c>
      <c r="O62">
        <v>0.41</v>
      </c>
      <c r="P62">
        <v>8.23</v>
      </c>
      <c r="Q62">
        <v>5.32</v>
      </c>
      <c r="R62">
        <v>10.94</v>
      </c>
      <c r="S62">
        <v>7.19</v>
      </c>
      <c r="T62">
        <v>1.35</v>
      </c>
      <c r="U62">
        <v>10.16</v>
      </c>
      <c r="V62">
        <v>0.2</v>
      </c>
      <c r="W62">
        <v>4.16</v>
      </c>
      <c r="X62">
        <v>2.75</v>
      </c>
    </row>
    <row r="63" spans="1:24" x14ac:dyDescent="0.25">
      <c r="A63" s="5" t="s">
        <v>149</v>
      </c>
      <c r="B63" s="5" t="s">
        <v>150</v>
      </c>
      <c r="C63" t="s">
        <v>67</v>
      </c>
      <c r="D63">
        <v>21.85</v>
      </c>
      <c r="E63">
        <v>22.61</v>
      </c>
      <c r="F63">
        <v>21.58</v>
      </c>
      <c r="G63">
        <v>20.94</v>
      </c>
      <c r="H63">
        <v>20.68</v>
      </c>
      <c r="I63">
        <v>19.350000000000001</v>
      </c>
      <c r="J63">
        <v>20.77</v>
      </c>
      <c r="K63">
        <v>16.43</v>
      </c>
      <c r="L63">
        <v>16.649999999999999</v>
      </c>
      <c r="M63">
        <v>19.59</v>
      </c>
      <c r="N63">
        <v>19.52</v>
      </c>
      <c r="O63">
        <v>17.329999999999998</v>
      </c>
      <c r="P63">
        <v>28.25</v>
      </c>
      <c r="Q63">
        <v>20.13</v>
      </c>
      <c r="R63">
        <v>17.399999999999999</v>
      </c>
      <c r="S63">
        <v>14.97</v>
      </c>
      <c r="T63">
        <v>14.8</v>
      </c>
      <c r="U63">
        <v>35.35</v>
      </c>
      <c r="V63">
        <v>36.090000000000003</v>
      </c>
      <c r="W63">
        <v>34.61</v>
      </c>
      <c r="X63">
        <v>43.2</v>
      </c>
    </row>
    <row r="64" spans="1:24" x14ac:dyDescent="0.25">
      <c r="A64" s="5" t="s">
        <v>151</v>
      </c>
      <c r="B64" s="5" t="s">
        <v>152</v>
      </c>
      <c r="C64" t="s">
        <v>67</v>
      </c>
      <c r="D64">
        <v>24.38</v>
      </c>
      <c r="E64">
        <v>32.18</v>
      </c>
      <c r="F64">
        <v>28.62</v>
      </c>
      <c r="G64">
        <v>27.07</v>
      </c>
      <c r="H64">
        <v>24.33</v>
      </c>
      <c r="I64">
        <v>24.14</v>
      </c>
      <c r="J64">
        <v>27</v>
      </c>
      <c r="K64">
        <v>27.54</v>
      </c>
      <c r="L64">
        <v>26.25</v>
      </c>
      <c r="M64">
        <v>32.840000000000003</v>
      </c>
      <c r="N64">
        <v>41.12</v>
      </c>
      <c r="O64">
        <v>43.81</v>
      </c>
      <c r="P64">
        <v>70.89</v>
      </c>
      <c r="Q64">
        <v>26.85</v>
      </c>
      <c r="R64">
        <v>31.96</v>
      </c>
      <c r="S64">
        <v>21</v>
      </c>
      <c r="T64">
        <v>17.600000000000001</v>
      </c>
      <c r="U64">
        <v>28.52</v>
      </c>
      <c r="V64">
        <v>18.739999999999998</v>
      </c>
      <c r="W64">
        <v>17.64</v>
      </c>
      <c r="X64">
        <v>16.18</v>
      </c>
    </row>
    <row r="65" spans="1:24" x14ac:dyDescent="0.25">
      <c r="A65" s="5" t="s">
        <v>153</v>
      </c>
      <c r="B65" s="5" t="s">
        <v>154</v>
      </c>
      <c r="C65" t="s">
        <v>67</v>
      </c>
      <c r="D65">
        <v>75.62</v>
      </c>
      <c r="E65">
        <v>67.819999999999993</v>
      </c>
      <c r="F65">
        <v>71.38</v>
      </c>
      <c r="G65">
        <v>72.930000000000007</v>
      </c>
      <c r="H65">
        <v>75.67</v>
      </c>
      <c r="I65">
        <v>75.86</v>
      </c>
      <c r="J65">
        <v>73</v>
      </c>
      <c r="K65">
        <v>72.459999999999994</v>
      </c>
      <c r="L65">
        <v>73.75</v>
      </c>
      <c r="M65">
        <v>67.16</v>
      </c>
      <c r="N65">
        <v>58.88</v>
      </c>
      <c r="O65">
        <v>56.19</v>
      </c>
      <c r="P65">
        <v>29.11</v>
      </c>
      <c r="Q65">
        <v>73.150000000000006</v>
      </c>
      <c r="R65">
        <v>68.040000000000006</v>
      </c>
      <c r="S65">
        <v>79</v>
      </c>
      <c r="T65">
        <v>82.4</v>
      </c>
      <c r="U65">
        <v>71.48</v>
      </c>
      <c r="V65">
        <v>81.260000000000005</v>
      </c>
      <c r="W65">
        <v>82.36</v>
      </c>
      <c r="X65">
        <v>83.82</v>
      </c>
    </row>
    <row r="66" spans="1:24" x14ac:dyDescent="0.25">
      <c r="A66" s="5" t="s">
        <v>155</v>
      </c>
      <c r="B66" s="5" t="s">
        <v>156</v>
      </c>
      <c r="C66" t="s">
        <v>67</v>
      </c>
      <c r="D66">
        <v>310.12</v>
      </c>
      <c r="E66">
        <v>210.73</v>
      </c>
      <c r="F66">
        <v>249.43</v>
      </c>
      <c r="G66">
        <v>269.41000000000003</v>
      </c>
      <c r="H66">
        <v>311.06</v>
      </c>
      <c r="I66">
        <v>314.29000000000002</v>
      </c>
      <c r="J66">
        <v>270.38</v>
      </c>
      <c r="K66">
        <v>263.04000000000002</v>
      </c>
      <c r="L66">
        <v>280.92</v>
      </c>
      <c r="M66">
        <v>204.54</v>
      </c>
      <c r="N66">
        <v>143.16</v>
      </c>
      <c r="O66">
        <v>128.28</v>
      </c>
      <c r="P66">
        <v>41.06</v>
      </c>
      <c r="Q66">
        <v>272.42</v>
      </c>
      <c r="R66">
        <v>212.89</v>
      </c>
      <c r="S66">
        <v>376.12</v>
      </c>
      <c r="T66">
        <v>468.24</v>
      </c>
      <c r="U66">
        <v>250.68</v>
      </c>
      <c r="V66">
        <v>433.68</v>
      </c>
      <c r="W66">
        <v>466.98</v>
      </c>
      <c r="X66">
        <v>518.09</v>
      </c>
    </row>
    <row r="67" spans="1:24" x14ac:dyDescent="0.25">
      <c r="A67" s="5"/>
      <c r="B67" s="5"/>
    </row>
    <row r="68" spans="1:24" x14ac:dyDescent="0.25">
      <c r="A68" s="5" t="s">
        <v>157</v>
      </c>
      <c r="B68" s="5" t="s">
        <v>158</v>
      </c>
      <c r="C68" t="s">
        <v>67</v>
      </c>
      <c r="D68">
        <v>21.85</v>
      </c>
      <c r="E68">
        <v>22.61</v>
      </c>
      <c r="F68">
        <v>21.58</v>
      </c>
      <c r="G68">
        <v>20.94</v>
      </c>
      <c r="H68">
        <v>20.68</v>
      </c>
      <c r="I68">
        <v>19.350000000000001</v>
      </c>
      <c r="J68">
        <v>20.77</v>
      </c>
      <c r="K68">
        <v>16.43</v>
      </c>
      <c r="L68">
        <v>16.649999999999999</v>
      </c>
      <c r="M68">
        <v>19.59</v>
      </c>
      <c r="N68">
        <v>19.52</v>
      </c>
      <c r="O68">
        <v>17.329999999999998</v>
      </c>
      <c r="P68">
        <v>28.25</v>
      </c>
      <c r="Q68">
        <v>20.13</v>
      </c>
      <c r="R68">
        <v>17.399999999999999</v>
      </c>
      <c r="S68">
        <v>14.97</v>
      </c>
      <c r="T68">
        <v>14.8</v>
      </c>
      <c r="U68">
        <v>35.35</v>
      </c>
      <c r="V68">
        <v>36.090000000000003</v>
      </c>
      <c r="W68">
        <v>34.61</v>
      </c>
    </row>
    <row r="69" spans="1:24" x14ac:dyDescent="0.25">
      <c r="A69" s="5" t="s">
        <v>159</v>
      </c>
      <c r="B69" s="5" t="s">
        <v>160</v>
      </c>
      <c r="C69" t="s">
        <v>67</v>
      </c>
      <c r="D69">
        <v>469.66</v>
      </c>
      <c r="E69">
        <v>685.23</v>
      </c>
      <c r="F69">
        <v>286.11</v>
      </c>
      <c r="G69">
        <v>422.6</v>
      </c>
      <c r="H69">
        <v>377.45</v>
      </c>
      <c r="I69">
        <v>271.69</v>
      </c>
      <c r="J69">
        <v>267.36</v>
      </c>
      <c r="K69">
        <v>362.46</v>
      </c>
      <c r="L69">
        <v>123.66</v>
      </c>
      <c r="M69">
        <v>279.39</v>
      </c>
      <c r="N69">
        <v>217.39</v>
      </c>
      <c r="O69">
        <v>39.44</v>
      </c>
      <c r="P69">
        <v>678.47</v>
      </c>
      <c r="Q69">
        <v>383.61</v>
      </c>
      <c r="R69">
        <v>596.9</v>
      </c>
      <c r="S69">
        <v>510.31</v>
      </c>
      <c r="T69">
        <v>84.97</v>
      </c>
      <c r="U69">
        <v>376.81</v>
      </c>
      <c r="V69">
        <v>6.76</v>
      </c>
      <c r="W69">
        <v>189.39</v>
      </c>
    </row>
    <row r="70" spans="1:24" x14ac:dyDescent="0.25">
      <c r="A70" s="5" t="s">
        <v>161</v>
      </c>
      <c r="B70" s="5" t="s">
        <v>162</v>
      </c>
      <c r="C70" t="s">
        <v>67</v>
      </c>
      <c r="D70">
        <v>822.98</v>
      </c>
      <c r="E70">
        <v>1023.76</v>
      </c>
      <c r="F70">
        <v>823.58</v>
      </c>
      <c r="G70">
        <v>776.83</v>
      </c>
      <c r="H70">
        <v>664.71</v>
      </c>
      <c r="I70">
        <v>556.82000000000005</v>
      </c>
      <c r="J70">
        <v>657.41</v>
      </c>
      <c r="K70">
        <v>757.97</v>
      </c>
      <c r="L70">
        <v>493.28</v>
      </c>
      <c r="M70">
        <v>563.88</v>
      </c>
      <c r="N70">
        <v>449.28</v>
      </c>
      <c r="O70">
        <v>296.98</v>
      </c>
      <c r="P70">
        <v>808.26</v>
      </c>
      <c r="Q70">
        <v>718.03</v>
      </c>
      <c r="R70">
        <v>1038.76</v>
      </c>
      <c r="S70">
        <v>984.54</v>
      </c>
      <c r="T70">
        <v>522.88</v>
      </c>
      <c r="U70">
        <v>615.94000000000005</v>
      </c>
      <c r="V70">
        <v>222.97</v>
      </c>
      <c r="W70">
        <v>401.52</v>
      </c>
    </row>
    <row r="71" spans="1:24" x14ac:dyDescent="0.25">
      <c r="A71" s="5" t="s">
        <v>163</v>
      </c>
      <c r="B71" s="5" t="s">
        <v>164</v>
      </c>
      <c r="C71" t="s">
        <v>67</v>
      </c>
      <c r="D71">
        <v>1.31</v>
      </c>
      <c r="E71">
        <v>1.59</v>
      </c>
      <c r="F71">
        <v>1.33</v>
      </c>
      <c r="G71">
        <v>1.3</v>
      </c>
      <c r="H71">
        <v>1.29</v>
      </c>
      <c r="I71">
        <v>1.31</v>
      </c>
      <c r="J71">
        <v>1.26</v>
      </c>
      <c r="K71">
        <v>1.3</v>
      </c>
      <c r="L71">
        <v>1.1599999999999999</v>
      </c>
      <c r="M71">
        <v>1.05</v>
      </c>
      <c r="N71">
        <v>1.22</v>
      </c>
      <c r="O71">
        <v>1.03</v>
      </c>
      <c r="P71">
        <v>1.21</v>
      </c>
      <c r="Q71">
        <v>1.39</v>
      </c>
      <c r="R71">
        <v>1.83</v>
      </c>
      <c r="S71">
        <v>1.41</v>
      </c>
      <c r="T71">
        <v>1.58</v>
      </c>
      <c r="U71">
        <v>2.7</v>
      </c>
      <c r="V71">
        <v>2.92</v>
      </c>
      <c r="W71">
        <v>2.2000000000000002</v>
      </c>
    </row>
    <row r="72" spans="1:24" x14ac:dyDescent="0.25">
      <c r="A72" s="5" t="s">
        <v>165</v>
      </c>
      <c r="B72" s="5" t="s">
        <v>166</v>
      </c>
      <c r="C72" t="s">
        <v>67</v>
      </c>
      <c r="D72">
        <v>78.14</v>
      </c>
      <c r="E72">
        <v>77.39</v>
      </c>
      <c r="F72">
        <v>78.42</v>
      </c>
      <c r="G72">
        <v>79.06</v>
      </c>
      <c r="H72">
        <v>79.319999999999993</v>
      </c>
      <c r="I72">
        <v>80.650000000000006</v>
      </c>
      <c r="J72">
        <v>79.23</v>
      </c>
      <c r="K72">
        <v>83.57</v>
      </c>
      <c r="L72">
        <v>83.35</v>
      </c>
      <c r="M72">
        <v>80.41</v>
      </c>
      <c r="N72">
        <v>80.48</v>
      </c>
      <c r="O72">
        <v>82.67</v>
      </c>
      <c r="P72">
        <v>71.75</v>
      </c>
      <c r="Q72">
        <v>79.87</v>
      </c>
      <c r="R72">
        <v>82.6</v>
      </c>
      <c r="S72">
        <v>85.03</v>
      </c>
      <c r="T72">
        <v>85.09</v>
      </c>
      <c r="U72">
        <v>64.45</v>
      </c>
      <c r="V72">
        <v>63.12</v>
      </c>
      <c r="W72">
        <v>65.39</v>
      </c>
    </row>
    <row r="73" spans="1:24" x14ac:dyDescent="0.25">
      <c r="A73" s="5" t="s">
        <v>167</v>
      </c>
      <c r="B73" s="5" t="s">
        <v>168</v>
      </c>
      <c r="C73" t="s">
        <v>67</v>
      </c>
      <c r="D73">
        <v>6.17</v>
      </c>
      <c r="E73">
        <v>10.88</v>
      </c>
      <c r="F73">
        <v>3.79</v>
      </c>
      <c r="G73">
        <v>5.51</v>
      </c>
      <c r="H73">
        <v>4.8600000000000003</v>
      </c>
      <c r="I73">
        <v>3.57</v>
      </c>
      <c r="J73">
        <v>3.38</v>
      </c>
      <c r="K73">
        <v>4.71</v>
      </c>
      <c r="L73">
        <v>1.44</v>
      </c>
      <c r="M73">
        <v>2.95</v>
      </c>
      <c r="N73">
        <v>2.66</v>
      </c>
      <c r="O73">
        <v>0.41</v>
      </c>
      <c r="P73">
        <v>8.23</v>
      </c>
      <c r="Q73">
        <v>5.32</v>
      </c>
      <c r="R73">
        <v>10.94</v>
      </c>
      <c r="S73">
        <v>7.19</v>
      </c>
      <c r="T73">
        <v>1.35</v>
      </c>
      <c r="U73">
        <v>10.16</v>
      </c>
      <c r="V73">
        <v>0.2</v>
      </c>
      <c r="W73">
        <v>4.16</v>
      </c>
    </row>
    <row r="74" spans="1:24" x14ac:dyDescent="0.25">
      <c r="A74" s="5" t="s">
        <v>169</v>
      </c>
      <c r="B74" s="5" t="s">
        <v>170</v>
      </c>
      <c r="C74" t="s">
        <v>67</v>
      </c>
      <c r="D74">
        <v>13.9</v>
      </c>
      <c r="E74">
        <v>20.48</v>
      </c>
      <c r="F74">
        <v>14</v>
      </c>
      <c r="G74">
        <v>13.04</v>
      </c>
      <c r="H74">
        <v>11.35</v>
      </c>
      <c r="I74">
        <v>9.0500000000000007</v>
      </c>
      <c r="J74">
        <v>10.71</v>
      </c>
      <c r="K74">
        <v>13.44</v>
      </c>
      <c r="L74">
        <v>7.51</v>
      </c>
      <c r="M74">
        <v>7.57</v>
      </c>
      <c r="N74">
        <v>7.14</v>
      </c>
      <c r="O74">
        <v>5.28</v>
      </c>
      <c r="P74">
        <v>12</v>
      </c>
      <c r="Q74">
        <v>14.22</v>
      </c>
      <c r="R74">
        <v>29.23</v>
      </c>
      <c r="S74">
        <v>21.98</v>
      </c>
      <c r="T74" t="s">
        <v>67</v>
      </c>
      <c r="U74" t="s">
        <v>67</v>
      </c>
      <c r="V74" t="s">
        <v>67</v>
      </c>
      <c r="W74" t="s">
        <v>67</v>
      </c>
    </row>
    <row r="75" spans="1:24" x14ac:dyDescent="0.25">
      <c r="A75" s="5" t="s">
        <v>171</v>
      </c>
      <c r="B75" s="5" t="s">
        <v>172</v>
      </c>
      <c r="C75" t="s">
        <v>67</v>
      </c>
      <c r="D75">
        <v>31.1</v>
      </c>
      <c r="E75">
        <v>41.26</v>
      </c>
      <c r="F75">
        <v>36.200000000000003</v>
      </c>
      <c r="G75">
        <v>34.119999999999997</v>
      </c>
      <c r="H75">
        <v>30.62</v>
      </c>
      <c r="I75">
        <v>29.93</v>
      </c>
      <c r="J75">
        <v>34.83</v>
      </c>
      <c r="K75">
        <v>32.96</v>
      </c>
      <c r="L75">
        <v>31.48</v>
      </c>
      <c r="M75">
        <v>40.770000000000003</v>
      </c>
      <c r="N75">
        <v>50.88</v>
      </c>
      <c r="O75">
        <v>52.46</v>
      </c>
      <c r="P75">
        <v>97.55</v>
      </c>
      <c r="Q75">
        <v>30.94</v>
      </c>
      <c r="R75">
        <v>35.86</v>
      </c>
      <c r="S75">
        <v>22.48</v>
      </c>
      <c r="T75">
        <v>20.68</v>
      </c>
      <c r="U75">
        <v>44.24</v>
      </c>
      <c r="V75">
        <v>29.69</v>
      </c>
      <c r="W75">
        <v>26.97</v>
      </c>
    </row>
    <row r="76" spans="1:24" x14ac:dyDescent="0.25">
      <c r="A76" s="5" t="s">
        <v>173</v>
      </c>
      <c r="B76" s="5" t="s">
        <v>174</v>
      </c>
      <c r="C76" t="s">
        <v>67</v>
      </c>
      <c r="D76">
        <v>98.56</v>
      </c>
      <c r="E76">
        <v>109.66</v>
      </c>
      <c r="F76">
        <v>98.18</v>
      </c>
      <c r="G76">
        <v>93.58</v>
      </c>
      <c r="H76">
        <v>84.34</v>
      </c>
      <c r="I76">
        <v>101.28</v>
      </c>
      <c r="J76">
        <v>92.51</v>
      </c>
      <c r="K76">
        <v>61.67</v>
      </c>
      <c r="L76">
        <v>70.06</v>
      </c>
      <c r="M76">
        <v>91.29</v>
      </c>
      <c r="N76">
        <v>84.4</v>
      </c>
      <c r="O76">
        <v>41.34</v>
      </c>
      <c r="P76">
        <v>155.01</v>
      </c>
      <c r="Q76">
        <v>67.02</v>
      </c>
      <c r="R76">
        <v>49.9</v>
      </c>
      <c r="S76">
        <v>40.630000000000003</v>
      </c>
      <c r="T76" t="s">
        <v>67</v>
      </c>
      <c r="U76" t="s">
        <v>67</v>
      </c>
      <c r="V76" t="s">
        <v>67</v>
      </c>
      <c r="W76" t="s">
        <v>67</v>
      </c>
    </row>
    <row r="77" spans="1:24" x14ac:dyDescent="0.25">
      <c r="A77" s="5" t="s">
        <v>175</v>
      </c>
      <c r="B77" s="5" t="s">
        <v>176</v>
      </c>
      <c r="C77" t="s">
        <v>67</v>
      </c>
      <c r="D77">
        <v>1633.854</v>
      </c>
      <c r="E77">
        <v>840.34379999999999</v>
      </c>
      <c r="F77">
        <v>1806.2868000000001</v>
      </c>
      <c r="G77">
        <v>1631.7252000000001</v>
      </c>
      <c r="H77">
        <v>1035.6612</v>
      </c>
      <c r="I77">
        <v>1766.904</v>
      </c>
      <c r="J77">
        <v>1002.1326</v>
      </c>
      <c r="K77">
        <v>620.01300000000003</v>
      </c>
      <c r="L77">
        <v>527.21199999999999</v>
      </c>
      <c r="M77">
        <v>774.5920000000001</v>
      </c>
      <c r="N77">
        <v>479.33199999999999</v>
      </c>
      <c r="O77">
        <v>329.84</v>
      </c>
      <c r="P77">
        <v>1505.028</v>
      </c>
      <c r="Q77">
        <v>1353.5909999999999</v>
      </c>
      <c r="R77">
        <v>342.9</v>
      </c>
      <c r="S77">
        <v>288</v>
      </c>
      <c r="T77">
        <v>285.75</v>
      </c>
      <c r="U77">
        <v>168</v>
      </c>
      <c r="V77">
        <v>167.25</v>
      </c>
      <c r="W77" t="s">
        <v>67</v>
      </c>
    </row>
    <row r="78" spans="1:24" x14ac:dyDescent="0.25">
      <c r="A78" s="5" t="s">
        <v>177</v>
      </c>
      <c r="B78" s="5" t="s">
        <v>178</v>
      </c>
      <c r="C78" t="s">
        <v>67</v>
      </c>
      <c r="D78">
        <v>0</v>
      </c>
      <c r="E78">
        <v>0</v>
      </c>
      <c r="F78">
        <v>0</v>
      </c>
      <c r="G78">
        <v>0</v>
      </c>
      <c r="H78">
        <v>0</v>
      </c>
      <c r="I78">
        <v>0</v>
      </c>
      <c r="J78">
        <v>0</v>
      </c>
      <c r="K78">
        <v>-1.9999999999996021E-2</v>
      </c>
      <c r="L78">
        <v>0</v>
      </c>
      <c r="M78">
        <v>0</v>
      </c>
      <c r="N78">
        <v>0</v>
      </c>
      <c r="O78">
        <v>0</v>
      </c>
      <c r="P78">
        <v>-7.3000000000000043</v>
      </c>
      <c r="Q78">
        <v>-0.89999999999999858</v>
      </c>
      <c r="R78">
        <v>0</v>
      </c>
      <c r="S78">
        <v>0</v>
      </c>
      <c r="T78">
        <v>-7.5</v>
      </c>
      <c r="U78">
        <v>0</v>
      </c>
      <c r="V78">
        <v>0</v>
      </c>
      <c r="W78" t="s">
        <v>67</v>
      </c>
    </row>
    <row r="79" spans="1:24" x14ac:dyDescent="0.25">
      <c r="A79" s="5" t="s">
        <v>179</v>
      </c>
      <c r="B79" s="5" t="s">
        <v>180</v>
      </c>
      <c r="C79" t="s">
        <v>67</v>
      </c>
      <c r="D79">
        <v>4.01</v>
      </c>
      <c r="E79">
        <v>23.13</v>
      </c>
      <c r="F79">
        <v>3.89</v>
      </c>
      <c r="G79">
        <v>3.24</v>
      </c>
      <c r="H79">
        <v>5.37</v>
      </c>
      <c r="I79">
        <v>12.04</v>
      </c>
      <c r="J79">
        <v>2.0099999999999998</v>
      </c>
      <c r="K79">
        <v>13.84</v>
      </c>
      <c r="L79">
        <v>26.75</v>
      </c>
      <c r="M79">
        <v>6.34</v>
      </c>
      <c r="N79">
        <v>28.07</v>
      </c>
      <c r="O79">
        <v>27.14</v>
      </c>
      <c r="P79">
        <v>11.15</v>
      </c>
      <c r="Q79">
        <v>18.22</v>
      </c>
      <c r="R79">
        <v>32.99</v>
      </c>
      <c r="S79">
        <v>26.8</v>
      </c>
      <c r="T79">
        <v>10.87</v>
      </c>
      <c r="U79">
        <v>-6.76</v>
      </c>
      <c r="V79">
        <v>12.12</v>
      </c>
      <c r="W79" t="s">
        <v>67</v>
      </c>
    </row>
    <row r="80" spans="1:24" x14ac:dyDescent="0.25">
      <c r="A80" s="5" t="s">
        <v>181</v>
      </c>
      <c r="B80" s="5" t="s">
        <v>182</v>
      </c>
      <c r="C80" t="s">
        <v>67</v>
      </c>
      <c r="D80">
        <v>10.34</v>
      </c>
      <c r="E80">
        <v>10.09</v>
      </c>
      <c r="F80">
        <v>4.17</v>
      </c>
      <c r="G80">
        <v>6.88</v>
      </c>
      <c r="H80">
        <v>6.47</v>
      </c>
      <c r="I80">
        <v>9.3000000000000007</v>
      </c>
      <c r="J80">
        <v>14.2</v>
      </c>
      <c r="K80">
        <v>15.64</v>
      </c>
      <c r="L80">
        <v>20.39</v>
      </c>
      <c r="M80">
        <v>20.52</v>
      </c>
      <c r="N80">
        <v>22.12</v>
      </c>
      <c r="O80">
        <v>18.84</v>
      </c>
      <c r="P80">
        <v>20.79</v>
      </c>
      <c r="Q80">
        <v>26</v>
      </c>
      <c r="R80">
        <v>23.55</v>
      </c>
      <c r="S80">
        <v>10.3</v>
      </c>
      <c r="T80">
        <v>5.41</v>
      </c>
      <c r="U80" t="s">
        <v>67</v>
      </c>
      <c r="V80" t="s">
        <v>67</v>
      </c>
      <c r="W80" t="s">
        <v>67</v>
      </c>
    </row>
    <row r="81" spans="1:24" x14ac:dyDescent="0.25">
      <c r="A81" s="5" t="s">
        <v>183</v>
      </c>
      <c r="B81" s="5" t="s">
        <v>184</v>
      </c>
      <c r="C81" t="s">
        <v>67</v>
      </c>
      <c r="D81">
        <v>7.93</v>
      </c>
      <c r="E81">
        <v>9.5299999999999994</v>
      </c>
      <c r="F81">
        <v>5.31</v>
      </c>
      <c r="G81">
        <v>7.3</v>
      </c>
      <c r="H81">
        <v>12</v>
      </c>
      <c r="I81">
        <v>12.2</v>
      </c>
      <c r="J81">
        <v>15.4</v>
      </c>
      <c r="K81">
        <v>20.43</v>
      </c>
      <c r="L81">
        <v>19.89</v>
      </c>
      <c r="M81">
        <v>18.18</v>
      </c>
      <c r="N81">
        <v>23.51</v>
      </c>
      <c r="O81">
        <v>23.26</v>
      </c>
      <c r="P81">
        <v>20.010000000000002</v>
      </c>
      <c r="Q81">
        <v>16.420000000000002</v>
      </c>
      <c r="R81">
        <v>15.2</v>
      </c>
      <c r="S81" t="s">
        <v>67</v>
      </c>
      <c r="T81" t="s">
        <v>67</v>
      </c>
      <c r="U81" t="s">
        <v>67</v>
      </c>
      <c r="V81" t="s">
        <v>67</v>
      </c>
      <c r="W81" t="s">
        <v>67</v>
      </c>
    </row>
    <row r="82" spans="1:24" x14ac:dyDescent="0.25">
      <c r="A82" s="5" t="s">
        <v>185</v>
      </c>
      <c r="B82" s="5" t="s">
        <v>186</v>
      </c>
      <c r="C82" t="s">
        <v>67</v>
      </c>
      <c r="D82">
        <v>10.06</v>
      </c>
      <c r="E82">
        <v>12.47</v>
      </c>
      <c r="F82">
        <v>12.87</v>
      </c>
      <c r="G82">
        <v>13.59</v>
      </c>
      <c r="H82">
        <v>15.09</v>
      </c>
      <c r="I82">
        <v>17.86</v>
      </c>
      <c r="J82">
        <v>19.329999999999998</v>
      </c>
      <c r="K82">
        <v>20.22</v>
      </c>
      <c r="L82">
        <v>18.16</v>
      </c>
      <c r="M82">
        <v>16.690000000000001</v>
      </c>
      <c r="N82" t="s">
        <v>67</v>
      </c>
      <c r="O82" t="s">
        <v>67</v>
      </c>
      <c r="P82" t="s">
        <v>67</v>
      </c>
      <c r="Q82" t="s">
        <v>67</v>
      </c>
      <c r="R82" t="s">
        <v>67</v>
      </c>
      <c r="S82" t="s">
        <v>67</v>
      </c>
      <c r="T82" t="s">
        <v>67</v>
      </c>
      <c r="U82" t="s">
        <v>67</v>
      </c>
      <c r="V82" t="s">
        <v>67</v>
      </c>
      <c r="W82" t="s">
        <v>67</v>
      </c>
    </row>
    <row r="83" spans="1:24" x14ac:dyDescent="0.25">
      <c r="A83" s="5" t="s">
        <v>187</v>
      </c>
      <c r="B83" s="5" t="s">
        <v>188</v>
      </c>
      <c r="C83" t="s">
        <v>67</v>
      </c>
      <c r="D83">
        <v>-28.71</v>
      </c>
      <c r="E83">
        <v>194.89</v>
      </c>
      <c r="F83">
        <v>-29.66</v>
      </c>
      <c r="G83">
        <v>15.58</v>
      </c>
      <c r="H83">
        <v>46.39</v>
      </c>
      <c r="I83">
        <v>13.85</v>
      </c>
      <c r="J83">
        <v>-24.76</v>
      </c>
      <c r="K83">
        <v>233.7</v>
      </c>
      <c r="L83">
        <v>-43.9</v>
      </c>
      <c r="M83">
        <v>36.67</v>
      </c>
      <c r="N83">
        <v>605.88</v>
      </c>
      <c r="O83">
        <v>-92.61</v>
      </c>
      <c r="P83">
        <v>96.58</v>
      </c>
      <c r="Q83">
        <v>-24.03</v>
      </c>
      <c r="R83">
        <v>55.56</v>
      </c>
      <c r="S83">
        <v>661.54</v>
      </c>
      <c r="T83">
        <v>-75</v>
      </c>
      <c r="U83">
        <v>5100</v>
      </c>
      <c r="V83">
        <v>-96</v>
      </c>
      <c r="W83">
        <v>56.25</v>
      </c>
    </row>
    <row r="84" spans="1:24" x14ac:dyDescent="0.25">
      <c r="A84" s="5" t="s">
        <v>189</v>
      </c>
      <c r="B84" s="5" t="s">
        <v>190</v>
      </c>
      <c r="C84" t="s">
        <v>67</v>
      </c>
      <c r="D84">
        <v>45.51</v>
      </c>
      <c r="E84">
        <v>60.27</v>
      </c>
      <c r="F84">
        <v>10.77</v>
      </c>
      <c r="G84">
        <v>25.27</v>
      </c>
      <c r="H84">
        <v>11.83</v>
      </c>
      <c r="I84">
        <v>74.260000000000005</v>
      </c>
      <c r="J84">
        <v>55.01</v>
      </c>
      <c r="K84">
        <v>75.489999999999995</v>
      </c>
      <c r="L84">
        <v>199.55</v>
      </c>
      <c r="M84">
        <v>183.31</v>
      </c>
      <c r="N84">
        <v>203.28</v>
      </c>
      <c r="O84">
        <v>-6.69</v>
      </c>
      <c r="P84">
        <v>42.7</v>
      </c>
      <c r="Q84">
        <v>231.02</v>
      </c>
      <c r="R84">
        <v>214.03</v>
      </c>
      <c r="S84">
        <v>1895.51</v>
      </c>
      <c r="T84">
        <v>1643</v>
      </c>
      <c r="U84">
        <v>1686.75</v>
      </c>
      <c r="V84" t="s">
        <v>67</v>
      </c>
      <c r="W84" t="s">
        <v>67</v>
      </c>
    </row>
    <row r="85" spans="1:24" x14ac:dyDescent="0.25">
      <c r="A85" s="5" t="s">
        <v>191</v>
      </c>
      <c r="B85" s="5" t="s">
        <v>192</v>
      </c>
      <c r="C85" t="s">
        <v>67</v>
      </c>
      <c r="D85">
        <v>39.700000000000003</v>
      </c>
      <c r="E85">
        <v>48.21</v>
      </c>
      <c r="F85">
        <v>4.28</v>
      </c>
      <c r="G85">
        <v>56.95</v>
      </c>
      <c r="H85">
        <v>45.06</v>
      </c>
      <c r="I85">
        <v>43.11</v>
      </c>
      <c r="J85">
        <v>161.52000000000001</v>
      </c>
      <c r="K85">
        <v>147.94999999999999</v>
      </c>
      <c r="L85">
        <v>120.52</v>
      </c>
      <c r="M85">
        <v>124.5</v>
      </c>
      <c r="N85">
        <v>128.28</v>
      </c>
      <c r="O85">
        <v>139.41</v>
      </c>
      <c r="P85">
        <v>142.93</v>
      </c>
      <c r="Q85">
        <v>1143.6099999999999</v>
      </c>
      <c r="R85">
        <v>1129.22</v>
      </c>
      <c r="S85">
        <v>1129.3599999999999</v>
      </c>
      <c r="T85" t="s">
        <v>67</v>
      </c>
      <c r="U85" t="s">
        <v>67</v>
      </c>
      <c r="V85" t="s">
        <v>67</v>
      </c>
      <c r="W85" t="s">
        <v>67</v>
      </c>
    </row>
    <row r="86" spans="1:24" x14ac:dyDescent="0.25">
      <c r="A86" s="5" t="s">
        <v>193</v>
      </c>
      <c r="B86" s="5" t="s">
        <v>194</v>
      </c>
      <c r="C86" t="s">
        <v>67</v>
      </c>
      <c r="D86">
        <v>41.41</v>
      </c>
      <c r="E86">
        <v>104.86</v>
      </c>
      <c r="F86">
        <v>76.11</v>
      </c>
      <c r="G86">
        <v>88.74</v>
      </c>
      <c r="H86">
        <v>84.78</v>
      </c>
      <c r="I86">
        <v>85.69</v>
      </c>
      <c r="J86">
        <v>150.46</v>
      </c>
      <c r="K86">
        <v>145.44</v>
      </c>
      <c r="L86">
        <v>632.07000000000005</v>
      </c>
      <c r="M86">
        <v>626.86</v>
      </c>
      <c r="N86">
        <v>628.82000000000005</v>
      </c>
      <c r="O86" t="s">
        <v>67</v>
      </c>
      <c r="P86" t="s">
        <v>67</v>
      </c>
      <c r="Q86" t="s">
        <v>67</v>
      </c>
      <c r="R86" t="s">
        <v>67</v>
      </c>
      <c r="S86" t="s">
        <v>67</v>
      </c>
      <c r="T86" t="s">
        <v>67</v>
      </c>
      <c r="U86" t="s">
        <v>67</v>
      </c>
      <c r="V86" t="s">
        <v>67</v>
      </c>
      <c r="W86" t="s">
        <v>67</v>
      </c>
    </row>
    <row r="87" spans="1:24" x14ac:dyDescent="0.25">
      <c r="A87" s="5" t="s">
        <v>195</v>
      </c>
      <c r="B87" s="5" t="s">
        <v>196</v>
      </c>
      <c r="C87" t="s">
        <v>67</v>
      </c>
      <c r="D87">
        <v>1.06</v>
      </c>
      <c r="E87">
        <v>0.45</v>
      </c>
      <c r="F87">
        <v>20.3</v>
      </c>
      <c r="G87">
        <v>0.68</v>
      </c>
      <c r="H87">
        <v>0.77</v>
      </c>
      <c r="I87">
        <v>0.87</v>
      </c>
      <c r="J87">
        <v>0.24</v>
      </c>
      <c r="K87">
        <v>0.16</v>
      </c>
      <c r="L87">
        <v>0.4</v>
      </c>
      <c r="M87">
        <v>0.27</v>
      </c>
      <c r="N87">
        <v>0.2</v>
      </c>
      <c r="O87">
        <v>0.72</v>
      </c>
      <c r="P87">
        <v>0.2</v>
      </c>
      <c r="Q87">
        <v>0.04</v>
      </c>
      <c r="R87">
        <v>0.01</v>
      </c>
      <c r="S87">
        <v>0.01</v>
      </c>
      <c r="T87" t="s">
        <v>67</v>
      </c>
      <c r="U87" t="s">
        <v>67</v>
      </c>
      <c r="V87" t="s">
        <v>67</v>
      </c>
      <c r="W87" t="s">
        <v>67</v>
      </c>
    </row>
    <row r="88" spans="1:24" x14ac:dyDescent="0.25">
      <c r="A88" s="5" t="s">
        <v>197</v>
      </c>
      <c r="B88" s="5" t="s">
        <v>198</v>
      </c>
      <c r="C88" t="s">
        <v>67</v>
      </c>
      <c r="D88">
        <v>-16.39</v>
      </c>
      <c r="E88">
        <v>53.05</v>
      </c>
      <c r="F88">
        <v>10.15</v>
      </c>
      <c r="G88">
        <v>20.65</v>
      </c>
      <c r="H88">
        <v>25.79</v>
      </c>
      <c r="I88">
        <v>-5.1100000000000003</v>
      </c>
      <c r="J88">
        <v>-11.53</v>
      </c>
      <c r="K88">
        <v>74.930000000000007</v>
      </c>
      <c r="L88">
        <v>10.88</v>
      </c>
      <c r="M88">
        <v>33.47</v>
      </c>
      <c r="N88">
        <v>93.75</v>
      </c>
      <c r="O88">
        <v>-53.28</v>
      </c>
      <c r="P88">
        <v>25.11</v>
      </c>
      <c r="Q88">
        <v>-18.28</v>
      </c>
      <c r="R88">
        <v>40.31</v>
      </c>
      <c r="S88">
        <v>138.75</v>
      </c>
      <c r="T88">
        <v>-5.88</v>
      </c>
      <c r="U88">
        <v>157.58000000000001</v>
      </c>
      <c r="V88">
        <v>-37.74</v>
      </c>
      <c r="W88">
        <v>-10.17</v>
      </c>
    </row>
    <row r="89" spans="1:24" x14ac:dyDescent="0.25">
      <c r="A89" s="5" t="s">
        <v>199</v>
      </c>
      <c r="B89" s="5" t="s">
        <v>200</v>
      </c>
      <c r="C89" t="s">
        <v>67</v>
      </c>
      <c r="D89">
        <v>15.6</v>
      </c>
      <c r="E89">
        <v>27.95</v>
      </c>
      <c r="F89">
        <v>18.86</v>
      </c>
      <c r="G89">
        <v>13.78</v>
      </c>
      <c r="H89">
        <v>3.05</v>
      </c>
      <c r="I89">
        <v>19.43</v>
      </c>
      <c r="J89">
        <v>24.76</v>
      </c>
      <c r="K89">
        <v>39.76</v>
      </c>
      <c r="L89">
        <v>46.03</v>
      </c>
      <c r="M89">
        <v>24.65</v>
      </c>
      <c r="N89">
        <v>21.86</v>
      </c>
      <c r="O89">
        <v>-15.48</v>
      </c>
      <c r="P89">
        <v>15.71</v>
      </c>
      <c r="Q89">
        <v>53.59</v>
      </c>
      <c r="R89">
        <v>57.73</v>
      </c>
      <c r="S89">
        <v>96.82</v>
      </c>
      <c r="T89">
        <v>37.99</v>
      </c>
      <c r="U89">
        <v>36.56</v>
      </c>
      <c r="V89" t="s">
        <v>67</v>
      </c>
      <c r="W89" t="s">
        <v>67</v>
      </c>
    </row>
    <row r="90" spans="1:24" x14ac:dyDescent="0.25">
      <c r="A90" s="5" t="s">
        <v>201</v>
      </c>
      <c r="B90" s="5" t="s">
        <v>202</v>
      </c>
      <c r="C90" t="s">
        <v>67</v>
      </c>
      <c r="D90">
        <v>18.649999999999999</v>
      </c>
      <c r="E90">
        <v>20.91</v>
      </c>
      <c r="F90">
        <v>7.99</v>
      </c>
      <c r="G90">
        <v>20.95</v>
      </c>
      <c r="H90">
        <v>18.989999999999998</v>
      </c>
      <c r="I90">
        <v>20.53</v>
      </c>
      <c r="J90">
        <v>40.299999999999997</v>
      </c>
      <c r="K90">
        <v>31.95</v>
      </c>
      <c r="L90">
        <v>21.99</v>
      </c>
      <c r="M90">
        <v>16.149999999999999</v>
      </c>
      <c r="N90">
        <v>17.52</v>
      </c>
      <c r="O90">
        <v>26.52</v>
      </c>
      <c r="P90">
        <v>36</v>
      </c>
      <c r="Q90">
        <v>62.5</v>
      </c>
      <c r="R90">
        <v>58.6</v>
      </c>
      <c r="S90">
        <v>48.51</v>
      </c>
      <c r="T90" t="s">
        <v>67</v>
      </c>
      <c r="U90" t="s">
        <v>67</v>
      </c>
      <c r="V90" t="s">
        <v>67</v>
      </c>
      <c r="W90" t="s">
        <v>67</v>
      </c>
    </row>
    <row r="91" spans="1:24" x14ac:dyDescent="0.25">
      <c r="A91" s="5" t="s">
        <v>203</v>
      </c>
      <c r="B91" s="5" t="s">
        <v>204</v>
      </c>
      <c r="C91" t="s">
        <v>67</v>
      </c>
      <c r="D91">
        <v>19.59</v>
      </c>
      <c r="E91">
        <v>30.6</v>
      </c>
      <c r="F91">
        <v>19.97</v>
      </c>
      <c r="G91">
        <v>21.47</v>
      </c>
      <c r="H91">
        <v>17.57</v>
      </c>
      <c r="I91">
        <v>19.02</v>
      </c>
      <c r="J91">
        <v>33.409999999999997</v>
      </c>
      <c r="K91">
        <v>33.979999999999997</v>
      </c>
      <c r="L91">
        <v>42.24</v>
      </c>
      <c r="M91">
        <v>37.380000000000003</v>
      </c>
      <c r="N91">
        <v>33.020000000000003</v>
      </c>
      <c r="O91" t="s">
        <v>67</v>
      </c>
      <c r="P91" t="s">
        <v>67</v>
      </c>
      <c r="Q91" t="s">
        <v>67</v>
      </c>
      <c r="R91" t="s">
        <v>67</v>
      </c>
      <c r="S91" t="s">
        <v>67</v>
      </c>
      <c r="T91" t="s">
        <v>67</v>
      </c>
      <c r="U91" t="s">
        <v>67</v>
      </c>
      <c r="V91" t="s">
        <v>67</v>
      </c>
      <c r="W91" t="s">
        <v>67</v>
      </c>
    </row>
    <row r="92" spans="1:24" x14ac:dyDescent="0.25">
      <c r="A92" s="5" t="s">
        <v>205</v>
      </c>
      <c r="B92" s="5" t="s">
        <v>206</v>
      </c>
      <c r="C92" t="s">
        <v>67</v>
      </c>
      <c r="D92">
        <v>94.43</v>
      </c>
      <c r="E92">
        <v>-53.48</v>
      </c>
      <c r="F92">
        <v>10.7</v>
      </c>
      <c r="G92">
        <v>57.55</v>
      </c>
      <c r="H92">
        <v>-41.39</v>
      </c>
      <c r="I92">
        <v>76.31</v>
      </c>
      <c r="J92">
        <v>61.63</v>
      </c>
      <c r="K92">
        <v>17.559999999999999</v>
      </c>
      <c r="L92">
        <v>-31.94</v>
      </c>
      <c r="M92">
        <v>61.6</v>
      </c>
      <c r="N92">
        <v>45.32</v>
      </c>
      <c r="O92">
        <v>-78.08</v>
      </c>
      <c r="P92">
        <v>-4.07</v>
      </c>
      <c r="Q92">
        <v>287.01</v>
      </c>
      <c r="R92">
        <v>19.059999999999999</v>
      </c>
      <c r="S92">
        <v>0.79</v>
      </c>
      <c r="T92">
        <v>41.74</v>
      </c>
      <c r="U92">
        <v>0.45</v>
      </c>
      <c r="V92" t="s">
        <v>67</v>
      </c>
      <c r="W92" t="s">
        <v>67</v>
      </c>
    </row>
    <row r="93" spans="1:24" x14ac:dyDescent="0.25">
      <c r="A93" s="5" t="s">
        <v>207</v>
      </c>
      <c r="B93" s="5" t="s">
        <v>208</v>
      </c>
      <c r="C93" t="s">
        <v>67</v>
      </c>
      <c r="D93">
        <v>17.22</v>
      </c>
      <c r="E93">
        <v>4.92</v>
      </c>
      <c r="F93">
        <v>8.9499999999999993</v>
      </c>
      <c r="G93">
        <v>30.82</v>
      </c>
      <c r="H93">
        <v>32.18</v>
      </c>
      <c r="I93">
        <v>51.83</v>
      </c>
      <c r="J93">
        <v>15.75</v>
      </c>
      <c r="K93">
        <v>15.74</v>
      </c>
      <c r="L93">
        <v>24.99</v>
      </c>
      <c r="M93">
        <v>9.61</v>
      </c>
      <c r="N93">
        <v>-12.28</v>
      </c>
      <c r="O93">
        <v>68.290000000000006</v>
      </c>
      <c r="P93">
        <v>100.67</v>
      </c>
      <c r="Q93">
        <v>102.29</v>
      </c>
      <c r="R93">
        <v>20.53</v>
      </c>
      <c r="S93">
        <v>14.33</v>
      </c>
      <c r="T93" t="s">
        <v>67</v>
      </c>
      <c r="U93" t="s">
        <v>67</v>
      </c>
      <c r="V93" t="s">
        <v>67</v>
      </c>
      <c r="W93" t="s">
        <v>67</v>
      </c>
    </row>
    <row r="94" spans="1:24" x14ac:dyDescent="0.25">
      <c r="A94" s="5" t="s">
        <v>209</v>
      </c>
      <c r="B94" s="5" t="s">
        <v>210</v>
      </c>
      <c r="C94" t="s">
        <v>67</v>
      </c>
      <c r="D94">
        <v>13.56</v>
      </c>
      <c r="E94">
        <v>9.94</v>
      </c>
      <c r="F94">
        <v>32.96</v>
      </c>
      <c r="G94">
        <v>34.33</v>
      </c>
      <c r="H94">
        <v>16.43</v>
      </c>
      <c r="I94">
        <v>37.03</v>
      </c>
      <c r="J94">
        <v>30.83</v>
      </c>
      <c r="K94">
        <v>2.89</v>
      </c>
      <c r="L94">
        <v>-1.43</v>
      </c>
      <c r="M94">
        <v>62.36</v>
      </c>
      <c r="N94">
        <v>53.85</v>
      </c>
      <c r="O94">
        <v>44.94</v>
      </c>
      <c r="P94">
        <v>68.91</v>
      </c>
      <c r="Q94">
        <v>69.81</v>
      </c>
      <c r="R94" t="s">
        <v>67</v>
      </c>
      <c r="S94" t="s">
        <v>67</v>
      </c>
      <c r="T94" t="s">
        <v>67</v>
      </c>
      <c r="U94" t="s">
        <v>67</v>
      </c>
      <c r="V94" t="s">
        <v>67</v>
      </c>
      <c r="W94" t="s">
        <v>67</v>
      </c>
    </row>
    <row r="95" spans="1:24" x14ac:dyDescent="0.25">
      <c r="A95" s="5" t="s">
        <v>211</v>
      </c>
      <c r="B95" s="5" t="s">
        <v>212</v>
      </c>
      <c r="C95" t="s">
        <v>67</v>
      </c>
      <c r="D95">
        <v>25.3</v>
      </c>
      <c r="E95">
        <v>20.39</v>
      </c>
      <c r="F95">
        <v>17.93</v>
      </c>
      <c r="G95">
        <v>16.45</v>
      </c>
      <c r="H95">
        <v>39.39</v>
      </c>
      <c r="I95">
        <v>45.44</v>
      </c>
      <c r="J95">
        <v>37.89</v>
      </c>
      <c r="K95">
        <v>35.9</v>
      </c>
      <c r="L95">
        <v>34.19</v>
      </c>
      <c r="M95" t="s">
        <v>67</v>
      </c>
      <c r="N95" t="s">
        <v>67</v>
      </c>
      <c r="O95" t="s">
        <v>67</v>
      </c>
      <c r="P95" t="s">
        <v>67</v>
      </c>
      <c r="Q95" t="s">
        <v>67</v>
      </c>
      <c r="R95" t="s">
        <v>67</v>
      </c>
      <c r="S95" t="s">
        <v>67</v>
      </c>
      <c r="T95" t="s">
        <v>67</v>
      </c>
      <c r="U95" t="s">
        <v>67</v>
      </c>
      <c r="V95" t="s">
        <v>67</v>
      </c>
      <c r="W95" t="s">
        <v>67</v>
      </c>
    </row>
    <row r="96" spans="1:24" x14ac:dyDescent="0.25">
      <c r="A96" s="5" t="s">
        <v>213</v>
      </c>
      <c r="B96" s="5" t="s">
        <v>214</v>
      </c>
      <c r="C96" t="s">
        <v>67</v>
      </c>
      <c r="D96">
        <v>-3.4</v>
      </c>
      <c r="E96">
        <v>16.899999999999999</v>
      </c>
      <c r="F96">
        <v>-3.3</v>
      </c>
      <c r="G96">
        <v>-11.6</v>
      </c>
      <c r="H96">
        <v>-30.4</v>
      </c>
      <c r="I96">
        <v>1.8</v>
      </c>
      <c r="J96">
        <v>-11.5</v>
      </c>
      <c r="K96">
        <v>-66.5</v>
      </c>
      <c r="L96">
        <v>-45.6</v>
      </c>
      <c r="M96">
        <v>-10.4</v>
      </c>
      <c r="N96">
        <v>-16.3</v>
      </c>
      <c r="O96">
        <v>-102.6</v>
      </c>
      <c r="P96">
        <v>28</v>
      </c>
      <c r="Q96">
        <v>-21.8</v>
      </c>
      <c r="R96">
        <v>-24.6</v>
      </c>
      <c r="S96">
        <v>-30.1</v>
      </c>
      <c r="T96">
        <v>14.3</v>
      </c>
      <c r="U96">
        <v>18.100000000000001</v>
      </c>
      <c r="V96">
        <v>18.3</v>
      </c>
      <c r="W96">
        <v>20.8</v>
      </c>
      <c r="X96">
        <v>25.1</v>
      </c>
    </row>
  </sheetData>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W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10" customWidth="1"/>
    <col min="13" max="14" width="20" customWidth="1"/>
    <col min="15" max="16" width="21" customWidth="1"/>
    <col min="17" max="17" width="10" customWidth="1"/>
    <col min="18" max="18" width="19" customWidth="1"/>
    <col min="19" max="19" width="20" customWidth="1"/>
    <col min="20" max="20" width="21" customWidth="1"/>
    <col min="21" max="21" width="22" customWidth="1"/>
    <col min="22" max="22" width="10" customWidth="1"/>
    <col min="23" max="23" width="8" customWidth="1"/>
  </cols>
  <sheetData>
    <row r="1" spans="1:23" ht="18.75" customHeight="1" x14ac:dyDescent="0.3">
      <c r="A1" s="1" t="s">
        <v>1069</v>
      </c>
      <c r="B1" s="2" t="s">
        <v>1070</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1071</v>
      </c>
      <c r="C4" s="5" t="s">
        <v>9</v>
      </c>
      <c r="D4" s="5"/>
      <c r="E4" t="s">
        <v>1072</v>
      </c>
      <c r="G4" t="s">
        <v>1073</v>
      </c>
      <c r="H4" t="s">
        <v>507</v>
      </c>
      <c r="J4" t="s">
        <v>1074</v>
      </c>
      <c r="L4" t="s">
        <v>1075</v>
      </c>
    </row>
    <row r="5" spans="1:23" x14ac:dyDescent="0.25">
      <c r="A5" s="5" t="s">
        <v>15</v>
      </c>
      <c r="B5" t="s">
        <v>1076</v>
      </c>
      <c r="C5" s="5" t="s">
        <v>17</v>
      </c>
      <c r="D5" s="5"/>
      <c r="E5" t="s">
        <v>1077</v>
      </c>
      <c r="G5" t="s">
        <v>1023</v>
      </c>
      <c r="H5" t="s">
        <v>12</v>
      </c>
      <c r="J5" t="s">
        <v>225</v>
      </c>
      <c r="L5" t="s">
        <v>351</v>
      </c>
    </row>
    <row r="6" spans="1:23" x14ac:dyDescent="0.25">
      <c r="A6" s="5" t="s">
        <v>23</v>
      </c>
      <c r="B6" t="s">
        <v>1078</v>
      </c>
      <c r="C6" s="5" t="s">
        <v>25</v>
      </c>
      <c r="D6" s="5"/>
      <c r="E6" t="s">
        <v>1079</v>
      </c>
      <c r="G6" t="s">
        <v>449</v>
      </c>
      <c r="H6" t="s">
        <v>20</v>
      </c>
      <c r="J6" t="s">
        <v>440</v>
      </c>
      <c r="L6" t="s">
        <v>348</v>
      </c>
    </row>
    <row r="7" spans="1:23" x14ac:dyDescent="0.25">
      <c r="A7" s="5" t="s">
        <v>29</v>
      </c>
      <c r="B7" t="s">
        <v>447</v>
      </c>
      <c r="C7" s="5" t="s">
        <v>31</v>
      </c>
      <c r="D7" s="5"/>
      <c r="E7" t="s">
        <v>1080</v>
      </c>
      <c r="G7" t="s">
        <v>1081</v>
      </c>
      <c r="H7" t="s">
        <v>28</v>
      </c>
      <c r="J7" t="s">
        <v>1082</v>
      </c>
      <c r="L7" t="s">
        <v>289</v>
      </c>
    </row>
    <row r="8" spans="1:23" x14ac:dyDescent="0.25">
      <c r="A8" s="5" t="s">
        <v>35</v>
      </c>
      <c r="B8" t="s">
        <v>36</v>
      </c>
      <c r="C8" s="5" t="s">
        <v>37</v>
      </c>
      <c r="D8" s="5"/>
      <c r="E8" t="s">
        <v>1083</v>
      </c>
      <c r="G8" t="s">
        <v>460</v>
      </c>
      <c r="H8" t="s">
        <v>34</v>
      </c>
      <c r="J8" t="s">
        <v>21</v>
      </c>
      <c r="L8" t="s">
        <v>1084</v>
      </c>
    </row>
    <row r="9" spans="1:23" x14ac:dyDescent="0.25">
      <c r="A9" s="5" t="s">
        <v>41</v>
      </c>
      <c r="B9" t="s">
        <v>42</v>
      </c>
      <c r="C9" s="5" t="s">
        <v>43</v>
      </c>
      <c r="D9" s="5"/>
      <c r="E9" t="s">
        <v>1085</v>
      </c>
      <c r="G9" t="s">
        <v>321</v>
      </c>
      <c r="H9" t="s">
        <v>40</v>
      </c>
    </row>
    <row r="10" spans="1:23" x14ac:dyDescent="0.25">
      <c r="A10" s="5" t="s">
        <v>45</v>
      </c>
      <c r="B10" t="s">
        <v>775</v>
      </c>
      <c r="C10" s="5" t="s">
        <v>47</v>
      </c>
      <c r="D10" s="5"/>
      <c r="E10" t="s">
        <v>1086</v>
      </c>
    </row>
    <row r="11" spans="1:23" x14ac:dyDescent="0.25">
      <c r="A11" s="5" t="s">
        <v>49</v>
      </c>
      <c r="B11" t="s">
        <v>776</v>
      </c>
    </row>
    <row r="12" spans="1:23" x14ac:dyDescent="0.25">
      <c r="A12" s="5" t="s">
        <v>51</v>
      </c>
      <c r="B12" t="s">
        <v>357</v>
      </c>
    </row>
    <row r="13" spans="1:23" x14ac:dyDescent="0.25">
      <c r="A13" s="5" t="s">
        <v>53</v>
      </c>
      <c r="B13" t="s">
        <v>1087</v>
      </c>
    </row>
    <row r="14" spans="1:23" x14ac:dyDescent="0.25">
      <c r="A14" s="5" t="s">
        <v>55</v>
      </c>
      <c r="B14" t="s">
        <v>1088</v>
      </c>
    </row>
    <row r="15" spans="1:23" x14ac:dyDescent="0.25">
      <c r="A15" s="5" t="s">
        <v>57</v>
      </c>
      <c r="B15" t="s">
        <v>1089</v>
      </c>
    </row>
    <row r="16" spans="1:23" x14ac:dyDescent="0.25">
      <c r="A16" s="5" t="s">
        <v>59</v>
      </c>
      <c r="B16" t="s">
        <v>1090</v>
      </c>
    </row>
    <row r="17" spans="1:23" x14ac:dyDescent="0.25">
      <c r="A17" s="5" t="s">
        <v>61</v>
      </c>
      <c r="B17" t="s">
        <v>1091</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44478</v>
      </c>
      <c r="D20">
        <v>44404</v>
      </c>
      <c r="E20">
        <v>44010</v>
      </c>
      <c r="F20">
        <v>40550</v>
      </c>
      <c r="G20">
        <v>39232</v>
      </c>
      <c r="H20">
        <v>34506</v>
      </c>
      <c r="I20">
        <v>33331</v>
      </c>
      <c r="J20">
        <v>32736</v>
      </c>
      <c r="K20">
        <v>30505</v>
      </c>
      <c r="L20">
        <v>26047</v>
      </c>
      <c r="M20">
        <v>20096</v>
      </c>
      <c r="N20">
        <v>24239</v>
      </c>
      <c r="O20">
        <v>16619</v>
      </c>
      <c r="P20">
        <v>14887</v>
      </c>
      <c r="Q20">
        <v>13837</v>
      </c>
      <c r="R20">
        <v>12597</v>
      </c>
      <c r="S20">
        <v>11534</v>
      </c>
      <c r="T20">
        <v>11408</v>
      </c>
      <c r="U20">
        <v>11233</v>
      </c>
      <c r="V20">
        <v>10115</v>
      </c>
      <c r="W20">
        <v>9132</v>
      </c>
    </row>
    <row r="21" spans="1:23" x14ac:dyDescent="0.25">
      <c r="A21" s="5" t="s">
        <v>299</v>
      </c>
      <c r="B21" s="5" t="s">
        <v>300</v>
      </c>
      <c r="C21">
        <v>10585</v>
      </c>
      <c r="D21">
        <v>11105</v>
      </c>
      <c r="E21">
        <v>11375</v>
      </c>
      <c r="F21">
        <v>10767</v>
      </c>
      <c r="G21">
        <v>10175</v>
      </c>
      <c r="H21">
        <v>8666</v>
      </c>
      <c r="I21">
        <v>7802</v>
      </c>
      <c r="J21">
        <v>7056</v>
      </c>
      <c r="K21">
        <v>6397</v>
      </c>
      <c r="L21">
        <v>5779</v>
      </c>
      <c r="M21">
        <v>4014</v>
      </c>
      <c r="N21">
        <v>4754</v>
      </c>
      <c r="O21">
        <v>4024</v>
      </c>
      <c r="P21">
        <v>3682</v>
      </c>
      <c r="Q21">
        <v>3509</v>
      </c>
      <c r="R21">
        <v>3132</v>
      </c>
      <c r="S21">
        <v>2712</v>
      </c>
      <c r="T21">
        <v>2489</v>
      </c>
      <c r="U21">
        <v>2081</v>
      </c>
      <c r="V21">
        <v>2056</v>
      </c>
      <c r="W21">
        <v>1953</v>
      </c>
    </row>
    <row r="22" spans="1:23" x14ac:dyDescent="0.25">
      <c r="A22" s="5" t="s">
        <v>68</v>
      </c>
      <c r="B22" s="5" t="s">
        <v>69</v>
      </c>
      <c r="C22">
        <v>-268.3</v>
      </c>
      <c r="D22">
        <v>4028</v>
      </c>
      <c r="E22">
        <v>4562</v>
      </c>
      <c r="F22">
        <v>4096</v>
      </c>
      <c r="G22">
        <v>4116</v>
      </c>
      <c r="H22">
        <v>3345</v>
      </c>
      <c r="I22">
        <v>3264</v>
      </c>
      <c r="J22">
        <v>3073</v>
      </c>
      <c r="K22">
        <v>2597</v>
      </c>
      <c r="L22">
        <v>1935</v>
      </c>
      <c r="M22">
        <v>-1040</v>
      </c>
      <c r="N22">
        <v>-296.2</v>
      </c>
      <c r="O22">
        <v>1676</v>
      </c>
      <c r="P22">
        <v>1602</v>
      </c>
      <c r="Q22">
        <v>1507</v>
      </c>
      <c r="R22">
        <v>1096</v>
      </c>
      <c r="S22">
        <v>855.2</v>
      </c>
      <c r="T22">
        <v>694.3</v>
      </c>
      <c r="U22">
        <v>-68.900000000000006</v>
      </c>
      <c r="V22">
        <v>431.3</v>
      </c>
      <c r="W22">
        <v>508.2</v>
      </c>
    </row>
    <row r="23" spans="1:23" x14ac:dyDescent="0.25">
      <c r="A23" s="5" t="s">
        <v>70</v>
      </c>
      <c r="B23" s="5" t="s">
        <v>71</v>
      </c>
      <c r="C23">
        <v>-320.3</v>
      </c>
      <c r="D23">
        <v>-177.8</v>
      </c>
      <c r="E23">
        <v>-285.7</v>
      </c>
      <c r="F23">
        <v>-117</v>
      </c>
      <c r="G23">
        <v>-245.6</v>
      </c>
      <c r="H23">
        <v>-265.3</v>
      </c>
      <c r="I23">
        <v>-804.3</v>
      </c>
      <c r="J23">
        <v>-406.8</v>
      </c>
      <c r="K23">
        <v>-735.5</v>
      </c>
      <c r="L23">
        <v>-697.2</v>
      </c>
      <c r="M23">
        <v>-720.8</v>
      </c>
      <c r="N23">
        <v>-706.7</v>
      </c>
      <c r="O23">
        <v>-154.19999999999999</v>
      </c>
      <c r="P23">
        <v>-110.6</v>
      </c>
      <c r="Q23">
        <v>-104.4</v>
      </c>
      <c r="R23">
        <v>-103</v>
      </c>
      <c r="S23">
        <v>-133.1</v>
      </c>
      <c r="T23">
        <v>-164.5</v>
      </c>
      <c r="U23">
        <v>-176.9</v>
      </c>
      <c r="V23">
        <v>-181.1</v>
      </c>
      <c r="W23">
        <v>-148.80000000000001</v>
      </c>
    </row>
    <row r="24" spans="1:23" x14ac:dyDescent="0.25">
      <c r="A24" s="5" t="s">
        <v>72</v>
      </c>
      <c r="B24" s="5" t="s">
        <v>73</v>
      </c>
      <c r="C24">
        <v>-588.6</v>
      </c>
      <c r="D24">
        <v>3850</v>
      </c>
      <c r="E24">
        <v>4276</v>
      </c>
      <c r="F24">
        <v>3979</v>
      </c>
      <c r="G24">
        <v>3870</v>
      </c>
      <c r="H24">
        <v>3080</v>
      </c>
      <c r="I24">
        <v>2459</v>
      </c>
      <c r="J24">
        <v>2667</v>
      </c>
      <c r="K24">
        <v>1861</v>
      </c>
      <c r="L24">
        <v>1238</v>
      </c>
      <c r="M24">
        <v>-1761</v>
      </c>
      <c r="N24">
        <v>-1003</v>
      </c>
      <c r="O24">
        <v>1522</v>
      </c>
      <c r="P24">
        <v>1491</v>
      </c>
      <c r="Q24">
        <v>1403</v>
      </c>
      <c r="R24">
        <v>993.4</v>
      </c>
      <c r="S24">
        <v>722.1</v>
      </c>
      <c r="T24">
        <v>529.79999999999995</v>
      </c>
      <c r="U24">
        <v>-245.8</v>
      </c>
      <c r="V24">
        <v>250.2</v>
      </c>
      <c r="W24">
        <v>359.4</v>
      </c>
    </row>
    <row r="25" spans="1:23" x14ac:dyDescent="0.25">
      <c r="A25" s="5" t="s">
        <v>74</v>
      </c>
      <c r="B25" s="5" t="s">
        <v>75</v>
      </c>
      <c r="C25">
        <v>582.4</v>
      </c>
      <c r="D25">
        <v>891.6</v>
      </c>
      <c r="E25">
        <v>1228</v>
      </c>
      <c r="F25">
        <v>1097</v>
      </c>
      <c r="G25">
        <v>1090</v>
      </c>
      <c r="H25">
        <v>622</v>
      </c>
      <c r="I25">
        <v>449.6</v>
      </c>
      <c r="J25">
        <v>698.7</v>
      </c>
      <c r="K25">
        <v>536.20000000000005</v>
      </c>
      <c r="L25">
        <v>592.1</v>
      </c>
      <c r="M25">
        <v>-154.30000000000001</v>
      </c>
      <c r="N25">
        <v>75</v>
      </c>
      <c r="O25">
        <v>471.7</v>
      </c>
      <c r="P25">
        <v>486.7</v>
      </c>
      <c r="Q25">
        <v>450.5</v>
      </c>
      <c r="R25">
        <v>296.7</v>
      </c>
      <c r="S25">
        <v>393.9</v>
      </c>
      <c r="T25">
        <v>289.8</v>
      </c>
      <c r="U25">
        <v>57.3</v>
      </c>
      <c r="V25">
        <v>50.7</v>
      </c>
      <c r="W25">
        <v>117.2</v>
      </c>
    </row>
    <row r="26" spans="1:23" x14ac:dyDescent="0.25">
      <c r="A26" s="5" t="s">
        <v>76</v>
      </c>
      <c r="B26" s="5" t="s">
        <v>77</v>
      </c>
      <c r="C26">
        <v>-1171</v>
      </c>
      <c r="D26">
        <v>2958</v>
      </c>
      <c r="E26">
        <v>3048</v>
      </c>
      <c r="F26">
        <v>2882</v>
      </c>
      <c r="G26">
        <v>2780</v>
      </c>
      <c r="H26">
        <v>2458</v>
      </c>
      <c r="I26">
        <v>2010</v>
      </c>
      <c r="J26">
        <v>1968</v>
      </c>
      <c r="K26">
        <v>1325</v>
      </c>
      <c r="L26">
        <v>645.9</v>
      </c>
      <c r="M26">
        <v>-1607</v>
      </c>
      <c r="N26">
        <v>-1078</v>
      </c>
      <c r="O26">
        <v>1050</v>
      </c>
      <c r="P26">
        <v>1005</v>
      </c>
      <c r="Q26">
        <v>952.2</v>
      </c>
      <c r="R26">
        <v>696.7</v>
      </c>
      <c r="S26">
        <v>328.2</v>
      </c>
      <c r="T26">
        <v>240</v>
      </c>
      <c r="U26">
        <v>-303.10000000000002</v>
      </c>
      <c r="V26">
        <v>199.5</v>
      </c>
      <c r="W26">
        <v>242.2</v>
      </c>
    </row>
    <row r="27" spans="1:23" x14ac:dyDescent="0.25">
      <c r="A27" s="5" t="s">
        <v>78</v>
      </c>
      <c r="B27" s="5" t="s">
        <v>79</v>
      </c>
      <c r="C27">
        <v>-54</v>
      </c>
      <c r="D27">
        <v>-61</v>
      </c>
      <c r="E27">
        <v>-63.7</v>
      </c>
      <c r="F27">
        <v>-79.5</v>
      </c>
      <c r="G27">
        <v>-52.2</v>
      </c>
      <c r="H27">
        <v>-82.2</v>
      </c>
      <c r="I27">
        <v>-86.7</v>
      </c>
      <c r="J27">
        <v>-84.4</v>
      </c>
      <c r="K27">
        <v>-83</v>
      </c>
      <c r="L27">
        <v>-69.900000000000006</v>
      </c>
      <c r="M27">
        <v>-42.3</v>
      </c>
      <c r="N27">
        <v>-45.6</v>
      </c>
      <c r="O27">
        <v>-29.3</v>
      </c>
      <c r="P27">
        <v>-22.7</v>
      </c>
      <c r="Q27">
        <v>-22.6</v>
      </c>
      <c r="R27">
        <v>-22.9</v>
      </c>
      <c r="S27">
        <v>-14.2</v>
      </c>
      <c r="T27">
        <v>-14</v>
      </c>
      <c r="U27">
        <v>51.4</v>
      </c>
      <c r="V27">
        <v>5.2</v>
      </c>
      <c r="W27">
        <v>-7.5</v>
      </c>
    </row>
    <row r="28" spans="1:23" x14ac:dyDescent="0.25">
      <c r="A28" s="5" t="s">
        <v>80</v>
      </c>
      <c r="B28" s="5" t="s">
        <v>81</v>
      </c>
      <c r="C28">
        <v>-1225</v>
      </c>
      <c r="D28">
        <v>2897</v>
      </c>
      <c r="E28">
        <v>2985</v>
      </c>
      <c r="F28">
        <v>2803</v>
      </c>
      <c r="G28">
        <v>2727</v>
      </c>
      <c r="H28">
        <v>2375</v>
      </c>
      <c r="I28">
        <v>1923</v>
      </c>
      <c r="J28">
        <v>1884</v>
      </c>
      <c r="K28">
        <v>1242</v>
      </c>
      <c r="L28">
        <v>576</v>
      </c>
      <c r="M28">
        <v>-1649</v>
      </c>
      <c r="N28">
        <v>-1124</v>
      </c>
      <c r="O28">
        <v>1021</v>
      </c>
      <c r="P28">
        <v>981.9</v>
      </c>
      <c r="Q28">
        <v>929.6</v>
      </c>
      <c r="R28">
        <v>673.8</v>
      </c>
      <c r="S28">
        <v>314</v>
      </c>
      <c r="T28">
        <v>226</v>
      </c>
      <c r="U28">
        <v>-257.60000000000002</v>
      </c>
      <c r="V28">
        <v>204.7</v>
      </c>
      <c r="W28">
        <v>234.7</v>
      </c>
    </row>
    <row r="29" spans="1:23" x14ac:dyDescent="0.25">
      <c r="A29" s="5" t="s">
        <v>82</v>
      </c>
      <c r="B29" s="5" t="s">
        <v>83</v>
      </c>
      <c r="C29">
        <v>17844</v>
      </c>
      <c r="D29">
        <v>16787</v>
      </c>
      <c r="E29">
        <v>15402</v>
      </c>
      <c r="F29">
        <v>14854</v>
      </c>
      <c r="G29">
        <v>13169</v>
      </c>
      <c r="H29">
        <v>13318</v>
      </c>
      <c r="I29">
        <v>11251</v>
      </c>
      <c r="J29">
        <v>11764</v>
      </c>
      <c r="K29">
        <v>10963</v>
      </c>
      <c r="L29">
        <v>9503</v>
      </c>
      <c r="M29">
        <v>8325</v>
      </c>
      <c r="N29">
        <v>8340</v>
      </c>
      <c r="O29">
        <v>10354</v>
      </c>
      <c r="P29">
        <v>4975</v>
      </c>
      <c r="Q29">
        <v>5354</v>
      </c>
      <c r="R29">
        <v>4594</v>
      </c>
      <c r="S29">
        <v>3464</v>
      </c>
      <c r="T29">
        <v>3095</v>
      </c>
      <c r="U29">
        <v>4101</v>
      </c>
      <c r="V29">
        <v>3193</v>
      </c>
      <c r="W29">
        <v>3150</v>
      </c>
    </row>
    <row r="30" spans="1:23" x14ac:dyDescent="0.25">
      <c r="A30" s="5" t="s">
        <v>84</v>
      </c>
      <c r="B30" s="5" t="s">
        <v>85</v>
      </c>
      <c r="C30">
        <v>22550</v>
      </c>
      <c r="D30">
        <v>22194</v>
      </c>
      <c r="E30">
        <v>20521</v>
      </c>
      <c r="F30">
        <v>19485</v>
      </c>
      <c r="G30">
        <v>17997</v>
      </c>
      <c r="H30">
        <v>15350</v>
      </c>
      <c r="I30">
        <v>14641</v>
      </c>
      <c r="J30">
        <v>14934</v>
      </c>
      <c r="K30">
        <v>14510</v>
      </c>
      <c r="L30">
        <v>14207</v>
      </c>
      <c r="M30">
        <v>13996</v>
      </c>
      <c r="N30">
        <v>15957</v>
      </c>
      <c r="O30">
        <v>17221</v>
      </c>
      <c r="P30">
        <v>5737</v>
      </c>
      <c r="Q30">
        <v>5095</v>
      </c>
      <c r="R30">
        <v>4928</v>
      </c>
      <c r="S30">
        <v>4660</v>
      </c>
      <c r="T30">
        <v>4836</v>
      </c>
      <c r="U30">
        <v>4863</v>
      </c>
      <c r="V30">
        <v>4382</v>
      </c>
      <c r="W30">
        <v>4221</v>
      </c>
    </row>
    <row r="31" spans="1:23" x14ac:dyDescent="0.25">
      <c r="A31" s="5" t="s">
        <v>86</v>
      </c>
      <c r="B31" s="5" t="s">
        <v>87</v>
      </c>
      <c r="C31">
        <v>42568</v>
      </c>
      <c r="D31">
        <v>40445</v>
      </c>
      <c r="E31">
        <v>37441</v>
      </c>
      <c r="F31">
        <v>36175</v>
      </c>
      <c r="G31">
        <v>32836</v>
      </c>
      <c r="H31">
        <v>30241</v>
      </c>
      <c r="I31">
        <v>26821</v>
      </c>
      <c r="J31">
        <v>27338</v>
      </c>
      <c r="K31">
        <v>26038</v>
      </c>
      <c r="L31">
        <v>24391</v>
      </c>
      <c r="M31">
        <v>23049</v>
      </c>
      <c r="N31">
        <v>24688</v>
      </c>
      <c r="O31">
        <v>27738</v>
      </c>
      <c r="P31">
        <v>10853</v>
      </c>
      <c r="Q31">
        <v>10548</v>
      </c>
      <c r="R31">
        <v>9684</v>
      </c>
      <c r="S31">
        <v>8299</v>
      </c>
      <c r="T31">
        <v>8197</v>
      </c>
      <c r="U31">
        <v>8995</v>
      </c>
      <c r="V31">
        <v>7615</v>
      </c>
      <c r="W31">
        <v>7404</v>
      </c>
    </row>
    <row r="32" spans="1:23" x14ac:dyDescent="0.25">
      <c r="A32" s="5" t="s">
        <v>88</v>
      </c>
      <c r="B32" s="5" t="s">
        <v>89</v>
      </c>
      <c r="C32">
        <v>16871</v>
      </c>
      <c r="D32">
        <v>15714</v>
      </c>
      <c r="E32">
        <v>14189</v>
      </c>
      <c r="F32">
        <v>13554</v>
      </c>
      <c r="G32">
        <v>12101</v>
      </c>
      <c r="H32">
        <v>10076</v>
      </c>
      <c r="I32">
        <v>9628</v>
      </c>
      <c r="J32">
        <v>11886</v>
      </c>
      <c r="K32">
        <v>10359</v>
      </c>
      <c r="L32">
        <v>8457</v>
      </c>
      <c r="M32">
        <v>11090</v>
      </c>
      <c r="N32">
        <v>7848</v>
      </c>
      <c r="O32">
        <v>9213</v>
      </c>
      <c r="P32">
        <v>3986</v>
      </c>
      <c r="Q32">
        <v>3964</v>
      </c>
      <c r="R32" t="s">
        <v>67</v>
      </c>
      <c r="S32" t="s">
        <v>67</v>
      </c>
      <c r="T32" t="s">
        <v>67</v>
      </c>
      <c r="U32" t="s">
        <v>67</v>
      </c>
      <c r="V32" t="s">
        <v>67</v>
      </c>
      <c r="W32" t="s">
        <v>67</v>
      </c>
    </row>
    <row r="33" spans="1:23" x14ac:dyDescent="0.25">
      <c r="A33" s="5" t="s">
        <v>90</v>
      </c>
      <c r="B33" s="5" t="s">
        <v>91</v>
      </c>
      <c r="C33">
        <v>9821</v>
      </c>
      <c r="D33">
        <v>6398</v>
      </c>
      <c r="E33">
        <v>6962</v>
      </c>
      <c r="F33">
        <v>7886</v>
      </c>
      <c r="G33">
        <v>7521</v>
      </c>
      <c r="H33">
        <v>9141</v>
      </c>
      <c r="I33">
        <v>7871</v>
      </c>
      <c r="J33">
        <v>6307</v>
      </c>
      <c r="K33">
        <v>8136</v>
      </c>
      <c r="L33">
        <v>9730</v>
      </c>
      <c r="M33">
        <v>7897</v>
      </c>
      <c r="N33">
        <v>11310</v>
      </c>
      <c r="O33">
        <v>11668</v>
      </c>
      <c r="P33">
        <v>2157</v>
      </c>
      <c r="Q33">
        <v>2789</v>
      </c>
      <c r="R33" t="s">
        <v>67</v>
      </c>
      <c r="S33" t="s">
        <v>67</v>
      </c>
      <c r="T33" t="s">
        <v>67</v>
      </c>
      <c r="U33" t="s">
        <v>67</v>
      </c>
      <c r="V33" t="s">
        <v>67</v>
      </c>
      <c r="W33" t="s">
        <v>67</v>
      </c>
    </row>
    <row r="34" spans="1:23" x14ac:dyDescent="0.25">
      <c r="A34" s="5" t="s">
        <v>92</v>
      </c>
      <c r="B34" s="5" t="s">
        <v>93</v>
      </c>
      <c r="C34">
        <v>26693</v>
      </c>
      <c r="D34">
        <v>22112</v>
      </c>
      <c r="E34">
        <v>21150</v>
      </c>
      <c r="F34">
        <v>21440</v>
      </c>
      <c r="G34">
        <v>19622</v>
      </c>
      <c r="H34">
        <v>19217</v>
      </c>
      <c r="I34">
        <v>17499</v>
      </c>
      <c r="J34">
        <v>18193</v>
      </c>
      <c r="K34">
        <v>18495</v>
      </c>
      <c r="L34">
        <v>18188</v>
      </c>
      <c r="M34">
        <v>18988</v>
      </c>
      <c r="N34">
        <v>19158</v>
      </c>
      <c r="O34">
        <v>20882</v>
      </c>
      <c r="P34">
        <v>6143</v>
      </c>
      <c r="Q34">
        <v>6753</v>
      </c>
      <c r="R34">
        <v>6617</v>
      </c>
      <c r="S34">
        <v>6164</v>
      </c>
      <c r="T34">
        <v>6390</v>
      </c>
      <c r="U34">
        <v>7347</v>
      </c>
      <c r="V34">
        <v>5625</v>
      </c>
      <c r="W34">
        <v>5501</v>
      </c>
    </row>
    <row r="35" spans="1:23" x14ac:dyDescent="0.25">
      <c r="A35" s="5" t="s">
        <v>78</v>
      </c>
      <c r="B35" s="5" t="s">
        <v>79</v>
      </c>
      <c r="C35">
        <v>480.4</v>
      </c>
      <c r="D35">
        <v>482.9</v>
      </c>
      <c r="E35">
        <v>461.9</v>
      </c>
      <c r="F35">
        <v>464.8</v>
      </c>
      <c r="G35">
        <v>427.6</v>
      </c>
      <c r="H35">
        <v>352.5</v>
      </c>
      <c r="I35">
        <v>311</v>
      </c>
      <c r="J35">
        <v>377.4</v>
      </c>
      <c r="K35">
        <v>397.2</v>
      </c>
      <c r="L35">
        <v>343.3</v>
      </c>
      <c r="M35">
        <v>289.10000000000002</v>
      </c>
      <c r="N35">
        <v>264.5</v>
      </c>
      <c r="O35">
        <v>272.89999999999998</v>
      </c>
      <c r="P35">
        <v>239.1</v>
      </c>
      <c r="Q35">
        <v>220.8</v>
      </c>
      <c r="R35">
        <v>224.2</v>
      </c>
      <c r="S35">
        <v>151.4</v>
      </c>
      <c r="T35">
        <v>92.2</v>
      </c>
      <c r="U35">
        <v>101.4</v>
      </c>
      <c r="V35">
        <v>145.69999999999999</v>
      </c>
      <c r="W35">
        <v>142.4</v>
      </c>
    </row>
    <row r="36" spans="1:23" x14ac:dyDescent="0.25">
      <c r="A36" s="5" t="s">
        <v>94</v>
      </c>
      <c r="B36" s="5" t="s">
        <v>95</v>
      </c>
      <c r="C36">
        <v>15395</v>
      </c>
      <c r="D36">
        <v>17850</v>
      </c>
      <c r="E36">
        <v>15828</v>
      </c>
      <c r="F36">
        <v>14270</v>
      </c>
      <c r="G36">
        <v>12786</v>
      </c>
      <c r="H36">
        <v>10672</v>
      </c>
      <c r="I36">
        <v>9011</v>
      </c>
      <c r="J36">
        <v>8767</v>
      </c>
      <c r="K36">
        <v>7146</v>
      </c>
      <c r="L36">
        <v>5860</v>
      </c>
      <c r="M36">
        <v>3773</v>
      </c>
      <c r="N36">
        <v>5265</v>
      </c>
      <c r="O36">
        <v>6583</v>
      </c>
      <c r="P36">
        <v>4471</v>
      </c>
      <c r="Q36">
        <v>3574</v>
      </c>
      <c r="R36">
        <v>2842</v>
      </c>
      <c r="S36">
        <v>1983</v>
      </c>
      <c r="T36">
        <v>1715</v>
      </c>
      <c r="U36">
        <v>1547</v>
      </c>
      <c r="V36">
        <v>1844</v>
      </c>
      <c r="W36">
        <v>1761</v>
      </c>
    </row>
    <row r="37" spans="1:23" x14ac:dyDescent="0.25">
      <c r="A37" s="5" t="s">
        <v>96</v>
      </c>
      <c r="B37" s="5" t="s">
        <v>97</v>
      </c>
      <c r="C37">
        <v>42568</v>
      </c>
      <c r="D37">
        <v>40445</v>
      </c>
      <c r="E37">
        <v>37441</v>
      </c>
      <c r="F37">
        <v>36175</v>
      </c>
      <c r="G37">
        <v>32836</v>
      </c>
      <c r="H37">
        <v>30241</v>
      </c>
      <c r="I37">
        <v>26821</v>
      </c>
      <c r="J37">
        <v>27338</v>
      </c>
      <c r="K37">
        <v>26038</v>
      </c>
      <c r="L37">
        <v>24391</v>
      </c>
      <c r="M37">
        <v>23049</v>
      </c>
      <c r="N37">
        <v>24688</v>
      </c>
      <c r="O37">
        <v>27738</v>
      </c>
      <c r="P37">
        <v>10853</v>
      </c>
      <c r="Q37">
        <v>10548</v>
      </c>
      <c r="R37">
        <v>9684</v>
      </c>
      <c r="S37">
        <v>8299</v>
      </c>
      <c r="T37">
        <v>8197</v>
      </c>
      <c r="U37">
        <v>8995</v>
      </c>
      <c r="V37">
        <v>7615</v>
      </c>
      <c r="W37">
        <v>7404</v>
      </c>
    </row>
    <row r="38" spans="1:23" x14ac:dyDescent="0.25">
      <c r="A38" s="5" t="s">
        <v>98</v>
      </c>
      <c r="B38" s="5" t="s">
        <v>99</v>
      </c>
      <c r="C38">
        <v>200.01</v>
      </c>
      <c r="D38">
        <v>200.01</v>
      </c>
      <c r="E38">
        <v>200.01</v>
      </c>
      <c r="F38">
        <v>200.01</v>
      </c>
      <c r="G38">
        <v>200.01</v>
      </c>
      <c r="H38">
        <v>200.01</v>
      </c>
      <c r="I38">
        <v>200.01</v>
      </c>
      <c r="J38">
        <v>200</v>
      </c>
      <c r="K38">
        <v>200</v>
      </c>
      <c r="L38">
        <v>200</v>
      </c>
      <c r="M38">
        <v>169</v>
      </c>
      <c r="N38">
        <v>169</v>
      </c>
      <c r="O38">
        <v>161.69999999999999</v>
      </c>
      <c r="P38">
        <v>146.5</v>
      </c>
      <c r="Q38">
        <v>145.9</v>
      </c>
      <c r="R38">
        <v>145.4</v>
      </c>
      <c r="S38">
        <v>135.4</v>
      </c>
      <c r="T38">
        <v>129.19999999999999</v>
      </c>
      <c r="U38">
        <v>126</v>
      </c>
      <c r="V38">
        <v>125.7</v>
      </c>
      <c r="W38" t="s">
        <v>67</v>
      </c>
    </row>
    <row r="39" spans="1:23" x14ac:dyDescent="0.25">
      <c r="A39" s="5" t="s">
        <v>102</v>
      </c>
      <c r="B39" s="5" t="s">
        <v>103</v>
      </c>
      <c r="C39">
        <v>-2.94</v>
      </c>
      <c r="D39">
        <v>19.25</v>
      </c>
      <c r="E39">
        <v>21.38</v>
      </c>
      <c r="F39">
        <v>19.89</v>
      </c>
      <c r="G39">
        <v>19.350000000000001</v>
      </c>
      <c r="H39">
        <v>15.4</v>
      </c>
      <c r="I39">
        <v>12.3</v>
      </c>
      <c r="J39">
        <v>13.33</v>
      </c>
      <c r="K39">
        <v>9.31</v>
      </c>
      <c r="L39">
        <v>6.19</v>
      </c>
      <c r="M39">
        <v>-10.42</v>
      </c>
      <c r="N39">
        <v>-5.93</v>
      </c>
      <c r="O39">
        <v>9.41</v>
      </c>
      <c r="P39">
        <v>10.18</v>
      </c>
      <c r="Q39">
        <v>9.61</v>
      </c>
      <c r="R39">
        <v>6.83</v>
      </c>
      <c r="S39">
        <v>5.33</v>
      </c>
      <c r="T39">
        <v>4.0999999999999996</v>
      </c>
      <c r="U39">
        <v>-1.95</v>
      </c>
      <c r="V39">
        <v>1.99</v>
      </c>
      <c r="W39" t="s">
        <v>67</v>
      </c>
    </row>
    <row r="40" spans="1:23" x14ac:dyDescent="0.25">
      <c r="A40" s="5" t="s">
        <v>104</v>
      </c>
      <c r="B40" s="5" t="s">
        <v>105</v>
      </c>
      <c r="C40">
        <v>-6.13</v>
      </c>
      <c r="D40">
        <v>14.49</v>
      </c>
      <c r="E40">
        <v>14.92</v>
      </c>
      <c r="F40">
        <v>14.01</v>
      </c>
      <c r="G40">
        <v>13.64</v>
      </c>
      <c r="H40">
        <v>11.88</v>
      </c>
      <c r="I40">
        <v>9.6199999999999992</v>
      </c>
      <c r="J40">
        <v>9.42</v>
      </c>
      <c r="K40">
        <v>6.21</v>
      </c>
      <c r="L40">
        <v>2.88</v>
      </c>
      <c r="M40">
        <v>-9.76</v>
      </c>
      <c r="N40">
        <v>-6.84</v>
      </c>
      <c r="O40">
        <v>6.79</v>
      </c>
      <c r="P40">
        <v>6.72</v>
      </c>
      <c r="Q40">
        <v>6.38</v>
      </c>
      <c r="R40">
        <v>4.88</v>
      </c>
      <c r="S40">
        <v>2.37</v>
      </c>
      <c r="T40">
        <v>1.75</v>
      </c>
      <c r="U40">
        <v>-2.0499999999999998</v>
      </c>
      <c r="V40">
        <v>1.6</v>
      </c>
      <c r="W40">
        <v>1.91</v>
      </c>
    </row>
    <row r="41" spans="1:23" x14ac:dyDescent="0.25">
      <c r="A41" s="5" t="s">
        <v>106</v>
      </c>
      <c r="B41" s="5" t="s">
        <v>107</v>
      </c>
      <c r="C41">
        <v>-6.13</v>
      </c>
      <c r="D41">
        <v>14.49</v>
      </c>
      <c r="E41">
        <v>14.92</v>
      </c>
      <c r="F41">
        <v>14.01</v>
      </c>
      <c r="G41">
        <v>13.64</v>
      </c>
      <c r="H41">
        <v>11.88</v>
      </c>
      <c r="I41">
        <v>9.6199999999999992</v>
      </c>
      <c r="J41">
        <v>9.42</v>
      </c>
      <c r="K41">
        <v>6.21</v>
      </c>
      <c r="L41">
        <v>2.88</v>
      </c>
      <c r="M41">
        <v>-9.76</v>
      </c>
      <c r="N41">
        <v>-6.84</v>
      </c>
      <c r="O41">
        <v>6.52</v>
      </c>
      <c r="P41">
        <v>6.44</v>
      </c>
      <c r="Q41">
        <v>6.1</v>
      </c>
      <c r="R41">
        <v>4.62</v>
      </c>
      <c r="S41">
        <v>2.2400000000000002</v>
      </c>
      <c r="T41">
        <v>1.66</v>
      </c>
      <c r="U41">
        <v>-2.0499999999999998</v>
      </c>
      <c r="V41">
        <v>1.53</v>
      </c>
      <c r="W41">
        <v>1.83</v>
      </c>
    </row>
    <row r="42" spans="1:23" x14ac:dyDescent="0.25">
      <c r="A42" s="5" t="s">
        <v>108</v>
      </c>
      <c r="B42" s="5" t="s">
        <v>109</v>
      </c>
      <c r="C42">
        <v>4</v>
      </c>
      <c r="D42">
        <v>4.75</v>
      </c>
      <c r="E42">
        <v>4.5</v>
      </c>
      <c r="F42">
        <v>4.25</v>
      </c>
      <c r="G42">
        <v>3.75</v>
      </c>
      <c r="H42">
        <v>3.25</v>
      </c>
      <c r="I42">
        <v>2.5</v>
      </c>
      <c r="J42">
        <v>2.25</v>
      </c>
      <c r="K42">
        <v>1.5</v>
      </c>
      <c r="L42" t="s">
        <v>67</v>
      </c>
      <c r="M42" t="s">
        <v>67</v>
      </c>
      <c r="N42" t="s">
        <v>67</v>
      </c>
      <c r="O42">
        <v>2</v>
      </c>
      <c r="P42">
        <v>2</v>
      </c>
      <c r="Q42">
        <v>1</v>
      </c>
      <c r="R42">
        <v>0.8</v>
      </c>
      <c r="S42">
        <v>0.52</v>
      </c>
      <c r="T42">
        <v>0.45</v>
      </c>
      <c r="U42" t="s">
        <v>67</v>
      </c>
      <c r="V42">
        <v>0.51</v>
      </c>
      <c r="W42" t="s">
        <v>67</v>
      </c>
    </row>
    <row r="43" spans="1:23" x14ac:dyDescent="0.25">
      <c r="A43" s="5" t="s">
        <v>110</v>
      </c>
      <c r="B43" s="5" t="s">
        <v>111</v>
      </c>
      <c r="C43">
        <v>800.02</v>
      </c>
      <c r="D43">
        <v>950</v>
      </c>
      <c r="E43">
        <v>900</v>
      </c>
      <c r="F43">
        <v>850</v>
      </c>
      <c r="G43">
        <v>750</v>
      </c>
      <c r="H43">
        <v>650</v>
      </c>
      <c r="I43">
        <v>500</v>
      </c>
      <c r="J43">
        <v>450</v>
      </c>
      <c r="K43">
        <v>300</v>
      </c>
      <c r="L43" t="s">
        <v>67</v>
      </c>
      <c r="M43" t="s">
        <v>67</v>
      </c>
      <c r="N43" t="s">
        <v>67</v>
      </c>
      <c r="O43">
        <v>323.39999999999998</v>
      </c>
      <c r="P43">
        <v>293.10000000000002</v>
      </c>
      <c r="Q43">
        <v>145.9</v>
      </c>
      <c r="R43">
        <v>116.3</v>
      </c>
      <c r="S43">
        <v>70.400000000000006</v>
      </c>
      <c r="T43">
        <v>58.6</v>
      </c>
      <c r="U43" t="s">
        <v>67</v>
      </c>
      <c r="V43">
        <v>64.099999999999994</v>
      </c>
      <c r="W43" t="s">
        <v>67</v>
      </c>
    </row>
    <row r="44" spans="1:23" x14ac:dyDescent="0.25">
      <c r="A44" s="5" t="s">
        <v>124</v>
      </c>
      <c r="B44" s="5" t="s">
        <v>125</v>
      </c>
      <c r="C44">
        <v>222.39</v>
      </c>
      <c r="D44">
        <v>222.02</v>
      </c>
      <c r="E44">
        <v>220.04</v>
      </c>
      <c r="F44">
        <v>202.74</v>
      </c>
      <c r="G44">
        <v>196.15</v>
      </c>
      <c r="H44">
        <v>172.52</v>
      </c>
      <c r="I44">
        <v>166.65</v>
      </c>
      <c r="J44">
        <v>163.68</v>
      </c>
      <c r="K44">
        <v>152.52000000000001</v>
      </c>
      <c r="L44">
        <v>130.22999999999999</v>
      </c>
      <c r="M44">
        <v>118.91</v>
      </c>
      <c r="N44">
        <v>143.41999999999999</v>
      </c>
      <c r="O44">
        <v>102.78</v>
      </c>
      <c r="P44">
        <v>101.62</v>
      </c>
      <c r="Q44">
        <v>94.84</v>
      </c>
      <c r="R44">
        <v>86.64</v>
      </c>
      <c r="S44">
        <v>85.19</v>
      </c>
      <c r="T44">
        <v>88.3</v>
      </c>
      <c r="U44">
        <v>89.15</v>
      </c>
      <c r="V44">
        <v>80.47</v>
      </c>
      <c r="W44" t="s">
        <v>67</v>
      </c>
    </row>
    <row r="45" spans="1:23" x14ac:dyDescent="0.25">
      <c r="A45" s="5" t="s">
        <v>112</v>
      </c>
      <c r="B45" s="5" t="s">
        <v>113</v>
      </c>
      <c r="C45">
        <v>76.97</v>
      </c>
      <c r="D45">
        <v>89.25</v>
      </c>
      <c r="E45">
        <v>79.14</v>
      </c>
      <c r="F45">
        <v>71.349999999999994</v>
      </c>
      <c r="G45">
        <v>63.93</v>
      </c>
      <c r="H45">
        <v>53.36</v>
      </c>
      <c r="I45">
        <v>45.05</v>
      </c>
      <c r="J45">
        <v>43.84</v>
      </c>
      <c r="K45">
        <v>35.729999999999997</v>
      </c>
      <c r="L45">
        <v>29.3</v>
      </c>
      <c r="M45">
        <v>22.32</v>
      </c>
      <c r="N45">
        <v>31.16</v>
      </c>
      <c r="O45">
        <v>40.71</v>
      </c>
      <c r="P45">
        <v>30.52</v>
      </c>
      <c r="Q45">
        <v>24.5</v>
      </c>
      <c r="R45">
        <v>19.55</v>
      </c>
      <c r="S45">
        <v>14.65</v>
      </c>
      <c r="T45">
        <v>13.28</v>
      </c>
      <c r="U45">
        <v>12.28</v>
      </c>
      <c r="V45">
        <v>14.67</v>
      </c>
      <c r="W45" t="s">
        <v>67</v>
      </c>
    </row>
    <row r="46" spans="1:23" x14ac:dyDescent="0.25">
      <c r="A46" s="5" t="s">
        <v>114</v>
      </c>
      <c r="B46" s="5" t="s">
        <v>115</v>
      </c>
      <c r="C46">
        <v>22.07</v>
      </c>
      <c r="D46">
        <v>24.89</v>
      </c>
      <c r="E46">
        <v>26.1</v>
      </c>
      <c r="F46">
        <v>24.69</v>
      </c>
      <c r="G46">
        <v>24.58</v>
      </c>
      <c r="H46">
        <v>20.84</v>
      </c>
      <c r="I46">
        <v>18.61</v>
      </c>
      <c r="J46">
        <v>18.920000000000002</v>
      </c>
      <c r="K46">
        <v>11.44</v>
      </c>
      <c r="L46">
        <v>9.25</v>
      </c>
      <c r="M46">
        <v>14.36</v>
      </c>
      <c r="N46">
        <v>11.15</v>
      </c>
      <c r="O46">
        <v>11.83</v>
      </c>
      <c r="P46">
        <v>5.62</v>
      </c>
      <c r="Q46">
        <v>10.57</v>
      </c>
      <c r="R46">
        <v>8.92</v>
      </c>
      <c r="S46">
        <v>9.1199999999999992</v>
      </c>
      <c r="T46">
        <v>9.8000000000000007</v>
      </c>
      <c r="U46">
        <v>5.0999999999999996</v>
      </c>
      <c r="V46">
        <v>5.58</v>
      </c>
      <c r="W46" t="s">
        <v>67</v>
      </c>
    </row>
    <row r="47" spans="1:23" x14ac:dyDescent="0.25">
      <c r="A47" s="5" t="s">
        <v>116</v>
      </c>
      <c r="B47" s="5" t="s">
        <v>117</v>
      </c>
      <c r="C47">
        <v>212.83</v>
      </c>
      <c r="D47">
        <v>202.22</v>
      </c>
      <c r="E47">
        <v>187.2</v>
      </c>
      <c r="F47">
        <v>180.87</v>
      </c>
      <c r="G47">
        <v>164.17</v>
      </c>
      <c r="H47">
        <v>151.19999999999999</v>
      </c>
      <c r="I47">
        <v>134.1</v>
      </c>
      <c r="J47">
        <v>136.69</v>
      </c>
      <c r="K47">
        <v>130.19</v>
      </c>
      <c r="L47">
        <v>121.95</v>
      </c>
      <c r="M47">
        <v>136.38999999999999</v>
      </c>
      <c r="N47">
        <v>146.08000000000001</v>
      </c>
      <c r="O47">
        <v>171.54</v>
      </c>
      <c r="P47">
        <v>74.08</v>
      </c>
      <c r="Q47">
        <v>72.290000000000006</v>
      </c>
      <c r="R47">
        <v>66.599999999999994</v>
      </c>
      <c r="S47">
        <v>61.29</v>
      </c>
      <c r="T47">
        <v>63.45</v>
      </c>
      <c r="U47">
        <v>71.39</v>
      </c>
      <c r="V47">
        <v>60.58</v>
      </c>
      <c r="W47" t="s">
        <v>67</v>
      </c>
    </row>
    <row r="48" spans="1:23" x14ac:dyDescent="0.25">
      <c r="A48" s="5" t="s">
        <v>118</v>
      </c>
      <c r="B48" s="5" t="s">
        <v>119</v>
      </c>
      <c r="C48">
        <v>241458</v>
      </c>
      <c r="D48">
        <v>243226</v>
      </c>
      <c r="E48">
        <v>235473</v>
      </c>
      <c r="F48">
        <v>220137</v>
      </c>
      <c r="G48">
        <v>207899</v>
      </c>
      <c r="H48">
        <v>189168</v>
      </c>
      <c r="I48">
        <v>177762</v>
      </c>
      <c r="J48">
        <v>169639</v>
      </c>
      <c r="K48">
        <v>163788</v>
      </c>
      <c r="L48">
        <v>148228</v>
      </c>
      <c r="M48">
        <v>134434</v>
      </c>
      <c r="N48">
        <v>139155</v>
      </c>
      <c r="O48">
        <v>151654</v>
      </c>
      <c r="P48">
        <v>85224</v>
      </c>
      <c r="Q48">
        <v>79849</v>
      </c>
      <c r="R48">
        <v>80586</v>
      </c>
      <c r="S48">
        <v>68829</v>
      </c>
      <c r="T48">
        <v>64379</v>
      </c>
      <c r="U48">
        <v>65293</v>
      </c>
      <c r="V48">
        <v>63832</v>
      </c>
      <c r="W48" t="s">
        <v>67</v>
      </c>
    </row>
    <row r="49" spans="1:23" x14ac:dyDescent="0.25">
      <c r="A49" s="5" t="s">
        <v>120</v>
      </c>
      <c r="B49" s="5" t="s">
        <v>121</v>
      </c>
      <c r="C49">
        <v>11750</v>
      </c>
      <c r="D49">
        <v>11125</v>
      </c>
      <c r="E49">
        <v>10687</v>
      </c>
      <c r="F49">
        <v>9696</v>
      </c>
      <c r="G49">
        <v>9165</v>
      </c>
      <c r="H49">
        <v>7757</v>
      </c>
      <c r="I49">
        <v>7125</v>
      </c>
      <c r="J49">
        <v>6814</v>
      </c>
      <c r="K49">
        <v>6354</v>
      </c>
      <c r="L49">
        <v>5892</v>
      </c>
      <c r="M49">
        <v>5200</v>
      </c>
      <c r="N49">
        <v>5746</v>
      </c>
      <c r="O49">
        <v>3653</v>
      </c>
      <c r="P49">
        <v>3175</v>
      </c>
      <c r="Q49">
        <v>3054</v>
      </c>
      <c r="R49">
        <v>3067</v>
      </c>
      <c r="S49">
        <v>2682</v>
      </c>
      <c r="T49">
        <v>2650</v>
      </c>
      <c r="U49">
        <v>2868</v>
      </c>
      <c r="V49">
        <v>2581</v>
      </c>
      <c r="W49" t="s">
        <v>67</v>
      </c>
    </row>
    <row r="50" spans="1:23" x14ac:dyDescent="0.25">
      <c r="A50" s="5" t="s">
        <v>122</v>
      </c>
      <c r="B50" s="5" t="s">
        <v>123</v>
      </c>
      <c r="C50">
        <v>48663</v>
      </c>
      <c r="D50">
        <v>45741</v>
      </c>
      <c r="E50">
        <v>45387</v>
      </c>
      <c r="F50">
        <v>44044</v>
      </c>
      <c r="G50">
        <v>44082</v>
      </c>
      <c r="H50">
        <v>41007</v>
      </c>
      <c r="I50">
        <v>40079</v>
      </c>
      <c r="J50">
        <v>40166</v>
      </c>
      <c r="K50">
        <v>38796</v>
      </c>
      <c r="L50">
        <v>39748</v>
      </c>
      <c r="M50">
        <v>38679</v>
      </c>
      <c r="N50">
        <v>41294</v>
      </c>
      <c r="O50">
        <v>24086</v>
      </c>
      <c r="P50">
        <v>37257</v>
      </c>
      <c r="Q50">
        <v>38251</v>
      </c>
      <c r="R50">
        <v>38064</v>
      </c>
      <c r="S50">
        <v>38963</v>
      </c>
      <c r="T50">
        <v>41166</v>
      </c>
      <c r="U50">
        <v>43922</v>
      </c>
      <c r="V50">
        <v>40431</v>
      </c>
      <c r="W50" t="s">
        <v>67</v>
      </c>
    </row>
    <row r="51" spans="1:23" x14ac:dyDescent="0.25">
      <c r="A51" s="5" t="s">
        <v>301</v>
      </c>
      <c r="B51" s="5" t="s">
        <v>302</v>
      </c>
      <c r="C51">
        <v>184208</v>
      </c>
      <c r="D51">
        <v>182564</v>
      </c>
      <c r="E51">
        <v>186898</v>
      </c>
      <c r="F51">
        <v>184201</v>
      </c>
      <c r="G51">
        <v>188707</v>
      </c>
      <c r="H51">
        <v>182408</v>
      </c>
      <c r="I51">
        <v>187504</v>
      </c>
      <c r="J51">
        <v>192976</v>
      </c>
      <c r="K51">
        <v>186246</v>
      </c>
      <c r="L51">
        <v>175722</v>
      </c>
      <c r="M51">
        <v>149483</v>
      </c>
      <c r="N51">
        <v>174184</v>
      </c>
      <c r="O51">
        <v>109587</v>
      </c>
      <c r="P51">
        <v>174680</v>
      </c>
      <c r="Q51">
        <v>173292</v>
      </c>
      <c r="R51">
        <v>156322</v>
      </c>
      <c r="S51">
        <v>167580</v>
      </c>
      <c r="T51">
        <v>177076</v>
      </c>
      <c r="U51">
        <v>172044</v>
      </c>
      <c r="V51">
        <v>158462</v>
      </c>
      <c r="W51" t="s">
        <v>67</v>
      </c>
    </row>
    <row r="52" spans="1:23" x14ac:dyDescent="0.25">
      <c r="A52" s="5" t="s">
        <v>126</v>
      </c>
      <c r="B52" s="5" t="s">
        <v>127</v>
      </c>
      <c r="C52">
        <v>43838</v>
      </c>
      <c r="D52">
        <v>45657</v>
      </c>
      <c r="E52">
        <v>48305</v>
      </c>
      <c r="F52">
        <v>48908</v>
      </c>
      <c r="G52">
        <v>48943</v>
      </c>
      <c r="H52">
        <v>45812</v>
      </c>
      <c r="I52">
        <v>43888</v>
      </c>
      <c r="J52">
        <v>41594</v>
      </c>
      <c r="K52">
        <v>39057</v>
      </c>
      <c r="L52">
        <v>38989</v>
      </c>
      <c r="M52">
        <v>29856</v>
      </c>
      <c r="N52">
        <v>34163</v>
      </c>
      <c r="O52">
        <v>26533</v>
      </c>
      <c r="P52">
        <v>43201</v>
      </c>
      <c r="Q52">
        <v>43950</v>
      </c>
      <c r="R52">
        <v>38863</v>
      </c>
      <c r="S52">
        <v>39395</v>
      </c>
      <c r="T52">
        <v>38666</v>
      </c>
      <c r="U52">
        <v>31872</v>
      </c>
      <c r="V52">
        <v>32208</v>
      </c>
      <c r="W52" t="s">
        <v>67</v>
      </c>
    </row>
    <row r="53" spans="1:23" x14ac:dyDescent="0.25">
      <c r="A53" s="5" t="s">
        <v>128</v>
      </c>
      <c r="B53" s="5" t="s">
        <v>129</v>
      </c>
      <c r="C53">
        <v>-5073</v>
      </c>
      <c r="D53">
        <v>11912</v>
      </c>
      <c r="E53">
        <v>12675</v>
      </c>
      <c r="F53">
        <v>12731</v>
      </c>
      <c r="G53">
        <v>13119</v>
      </c>
      <c r="H53">
        <v>12557</v>
      </c>
      <c r="I53">
        <v>10818</v>
      </c>
      <c r="J53">
        <v>11103</v>
      </c>
      <c r="K53">
        <v>7584</v>
      </c>
      <c r="L53">
        <v>3886</v>
      </c>
      <c r="M53">
        <v>-12268</v>
      </c>
      <c r="N53">
        <v>-8074</v>
      </c>
      <c r="O53">
        <v>6730</v>
      </c>
      <c r="P53">
        <v>11521</v>
      </c>
      <c r="Q53">
        <v>11642</v>
      </c>
      <c r="R53">
        <v>8361</v>
      </c>
      <c r="S53">
        <v>4562</v>
      </c>
      <c r="T53">
        <v>3510</v>
      </c>
      <c r="U53">
        <v>-3945</v>
      </c>
      <c r="V53">
        <v>3207</v>
      </c>
      <c r="W53" t="s">
        <v>67</v>
      </c>
    </row>
    <row r="54" spans="1:23" x14ac:dyDescent="0.25">
      <c r="A54" s="5" t="s">
        <v>130</v>
      </c>
      <c r="B54" s="5" t="s">
        <v>131</v>
      </c>
      <c r="C54" t="s">
        <v>67</v>
      </c>
      <c r="D54">
        <v>8.3000000000000007</v>
      </c>
      <c r="E54">
        <v>15.1</v>
      </c>
      <c r="F54">
        <v>13.1</v>
      </c>
      <c r="G54">
        <v>16.5</v>
      </c>
      <c r="H54">
        <v>14.8</v>
      </c>
      <c r="I54">
        <v>16.600000000000001</v>
      </c>
      <c r="J54">
        <v>9.3000000000000007</v>
      </c>
      <c r="K54">
        <v>7.7</v>
      </c>
      <c r="L54">
        <v>20.5</v>
      </c>
      <c r="M54" t="s">
        <v>67</v>
      </c>
      <c r="N54" t="s">
        <v>67</v>
      </c>
      <c r="O54">
        <v>13.1</v>
      </c>
      <c r="P54">
        <v>13.1</v>
      </c>
      <c r="Q54">
        <v>11.8</v>
      </c>
      <c r="R54">
        <v>9.6</v>
      </c>
      <c r="S54">
        <v>12.7</v>
      </c>
      <c r="T54">
        <v>8.5</v>
      </c>
      <c r="U54" t="s">
        <v>67</v>
      </c>
      <c r="V54">
        <v>10.7</v>
      </c>
      <c r="W54">
        <v>10.199999999999999</v>
      </c>
    </row>
    <row r="55" spans="1:23" x14ac:dyDescent="0.25">
      <c r="A55" s="5" t="s">
        <v>132</v>
      </c>
      <c r="B55" s="5" t="s">
        <v>133</v>
      </c>
      <c r="C55">
        <v>0.52</v>
      </c>
      <c r="D55">
        <v>0.54</v>
      </c>
      <c r="E55">
        <v>1.02</v>
      </c>
      <c r="F55">
        <v>0.91</v>
      </c>
      <c r="G55">
        <v>1.1399999999999999</v>
      </c>
      <c r="H55">
        <v>1.02</v>
      </c>
      <c r="I55">
        <v>0.96</v>
      </c>
      <c r="J55">
        <v>0.54</v>
      </c>
      <c r="K55">
        <v>0.32</v>
      </c>
      <c r="L55">
        <v>0.45</v>
      </c>
      <c r="M55">
        <v>0.32</v>
      </c>
      <c r="N55">
        <v>0.2</v>
      </c>
      <c r="O55">
        <v>0.87</v>
      </c>
      <c r="P55">
        <v>0.87</v>
      </c>
      <c r="Q55">
        <v>0.79</v>
      </c>
      <c r="R55">
        <v>0.54</v>
      </c>
      <c r="S55">
        <v>0.35</v>
      </c>
      <c r="T55">
        <v>0.17</v>
      </c>
      <c r="U55">
        <v>0.17</v>
      </c>
      <c r="V55">
        <v>0.21</v>
      </c>
      <c r="W55" t="s">
        <v>67</v>
      </c>
    </row>
    <row r="56" spans="1:23" x14ac:dyDescent="0.25">
      <c r="A56" s="5" t="s">
        <v>134</v>
      </c>
      <c r="B56" s="5" t="s">
        <v>135</v>
      </c>
      <c r="C56">
        <v>1.5</v>
      </c>
      <c r="D56">
        <v>1.35</v>
      </c>
      <c r="E56">
        <v>2.84</v>
      </c>
      <c r="F56">
        <v>2.57</v>
      </c>
      <c r="G56">
        <v>3.51</v>
      </c>
      <c r="H56">
        <v>3.29</v>
      </c>
      <c r="I56">
        <v>3.54</v>
      </c>
      <c r="J56">
        <v>2</v>
      </c>
      <c r="K56">
        <v>1.35</v>
      </c>
      <c r="L56">
        <v>2.02</v>
      </c>
      <c r="M56">
        <v>1.69</v>
      </c>
      <c r="N56">
        <v>0.93</v>
      </c>
      <c r="O56">
        <v>2.19</v>
      </c>
      <c r="P56">
        <v>2.89</v>
      </c>
      <c r="Q56">
        <v>3.06</v>
      </c>
      <c r="R56">
        <v>2.39</v>
      </c>
      <c r="S56">
        <v>2.0499999999999998</v>
      </c>
      <c r="T56">
        <v>1.1200000000000001</v>
      </c>
      <c r="U56">
        <v>1.21</v>
      </c>
      <c r="V56">
        <v>1.17</v>
      </c>
      <c r="W56" t="s">
        <v>67</v>
      </c>
    </row>
    <row r="57" spans="1:23" x14ac:dyDescent="0.25">
      <c r="A57" s="5" t="s">
        <v>136</v>
      </c>
      <c r="B57" s="5" t="s">
        <v>137</v>
      </c>
      <c r="C57">
        <v>5.22</v>
      </c>
      <c r="D57">
        <v>4.8499999999999996</v>
      </c>
      <c r="E57">
        <v>8.6199999999999992</v>
      </c>
      <c r="F57">
        <v>7.44</v>
      </c>
      <c r="G57">
        <v>9.14</v>
      </c>
      <c r="H57">
        <v>8.42</v>
      </c>
      <c r="I57">
        <v>8.57</v>
      </c>
      <c r="J57">
        <v>4.63</v>
      </c>
      <c r="K57">
        <v>4.2</v>
      </c>
      <c r="L57">
        <v>6.4</v>
      </c>
      <c r="M57">
        <v>2.62</v>
      </c>
      <c r="N57">
        <v>2.59</v>
      </c>
      <c r="O57">
        <v>7.52</v>
      </c>
      <c r="P57">
        <v>15.68</v>
      </c>
      <c r="Q57">
        <v>7.09</v>
      </c>
      <c r="R57">
        <v>5.24</v>
      </c>
      <c r="S57">
        <v>3.3</v>
      </c>
      <c r="T57">
        <v>1.52</v>
      </c>
      <c r="U57">
        <v>2.91</v>
      </c>
      <c r="V57">
        <v>3.06</v>
      </c>
      <c r="W57" t="s">
        <v>67</v>
      </c>
    </row>
    <row r="58" spans="1:23" x14ac:dyDescent="0.25">
      <c r="A58" s="5" t="s">
        <v>138</v>
      </c>
      <c r="B58" s="5" t="s">
        <v>139</v>
      </c>
      <c r="C58">
        <v>3.47</v>
      </c>
      <c r="D58">
        <v>3.93</v>
      </c>
      <c r="E58">
        <v>2</v>
      </c>
      <c r="F58">
        <v>2.31</v>
      </c>
      <c r="G58">
        <v>1.67</v>
      </c>
      <c r="H58">
        <v>1.85</v>
      </c>
      <c r="I58">
        <v>1.57</v>
      </c>
      <c r="J58">
        <v>2.57</v>
      </c>
      <c r="K58">
        <v>3.12</v>
      </c>
      <c r="L58" t="s">
        <v>67</v>
      </c>
      <c r="M58" t="s">
        <v>67</v>
      </c>
      <c r="N58" t="s">
        <v>67</v>
      </c>
      <c r="O58">
        <v>2.25</v>
      </c>
      <c r="P58">
        <v>2.27</v>
      </c>
      <c r="Q58">
        <v>1.33</v>
      </c>
      <c r="R58">
        <v>1.71</v>
      </c>
      <c r="S58">
        <v>1.73</v>
      </c>
      <c r="T58">
        <v>3.02</v>
      </c>
      <c r="U58" t="s">
        <v>67</v>
      </c>
      <c r="V58">
        <v>2.98</v>
      </c>
      <c r="W58" t="s">
        <v>67</v>
      </c>
    </row>
    <row r="59" spans="1:23" x14ac:dyDescent="0.25">
      <c r="A59" s="5" t="s">
        <v>140</v>
      </c>
      <c r="B59" s="5" t="s">
        <v>141</v>
      </c>
      <c r="C59">
        <v>-5.3</v>
      </c>
      <c r="D59">
        <v>12</v>
      </c>
      <c r="E59">
        <v>6.6</v>
      </c>
      <c r="F59">
        <v>7.6</v>
      </c>
      <c r="G59">
        <v>6.1</v>
      </c>
      <c r="H59">
        <v>6.8</v>
      </c>
      <c r="I59">
        <v>6</v>
      </c>
      <c r="J59">
        <v>10.8</v>
      </c>
      <c r="K59">
        <v>12.9</v>
      </c>
      <c r="L59">
        <v>4.9000000000000004</v>
      </c>
      <c r="M59">
        <v>-25.9</v>
      </c>
      <c r="N59">
        <v>-23.7</v>
      </c>
      <c r="O59">
        <v>7.6</v>
      </c>
      <c r="P59">
        <v>7.6</v>
      </c>
      <c r="Q59">
        <v>8.5</v>
      </c>
      <c r="R59">
        <v>10.4</v>
      </c>
      <c r="S59">
        <v>7.9</v>
      </c>
      <c r="T59">
        <v>11.7</v>
      </c>
      <c r="U59">
        <v>-13.8</v>
      </c>
      <c r="V59">
        <v>9.4</v>
      </c>
      <c r="W59">
        <v>9.8000000000000007</v>
      </c>
    </row>
    <row r="60" spans="1:23" x14ac:dyDescent="0.25">
      <c r="A60" s="5" t="s">
        <v>142</v>
      </c>
      <c r="B60" s="5" t="s">
        <v>143</v>
      </c>
      <c r="C60">
        <v>-7.96</v>
      </c>
      <c r="D60">
        <v>16.23</v>
      </c>
      <c r="E60">
        <v>18.86</v>
      </c>
      <c r="F60">
        <v>19.64</v>
      </c>
      <c r="G60">
        <v>21.33</v>
      </c>
      <c r="H60">
        <v>22.26</v>
      </c>
      <c r="I60">
        <v>21.34</v>
      </c>
      <c r="J60">
        <v>21.48</v>
      </c>
      <c r="K60">
        <v>17.38</v>
      </c>
      <c r="L60">
        <v>9.83</v>
      </c>
      <c r="M60">
        <v>-43.72</v>
      </c>
      <c r="N60">
        <v>-21.34</v>
      </c>
      <c r="O60">
        <v>15.5</v>
      </c>
      <c r="P60">
        <v>21.96</v>
      </c>
      <c r="Q60">
        <v>26.01</v>
      </c>
      <c r="R60">
        <v>23.71</v>
      </c>
      <c r="S60">
        <v>15.83</v>
      </c>
      <c r="T60">
        <v>13.18</v>
      </c>
      <c r="U60">
        <v>-16.649999999999999</v>
      </c>
      <c r="V60">
        <v>11.1</v>
      </c>
      <c r="W60">
        <v>13.33</v>
      </c>
    </row>
    <row r="61" spans="1:23" x14ac:dyDescent="0.25">
      <c r="A61" s="5" t="s">
        <v>144</v>
      </c>
      <c r="B61" s="5" t="s">
        <v>145</v>
      </c>
      <c r="C61">
        <v>-2.75</v>
      </c>
      <c r="D61">
        <v>6.52</v>
      </c>
      <c r="E61">
        <v>6.78</v>
      </c>
      <c r="F61">
        <v>6.91</v>
      </c>
      <c r="G61">
        <v>6.95</v>
      </c>
      <c r="H61">
        <v>6.88</v>
      </c>
      <c r="I61">
        <v>5.77</v>
      </c>
      <c r="J61">
        <v>5.75</v>
      </c>
      <c r="K61">
        <v>4.07</v>
      </c>
      <c r="L61">
        <v>2.21</v>
      </c>
      <c r="M61">
        <v>-8.2100000000000009</v>
      </c>
      <c r="N61">
        <v>-4.6399999999999997</v>
      </c>
      <c r="O61">
        <v>6.14</v>
      </c>
      <c r="P61">
        <v>6.6</v>
      </c>
      <c r="Q61">
        <v>6.72</v>
      </c>
      <c r="R61">
        <v>5.35</v>
      </c>
      <c r="S61">
        <v>2.72</v>
      </c>
      <c r="T61">
        <v>1.98</v>
      </c>
      <c r="U61">
        <v>-2.29</v>
      </c>
      <c r="V61">
        <v>2.02</v>
      </c>
      <c r="W61">
        <v>2.57</v>
      </c>
    </row>
    <row r="62" spans="1:23" x14ac:dyDescent="0.25">
      <c r="A62" s="5" t="s">
        <v>146</v>
      </c>
      <c r="B62" s="5" t="s">
        <v>147</v>
      </c>
      <c r="C62">
        <v>-2.13</v>
      </c>
      <c r="D62">
        <v>7.85</v>
      </c>
      <c r="E62">
        <v>8.99</v>
      </c>
      <c r="F62">
        <v>8.35</v>
      </c>
      <c r="G62">
        <v>9.34</v>
      </c>
      <c r="H62">
        <v>9.0399999999999991</v>
      </c>
      <c r="I62">
        <v>10.28</v>
      </c>
      <c r="J62">
        <v>8.48</v>
      </c>
      <c r="K62">
        <v>7.71</v>
      </c>
      <c r="L62">
        <v>5.22</v>
      </c>
      <c r="M62">
        <v>-4.03</v>
      </c>
      <c r="N62">
        <v>-1.69</v>
      </c>
      <c r="O62">
        <v>4.24</v>
      </c>
      <c r="P62">
        <v>10.07</v>
      </c>
      <c r="Q62">
        <v>9.8000000000000007</v>
      </c>
      <c r="R62">
        <v>8.02</v>
      </c>
      <c r="S62">
        <v>5.39</v>
      </c>
      <c r="T62">
        <v>4.76</v>
      </c>
      <c r="U62">
        <v>-0.9</v>
      </c>
      <c r="V62">
        <v>5.07</v>
      </c>
      <c r="W62">
        <v>5.18</v>
      </c>
    </row>
    <row r="63" spans="1:23" x14ac:dyDescent="0.25">
      <c r="A63" s="5" t="s">
        <v>148</v>
      </c>
      <c r="B63" s="5" t="s">
        <v>148</v>
      </c>
      <c r="C63">
        <v>-2.88</v>
      </c>
      <c r="D63">
        <v>7.16</v>
      </c>
      <c r="E63">
        <v>7.97</v>
      </c>
      <c r="F63">
        <v>7.75</v>
      </c>
      <c r="G63">
        <v>8.31</v>
      </c>
      <c r="H63">
        <v>7.85</v>
      </c>
      <c r="I63">
        <v>7.17</v>
      </c>
      <c r="J63">
        <v>6.89</v>
      </c>
      <c r="K63">
        <v>4.7699999999999996</v>
      </c>
      <c r="L63">
        <v>2.36</v>
      </c>
      <c r="M63">
        <v>-7.16</v>
      </c>
      <c r="N63">
        <v>-4.55</v>
      </c>
      <c r="O63">
        <v>3.68</v>
      </c>
      <c r="P63">
        <v>9.0500000000000007</v>
      </c>
      <c r="Q63">
        <v>8.81</v>
      </c>
      <c r="R63">
        <v>6.96</v>
      </c>
      <c r="S63">
        <v>3.78</v>
      </c>
      <c r="T63">
        <v>2.76</v>
      </c>
      <c r="U63">
        <v>-2.86</v>
      </c>
      <c r="V63">
        <v>2.69</v>
      </c>
      <c r="W63">
        <v>3.17</v>
      </c>
    </row>
    <row r="64" spans="1:23" x14ac:dyDescent="0.25">
      <c r="A64" s="5" t="s">
        <v>149</v>
      </c>
      <c r="B64" s="5" t="s">
        <v>150</v>
      </c>
      <c r="C64">
        <v>41.92</v>
      </c>
      <c r="D64">
        <v>41.5</v>
      </c>
      <c r="E64">
        <v>41.14</v>
      </c>
      <c r="F64">
        <v>41.06</v>
      </c>
      <c r="G64">
        <v>40.11</v>
      </c>
      <c r="H64">
        <v>44.04</v>
      </c>
      <c r="I64">
        <v>41.95</v>
      </c>
      <c r="J64">
        <v>43.03</v>
      </c>
      <c r="K64">
        <v>42.1</v>
      </c>
      <c r="L64">
        <v>38.96</v>
      </c>
      <c r="M64">
        <v>36.119999999999997</v>
      </c>
      <c r="N64">
        <v>33.78</v>
      </c>
      <c r="O64">
        <v>37.33</v>
      </c>
      <c r="P64">
        <v>45.84</v>
      </c>
      <c r="Q64">
        <v>50.76</v>
      </c>
      <c r="R64">
        <v>47.44</v>
      </c>
      <c r="S64">
        <v>41.74</v>
      </c>
      <c r="T64">
        <v>37.76</v>
      </c>
      <c r="U64">
        <v>45.59</v>
      </c>
      <c r="V64">
        <v>41.92</v>
      </c>
      <c r="W64">
        <v>42.54</v>
      </c>
    </row>
    <row r="65" spans="1:23" x14ac:dyDescent="0.25">
      <c r="A65" s="5" t="s">
        <v>151</v>
      </c>
      <c r="B65" s="5" t="s">
        <v>152</v>
      </c>
      <c r="C65">
        <v>36.17</v>
      </c>
      <c r="D65">
        <v>44.13</v>
      </c>
      <c r="E65">
        <v>42.28</v>
      </c>
      <c r="F65">
        <v>39.450000000000003</v>
      </c>
      <c r="G65">
        <v>38.94</v>
      </c>
      <c r="H65">
        <v>35.29</v>
      </c>
      <c r="I65">
        <v>33.6</v>
      </c>
      <c r="J65">
        <v>32.07</v>
      </c>
      <c r="K65">
        <v>27.44</v>
      </c>
      <c r="L65">
        <v>24.02</v>
      </c>
      <c r="M65">
        <v>16.37</v>
      </c>
      <c r="N65">
        <v>21.33</v>
      </c>
      <c r="O65">
        <v>23.73</v>
      </c>
      <c r="P65">
        <v>41.19</v>
      </c>
      <c r="Q65">
        <v>33.89</v>
      </c>
      <c r="R65">
        <v>29.35</v>
      </c>
      <c r="S65">
        <v>23.9</v>
      </c>
      <c r="T65">
        <v>20.92</v>
      </c>
      <c r="U65">
        <v>17.2</v>
      </c>
      <c r="V65">
        <v>24.22</v>
      </c>
      <c r="W65">
        <v>23.78</v>
      </c>
    </row>
    <row r="66" spans="1:23" x14ac:dyDescent="0.25">
      <c r="A66" s="5" t="s">
        <v>153</v>
      </c>
      <c r="B66" s="5" t="s">
        <v>154</v>
      </c>
      <c r="C66">
        <v>63.83</v>
      </c>
      <c r="D66">
        <v>55.87</v>
      </c>
      <c r="E66">
        <v>57.72</v>
      </c>
      <c r="F66">
        <v>60.55</v>
      </c>
      <c r="G66">
        <v>61.06</v>
      </c>
      <c r="H66">
        <v>64.709999999999994</v>
      </c>
      <c r="I66">
        <v>66.400000000000006</v>
      </c>
      <c r="J66">
        <v>67.930000000000007</v>
      </c>
      <c r="K66">
        <v>72.56</v>
      </c>
      <c r="L66">
        <v>75.98</v>
      </c>
      <c r="M66">
        <v>83.63</v>
      </c>
      <c r="N66">
        <v>78.67</v>
      </c>
      <c r="O66">
        <v>76.27</v>
      </c>
      <c r="P66">
        <v>58.81</v>
      </c>
      <c r="Q66">
        <v>66.11</v>
      </c>
      <c r="R66">
        <v>70.650000000000006</v>
      </c>
      <c r="S66">
        <v>76.099999999999994</v>
      </c>
      <c r="T66">
        <v>79.08</v>
      </c>
      <c r="U66">
        <v>82.8</v>
      </c>
      <c r="V66">
        <v>75.78</v>
      </c>
      <c r="W66">
        <v>76.22</v>
      </c>
    </row>
    <row r="67" spans="1:23" x14ac:dyDescent="0.25">
      <c r="A67" s="5" t="s">
        <v>155</v>
      </c>
      <c r="B67" s="5" t="s">
        <v>156</v>
      </c>
      <c r="C67">
        <v>176.5</v>
      </c>
      <c r="D67">
        <v>126.58</v>
      </c>
      <c r="E67">
        <v>136.54</v>
      </c>
      <c r="F67">
        <v>153.5</v>
      </c>
      <c r="G67">
        <v>156.80000000000001</v>
      </c>
      <c r="H67">
        <v>183.37</v>
      </c>
      <c r="I67">
        <v>197.64</v>
      </c>
      <c r="J67">
        <v>211.81</v>
      </c>
      <c r="K67">
        <v>264.37</v>
      </c>
      <c r="L67">
        <v>316.25</v>
      </c>
      <c r="M67">
        <v>510.96</v>
      </c>
      <c r="N67">
        <v>368.87</v>
      </c>
      <c r="O67">
        <v>321.33999999999997</v>
      </c>
      <c r="P67">
        <v>142.75</v>
      </c>
      <c r="Q67">
        <v>195.11</v>
      </c>
      <c r="R67">
        <v>240.69</v>
      </c>
      <c r="S67">
        <v>318.44</v>
      </c>
      <c r="T67">
        <v>377.91</v>
      </c>
      <c r="U67">
        <v>481.53</v>
      </c>
      <c r="V67">
        <v>312.95</v>
      </c>
      <c r="W67">
        <v>320.52999999999997</v>
      </c>
    </row>
    <row r="68" spans="1:23" x14ac:dyDescent="0.25">
      <c r="A68" s="5" t="s">
        <v>303</v>
      </c>
      <c r="B68" s="5" t="s">
        <v>304</v>
      </c>
      <c r="C68">
        <v>23.8</v>
      </c>
      <c r="D68">
        <v>25.01</v>
      </c>
      <c r="E68">
        <v>25.85</v>
      </c>
      <c r="F68">
        <v>26.55</v>
      </c>
      <c r="G68">
        <v>25.94</v>
      </c>
      <c r="H68">
        <v>25.11</v>
      </c>
      <c r="I68">
        <v>23.41</v>
      </c>
      <c r="J68">
        <v>21.55</v>
      </c>
      <c r="K68">
        <v>20.97</v>
      </c>
      <c r="L68">
        <v>22.19</v>
      </c>
      <c r="M68">
        <v>19.97</v>
      </c>
      <c r="N68">
        <v>19.61</v>
      </c>
      <c r="O68">
        <v>24.21</v>
      </c>
      <c r="P68">
        <v>24.73</v>
      </c>
      <c r="Q68">
        <v>25.36</v>
      </c>
      <c r="R68">
        <v>24.86</v>
      </c>
      <c r="S68">
        <v>23.51</v>
      </c>
      <c r="T68">
        <v>21.82</v>
      </c>
      <c r="U68">
        <v>18.53</v>
      </c>
      <c r="V68">
        <v>20.329999999999998</v>
      </c>
    </row>
    <row r="69" spans="1:23" x14ac:dyDescent="0.25">
      <c r="A69" s="5" t="s">
        <v>157</v>
      </c>
      <c r="B69" s="5" t="s">
        <v>158</v>
      </c>
      <c r="C69">
        <v>41.92</v>
      </c>
      <c r="D69">
        <v>41.51</v>
      </c>
      <c r="E69">
        <v>41.14</v>
      </c>
      <c r="F69">
        <v>41.06</v>
      </c>
      <c r="G69">
        <v>40.11</v>
      </c>
      <c r="H69">
        <v>44.04</v>
      </c>
      <c r="I69">
        <v>41.95</v>
      </c>
      <c r="J69">
        <v>43.03</v>
      </c>
      <c r="K69">
        <v>42.1</v>
      </c>
      <c r="L69">
        <v>38.96</v>
      </c>
      <c r="M69">
        <v>36.119999999999997</v>
      </c>
      <c r="N69">
        <v>33.78</v>
      </c>
      <c r="O69">
        <v>37.33</v>
      </c>
      <c r="P69">
        <v>45.84</v>
      </c>
      <c r="Q69">
        <v>50.76</v>
      </c>
      <c r="R69">
        <v>47.44</v>
      </c>
      <c r="S69">
        <v>41.74</v>
      </c>
      <c r="T69">
        <v>37.76</v>
      </c>
      <c r="U69">
        <v>45.59</v>
      </c>
      <c r="V69">
        <v>41.93</v>
      </c>
    </row>
    <row r="70" spans="1:23" x14ac:dyDescent="0.25">
      <c r="A70" s="5" t="s">
        <v>159</v>
      </c>
      <c r="B70" s="5" t="s">
        <v>160</v>
      </c>
      <c r="C70">
        <v>-2.75</v>
      </c>
      <c r="D70">
        <v>6.52</v>
      </c>
      <c r="E70">
        <v>6.78</v>
      </c>
      <c r="F70">
        <v>6.91</v>
      </c>
      <c r="G70">
        <v>6.95</v>
      </c>
      <c r="H70">
        <v>6.88</v>
      </c>
      <c r="I70">
        <v>5.77</v>
      </c>
      <c r="J70">
        <v>5.76</v>
      </c>
      <c r="K70">
        <v>4.07</v>
      </c>
      <c r="L70">
        <v>2.21</v>
      </c>
      <c r="M70">
        <v>-8.2100000000000009</v>
      </c>
      <c r="N70">
        <v>-4.6399999999999997</v>
      </c>
      <c r="O70">
        <v>6.14</v>
      </c>
      <c r="P70">
        <v>6.6</v>
      </c>
      <c r="Q70">
        <v>6.72</v>
      </c>
      <c r="R70">
        <v>5.35</v>
      </c>
      <c r="S70">
        <v>2.72</v>
      </c>
      <c r="T70">
        <v>1.98</v>
      </c>
      <c r="U70">
        <v>-2.29</v>
      </c>
      <c r="V70">
        <v>2.02</v>
      </c>
    </row>
    <row r="71" spans="1:23" x14ac:dyDescent="0.25">
      <c r="A71" s="5" t="s">
        <v>161</v>
      </c>
      <c r="B71" s="5" t="s">
        <v>162</v>
      </c>
      <c r="C71">
        <v>-0.6</v>
      </c>
      <c r="D71">
        <v>9.07</v>
      </c>
      <c r="E71">
        <v>10.37</v>
      </c>
      <c r="F71">
        <v>10.1</v>
      </c>
      <c r="G71">
        <v>10.49</v>
      </c>
      <c r="H71">
        <v>9.69</v>
      </c>
      <c r="I71">
        <v>9.7899999999999991</v>
      </c>
      <c r="J71">
        <v>9.39</v>
      </c>
      <c r="K71">
        <v>8.51</v>
      </c>
      <c r="L71">
        <v>7.43</v>
      </c>
      <c r="M71">
        <v>-5.18</v>
      </c>
      <c r="N71">
        <v>-1.22</v>
      </c>
      <c r="O71">
        <v>10.08</v>
      </c>
      <c r="P71">
        <v>10.76</v>
      </c>
      <c r="Q71">
        <v>10.89</v>
      </c>
      <c r="R71">
        <v>8.6999999999999993</v>
      </c>
      <c r="S71">
        <v>7.41</v>
      </c>
      <c r="T71">
        <v>6.09</v>
      </c>
      <c r="U71">
        <v>-0.61</v>
      </c>
      <c r="V71">
        <v>4.26</v>
      </c>
    </row>
    <row r="72" spans="1:23" x14ac:dyDescent="0.25">
      <c r="A72" s="5" t="s">
        <v>163</v>
      </c>
      <c r="B72" s="5" t="s">
        <v>164</v>
      </c>
      <c r="C72">
        <v>104.49</v>
      </c>
      <c r="D72">
        <v>109.79</v>
      </c>
      <c r="E72">
        <v>117.54</v>
      </c>
      <c r="F72">
        <v>112.09</v>
      </c>
      <c r="G72">
        <v>119.48</v>
      </c>
      <c r="H72">
        <v>114.1</v>
      </c>
      <c r="I72">
        <v>124.27</v>
      </c>
      <c r="J72">
        <v>119.75</v>
      </c>
      <c r="K72">
        <v>117.16</v>
      </c>
      <c r="L72">
        <v>106.79</v>
      </c>
      <c r="M72">
        <v>87.19</v>
      </c>
      <c r="N72">
        <v>98.18</v>
      </c>
      <c r="O72">
        <v>59.91</v>
      </c>
      <c r="P72">
        <v>137.16999999999999</v>
      </c>
      <c r="Q72">
        <v>131.18</v>
      </c>
      <c r="R72">
        <v>130.08000000000001</v>
      </c>
      <c r="S72">
        <v>138.97999999999999</v>
      </c>
      <c r="T72">
        <v>139.16999999999999</v>
      </c>
      <c r="U72">
        <v>124.88</v>
      </c>
      <c r="V72">
        <v>132.83000000000001</v>
      </c>
    </row>
    <row r="73" spans="1:23" x14ac:dyDescent="0.25">
      <c r="A73" s="5" t="s">
        <v>165</v>
      </c>
      <c r="B73" s="5" t="s">
        <v>166</v>
      </c>
      <c r="C73">
        <v>52.97</v>
      </c>
      <c r="D73">
        <v>54.87</v>
      </c>
      <c r="E73">
        <v>54.81</v>
      </c>
      <c r="F73">
        <v>53.86</v>
      </c>
      <c r="G73">
        <v>54.81</v>
      </c>
      <c r="H73">
        <v>50.76</v>
      </c>
      <c r="I73">
        <v>54.59</v>
      </c>
      <c r="J73">
        <v>54.63</v>
      </c>
      <c r="K73">
        <v>55.73</v>
      </c>
      <c r="L73">
        <v>58.25</v>
      </c>
      <c r="M73">
        <v>60.72</v>
      </c>
      <c r="N73">
        <v>64.63</v>
      </c>
      <c r="O73">
        <v>62.08</v>
      </c>
      <c r="P73">
        <v>52.86</v>
      </c>
      <c r="Q73">
        <v>48.3</v>
      </c>
      <c r="R73">
        <v>50.89</v>
      </c>
      <c r="S73">
        <v>56.15</v>
      </c>
      <c r="T73">
        <v>59</v>
      </c>
      <c r="U73">
        <v>54.06</v>
      </c>
      <c r="V73">
        <v>57.54</v>
      </c>
    </row>
    <row r="74" spans="1:23" x14ac:dyDescent="0.25">
      <c r="A74" s="5" t="s">
        <v>167</v>
      </c>
      <c r="B74" s="5" t="s">
        <v>168</v>
      </c>
      <c r="C74">
        <v>-2.88</v>
      </c>
      <c r="D74">
        <v>7.16</v>
      </c>
      <c r="E74">
        <v>7.97</v>
      </c>
      <c r="F74">
        <v>7.75</v>
      </c>
      <c r="G74">
        <v>8.3000000000000007</v>
      </c>
      <c r="H74">
        <v>7.85</v>
      </c>
      <c r="I74">
        <v>7.17</v>
      </c>
      <c r="J74">
        <v>6.89</v>
      </c>
      <c r="K74">
        <v>4.7699999999999996</v>
      </c>
      <c r="L74">
        <v>2.36</v>
      </c>
      <c r="M74">
        <v>-7.15</v>
      </c>
      <c r="N74">
        <v>-4.55</v>
      </c>
      <c r="O74">
        <v>3.68</v>
      </c>
      <c r="P74">
        <v>9.0500000000000007</v>
      </c>
      <c r="Q74">
        <v>8.81</v>
      </c>
      <c r="R74">
        <v>6.96</v>
      </c>
      <c r="S74">
        <v>3.78</v>
      </c>
      <c r="T74">
        <v>2.76</v>
      </c>
      <c r="U74">
        <v>-2.86</v>
      </c>
      <c r="V74">
        <v>2.69</v>
      </c>
    </row>
    <row r="75" spans="1:23" x14ac:dyDescent="0.25">
      <c r="A75" s="5" t="s">
        <v>169</v>
      </c>
      <c r="B75" s="5" t="s">
        <v>170</v>
      </c>
      <c r="C75">
        <v>-1.04</v>
      </c>
      <c r="D75">
        <v>16.29</v>
      </c>
      <c r="E75">
        <v>19.62</v>
      </c>
      <c r="F75">
        <v>18.11</v>
      </c>
      <c r="G75">
        <v>19.850000000000001</v>
      </c>
      <c r="H75">
        <v>16.59</v>
      </c>
      <c r="I75">
        <v>18.98</v>
      </c>
      <c r="J75">
        <v>19.89</v>
      </c>
      <c r="K75">
        <v>16.559999999999999</v>
      </c>
      <c r="L75">
        <v>12.14</v>
      </c>
      <c r="M75">
        <v>-8.6999999999999993</v>
      </c>
      <c r="N75">
        <v>-1.76</v>
      </c>
      <c r="O75">
        <v>9.0500000000000007</v>
      </c>
      <c r="P75">
        <v>23.33</v>
      </c>
      <c r="Q75">
        <v>22.89</v>
      </c>
      <c r="R75" t="s">
        <v>67</v>
      </c>
      <c r="S75" t="s">
        <v>67</v>
      </c>
      <c r="T75" t="s">
        <v>67</v>
      </c>
      <c r="U75" t="s">
        <v>67</v>
      </c>
      <c r="V75" t="s">
        <v>67</v>
      </c>
    </row>
    <row r="76" spans="1:23" x14ac:dyDescent="0.25">
      <c r="A76" s="5" t="s">
        <v>171</v>
      </c>
      <c r="B76" s="5" t="s">
        <v>172</v>
      </c>
      <c r="C76">
        <v>68.27</v>
      </c>
      <c r="D76">
        <v>80.430000000000007</v>
      </c>
      <c r="E76">
        <v>77.13</v>
      </c>
      <c r="F76">
        <v>73.239999999999995</v>
      </c>
      <c r="G76">
        <v>71.05</v>
      </c>
      <c r="H76">
        <v>69.52</v>
      </c>
      <c r="I76">
        <v>61.55</v>
      </c>
      <c r="J76">
        <v>58.7</v>
      </c>
      <c r="K76">
        <v>49.25</v>
      </c>
      <c r="L76">
        <v>41.25</v>
      </c>
      <c r="M76">
        <v>26.96</v>
      </c>
      <c r="N76">
        <v>32.99</v>
      </c>
      <c r="O76">
        <v>38.229999999999997</v>
      </c>
      <c r="P76">
        <v>77.930000000000007</v>
      </c>
      <c r="Q76">
        <v>70.150000000000006</v>
      </c>
      <c r="R76">
        <v>57.67</v>
      </c>
      <c r="S76">
        <v>42.55</v>
      </c>
      <c r="T76">
        <v>35.46</v>
      </c>
      <c r="U76">
        <v>31.81</v>
      </c>
      <c r="V76">
        <v>42.08</v>
      </c>
    </row>
    <row r="77" spans="1:23" x14ac:dyDescent="0.25">
      <c r="A77" s="5" t="s">
        <v>173</v>
      </c>
      <c r="B77" s="5" t="s">
        <v>174</v>
      </c>
      <c r="C77">
        <v>105.77</v>
      </c>
      <c r="D77">
        <v>106.83</v>
      </c>
      <c r="E77">
        <v>108.55</v>
      </c>
      <c r="F77">
        <v>109.59</v>
      </c>
      <c r="G77">
        <v>108.83</v>
      </c>
      <c r="H77">
        <v>132.18</v>
      </c>
      <c r="I77">
        <v>116.86</v>
      </c>
      <c r="J77">
        <v>98.97</v>
      </c>
      <c r="K77">
        <v>105.83</v>
      </c>
      <c r="L77">
        <v>112.37</v>
      </c>
      <c r="M77">
        <v>75.069999999999993</v>
      </c>
      <c r="N77">
        <v>106.27</v>
      </c>
      <c r="O77">
        <v>112.38</v>
      </c>
      <c r="P77">
        <v>124.81</v>
      </c>
      <c r="Q77">
        <v>135.07</v>
      </c>
      <c r="R77" t="s">
        <v>67</v>
      </c>
      <c r="S77" t="s">
        <v>67</v>
      </c>
      <c r="T77" t="s">
        <v>67</v>
      </c>
      <c r="U77" t="s">
        <v>67</v>
      </c>
      <c r="V77" t="s">
        <v>67</v>
      </c>
    </row>
    <row r="78" spans="1:23" x14ac:dyDescent="0.25">
      <c r="A78" s="5" t="s">
        <v>175</v>
      </c>
      <c r="B78" s="5" t="s">
        <v>176</v>
      </c>
      <c r="C78">
        <v>1044.0522000000001</v>
      </c>
      <c r="D78">
        <v>970.04849999999988</v>
      </c>
      <c r="E78">
        <v>1724.0862</v>
      </c>
      <c r="F78">
        <v>1488.0744</v>
      </c>
      <c r="G78">
        <v>1828.0914</v>
      </c>
      <c r="H78">
        <v>1684.0842</v>
      </c>
      <c r="I78">
        <v>1714.0857000000001</v>
      </c>
      <c r="J78">
        <v>926</v>
      </c>
      <c r="K78">
        <v>840</v>
      </c>
      <c r="L78">
        <v>1280</v>
      </c>
      <c r="M78">
        <v>442.78</v>
      </c>
      <c r="N78">
        <v>437.71</v>
      </c>
      <c r="O78">
        <v>1215.9839999999999</v>
      </c>
      <c r="P78">
        <v>2297.12</v>
      </c>
      <c r="Q78">
        <v>1034.431</v>
      </c>
      <c r="R78">
        <v>761.89600000000007</v>
      </c>
      <c r="S78">
        <v>446.82</v>
      </c>
      <c r="T78">
        <v>196.38399999999999</v>
      </c>
      <c r="U78">
        <v>366.66</v>
      </c>
      <c r="V78">
        <v>384.642</v>
      </c>
    </row>
    <row r="79" spans="1:23" x14ac:dyDescent="0.25">
      <c r="A79" s="5" t="s">
        <v>177</v>
      </c>
      <c r="B79" s="5" t="s">
        <v>178</v>
      </c>
      <c r="C79">
        <v>0</v>
      </c>
      <c r="D79">
        <v>0</v>
      </c>
      <c r="E79">
        <v>0</v>
      </c>
      <c r="F79">
        <v>0</v>
      </c>
      <c r="G79">
        <v>0</v>
      </c>
      <c r="H79">
        <v>0</v>
      </c>
      <c r="I79">
        <v>-9.9999999999909051E-3</v>
      </c>
      <c r="J79">
        <v>0</v>
      </c>
      <c r="K79">
        <v>0</v>
      </c>
      <c r="L79">
        <v>-31</v>
      </c>
      <c r="M79">
        <v>0</v>
      </c>
      <c r="N79">
        <v>-7.3000000000000114</v>
      </c>
      <c r="O79">
        <v>-15.19999999999999</v>
      </c>
      <c r="P79">
        <v>-0.59999999999999432</v>
      </c>
      <c r="Q79">
        <v>-0.5</v>
      </c>
      <c r="R79">
        <v>-10</v>
      </c>
      <c r="S79">
        <v>-6.2000000000000171</v>
      </c>
      <c r="T79">
        <v>-3.1999999999999891</v>
      </c>
      <c r="U79">
        <v>-0.29999999999999721</v>
      </c>
      <c r="V79" t="s">
        <v>67</v>
      </c>
    </row>
    <row r="80" spans="1:23" x14ac:dyDescent="0.25">
      <c r="A80" s="5" t="s">
        <v>179</v>
      </c>
      <c r="B80" s="5" t="s">
        <v>180</v>
      </c>
      <c r="C80">
        <v>0.17</v>
      </c>
      <c r="D80">
        <v>0.9</v>
      </c>
      <c r="E80">
        <v>8.5299999999999994</v>
      </c>
      <c r="F80">
        <v>3.36</v>
      </c>
      <c r="G80">
        <v>13.7</v>
      </c>
      <c r="H80">
        <v>3.53</v>
      </c>
      <c r="I80">
        <v>1.82</v>
      </c>
      <c r="J80">
        <v>7.31</v>
      </c>
      <c r="K80">
        <v>17.12</v>
      </c>
      <c r="L80">
        <v>29.61</v>
      </c>
      <c r="M80">
        <v>-17.09</v>
      </c>
      <c r="N80">
        <v>45.85</v>
      </c>
      <c r="O80">
        <v>11.63</v>
      </c>
      <c r="P80">
        <v>7.59</v>
      </c>
      <c r="Q80">
        <v>9.84</v>
      </c>
      <c r="R80">
        <v>9.2200000000000006</v>
      </c>
      <c r="S80">
        <v>1.1000000000000001</v>
      </c>
      <c r="T80">
        <v>1.56</v>
      </c>
      <c r="U80">
        <v>11.05</v>
      </c>
      <c r="V80">
        <v>10.76</v>
      </c>
    </row>
    <row r="81" spans="1:22" x14ac:dyDescent="0.25">
      <c r="A81" s="5" t="s">
        <v>181</v>
      </c>
      <c r="B81" s="5" t="s">
        <v>182</v>
      </c>
      <c r="C81">
        <v>3.2</v>
      </c>
      <c r="D81">
        <v>4.26</v>
      </c>
      <c r="E81">
        <v>8.5299999999999994</v>
      </c>
      <c r="F81">
        <v>6.86</v>
      </c>
      <c r="G81">
        <v>6.35</v>
      </c>
      <c r="H81">
        <v>4.22</v>
      </c>
      <c r="I81">
        <v>8.75</v>
      </c>
      <c r="J81">
        <v>18.010000000000002</v>
      </c>
      <c r="K81">
        <v>9.8800000000000008</v>
      </c>
      <c r="L81">
        <v>19.46</v>
      </c>
      <c r="M81">
        <v>13.46</v>
      </c>
      <c r="N81">
        <v>21.69</v>
      </c>
      <c r="O81">
        <v>9.69</v>
      </c>
      <c r="P81">
        <v>8.8800000000000008</v>
      </c>
      <c r="Q81">
        <v>6.72</v>
      </c>
      <c r="R81">
        <v>3.96</v>
      </c>
      <c r="S81">
        <v>4.57</v>
      </c>
      <c r="T81">
        <v>7.79</v>
      </c>
      <c r="U81" t="s">
        <v>67</v>
      </c>
      <c r="V81" t="s">
        <v>67</v>
      </c>
    </row>
    <row r="82" spans="1:22" x14ac:dyDescent="0.25">
      <c r="A82" s="5" t="s">
        <v>183</v>
      </c>
      <c r="B82" s="5" t="s">
        <v>184</v>
      </c>
      <c r="C82">
        <v>5.33</v>
      </c>
      <c r="D82">
        <v>6</v>
      </c>
      <c r="E82">
        <v>6.19</v>
      </c>
      <c r="F82">
        <v>5.94</v>
      </c>
      <c r="G82">
        <v>8.6999999999999993</v>
      </c>
      <c r="H82">
        <v>11.88</v>
      </c>
      <c r="I82">
        <v>7.75</v>
      </c>
      <c r="J82">
        <v>16.559999999999999</v>
      </c>
      <c r="K82">
        <v>17.420000000000002</v>
      </c>
      <c r="L82">
        <v>15.52</v>
      </c>
      <c r="M82">
        <v>11.56</v>
      </c>
      <c r="N82">
        <v>16.829999999999998</v>
      </c>
      <c r="O82">
        <v>7.88</v>
      </c>
      <c r="P82">
        <v>5.86</v>
      </c>
      <c r="Q82">
        <v>6.55</v>
      </c>
      <c r="R82">
        <v>6.74</v>
      </c>
      <c r="S82" t="s">
        <v>67</v>
      </c>
      <c r="T82" t="s">
        <v>67</v>
      </c>
      <c r="U82" t="s">
        <v>67</v>
      </c>
      <c r="V82" t="s">
        <v>67</v>
      </c>
    </row>
    <row r="83" spans="1:22" x14ac:dyDescent="0.25">
      <c r="A83" s="5" t="s">
        <v>185</v>
      </c>
      <c r="B83" s="5" t="s">
        <v>186</v>
      </c>
      <c r="C83">
        <v>8.61</v>
      </c>
      <c r="D83">
        <v>6.88</v>
      </c>
      <c r="E83">
        <v>11.37</v>
      </c>
      <c r="F83">
        <v>11.68</v>
      </c>
      <c r="G83">
        <v>12.11</v>
      </c>
      <c r="H83">
        <v>11.72</v>
      </c>
      <c r="I83">
        <v>12.29</v>
      </c>
      <c r="J83">
        <v>12.22</v>
      </c>
      <c r="K83">
        <v>11.64</v>
      </c>
      <c r="L83">
        <v>11.04</v>
      </c>
      <c r="M83">
        <v>9.15</v>
      </c>
      <c r="N83" t="s">
        <v>67</v>
      </c>
      <c r="O83" t="s">
        <v>67</v>
      </c>
      <c r="P83" t="s">
        <v>67</v>
      </c>
      <c r="Q83" t="s">
        <v>67</v>
      </c>
      <c r="R83" t="s">
        <v>67</v>
      </c>
      <c r="S83" t="s">
        <v>67</v>
      </c>
      <c r="T83" t="s">
        <v>67</v>
      </c>
      <c r="U83" t="s">
        <v>67</v>
      </c>
      <c r="V83" t="s">
        <v>67</v>
      </c>
    </row>
    <row r="84" spans="1:22" x14ac:dyDescent="0.25">
      <c r="A84" s="5" t="s">
        <v>187</v>
      </c>
      <c r="B84" s="5" t="s">
        <v>188</v>
      </c>
      <c r="C84">
        <v>-142.29</v>
      </c>
      <c r="D84">
        <v>-2.95</v>
      </c>
      <c r="E84">
        <v>6.49</v>
      </c>
      <c r="F84">
        <v>2.79</v>
      </c>
      <c r="G84">
        <v>14.82</v>
      </c>
      <c r="H84">
        <v>23.5</v>
      </c>
      <c r="I84">
        <v>2.0699999999999998</v>
      </c>
      <c r="J84">
        <v>51.69</v>
      </c>
      <c r="K84">
        <v>115.62</v>
      </c>
      <c r="L84">
        <v>-134.93</v>
      </c>
      <c r="M84">
        <v>46.71</v>
      </c>
      <c r="N84">
        <v>-210.09</v>
      </c>
      <c r="O84">
        <v>3.98</v>
      </c>
      <c r="P84">
        <v>5.63</v>
      </c>
      <c r="Q84">
        <v>37.96</v>
      </c>
      <c r="R84">
        <v>114.59</v>
      </c>
      <c r="S84">
        <v>38.94</v>
      </c>
      <c r="T84">
        <v>-187.73</v>
      </c>
      <c r="U84">
        <v>-225.84</v>
      </c>
      <c r="V84">
        <v>-12.78</v>
      </c>
    </row>
    <row r="85" spans="1:22" x14ac:dyDescent="0.25">
      <c r="A85" s="5" t="s">
        <v>189</v>
      </c>
      <c r="B85" s="5" t="s">
        <v>190</v>
      </c>
      <c r="C85">
        <v>-46.25</v>
      </c>
      <c r="D85">
        <v>2.11</v>
      </c>
      <c r="E85">
        <v>8.0299999999999994</v>
      </c>
      <c r="F85">
        <v>13.7</v>
      </c>
      <c r="G85">
        <v>13.46</v>
      </c>
      <c r="H85">
        <v>25.75</v>
      </c>
      <c r="I85">
        <v>56.46</v>
      </c>
      <c r="J85">
        <v>10.79</v>
      </c>
      <c r="K85">
        <v>9.1300000000000008</v>
      </c>
      <c r="L85">
        <v>-99.44</v>
      </c>
      <c r="M85">
        <v>-53.13</v>
      </c>
      <c r="N85">
        <v>-66.83</v>
      </c>
      <c r="O85">
        <v>15.86</v>
      </c>
      <c r="P85">
        <v>52.73</v>
      </c>
      <c r="Q85">
        <v>63.83</v>
      </c>
      <c r="R85">
        <v>-11.4</v>
      </c>
      <c r="S85">
        <v>-124.88</v>
      </c>
      <c r="T85">
        <v>-142.12</v>
      </c>
      <c r="U85" t="s">
        <v>67</v>
      </c>
      <c r="V85" t="s">
        <v>67</v>
      </c>
    </row>
    <row r="86" spans="1:22" x14ac:dyDescent="0.25">
      <c r="A86" s="5" t="s">
        <v>191</v>
      </c>
      <c r="B86" s="5" t="s">
        <v>192</v>
      </c>
      <c r="C86">
        <v>-24.23</v>
      </c>
      <c r="D86">
        <v>8.93</v>
      </c>
      <c r="E86">
        <v>9.93</v>
      </c>
      <c r="F86">
        <v>18.97</v>
      </c>
      <c r="G86">
        <v>41.54</v>
      </c>
      <c r="H86">
        <v>11.59</v>
      </c>
      <c r="I86">
        <v>16.23</v>
      </c>
      <c r="J86">
        <v>-26.2</v>
      </c>
      <c r="K86">
        <v>-35.74</v>
      </c>
      <c r="L86">
        <v>-57.74</v>
      </c>
      <c r="M86">
        <v>-23.16</v>
      </c>
      <c r="N86">
        <v>-9.59</v>
      </c>
      <c r="O86">
        <v>40.22</v>
      </c>
      <c r="P86">
        <v>1.88</v>
      </c>
      <c r="Q86">
        <v>-44.42</v>
      </c>
      <c r="R86">
        <v>-54.56</v>
      </c>
      <c r="S86" t="s">
        <v>67</v>
      </c>
      <c r="T86" t="s">
        <v>67</v>
      </c>
      <c r="U86" t="s">
        <v>67</v>
      </c>
      <c r="V86" t="s">
        <v>67</v>
      </c>
    </row>
    <row r="87" spans="1:22" x14ac:dyDescent="0.25">
      <c r="A87" s="5" t="s">
        <v>193</v>
      </c>
      <c r="B87" s="5" t="s">
        <v>194</v>
      </c>
      <c r="C87">
        <v>-6.32</v>
      </c>
      <c r="D87">
        <v>12.58</v>
      </c>
      <c r="E87">
        <v>-8.1300000000000008</v>
      </c>
      <c r="F87">
        <v>-8.3800000000000008</v>
      </c>
      <c r="G87">
        <v>-8.1</v>
      </c>
      <c r="H87">
        <v>-5.79</v>
      </c>
      <c r="I87">
        <v>3.32</v>
      </c>
      <c r="J87">
        <v>7.01</v>
      </c>
      <c r="K87">
        <v>-16.93</v>
      </c>
      <c r="L87">
        <v>-51.08</v>
      </c>
      <c r="M87">
        <v>-38.86</v>
      </c>
      <c r="N87" t="s">
        <v>67</v>
      </c>
      <c r="O87" t="s">
        <v>67</v>
      </c>
      <c r="P87" t="s">
        <v>67</v>
      </c>
      <c r="Q87" t="s">
        <v>67</v>
      </c>
      <c r="R87" t="s">
        <v>67</v>
      </c>
      <c r="S87" t="s">
        <v>67</v>
      </c>
      <c r="T87" t="s">
        <v>67</v>
      </c>
      <c r="U87" t="s">
        <v>67</v>
      </c>
      <c r="V87" t="s">
        <v>67</v>
      </c>
    </row>
    <row r="88" spans="1:22" x14ac:dyDescent="0.25">
      <c r="A88" s="5" t="s">
        <v>195</v>
      </c>
      <c r="B88" s="5" t="s">
        <v>196</v>
      </c>
      <c r="C88" t="s">
        <v>67</v>
      </c>
      <c r="D88">
        <v>0.93</v>
      </c>
      <c r="E88">
        <v>1.52</v>
      </c>
      <c r="F88">
        <v>0.69</v>
      </c>
      <c r="G88">
        <v>0.4</v>
      </c>
      <c r="H88">
        <v>1.28</v>
      </c>
      <c r="I88">
        <v>1.02</v>
      </c>
      <c r="J88">
        <v>-0.35</v>
      </c>
      <c r="K88">
        <v>-0.22</v>
      </c>
      <c r="L88">
        <v>-0.36</v>
      </c>
      <c r="M88" t="s">
        <v>67</v>
      </c>
      <c r="N88" t="s">
        <v>67</v>
      </c>
      <c r="O88">
        <v>0.33</v>
      </c>
      <c r="P88">
        <v>6.97</v>
      </c>
      <c r="Q88">
        <v>-0.27</v>
      </c>
      <c r="R88">
        <v>-0.18</v>
      </c>
      <c r="S88" t="s">
        <v>67</v>
      </c>
      <c r="T88" t="s">
        <v>67</v>
      </c>
      <c r="U88" t="s">
        <v>67</v>
      </c>
      <c r="V88" t="s">
        <v>67</v>
      </c>
    </row>
    <row r="89" spans="1:22" x14ac:dyDescent="0.25">
      <c r="A89" s="5" t="s">
        <v>197</v>
      </c>
      <c r="B89" s="5" t="s">
        <v>198</v>
      </c>
      <c r="C89">
        <v>-106.66</v>
      </c>
      <c r="D89">
        <v>-11.71</v>
      </c>
      <c r="E89">
        <v>11.38</v>
      </c>
      <c r="F89">
        <v>-0.49</v>
      </c>
      <c r="G89">
        <v>23.05</v>
      </c>
      <c r="H89">
        <v>2.48</v>
      </c>
      <c r="I89">
        <v>6.22</v>
      </c>
      <c r="J89">
        <v>18.329999999999998</v>
      </c>
      <c r="K89">
        <v>34.21</v>
      </c>
      <c r="L89">
        <v>-286.06</v>
      </c>
      <c r="M89">
        <v>251.11</v>
      </c>
      <c r="N89">
        <v>-117.67</v>
      </c>
      <c r="O89">
        <v>4.62</v>
      </c>
      <c r="P89">
        <v>6.3</v>
      </c>
      <c r="Q89">
        <v>37.5</v>
      </c>
      <c r="R89">
        <v>28.16</v>
      </c>
      <c r="S89">
        <v>23.17</v>
      </c>
      <c r="T89">
        <v>-1107.69</v>
      </c>
      <c r="U89">
        <v>-115.97</v>
      </c>
      <c r="V89">
        <v>-15.13</v>
      </c>
    </row>
    <row r="90" spans="1:22" x14ac:dyDescent="0.25">
      <c r="A90" s="5" t="s">
        <v>199</v>
      </c>
      <c r="B90" s="5" t="s">
        <v>200</v>
      </c>
      <c r="C90">
        <v>-35.659999999999997</v>
      </c>
      <c r="D90">
        <v>-0.27</v>
      </c>
      <c r="E90">
        <v>11.31</v>
      </c>
      <c r="F90">
        <v>8.35</v>
      </c>
      <c r="G90">
        <v>10.58</v>
      </c>
      <c r="H90">
        <v>9.01</v>
      </c>
      <c r="I90">
        <v>19.59</v>
      </c>
      <c r="J90">
        <v>-77.84</v>
      </c>
      <c r="K90">
        <v>-0.25</v>
      </c>
      <c r="L90">
        <v>-50.87</v>
      </c>
      <c r="M90">
        <v>46.02</v>
      </c>
      <c r="N90">
        <v>-35.58</v>
      </c>
      <c r="O90">
        <v>16.14</v>
      </c>
      <c r="P90">
        <v>23.99</v>
      </c>
      <c r="Q90">
        <v>29.61</v>
      </c>
      <c r="R90">
        <v>-352.12</v>
      </c>
      <c r="S90">
        <v>-400.16</v>
      </c>
      <c r="T90">
        <v>-412.93</v>
      </c>
      <c r="U90" t="s">
        <v>67</v>
      </c>
      <c r="V90" t="s">
        <v>67</v>
      </c>
    </row>
    <row r="91" spans="1:22" x14ac:dyDescent="0.25">
      <c r="A91" s="5" t="s">
        <v>201</v>
      </c>
      <c r="B91" s="5" t="s">
        <v>202</v>
      </c>
      <c r="C91">
        <v>-16.89</v>
      </c>
      <c r="D91">
        <v>4.9400000000000004</v>
      </c>
      <c r="E91">
        <v>8.5299999999999994</v>
      </c>
      <c r="F91">
        <v>9.92</v>
      </c>
      <c r="G91">
        <v>16.86</v>
      </c>
      <c r="H91">
        <v>-44.96</v>
      </c>
      <c r="I91">
        <v>4.76</v>
      </c>
      <c r="J91">
        <v>-20.02</v>
      </c>
      <c r="K91">
        <v>-22.76</v>
      </c>
      <c r="L91">
        <v>-28.34</v>
      </c>
      <c r="M91">
        <v>36.369999999999997</v>
      </c>
      <c r="N91">
        <v>-8.2200000000000006</v>
      </c>
      <c r="O91">
        <v>19.95</v>
      </c>
      <c r="P91">
        <v>-202.51</v>
      </c>
      <c r="Q91">
        <v>-226.97</v>
      </c>
      <c r="R91">
        <v>-237.49</v>
      </c>
      <c r="S91" t="s">
        <v>67</v>
      </c>
      <c r="T91" t="s">
        <v>67</v>
      </c>
      <c r="U91" t="s">
        <v>67</v>
      </c>
      <c r="V91" t="s">
        <v>67</v>
      </c>
    </row>
    <row r="92" spans="1:22" x14ac:dyDescent="0.25">
      <c r="A92" s="5" t="s">
        <v>203</v>
      </c>
      <c r="B92" s="5" t="s">
        <v>204</v>
      </c>
      <c r="C92">
        <v>-30.93</v>
      </c>
      <c r="D92">
        <v>4.8499999999999996</v>
      </c>
      <c r="E92">
        <v>-5.74</v>
      </c>
      <c r="F92">
        <v>-6.42</v>
      </c>
      <c r="G92">
        <v>-5.74</v>
      </c>
      <c r="H92">
        <v>-4.3</v>
      </c>
      <c r="I92">
        <v>-1.73</v>
      </c>
      <c r="J92">
        <v>-0.03</v>
      </c>
      <c r="K92">
        <v>-112.64</v>
      </c>
      <c r="L92">
        <v>-127.65</v>
      </c>
      <c r="M92">
        <v>-100.56</v>
      </c>
      <c r="N92" t="s">
        <v>67</v>
      </c>
      <c r="O92" t="s">
        <v>67</v>
      </c>
      <c r="P92" t="s">
        <v>67</v>
      </c>
      <c r="Q92" t="s">
        <v>67</v>
      </c>
      <c r="R92" t="s">
        <v>67</v>
      </c>
      <c r="S92" t="s">
        <v>67</v>
      </c>
      <c r="T92" t="s">
        <v>67</v>
      </c>
      <c r="U92" t="s">
        <v>67</v>
      </c>
      <c r="V92" t="s">
        <v>67</v>
      </c>
    </row>
    <row r="93" spans="1:22" x14ac:dyDescent="0.25">
      <c r="A93" s="5" t="s">
        <v>205</v>
      </c>
      <c r="B93" s="5" t="s">
        <v>206</v>
      </c>
      <c r="C93">
        <v>7.63</v>
      </c>
      <c r="D93">
        <v>-43.74</v>
      </c>
      <c r="E93">
        <v>15.86</v>
      </c>
      <c r="F93">
        <v>-18.600000000000001</v>
      </c>
      <c r="G93">
        <v>8.5500000000000007</v>
      </c>
      <c r="H93">
        <v>-1.75</v>
      </c>
      <c r="I93">
        <v>85.1</v>
      </c>
      <c r="J93">
        <v>10.24</v>
      </c>
      <c r="K93">
        <v>-34.380000000000003</v>
      </c>
      <c r="L93">
        <v>144.27000000000001</v>
      </c>
      <c r="M93">
        <v>1.1599999999999999</v>
      </c>
      <c r="N93">
        <v>-65.56</v>
      </c>
      <c r="O93">
        <v>-52.04</v>
      </c>
      <c r="P93">
        <v>121.16</v>
      </c>
      <c r="Q93">
        <v>35.31</v>
      </c>
      <c r="R93">
        <v>58.79</v>
      </c>
      <c r="S93">
        <v>117.11</v>
      </c>
      <c r="T93">
        <v>-47.77</v>
      </c>
      <c r="U93">
        <v>-4.9000000000000004</v>
      </c>
      <c r="V93" t="s">
        <v>67</v>
      </c>
    </row>
    <row r="94" spans="1:22" x14ac:dyDescent="0.25">
      <c r="A94" s="5" t="s">
        <v>207</v>
      </c>
      <c r="B94" s="5" t="s">
        <v>208</v>
      </c>
      <c r="C94">
        <v>-6.75</v>
      </c>
      <c r="D94">
        <v>-15.49</v>
      </c>
      <c r="E94">
        <v>1.94</v>
      </c>
      <c r="F94">
        <v>-3.93</v>
      </c>
      <c r="G94">
        <v>30.63</v>
      </c>
      <c r="H94">
        <v>31.2</v>
      </c>
      <c r="I94">
        <v>20.32</v>
      </c>
      <c r="J94">
        <v>40.04</v>
      </c>
      <c r="K94">
        <v>37.020000000000003</v>
      </c>
      <c r="L94">
        <v>26.62</v>
      </c>
      <c r="M94">
        <v>-38.81</v>
      </c>
      <c r="N94">
        <v>1.19</v>
      </c>
      <c r="O94">
        <v>34.81</v>
      </c>
      <c r="P94">
        <v>71.75</v>
      </c>
      <c r="Q94">
        <v>70.400000000000006</v>
      </c>
      <c r="R94">
        <v>42.71</v>
      </c>
      <c r="S94">
        <v>21.48</v>
      </c>
      <c r="T94" t="s">
        <v>67</v>
      </c>
      <c r="U94" t="s">
        <v>67</v>
      </c>
      <c r="V94" t="s">
        <v>67</v>
      </c>
    </row>
    <row r="95" spans="1:22" x14ac:dyDescent="0.25">
      <c r="A95" s="5" t="s">
        <v>209</v>
      </c>
      <c r="B95" s="5" t="s">
        <v>210</v>
      </c>
      <c r="C95">
        <v>-6.06</v>
      </c>
      <c r="D95">
        <v>-7.94</v>
      </c>
      <c r="E95">
        <v>17.829999999999998</v>
      </c>
      <c r="F95">
        <v>16.71</v>
      </c>
      <c r="G95">
        <v>13.55</v>
      </c>
      <c r="H95">
        <v>40.700000000000003</v>
      </c>
      <c r="I95">
        <v>41.28</v>
      </c>
      <c r="J95">
        <v>11.15</v>
      </c>
      <c r="K95">
        <v>-1.31</v>
      </c>
      <c r="L95">
        <v>29.8</v>
      </c>
      <c r="M95">
        <v>8.01</v>
      </c>
      <c r="N95">
        <v>19.53</v>
      </c>
      <c r="O95">
        <v>56.07</v>
      </c>
      <c r="P95">
        <v>56.92</v>
      </c>
      <c r="Q95">
        <v>31.71</v>
      </c>
      <c r="R95" t="s">
        <v>67</v>
      </c>
      <c r="S95" t="s">
        <v>67</v>
      </c>
      <c r="T95" t="s">
        <v>67</v>
      </c>
      <c r="U95" t="s">
        <v>67</v>
      </c>
      <c r="V95" t="s">
        <v>67</v>
      </c>
    </row>
    <row r="96" spans="1:22" x14ac:dyDescent="0.25">
      <c r="A96" s="5" t="s">
        <v>211</v>
      </c>
      <c r="B96" s="5" t="s">
        <v>212</v>
      </c>
      <c r="C96">
        <v>17.32</v>
      </c>
      <c r="D96">
        <v>16.670000000000002</v>
      </c>
      <c r="E96">
        <v>14.49</v>
      </c>
      <c r="F96">
        <v>7.7</v>
      </c>
      <c r="G96">
        <v>21.68</v>
      </c>
      <c r="H96">
        <v>24.35</v>
      </c>
      <c r="I96">
        <v>30.41</v>
      </c>
      <c r="J96">
        <v>33.61</v>
      </c>
      <c r="K96">
        <v>27.8</v>
      </c>
      <c r="L96">
        <v>30.75</v>
      </c>
      <c r="M96" t="s">
        <v>67</v>
      </c>
      <c r="N96" t="s">
        <v>67</v>
      </c>
      <c r="O96" t="s">
        <v>67</v>
      </c>
      <c r="P96" t="s">
        <v>67</v>
      </c>
      <c r="Q96" t="s">
        <v>67</v>
      </c>
      <c r="R96" t="s">
        <v>67</v>
      </c>
      <c r="S96" t="s">
        <v>67</v>
      </c>
      <c r="T96" t="s">
        <v>67</v>
      </c>
      <c r="U96" t="s">
        <v>67</v>
      </c>
      <c r="V96" t="s">
        <v>67</v>
      </c>
    </row>
    <row r="97" spans="1:23" x14ac:dyDescent="0.25">
      <c r="A97" s="5" t="s">
        <v>213</v>
      </c>
      <c r="B97" s="5" t="s">
        <v>214</v>
      </c>
      <c r="C97">
        <v>972.6</v>
      </c>
      <c r="D97">
        <v>1073</v>
      </c>
      <c r="E97">
        <v>1213</v>
      </c>
      <c r="F97">
        <v>1300</v>
      </c>
      <c r="G97">
        <v>1068</v>
      </c>
      <c r="H97">
        <v>3242</v>
      </c>
      <c r="I97">
        <v>1624</v>
      </c>
      <c r="J97">
        <v>-121.7</v>
      </c>
      <c r="K97">
        <v>604.20000000000005</v>
      </c>
      <c r="L97">
        <v>1045</v>
      </c>
      <c r="M97">
        <v>-2766</v>
      </c>
      <c r="N97">
        <v>491.8</v>
      </c>
      <c r="O97">
        <v>1141</v>
      </c>
      <c r="P97">
        <v>988.8</v>
      </c>
      <c r="Q97">
        <v>1390</v>
      </c>
      <c r="R97">
        <v>4594</v>
      </c>
      <c r="S97">
        <v>3464</v>
      </c>
      <c r="T97">
        <v>3095</v>
      </c>
      <c r="U97">
        <v>4101</v>
      </c>
      <c r="V97">
        <v>3193</v>
      </c>
      <c r="W97">
        <v>3150</v>
      </c>
    </row>
  </sheetData>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L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8" customWidth="1"/>
  </cols>
  <sheetData>
    <row r="1" spans="1:12" ht="18.75" customHeight="1" x14ac:dyDescent="0.3">
      <c r="A1" s="1" t="s">
        <v>1092</v>
      </c>
      <c r="B1" s="2" t="s">
        <v>1093</v>
      </c>
      <c r="C1" s="2"/>
      <c r="D1" s="2"/>
      <c r="E1" s="2"/>
      <c r="F1" s="2" t="str">
        <f>HYPERLINK("dax-30_Stock_Data_EUR.xlsx#INDEX!A1", "Back to INDEX")</f>
        <v>Back to INDEX</v>
      </c>
      <c r="G1" s="2"/>
      <c r="H1" s="2"/>
      <c r="I1" s="2"/>
      <c r="J1" s="2"/>
      <c r="K1" s="2"/>
      <c r="L1" s="2"/>
    </row>
    <row r="2" spans="1:12" x14ac:dyDescent="0.25">
      <c r="A2" s="3"/>
      <c r="B2" s="4"/>
      <c r="C2" s="4"/>
      <c r="D2" s="4"/>
      <c r="E2" s="4"/>
      <c r="F2" s="4"/>
      <c r="G2" s="4"/>
      <c r="H2" s="4"/>
      <c r="I2" s="4"/>
      <c r="J2" s="4"/>
      <c r="K2" s="4"/>
      <c r="L2" s="4"/>
    </row>
    <row r="3" spans="1:12" x14ac:dyDescent="0.25">
      <c r="A3" s="5" t="s">
        <v>3</v>
      </c>
      <c r="C3" s="5" t="s">
        <v>4</v>
      </c>
      <c r="D3" s="5"/>
      <c r="G3" s="5" t="s">
        <v>5</v>
      </c>
      <c r="H3" s="5"/>
      <c r="J3" s="5" t="s">
        <v>6</v>
      </c>
      <c r="K3" s="5"/>
    </row>
    <row r="4" spans="1:12" x14ac:dyDescent="0.25">
      <c r="A4" s="5" t="s">
        <v>7</v>
      </c>
      <c r="B4" t="s">
        <v>470</v>
      </c>
      <c r="C4" s="5" t="s">
        <v>9</v>
      </c>
      <c r="D4" s="5"/>
      <c r="E4" t="s">
        <v>1094</v>
      </c>
      <c r="G4" t="s">
        <v>1095</v>
      </c>
      <c r="H4" t="s">
        <v>220</v>
      </c>
      <c r="J4" t="s">
        <v>1096</v>
      </c>
      <c r="L4" t="s">
        <v>1097</v>
      </c>
    </row>
    <row r="5" spans="1:12" x14ac:dyDescent="0.25">
      <c r="A5" s="5" t="s">
        <v>15</v>
      </c>
      <c r="B5" t="s">
        <v>1098</v>
      </c>
      <c r="C5" s="5" t="s">
        <v>17</v>
      </c>
      <c r="D5" s="5"/>
      <c r="E5" t="s">
        <v>1099</v>
      </c>
      <c r="G5" t="s">
        <v>939</v>
      </c>
      <c r="H5" t="s">
        <v>12</v>
      </c>
      <c r="J5" t="s">
        <v>1100</v>
      </c>
      <c r="L5" t="s">
        <v>1101</v>
      </c>
    </row>
    <row r="6" spans="1:12" x14ac:dyDescent="0.25">
      <c r="A6" s="5" t="s">
        <v>23</v>
      </c>
      <c r="B6" t="s">
        <v>1102</v>
      </c>
      <c r="C6" s="5" t="s">
        <v>25</v>
      </c>
      <c r="D6" s="5"/>
      <c r="E6" t="s">
        <v>1103</v>
      </c>
      <c r="G6" t="s">
        <v>228</v>
      </c>
      <c r="H6" t="s">
        <v>20</v>
      </c>
      <c r="J6" t="s">
        <v>1104</v>
      </c>
      <c r="L6" t="s">
        <v>1105</v>
      </c>
    </row>
    <row r="7" spans="1:12" x14ac:dyDescent="0.25">
      <c r="A7" s="5" t="s">
        <v>29</v>
      </c>
      <c r="B7" t="s">
        <v>1106</v>
      </c>
      <c r="C7" s="5" t="s">
        <v>31</v>
      </c>
      <c r="D7" s="5"/>
      <c r="E7" t="s">
        <v>1107</v>
      </c>
      <c r="G7" t="s">
        <v>1108</v>
      </c>
      <c r="H7" t="s">
        <v>28</v>
      </c>
      <c r="J7" t="s">
        <v>21</v>
      </c>
      <c r="L7" t="s">
        <v>1109</v>
      </c>
    </row>
    <row r="8" spans="1:12" x14ac:dyDescent="0.25">
      <c r="A8" s="5" t="s">
        <v>35</v>
      </c>
      <c r="B8" t="s">
        <v>546</v>
      </c>
      <c r="C8" s="5" t="s">
        <v>37</v>
      </c>
      <c r="D8" s="5"/>
      <c r="E8" t="s">
        <v>1110</v>
      </c>
      <c r="G8" t="s">
        <v>482</v>
      </c>
      <c r="H8" t="s">
        <v>34</v>
      </c>
    </row>
    <row r="9" spans="1:12" x14ac:dyDescent="0.25">
      <c r="A9" s="5" t="s">
        <v>41</v>
      </c>
      <c r="B9" t="s">
        <v>42</v>
      </c>
      <c r="C9" s="5" t="s">
        <v>43</v>
      </c>
      <c r="D9" s="5"/>
      <c r="E9" t="s">
        <v>1111</v>
      </c>
      <c r="G9" t="s">
        <v>321</v>
      </c>
      <c r="H9" t="s">
        <v>40</v>
      </c>
    </row>
    <row r="10" spans="1:12" x14ac:dyDescent="0.25">
      <c r="A10" s="5" t="s">
        <v>45</v>
      </c>
      <c r="B10" t="s">
        <v>322</v>
      </c>
      <c r="C10" s="5" t="s">
        <v>47</v>
      </c>
      <c r="D10" s="5"/>
      <c r="E10" t="s">
        <v>1112</v>
      </c>
    </row>
    <row r="11" spans="1:12" x14ac:dyDescent="0.25">
      <c r="A11" s="5" t="s">
        <v>49</v>
      </c>
      <c r="B11" t="s">
        <v>323</v>
      </c>
    </row>
    <row r="12" spans="1:12" x14ac:dyDescent="0.25">
      <c r="A12" s="5" t="s">
        <v>51</v>
      </c>
      <c r="B12" t="s">
        <v>720</v>
      </c>
    </row>
    <row r="13" spans="1:12" x14ac:dyDescent="0.25">
      <c r="A13" s="5" t="s">
        <v>53</v>
      </c>
      <c r="B13" t="s">
        <v>1113</v>
      </c>
    </row>
    <row r="14" spans="1:12" x14ac:dyDescent="0.25">
      <c r="A14" s="5" t="s">
        <v>55</v>
      </c>
      <c r="B14" t="s">
        <v>1114</v>
      </c>
    </row>
    <row r="15" spans="1:12" x14ac:dyDescent="0.25">
      <c r="A15" s="5" t="s">
        <v>57</v>
      </c>
      <c r="B15" t="s">
        <v>1115</v>
      </c>
    </row>
    <row r="16" spans="1:12" x14ac:dyDescent="0.25">
      <c r="A16" s="5" t="s">
        <v>59</v>
      </c>
      <c r="B16" t="s">
        <v>1116</v>
      </c>
    </row>
    <row r="17" spans="1:12" x14ac:dyDescent="0.25">
      <c r="A17" s="5" t="s">
        <v>61</v>
      </c>
      <c r="B17" t="s">
        <v>1117</v>
      </c>
    </row>
    <row r="18" spans="1:12" x14ac:dyDescent="0.25">
      <c r="A18" s="3"/>
      <c r="B18" s="4"/>
      <c r="C18" s="4"/>
      <c r="D18" s="4"/>
      <c r="E18" s="4"/>
      <c r="F18" s="4"/>
      <c r="G18" s="4"/>
      <c r="H18" s="4"/>
      <c r="I18" s="4"/>
      <c r="J18" s="4"/>
      <c r="K18" s="4"/>
      <c r="L18" s="4"/>
    </row>
    <row r="19" spans="1:12" x14ac:dyDescent="0.25">
      <c r="A19" s="5" t="s">
        <v>63</v>
      </c>
      <c r="B19" s="5" t="s">
        <v>64</v>
      </c>
      <c r="C19" s="5">
        <v>2019</v>
      </c>
      <c r="D19" s="5">
        <v>2018</v>
      </c>
      <c r="E19" s="5">
        <v>2017</v>
      </c>
      <c r="F19" s="5">
        <v>2016</v>
      </c>
      <c r="G19" s="5"/>
      <c r="H19" s="5"/>
      <c r="I19" s="5"/>
      <c r="J19" s="5"/>
      <c r="K19" s="5"/>
      <c r="L19" s="5"/>
    </row>
    <row r="20" spans="1:12" x14ac:dyDescent="0.25">
      <c r="A20" s="5" t="s">
        <v>65</v>
      </c>
      <c r="B20" s="5" t="s">
        <v>66</v>
      </c>
      <c r="C20">
        <v>162.69999999999999</v>
      </c>
      <c r="D20">
        <v>105.5</v>
      </c>
      <c r="E20">
        <v>100.8</v>
      </c>
      <c r="F20" t="s">
        <v>67</v>
      </c>
    </row>
    <row r="21" spans="1:12" x14ac:dyDescent="0.25">
      <c r="A21" s="5" t="s">
        <v>68</v>
      </c>
      <c r="B21" s="5" t="s">
        <v>69</v>
      </c>
      <c r="C21">
        <v>143.9</v>
      </c>
      <c r="D21">
        <v>147.1</v>
      </c>
      <c r="E21">
        <v>83.8</v>
      </c>
      <c r="F21" t="s">
        <v>67</v>
      </c>
    </row>
    <row r="22" spans="1:12" x14ac:dyDescent="0.25">
      <c r="A22" s="5" t="s">
        <v>70</v>
      </c>
      <c r="B22" s="5" t="s">
        <v>71</v>
      </c>
      <c r="C22">
        <v>-23.5</v>
      </c>
      <c r="D22">
        <v>-29.2</v>
      </c>
      <c r="E22">
        <v>-20.8</v>
      </c>
      <c r="F22" t="s">
        <v>67</v>
      </c>
    </row>
    <row r="23" spans="1:12" x14ac:dyDescent="0.25">
      <c r="A23" s="5" t="s">
        <v>72</v>
      </c>
      <c r="B23" s="5" t="s">
        <v>73</v>
      </c>
      <c r="C23">
        <v>120.4</v>
      </c>
      <c r="D23">
        <v>117.9</v>
      </c>
      <c r="E23">
        <v>63</v>
      </c>
      <c r="F23" t="s">
        <v>67</v>
      </c>
    </row>
    <row r="24" spans="1:12" x14ac:dyDescent="0.25">
      <c r="A24" s="5" t="s">
        <v>74</v>
      </c>
      <c r="B24" s="5" t="s">
        <v>75</v>
      </c>
      <c r="C24">
        <v>11.6</v>
      </c>
      <c r="D24">
        <v>14.4</v>
      </c>
      <c r="E24">
        <v>6.6</v>
      </c>
      <c r="F24" t="s">
        <v>67</v>
      </c>
    </row>
    <row r="25" spans="1:12" x14ac:dyDescent="0.25">
      <c r="A25" s="5" t="s">
        <v>76</v>
      </c>
      <c r="B25" s="5" t="s">
        <v>77</v>
      </c>
      <c r="C25">
        <v>108.8</v>
      </c>
      <c r="D25">
        <v>103.5</v>
      </c>
      <c r="E25">
        <v>56.4</v>
      </c>
      <c r="F25" t="s">
        <v>67</v>
      </c>
    </row>
    <row r="26" spans="1:12" x14ac:dyDescent="0.25">
      <c r="A26" s="5" t="s">
        <v>78</v>
      </c>
      <c r="B26" s="5" t="s">
        <v>79</v>
      </c>
      <c r="C26">
        <v>-0.3</v>
      </c>
      <c r="D26">
        <v>1.1000000000000001</v>
      </c>
      <c r="E26">
        <v>-0.6</v>
      </c>
      <c r="F26" t="s">
        <v>67</v>
      </c>
    </row>
    <row r="27" spans="1:12" x14ac:dyDescent="0.25">
      <c r="A27" s="5" t="s">
        <v>80</v>
      </c>
      <c r="B27" s="5" t="s">
        <v>81</v>
      </c>
      <c r="C27">
        <v>108.5</v>
      </c>
      <c r="D27">
        <v>104.6</v>
      </c>
      <c r="E27">
        <v>55.7</v>
      </c>
      <c r="F27" t="s">
        <v>67</v>
      </c>
    </row>
    <row r="28" spans="1:12" x14ac:dyDescent="0.25">
      <c r="A28" s="5" t="s">
        <v>82</v>
      </c>
      <c r="B28" s="5" t="s">
        <v>83</v>
      </c>
      <c r="C28">
        <v>348.5</v>
      </c>
      <c r="D28">
        <v>405.8</v>
      </c>
      <c r="E28">
        <v>511.2</v>
      </c>
      <c r="F28" t="s">
        <v>67</v>
      </c>
    </row>
    <row r="29" spans="1:12" x14ac:dyDescent="0.25">
      <c r="A29" s="5" t="s">
        <v>84</v>
      </c>
      <c r="B29" s="5" t="s">
        <v>85</v>
      </c>
      <c r="C29">
        <v>1070</v>
      </c>
      <c r="D29">
        <v>984.9</v>
      </c>
      <c r="E29">
        <v>915.8</v>
      </c>
      <c r="F29" t="s">
        <v>67</v>
      </c>
    </row>
    <row r="30" spans="1:12" x14ac:dyDescent="0.25">
      <c r="A30" s="5" t="s">
        <v>86</v>
      </c>
      <c r="B30" s="5" t="s">
        <v>87</v>
      </c>
      <c r="C30">
        <v>1418</v>
      </c>
      <c r="D30">
        <v>1391</v>
      </c>
      <c r="E30">
        <v>1427</v>
      </c>
      <c r="F30" t="s">
        <v>67</v>
      </c>
    </row>
    <row r="31" spans="1:12" x14ac:dyDescent="0.25">
      <c r="A31" s="5" t="s">
        <v>88</v>
      </c>
      <c r="B31" s="5" t="s">
        <v>89</v>
      </c>
      <c r="C31">
        <v>179.5</v>
      </c>
      <c r="D31">
        <v>143.69999999999999</v>
      </c>
      <c r="E31">
        <v>334</v>
      </c>
      <c r="F31" t="s">
        <v>67</v>
      </c>
    </row>
    <row r="32" spans="1:12" x14ac:dyDescent="0.25">
      <c r="A32" s="5" t="s">
        <v>90</v>
      </c>
      <c r="B32" s="5" t="s">
        <v>91</v>
      </c>
      <c r="C32">
        <v>562.6</v>
      </c>
      <c r="D32">
        <v>626</v>
      </c>
      <c r="E32">
        <v>541.6</v>
      </c>
      <c r="F32" t="s">
        <v>67</v>
      </c>
    </row>
    <row r="33" spans="1:6" x14ac:dyDescent="0.25">
      <c r="A33" s="5" t="s">
        <v>92</v>
      </c>
      <c r="B33" s="5" t="s">
        <v>93</v>
      </c>
      <c r="C33">
        <v>742.1</v>
      </c>
      <c r="D33">
        <v>769.7</v>
      </c>
      <c r="E33">
        <v>875.6</v>
      </c>
      <c r="F33" t="s">
        <v>67</v>
      </c>
    </row>
    <row r="34" spans="1:6" x14ac:dyDescent="0.25">
      <c r="A34" s="5" t="s">
        <v>78</v>
      </c>
      <c r="B34" s="5" t="s">
        <v>79</v>
      </c>
      <c r="C34">
        <v>2.9</v>
      </c>
      <c r="D34">
        <v>-1.3</v>
      </c>
      <c r="E34">
        <v>0.5</v>
      </c>
      <c r="F34" t="s">
        <v>67</v>
      </c>
    </row>
    <row r="35" spans="1:6" x14ac:dyDescent="0.25">
      <c r="A35" s="5" t="s">
        <v>94</v>
      </c>
      <c r="B35" s="5" t="s">
        <v>95</v>
      </c>
      <c r="C35">
        <v>673.4</v>
      </c>
      <c r="D35">
        <v>622.20000000000005</v>
      </c>
      <c r="E35">
        <v>550.9</v>
      </c>
      <c r="F35" t="s">
        <v>67</v>
      </c>
    </row>
    <row r="36" spans="1:6" x14ac:dyDescent="0.25">
      <c r="A36" s="5" t="s">
        <v>96</v>
      </c>
      <c r="B36" s="5" t="s">
        <v>97</v>
      </c>
      <c r="C36">
        <v>1418</v>
      </c>
      <c r="D36">
        <v>1391</v>
      </c>
      <c r="E36">
        <v>1427</v>
      </c>
      <c r="F36" t="s">
        <v>67</v>
      </c>
    </row>
    <row r="37" spans="1:6" x14ac:dyDescent="0.25">
      <c r="A37" s="5" t="s">
        <v>98</v>
      </c>
      <c r="B37" s="5" t="s">
        <v>99</v>
      </c>
      <c r="C37">
        <v>21.35</v>
      </c>
      <c r="D37">
        <v>21.33</v>
      </c>
      <c r="E37">
        <v>21.29</v>
      </c>
      <c r="F37">
        <v>12.66</v>
      </c>
    </row>
    <row r="38" spans="1:6" x14ac:dyDescent="0.25">
      <c r="A38" s="5" t="s">
        <v>100</v>
      </c>
      <c r="B38" s="5" t="s">
        <v>101</v>
      </c>
      <c r="C38">
        <v>1.59</v>
      </c>
      <c r="D38">
        <v>1.6</v>
      </c>
      <c r="E38">
        <v>1.57</v>
      </c>
      <c r="F38">
        <v>0.95</v>
      </c>
    </row>
    <row r="39" spans="1:6" x14ac:dyDescent="0.25">
      <c r="A39" s="5" t="s">
        <v>102</v>
      </c>
      <c r="B39" s="5" t="s">
        <v>103</v>
      </c>
      <c r="C39">
        <v>5.64</v>
      </c>
      <c r="D39">
        <v>5.53</v>
      </c>
      <c r="E39">
        <v>2.96</v>
      </c>
      <c r="F39" t="s">
        <v>67</v>
      </c>
    </row>
    <row r="40" spans="1:6" x14ac:dyDescent="0.25">
      <c r="A40" s="5" t="s">
        <v>104</v>
      </c>
      <c r="B40" s="5" t="s">
        <v>105</v>
      </c>
      <c r="C40">
        <v>5.1100000000000003</v>
      </c>
      <c r="D40">
        <v>4.91</v>
      </c>
      <c r="E40">
        <v>3.24</v>
      </c>
      <c r="F40">
        <v>1.47</v>
      </c>
    </row>
    <row r="41" spans="1:6" x14ac:dyDescent="0.25">
      <c r="A41" s="5" t="s">
        <v>106</v>
      </c>
      <c r="B41" s="5" t="s">
        <v>107</v>
      </c>
      <c r="C41">
        <v>5.1100000000000003</v>
      </c>
      <c r="D41">
        <v>4.91</v>
      </c>
      <c r="E41">
        <v>3.24</v>
      </c>
      <c r="F41">
        <v>1.46</v>
      </c>
    </row>
    <row r="42" spans="1:6" x14ac:dyDescent="0.25">
      <c r="A42" s="5" t="s">
        <v>108</v>
      </c>
      <c r="B42" s="5" t="s">
        <v>109</v>
      </c>
      <c r="C42" t="s">
        <v>67</v>
      </c>
      <c r="D42">
        <v>2.5</v>
      </c>
      <c r="E42">
        <v>2</v>
      </c>
      <c r="F42">
        <v>1</v>
      </c>
    </row>
    <row r="43" spans="1:6" x14ac:dyDescent="0.25">
      <c r="A43" s="5" t="s">
        <v>110</v>
      </c>
      <c r="B43" s="5" t="s">
        <v>111</v>
      </c>
      <c r="C43" t="s">
        <v>67</v>
      </c>
      <c r="D43">
        <v>52.94</v>
      </c>
      <c r="E43">
        <v>42.59</v>
      </c>
      <c r="F43">
        <v>13.61</v>
      </c>
    </row>
    <row r="44" spans="1:6" x14ac:dyDescent="0.25">
      <c r="A44" s="5" t="s">
        <v>65</v>
      </c>
      <c r="B44" s="5" t="s">
        <v>66</v>
      </c>
      <c r="C44">
        <v>7.62</v>
      </c>
      <c r="D44">
        <v>4.95</v>
      </c>
      <c r="E44">
        <v>4.7300000000000004</v>
      </c>
      <c r="F44" t="s">
        <v>67</v>
      </c>
    </row>
    <row r="45" spans="1:6" x14ac:dyDescent="0.25">
      <c r="A45" s="5" t="s">
        <v>112</v>
      </c>
      <c r="B45" s="5" t="s">
        <v>113</v>
      </c>
      <c r="C45">
        <v>31.67</v>
      </c>
      <c r="D45">
        <v>29.11</v>
      </c>
      <c r="E45">
        <v>25.89</v>
      </c>
      <c r="F45" t="s">
        <v>67</v>
      </c>
    </row>
    <row r="46" spans="1:6" x14ac:dyDescent="0.25">
      <c r="A46" s="5" t="s">
        <v>114</v>
      </c>
      <c r="B46" s="5" t="s">
        <v>115</v>
      </c>
      <c r="C46">
        <v>3.66</v>
      </c>
      <c r="D46">
        <v>11.78</v>
      </c>
      <c r="E46">
        <v>0.72</v>
      </c>
      <c r="F46" t="s">
        <v>67</v>
      </c>
    </row>
    <row r="47" spans="1:6" x14ac:dyDescent="0.25">
      <c r="A47" s="5" t="s">
        <v>116</v>
      </c>
      <c r="B47" s="5" t="s">
        <v>117</v>
      </c>
      <c r="C47">
        <v>66.42</v>
      </c>
      <c r="D47">
        <v>65.2</v>
      </c>
      <c r="E47">
        <v>67.010000000000005</v>
      </c>
      <c r="F47" t="s">
        <v>67</v>
      </c>
    </row>
    <row r="48" spans="1:6" x14ac:dyDescent="0.25">
      <c r="A48" s="5" t="s">
        <v>118</v>
      </c>
      <c r="B48" s="5" t="s">
        <v>119</v>
      </c>
      <c r="C48">
        <v>709</v>
      </c>
      <c r="D48">
        <v>675</v>
      </c>
      <c r="E48">
        <v>566</v>
      </c>
      <c r="F48">
        <v>308</v>
      </c>
    </row>
    <row r="49" spans="1:6" x14ac:dyDescent="0.25">
      <c r="A49" s="5" t="s">
        <v>120</v>
      </c>
      <c r="B49" s="5" t="s">
        <v>121</v>
      </c>
      <c r="C49">
        <v>0.28000000000000003</v>
      </c>
      <c r="D49">
        <v>2.5</v>
      </c>
      <c r="E49">
        <v>2</v>
      </c>
      <c r="F49">
        <v>0.5</v>
      </c>
    </row>
    <row r="50" spans="1:6" x14ac:dyDescent="0.25">
      <c r="A50" s="5" t="s">
        <v>122</v>
      </c>
      <c r="B50" s="5" t="s">
        <v>123</v>
      </c>
      <c r="C50">
        <v>394.92</v>
      </c>
      <c r="D50">
        <v>3704</v>
      </c>
      <c r="E50">
        <v>3534</v>
      </c>
      <c r="F50">
        <v>1623</v>
      </c>
    </row>
    <row r="51" spans="1:6" x14ac:dyDescent="0.25">
      <c r="A51" s="5" t="s">
        <v>124</v>
      </c>
      <c r="B51" s="5" t="s">
        <v>125</v>
      </c>
      <c r="C51">
        <v>249450</v>
      </c>
      <c r="D51">
        <v>284284</v>
      </c>
      <c r="E51">
        <v>243993</v>
      </c>
      <c r="F51" t="s">
        <v>67</v>
      </c>
    </row>
    <row r="52" spans="1:6" x14ac:dyDescent="0.25">
      <c r="A52" s="5" t="s">
        <v>126</v>
      </c>
      <c r="B52" s="5" t="s">
        <v>127</v>
      </c>
      <c r="C52" t="s">
        <v>67</v>
      </c>
      <c r="D52" t="s">
        <v>67</v>
      </c>
      <c r="E52" t="s">
        <v>67</v>
      </c>
      <c r="F52" t="s">
        <v>67</v>
      </c>
    </row>
    <row r="53" spans="1:6" x14ac:dyDescent="0.25">
      <c r="A53" s="5" t="s">
        <v>128</v>
      </c>
      <c r="B53" s="5" t="s">
        <v>129</v>
      </c>
      <c r="C53">
        <v>153032</v>
      </c>
      <c r="D53">
        <v>154963</v>
      </c>
      <c r="E53">
        <v>98410</v>
      </c>
      <c r="F53" t="s">
        <v>67</v>
      </c>
    </row>
    <row r="54" spans="1:6" x14ac:dyDescent="0.25">
      <c r="A54" s="5" t="s">
        <v>130</v>
      </c>
      <c r="B54" s="5" t="s">
        <v>131</v>
      </c>
      <c r="C54">
        <v>7.3</v>
      </c>
      <c r="D54">
        <v>6.2</v>
      </c>
      <c r="E54">
        <v>16.5</v>
      </c>
      <c r="F54">
        <v>15.8</v>
      </c>
    </row>
    <row r="55" spans="1:6" x14ac:dyDescent="0.25">
      <c r="A55" s="5" t="s">
        <v>132</v>
      </c>
      <c r="B55" s="5" t="s">
        <v>133</v>
      </c>
      <c r="C55">
        <v>4.92</v>
      </c>
      <c r="D55">
        <v>6.13</v>
      </c>
      <c r="E55">
        <v>11.29</v>
      </c>
      <c r="F55" t="s">
        <v>67</v>
      </c>
    </row>
    <row r="56" spans="1:6" x14ac:dyDescent="0.25">
      <c r="A56" s="5" t="s">
        <v>134</v>
      </c>
      <c r="B56" s="5" t="s">
        <v>135</v>
      </c>
      <c r="C56">
        <v>1.19</v>
      </c>
      <c r="D56">
        <v>1.04</v>
      </c>
      <c r="E56">
        <v>2.0699999999999998</v>
      </c>
      <c r="F56" t="s">
        <v>67</v>
      </c>
    </row>
    <row r="57" spans="1:6" x14ac:dyDescent="0.25">
      <c r="A57" s="5" t="s">
        <v>136</v>
      </c>
      <c r="B57" s="5" t="s">
        <v>137</v>
      </c>
      <c r="C57">
        <v>10.25</v>
      </c>
      <c r="D57">
        <v>2.57</v>
      </c>
      <c r="E57">
        <v>73.88</v>
      </c>
      <c r="F57" t="s">
        <v>67</v>
      </c>
    </row>
    <row r="58" spans="1:6" x14ac:dyDescent="0.25">
      <c r="A58" s="5" t="s">
        <v>138</v>
      </c>
      <c r="B58" s="5" t="s">
        <v>139</v>
      </c>
      <c r="C58" t="s">
        <v>67</v>
      </c>
      <c r="D58">
        <v>8.25</v>
      </c>
      <c r="E58">
        <v>3.74</v>
      </c>
      <c r="F58">
        <v>4.3099999999999996</v>
      </c>
    </row>
    <row r="59" spans="1:6" x14ac:dyDescent="0.25">
      <c r="A59" s="5" t="s">
        <v>140</v>
      </c>
      <c r="B59" s="5" t="s">
        <v>141</v>
      </c>
      <c r="C59">
        <v>13.6</v>
      </c>
      <c r="D59">
        <v>16.2</v>
      </c>
      <c r="E59">
        <v>6.1</v>
      </c>
      <c r="F59">
        <v>6.3</v>
      </c>
    </row>
    <row r="60" spans="1:6" x14ac:dyDescent="0.25">
      <c r="A60" s="5" t="s">
        <v>142</v>
      </c>
      <c r="B60" s="5" t="s">
        <v>143</v>
      </c>
      <c r="C60">
        <v>16.04</v>
      </c>
      <c r="D60">
        <v>16.850000000000001</v>
      </c>
      <c r="E60">
        <v>10.1</v>
      </c>
      <c r="F60" t="s">
        <v>67</v>
      </c>
    </row>
    <row r="61" spans="1:6" x14ac:dyDescent="0.25">
      <c r="A61" s="5" t="s">
        <v>144</v>
      </c>
      <c r="B61" s="5" t="s">
        <v>145</v>
      </c>
      <c r="C61">
        <v>66.69</v>
      </c>
      <c r="D61">
        <v>99.15</v>
      </c>
      <c r="E61">
        <v>55.26</v>
      </c>
      <c r="F61" t="s">
        <v>67</v>
      </c>
    </row>
    <row r="62" spans="1:6" x14ac:dyDescent="0.25">
      <c r="A62" s="5" t="s">
        <v>146</v>
      </c>
      <c r="B62" s="5" t="s">
        <v>147</v>
      </c>
      <c r="C62">
        <v>10.02</v>
      </c>
      <c r="D62">
        <v>10.64</v>
      </c>
      <c r="E62">
        <v>5.99</v>
      </c>
      <c r="F62" t="s">
        <v>67</v>
      </c>
    </row>
    <row r="63" spans="1:6" x14ac:dyDescent="0.25">
      <c r="A63" s="5" t="s">
        <v>148</v>
      </c>
      <c r="B63" s="5" t="s">
        <v>148</v>
      </c>
      <c r="C63">
        <v>7.65</v>
      </c>
      <c r="D63">
        <v>7.52</v>
      </c>
      <c r="E63">
        <v>3.9</v>
      </c>
      <c r="F63" t="s">
        <v>67</v>
      </c>
    </row>
    <row r="64" spans="1:6" x14ac:dyDescent="0.25">
      <c r="A64" s="5" t="s">
        <v>149</v>
      </c>
      <c r="B64" s="5" t="s">
        <v>150</v>
      </c>
      <c r="C64">
        <v>24.57</v>
      </c>
      <c r="D64">
        <v>29.18</v>
      </c>
      <c r="E64">
        <v>35.82</v>
      </c>
      <c r="F64" t="s">
        <v>67</v>
      </c>
    </row>
    <row r="65" spans="1:6" x14ac:dyDescent="0.25">
      <c r="A65" s="5" t="s">
        <v>151</v>
      </c>
      <c r="B65" s="5" t="s">
        <v>152</v>
      </c>
      <c r="C65">
        <v>47.68</v>
      </c>
      <c r="D65">
        <v>44.65</v>
      </c>
      <c r="E65">
        <v>38.64</v>
      </c>
      <c r="F65" t="s">
        <v>67</v>
      </c>
    </row>
    <row r="66" spans="1:6" x14ac:dyDescent="0.25">
      <c r="A66" s="5" t="s">
        <v>153</v>
      </c>
      <c r="B66" s="5" t="s">
        <v>154</v>
      </c>
      <c r="C66">
        <v>52.32</v>
      </c>
      <c r="D66">
        <v>55.35</v>
      </c>
      <c r="E66">
        <v>61.36</v>
      </c>
      <c r="F66" t="s">
        <v>67</v>
      </c>
    </row>
    <row r="67" spans="1:6" x14ac:dyDescent="0.25">
      <c r="A67" s="5" t="s">
        <v>155</v>
      </c>
      <c r="B67" s="5" t="s">
        <v>156</v>
      </c>
      <c r="C67">
        <v>109.73</v>
      </c>
      <c r="D67">
        <v>123.98</v>
      </c>
      <c r="E67">
        <v>158.80000000000001</v>
      </c>
      <c r="F67" t="s">
        <v>67</v>
      </c>
    </row>
    <row r="68" spans="1:6" x14ac:dyDescent="0.25">
      <c r="A68" s="5"/>
      <c r="B68" s="5"/>
    </row>
    <row r="69" spans="1:6" x14ac:dyDescent="0.25">
      <c r="A69" s="5" t="s">
        <v>157</v>
      </c>
      <c r="B69" s="5" t="s">
        <v>158</v>
      </c>
      <c r="C69">
        <v>24.58</v>
      </c>
      <c r="D69">
        <v>29.17</v>
      </c>
      <c r="E69">
        <v>35.82</v>
      </c>
    </row>
    <row r="70" spans="1:6" x14ac:dyDescent="0.25">
      <c r="A70" s="5" t="s">
        <v>159</v>
      </c>
      <c r="B70" s="5" t="s">
        <v>160</v>
      </c>
      <c r="C70">
        <v>1423.88</v>
      </c>
      <c r="D70">
        <v>2113.13</v>
      </c>
      <c r="E70">
        <v>1177.5899999999999</v>
      </c>
    </row>
    <row r="71" spans="1:6" x14ac:dyDescent="0.25">
      <c r="A71" s="5" t="s">
        <v>161</v>
      </c>
      <c r="B71" s="5" t="s">
        <v>162</v>
      </c>
      <c r="C71">
        <v>1888.45</v>
      </c>
      <c r="D71">
        <v>2971.72</v>
      </c>
      <c r="E71">
        <v>1771.67</v>
      </c>
    </row>
    <row r="72" spans="1:6" x14ac:dyDescent="0.25">
      <c r="A72" s="5" t="s">
        <v>163</v>
      </c>
      <c r="B72" s="5" t="s">
        <v>164</v>
      </c>
      <c r="C72">
        <v>0.54</v>
      </c>
      <c r="D72">
        <v>0.36</v>
      </c>
      <c r="E72">
        <v>0.33</v>
      </c>
    </row>
    <row r="73" spans="1:6" x14ac:dyDescent="0.25">
      <c r="A73" s="5" t="s">
        <v>165</v>
      </c>
      <c r="B73" s="5" t="s">
        <v>166</v>
      </c>
      <c r="C73">
        <v>75.459999999999994</v>
      </c>
      <c r="D73">
        <v>70.81</v>
      </c>
      <c r="E73">
        <v>64.180000000000007</v>
      </c>
    </row>
    <row r="74" spans="1:6" x14ac:dyDescent="0.25">
      <c r="A74" s="5" t="s">
        <v>167</v>
      </c>
      <c r="B74" s="5" t="s">
        <v>168</v>
      </c>
      <c r="C74">
        <v>7.65</v>
      </c>
      <c r="D74">
        <v>7.52</v>
      </c>
      <c r="E74">
        <v>3.9</v>
      </c>
    </row>
    <row r="75" spans="1:6" x14ac:dyDescent="0.25">
      <c r="A75" s="5" t="s">
        <v>169</v>
      </c>
      <c r="B75" s="5" t="s">
        <v>170</v>
      </c>
      <c r="C75">
        <v>11.62</v>
      </c>
      <c r="D75">
        <v>11.79</v>
      </c>
      <c r="E75">
        <v>7.67</v>
      </c>
    </row>
    <row r="76" spans="1:6" x14ac:dyDescent="0.25">
      <c r="A76" s="5" t="s">
        <v>171</v>
      </c>
      <c r="B76" s="5" t="s">
        <v>172</v>
      </c>
      <c r="C76">
        <v>62.93</v>
      </c>
      <c r="D76">
        <v>63.17</v>
      </c>
      <c r="E76">
        <v>60.16</v>
      </c>
    </row>
    <row r="77" spans="1:6" x14ac:dyDescent="0.25">
      <c r="A77" s="5" t="s">
        <v>173</v>
      </c>
      <c r="B77" s="5" t="s">
        <v>174</v>
      </c>
      <c r="C77">
        <v>194.15</v>
      </c>
      <c r="D77">
        <v>282.39</v>
      </c>
      <c r="E77">
        <v>153.05000000000001</v>
      </c>
    </row>
    <row r="78" spans="1:6" x14ac:dyDescent="0.25">
      <c r="A78" s="5" t="s">
        <v>175</v>
      </c>
      <c r="B78" s="5" t="s">
        <v>176</v>
      </c>
      <c r="C78">
        <v>218.83750000000001</v>
      </c>
      <c r="D78">
        <v>54.818099999999987</v>
      </c>
      <c r="E78">
        <v>1572.9051999999999</v>
      </c>
    </row>
    <row r="79" spans="1:6" x14ac:dyDescent="0.25">
      <c r="A79" s="5" t="s">
        <v>177</v>
      </c>
      <c r="B79" s="5" t="s">
        <v>178</v>
      </c>
      <c r="C79">
        <v>-2.000000000000313E-2</v>
      </c>
      <c r="D79">
        <v>-3.9999999999999147E-2</v>
      </c>
      <c r="E79">
        <v>-8.629999999999999</v>
      </c>
    </row>
    <row r="80" spans="1:6" x14ac:dyDescent="0.25">
      <c r="A80" s="5" t="s">
        <v>179</v>
      </c>
      <c r="B80" s="5" t="s">
        <v>180</v>
      </c>
      <c r="C80">
        <v>53.94</v>
      </c>
      <c r="D80">
        <v>4.6500000000000004</v>
      </c>
      <c r="E80" t="s">
        <v>67</v>
      </c>
    </row>
    <row r="81" spans="1:5" x14ac:dyDescent="0.25">
      <c r="A81" s="5" t="s">
        <v>181</v>
      </c>
      <c r="B81" s="5" t="s">
        <v>182</v>
      </c>
      <c r="C81" t="s">
        <v>67</v>
      </c>
      <c r="D81" t="s">
        <v>67</v>
      </c>
      <c r="E81" t="s">
        <v>67</v>
      </c>
    </row>
    <row r="82" spans="1:5" x14ac:dyDescent="0.25">
      <c r="A82" s="5" t="s">
        <v>183</v>
      </c>
      <c r="B82" s="5" t="s">
        <v>184</v>
      </c>
      <c r="C82" t="s">
        <v>67</v>
      </c>
      <c r="D82" t="s">
        <v>67</v>
      </c>
      <c r="E82" t="s">
        <v>67</v>
      </c>
    </row>
    <row r="83" spans="1:5" x14ac:dyDescent="0.25">
      <c r="A83" s="5" t="s">
        <v>185</v>
      </c>
      <c r="B83" s="5" t="s">
        <v>186</v>
      </c>
      <c r="C83" t="s">
        <v>67</v>
      </c>
      <c r="D83" t="s">
        <v>67</v>
      </c>
      <c r="E83" t="s">
        <v>67</v>
      </c>
    </row>
    <row r="84" spans="1:5" x14ac:dyDescent="0.25">
      <c r="A84" s="5" t="s">
        <v>187</v>
      </c>
      <c r="B84" s="5" t="s">
        <v>188</v>
      </c>
      <c r="C84">
        <v>3.73</v>
      </c>
      <c r="D84">
        <v>87.79</v>
      </c>
      <c r="E84" t="s">
        <v>67</v>
      </c>
    </row>
    <row r="85" spans="1:5" x14ac:dyDescent="0.25">
      <c r="A85" s="5" t="s">
        <v>189</v>
      </c>
      <c r="B85" s="5" t="s">
        <v>190</v>
      </c>
      <c r="C85" t="s">
        <v>67</v>
      </c>
      <c r="D85" t="s">
        <v>67</v>
      </c>
      <c r="E85" t="s">
        <v>67</v>
      </c>
    </row>
    <row r="86" spans="1:5" x14ac:dyDescent="0.25">
      <c r="A86" s="5" t="s">
        <v>191</v>
      </c>
      <c r="B86" s="5" t="s">
        <v>192</v>
      </c>
      <c r="C86" t="s">
        <v>67</v>
      </c>
      <c r="D86" t="s">
        <v>67</v>
      </c>
      <c r="E86" t="s">
        <v>67</v>
      </c>
    </row>
    <row r="87" spans="1:5" x14ac:dyDescent="0.25">
      <c r="A87" s="5" t="s">
        <v>193</v>
      </c>
      <c r="B87" s="5" t="s">
        <v>194</v>
      </c>
      <c r="C87" t="s">
        <v>67</v>
      </c>
      <c r="D87" t="s">
        <v>67</v>
      </c>
      <c r="E87" t="s">
        <v>67</v>
      </c>
    </row>
    <row r="88" spans="1:5" x14ac:dyDescent="0.25">
      <c r="A88" s="5" t="s">
        <v>195</v>
      </c>
      <c r="B88" s="5" t="s">
        <v>196</v>
      </c>
      <c r="C88" t="s">
        <v>67</v>
      </c>
      <c r="D88" t="s">
        <v>67</v>
      </c>
      <c r="E88" t="s">
        <v>67</v>
      </c>
    </row>
    <row r="89" spans="1:5" x14ac:dyDescent="0.25">
      <c r="A89" s="5" t="s">
        <v>197</v>
      </c>
      <c r="B89" s="5" t="s">
        <v>198</v>
      </c>
      <c r="C89">
        <v>-2.1800000000000002</v>
      </c>
      <c r="D89">
        <v>75.540000000000006</v>
      </c>
      <c r="E89" t="s">
        <v>67</v>
      </c>
    </row>
    <row r="90" spans="1:5" x14ac:dyDescent="0.25">
      <c r="A90" s="5" t="s">
        <v>199</v>
      </c>
      <c r="B90" s="5" t="s">
        <v>200</v>
      </c>
      <c r="C90" t="s">
        <v>67</v>
      </c>
      <c r="D90" t="s">
        <v>67</v>
      </c>
      <c r="E90" t="s">
        <v>67</v>
      </c>
    </row>
    <row r="91" spans="1:5" x14ac:dyDescent="0.25">
      <c r="A91" s="5" t="s">
        <v>201</v>
      </c>
      <c r="B91" s="5" t="s">
        <v>202</v>
      </c>
      <c r="C91" t="s">
        <v>67</v>
      </c>
      <c r="D91" t="s">
        <v>67</v>
      </c>
      <c r="E91" t="s">
        <v>67</v>
      </c>
    </row>
    <row r="92" spans="1:5" x14ac:dyDescent="0.25">
      <c r="A92" s="5" t="s">
        <v>203</v>
      </c>
      <c r="B92" s="5" t="s">
        <v>204</v>
      </c>
      <c r="C92" t="s">
        <v>67</v>
      </c>
      <c r="D92" t="s">
        <v>67</v>
      </c>
      <c r="E92" t="s">
        <v>67</v>
      </c>
    </row>
    <row r="93" spans="1:5" x14ac:dyDescent="0.25">
      <c r="A93" s="5" t="s">
        <v>205</v>
      </c>
      <c r="B93" s="5" t="s">
        <v>206</v>
      </c>
      <c r="C93">
        <v>298.83</v>
      </c>
      <c r="D93">
        <v>-96.52</v>
      </c>
      <c r="E93" t="s">
        <v>67</v>
      </c>
    </row>
    <row r="94" spans="1:5" x14ac:dyDescent="0.25">
      <c r="A94" s="5" t="s">
        <v>207</v>
      </c>
      <c r="B94" s="5" t="s">
        <v>208</v>
      </c>
      <c r="C94" t="s">
        <v>67</v>
      </c>
      <c r="D94" t="s">
        <v>67</v>
      </c>
      <c r="E94" t="s">
        <v>67</v>
      </c>
    </row>
    <row r="95" spans="1:5" x14ac:dyDescent="0.25">
      <c r="A95" s="5" t="s">
        <v>209</v>
      </c>
      <c r="B95" s="5" t="s">
        <v>210</v>
      </c>
      <c r="C95" t="s">
        <v>67</v>
      </c>
      <c r="D95" t="s">
        <v>67</v>
      </c>
      <c r="E95" t="s">
        <v>67</v>
      </c>
    </row>
    <row r="96" spans="1:5" x14ac:dyDescent="0.25">
      <c r="A96" s="5" t="s">
        <v>211</v>
      </c>
      <c r="B96" s="5" t="s">
        <v>212</v>
      </c>
      <c r="C96" t="s">
        <v>67</v>
      </c>
      <c r="D96" t="s">
        <v>67</v>
      </c>
      <c r="E96" t="s">
        <v>67</v>
      </c>
    </row>
    <row r="97" spans="1:6" x14ac:dyDescent="0.25">
      <c r="A97" s="5" t="s">
        <v>213</v>
      </c>
      <c r="B97" s="5" t="s">
        <v>214</v>
      </c>
      <c r="C97">
        <v>169</v>
      </c>
      <c r="D97">
        <v>262.10000000000002</v>
      </c>
      <c r="E97">
        <v>177.2</v>
      </c>
      <c r="F97" t="s">
        <v>67</v>
      </c>
    </row>
  </sheetData>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L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8" customWidth="1"/>
  </cols>
  <sheetData>
    <row r="1" spans="1:12" ht="18.75" customHeight="1" x14ac:dyDescent="0.3">
      <c r="A1" s="1" t="s">
        <v>1118</v>
      </c>
      <c r="B1" s="2" t="s">
        <v>1119</v>
      </c>
      <c r="C1" s="2"/>
      <c r="D1" s="2"/>
      <c r="E1" s="2"/>
      <c r="F1" s="2" t="str">
        <f>HYPERLINK("dax-30_Stock_Data_EUR.xlsx#INDEX!A1", "Back to INDEX")</f>
        <v>Back to INDEX</v>
      </c>
      <c r="G1" s="2"/>
      <c r="H1" s="2"/>
      <c r="I1" s="2"/>
      <c r="J1" s="2"/>
      <c r="K1" s="2"/>
      <c r="L1" s="2"/>
    </row>
    <row r="2" spans="1:12" x14ac:dyDescent="0.25">
      <c r="A2" s="3"/>
      <c r="B2" s="4"/>
      <c r="C2" s="4"/>
      <c r="D2" s="4"/>
      <c r="E2" s="4"/>
      <c r="F2" s="4"/>
      <c r="G2" s="4"/>
      <c r="H2" s="4"/>
      <c r="I2" s="4"/>
      <c r="J2" s="4"/>
      <c r="K2" s="4"/>
      <c r="L2" s="4"/>
    </row>
    <row r="3" spans="1:12" x14ac:dyDescent="0.25">
      <c r="A3" s="5" t="s">
        <v>3</v>
      </c>
      <c r="C3" s="5" t="s">
        <v>4</v>
      </c>
      <c r="D3" s="5"/>
      <c r="G3" s="5" t="s">
        <v>5</v>
      </c>
      <c r="H3" s="5"/>
      <c r="J3" s="5" t="s">
        <v>6</v>
      </c>
      <c r="K3" s="5"/>
    </row>
    <row r="4" spans="1:12" x14ac:dyDescent="0.25">
      <c r="A4" s="5" t="s">
        <v>7</v>
      </c>
      <c r="B4" t="s">
        <v>1120</v>
      </c>
      <c r="C4" s="5" t="s">
        <v>9</v>
      </c>
      <c r="D4" s="5"/>
      <c r="E4" t="s">
        <v>1121</v>
      </c>
      <c r="G4" t="s">
        <v>758</v>
      </c>
      <c r="H4" t="s">
        <v>12</v>
      </c>
      <c r="J4" t="s">
        <v>1122</v>
      </c>
      <c r="L4" t="s">
        <v>1123</v>
      </c>
    </row>
    <row r="5" spans="1:12" x14ac:dyDescent="0.25">
      <c r="A5" s="5" t="s">
        <v>15</v>
      </c>
      <c r="B5" t="s">
        <v>1124</v>
      </c>
      <c r="C5" s="5" t="s">
        <v>17</v>
      </c>
      <c r="D5" s="5"/>
      <c r="E5" t="s">
        <v>67</v>
      </c>
      <c r="G5" t="s">
        <v>381</v>
      </c>
      <c r="H5" t="s">
        <v>20</v>
      </c>
      <c r="J5" t="s">
        <v>225</v>
      </c>
      <c r="L5" t="s">
        <v>1125</v>
      </c>
    </row>
    <row r="6" spans="1:12" x14ac:dyDescent="0.25">
      <c r="A6" s="5" t="s">
        <v>23</v>
      </c>
      <c r="B6" t="s">
        <v>1126</v>
      </c>
      <c r="C6" s="5" t="s">
        <v>25</v>
      </c>
      <c r="D6" s="5"/>
      <c r="E6" t="s">
        <v>1127</v>
      </c>
      <c r="G6" t="s">
        <v>346</v>
      </c>
      <c r="H6" t="s">
        <v>34</v>
      </c>
      <c r="J6" t="s">
        <v>1128</v>
      </c>
      <c r="L6" t="s">
        <v>247</v>
      </c>
    </row>
    <row r="7" spans="1:12" x14ac:dyDescent="0.25">
      <c r="A7" s="5" t="s">
        <v>29</v>
      </c>
      <c r="B7" t="s">
        <v>67</v>
      </c>
      <c r="C7" s="5" t="s">
        <v>37</v>
      </c>
      <c r="D7" s="5"/>
      <c r="E7" t="s">
        <v>1129</v>
      </c>
      <c r="G7" t="s">
        <v>385</v>
      </c>
      <c r="H7" t="s">
        <v>28</v>
      </c>
      <c r="J7" t="s">
        <v>1130</v>
      </c>
      <c r="L7" t="s">
        <v>1131</v>
      </c>
    </row>
    <row r="8" spans="1:12" x14ac:dyDescent="0.25">
      <c r="A8" s="5" t="s">
        <v>35</v>
      </c>
      <c r="B8" t="s">
        <v>36</v>
      </c>
      <c r="C8" s="5" t="s">
        <v>43</v>
      </c>
      <c r="D8" s="5"/>
      <c r="E8" t="s">
        <v>1132</v>
      </c>
      <c r="G8" t="s">
        <v>1133</v>
      </c>
      <c r="H8" t="s">
        <v>40</v>
      </c>
      <c r="J8" t="s">
        <v>237</v>
      </c>
      <c r="L8" t="s">
        <v>1134</v>
      </c>
    </row>
    <row r="9" spans="1:12" x14ac:dyDescent="0.25">
      <c r="A9" s="5" t="s">
        <v>41</v>
      </c>
      <c r="B9" t="s">
        <v>42</v>
      </c>
      <c r="C9" s="5" t="s">
        <v>47</v>
      </c>
      <c r="D9" s="5"/>
      <c r="E9" t="s">
        <v>1135</v>
      </c>
      <c r="J9" t="s">
        <v>248</v>
      </c>
      <c r="L9" t="s">
        <v>244</v>
      </c>
    </row>
    <row r="10" spans="1:12" x14ac:dyDescent="0.25">
      <c r="A10" s="5" t="s">
        <v>45</v>
      </c>
      <c r="B10" t="s">
        <v>1136</v>
      </c>
      <c r="C10" s="5"/>
      <c r="D10" s="5"/>
      <c r="J10" t="s">
        <v>1137</v>
      </c>
      <c r="L10" t="s">
        <v>1138</v>
      </c>
    </row>
    <row r="11" spans="1:12" x14ac:dyDescent="0.25">
      <c r="A11" s="5" t="s">
        <v>49</v>
      </c>
      <c r="B11" t="s">
        <v>719</v>
      </c>
      <c r="J11" t="s">
        <v>21</v>
      </c>
      <c r="L11" t="s">
        <v>1139</v>
      </c>
    </row>
    <row r="12" spans="1:12" x14ac:dyDescent="0.25">
      <c r="A12" s="5" t="s">
        <v>51</v>
      </c>
      <c r="B12" t="s">
        <v>357</v>
      </c>
    </row>
    <row r="13" spans="1:12" x14ac:dyDescent="0.25">
      <c r="A13" s="5" t="s">
        <v>53</v>
      </c>
      <c r="B13" t="s">
        <v>1140</v>
      </c>
    </row>
    <row r="14" spans="1:12" x14ac:dyDescent="0.25">
      <c r="A14" s="5" t="s">
        <v>55</v>
      </c>
      <c r="B14" t="s">
        <v>1141</v>
      </c>
    </row>
    <row r="15" spans="1:12" x14ac:dyDescent="0.25">
      <c r="A15" s="5" t="s">
        <v>57</v>
      </c>
      <c r="B15" t="s">
        <v>1142</v>
      </c>
    </row>
    <row r="16" spans="1:12" x14ac:dyDescent="0.25">
      <c r="A16" s="5" t="s">
        <v>59</v>
      </c>
      <c r="B16" t="s">
        <v>1143</v>
      </c>
    </row>
    <row r="17" spans="1:12" x14ac:dyDescent="0.25">
      <c r="A17" s="5" t="s">
        <v>61</v>
      </c>
      <c r="B17" t="s">
        <v>1144</v>
      </c>
    </row>
    <row r="18" spans="1:12" x14ac:dyDescent="0.25">
      <c r="A18" s="3"/>
      <c r="B18" s="4"/>
      <c r="C18" s="4"/>
      <c r="D18" s="4"/>
      <c r="E18" s="4"/>
      <c r="F18" s="4"/>
      <c r="G18" s="4"/>
      <c r="H18" s="4"/>
      <c r="I18" s="4"/>
      <c r="J18" s="4"/>
      <c r="K18" s="4"/>
      <c r="L18" s="4"/>
    </row>
    <row r="19" spans="1:12" x14ac:dyDescent="0.25">
      <c r="A19" s="5" t="s">
        <v>63</v>
      </c>
      <c r="B19" s="5" t="s">
        <v>64</v>
      </c>
      <c r="C19" s="5">
        <v>2019</v>
      </c>
      <c r="D19" s="5">
        <v>2018</v>
      </c>
      <c r="E19" s="5">
        <v>2017</v>
      </c>
      <c r="F19" s="5">
        <v>2016</v>
      </c>
      <c r="G19" s="5">
        <v>2015</v>
      </c>
      <c r="H19" s="5"/>
      <c r="I19" s="5"/>
      <c r="J19" s="5"/>
      <c r="K19" s="5"/>
      <c r="L19" s="5"/>
    </row>
    <row r="20" spans="1:12" x14ac:dyDescent="0.25">
      <c r="A20" s="5" t="s">
        <v>65</v>
      </c>
      <c r="B20" s="5" t="s">
        <v>66</v>
      </c>
      <c r="C20">
        <v>12412</v>
      </c>
      <c r="D20">
        <v>14616</v>
      </c>
      <c r="E20">
        <v>14138</v>
      </c>
      <c r="F20">
        <v>11904</v>
      </c>
      <c r="G20">
        <v>12082</v>
      </c>
    </row>
    <row r="21" spans="1:12" x14ac:dyDescent="0.25">
      <c r="A21" s="5" t="s">
        <v>299</v>
      </c>
      <c r="B21" s="5" t="s">
        <v>300</v>
      </c>
      <c r="C21">
        <v>2754</v>
      </c>
      <c r="D21">
        <v>4698</v>
      </c>
      <c r="E21">
        <v>4830</v>
      </c>
      <c r="F21">
        <v>3293</v>
      </c>
      <c r="G21">
        <v>2644</v>
      </c>
    </row>
    <row r="22" spans="1:12" x14ac:dyDescent="0.25">
      <c r="A22" s="5" t="s">
        <v>68</v>
      </c>
      <c r="B22" s="5" t="s">
        <v>69</v>
      </c>
      <c r="C22">
        <v>852</v>
      </c>
      <c r="D22">
        <v>2580</v>
      </c>
      <c r="E22">
        <v>2808</v>
      </c>
      <c r="F22">
        <v>1331</v>
      </c>
      <c r="G22">
        <v>680</v>
      </c>
    </row>
    <row r="23" spans="1:12" x14ac:dyDescent="0.25">
      <c r="A23" s="5" t="s">
        <v>70</v>
      </c>
      <c r="B23" s="5" t="s">
        <v>71</v>
      </c>
      <c r="C23">
        <v>-91</v>
      </c>
      <c r="D23">
        <v>-104</v>
      </c>
      <c r="E23">
        <v>-150</v>
      </c>
      <c r="F23">
        <v>-196</v>
      </c>
      <c r="G23">
        <v>-175</v>
      </c>
    </row>
    <row r="24" spans="1:12" x14ac:dyDescent="0.25">
      <c r="A24" s="5" t="s">
        <v>72</v>
      </c>
      <c r="B24" s="5" t="s">
        <v>73</v>
      </c>
      <c r="C24">
        <v>761</v>
      </c>
      <c r="D24">
        <v>2476</v>
      </c>
      <c r="E24">
        <v>2658</v>
      </c>
      <c r="F24">
        <v>1135</v>
      </c>
      <c r="G24">
        <v>505</v>
      </c>
    </row>
    <row r="25" spans="1:12" x14ac:dyDescent="0.25">
      <c r="A25" s="5" t="s">
        <v>74</v>
      </c>
      <c r="B25" s="5" t="s">
        <v>75</v>
      </c>
      <c r="C25">
        <v>204</v>
      </c>
      <c r="D25">
        <v>647</v>
      </c>
      <c r="E25">
        <v>641</v>
      </c>
      <c r="F25">
        <v>329</v>
      </c>
      <c r="G25">
        <v>153</v>
      </c>
    </row>
    <row r="26" spans="1:12" x14ac:dyDescent="0.25">
      <c r="A26" s="5" t="s">
        <v>76</v>
      </c>
      <c r="B26" s="5" t="s">
        <v>77</v>
      </c>
      <c r="C26">
        <v>557</v>
      </c>
      <c r="D26">
        <v>1829</v>
      </c>
      <c r="E26">
        <v>2017</v>
      </c>
      <c r="F26">
        <v>806</v>
      </c>
      <c r="G26">
        <v>352</v>
      </c>
    </row>
    <row r="27" spans="1:12" x14ac:dyDescent="0.25">
      <c r="A27" s="5" t="s">
        <v>78</v>
      </c>
      <c r="B27" s="5" t="s">
        <v>79</v>
      </c>
      <c r="C27">
        <v>-5</v>
      </c>
      <c r="D27">
        <v>-6</v>
      </c>
      <c r="E27">
        <v>-8</v>
      </c>
      <c r="F27">
        <v>-11</v>
      </c>
      <c r="G27">
        <v>-9</v>
      </c>
    </row>
    <row r="28" spans="1:12" x14ac:dyDescent="0.25">
      <c r="A28" s="5" t="s">
        <v>80</v>
      </c>
      <c r="B28" s="5" t="s">
        <v>81</v>
      </c>
      <c r="C28">
        <v>552</v>
      </c>
      <c r="D28">
        <v>1823</v>
      </c>
      <c r="E28">
        <v>2009</v>
      </c>
      <c r="F28">
        <v>795</v>
      </c>
      <c r="G28">
        <v>343</v>
      </c>
    </row>
    <row r="29" spans="1:12" x14ac:dyDescent="0.25">
      <c r="A29" s="5" t="s">
        <v>82</v>
      </c>
      <c r="B29" s="5" t="s">
        <v>83</v>
      </c>
      <c r="C29">
        <v>4727</v>
      </c>
      <c r="D29">
        <v>5283</v>
      </c>
      <c r="E29">
        <v>5735</v>
      </c>
      <c r="F29">
        <v>4268</v>
      </c>
      <c r="G29">
        <v>4237</v>
      </c>
    </row>
    <row r="30" spans="1:12" x14ac:dyDescent="0.25">
      <c r="A30" s="5" t="s">
        <v>84</v>
      </c>
      <c r="B30" s="5" t="s">
        <v>85</v>
      </c>
      <c r="C30">
        <v>6791</v>
      </c>
      <c r="D30">
        <v>5801</v>
      </c>
      <c r="E30">
        <v>5606</v>
      </c>
      <c r="F30">
        <v>5966</v>
      </c>
      <c r="G30">
        <v>6294</v>
      </c>
    </row>
    <row r="31" spans="1:12" x14ac:dyDescent="0.25">
      <c r="A31" s="5" t="s">
        <v>86</v>
      </c>
      <c r="B31" s="5" t="s">
        <v>87</v>
      </c>
      <c r="C31">
        <v>11518</v>
      </c>
      <c r="D31">
        <v>11084</v>
      </c>
      <c r="E31">
        <v>11341</v>
      </c>
      <c r="F31">
        <v>10234</v>
      </c>
      <c r="G31">
        <v>10531</v>
      </c>
    </row>
    <row r="32" spans="1:12" x14ac:dyDescent="0.25">
      <c r="A32" s="5" t="s">
        <v>88</v>
      </c>
      <c r="B32" s="5" t="s">
        <v>89</v>
      </c>
      <c r="C32">
        <v>2135</v>
      </c>
      <c r="D32">
        <v>2583</v>
      </c>
      <c r="E32">
        <v>3091</v>
      </c>
      <c r="F32">
        <v>2474</v>
      </c>
      <c r="G32">
        <v>4564</v>
      </c>
    </row>
    <row r="33" spans="1:7" x14ac:dyDescent="0.25">
      <c r="A33" s="5" t="s">
        <v>90</v>
      </c>
      <c r="B33" s="5" t="s">
        <v>91</v>
      </c>
      <c r="C33">
        <v>4129</v>
      </c>
      <c r="D33">
        <v>3126</v>
      </c>
      <c r="E33">
        <v>2885</v>
      </c>
      <c r="F33">
        <v>3544</v>
      </c>
      <c r="G33">
        <v>2355</v>
      </c>
    </row>
    <row r="34" spans="1:7" x14ac:dyDescent="0.25">
      <c r="A34" s="5" t="s">
        <v>92</v>
      </c>
      <c r="B34" s="5" t="s">
        <v>93</v>
      </c>
      <c r="C34">
        <v>6264</v>
      </c>
      <c r="D34">
        <v>5709</v>
      </c>
      <c r="E34">
        <v>5976</v>
      </c>
      <c r="F34">
        <v>6018</v>
      </c>
      <c r="G34">
        <v>6919</v>
      </c>
    </row>
    <row r="35" spans="1:7" x14ac:dyDescent="0.25">
      <c r="A35" s="5" t="s">
        <v>78</v>
      </c>
      <c r="B35" s="5" t="s">
        <v>79</v>
      </c>
      <c r="C35">
        <v>47</v>
      </c>
      <c r="D35">
        <v>33</v>
      </c>
      <c r="E35">
        <v>30</v>
      </c>
      <c r="F35">
        <v>27</v>
      </c>
      <c r="G35">
        <v>16</v>
      </c>
    </row>
    <row r="36" spans="1:7" x14ac:dyDescent="0.25">
      <c r="A36" s="5" t="s">
        <v>94</v>
      </c>
      <c r="B36" s="5" t="s">
        <v>95</v>
      </c>
      <c r="C36">
        <v>5207</v>
      </c>
      <c r="D36">
        <v>5342</v>
      </c>
      <c r="E36">
        <v>5335</v>
      </c>
      <c r="F36">
        <v>4189</v>
      </c>
      <c r="G36">
        <v>3596</v>
      </c>
    </row>
    <row r="37" spans="1:7" x14ac:dyDescent="0.25">
      <c r="A37" s="5" t="s">
        <v>96</v>
      </c>
      <c r="B37" s="5" t="s">
        <v>97</v>
      </c>
      <c r="C37">
        <v>11518</v>
      </c>
      <c r="D37">
        <v>11084</v>
      </c>
      <c r="E37">
        <v>11341</v>
      </c>
      <c r="F37">
        <v>10234</v>
      </c>
      <c r="G37">
        <v>10531</v>
      </c>
    </row>
    <row r="38" spans="1:7" x14ac:dyDescent="0.25">
      <c r="A38" s="5" t="s">
        <v>98</v>
      </c>
      <c r="B38" s="5" t="s">
        <v>99</v>
      </c>
      <c r="C38">
        <v>183</v>
      </c>
      <c r="D38">
        <v>183</v>
      </c>
      <c r="E38">
        <v>200.83</v>
      </c>
      <c r="F38">
        <v>202.5</v>
      </c>
      <c r="G38">
        <v>202.5</v>
      </c>
    </row>
    <row r="39" spans="1:7" x14ac:dyDescent="0.25">
      <c r="A39" s="5" t="s">
        <v>100</v>
      </c>
      <c r="B39" s="5" t="s">
        <v>101</v>
      </c>
      <c r="C39">
        <v>183</v>
      </c>
      <c r="D39">
        <v>183</v>
      </c>
      <c r="E39">
        <v>203</v>
      </c>
      <c r="F39">
        <v>203</v>
      </c>
      <c r="G39">
        <v>203</v>
      </c>
    </row>
    <row r="40" spans="1:7" x14ac:dyDescent="0.25">
      <c r="A40" s="5" t="s">
        <v>102</v>
      </c>
      <c r="B40" s="5" t="s">
        <v>103</v>
      </c>
      <c r="C40">
        <v>4.16</v>
      </c>
      <c r="D40">
        <v>13.53</v>
      </c>
      <c r="E40">
        <v>13.24</v>
      </c>
      <c r="F40">
        <v>5.6</v>
      </c>
      <c r="G40">
        <v>2.4900000000000002</v>
      </c>
    </row>
    <row r="41" spans="1:7" x14ac:dyDescent="0.25">
      <c r="A41" s="5" t="s">
        <v>104</v>
      </c>
      <c r="B41" s="5" t="s">
        <v>105</v>
      </c>
      <c r="C41">
        <v>3.02</v>
      </c>
      <c r="D41">
        <v>9.4600000000000009</v>
      </c>
      <c r="E41">
        <v>9.93</v>
      </c>
      <c r="F41">
        <v>3.93</v>
      </c>
      <c r="G41">
        <v>1.94</v>
      </c>
    </row>
    <row r="42" spans="1:7" x14ac:dyDescent="0.25">
      <c r="A42" s="5" t="s">
        <v>106</v>
      </c>
      <c r="B42" s="5" t="s">
        <v>107</v>
      </c>
      <c r="C42">
        <v>3.02</v>
      </c>
      <c r="D42">
        <v>9.4600000000000009</v>
      </c>
      <c r="E42">
        <v>9.93</v>
      </c>
      <c r="F42">
        <v>3.93</v>
      </c>
      <c r="G42">
        <v>1.94</v>
      </c>
    </row>
    <row r="43" spans="1:7" x14ac:dyDescent="0.25">
      <c r="A43" s="5" t="s">
        <v>108</v>
      </c>
      <c r="B43" s="5" t="s">
        <v>109</v>
      </c>
      <c r="C43">
        <v>2.4</v>
      </c>
      <c r="D43">
        <v>2.4</v>
      </c>
      <c r="E43">
        <v>2.2000000000000002</v>
      </c>
      <c r="F43">
        <v>1.35</v>
      </c>
      <c r="G43">
        <v>0.7</v>
      </c>
    </row>
    <row r="44" spans="1:7" x14ac:dyDescent="0.25">
      <c r="A44" s="5" t="s">
        <v>110</v>
      </c>
      <c r="B44" s="5" t="s">
        <v>111</v>
      </c>
      <c r="C44">
        <v>439</v>
      </c>
      <c r="D44">
        <v>438</v>
      </c>
      <c r="E44">
        <v>437</v>
      </c>
      <c r="F44">
        <v>274</v>
      </c>
      <c r="G44">
        <v>143</v>
      </c>
    </row>
    <row r="45" spans="1:7" x14ac:dyDescent="0.25">
      <c r="A45" s="5" t="s">
        <v>124</v>
      </c>
      <c r="B45" s="5" t="s">
        <v>125</v>
      </c>
      <c r="C45">
        <v>67.83</v>
      </c>
      <c r="D45">
        <v>79.87</v>
      </c>
      <c r="E45">
        <v>70.400000000000006</v>
      </c>
      <c r="F45">
        <v>58.79</v>
      </c>
      <c r="G45">
        <v>59.66</v>
      </c>
    </row>
    <row r="46" spans="1:7" x14ac:dyDescent="0.25">
      <c r="A46" s="5" t="s">
        <v>112</v>
      </c>
      <c r="B46" s="5" t="s">
        <v>113</v>
      </c>
      <c r="C46">
        <v>28.71</v>
      </c>
      <c r="D46">
        <v>29.37</v>
      </c>
      <c r="E46">
        <v>26.71</v>
      </c>
      <c r="F46">
        <v>20.82</v>
      </c>
      <c r="G46">
        <v>17.84</v>
      </c>
    </row>
    <row r="47" spans="1:7" x14ac:dyDescent="0.25">
      <c r="A47" s="5" t="s">
        <v>114</v>
      </c>
      <c r="B47" s="5" t="s">
        <v>115</v>
      </c>
      <c r="C47">
        <v>7.56</v>
      </c>
      <c r="D47">
        <v>12.98</v>
      </c>
      <c r="E47">
        <v>11.76</v>
      </c>
      <c r="F47">
        <v>8.82</v>
      </c>
      <c r="G47">
        <v>7.27</v>
      </c>
    </row>
    <row r="48" spans="1:7" x14ac:dyDescent="0.25">
      <c r="A48" s="5" t="s">
        <v>116</v>
      </c>
      <c r="B48" s="5" t="s">
        <v>117</v>
      </c>
      <c r="C48">
        <v>62.94</v>
      </c>
      <c r="D48">
        <v>60.57</v>
      </c>
      <c r="E48">
        <v>56.47</v>
      </c>
      <c r="F48">
        <v>50.54</v>
      </c>
      <c r="G48">
        <v>52</v>
      </c>
    </row>
    <row r="49" spans="1:7" x14ac:dyDescent="0.25">
      <c r="A49" s="5" t="s">
        <v>118</v>
      </c>
      <c r="B49" s="5" t="s">
        <v>119</v>
      </c>
      <c r="C49">
        <v>17201</v>
      </c>
      <c r="D49">
        <v>16770</v>
      </c>
      <c r="E49">
        <v>16176</v>
      </c>
      <c r="F49">
        <v>15579</v>
      </c>
      <c r="G49">
        <v>15761</v>
      </c>
    </row>
    <row r="50" spans="1:7" x14ac:dyDescent="0.25">
      <c r="A50" s="5" t="s">
        <v>120</v>
      </c>
      <c r="B50" s="5" t="s">
        <v>121</v>
      </c>
      <c r="C50">
        <v>1762</v>
      </c>
      <c r="D50">
        <v>1958</v>
      </c>
      <c r="E50">
        <v>1915</v>
      </c>
      <c r="F50">
        <v>1895</v>
      </c>
      <c r="G50">
        <v>1322</v>
      </c>
    </row>
    <row r="51" spans="1:7" x14ac:dyDescent="0.25">
      <c r="A51" s="5" t="s">
        <v>122</v>
      </c>
      <c r="B51" s="5" t="s">
        <v>123</v>
      </c>
      <c r="C51">
        <v>102436</v>
      </c>
      <c r="D51">
        <v>116756</v>
      </c>
      <c r="E51">
        <v>118385</v>
      </c>
      <c r="F51">
        <v>121638</v>
      </c>
      <c r="G51">
        <v>83878</v>
      </c>
    </row>
    <row r="52" spans="1:7" x14ac:dyDescent="0.25">
      <c r="A52" s="5" t="s">
        <v>301</v>
      </c>
      <c r="B52" s="5" t="s">
        <v>302</v>
      </c>
      <c r="C52">
        <v>721586</v>
      </c>
      <c r="D52">
        <v>871556</v>
      </c>
      <c r="E52">
        <v>874011</v>
      </c>
      <c r="F52">
        <v>764106</v>
      </c>
      <c r="G52">
        <v>766576</v>
      </c>
    </row>
    <row r="53" spans="1:7" x14ac:dyDescent="0.25">
      <c r="A53" s="5" t="s">
        <v>126</v>
      </c>
      <c r="B53" s="5" t="s">
        <v>127</v>
      </c>
      <c r="C53">
        <v>160107</v>
      </c>
      <c r="D53">
        <v>280143</v>
      </c>
      <c r="E53">
        <v>298591</v>
      </c>
      <c r="F53">
        <v>211374</v>
      </c>
      <c r="G53">
        <v>167756</v>
      </c>
    </row>
    <row r="54" spans="1:7" x14ac:dyDescent="0.25">
      <c r="A54" s="5" t="s">
        <v>128</v>
      </c>
      <c r="B54" s="5" t="s">
        <v>129</v>
      </c>
      <c r="C54">
        <v>32091</v>
      </c>
      <c r="D54">
        <v>108706</v>
      </c>
      <c r="E54">
        <v>124196</v>
      </c>
      <c r="F54">
        <v>51030</v>
      </c>
      <c r="G54">
        <v>21763</v>
      </c>
    </row>
    <row r="55" spans="1:7" x14ac:dyDescent="0.25">
      <c r="A55" s="5" t="s">
        <v>130</v>
      </c>
      <c r="B55" s="5" t="s">
        <v>131</v>
      </c>
      <c r="C55">
        <v>13.7</v>
      </c>
      <c r="D55">
        <v>4.5999999999999996</v>
      </c>
      <c r="E55">
        <v>8.6999999999999993</v>
      </c>
      <c r="F55">
        <v>16.600000000000001</v>
      </c>
      <c r="G55">
        <v>17.600000000000001</v>
      </c>
    </row>
    <row r="56" spans="1:7" x14ac:dyDescent="0.25">
      <c r="A56" s="5" t="s">
        <v>132</v>
      </c>
      <c r="B56" s="5" t="s">
        <v>133</v>
      </c>
      <c r="C56">
        <v>0.61</v>
      </c>
      <c r="D56">
        <v>0.54</v>
      </c>
      <c r="E56">
        <v>1.22</v>
      </c>
      <c r="F56">
        <v>1.1100000000000001</v>
      </c>
      <c r="G56">
        <v>0.56999999999999995</v>
      </c>
    </row>
    <row r="57" spans="1:7" x14ac:dyDescent="0.25">
      <c r="A57" s="5" t="s">
        <v>134</v>
      </c>
      <c r="B57" s="5" t="s">
        <v>135</v>
      </c>
      <c r="C57">
        <v>1.46</v>
      </c>
      <c r="D57">
        <v>1.48</v>
      </c>
      <c r="E57">
        <v>3.24</v>
      </c>
      <c r="F57">
        <v>3.15</v>
      </c>
      <c r="G57">
        <v>1.92</v>
      </c>
    </row>
    <row r="58" spans="1:7" x14ac:dyDescent="0.25">
      <c r="A58" s="5" t="s">
        <v>136</v>
      </c>
      <c r="B58" s="5" t="s">
        <v>137</v>
      </c>
      <c r="C58">
        <v>5.48</v>
      </c>
      <c r="D58">
        <v>3.33</v>
      </c>
      <c r="E58">
        <v>7.32</v>
      </c>
      <c r="F58">
        <v>7.39</v>
      </c>
      <c r="G58">
        <v>4.68</v>
      </c>
    </row>
    <row r="59" spans="1:7" x14ac:dyDescent="0.25">
      <c r="A59" s="5" t="s">
        <v>138</v>
      </c>
      <c r="B59" s="5" t="s">
        <v>139</v>
      </c>
      <c r="C59">
        <v>5.79</v>
      </c>
      <c r="D59">
        <v>5.56</v>
      </c>
      <c r="E59">
        <v>2.56</v>
      </c>
      <c r="F59">
        <v>2.0699999999999998</v>
      </c>
      <c r="G59">
        <v>2.06</v>
      </c>
    </row>
    <row r="60" spans="1:7" x14ac:dyDescent="0.25">
      <c r="A60" s="5" t="s">
        <v>140</v>
      </c>
      <c r="B60" s="5" t="s">
        <v>141</v>
      </c>
      <c r="C60">
        <v>7.3</v>
      </c>
      <c r="D60">
        <v>21.9</v>
      </c>
      <c r="E60">
        <v>11.5</v>
      </c>
      <c r="F60">
        <v>6</v>
      </c>
      <c r="G60">
        <v>5.7</v>
      </c>
    </row>
    <row r="61" spans="1:7" x14ac:dyDescent="0.25">
      <c r="A61" s="5" t="s">
        <v>142</v>
      </c>
      <c r="B61" s="5" t="s">
        <v>143</v>
      </c>
      <c r="C61">
        <v>10.51</v>
      </c>
      <c r="D61">
        <v>33.92</v>
      </c>
      <c r="E61">
        <v>37.450000000000003</v>
      </c>
      <c r="F61">
        <v>18.86</v>
      </c>
      <c r="G61">
        <v>9.5</v>
      </c>
    </row>
    <row r="62" spans="1:7" x14ac:dyDescent="0.25">
      <c r="A62" s="5" t="s">
        <v>144</v>
      </c>
      <c r="B62" s="5" t="s">
        <v>145</v>
      </c>
      <c r="C62">
        <v>4.45</v>
      </c>
      <c r="D62">
        <v>12.47</v>
      </c>
      <c r="E62">
        <v>14.21</v>
      </c>
      <c r="F62">
        <v>6.68</v>
      </c>
      <c r="G62">
        <v>2.84</v>
      </c>
    </row>
    <row r="63" spans="1:7" x14ac:dyDescent="0.25">
      <c r="A63" s="5" t="s">
        <v>146</v>
      </c>
      <c r="B63" s="5" t="s">
        <v>147</v>
      </c>
      <c r="C63">
        <v>5.53</v>
      </c>
      <c r="D63">
        <v>17.190000000000001</v>
      </c>
      <c r="E63">
        <v>18.77</v>
      </c>
      <c r="F63">
        <v>8.2899999999999991</v>
      </c>
      <c r="G63">
        <v>4.0999999999999996</v>
      </c>
    </row>
    <row r="64" spans="1:7" x14ac:dyDescent="0.25">
      <c r="A64" s="5" t="s">
        <v>148</v>
      </c>
      <c r="B64" s="5" t="s">
        <v>148</v>
      </c>
      <c r="C64">
        <v>4.79</v>
      </c>
      <c r="D64">
        <v>16.45</v>
      </c>
      <c r="E64">
        <v>17.71</v>
      </c>
      <c r="F64">
        <v>7.77</v>
      </c>
      <c r="G64">
        <v>3.26</v>
      </c>
    </row>
    <row r="65" spans="1:7" x14ac:dyDescent="0.25">
      <c r="A65" s="5" t="s">
        <v>149</v>
      </c>
      <c r="B65" s="5" t="s">
        <v>150</v>
      </c>
      <c r="C65">
        <v>41.04</v>
      </c>
      <c r="D65">
        <v>47.66</v>
      </c>
      <c r="E65">
        <v>50.57</v>
      </c>
      <c r="F65">
        <v>41.7</v>
      </c>
      <c r="G65">
        <v>40.229999999999997</v>
      </c>
    </row>
    <row r="66" spans="1:7" x14ac:dyDescent="0.25">
      <c r="A66" s="5" t="s">
        <v>151</v>
      </c>
      <c r="B66" s="5" t="s">
        <v>152</v>
      </c>
      <c r="C66">
        <v>45.62</v>
      </c>
      <c r="D66">
        <v>48.49</v>
      </c>
      <c r="E66">
        <v>47.31</v>
      </c>
      <c r="F66">
        <v>41.2</v>
      </c>
      <c r="G66">
        <v>34.299999999999997</v>
      </c>
    </row>
    <row r="67" spans="1:7" x14ac:dyDescent="0.25">
      <c r="A67" s="5" t="s">
        <v>153</v>
      </c>
      <c r="B67" s="5" t="s">
        <v>154</v>
      </c>
      <c r="C67">
        <v>54.38</v>
      </c>
      <c r="D67">
        <v>51.51</v>
      </c>
      <c r="E67">
        <v>52.69</v>
      </c>
      <c r="F67">
        <v>58.8</v>
      </c>
      <c r="G67">
        <v>65.7</v>
      </c>
    </row>
    <row r="68" spans="1:7" x14ac:dyDescent="0.25">
      <c r="A68" s="5" t="s">
        <v>155</v>
      </c>
      <c r="B68" s="5" t="s">
        <v>156</v>
      </c>
      <c r="C68">
        <v>119.22</v>
      </c>
      <c r="D68">
        <v>106.21</v>
      </c>
      <c r="E68">
        <v>111.39</v>
      </c>
      <c r="F68">
        <v>142.74</v>
      </c>
      <c r="G68">
        <v>191.56</v>
      </c>
    </row>
    <row r="69" spans="1:7" x14ac:dyDescent="0.25">
      <c r="A69" s="5" t="s">
        <v>303</v>
      </c>
      <c r="B69" s="5" t="s">
        <v>304</v>
      </c>
      <c r="C69">
        <v>22.19</v>
      </c>
      <c r="D69">
        <v>32.14</v>
      </c>
      <c r="E69">
        <v>34.159999999999997</v>
      </c>
      <c r="F69">
        <v>27.66</v>
      </c>
    </row>
    <row r="70" spans="1:7" x14ac:dyDescent="0.25">
      <c r="A70" s="5" t="s">
        <v>157</v>
      </c>
      <c r="B70" s="5" t="s">
        <v>158</v>
      </c>
      <c r="C70">
        <v>41.04</v>
      </c>
      <c r="D70">
        <v>47.66</v>
      </c>
      <c r="E70">
        <v>50.57</v>
      </c>
      <c r="F70">
        <v>41.7</v>
      </c>
    </row>
    <row r="71" spans="1:7" x14ac:dyDescent="0.25">
      <c r="A71" s="5" t="s">
        <v>159</v>
      </c>
      <c r="B71" s="5" t="s">
        <v>160</v>
      </c>
      <c r="C71">
        <v>4.45</v>
      </c>
      <c r="D71">
        <v>12.47</v>
      </c>
      <c r="E71">
        <v>14.21</v>
      </c>
      <c r="F71">
        <v>6.68</v>
      </c>
    </row>
    <row r="72" spans="1:7" x14ac:dyDescent="0.25">
      <c r="A72" s="5" t="s">
        <v>161</v>
      </c>
      <c r="B72" s="5" t="s">
        <v>162</v>
      </c>
      <c r="C72">
        <v>6.86</v>
      </c>
      <c r="D72">
        <v>17.649999999999999</v>
      </c>
      <c r="E72">
        <v>19.86</v>
      </c>
      <c r="F72">
        <v>11.18</v>
      </c>
    </row>
    <row r="73" spans="1:7" x14ac:dyDescent="0.25">
      <c r="A73" s="5" t="s">
        <v>163</v>
      </c>
      <c r="B73" s="5" t="s">
        <v>164</v>
      </c>
      <c r="C73">
        <v>107.76</v>
      </c>
      <c r="D73">
        <v>131.87</v>
      </c>
      <c r="E73">
        <v>124.66</v>
      </c>
      <c r="F73">
        <v>116.32</v>
      </c>
    </row>
    <row r="74" spans="1:7" x14ac:dyDescent="0.25">
      <c r="A74" s="5" t="s">
        <v>165</v>
      </c>
      <c r="B74" s="5" t="s">
        <v>166</v>
      </c>
      <c r="C74">
        <v>58.96</v>
      </c>
      <c r="D74">
        <v>52.34</v>
      </c>
      <c r="E74">
        <v>49.43</v>
      </c>
      <c r="F74">
        <v>58.3</v>
      </c>
    </row>
    <row r="75" spans="1:7" x14ac:dyDescent="0.25">
      <c r="A75" s="5" t="s">
        <v>167</v>
      </c>
      <c r="B75" s="5" t="s">
        <v>168</v>
      </c>
      <c r="C75">
        <v>4.79</v>
      </c>
      <c r="D75">
        <v>16.45</v>
      </c>
      <c r="E75">
        <v>17.71</v>
      </c>
      <c r="F75">
        <v>7.77</v>
      </c>
    </row>
    <row r="76" spans="1:7" x14ac:dyDescent="0.25">
      <c r="A76" s="5" t="s">
        <v>169</v>
      </c>
      <c r="B76" s="5" t="s">
        <v>170</v>
      </c>
      <c r="C76">
        <v>9.08</v>
      </c>
      <c r="D76">
        <v>30.35</v>
      </c>
      <c r="E76">
        <v>34.04</v>
      </c>
      <c r="F76">
        <v>17.149999999999999</v>
      </c>
    </row>
    <row r="77" spans="1:7" x14ac:dyDescent="0.25">
      <c r="A77" s="5" t="s">
        <v>171</v>
      </c>
      <c r="B77" s="5" t="s">
        <v>172</v>
      </c>
      <c r="C77">
        <v>76.680000000000007</v>
      </c>
      <c r="D77">
        <v>92.09</v>
      </c>
      <c r="E77">
        <v>95.17</v>
      </c>
      <c r="F77">
        <v>70.209999999999994</v>
      </c>
    </row>
    <row r="78" spans="1:7" x14ac:dyDescent="0.25">
      <c r="A78" s="5" t="s">
        <v>173</v>
      </c>
      <c r="B78" s="5" t="s">
        <v>174</v>
      </c>
      <c r="C78">
        <v>221.41</v>
      </c>
      <c r="D78">
        <v>204.53</v>
      </c>
      <c r="E78">
        <v>185.54</v>
      </c>
      <c r="F78">
        <v>172.51</v>
      </c>
    </row>
    <row r="79" spans="1:7" x14ac:dyDescent="0.25">
      <c r="A79" s="5" t="s">
        <v>175</v>
      </c>
      <c r="B79" s="5" t="s">
        <v>176</v>
      </c>
      <c r="C79">
        <v>1002.84</v>
      </c>
      <c r="D79">
        <v>609.39</v>
      </c>
      <c r="E79">
        <v>1470.0755999999999</v>
      </c>
      <c r="F79">
        <v>1496.4749999999999</v>
      </c>
    </row>
    <row r="80" spans="1:7" x14ac:dyDescent="0.25">
      <c r="A80" s="5" t="s">
        <v>177</v>
      </c>
      <c r="B80" s="5" t="s">
        <v>178</v>
      </c>
      <c r="C80">
        <v>0</v>
      </c>
      <c r="D80">
        <v>17.830000000000009</v>
      </c>
      <c r="E80">
        <v>1.6699999999999871</v>
      </c>
      <c r="F80">
        <v>0</v>
      </c>
    </row>
    <row r="81" spans="1:6" x14ac:dyDescent="0.25">
      <c r="A81" s="5" t="s">
        <v>179</v>
      </c>
      <c r="B81" s="5" t="s">
        <v>180</v>
      </c>
      <c r="C81">
        <v>-15.08</v>
      </c>
      <c r="D81">
        <v>3.38</v>
      </c>
      <c r="E81">
        <v>18.77</v>
      </c>
      <c r="F81">
        <v>-1.47</v>
      </c>
    </row>
    <row r="82" spans="1:6" x14ac:dyDescent="0.25">
      <c r="A82" s="5" t="s">
        <v>181</v>
      </c>
      <c r="B82" s="5" t="s">
        <v>182</v>
      </c>
      <c r="C82">
        <v>2.36</v>
      </c>
      <c r="D82">
        <v>6.89</v>
      </c>
      <c r="E82" t="s">
        <v>67</v>
      </c>
      <c r="F82" t="s">
        <v>67</v>
      </c>
    </row>
    <row r="83" spans="1:6" x14ac:dyDescent="0.25">
      <c r="A83" s="5" t="s">
        <v>183</v>
      </c>
      <c r="B83" s="5" t="s">
        <v>184</v>
      </c>
      <c r="C83" t="s">
        <v>67</v>
      </c>
      <c r="D83" t="s">
        <v>67</v>
      </c>
      <c r="E83" t="s">
        <v>67</v>
      </c>
      <c r="F83" t="s">
        <v>67</v>
      </c>
    </row>
    <row r="84" spans="1:6" x14ac:dyDescent="0.25">
      <c r="A84" s="5" t="s">
        <v>185</v>
      </c>
      <c r="B84" s="5" t="s">
        <v>186</v>
      </c>
      <c r="C84" t="s">
        <v>67</v>
      </c>
      <c r="D84" t="s">
        <v>67</v>
      </c>
      <c r="E84" t="s">
        <v>67</v>
      </c>
      <c r="F84" t="s">
        <v>67</v>
      </c>
    </row>
    <row r="85" spans="1:6" x14ac:dyDescent="0.25">
      <c r="A85" s="5" t="s">
        <v>187</v>
      </c>
      <c r="B85" s="5" t="s">
        <v>188</v>
      </c>
      <c r="C85">
        <v>-69.72</v>
      </c>
      <c r="D85">
        <v>-9.26</v>
      </c>
      <c r="E85">
        <v>152.69999999999999</v>
      </c>
      <c r="F85">
        <v>131.78</v>
      </c>
    </row>
    <row r="86" spans="1:6" x14ac:dyDescent="0.25">
      <c r="A86" s="5" t="s">
        <v>189</v>
      </c>
      <c r="B86" s="5" t="s">
        <v>190</v>
      </c>
      <c r="C86">
        <v>24.57</v>
      </c>
      <c r="D86">
        <v>91.74</v>
      </c>
      <c r="E86" t="s">
        <v>67</v>
      </c>
      <c r="F86" t="s">
        <v>67</v>
      </c>
    </row>
    <row r="87" spans="1:6" x14ac:dyDescent="0.25">
      <c r="A87" s="5" t="s">
        <v>191</v>
      </c>
      <c r="B87" s="5" t="s">
        <v>192</v>
      </c>
      <c r="C87" t="s">
        <v>67</v>
      </c>
      <c r="D87" t="s">
        <v>67</v>
      </c>
      <c r="E87" t="s">
        <v>67</v>
      </c>
      <c r="F87" t="s">
        <v>67</v>
      </c>
    </row>
    <row r="88" spans="1:6" x14ac:dyDescent="0.25">
      <c r="A88" s="5" t="s">
        <v>193</v>
      </c>
      <c r="B88" s="5" t="s">
        <v>194</v>
      </c>
      <c r="C88" t="s">
        <v>67</v>
      </c>
      <c r="D88" t="s">
        <v>67</v>
      </c>
      <c r="E88" t="s">
        <v>67</v>
      </c>
      <c r="F88" t="s">
        <v>67</v>
      </c>
    </row>
    <row r="89" spans="1:6" x14ac:dyDescent="0.25">
      <c r="A89" s="5" t="s">
        <v>195</v>
      </c>
      <c r="B89" s="5" t="s">
        <v>196</v>
      </c>
      <c r="C89" t="s">
        <v>67</v>
      </c>
      <c r="D89" t="s">
        <v>67</v>
      </c>
      <c r="E89" t="s">
        <v>67</v>
      </c>
      <c r="F89" t="s">
        <v>67</v>
      </c>
    </row>
    <row r="90" spans="1:6" x14ac:dyDescent="0.25">
      <c r="A90" s="5" t="s">
        <v>197</v>
      </c>
      <c r="B90" s="5" t="s">
        <v>198</v>
      </c>
      <c r="C90">
        <v>-66.98</v>
      </c>
      <c r="D90">
        <v>-8.1199999999999992</v>
      </c>
      <c r="E90">
        <v>110.97</v>
      </c>
      <c r="F90">
        <v>95.74</v>
      </c>
    </row>
    <row r="91" spans="1:6" x14ac:dyDescent="0.25">
      <c r="A91" s="5" t="s">
        <v>199</v>
      </c>
      <c r="B91" s="5" t="s">
        <v>200</v>
      </c>
      <c r="C91">
        <v>11.96</v>
      </c>
      <c r="D91">
        <v>66.2</v>
      </c>
      <c r="E91" t="s">
        <v>67</v>
      </c>
      <c r="F91" t="s">
        <v>67</v>
      </c>
    </row>
    <row r="92" spans="1:6" x14ac:dyDescent="0.25">
      <c r="A92" s="5" t="s">
        <v>201</v>
      </c>
      <c r="B92" s="5" t="s">
        <v>202</v>
      </c>
      <c r="C92" t="s">
        <v>67</v>
      </c>
      <c r="D92" t="s">
        <v>67</v>
      </c>
      <c r="E92" t="s">
        <v>67</v>
      </c>
      <c r="F92" t="s">
        <v>67</v>
      </c>
    </row>
    <row r="93" spans="1:6" x14ac:dyDescent="0.25">
      <c r="A93" s="5" t="s">
        <v>203</v>
      </c>
      <c r="B93" s="5" t="s">
        <v>204</v>
      </c>
      <c r="C93" t="s">
        <v>67</v>
      </c>
      <c r="D93" t="s">
        <v>67</v>
      </c>
      <c r="E93" t="s">
        <v>67</v>
      </c>
      <c r="F93" t="s">
        <v>67</v>
      </c>
    </row>
    <row r="94" spans="1:6" x14ac:dyDescent="0.25">
      <c r="A94" s="5" t="s">
        <v>205</v>
      </c>
      <c r="B94" s="5" t="s">
        <v>206</v>
      </c>
      <c r="C94">
        <v>64.56</v>
      </c>
      <c r="D94">
        <v>-54.51</v>
      </c>
      <c r="E94">
        <v>-0.95</v>
      </c>
      <c r="F94">
        <v>57.91</v>
      </c>
    </row>
    <row r="95" spans="1:6" x14ac:dyDescent="0.25">
      <c r="A95" s="5" t="s">
        <v>207</v>
      </c>
      <c r="B95" s="5" t="s">
        <v>208</v>
      </c>
      <c r="C95">
        <v>3.03</v>
      </c>
      <c r="D95">
        <v>0.82</v>
      </c>
      <c r="E95" t="s">
        <v>67</v>
      </c>
      <c r="F95" t="s">
        <v>67</v>
      </c>
    </row>
    <row r="96" spans="1:6" x14ac:dyDescent="0.25">
      <c r="A96" s="5" t="s">
        <v>209</v>
      </c>
      <c r="B96" s="5" t="s">
        <v>210</v>
      </c>
      <c r="C96" t="s">
        <v>67</v>
      </c>
      <c r="D96" t="s">
        <v>67</v>
      </c>
      <c r="E96" t="s">
        <v>67</v>
      </c>
      <c r="F96" t="s">
        <v>67</v>
      </c>
    </row>
    <row r="97" spans="1:7" x14ac:dyDescent="0.25">
      <c r="A97" s="5" t="s">
        <v>211</v>
      </c>
      <c r="B97" s="5" t="s">
        <v>212</v>
      </c>
      <c r="C97" t="s">
        <v>67</v>
      </c>
      <c r="D97" t="s">
        <v>67</v>
      </c>
      <c r="E97" t="s">
        <v>67</v>
      </c>
      <c r="F97" t="s">
        <v>67</v>
      </c>
    </row>
    <row r="98" spans="1:7" x14ac:dyDescent="0.25">
      <c r="A98" s="5" t="s">
        <v>213</v>
      </c>
      <c r="B98" s="5" t="s">
        <v>214</v>
      </c>
      <c r="C98">
        <v>2592</v>
      </c>
      <c r="D98">
        <v>2700</v>
      </c>
      <c r="E98">
        <v>2644</v>
      </c>
      <c r="F98">
        <v>1794</v>
      </c>
      <c r="G98">
        <v>-327</v>
      </c>
    </row>
  </sheetData>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V99"/>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6" width="10" customWidth="1"/>
    <col min="17" max="17" width="19" customWidth="1"/>
    <col min="18" max="18" width="10" customWidth="1"/>
    <col min="19" max="19" width="21" customWidth="1"/>
    <col min="20" max="22" width="10" customWidth="1"/>
  </cols>
  <sheetData>
    <row r="1" spans="1:22" ht="18.75" customHeight="1" x14ac:dyDescent="0.3">
      <c r="A1" s="1" t="s">
        <v>1145</v>
      </c>
      <c r="B1" s="2" t="s">
        <v>1146</v>
      </c>
      <c r="C1" s="2"/>
      <c r="D1" s="2"/>
      <c r="E1" s="2"/>
      <c r="F1" s="2" t="str">
        <f>HYPERLINK("dax-30_Stock_Data_EUR.xlsx#INDEX!A1", "Back to INDEX")</f>
        <v>Back to INDEX</v>
      </c>
      <c r="G1" s="2"/>
      <c r="H1" s="2"/>
      <c r="I1" s="2"/>
      <c r="J1" s="2"/>
      <c r="K1" s="2"/>
      <c r="L1" s="2"/>
      <c r="M1" s="2"/>
      <c r="N1" s="2"/>
      <c r="O1" s="2"/>
      <c r="P1" s="2"/>
      <c r="Q1" s="2"/>
      <c r="R1" s="2"/>
      <c r="S1" s="2"/>
      <c r="T1" s="2"/>
      <c r="U1" s="2"/>
      <c r="V1" s="2"/>
    </row>
    <row r="2" spans="1:22" x14ac:dyDescent="0.25">
      <c r="A2" s="3"/>
      <c r="B2" s="4"/>
      <c r="C2" s="4"/>
      <c r="D2" s="4"/>
      <c r="E2" s="4"/>
      <c r="F2" s="4"/>
      <c r="G2" s="4"/>
      <c r="H2" s="4"/>
      <c r="I2" s="4"/>
      <c r="J2" s="4"/>
      <c r="K2" s="4"/>
      <c r="L2" s="4"/>
      <c r="M2" s="4"/>
      <c r="N2" s="4"/>
      <c r="O2" s="4"/>
      <c r="P2" s="4"/>
      <c r="Q2" s="4"/>
      <c r="R2" s="4"/>
      <c r="S2" s="4"/>
      <c r="T2" s="4"/>
      <c r="U2" s="4"/>
      <c r="V2" s="4"/>
    </row>
    <row r="3" spans="1:22" x14ac:dyDescent="0.25">
      <c r="A3" s="5" t="s">
        <v>3</v>
      </c>
      <c r="C3" s="5" t="s">
        <v>4</v>
      </c>
      <c r="D3" s="5"/>
      <c r="G3" s="5" t="s">
        <v>5</v>
      </c>
      <c r="H3" s="5"/>
      <c r="J3" s="5" t="s">
        <v>6</v>
      </c>
      <c r="K3" s="5"/>
    </row>
    <row r="4" spans="1:22" x14ac:dyDescent="0.25">
      <c r="A4" s="5" t="s">
        <v>7</v>
      </c>
      <c r="B4" t="s">
        <v>1147</v>
      </c>
      <c r="C4" s="5" t="s">
        <v>9</v>
      </c>
      <c r="D4" s="5"/>
      <c r="E4" t="s">
        <v>1148</v>
      </c>
      <c r="G4" t="s">
        <v>1149</v>
      </c>
      <c r="H4" t="s">
        <v>12</v>
      </c>
      <c r="J4" t="s">
        <v>1150</v>
      </c>
      <c r="L4" t="s">
        <v>1151</v>
      </c>
    </row>
    <row r="5" spans="1:22" x14ac:dyDescent="0.25">
      <c r="A5" s="5" t="s">
        <v>15</v>
      </c>
      <c r="B5" t="s">
        <v>1152</v>
      </c>
      <c r="C5" s="5" t="s">
        <v>17</v>
      </c>
      <c r="D5" s="5"/>
      <c r="E5" t="s">
        <v>1153</v>
      </c>
      <c r="G5" t="s">
        <v>407</v>
      </c>
      <c r="H5" t="s">
        <v>20</v>
      </c>
      <c r="J5" t="s">
        <v>1154</v>
      </c>
      <c r="L5" t="s">
        <v>451</v>
      </c>
    </row>
    <row r="6" spans="1:22" x14ac:dyDescent="0.25">
      <c r="A6" s="5" t="s">
        <v>23</v>
      </c>
      <c r="B6" t="s">
        <v>1155</v>
      </c>
      <c r="C6" s="5" t="s">
        <v>25</v>
      </c>
      <c r="D6" s="5"/>
      <c r="E6" t="s">
        <v>1156</v>
      </c>
      <c r="G6" t="s">
        <v>1157</v>
      </c>
      <c r="H6" t="s">
        <v>28</v>
      </c>
      <c r="J6" t="s">
        <v>221</v>
      </c>
      <c r="L6" t="s">
        <v>1158</v>
      </c>
    </row>
    <row r="7" spans="1:22" x14ac:dyDescent="0.25">
      <c r="A7" s="5" t="s">
        <v>29</v>
      </c>
      <c r="B7" t="s">
        <v>277</v>
      </c>
      <c r="C7" s="5" t="s">
        <v>31</v>
      </c>
      <c r="D7" s="5"/>
      <c r="E7" t="s">
        <v>1159</v>
      </c>
      <c r="G7" t="s">
        <v>1160</v>
      </c>
      <c r="H7" t="s">
        <v>34</v>
      </c>
      <c r="J7" t="s">
        <v>879</v>
      </c>
      <c r="L7" t="s">
        <v>289</v>
      </c>
    </row>
    <row r="8" spans="1:22" x14ac:dyDescent="0.25">
      <c r="A8" s="5" t="s">
        <v>35</v>
      </c>
      <c r="B8" t="s">
        <v>36</v>
      </c>
      <c r="C8" s="5" t="s">
        <v>37</v>
      </c>
      <c r="D8" s="5"/>
      <c r="E8" t="s">
        <v>1161</v>
      </c>
      <c r="G8" t="s">
        <v>1162</v>
      </c>
      <c r="H8" t="s">
        <v>40</v>
      </c>
      <c r="J8" t="s">
        <v>1163</v>
      </c>
      <c r="L8" t="s">
        <v>247</v>
      </c>
    </row>
    <row r="9" spans="1:22" x14ac:dyDescent="0.25">
      <c r="A9" s="5" t="s">
        <v>41</v>
      </c>
      <c r="B9" t="s">
        <v>42</v>
      </c>
      <c r="C9" s="5" t="s">
        <v>43</v>
      </c>
      <c r="D9" s="5"/>
      <c r="E9" t="s">
        <v>1164</v>
      </c>
      <c r="J9" t="s">
        <v>225</v>
      </c>
      <c r="L9" t="s">
        <v>441</v>
      </c>
    </row>
    <row r="10" spans="1:22" x14ac:dyDescent="0.25">
      <c r="A10" s="5" t="s">
        <v>45</v>
      </c>
      <c r="B10" t="s">
        <v>1165</v>
      </c>
      <c r="C10" s="5" t="s">
        <v>47</v>
      </c>
      <c r="D10" s="5"/>
      <c r="E10" t="s">
        <v>1166</v>
      </c>
      <c r="J10" t="s">
        <v>1167</v>
      </c>
      <c r="L10" t="s">
        <v>882</v>
      </c>
    </row>
    <row r="11" spans="1:22" x14ac:dyDescent="0.25">
      <c r="A11" s="5" t="s">
        <v>49</v>
      </c>
      <c r="B11" t="s">
        <v>864</v>
      </c>
      <c r="J11" t="s">
        <v>1168</v>
      </c>
      <c r="L11" t="s">
        <v>446</v>
      </c>
    </row>
    <row r="12" spans="1:22" x14ac:dyDescent="0.25">
      <c r="A12" s="5" t="s">
        <v>51</v>
      </c>
      <c r="B12" t="s">
        <v>357</v>
      </c>
      <c r="J12" t="s">
        <v>1169</v>
      </c>
      <c r="L12" t="s">
        <v>997</v>
      </c>
    </row>
    <row r="13" spans="1:22" x14ac:dyDescent="0.25">
      <c r="A13" s="5" t="s">
        <v>53</v>
      </c>
      <c r="B13" t="s">
        <v>1170</v>
      </c>
    </row>
    <row r="14" spans="1:22" x14ac:dyDescent="0.25">
      <c r="A14" s="5" t="s">
        <v>55</v>
      </c>
      <c r="B14" t="s">
        <v>1171</v>
      </c>
    </row>
    <row r="15" spans="1:22" x14ac:dyDescent="0.25">
      <c r="A15" s="5" t="s">
        <v>57</v>
      </c>
      <c r="B15" t="s">
        <v>1172</v>
      </c>
    </row>
    <row r="16" spans="1:22" x14ac:dyDescent="0.25">
      <c r="A16" s="5" t="s">
        <v>59</v>
      </c>
      <c r="B16" t="s">
        <v>1173</v>
      </c>
    </row>
    <row r="17" spans="1:22" x14ac:dyDescent="0.25">
      <c r="A17" s="5" t="s">
        <v>61</v>
      </c>
      <c r="B17" t="s">
        <v>1174</v>
      </c>
    </row>
    <row r="18" spans="1:22" x14ac:dyDescent="0.25">
      <c r="A18" s="3"/>
      <c r="B18" s="4"/>
      <c r="C18" s="4"/>
      <c r="D18" s="4"/>
      <c r="E18" s="4"/>
      <c r="F18" s="4"/>
      <c r="G18" s="4"/>
      <c r="H18" s="4"/>
      <c r="I18" s="4"/>
      <c r="J18" s="4"/>
      <c r="K18" s="4"/>
      <c r="L18" s="4"/>
      <c r="M18" s="4"/>
      <c r="N18" s="4"/>
      <c r="O18" s="4"/>
      <c r="P18" s="4"/>
      <c r="Q18" s="4"/>
      <c r="R18" s="4"/>
      <c r="S18" s="4"/>
      <c r="T18" s="4"/>
      <c r="U18" s="4"/>
      <c r="V18" s="4"/>
    </row>
    <row r="19" spans="1:22"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row>
    <row r="20" spans="1:22" x14ac:dyDescent="0.25">
      <c r="A20" s="5" t="s">
        <v>65</v>
      </c>
      <c r="B20" s="5" t="s">
        <v>66</v>
      </c>
      <c r="C20">
        <v>1443</v>
      </c>
      <c r="D20">
        <v>1242</v>
      </c>
      <c r="E20">
        <v>1034</v>
      </c>
      <c r="F20">
        <v>829.9</v>
      </c>
      <c r="G20">
        <v>834.2</v>
      </c>
      <c r="H20">
        <v>690.3</v>
      </c>
      <c r="I20">
        <v>628.29999999999995</v>
      </c>
      <c r="J20">
        <v>520.29999999999995</v>
      </c>
      <c r="K20">
        <v>502.8</v>
      </c>
      <c r="L20">
        <v>519.6</v>
      </c>
      <c r="M20">
        <v>466.7</v>
      </c>
      <c r="N20">
        <v>404.3</v>
      </c>
      <c r="O20">
        <v>384.4</v>
      </c>
      <c r="P20">
        <v>342.9</v>
      </c>
      <c r="Q20">
        <v>256.2</v>
      </c>
      <c r="R20">
        <v>222.7</v>
      </c>
      <c r="S20">
        <v>224.4</v>
      </c>
      <c r="T20">
        <v>158.80000000000001</v>
      </c>
      <c r="U20">
        <v>156.5</v>
      </c>
      <c r="V20">
        <v>66.3</v>
      </c>
    </row>
    <row r="21" spans="1:22" x14ac:dyDescent="0.25">
      <c r="A21" s="5" t="s">
        <v>299</v>
      </c>
      <c r="B21" s="5" t="s">
        <v>300</v>
      </c>
      <c r="C21">
        <v>401.8</v>
      </c>
      <c r="D21">
        <v>340.6</v>
      </c>
      <c r="E21">
        <v>305.2</v>
      </c>
      <c r="F21">
        <v>284</v>
      </c>
      <c r="G21">
        <v>262.39999999999998</v>
      </c>
      <c r="H21">
        <v>229.8</v>
      </c>
      <c r="I21">
        <v>207</v>
      </c>
      <c r="J21">
        <v>179.3</v>
      </c>
      <c r="K21">
        <v>162.4</v>
      </c>
      <c r="L21">
        <v>146.9</v>
      </c>
      <c r="M21">
        <v>124.4</v>
      </c>
      <c r="N21">
        <v>97.4</v>
      </c>
      <c r="O21">
        <v>83.2</v>
      </c>
      <c r="P21">
        <v>89</v>
      </c>
      <c r="Q21">
        <v>63.5</v>
      </c>
      <c r="R21">
        <v>43.8</v>
      </c>
      <c r="S21">
        <v>36.799999999999997</v>
      </c>
      <c r="T21">
        <v>22.4</v>
      </c>
      <c r="U21">
        <v>21.9</v>
      </c>
      <c r="V21">
        <v>11.6</v>
      </c>
    </row>
    <row r="22" spans="1:22" x14ac:dyDescent="0.25">
      <c r="A22" s="5" t="s">
        <v>68</v>
      </c>
      <c r="B22" s="5" t="s">
        <v>69</v>
      </c>
      <c r="C22">
        <v>230.2</v>
      </c>
      <c r="D22">
        <v>190.8</v>
      </c>
      <c r="E22">
        <v>165.7</v>
      </c>
      <c r="F22">
        <v>162</v>
      </c>
      <c r="G22">
        <v>150.19999999999999</v>
      </c>
      <c r="H22">
        <v>126.2</v>
      </c>
      <c r="I22">
        <v>110.9</v>
      </c>
      <c r="J22">
        <v>96.1</v>
      </c>
      <c r="K22">
        <v>72.099999999999994</v>
      </c>
      <c r="L22">
        <v>70.599999999999994</v>
      </c>
      <c r="M22">
        <v>71.3</v>
      </c>
      <c r="N22">
        <v>50.3</v>
      </c>
      <c r="O22">
        <v>46.8</v>
      </c>
      <c r="P22">
        <v>45.7</v>
      </c>
      <c r="Q22">
        <v>32.700000000000003</v>
      </c>
      <c r="R22">
        <v>21.4</v>
      </c>
      <c r="S22">
        <v>15.4</v>
      </c>
      <c r="T22">
        <v>3.2</v>
      </c>
      <c r="U22">
        <v>0.6</v>
      </c>
      <c r="V22">
        <v>-2.6</v>
      </c>
    </row>
    <row r="23" spans="1:22" x14ac:dyDescent="0.25">
      <c r="A23" s="5" t="s">
        <v>70</v>
      </c>
      <c r="B23" s="5" t="s">
        <v>71</v>
      </c>
      <c r="C23">
        <v>-6.2</v>
      </c>
      <c r="D23">
        <v>2.1</v>
      </c>
      <c r="E23">
        <v>5.0999999999999996</v>
      </c>
      <c r="F23">
        <v>-6.5</v>
      </c>
      <c r="G23">
        <v>-4.8</v>
      </c>
      <c r="H23">
        <v>-4.8</v>
      </c>
      <c r="I23">
        <v>-6.4</v>
      </c>
      <c r="J23">
        <v>-7.9</v>
      </c>
      <c r="K23">
        <v>-5.0999999999999996</v>
      </c>
      <c r="L23">
        <v>-1.7</v>
      </c>
      <c r="M23">
        <v>0.2</v>
      </c>
      <c r="N23">
        <v>3.1</v>
      </c>
      <c r="O23">
        <v>3.2</v>
      </c>
      <c r="P23">
        <v>2.2999999999999998</v>
      </c>
      <c r="Q23">
        <v>1.6</v>
      </c>
      <c r="R23">
        <v>0.5</v>
      </c>
      <c r="S23">
        <v>0.2</v>
      </c>
      <c r="T23">
        <v>0.3</v>
      </c>
      <c r="U23">
        <v>2.4</v>
      </c>
      <c r="V23">
        <v>5.5</v>
      </c>
    </row>
    <row r="24" spans="1:22" x14ac:dyDescent="0.25">
      <c r="A24" s="5" t="s">
        <v>72</v>
      </c>
      <c r="B24" s="5" t="s">
        <v>73</v>
      </c>
      <c r="C24">
        <v>224</v>
      </c>
      <c r="D24">
        <v>192.9</v>
      </c>
      <c r="E24">
        <v>170.8</v>
      </c>
      <c r="F24">
        <v>155.5</v>
      </c>
      <c r="G24">
        <v>145.4</v>
      </c>
      <c r="H24">
        <v>121.4</v>
      </c>
      <c r="I24">
        <v>104.5</v>
      </c>
      <c r="J24">
        <v>88.2</v>
      </c>
      <c r="K24">
        <v>67</v>
      </c>
      <c r="L24">
        <v>68.900000000000006</v>
      </c>
      <c r="M24">
        <v>71.5</v>
      </c>
      <c r="N24">
        <v>53.4</v>
      </c>
      <c r="O24">
        <v>50</v>
      </c>
      <c r="P24">
        <v>48</v>
      </c>
      <c r="Q24">
        <v>34.299999999999997</v>
      </c>
      <c r="R24">
        <v>21.9</v>
      </c>
      <c r="S24">
        <v>15.6</v>
      </c>
      <c r="T24">
        <v>3.5</v>
      </c>
      <c r="U24">
        <v>3</v>
      </c>
      <c r="V24">
        <v>2.9</v>
      </c>
    </row>
    <row r="25" spans="1:22" x14ac:dyDescent="0.25">
      <c r="A25" s="5" t="s">
        <v>74</v>
      </c>
      <c r="B25" s="5" t="s">
        <v>75</v>
      </c>
      <c r="C25">
        <v>77.900000000000006</v>
      </c>
      <c r="D25">
        <v>62.6</v>
      </c>
      <c r="E25">
        <v>52.5</v>
      </c>
      <c r="F25">
        <v>50</v>
      </c>
      <c r="G25">
        <v>44.8</v>
      </c>
      <c r="H25">
        <v>36.4</v>
      </c>
      <c r="I25">
        <v>35.1</v>
      </c>
      <c r="J25">
        <v>27.1</v>
      </c>
      <c r="K25">
        <v>21.1</v>
      </c>
      <c r="L25">
        <v>19.7</v>
      </c>
      <c r="M25">
        <v>23.3</v>
      </c>
      <c r="N25">
        <v>17.8</v>
      </c>
      <c r="O25">
        <v>19.8</v>
      </c>
      <c r="P25">
        <v>19.5</v>
      </c>
      <c r="Q25">
        <v>13.4</v>
      </c>
      <c r="R25">
        <v>8.9</v>
      </c>
      <c r="S25">
        <v>7</v>
      </c>
      <c r="T25">
        <v>1</v>
      </c>
      <c r="U25">
        <v>1.1000000000000001</v>
      </c>
      <c r="V25">
        <v>-0.7</v>
      </c>
    </row>
    <row r="26" spans="1:22" x14ac:dyDescent="0.25">
      <c r="A26" s="5" t="s">
        <v>76</v>
      </c>
      <c r="B26" s="5" t="s">
        <v>77</v>
      </c>
      <c r="C26">
        <v>146.1</v>
      </c>
      <c r="D26">
        <v>130.30000000000001</v>
      </c>
      <c r="E26">
        <v>118.3</v>
      </c>
      <c r="F26">
        <v>105.5</v>
      </c>
      <c r="G26">
        <v>100.5</v>
      </c>
      <c r="H26">
        <v>85</v>
      </c>
      <c r="I26">
        <v>69.400000000000006</v>
      </c>
      <c r="J26">
        <v>61.1</v>
      </c>
      <c r="K26">
        <v>46</v>
      </c>
      <c r="L26">
        <v>49.2</v>
      </c>
      <c r="M26">
        <v>48.2</v>
      </c>
      <c r="N26">
        <v>35.5</v>
      </c>
      <c r="O26">
        <v>30.2</v>
      </c>
      <c r="P26">
        <v>28.5</v>
      </c>
      <c r="Q26">
        <v>20.9</v>
      </c>
      <c r="R26">
        <v>13</v>
      </c>
      <c r="S26">
        <v>8.6</v>
      </c>
      <c r="T26">
        <v>2.4</v>
      </c>
      <c r="U26">
        <v>1.8</v>
      </c>
      <c r="V26">
        <v>3.6</v>
      </c>
    </row>
    <row r="27" spans="1:22" x14ac:dyDescent="0.25">
      <c r="A27" s="5" t="s">
        <v>78</v>
      </c>
      <c r="B27" s="5" t="s">
        <v>79</v>
      </c>
      <c r="C27">
        <v>-13.2</v>
      </c>
      <c r="D27">
        <v>-11.8</v>
      </c>
      <c r="E27">
        <v>-5.5</v>
      </c>
      <c r="F27">
        <v>-10.9</v>
      </c>
      <c r="G27">
        <v>-11.5</v>
      </c>
      <c r="H27">
        <v>-8.4</v>
      </c>
      <c r="I27">
        <v>-8.1999999999999993</v>
      </c>
      <c r="J27">
        <v>-6.1</v>
      </c>
      <c r="K27">
        <v>-3.8</v>
      </c>
      <c r="L27">
        <v>-7.4</v>
      </c>
      <c r="M27">
        <v>-8.1999999999999993</v>
      </c>
      <c r="N27">
        <v>-6.3</v>
      </c>
      <c r="O27">
        <v>-6.8</v>
      </c>
      <c r="P27">
        <v>-5</v>
      </c>
      <c r="Q27">
        <v>-4.9000000000000004</v>
      </c>
      <c r="R27">
        <v>-4</v>
      </c>
      <c r="S27">
        <v>-3.9</v>
      </c>
      <c r="T27">
        <v>-2.1</v>
      </c>
      <c r="U27">
        <v>-3.3</v>
      </c>
      <c r="V27">
        <v>-1.7</v>
      </c>
    </row>
    <row r="28" spans="1:22" x14ac:dyDescent="0.25">
      <c r="A28" s="5" t="s">
        <v>80</v>
      </c>
      <c r="B28" s="5" t="s">
        <v>81</v>
      </c>
      <c r="C28">
        <v>132.9</v>
      </c>
      <c r="D28">
        <v>118.5</v>
      </c>
      <c r="E28">
        <v>112.8</v>
      </c>
      <c r="F28">
        <v>94.6</v>
      </c>
      <c r="G28">
        <v>89</v>
      </c>
      <c r="H28">
        <v>76.7</v>
      </c>
      <c r="I28">
        <v>61.1</v>
      </c>
      <c r="J28">
        <v>55</v>
      </c>
      <c r="K28">
        <v>42.2</v>
      </c>
      <c r="L28">
        <v>41.8</v>
      </c>
      <c r="M28">
        <v>39.9</v>
      </c>
      <c r="N28">
        <v>29.2</v>
      </c>
      <c r="O28">
        <v>23.4</v>
      </c>
      <c r="P28">
        <v>23.5</v>
      </c>
      <c r="Q28">
        <v>16</v>
      </c>
      <c r="R28">
        <v>9.1</v>
      </c>
      <c r="S28">
        <v>4.7</v>
      </c>
      <c r="T28">
        <v>0.3</v>
      </c>
      <c r="U28">
        <v>-1.5</v>
      </c>
      <c r="V28">
        <v>2</v>
      </c>
    </row>
    <row r="29" spans="1:22" x14ac:dyDescent="0.25">
      <c r="A29" s="5" t="s">
        <v>82</v>
      </c>
      <c r="B29" s="5" t="s">
        <v>83</v>
      </c>
      <c r="C29">
        <v>1141</v>
      </c>
      <c r="D29">
        <v>1191</v>
      </c>
      <c r="E29">
        <v>915.1</v>
      </c>
      <c r="F29">
        <v>741.2</v>
      </c>
      <c r="G29">
        <v>651.29999999999995</v>
      </c>
      <c r="H29">
        <v>656.5</v>
      </c>
      <c r="I29">
        <v>478.3</v>
      </c>
      <c r="J29">
        <v>430.8</v>
      </c>
      <c r="K29">
        <v>343.3</v>
      </c>
      <c r="L29">
        <v>288.10000000000002</v>
      </c>
      <c r="M29">
        <v>325.3</v>
      </c>
      <c r="N29">
        <v>276.5</v>
      </c>
      <c r="O29">
        <v>202.9</v>
      </c>
      <c r="P29">
        <v>208.5</v>
      </c>
      <c r="Q29">
        <v>178.6</v>
      </c>
      <c r="R29">
        <v>113.3</v>
      </c>
      <c r="S29">
        <v>91.1</v>
      </c>
      <c r="T29">
        <v>111.9</v>
      </c>
      <c r="U29">
        <v>61.9</v>
      </c>
      <c r="V29">
        <v>49.9</v>
      </c>
    </row>
    <row r="30" spans="1:22" x14ac:dyDescent="0.25">
      <c r="A30" s="5" t="s">
        <v>84</v>
      </c>
      <c r="B30" s="5" t="s">
        <v>85</v>
      </c>
      <c r="C30">
        <v>757.5</v>
      </c>
      <c r="D30">
        <v>534.29999999999995</v>
      </c>
      <c r="E30">
        <v>490.3</v>
      </c>
      <c r="F30">
        <v>455.9</v>
      </c>
      <c r="G30">
        <v>447.2</v>
      </c>
      <c r="H30">
        <v>443.8</v>
      </c>
      <c r="I30">
        <v>398.6</v>
      </c>
      <c r="J30">
        <v>380.3</v>
      </c>
      <c r="K30">
        <v>370.2</v>
      </c>
      <c r="L30">
        <v>368.4</v>
      </c>
      <c r="M30">
        <v>136.6</v>
      </c>
      <c r="N30">
        <v>128.6</v>
      </c>
      <c r="O30">
        <v>112.4</v>
      </c>
      <c r="P30">
        <v>65.3</v>
      </c>
      <c r="Q30">
        <v>56</v>
      </c>
      <c r="R30">
        <v>58.6</v>
      </c>
      <c r="S30">
        <v>58.1</v>
      </c>
      <c r="T30">
        <v>59.5</v>
      </c>
      <c r="U30">
        <v>54.1</v>
      </c>
      <c r="V30">
        <v>44.9</v>
      </c>
    </row>
    <row r="31" spans="1:22" x14ac:dyDescent="0.25">
      <c r="A31" s="5" t="s">
        <v>86</v>
      </c>
      <c r="B31" s="5" t="s">
        <v>87</v>
      </c>
      <c r="C31">
        <v>1899</v>
      </c>
      <c r="D31">
        <v>1725</v>
      </c>
      <c r="E31">
        <v>1405</v>
      </c>
      <c r="F31">
        <v>1197</v>
      </c>
      <c r="G31">
        <v>1099</v>
      </c>
      <c r="H31">
        <v>1100</v>
      </c>
      <c r="I31">
        <v>876.9</v>
      </c>
      <c r="J31">
        <v>811.1</v>
      </c>
      <c r="K31">
        <v>713.5</v>
      </c>
      <c r="L31">
        <v>656.5</v>
      </c>
      <c r="M31">
        <v>461.9</v>
      </c>
      <c r="N31">
        <v>405.1</v>
      </c>
      <c r="O31">
        <v>315.3</v>
      </c>
      <c r="P31">
        <v>273.8</v>
      </c>
      <c r="Q31">
        <v>234.6</v>
      </c>
      <c r="R31">
        <v>171.9</v>
      </c>
      <c r="S31">
        <v>149.6</v>
      </c>
      <c r="T31">
        <v>171.8</v>
      </c>
      <c r="U31">
        <v>116.2</v>
      </c>
      <c r="V31">
        <v>94.9</v>
      </c>
    </row>
    <row r="32" spans="1:22" x14ac:dyDescent="0.25">
      <c r="A32" s="5" t="s">
        <v>88</v>
      </c>
      <c r="B32" s="5" t="s">
        <v>89</v>
      </c>
      <c r="C32">
        <v>1176</v>
      </c>
      <c r="D32">
        <v>1155</v>
      </c>
      <c r="E32">
        <v>893.4</v>
      </c>
      <c r="F32">
        <v>652.6</v>
      </c>
      <c r="G32">
        <v>587.6</v>
      </c>
      <c r="H32">
        <v>677.8</v>
      </c>
      <c r="I32">
        <v>443</v>
      </c>
      <c r="J32">
        <v>415.9</v>
      </c>
      <c r="K32">
        <v>329.6</v>
      </c>
      <c r="L32">
        <v>275.89999999999998</v>
      </c>
      <c r="M32">
        <v>300.60000000000002</v>
      </c>
      <c r="N32">
        <v>250.5</v>
      </c>
      <c r="O32">
        <v>178.7</v>
      </c>
      <c r="P32">
        <v>173.6</v>
      </c>
      <c r="Q32">
        <v>148.19999999999999</v>
      </c>
      <c r="R32">
        <v>100</v>
      </c>
      <c r="S32" t="s">
        <v>67</v>
      </c>
      <c r="T32" t="s">
        <v>67</v>
      </c>
      <c r="U32" t="s">
        <v>67</v>
      </c>
      <c r="V32" t="s">
        <v>67</v>
      </c>
    </row>
    <row r="33" spans="1:22" x14ac:dyDescent="0.25">
      <c r="A33" s="5" t="s">
        <v>90</v>
      </c>
      <c r="B33" s="5" t="s">
        <v>91</v>
      </c>
      <c r="C33">
        <v>172.8</v>
      </c>
      <c r="D33">
        <v>98.6</v>
      </c>
      <c r="E33">
        <v>118.1</v>
      </c>
      <c r="F33">
        <v>159.5</v>
      </c>
      <c r="G33">
        <v>156.69999999999999</v>
      </c>
      <c r="H33">
        <v>122.7</v>
      </c>
      <c r="I33">
        <v>180.7</v>
      </c>
      <c r="J33">
        <v>179.7</v>
      </c>
      <c r="K33">
        <v>204.1</v>
      </c>
      <c r="L33">
        <v>222.5</v>
      </c>
      <c r="M33">
        <v>11.5</v>
      </c>
      <c r="N33">
        <v>29.2</v>
      </c>
      <c r="O33">
        <v>26.7</v>
      </c>
      <c r="P33">
        <v>5</v>
      </c>
      <c r="Q33">
        <v>3.2</v>
      </c>
      <c r="R33">
        <v>5.6</v>
      </c>
      <c r="S33" t="s">
        <v>67</v>
      </c>
      <c r="T33" t="s">
        <v>67</v>
      </c>
      <c r="U33" t="s">
        <v>67</v>
      </c>
      <c r="V33" t="s">
        <v>67</v>
      </c>
    </row>
    <row r="34" spans="1:22" x14ac:dyDescent="0.25">
      <c r="A34" s="5" t="s">
        <v>92</v>
      </c>
      <c r="B34" s="5" t="s">
        <v>93</v>
      </c>
      <c r="C34">
        <v>1349</v>
      </c>
      <c r="D34">
        <v>1254</v>
      </c>
      <c r="E34">
        <v>1012</v>
      </c>
      <c r="F34">
        <v>812.1</v>
      </c>
      <c r="G34">
        <v>744.3</v>
      </c>
      <c r="H34">
        <v>800.5</v>
      </c>
      <c r="I34">
        <v>623.70000000000005</v>
      </c>
      <c r="J34">
        <v>595.6</v>
      </c>
      <c r="K34">
        <v>533.70000000000005</v>
      </c>
      <c r="L34">
        <v>498.4</v>
      </c>
      <c r="M34">
        <v>312.10000000000002</v>
      </c>
      <c r="N34">
        <v>279.7</v>
      </c>
      <c r="O34">
        <v>205.4</v>
      </c>
      <c r="P34">
        <v>178.6</v>
      </c>
      <c r="Q34">
        <v>151.4</v>
      </c>
      <c r="R34">
        <v>105.6</v>
      </c>
      <c r="S34">
        <v>92</v>
      </c>
      <c r="T34">
        <v>121.2</v>
      </c>
      <c r="U34">
        <v>63.5</v>
      </c>
      <c r="V34">
        <v>43.2</v>
      </c>
    </row>
    <row r="35" spans="1:22" x14ac:dyDescent="0.25">
      <c r="A35" s="5" t="s">
        <v>78</v>
      </c>
      <c r="B35" s="5" t="s">
        <v>79</v>
      </c>
      <c r="C35">
        <v>38.200000000000003</v>
      </c>
      <c r="D35">
        <v>32.799999999999997</v>
      </c>
      <c r="E35">
        <v>24</v>
      </c>
      <c r="F35">
        <v>29.5</v>
      </c>
      <c r="G35">
        <v>20.9</v>
      </c>
      <c r="H35">
        <v>18.899999999999999</v>
      </c>
      <c r="I35">
        <v>17.3</v>
      </c>
      <c r="J35">
        <v>14.5</v>
      </c>
      <c r="K35">
        <v>11.5</v>
      </c>
      <c r="L35" t="s">
        <v>67</v>
      </c>
      <c r="M35" t="s">
        <v>67</v>
      </c>
      <c r="N35" t="s">
        <v>67</v>
      </c>
      <c r="O35" t="s">
        <v>67</v>
      </c>
      <c r="P35" t="s">
        <v>67</v>
      </c>
      <c r="Q35" t="s">
        <v>67</v>
      </c>
      <c r="R35" t="s">
        <v>67</v>
      </c>
      <c r="S35" t="s">
        <v>67</v>
      </c>
      <c r="T35" t="s">
        <v>67</v>
      </c>
      <c r="U35" t="s">
        <v>67</v>
      </c>
      <c r="V35" t="s">
        <v>67</v>
      </c>
    </row>
    <row r="36" spans="1:22" x14ac:dyDescent="0.25">
      <c r="A36" s="5" t="s">
        <v>94</v>
      </c>
      <c r="B36" s="5" t="s">
        <v>95</v>
      </c>
      <c r="C36">
        <v>511.8</v>
      </c>
      <c r="D36">
        <v>438.5</v>
      </c>
      <c r="E36">
        <v>369.8</v>
      </c>
      <c r="F36">
        <v>355.5</v>
      </c>
      <c r="G36">
        <v>333.3</v>
      </c>
      <c r="H36">
        <v>280.89999999999998</v>
      </c>
      <c r="I36">
        <v>235.9</v>
      </c>
      <c r="J36">
        <v>200.9</v>
      </c>
      <c r="K36">
        <v>168.4</v>
      </c>
      <c r="L36" t="s">
        <v>67</v>
      </c>
      <c r="M36" t="s">
        <v>67</v>
      </c>
      <c r="N36" t="s">
        <v>67</v>
      </c>
      <c r="O36" t="s">
        <v>67</v>
      </c>
      <c r="P36" t="s">
        <v>67</v>
      </c>
      <c r="Q36" t="s">
        <v>67</v>
      </c>
      <c r="R36" t="s">
        <v>67</v>
      </c>
      <c r="S36" t="s">
        <v>67</v>
      </c>
      <c r="T36" t="s">
        <v>67</v>
      </c>
      <c r="U36" t="s">
        <v>67</v>
      </c>
      <c r="V36" t="s">
        <v>67</v>
      </c>
    </row>
    <row r="37" spans="1:22" x14ac:dyDescent="0.25">
      <c r="A37" s="5" t="s">
        <v>96</v>
      </c>
      <c r="B37" s="5" t="s">
        <v>97</v>
      </c>
      <c r="C37">
        <v>1899</v>
      </c>
      <c r="D37">
        <v>1725</v>
      </c>
      <c r="E37">
        <v>1405</v>
      </c>
      <c r="F37">
        <v>1197</v>
      </c>
      <c r="G37">
        <v>1099</v>
      </c>
      <c r="H37">
        <v>1100</v>
      </c>
      <c r="I37">
        <v>876.9</v>
      </c>
      <c r="J37">
        <v>811.1</v>
      </c>
      <c r="K37">
        <v>713.5</v>
      </c>
      <c r="L37">
        <v>656.5</v>
      </c>
      <c r="M37">
        <v>461.9</v>
      </c>
      <c r="N37">
        <v>405.1</v>
      </c>
      <c r="O37">
        <v>315.3</v>
      </c>
      <c r="P37">
        <v>273.8</v>
      </c>
      <c r="Q37">
        <v>234.6</v>
      </c>
      <c r="R37">
        <v>171.9</v>
      </c>
      <c r="S37">
        <v>149.6</v>
      </c>
      <c r="T37">
        <v>171.8</v>
      </c>
      <c r="U37">
        <v>116.2</v>
      </c>
      <c r="V37">
        <v>94.9</v>
      </c>
    </row>
    <row r="38" spans="1:22" x14ac:dyDescent="0.25">
      <c r="A38" s="5" t="s">
        <v>98</v>
      </c>
      <c r="B38" s="5" t="s">
        <v>99</v>
      </c>
      <c r="C38">
        <v>96</v>
      </c>
      <c r="D38">
        <v>96</v>
      </c>
      <c r="E38">
        <v>96</v>
      </c>
      <c r="F38">
        <v>96</v>
      </c>
      <c r="G38">
        <v>96</v>
      </c>
      <c r="H38">
        <v>96</v>
      </c>
      <c r="I38">
        <v>96</v>
      </c>
      <c r="J38">
        <v>96</v>
      </c>
      <c r="K38">
        <v>96</v>
      </c>
      <c r="L38">
        <v>96</v>
      </c>
      <c r="M38">
        <v>96</v>
      </c>
      <c r="N38">
        <v>96</v>
      </c>
      <c r="O38">
        <v>96</v>
      </c>
      <c r="P38">
        <v>96</v>
      </c>
      <c r="Q38">
        <v>96</v>
      </c>
      <c r="R38">
        <v>48</v>
      </c>
      <c r="S38">
        <v>48</v>
      </c>
      <c r="T38">
        <v>48</v>
      </c>
      <c r="U38">
        <v>48</v>
      </c>
      <c r="V38" t="s">
        <v>67</v>
      </c>
    </row>
    <row r="39" spans="1:22" x14ac:dyDescent="0.25">
      <c r="A39" s="5" t="s">
        <v>100</v>
      </c>
      <c r="B39" s="5" t="s">
        <v>101</v>
      </c>
      <c r="C39">
        <v>96</v>
      </c>
      <c r="D39">
        <v>96</v>
      </c>
      <c r="E39">
        <v>96</v>
      </c>
      <c r="F39">
        <v>96</v>
      </c>
      <c r="G39">
        <v>96</v>
      </c>
      <c r="H39">
        <v>96</v>
      </c>
      <c r="I39">
        <v>48</v>
      </c>
      <c r="J39">
        <v>48</v>
      </c>
      <c r="K39">
        <v>48</v>
      </c>
      <c r="L39">
        <v>48</v>
      </c>
      <c r="M39">
        <v>48</v>
      </c>
      <c r="N39">
        <v>48</v>
      </c>
      <c r="O39">
        <v>48</v>
      </c>
      <c r="P39">
        <v>48</v>
      </c>
      <c r="Q39">
        <v>48</v>
      </c>
      <c r="R39">
        <v>24</v>
      </c>
      <c r="S39">
        <v>24</v>
      </c>
      <c r="T39">
        <v>24</v>
      </c>
      <c r="U39">
        <v>24</v>
      </c>
      <c r="V39" t="s">
        <v>67</v>
      </c>
    </row>
    <row r="40" spans="1:22" x14ac:dyDescent="0.25">
      <c r="A40" s="5" t="s">
        <v>102</v>
      </c>
      <c r="B40" s="5" t="s">
        <v>103</v>
      </c>
      <c r="C40">
        <v>2.33</v>
      </c>
      <c r="D40">
        <v>2.0099999999999998</v>
      </c>
      <c r="E40">
        <v>1.78</v>
      </c>
      <c r="F40">
        <v>1.62</v>
      </c>
      <c r="G40">
        <v>1.51</v>
      </c>
      <c r="H40">
        <v>1.26</v>
      </c>
      <c r="I40">
        <v>1.0900000000000001</v>
      </c>
      <c r="J40">
        <v>0.92</v>
      </c>
      <c r="K40">
        <v>0.7</v>
      </c>
      <c r="L40">
        <v>0.72</v>
      </c>
      <c r="M40">
        <v>0.74</v>
      </c>
      <c r="N40">
        <v>0.56000000000000005</v>
      </c>
      <c r="O40">
        <v>0.52</v>
      </c>
      <c r="P40">
        <v>0.5</v>
      </c>
      <c r="Q40">
        <v>0.36</v>
      </c>
      <c r="R40">
        <v>0.46</v>
      </c>
      <c r="S40">
        <v>0.33</v>
      </c>
      <c r="T40">
        <v>7.0000000000000007E-2</v>
      </c>
      <c r="U40">
        <v>0.06</v>
      </c>
      <c r="V40" t="s">
        <v>67</v>
      </c>
    </row>
    <row r="41" spans="1:22" x14ac:dyDescent="0.25">
      <c r="A41" s="5" t="s">
        <v>104</v>
      </c>
      <c r="B41" s="5" t="s">
        <v>105</v>
      </c>
      <c r="C41">
        <v>1.38</v>
      </c>
      <c r="D41">
        <v>1.23</v>
      </c>
      <c r="E41">
        <v>1.18</v>
      </c>
      <c r="F41">
        <v>0.99</v>
      </c>
      <c r="G41">
        <v>0.93</v>
      </c>
      <c r="H41">
        <v>0.8</v>
      </c>
      <c r="I41">
        <v>0.64</v>
      </c>
      <c r="J41">
        <v>0.57999999999999996</v>
      </c>
      <c r="K41">
        <v>0.44</v>
      </c>
      <c r="L41">
        <v>0.44</v>
      </c>
      <c r="M41">
        <v>0.42</v>
      </c>
      <c r="N41">
        <v>0.31</v>
      </c>
      <c r="O41">
        <v>0.25</v>
      </c>
      <c r="P41">
        <v>0.25</v>
      </c>
      <c r="Q41">
        <v>0.17</v>
      </c>
      <c r="R41">
        <v>0.19</v>
      </c>
      <c r="S41">
        <v>0.1</v>
      </c>
      <c r="T41">
        <v>0.01</v>
      </c>
      <c r="U41">
        <v>-0.03</v>
      </c>
      <c r="V41">
        <v>0.04</v>
      </c>
    </row>
    <row r="42" spans="1:22" x14ac:dyDescent="0.25">
      <c r="A42" s="5" t="s">
        <v>106</v>
      </c>
      <c r="B42" s="5" t="s">
        <v>107</v>
      </c>
      <c r="C42">
        <v>1.38</v>
      </c>
      <c r="D42">
        <v>1.23</v>
      </c>
      <c r="E42">
        <v>1.18</v>
      </c>
      <c r="F42">
        <v>0.99</v>
      </c>
      <c r="G42">
        <v>0.93</v>
      </c>
      <c r="H42">
        <v>0.8</v>
      </c>
      <c r="I42">
        <v>0.64</v>
      </c>
      <c r="J42">
        <v>0.56999999999999995</v>
      </c>
      <c r="K42">
        <v>0.44</v>
      </c>
      <c r="L42">
        <v>0.44</v>
      </c>
      <c r="M42">
        <v>0.42</v>
      </c>
      <c r="N42">
        <v>0.31</v>
      </c>
      <c r="O42">
        <v>0.25</v>
      </c>
      <c r="P42">
        <v>0.25</v>
      </c>
      <c r="Q42">
        <v>0.17</v>
      </c>
      <c r="R42">
        <v>0.19</v>
      </c>
      <c r="S42">
        <v>0.1</v>
      </c>
      <c r="T42">
        <v>0.01</v>
      </c>
      <c r="U42">
        <v>-0.03</v>
      </c>
      <c r="V42">
        <v>0.04</v>
      </c>
    </row>
    <row r="43" spans="1:22" x14ac:dyDescent="0.25">
      <c r="A43" s="5" t="s">
        <v>108</v>
      </c>
      <c r="B43" s="5" t="s">
        <v>109</v>
      </c>
      <c r="C43" t="s">
        <v>67</v>
      </c>
      <c r="D43">
        <v>0.62</v>
      </c>
      <c r="E43">
        <v>0.59</v>
      </c>
      <c r="F43">
        <v>0.5</v>
      </c>
      <c r="G43">
        <v>0.46</v>
      </c>
      <c r="H43">
        <v>0.4</v>
      </c>
      <c r="I43">
        <v>0.32</v>
      </c>
      <c r="J43">
        <v>0.28000000000000003</v>
      </c>
      <c r="K43">
        <v>0.22</v>
      </c>
      <c r="L43">
        <v>0.22</v>
      </c>
      <c r="M43">
        <v>0.21</v>
      </c>
      <c r="N43">
        <v>0.16</v>
      </c>
      <c r="O43">
        <v>0.13</v>
      </c>
      <c r="P43">
        <v>0.13</v>
      </c>
      <c r="Q43">
        <v>8.5000000000000006E-2</v>
      </c>
      <c r="R43" t="s">
        <v>67</v>
      </c>
      <c r="S43" t="s">
        <v>67</v>
      </c>
      <c r="T43" t="s">
        <v>67</v>
      </c>
      <c r="U43" t="s">
        <v>67</v>
      </c>
      <c r="V43" t="s">
        <v>67</v>
      </c>
    </row>
    <row r="44" spans="1:22" x14ac:dyDescent="0.25">
      <c r="A44" s="5" t="s">
        <v>705</v>
      </c>
      <c r="B44" s="5" t="s">
        <v>706</v>
      </c>
      <c r="C44" t="s">
        <v>67</v>
      </c>
      <c r="D44" t="s">
        <v>67</v>
      </c>
      <c r="E44" t="s">
        <v>67</v>
      </c>
      <c r="F44">
        <v>0.48</v>
      </c>
      <c r="G44" t="s">
        <v>67</v>
      </c>
      <c r="H44" t="s">
        <v>67</v>
      </c>
      <c r="I44" t="s">
        <v>67</v>
      </c>
      <c r="J44" t="s">
        <v>67</v>
      </c>
      <c r="K44" t="s">
        <v>67</v>
      </c>
      <c r="L44" t="s">
        <v>67</v>
      </c>
      <c r="M44" t="s">
        <v>67</v>
      </c>
      <c r="N44" t="s">
        <v>67</v>
      </c>
      <c r="O44" t="s">
        <v>67</v>
      </c>
      <c r="P44" t="s">
        <v>67</v>
      </c>
      <c r="Q44" t="s">
        <v>67</v>
      </c>
      <c r="R44" t="s">
        <v>67</v>
      </c>
      <c r="S44" t="s">
        <v>67</v>
      </c>
      <c r="T44" t="s">
        <v>67</v>
      </c>
      <c r="U44" t="s">
        <v>67</v>
      </c>
      <c r="V44" t="s">
        <v>67</v>
      </c>
    </row>
    <row r="45" spans="1:22" x14ac:dyDescent="0.25">
      <c r="A45" s="5" t="s">
        <v>110</v>
      </c>
      <c r="B45" s="5" t="s">
        <v>111</v>
      </c>
      <c r="C45" t="s">
        <v>67</v>
      </c>
      <c r="D45">
        <v>59.52</v>
      </c>
      <c r="E45">
        <v>56.64</v>
      </c>
      <c r="F45">
        <v>94.07</v>
      </c>
      <c r="G45">
        <v>44.16</v>
      </c>
      <c r="H45">
        <v>38.4</v>
      </c>
      <c r="I45">
        <v>30.72</v>
      </c>
      <c r="J45">
        <v>27.36</v>
      </c>
      <c r="K45">
        <v>21.1</v>
      </c>
      <c r="L45">
        <v>20.9</v>
      </c>
      <c r="M45">
        <v>19.899999999999999</v>
      </c>
      <c r="N45">
        <v>14.6</v>
      </c>
      <c r="O45">
        <v>11.8</v>
      </c>
      <c r="P45">
        <v>11.8</v>
      </c>
      <c r="Q45">
        <v>8.1999999999999993</v>
      </c>
      <c r="R45" t="s">
        <v>67</v>
      </c>
      <c r="S45" t="s">
        <v>67</v>
      </c>
      <c r="T45" t="s">
        <v>67</v>
      </c>
      <c r="U45" t="s">
        <v>67</v>
      </c>
      <c r="V45" t="s">
        <v>67</v>
      </c>
    </row>
    <row r="46" spans="1:22" x14ac:dyDescent="0.25">
      <c r="A46" s="5" t="s">
        <v>124</v>
      </c>
      <c r="B46" s="5" t="s">
        <v>125</v>
      </c>
      <c r="C46">
        <v>15.03</v>
      </c>
      <c r="D46">
        <v>12.93</v>
      </c>
      <c r="E46">
        <v>10.77</v>
      </c>
      <c r="F46">
        <v>8.64</v>
      </c>
      <c r="G46">
        <v>8.69</v>
      </c>
      <c r="H46">
        <v>7.19</v>
      </c>
      <c r="I46">
        <v>6.54</v>
      </c>
      <c r="J46">
        <v>5.42</v>
      </c>
      <c r="K46">
        <v>5.24</v>
      </c>
      <c r="L46">
        <v>5.41</v>
      </c>
      <c r="M46">
        <v>4.8600000000000003</v>
      </c>
      <c r="N46">
        <v>4.21</v>
      </c>
      <c r="O46">
        <v>4</v>
      </c>
      <c r="P46">
        <v>3.57</v>
      </c>
      <c r="Q46">
        <v>2.67</v>
      </c>
      <c r="R46">
        <v>4.6399999999999997</v>
      </c>
      <c r="S46">
        <v>4.68</v>
      </c>
      <c r="T46">
        <v>3.31</v>
      </c>
      <c r="U46">
        <v>3.26</v>
      </c>
      <c r="V46" t="s">
        <v>67</v>
      </c>
    </row>
    <row r="47" spans="1:22" x14ac:dyDescent="0.25">
      <c r="A47" s="5" t="s">
        <v>112</v>
      </c>
      <c r="B47" s="5" t="s">
        <v>113</v>
      </c>
      <c r="C47">
        <v>5.73</v>
      </c>
      <c r="D47">
        <v>4.91</v>
      </c>
      <c r="E47">
        <v>4.0999999999999996</v>
      </c>
      <c r="F47">
        <v>4.01</v>
      </c>
      <c r="G47">
        <v>3.69</v>
      </c>
      <c r="H47">
        <v>2.93</v>
      </c>
      <c r="I47">
        <v>2.46</v>
      </c>
      <c r="J47">
        <v>2.09</v>
      </c>
      <c r="K47">
        <v>1.75</v>
      </c>
      <c r="L47">
        <v>1.53</v>
      </c>
      <c r="M47">
        <v>1.51</v>
      </c>
      <c r="N47">
        <v>1.25</v>
      </c>
      <c r="O47">
        <v>1.07</v>
      </c>
      <c r="P47">
        <v>0.95</v>
      </c>
      <c r="Q47">
        <v>0.79</v>
      </c>
      <c r="R47">
        <v>1.25</v>
      </c>
      <c r="S47">
        <v>1.06</v>
      </c>
      <c r="T47">
        <v>0.96</v>
      </c>
      <c r="U47">
        <v>0.95</v>
      </c>
      <c r="V47" t="s">
        <v>67</v>
      </c>
    </row>
    <row r="48" spans="1:22" x14ac:dyDescent="0.25">
      <c r="A48" s="5" t="s">
        <v>114</v>
      </c>
      <c r="B48" s="5" t="s">
        <v>115</v>
      </c>
      <c r="C48">
        <v>1.47</v>
      </c>
      <c r="D48">
        <v>3.54</v>
      </c>
      <c r="E48">
        <v>2.2999999999999998</v>
      </c>
      <c r="F48">
        <v>1.6</v>
      </c>
      <c r="G48">
        <v>0.96</v>
      </c>
      <c r="H48">
        <v>2.56</v>
      </c>
      <c r="I48">
        <v>1.49</v>
      </c>
      <c r="J48">
        <v>1.1299999999999999</v>
      </c>
      <c r="K48">
        <v>1.17</v>
      </c>
      <c r="L48">
        <v>0.12</v>
      </c>
      <c r="M48">
        <v>0.56999999999999995</v>
      </c>
      <c r="N48">
        <v>1.1000000000000001</v>
      </c>
      <c r="O48">
        <v>0.25</v>
      </c>
      <c r="P48">
        <v>0.49</v>
      </c>
      <c r="Q48">
        <v>0.65</v>
      </c>
      <c r="R48">
        <v>0.59</v>
      </c>
      <c r="S48">
        <v>-0.05</v>
      </c>
      <c r="T48">
        <v>0.96</v>
      </c>
      <c r="U48">
        <v>0.34</v>
      </c>
      <c r="V48" t="s">
        <v>67</v>
      </c>
    </row>
    <row r="49" spans="1:22" x14ac:dyDescent="0.25">
      <c r="A49" s="5" t="s">
        <v>116</v>
      </c>
      <c r="B49" s="5" t="s">
        <v>117</v>
      </c>
      <c r="C49">
        <v>19.78</v>
      </c>
      <c r="D49">
        <v>17.97</v>
      </c>
      <c r="E49">
        <v>14.64</v>
      </c>
      <c r="F49">
        <v>12.47</v>
      </c>
      <c r="G49">
        <v>11.44</v>
      </c>
      <c r="H49">
        <v>11.46</v>
      </c>
      <c r="I49">
        <v>9.1300000000000008</v>
      </c>
      <c r="J49">
        <v>8.4499999999999993</v>
      </c>
      <c r="K49">
        <v>7.43</v>
      </c>
      <c r="L49">
        <v>6.84</v>
      </c>
      <c r="M49">
        <v>4.8099999999999996</v>
      </c>
      <c r="N49">
        <v>4.22</v>
      </c>
      <c r="O49">
        <v>3.28</v>
      </c>
      <c r="P49">
        <v>2.85</v>
      </c>
      <c r="Q49">
        <v>2.44</v>
      </c>
      <c r="R49">
        <v>3.58</v>
      </c>
      <c r="S49">
        <v>3.12</v>
      </c>
      <c r="T49">
        <v>3.58</v>
      </c>
      <c r="U49">
        <v>2.42</v>
      </c>
      <c r="V49" t="s">
        <v>67</v>
      </c>
    </row>
    <row r="50" spans="1:22" x14ac:dyDescent="0.25">
      <c r="A50" s="5" t="s">
        <v>118</v>
      </c>
      <c r="B50" s="5" t="s">
        <v>119</v>
      </c>
      <c r="C50">
        <v>3202</v>
      </c>
      <c r="D50">
        <v>3141</v>
      </c>
      <c r="E50">
        <v>3020</v>
      </c>
      <c r="F50">
        <v>2384</v>
      </c>
      <c r="G50">
        <v>2215</v>
      </c>
      <c r="H50">
        <v>2117</v>
      </c>
      <c r="I50">
        <v>1774</v>
      </c>
      <c r="J50">
        <v>1657</v>
      </c>
      <c r="K50">
        <v>1441</v>
      </c>
      <c r="L50">
        <v>1479</v>
      </c>
      <c r="M50">
        <v>1143</v>
      </c>
      <c r="N50">
        <v>1111</v>
      </c>
      <c r="O50">
        <v>1007</v>
      </c>
      <c r="P50">
        <v>720</v>
      </c>
      <c r="Q50">
        <v>624</v>
      </c>
      <c r="R50">
        <v>573</v>
      </c>
      <c r="S50">
        <v>392</v>
      </c>
      <c r="T50">
        <v>391</v>
      </c>
      <c r="U50">
        <v>372</v>
      </c>
      <c r="V50">
        <v>203</v>
      </c>
    </row>
    <row r="51" spans="1:22" x14ac:dyDescent="0.25">
      <c r="A51" s="5" t="s">
        <v>120</v>
      </c>
      <c r="B51" s="5" t="s">
        <v>121</v>
      </c>
      <c r="C51">
        <v>170.7</v>
      </c>
      <c r="D51">
        <v>154.30000000000001</v>
      </c>
      <c r="E51">
        <v>137</v>
      </c>
      <c r="F51">
        <v>113.5</v>
      </c>
      <c r="G51">
        <v>106.2</v>
      </c>
      <c r="H51">
        <v>92.6</v>
      </c>
      <c r="I51">
        <v>81.2</v>
      </c>
      <c r="J51">
        <v>70.900000000000006</v>
      </c>
      <c r="K51">
        <v>70.599999999999994</v>
      </c>
      <c r="L51">
        <v>64.400000000000006</v>
      </c>
      <c r="M51">
        <v>45</v>
      </c>
      <c r="N51">
        <v>39.5</v>
      </c>
      <c r="O51">
        <v>31.8</v>
      </c>
      <c r="P51">
        <v>27</v>
      </c>
      <c r="Q51">
        <v>21.9</v>
      </c>
      <c r="R51">
        <v>18.5</v>
      </c>
      <c r="S51">
        <v>17.7</v>
      </c>
      <c r="T51">
        <v>15.4</v>
      </c>
      <c r="U51">
        <v>13.3</v>
      </c>
      <c r="V51">
        <v>7.3</v>
      </c>
    </row>
    <row r="52" spans="1:22" x14ac:dyDescent="0.25">
      <c r="A52" s="5" t="s">
        <v>122</v>
      </c>
      <c r="B52" s="5" t="s">
        <v>123</v>
      </c>
      <c r="C52">
        <v>53310</v>
      </c>
      <c r="D52">
        <v>49124</v>
      </c>
      <c r="E52">
        <v>45364</v>
      </c>
      <c r="F52">
        <v>47609</v>
      </c>
      <c r="G52">
        <v>47946</v>
      </c>
      <c r="H52">
        <v>43741</v>
      </c>
      <c r="I52">
        <v>45772</v>
      </c>
      <c r="J52">
        <v>42788</v>
      </c>
      <c r="K52">
        <v>48994</v>
      </c>
      <c r="L52">
        <v>43543</v>
      </c>
      <c r="M52">
        <v>39370</v>
      </c>
      <c r="N52">
        <v>35554</v>
      </c>
      <c r="O52">
        <v>31579</v>
      </c>
      <c r="P52">
        <v>37500</v>
      </c>
      <c r="Q52">
        <v>35096</v>
      </c>
      <c r="R52">
        <v>32286</v>
      </c>
      <c r="S52">
        <v>45153</v>
      </c>
      <c r="T52">
        <v>39386</v>
      </c>
      <c r="U52">
        <v>35753</v>
      </c>
      <c r="V52">
        <v>35961</v>
      </c>
    </row>
    <row r="53" spans="1:22" x14ac:dyDescent="0.25">
      <c r="A53" s="5" t="s">
        <v>301</v>
      </c>
      <c r="B53" s="5" t="s">
        <v>302</v>
      </c>
      <c r="C53">
        <v>450695</v>
      </c>
      <c r="D53">
        <v>395316</v>
      </c>
      <c r="E53">
        <v>342377</v>
      </c>
      <c r="F53">
        <v>348115</v>
      </c>
      <c r="G53">
        <v>376626</v>
      </c>
      <c r="H53">
        <v>326075</v>
      </c>
      <c r="I53">
        <v>354199</v>
      </c>
      <c r="J53">
        <v>314022</v>
      </c>
      <c r="K53">
        <v>348934</v>
      </c>
      <c r="L53">
        <v>351303</v>
      </c>
      <c r="M53">
        <v>408309</v>
      </c>
      <c r="N53">
        <v>363906</v>
      </c>
      <c r="O53">
        <v>381727</v>
      </c>
      <c r="P53">
        <v>476250</v>
      </c>
      <c r="Q53">
        <v>410576</v>
      </c>
      <c r="R53">
        <v>388656</v>
      </c>
      <c r="S53">
        <v>572448</v>
      </c>
      <c r="T53">
        <v>406138</v>
      </c>
      <c r="U53">
        <v>420698</v>
      </c>
      <c r="V53">
        <v>326600</v>
      </c>
    </row>
    <row r="54" spans="1:22" x14ac:dyDescent="0.25">
      <c r="A54" s="5" t="s">
        <v>126</v>
      </c>
      <c r="B54" s="5" t="s">
        <v>127</v>
      </c>
      <c r="C54">
        <v>125484</v>
      </c>
      <c r="D54">
        <v>108437</v>
      </c>
      <c r="E54">
        <v>101060</v>
      </c>
      <c r="F54">
        <v>119128</v>
      </c>
      <c r="G54">
        <v>118465</v>
      </c>
      <c r="H54">
        <v>108550</v>
      </c>
      <c r="I54">
        <v>116685</v>
      </c>
      <c r="J54">
        <v>108208</v>
      </c>
      <c r="K54">
        <v>112700</v>
      </c>
      <c r="L54">
        <v>99324</v>
      </c>
      <c r="M54">
        <v>108836</v>
      </c>
      <c r="N54">
        <v>87669</v>
      </c>
      <c r="O54">
        <v>82622</v>
      </c>
      <c r="P54">
        <v>123611</v>
      </c>
      <c r="Q54">
        <v>101763</v>
      </c>
      <c r="R54">
        <v>76440</v>
      </c>
      <c r="S54">
        <v>93878</v>
      </c>
      <c r="T54">
        <v>57289</v>
      </c>
      <c r="U54">
        <v>58871</v>
      </c>
      <c r="V54">
        <v>57143</v>
      </c>
    </row>
    <row r="55" spans="1:22" x14ac:dyDescent="0.25">
      <c r="A55" s="5" t="s">
        <v>128</v>
      </c>
      <c r="B55" s="5" t="s">
        <v>129</v>
      </c>
      <c r="C55">
        <v>41505</v>
      </c>
      <c r="D55">
        <v>37727</v>
      </c>
      <c r="E55">
        <v>37351</v>
      </c>
      <c r="F55">
        <v>39681</v>
      </c>
      <c r="G55">
        <v>40181</v>
      </c>
      <c r="H55">
        <v>36231</v>
      </c>
      <c r="I55">
        <v>34442</v>
      </c>
      <c r="J55">
        <v>33193</v>
      </c>
      <c r="K55">
        <v>29285</v>
      </c>
      <c r="L55">
        <v>28262</v>
      </c>
      <c r="M55">
        <v>34908</v>
      </c>
      <c r="N55">
        <v>26283</v>
      </c>
      <c r="O55">
        <v>23237</v>
      </c>
      <c r="P55">
        <v>32639</v>
      </c>
      <c r="Q55">
        <v>25641</v>
      </c>
      <c r="R55">
        <v>15881</v>
      </c>
      <c r="S55">
        <v>11990</v>
      </c>
      <c r="T55">
        <v>767.26</v>
      </c>
      <c r="U55">
        <v>-4032</v>
      </c>
      <c r="V55">
        <v>9852</v>
      </c>
    </row>
    <row r="56" spans="1:22" x14ac:dyDescent="0.25">
      <c r="A56" s="5" t="s">
        <v>130</v>
      </c>
      <c r="B56" s="5" t="s">
        <v>131</v>
      </c>
      <c r="C56">
        <v>40.6</v>
      </c>
      <c r="D56">
        <v>26.5</v>
      </c>
      <c r="E56">
        <v>32.9</v>
      </c>
      <c r="F56">
        <v>30.3</v>
      </c>
      <c r="G56">
        <v>39.5</v>
      </c>
      <c r="H56">
        <v>30.6</v>
      </c>
      <c r="I56">
        <v>28.8</v>
      </c>
      <c r="J56">
        <v>23</v>
      </c>
      <c r="K56">
        <v>26.4</v>
      </c>
      <c r="L56">
        <v>26.3</v>
      </c>
      <c r="M56">
        <v>20.3</v>
      </c>
      <c r="N56">
        <v>19.3</v>
      </c>
      <c r="O56">
        <v>26.5</v>
      </c>
      <c r="P56">
        <v>29.3</v>
      </c>
      <c r="Q56">
        <v>30.4</v>
      </c>
      <c r="R56">
        <v>23.4</v>
      </c>
      <c r="S56">
        <v>25.9</v>
      </c>
      <c r="T56">
        <v>64</v>
      </c>
      <c r="U56" t="s">
        <v>67</v>
      </c>
      <c r="V56">
        <v>47</v>
      </c>
    </row>
    <row r="57" spans="1:22" x14ac:dyDescent="0.25">
      <c r="A57" s="5" t="s">
        <v>132</v>
      </c>
      <c r="B57" s="5" t="s">
        <v>133</v>
      </c>
      <c r="C57">
        <v>3.73</v>
      </c>
      <c r="D57">
        <v>2.52</v>
      </c>
      <c r="E57">
        <v>3.61</v>
      </c>
      <c r="F57">
        <v>3.46</v>
      </c>
      <c r="G57">
        <v>4.2300000000000004</v>
      </c>
      <c r="H57">
        <v>3.41</v>
      </c>
      <c r="I57">
        <v>2.81</v>
      </c>
      <c r="J57">
        <v>2.46</v>
      </c>
      <c r="K57">
        <v>2.21</v>
      </c>
      <c r="L57">
        <v>2.14</v>
      </c>
      <c r="M57">
        <v>1.75</v>
      </c>
      <c r="N57">
        <v>1.42</v>
      </c>
      <c r="O57">
        <v>1.66</v>
      </c>
      <c r="P57">
        <v>2.0499999999999998</v>
      </c>
      <c r="Q57">
        <v>1.93</v>
      </c>
      <c r="R57">
        <v>0.96</v>
      </c>
      <c r="S57">
        <v>0.55000000000000004</v>
      </c>
      <c r="T57">
        <v>0.19</v>
      </c>
      <c r="U57">
        <v>0.39</v>
      </c>
      <c r="V57" t="s">
        <v>67</v>
      </c>
    </row>
    <row r="58" spans="1:22" x14ac:dyDescent="0.25">
      <c r="A58" s="5" t="s">
        <v>134</v>
      </c>
      <c r="B58" s="5" t="s">
        <v>135</v>
      </c>
      <c r="C58">
        <v>10.51</v>
      </c>
      <c r="D58">
        <v>7.13</v>
      </c>
      <c r="E58">
        <v>10.08</v>
      </c>
      <c r="F58">
        <v>8.09</v>
      </c>
      <c r="G58">
        <v>10.58</v>
      </c>
      <c r="H58">
        <v>8.3699999999999992</v>
      </c>
      <c r="I58">
        <v>7.49</v>
      </c>
      <c r="J58">
        <v>6.37</v>
      </c>
      <c r="K58">
        <v>6.61</v>
      </c>
      <c r="L58">
        <v>30.21</v>
      </c>
      <c r="M58">
        <v>22.61</v>
      </c>
      <c r="N58">
        <v>19.149999999999999</v>
      </c>
      <c r="O58">
        <v>24.77</v>
      </c>
      <c r="P58">
        <v>30.8</v>
      </c>
      <c r="Q58">
        <v>26.09</v>
      </c>
      <c r="R58">
        <v>14.24</v>
      </c>
      <c r="S58">
        <v>9.76</v>
      </c>
      <c r="T58">
        <v>2.81</v>
      </c>
      <c r="U58">
        <v>5.37</v>
      </c>
      <c r="V58" t="s">
        <v>67</v>
      </c>
    </row>
    <row r="59" spans="1:22" x14ac:dyDescent="0.25">
      <c r="A59" s="5" t="s">
        <v>136</v>
      </c>
      <c r="B59" s="5" t="s">
        <v>137</v>
      </c>
      <c r="C59">
        <v>38.159999999999997</v>
      </c>
      <c r="D59">
        <v>9.1999999999999993</v>
      </c>
      <c r="E59">
        <v>16.87</v>
      </c>
      <c r="F59">
        <v>18.68</v>
      </c>
      <c r="G59">
        <v>38.380000000000003</v>
      </c>
      <c r="H59">
        <v>9.58</v>
      </c>
      <c r="I59">
        <v>12.37</v>
      </c>
      <c r="J59">
        <v>11.84</v>
      </c>
      <c r="K59">
        <v>9.89</v>
      </c>
      <c r="L59">
        <v>96.5</v>
      </c>
      <c r="M59">
        <v>14.86</v>
      </c>
      <c r="N59">
        <v>5.44</v>
      </c>
      <c r="O59">
        <v>26.52</v>
      </c>
      <c r="P59">
        <v>14.79</v>
      </c>
      <c r="Q59">
        <v>7.89</v>
      </c>
      <c r="R59">
        <v>7.55</v>
      </c>
      <c r="S59">
        <v>-51.8</v>
      </c>
      <c r="T59">
        <v>0.66</v>
      </c>
      <c r="U59">
        <v>3.77</v>
      </c>
      <c r="V59" t="s">
        <v>67</v>
      </c>
    </row>
    <row r="60" spans="1:22" x14ac:dyDescent="0.25">
      <c r="A60" s="5" t="s">
        <v>138</v>
      </c>
      <c r="B60" s="5" t="s">
        <v>139</v>
      </c>
      <c r="C60" t="s">
        <v>67</v>
      </c>
      <c r="D60">
        <v>1.9</v>
      </c>
      <c r="E60">
        <v>1.52</v>
      </c>
      <c r="F60">
        <v>1.67</v>
      </c>
      <c r="G60">
        <v>1.25</v>
      </c>
      <c r="H60">
        <v>1.63</v>
      </c>
      <c r="I60">
        <v>1.74</v>
      </c>
      <c r="J60">
        <v>2.14</v>
      </c>
      <c r="K60">
        <v>1.9</v>
      </c>
      <c r="L60">
        <v>1.9</v>
      </c>
      <c r="M60">
        <v>2.46</v>
      </c>
      <c r="N60">
        <v>2.59</v>
      </c>
      <c r="O60">
        <v>1.89</v>
      </c>
      <c r="P60">
        <v>1.71</v>
      </c>
      <c r="Q60">
        <v>1.65</v>
      </c>
      <c r="R60" t="s">
        <v>67</v>
      </c>
      <c r="S60" t="s">
        <v>67</v>
      </c>
      <c r="T60" t="s">
        <v>67</v>
      </c>
      <c r="U60" t="s">
        <v>67</v>
      </c>
      <c r="V60" t="s">
        <v>67</v>
      </c>
    </row>
    <row r="61" spans="1:22" x14ac:dyDescent="0.25">
      <c r="A61" s="5" t="s">
        <v>140</v>
      </c>
      <c r="B61" s="5" t="s">
        <v>141</v>
      </c>
      <c r="C61">
        <v>2.5</v>
      </c>
      <c r="D61">
        <v>3.8</v>
      </c>
      <c r="E61">
        <v>3</v>
      </c>
      <c r="F61">
        <v>3.3</v>
      </c>
      <c r="G61">
        <v>2.5</v>
      </c>
      <c r="H61">
        <v>3.3</v>
      </c>
      <c r="I61">
        <v>3.5</v>
      </c>
      <c r="J61">
        <v>4.4000000000000004</v>
      </c>
      <c r="K61">
        <v>3.8</v>
      </c>
      <c r="L61">
        <v>3.8</v>
      </c>
      <c r="M61">
        <v>4.9000000000000004</v>
      </c>
      <c r="N61">
        <v>5.2</v>
      </c>
      <c r="O61">
        <v>3.8</v>
      </c>
      <c r="P61">
        <v>3.4</v>
      </c>
      <c r="Q61">
        <v>3.3</v>
      </c>
      <c r="R61">
        <v>4.3</v>
      </c>
      <c r="S61">
        <v>3.9</v>
      </c>
      <c r="T61">
        <v>1.6</v>
      </c>
      <c r="U61">
        <v>-2.2999999999999998</v>
      </c>
      <c r="V61">
        <v>2.1</v>
      </c>
    </row>
    <row r="62" spans="1:22" x14ac:dyDescent="0.25">
      <c r="A62" s="5" t="s">
        <v>142</v>
      </c>
      <c r="B62" s="5" t="s">
        <v>143</v>
      </c>
      <c r="C62">
        <v>24.16</v>
      </c>
      <c r="D62">
        <v>25.14</v>
      </c>
      <c r="E62">
        <v>28.64</v>
      </c>
      <c r="F62">
        <v>24.57</v>
      </c>
      <c r="G62">
        <v>25.13</v>
      </c>
      <c r="H62">
        <v>27.31</v>
      </c>
      <c r="I62">
        <v>25.9</v>
      </c>
      <c r="J62">
        <v>27.38</v>
      </c>
      <c r="K62">
        <v>25.06</v>
      </c>
      <c r="L62">
        <v>28.49</v>
      </c>
      <c r="M62">
        <v>27.52</v>
      </c>
      <c r="N62">
        <v>24.41</v>
      </c>
      <c r="O62">
        <v>22.78</v>
      </c>
      <c r="P62">
        <v>25.8</v>
      </c>
      <c r="Q62">
        <v>21.11</v>
      </c>
      <c r="R62">
        <v>15.19</v>
      </c>
      <c r="S62">
        <v>9.27</v>
      </c>
      <c r="T62">
        <v>0.65</v>
      </c>
      <c r="U62">
        <v>-3.28</v>
      </c>
      <c r="V62">
        <v>4.2300000000000004</v>
      </c>
    </row>
    <row r="63" spans="1:22" x14ac:dyDescent="0.25">
      <c r="A63" s="5" t="s">
        <v>144</v>
      </c>
      <c r="B63" s="5" t="s">
        <v>145</v>
      </c>
      <c r="C63">
        <v>9.2100000000000009</v>
      </c>
      <c r="D63">
        <v>9.5399999999999991</v>
      </c>
      <c r="E63">
        <v>10.91</v>
      </c>
      <c r="F63">
        <v>11.4</v>
      </c>
      <c r="G63">
        <v>10.67</v>
      </c>
      <c r="H63">
        <v>11.11</v>
      </c>
      <c r="I63">
        <v>9.7200000000000006</v>
      </c>
      <c r="J63">
        <v>10.57</v>
      </c>
      <c r="K63">
        <v>8.39</v>
      </c>
      <c r="L63">
        <v>8.0399999999999991</v>
      </c>
      <c r="M63">
        <v>8.5500000000000007</v>
      </c>
      <c r="N63">
        <v>7.22</v>
      </c>
      <c r="O63">
        <v>6.09</v>
      </c>
      <c r="P63">
        <v>6.85</v>
      </c>
      <c r="Q63">
        <v>6.25</v>
      </c>
      <c r="R63">
        <v>4.09</v>
      </c>
      <c r="S63">
        <v>2.09</v>
      </c>
      <c r="T63">
        <v>0.19</v>
      </c>
      <c r="U63">
        <v>-0.96</v>
      </c>
      <c r="V63">
        <v>3.02</v>
      </c>
    </row>
    <row r="64" spans="1:22" x14ac:dyDescent="0.25">
      <c r="A64" s="5" t="s">
        <v>146</v>
      </c>
      <c r="B64" s="5" t="s">
        <v>147</v>
      </c>
      <c r="C64">
        <v>7.74</v>
      </c>
      <c r="D64">
        <v>7.23</v>
      </c>
      <c r="E64">
        <v>8.59</v>
      </c>
      <c r="F64">
        <v>8.76</v>
      </c>
      <c r="G64">
        <v>8.64</v>
      </c>
      <c r="H64">
        <v>7.56</v>
      </c>
      <c r="I64">
        <v>7.81</v>
      </c>
      <c r="J64">
        <v>7.79</v>
      </c>
      <c r="K64">
        <v>6.98</v>
      </c>
      <c r="L64">
        <v>6.37</v>
      </c>
      <c r="M64">
        <v>8.64</v>
      </c>
      <c r="N64">
        <v>7.21</v>
      </c>
      <c r="O64">
        <v>7.42</v>
      </c>
      <c r="P64">
        <v>8.58</v>
      </c>
      <c r="Q64">
        <v>6.82</v>
      </c>
      <c r="R64">
        <v>5.29</v>
      </c>
      <c r="S64">
        <v>3.14</v>
      </c>
      <c r="T64">
        <v>0.17</v>
      </c>
      <c r="U64">
        <v>-1.29</v>
      </c>
      <c r="V64">
        <v>2.11</v>
      </c>
    </row>
    <row r="65" spans="1:22" x14ac:dyDescent="0.25">
      <c r="A65" s="5" t="s">
        <v>148</v>
      </c>
      <c r="B65" s="5" t="s">
        <v>148</v>
      </c>
      <c r="C65">
        <v>7</v>
      </c>
      <c r="D65">
        <v>6.87</v>
      </c>
      <c r="E65">
        <v>8.0299999999999994</v>
      </c>
      <c r="F65">
        <v>7.9</v>
      </c>
      <c r="G65">
        <v>8.1</v>
      </c>
      <c r="H65">
        <v>6.97</v>
      </c>
      <c r="I65">
        <v>6.97</v>
      </c>
      <c r="J65">
        <v>6.78</v>
      </c>
      <c r="K65">
        <v>5.91</v>
      </c>
      <c r="L65">
        <v>6.37</v>
      </c>
      <c r="M65">
        <v>8.64</v>
      </c>
      <c r="N65">
        <v>7.21</v>
      </c>
      <c r="O65">
        <v>7.42</v>
      </c>
      <c r="P65">
        <v>8.58</v>
      </c>
      <c r="Q65">
        <v>6.82</v>
      </c>
      <c r="R65">
        <v>5.29</v>
      </c>
      <c r="S65">
        <v>3.14</v>
      </c>
      <c r="T65">
        <v>0.17</v>
      </c>
      <c r="U65">
        <v>-1.29</v>
      </c>
      <c r="V65">
        <v>2.11</v>
      </c>
    </row>
    <row r="66" spans="1:22" x14ac:dyDescent="0.25">
      <c r="A66" s="5" t="s">
        <v>149</v>
      </c>
      <c r="B66" s="5" t="s">
        <v>150</v>
      </c>
      <c r="C66">
        <v>60.11</v>
      </c>
      <c r="D66">
        <v>69.03</v>
      </c>
      <c r="E66">
        <v>65.11</v>
      </c>
      <c r="F66">
        <v>61.92</v>
      </c>
      <c r="G66">
        <v>59.29</v>
      </c>
      <c r="H66">
        <v>59.67</v>
      </c>
      <c r="I66">
        <v>54.54</v>
      </c>
      <c r="J66">
        <v>53.11</v>
      </c>
      <c r="K66">
        <v>48.11</v>
      </c>
      <c r="L66">
        <v>43.88</v>
      </c>
      <c r="M66">
        <v>70.430000000000007</v>
      </c>
      <c r="N66">
        <v>68.25</v>
      </c>
      <c r="O66">
        <v>64.349999999999994</v>
      </c>
      <c r="P66">
        <v>76.150000000000006</v>
      </c>
      <c r="Q66">
        <v>76.13</v>
      </c>
      <c r="R66">
        <v>65.91</v>
      </c>
      <c r="S66">
        <v>60.9</v>
      </c>
      <c r="T66">
        <v>65.13</v>
      </c>
      <c r="U66">
        <v>53.27</v>
      </c>
      <c r="V66">
        <v>52.58</v>
      </c>
    </row>
    <row r="67" spans="1:22" x14ac:dyDescent="0.25">
      <c r="A67" s="5" t="s">
        <v>151</v>
      </c>
      <c r="B67" s="5" t="s">
        <v>152</v>
      </c>
      <c r="C67">
        <v>28.96</v>
      </c>
      <c r="D67">
        <v>27.32</v>
      </c>
      <c r="E67">
        <v>28.02</v>
      </c>
      <c r="F67">
        <v>32.159999999999997</v>
      </c>
      <c r="G67">
        <v>32.24</v>
      </c>
      <c r="H67">
        <v>25.53</v>
      </c>
      <c r="I67">
        <v>26.9</v>
      </c>
      <c r="J67">
        <v>24.77</v>
      </c>
      <c r="K67">
        <v>23.6</v>
      </c>
      <c r="L67">
        <v>22.35</v>
      </c>
      <c r="M67">
        <v>31.39</v>
      </c>
      <c r="N67">
        <v>29.52</v>
      </c>
      <c r="O67">
        <v>32.57</v>
      </c>
      <c r="P67">
        <v>33.270000000000003</v>
      </c>
      <c r="Q67">
        <v>32.31</v>
      </c>
      <c r="R67">
        <v>34.85</v>
      </c>
      <c r="S67">
        <v>33.89</v>
      </c>
      <c r="T67">
        <v>26.83</v>
      </c>
      <c r="U67">
        <v>39.33</v>
      </c>
      <c r="V67">
        <v>49.84</v>
      </c>
    </row>
    <row r="68" spans="1:22" x14ac:dyDescent="0.25">
      <c r="A68" s="5" t="s">
        <v>153</v>
      </c>
      <c r="B68" s="5" t="s">
        <v>154</v>
      </c>
      <c r="C68">
        <v>71.040000000000006</v>
      </c>
      <c r="D68">
        <v>72.680000000000007</v>
      </c>
      <c r="E68">
        <v>71.98</v>
      </c>
      <c r="F68">
        <v>67.84</v>
      </c>
      <c r="G68">
        <v>67.760000000000005</v>
      </c>
      <c r="H68">
        <v>74.47</v>
      </c>
      <c r="I68">
        <v>73.099999999999994</v>
      </c>
      <c r="J68">
        <v>75.23</v>
      </c>
      <c r="K68">
        <v>76.400000000000006</v>
      </c>
      <c r="L68">
        <v>77.650000000000006</v>
      </c>
      <c r="M68">
        <v>68.61</v>
      </c>
      <c r="N68">
        <v>70.48</v>
      </c>
      <c r="O68">
        <v>67.430000000000007</v>
      </c>
      <c r="P68">
        <v>66.73</v>
      </c>
      <c r="Q68">
        <v>67.69</v>
      </c>
      <c r="R68">
        <v>65.150000000000006</v>
      </c>
      <c r="S68">
        <v>66.11</v>
      </c>
      <c r="T68">
        <v>73.17</v>
      </c>
      <c r="U68">
        <v>60.67</v>
      </c>
      <c r="V68">
        <v>50.16</v>
      </c>
    </row>
    <row r="69" spans="1:22" x14ac:dyDescent="0.25">
      <c r="A69" s="5" t="s">
        <v>155</v>
      </c>
      <c r="B69" s="5" t="s">
        <v>156</v>
      </c>
      <c r="C69">
        <v>245.25</v>
      </c>
      <c r="D69">
        <v>266.02999999999997</v>
      </c>
      <c r="E69">
        <v>256.88</v>
      </c>
      <c r="F69">
        <v>210.94</v>
      </c>
      <c r="G69">
        <v>210.14</v>
      </c>
      <c r="H69">
        <v>291.70999999999998</v>
      </c>
      <c r="I69">
        <v>271.73</v>
      </c>
      <c r="J69">
        <v>303.73</v>
      </c>
      <c r="K69">
        <v>323.69</v>
      </c>
      <c r="L69">
        <v>347.51</v>
      </c>
      <c r="M69">
        <v>218.55</v>
      </c>
      <c r="N69">
        <v>238.71</v>
      </c>
      <c r="O69">
        <v>207.01</v>
      </c>
      <c r="P69">
        <v>200.55</v>
      </c>
      <c r="Q69">
        <v>209.5</v>
      </c>
      <c r="R69">
        <v>186.98</v>
      </c>
      <c r="S69">
        <v>195.07</v>
      </c>
      <c r="T69">
        <v>272.67</v>
      </c>
      <c r="U69">
        <v>154.27000000000001</v>
      </c>
      <c r="V69">
        <v>100.63</v>
      </c>
    </row>
    <row r="70" spans="1:22" x14ac:dyDescent="0.25">
      <c r="A70" s="5" t="s">
        <v>303</v>
      </c>
      <c r="B70" s="5" t="s">
        <v>304</v>
      </c>
      <c r="C70">
        <v>27.84</v>
      </c>
      <c r="D70">
        <v>27.42</v>
      </c>
      <c r="E70">
        <v>29.52</v>
      </c>
      <c r="F70">
        <v>34.22</v>
      </c>
      <c r="G70">
        <v>31.46</v>
      </c>
      <c r="H70">
        <v>33.29</v>
      </c>
      <c r="I70">
        <v>32.950000000000003</v>
      </c>
      <c r="J70">
        <v>34.46</v>
      </c>
      <c r="K70">
        <v>32.299999999999997</v>
      </c>
      <c r="L70">
        <v>28.27</v>
      </c>
      <c r="M70">
        <v>26.66</v>
      </c>
      <c r="N70">
        <v>24.09</v>
      </c>
      <c r="O70">
        <v>21.64</v>
      </c>
      <c r="P70">
        <v>25.96</v>
      </c>
      <c r="Q70">
        <v>24.79</v>
      </c>
      <c r="R70">
        <v>19.670000000000002</v>
      </c>
      <c r="S70">
        <v>16.399999999999999</v>
      </c>
      <c r="T70">
        <v>14.11</v>
      </c>
      <c r="U70">
        <v>13.99</v>
      </c>
    </row>
    <row r="71" spans="1:22" x14ac:dyDescent="0.25">
      <c r="A71" s="5" t="s">
        <v>157</v>
      </c>
      <c r="B71" s="5" t="s">
        <v>158</v>
      </c>
      <c r="C71">
        <v>60.08</v>
      </c>
      <c r="D71">
        <v>69.040000000000006</v>
      </c>
      <c r="E71">
        <v>65.13</v>
      </c>
      <c r="F71">
        <v>61.92</v>
      </c>
      <c r="G71">
        <v>59.26</v>
      </c>
      <c r="H71">
        <v>59.68</v>
      </c>
      <c r="I71">
        <v>54.54</v>
      </c>
      <c r="J71">
        <v>53.11</v>
      </c>
      <c r="K71">
        <v>48.11</v>
      </c>
      <c r="L71">
        <v>43.88</v>
      </c>
      <c r="M71">
        <v>70.430000000000007</v>
      </c>
      <c r="N71">
        <v>68.25</v>
      </c>
      <c r="O71">
        <v>64.349999999999994</v>
      </c>
      <c r="P71">
        <v>76.150000000000006</v>
      </c>
      <c r="Q71">
        <v>76.13</v>
      </c>
      <c r="R71">
        <v>65.91</v>
      </c>
      <c r="S71">
        <v>60.9</v>
      </c>
      <c r="T71">
        <v>65.13</v>
      </c>
      <c r="U71">
        <v>53.27</v>
      </c>
    </row>
    <row r="72" spans="1:22" x14ac:dyDescent="0.25">
      <c r="A72" s="5" t="s">
        <v>159</v>
      </c>
      <c r="B72" s="5" t="s">
        <v>160</v>
      </c>
      <c r="C72">
        <v>9.2100000000000009</v>
      </c>
      <c r="D72">
        <v>9.5399999999999991</v>
      </c>
      <c r="E72">
        <v>10.91</v>
      </c>
      <c r="F72">
        <v>11.4</v>
      </c>
      <c r="G72">
        <v>10.67</v>
      </c>
      <c r="H72">
        <v>11.11</v>
      </c>
      <c r="I72">
        <v>9.7200000000000006</v>
      </c>
      <c r="J72">
        <v>10.57</v>
      </c>
      <c r="K72">
        <v>8.39</v>
      </c>
      <c r="L72">
        <v>8.0399999999999991</v>
      </c>
      <c r="M72">
        <v>8.5500000000000007</v>
      </c>
      <c r="N72">
        <v>7.22</v>
      </c>
      <c r="O72">
        <v>6.09</v>
      </c>
      <c r="P72">
        <v>6.85</v>
      </c>
      <c r="Q72">
        <v>6.25</v>
      </c>
      <c r="R72">
        <v>4.09</v>
      </c>
      <c r="S72">
        <v>2.09</v>
      </c>
      <c r="T72">
        <v>0.19</v>
      </c>
      <c r="U72">
        <v>-0.96</v>
      </c>
    </row>
    <row r="73" spans="1:22" x14ac:dyDescent="0.25">
      <c r="A73" s="5" t="s">
        <v>161</v>
      </c>
      <c r="B73" s="5" t="s">
        <v>162</v>
      </c>
      <c r="C73">
        <v>15.95</v>
      </c>
      <c r="D73">
        <v>15.36</v>
      </c>
      <c r="E73">
        <v>16.03</v>
      </c>
      <c r="F73">
        <v>19.52</v>
      </c>
      <c r="G73">
        <v>18.010000000000002</v>
      </c>
      <c r="H73">
        <v>18.28</v>
      </c>
      <c r="I73">
        <v>17.649999999999999</v>
      </c>
      <c r="J73">
        <v>18.47</v>
      </c>
      <c r="K73">
        <v>14.34</v>
      </c>
      <c r="L73">
        <v>13.59</v>
      </c>
      <c r="M73">
        <v>15.28</v>
      </c>
      <c r="N73">
        <v>12.44</v>
      </c>
      <c r="O73">
        <v>12.17</v>
      </c>
      <c r="P73">
        <v>13.33</v>
      </c>
      <c r="Q73">
        <v>12.76</v>
      </c>
      <c r="R73">
        <v>9.61</v>
      </c>
      <c r="S73">
        <v>6.86</v>
      </c>
      <c r="T73">
        <v>2.02</v>
      </c>
      <c r="U73">
        <v>0.38</v>
      </c>
    </row>
    <row r="74" spans="1:22" x14ac:dyDescent="0.25">
      <c r="A74" s="5" t="s">
        <v>163</v>
      </c>
      <c r="B74" s="5" t="s">
        <v>164</v>
      </c>
      <c r="C74">
        <v>75.989999999999995</v>
      </c>
      <c r="D74">
        <v>72</v>
      </c>
      <c r="E74">
        <v>73.59</v>
      </c>
      <c r="F74">
        <v>69.33</v>
      </c>
      <c r="G74">
        <v>75.91</v>
      </c>
      <c r="H74">
        <v>62.75</v>
      </c>
      <c r="I74">
        <v>71.650000000000006</v>
      </c>
      <c r="J74">
        <v>64.150000000000006</v>
      </c>
      <c r="K74">
        <v>70.47</v>
      </c>
      <c r="L74">
        <v>79.150000000000006</v>
      </c>
      <c r="M74">
        <v>101.04</v>
      </c>
      <c r="N74">
        <v>99.8</v>
      </c>
      <c r="O74">
        <v>121.92</v>
      </c>
      <c r="P74">
        <v>125.24</v>
      </c>
      <c r="Q74">
        <v>109.21</v>
      </c>
      <c r="R74">
        <v>129.55000000000001</v>
      </c>
      <c r="S74">
        <v>150</v>
      </c>
      <c r="T74">
        <v>92.43</v>
      </c>
      <c r="U74">
        <v>134.68</v>
      </c>
    </row>
    <row r="75" spans="1:22" x14ac:dyDescent="0.25">
      <c r="A75" s="5" t="s">
        <v>165</v>
      </c>
      <c r="B75" s="5" t="s">
        <v>166</v>
      </c>
      <c r="C75">
        <v>39.89</v>
      </c>
      <c r="D75">
        <v>30.97</v>
      </c>
      <c r="E75">
        <v>34.9</v>
      </c>
      <c r="F75">
        <v>38.090000000000003</v>
      </c>
      <c r="G75">
        <v>40.69</v>
      </c>
      <c r="H75">
        <v>40.35</v>
      </c>
      <c r="I75">
        <v>45.46</v>
      </c>
      <c r="J75">
        <v>46.89</v>
      </c>
      <c r="K75">
        <v>51.89</v>
      </c>
      <c r="L75">
        <v>56.12</v>
      </c>
      <c r="M75">
        <v>29.57</v>
      </c>
      <c r="N75">
        <v>31.75</v>
      </c>
      <c r="O75">
        <v>35.65</v>
      </c>
      <c r="P75">
        <v>23.85</v>
      </c>
      <c r="Q75">
        <v>23.87</v>
      </c>
      <c r="R75">
        <v>34.090000000000003</v>
      </c>
      <c r="S75">
        <v>38.840000000000003</v>
      </c>
      <c r="T75">
        <v>34.630000000000003</v>
      </c>
      <c r="U75">
        <v>46.56</v>
      </c>
    </row>
    <row r="76" spans="1:22" x14ac:dyDescent="0.25">
      <c r="A76" s="5" t="s">
        <v>167</v>
      </c>
      <c r="B76" s="5" t="s">
        <v>168</v>
      </c>
      <c r="C76">
        <v>7</v>
      </c>
      <c r="D76">
        <v>6.87</v>
      </c>
      <c r="E76">
        <v>8.0299999999999994</v>
      </c>
      <c r="F76">
        <v>7.9</v>
      </c>
      <c r="G76">
        <v>8.1</v>
      </c>
      <c r="H76">
        <v>6.97</v>
      </c>
      <c r="I76">
        <v>6.97</v>
      </c>
      <c r="J76">
        <v>6.78</v>
      </c>
      <c r="K76">
        <v>5.91</v>
      </c>
      <c r="L76">
        <v>6.37</v>
      </c>
      <c r="M76">
        <v>8.64</v>
      </c>
      <c r="N76">
        <v>7.21</v>
      </c>
      <c r="O76">
        <v>7.42</v>
      </c>
      <c r="P76">
        <v>8.58</v>
      </c>
      <c r="Q76">
        <v>6.82</v>
      </c>
      <c r="R76">
        <v>5.29</v>
      </c>
      <c r="S76">
        <v>3.14</v>
      </c>
      <c r="T76">
        <v>0.17</v>
      </c>
      <c r="U76">
        <v>-1.29</v>
      </c>
    </row>
    <row r="77" spans="1:22" x14ac:dyDescent="0.25">
      <c r="A77" s="5" t="s">
        <v>169</v>
      </c>
      <c r="B77" s="5" t="s">
        <v>170</v>
      </c>
      <c r="C77">
        <v>31.84</v>
      </c>
      <c r="D77">
        <v>33.47</v>
      </c>
      <c r="E77">
        <v>32.39</v>
      </c>
      <c r="F77">
        <v>29.76</v>
      </c>
      <c r="G77">
        <v>29.37</v>
      </c>
      <c r="H77">
        <v>29.89</v>
      </c>
      <c r="I77">
        <v>25.56</v>
      </c>
      <c r="J77">
        <v>24.32</v>
      </c>
      <c r="K77">
        <v>18.78</v>
      </c>
      <c r="L77">
        <v>18.55</v>
      </c>
      <c r="M77">
        <v>44.2</v>
      </c>
      <c r="N77">
        <v>32.54</v>
      </c>
      <c r="O77">
        <v>34.26</v>
      </c>
      <c r="P77">
        <v>45.61</v>
      </c>
      <c r="Q77">
        <v>37.85</v>
      </c>
      <c r="R77">
        <v>29.76</v>
      </c>
      <c r="S77" t="s">
        <v>67</v>
      </c>
      <c r="T77" t="s">
        <v>67</v>
      </c>
      <c r="U77" t="s">
        <v>67</v>
      </c>
    </row>
    <row r="78" spans="1:22" x14ac:dyDescent="0.25">
      <c r="A78" s="5" t="s">
        <v>171</v>
      </c>
      <c r="B78" s="5" t="s">
        <v>172</v>
      </c>
      <c r="C78">
        <v>67.56</v>
      </c>
      <c r="D78">
        <v>82.07</v>
      </c>
      <c r="E78">
        <v>75.42</v>
      </c>
      <c r="F78">
        <v>77.98</v>
      </c>
      <c r="G78">
        <v>74.53</v>
      </c>
      <c r="H78">
        <v>63.29</v>
      </c>
      <c r="I78">
        <v>59.18</v>
      </c>
      <c r="J78">
        <v>52.83</v>
      </c>
      <c r="K78">
        <v>45.49</v>
      </c>
      <c r="L78" t="s">
        <v>67</v>
      </c>
      <c r="M78" t="s">
        <v>67</v>
      </c>
      <c r="N78" t="s">
        <v>67</v>
      </c>
      <c r="O78" t="s">
        <v>67</v>
      </c>
      <c r="P78" t="s">
        <v>67</v>
      </c>
      <c r="Q78" t="s">
        <v>67</v>
      </c>
      <c r="R78" t="s">
        <v>67</v>
      </c>
      <c r="S78" t="s">
        <v>67</v>
      </c>
      <c r="T78" t="s">
        <v>67</v>
      </c>
      <c r="U78" t="s">
        <v>67</v>
      </c>
    </row>
    <row r="79" spans="1:22" x14ac:dyDescent="0.25">
      <c r="A79" s="5" t="s">
        <v>173</v>
      </c>
      <c r="B79" s="5" t="s">
        <v>174</v>
      </c>
      <c r="C79">
        <v>97.02</v>
      </c>
      <c r="D79">
        <v>103.12</v>
      </c>
      <c r="E79">
        <v>102.43</v>
      </c>
      <c r="F79">
        <v>113.58</v>
      </c>
      <c r="G79">
        <v>110.84</v>
      </c>
      <c r="H79">
        <v>96.86</v>
      </c>
      <c r="I79">
        <v>107.97</v>
      </c>
      <c r="J79">
        <v>103.58</v>
      </c>
      <c r="K79">
        <v>104.16</v>
      </c>
      <c r="L79">
        <v>104.42</v>
      </c>
      <c r="M79">
        <v>108.22</v>
      </c>
      <c r="N79">
        <v>110.38</v>
      </c>
      <c r="O79">
        <v>113.54</v>
      </c>
      <c r="P79">
        <v>120.1</v>
      </c>
      <c r="Q79">
        <v>120.51</v>
      </c>
      <c r="R79">
        <v>113.3</v>
      </c>
      <c r="S79" t="s">
        <v>67</v>
      </c>
      <c r="T79" t="s">
        <v>67</v>
      </c>
      <c r="U79" t="s">
        <v>67</v>
      </c>
    </row>
    <row r="80" spans="1:22" x14ac:dyDescent="0.25">
      <c r="A80" s="5" t="s">
        <v>175</v>
      </c>
      <c r="B80" s="5" t="s">
        <v>176</v>
      </c>
      <c r="C80">
        <v>3663.36</v>
      </c>
      <c r="D80">
        <v>883.19999999999993</v>
      </c>
      <c r="E80">
        <v>1619.52</v>
      </c>
      <c r="F80">
        <v>1793.28</v>
      </c>
      <c r="G80">
        <v>3684.48</v>
      </c>
      <c r="H80">
        <v>919.68000000000006</v>
      </c>
      <c r="I80">
        <v>1187.52</v>
      </c>
      <c r="J80">
        <v>1136.6400000000001</v>
      </c>
      <c r="K80">
        <v>949.44</v>
      </c>
      <c r="L80">
        <v>9264</v>
      </c>
      <c r="M80">
        <v>1426.56</v>
      </c>
      <c r="N80">
        <v>522.24</v>
      </c>
      <c r="O80">
        <v>2545.92</v>
      </c>
      <c r="P80">
        <v>1419.84</v>
      </c>
      <c r="Q80">
        <v>757.43999999999994</v>
      </c>
      <c r="R80">
        <v>362.4</v>
      </c>
      <c r="S80">
        <v>-2486.4</v>
      </c>
      <c r="T80">
        <v>31.68</v>
      </c>
      <c r="U80">
        <v>180.96</v>
      </c>
    </row>
    <row r="81" spans="1:21" x14ac:dyDescent="0.25">
      <c r="A81" s="5" t="s">
        <v>177</v>
      </c>
      <c r="B81" s="5" t="s">
        <v>178</v>
      </c>
      <c r="C81">
        <v>0</v>
      </c>
      <c r="D81">
        <v>0</v>
      </c>
      <c r="E81">
        <v>0</v>
      </c>
      <c r="F81">
        <v>0</v>
      </c>
      <c r="G81">
        <v>0</v>
      </c>
      <c r="H81">
        <v>0</v>
      </c>
      <c r="I81">
        <v>0</v>
      </c>
      <c r="J81">
        <v>0</v>
      </c>
      <c r="K81">
        <v>0</v>
      </c>
      <c r="L81">
        <v>0</v>
      </c>
      <c r="M81">
        <v>0</v>
      </c>
      <c r="N81">
        <v>0</v>
      </c>
      <c r="O81">
        <v>0</v>
      </c>
      <c r="P81">
        <v>0</v>
      </c>
      <c r="Q81">
        <v>-48</v>
      </c>
      <c r="R81">
        <v>0</v>
      </c>
      <c r="S81">
        <v>0</v>
      </c>
      <c r="T81">
        <v>0</v>
      </c>
      <c r="U81" t="s">
        <v>67</v>
      </c>
    </row>
    <row r="82" spans="1:21" x14ac:dyDescent="0.25">
      <c r="A82" s="5" t="s">
        <v>179</v>
      </c>
      <c r="B82" s="5" t="s">
        <v>180</v>
      </c>
      <c r="C82">
        <v>16.18</v>
      </c>
      <c r="D82">
        <v>20.12</v>
      </c>
      <c r="E82">
        <v>24.59</v>
      </c>
      <c r="F82">
        <v>-0.52</v>
      </c>
      <c r="G82">
        <v>20.85</v>
      </c>
      <c r="H82">
        <v>9.8699999999999992</v>
      </c>
      <c r="I82">
        <v>20.76</v>
      </c>
      <c r="J82">
        <v>3.48</v>
      </c>
      <c r="K82">
        <v>-3.23</v>
      </c>
      <c r="L82">
        <v>11.33</v>
      </c>
      <c r="M82">
        <v>15.43</v>
      </c>
      <c r="N82">
        <v>5.18</v>
      </c>
      <c r="O82">
        <v>12.1</v>
      </c>
      <c r="P82">
        <v>33.840000000000003</v>
      </c>
      <c r="Q82">
        <v>15.04</v>
      </c>
      <c r="R82">
        <v>-0.76</v>
      </c>
      <c r="S82">
        <v>41.31</v>
      </c>
      <c r="T82">
        <v>1.47</v>
      </c>
      <c r="U82">
        <v>136.05000000000001</v>
      </c>
    </row>
    <row r="83" spans="1:21" x14ac:dyDescent="0.25">
      <c r="A83" s="5" t="s">
        <v>181</v>
      </c>
      <c r="B83" s="5" t="s">
        <v>182</v>
      </c>
      <c r="C83">
        <v>20.3</v>
      </c>
      <c r="D83">
        <v>14.73</v>
      </c>
      <c r="E83">
        <v>14.97</v>
      </c>
      <c r="F83">
        <v>10.07</v>
      </c>
      <c r="G83">
        <v>17.16</v>
      </c>
      <c r="H83">
        <v>11.37</v>
      </c>
      <c r="I83">
        <v>7</v>
      </c>
      <c r="J83">
        <v>3.86</v>
      </c>
      <c r="K83">
        <v>7.84</v>
      </c>
      <c r="L83">
        <v>10.65</v>
      </c>
      <c r="M83">
        <v>10.9</v>
      </c>
      <c r="N83">
        <v>17.04</v>
      </c>
      <c r="O83">
        <v>20.329999999999998</v>
      </c>
      <c r="P83">
        <v>16.04</v>
      </c>
      <c r="Q83">
        <v>18.53</v>
      </c>
      <c r="R83">
        <v>14.01</v>
      </c>
      <c r="S83">
        <v>59.61</v>
      </c>
      <c r="T83" t="s">
        <v>67</v>
      </c>
      <c r="U83" t="s">
        <v>67</v>
      </c>
    </row>
    <row r="84" spans="1:21" x14ac:dyDescent="0.25">
      <c r="A84" s="5" t="s">
        <v>183</v>
      </c>
      <c r="B84" s="5" t="s">
        <v>184</v>
      </c>
      <c r="C84">
        <v>16.239999999999998</v>
      </c>
      <c r="D84">
        <v>14.98</v>
      </c>
      <c r="E84">
        <v>15.11</v>
      </c>
      <c r="F84">
        <v>10.89</v>
      </c>
      <c r="G84">
        <v>10.35</v>
      </c>
      <c r="H84">
        <v>8.44</v>
      </c>
      <c r="I84">
        <v>9.5500000000000007</v>
      </c>
      <c r="J84">
        <v>6.44</v>
      </c>
      <c r="K84">
        <v>8.16</v>
      </c>
      <c r="L84">
        <v>15.58</v>
      </c>
      <c r="M84">
        <v>16.32</v>
      </c>
      <c r="N84">
        <v>13.08</v>
      </c>
      <c r="O84">
        <v>20.309999999999999</v>
      </c>
      <c r="P84">
        <v>18.18</v>
      </c>
      <c r="Q84">
        <v>38.619999999999997</v>
      </c>
      <c r="R84" t="s">
        <v>67</v>
      </c>
      <c r="S84" t="s">
        <v>67</v>
      </c>
      <c r="T84" t="s">
        <v>67</v>
      </c>
      <c r="U84" t="s">
        <v>67</v>
      </c>
    </row>
    <row r="85" spans="1:21" x14ac:dyDescent="0.25">
      <c r="A85" s="5" t="s">
        <v>185</v>
      </c>
      <c r="B85" s="5" t="s">
        <v>186</v>
      </c>
      <c r="C85">
        <v>12.34</v>
      </c>
      <c r="D85">
        <v>12.27</v>
      </c>
      <c r="E85">
        <v>10.77</v>
      </c>
      <c r="F85">
        <v>9.5299999999999994</v>
      </c>
      <c r="G85">
        <v>12.96</v>
      </c>
      <c r="H85">
        <v>12.38</v>
      </c>
      <c r="I85">
        <v>11.32</v>
      </c>
      <c r="J85">
        <v>13.37</v>
      </c>
      <c r="K85">
        <v>13.17</v>
      </c>
      <c r="L85">
        <v>27.1</v>
      </c>
      <c r="M85" t="s">
        <v>67</v>
      </c>
      <c r="N85" t="s">
        <v>67</v>
      </c>
      <c r="O85" t="s">
        <v>67</v>
      </c>
      <c r="P85" t="s">
        <v>67</v>
      </c>
      <c r="Q85" t="s">
        <v>67</v>
      </c>
      <c r="R85" t="s">
        <v>67</v>
      </c>
      <c r="S85" t="s">
        <v>67</v>
      </c>
      <c r="T85" t="s">
        <v>67</v>
      </c>
      <c r="U85" t="s">
        <v>67</v>
      </c>
    </row>
    <row r="86" spans="1:21" x14ac:dyDescent="0.25">
      <c r="A86" s="5" t="s">
        <v>187</v>
      </c>
      <c r="B86" s="5" t="s">
        <v>188</v>
      </c>
      <c r="C86">
        <v>12.15</v>
      </c>
      <c r="D86">
        <v>5.05</v>
      </c>
      <c r="E86">
        <v>19.239999999999998</v>
      </c>
      <c r="F86">
        <v>6.29</v>
      </c>
      <c r="G86">
        <v>16.04</v>
      </c>
      <c r="H86">
        <v>25.53</v>
      </c>
      <c r="I86">
        <v>11.09</v>
      </c>
      <c r="J86">
        <v>30.33</v>
      </c>
      <c r="K86">
        <v>0.96</v>
      </c>
      <c r="L86">
        <v>4.76</v>
      </c>
      <c r="M86">
        <v>36.64</v>
      </c>
      <c r="N86">
        <v>24.79</v>
      </c>
      <c r="O86">
        <v>-0.43</v>
      </c>
      <c r="P86">
        <v>46.88</v>
      </c>
      <c r="Q86">
        <v>75.819999999999993</v>
      </c>
      <c r="R86">
        <v>93.62</v>
      </c>
      <c r="S86">
        <v>1466.67</v>
      </c>
      <c r="T86">
        <v>-120</v>
      </c>
      <c r="U86">
        <v>-175</v>
      </c>
    </row>
    <row r="87" spans="1:21" x14ac:dyDescent="0.25">
      <c r="A87" s="5" t="s">
        <v>189</v>
      </c>
      <c r="B87" s="5" t="s">
        <v>190</v>
      </c>
      <c r="C87">
        <v>12.15</v>
      </c>
      <c r="D87">
        <v>10.19</v>
      </c>
      <c r="E87">
        <v>13.86</v>
      </c>
      <c r="F87">
        <v>15.95</v>
      </c>
      <c r="G87">
        <v>17.55</v>
      </c>
      <c r="H87">
        <v>22.32</v>
      </c>
      <c r="I87">
        <v>14.13</v>
      </c>
      <c r="J87">
        <v>12.02</v>
      </c>
      <c r="K87">
        <v>14.12</v>
      </c>
      <c r="L87">
        <v>22.06</v>
      </c>
      <c r="M87">
        <v>20.329999999999998</v>
      </c>
      <c r="N87">
        <v>23.75</v>
      </c>
      <c r="O87">
        <v>40.76</v>
      </c>
      <c r="P87">
        <v>72.11</v>
      </c>
      <c r="Q87">
        <v>545.37</v>
      </c>
      <c r="R87">
        <v>480.1</v>
      </c>
      <c r="S87">
        <v>390.56</v>
      </c>
      <c r="T87" t="s">
        <v>67</v>
      </c>
      <c r="U87" t="s">
        <v>67</v>
      </c>
    </row>
    <row r="88" spans="1:21" x14ac:dyDescent="0.25">
      <c r="A88" s="5" t="s">
        <v>191</v>
      </c>
      <c r="B88" s="5" t="s">
        <v>192</v>
      </c>
      <c r="C88">
        <v>11.75</v>
      </c>
      <c r="D88">
        <v>14.43</v>
      </c>
      <c r="E88">
        <v>15.64</v>
      </c>
      <c r="F88">
        <v>17.86</v>
      </c>
      <c r="G88">
        <v>16.79</v>
      </c>
      <c r="H88">
        <v>14.53</v>
      </c>
      <c r="I88">
        <v>16.760000000000002</v>
      </c>
      <c r="J88">
        <v>19.5</v>
      </c>
      <c r="K88">
        <v>13.34</v>
      </c>
      <c r="L88">
        <v>22.53</v>
      </c>
      <c r="M88">
        <v>36.74</v>
      </c>
      <c r="N88">
        <v>48.14</v>
      </c>
      <c r="O88">
        <v>336.51</v>
      </c>
      <c r="P88">
        <v>312.60000000000002</v>
      </c>
      <c r="Q88">
        <v>268.22000000000003</v>
      </c>
      <c r="R88" t="s">
        <v>67</v>
      </c>
      <c r="S88" t="s">
        <v>67</v>
      </c>
      <c r="T88" t="s">
        <v>67</v>
      </c>
      <c r="U88" t="s">
        <v>67</v>
      </c>
    </row>
    <row r="89" spans="1:21" x14ac:dyDescent="0.25">
      <c r="A89" s="5" t="s">
        <v>193</v>
      </c>
      <c r="B89" s="5" t="s">
        <v>194</v>
      </c>
      <c r="C89">
        <v>13.14</v>
      </c>
      <c r="D89">
        <v>15.59</v>
      </c>
      <c r="E89">
        <v>17.57</v>
      </c>
      <c r="F89">
        <v>15.6</v>
      </c>
      <c r="G89">
        <v>19.66</v>
      </c>
      <c r="H89">
        <v>25.64</v>
      </c>
      <c r="I89">
        <v>32.450000000000003</v>
      </c>
      <c r="J89">
        <v>178</v>
      </c>
      <c r="K89">
        <v>162.97</v>
      </c>
      <c r="L89">
        <v>145.38</v>
      </c>
      <c r="M89" t="s">
        <v>67</v>
      </c>
      <c r="N89" t="s">
        <v>67</v>
      </c>
      <c r="O89" t="s">
        <v>67</v>
      </c>
      <c r="P89" t="s">
        <v>67</v>
      </c>
      <c r="Q89" t="s">
        <v>67</v>
      </c>
      <c r="R89" t="s">
        <v>67</v>
      </c>
      <c r="S89" t="s">
        <v>67</v>
      </c>
      <c r="T89" t="s">
        <v>67</v>
      </c>
      <c r="U89" t="s">
        <v>67</v>
      </c>
    </row>
    <row r="90" spans="1:21" x14ac:dyDescent="0.25">
      <c r="A90" s="5" t="s">
        <v>195</v>
      </c>
      <c r="B90" s="5" t="s">
        <v>196</v>
      </c>
      <c r="C90">
        <v>3.46</v>
      </c>
      <c r="D90">
        <v>1.84</v>
      </c>
      <c r="E90">
        <v>2.1</v>
      </c>
      <c r="F90">
        <v>1.7</v>
      </c>
      <c r="G90">
        <v>2.35</v>
      </c>
      <c r="H90">
        <v>2.11</v>
      </c>
      <c r="I90">
        <v>1.72</v>
      </c>
      <c r="J90">
        <v>1.18</v>
      </c>
      <c r="K90">
        <v>1.98</v>
      </c>
      <c r="L90">
        <v>1.17</v>
      </c>
      <c r="M90">
        <v>0.55000000000000004</v>
      </c>
      <c r="N90">
        <v>0.4</v>
      </c>
      <c r="O90">
        <v>0.08</v>
      </c>
      <c r="P90">
        <v>0.09</v>
      </c>
      <c r="Q90">
        <v>0.11</v>
      </c>
      <c r="R90" t="s">
        <v>67</v>
      </c>
      <c r="S90" t="s">
        <v>67</v>
      </c>
      <c r="T90" t="s">
        <v>67</v>
      </c>
      <c r="U90" t="s">
        <v>67</v>
      </c>
    </row>
    <row r="91" spans="1:21" x14ac:dyDescent="0.25">
      <c r="A91" s="5" t="s">
        <v>197</v>
      </c>
      <c r="B91" s="5" t="s">
        <v>198</v>
      </c>
      <c r="C91">
        <v>20.65</v>
      </c>
      <c r="D91">
        <v>15.15</v>
      </c>
      <c r="E91">
        <v>2.2799999999999998</v>
      </c>
      <c r="F91">
        <v>7.86</v>
      </c>
      <c r="G91">
        <v>19.02</v>
      </c>
      <c r="H91">
        <v>13.8</v>
      </c>
      <c r="I91">
        <v>15.4</v>
      </c>
      <c r="J91">
        <v>33.29</v>
      </c>
      <c r="K91">
        <v>2.12</v>
      </c>
      <c r="L91">
        <v>-0.98</v>
      </c>
      <c r="M91">
        <v>41.75</v>
      </c>
      <c r="N91">
        <v>7.48</v>
      </c>
      <c r="O91">
        <v>2.41</v>
      </c>
      <c r="P91">
        <v>39.76</v>
      </c>
      <c r="Q91">
        <v>52.8</v>
      </c>
      <c r="R91">
        <v>38.96</v>
      </c>
      <c r="S91">
        <v>381.25</v>
      </c>
      <c r="T91">
        <v>433.33</v>
      </c>
      <c r="U91">
        <v>-123.08</v>
      </c>
    </row>
    <row r="92" spans="1:21" x14ac:dyDescent="0.25">
      <c r="A92" s="5" t="s">
        <v>199</v>
      </c>
      <c r="B92" s="5" t="s">
        <v>200</v>
      </c>
      <c r="C92">
        <v>12.69</v>
      </c>
      <c r="D92">
        <v>8.43</v>
      </c>
      <c r="E92">
        <v>9.7200000000000006</v>
      </c>
      <c r="F92">
        <v>13.56</v>
      </c>
      <c r="G92">
        <v>16.07</v>
      </c>
      <c r="H92">
        <v>20.83</v>
      </c>
      <c r="I92">
        <v>16.940000000000001</v>
      </c>
      <c r="J92">
        <v>11.48</v>
      </c>
      <c r="K92">
        <v>14.3</v>
      </c>
      <c r="L92">
        <v>16.079999999999998</v>
      </c>
      <c r="M92">
        <v>17.21</v>
      </c>
      <c r="N92">
        <v>16.55</v>
      </c>
      <c r="O92">
        <v>31.66</v>
      </c>
      <c r="P92">
        <v>43.84</v>
      </c>
      <c r="Q92">
        <v>157.66999999999999</v>
      </c>
      <c r="R92">
        <v>284.51</v>
      </c>
      <c r="S92">
        <v>230.5</v>
      </c>
      <c r="T92" t="s">
        <v>67</v>
      </c>
      <c r="U92" t="s">
        <v>67</v>
      </c>
    </row>
    <row r="93" spans="1:21" x14ac:dyDescent="0.25">
      <c r="A93" s="5" t="s">
        <v>201</v>
      </c>
      <c r="B93" s="5" t="s">
        <v>202</v>
      </c>
      <c r="C93">
        <v>12.99</v>
      </c>
      <c r="D93">
        <v>11.62</v>
      </c>
      <c r="E93">
        <v>11.67</v>
      </c>
      <c r="F93">
        <v>17.87</v>
      </c>
      <c r="G93">
        <v>16.73</v>
      </c>
      <c r="H93">
        <v>12.73</v>
      </c>
      <c r="I93">
        <v>18.32</v>
      </c>
      <c r="J93">
        <v>16.73</v>
      </c>
      <c r="K93">
        <v>10.56</v>
      </c>
      <c r="L93">
        <v>18.079999999999998</v>
      </c>
      <c r="M93">
        <v>28.84</v>
      </c>
      <c r="N93">
        <v>28.28</v>
      </c>
      <c r="O93">
        <v>103.04</v>
      </c>
      <c r="P93">
        <v>189.22</v>
      </c>
      <c r="Q93">
        <v>156.65</v>
      </c>
      <c r="R93" t="s">
        <v>67</v>
      </c>
      <c r="S93" t="s">
        <v>67</v>
      </c>
      <c r="T93" t="s">
        <v>67</v>
      </c>
      <c r="U93" t="s">
        <v>67</v>
      </c>
    </row>
    <row r="94" spans="1:21" x14ac:dyDescent="0.25">
      <c r="A94" s="5" t="s">
        <v>203</v>
      </c>
      <c r="B94" s="5" t="s">
        <v>204</v>
      </c>
      <c r="C94">
        <v>12.86</v>
      </c>
      <c r="D94">
        <v>14.97</v>
      </c>
      <c r="E94">
        <v>14.2</v>
      </c>
      <c r="F94">
        <v>14.21</v>
      </c>
      <c r="G94">
        <v>17.399999999999999</v>
      </c>
      <c r="H94">
        <v>20.78</v>
      </c>
      <c r="I94">
        <v>23.3</v>
      </c>
      <c r="J94">
        <v>59.88</v>
      </c>
      <c r="K94">
        <v>99.89</v>
      </c>
      <c r="L94">
        <v>87.37</v>
      </c>
      <c r="M94" t="s">
        <v>67</v>
      </c>
      <c r="N94" t="s">
        <v>67</v>
      </c>
      <c r="O94" t="s">
        <v>67</v>
      </c>
      <c r="P94" t="s">
        <v>67</v>
      </c>
      <c r="Q94" t="s">
        <v>67</v>
      </c>
      <c r="R94" t="s">
        <v>67</v>
      </c>
      <c r="S94" t="s">
        <v>67</v>
      </c>
      <c r="T94" t="s">
        <v>67</v>
      </c>
      <c r="U94" t="s">
        <v>67</v>
      </c>
    </row>
    <row r="95" spans="1:21" x14ac:dyDescent="0.25">
      <c r="A95" s="5" t="s">
        <v>205</v>
      </c>
      <c r="B95" s="5" t="s">
        <v>206</v>
      </c>
      <c r="C95">
        <v>314.77999999999997</v>
      </c>
      <c r="D95">
        <v>-45.47</v>
      </c>
      <c r="E95">
        <v>-9.69</v>
      </c>
      <c r="F95">
        <v>-51.33</v>
      </c>
      <c r="G95">
        <v>300.63</v>
      </c>
      <c r="H95">
        <v>-22.55</v>
      </c>
      <c r="I95">
        <v>4.4800000000000004</v>
      </c>
      <c r="J95">
        <v>19.72</v>
      </c>
      <c r="K95">
        <v>-89.75</v>
      </c>
      <c r="L95">
        <v>549.39</v>
      </c>
      <c r="M95">
        <v>173.16</v>
      </c>
      <c r="N95">
        <v>-79.489999999999995</v>
      </c>
      <c r="O95">
        <v>79.31</v>
      </c>
      <c r="P95">
        <v>87.45</v>
      </c>
      <c r="Q95">
        <v>4.5</v>
      </c>
      <c r="R95">
        <v>-114.58</v>
      </c>
      <c r="S95">
        <v>-7948.48</v>
      </c>
      <c r="T95">
        <v>-82.49</v>
      </c>
      <c r="U95" t="s">
        <v>67</v>
      </c>
    </row>
    <row r="96" spans="1:21" x14ac:dyDescent="0.25">
      <c r="A96" s="5" t="s">
        <v>207</v>
      </c>
      <c r="B96" s="5" t="s">
        <v>208</v>
      </c>
      <c r="C96">
        <v>86.54</v>
      </c>
      <c r="D96">
        <v>-35.5</v>
      </c>
      <c r="E96">
        <v>79.87</v>
      </c>
      <c r="F96">
        <v>75.58</v>
      </c>
      <c r="G96">
        <v>94.19</v>
      </c>
      <c r="H96">
        <v>0.55000000000000004</v>
      </c>
      <c r="I96">
        <v>-21.85</v>
      </c>
      <c r="J96">
        <v>159.79</v>
      </c>
      <c r="K96">
        <v>210.93</v>
      </c>
      <c r="L96">
        <v>214.35</v>
      </c>
      <c r="M96">
        <v>57.66</v>
      </c>
      <c r="N96">
        <v>29.09</v>
      </c>
      <c r="O96">
        <v>57.09</v>
      </c>
      <c r="P96">
        <v>-7.54</v>
      </c>
      <c r="Q96">
        <v>-2686.19</v>
      </c>
      <c r="R96">
        <v>-2715.18</v>
      </c>
      <c r="S96" t="s">
        <v>67</v>
      </c>
      <c r="T96" t="s">
        <v>67</v>
      </c>
      <c r="U96" t="s">
        <v>67</v>
      </c>
    </row>
    <row r="97" spans="1:22" x14ac:dyDescent="0.25">
      <c r="A97" s="5" t="s">
        <v>209</v>
      </c>
      <c r="B97" s="5" t="s">
        <v>210</v>
      </c>
      <c r="C97">
        <v>101.78</v>
      </c>
      <c r="D97">
        <v>34.32</v>
      </c>
      <c r="E97">
        <v>44.31</v>
      </c>
      <c r="F97">
        <v>50.19</v>
      </c>
      <c r="G97">
        <v>42.51</v>
      </c>
      <c r="H97">
        <v>92.26</v>
      </c>
      <c r="I97">
        <v>131.4</v>
      </c>
      <c r="J97">
        <v>114.61</v>
      </c>
      <c r="K97">
        <v>126.52</v>
      </c>
      <c r="L97">
        <v>161.96</v>
      </c>
      <c r="M97">
        <v>52.99</v>
      </c>
      <c r="N97">
        <v>-4.5599999999999996</v>
      </c>
      <c r="O97">
        <v>-1578.36</v>
      </c>
      <c r="P97">
        <v>-1610.72</v>
      </c>
      <c r="Q97" t="s">
        <v>67</v>
      </c>
      <c r="R97" t="s">
        <v>67</v>
      </c>
      <c r="S97" t="s">
        <v>67</v>
      </c>
      <c r="T97" t="s">
        <v>67</v>
      </c>
      <c r="U97" t="s">
        <v>67</v>
      </c>
    </row>
    <row r="98" spans="1:22" x14ac:dyDescent="0.25">
      <c r="A98" s="5" t="s">
        <v>211</v>
      </c>
      <c r="B98" s="5" t="s">
        <v>212</v>
      </c>
      <c r="C98">
        <v>97.02</v>
      </c>
      <c r="D98">
        <v>82.86</v>
      </c>
      <c r="E98">
        <v>79.459999999999994</v>
      </c>
      <c r="F98">
        <v>88.36</v>
      </c>
      <c r="G98">
        <v>102.23</v>
      </c>
      <c r="H98">
        <v>72.62</v>
      </c>
      <c r="I98">
        <v>63.42</v>
      </c>
      <c r="J98">
        <v>-731.88</v>
      </c>
      <c r="K98">
        <v>-742.1</v>
      </c>
      <c r="L98" t="s">
        <v>67</v>
      </c>
      <c r="M98" t="s">
        <v>67</v>
      </c>
      <c r="N98" t="s">
        <v>67</v>
      </c>
      <c r="O98" t="s">
        <v>67</v>
      </c>
      <c r="P98" t="s">
        <v>67</v>
      </c>
      <c r="Q98" t="s">
        <v>67</v>
      </c>
      <c r="R98" t="s">
        <v>67</v>
      </c>
      <c r="S98" t="s">
        <v>67</v>
      </c>
      <c r="T98" t="s">
        <v>67</v>
      </c>
      <c r="U98" t="s">
        <v>67</v>
      </c>
    </row>
    <row r="99" spans="1:22" x14ac:dyDescent="0.25">
      <c r="A99" s="5" t="s">
        <v>213</v>
      </c>
      <c r="B99" s="5" t="s">
        <v>214</v>
      </c>
      <c r="C99">
        <v>-34.700000000000003</v>
      </c>
      <c r="D99">
        <v>35.6</v>
      </c>
      <c r="E99">
        <v>21.7</v>
      </c>
      <c r="F99">
        <v>88.6</v>
      </c>
      <c r="G99">
        <v>63.7</v>
      </c>
      <c r="H99">
        <v>-21.3</v>
      </c>
      <c r="I99">
        <v>35.299999999999997</v>
      </c>
      <c r="J99">
        <v>14.9</v>
      </c>
      <c r="K99">
        <v>13.7</v>
      </c>
      <c r="L99">
        <v>12.2</v>
      </c>
      <c r="M99">
        <v>24.7</v>
      </c>
      <c r="N99">
        <v>26</v>
      </c>
      <c r="O99">
        <v>24.2</v>
      </c>
      <c r="P99">
        <v>34.9</v>
      </c>
      <c r="Q99">
        <v>30.4</v>
      </c>
      <c r="R99">
        <v>13.3</v>
      </c>
      <c r="S99" t="s">
        <v>67</v>
      </c>
      <c r="T99" t="s">
        <v>67</v>
      </c>
      <c r="U99" t="s">
        <v>67</v>
      </c>
      <c r="V99" t="s">
        <v>67</v>
      </c>
    </row>
  </sheetData>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W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10" customWidth="1"/>
    <col min="13" max="13" width="20" customWidth="1"/>
    <col min="14" max="14" width="19" customWidth="1"/>
    <col min="15" max="21" width="10" customWidth="1"/>
    <col min="22" max="22" width="20" customWidth="1"/>
    <col min="23" max="23" width="10" customWidth="1"/>
  </cols>
  <sheetData>
    <row r="1" spans="1:23" ht="18.75" customHeight="1" x14ac:dyDescent="0.3">
      <c r="A1" s="1" t="s">
        <v>1175</v>
      </c>
      <c r="B1" s="2" t="s">
        <v>1176</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365</v>
      </c>
      <c r="C4" s="5" t="s">
        <v>9</v>
      </c>
      <c r="D4" s="5"/>
      <c r="E4" t="s">
        <v>1177</v>
      </c>
      <c r="G4" t="s">
        <v>1178</v>
      </c>
      <c r="H4" t="s">
        <v>220</v>
      </c>
      <c r="J4" t="s">
        <v>1179</v>
      </c>
      <c r="L4" t="s">
        <v>226</v>
      </c>
    </row>
    <row r="5" spans="1:23" x14ac:dyDescent="0.25">
      <c r="A5" s="5" t="s">
        <v>15</v>
      </c>
      <c r="B5" t="s">
        <v>1180</v>
      </c>
      <c r="C5" s="5" t="s">
        <v>17</v>
      </c>
      <c r="D5" s="5"/>
      <c r="E5" t="s">
        <v>1181</v>
      </c>
      <c r="G5" t="s">
        <v>966</v>
      </c>
      <c r="H5" t="s">
        <v>658</v>
      </c>
      <c r="J5" t="s">
        <v>1182</v>
      </c>
      <c r="L5" t="s">
        <v>1183</v>
      </c>
    </row>
    <row r="6" spans="1:23" x14ac:dyDescent="0.25">
      <c r="A6" s="5" t="s">
        <v>23</v>
      </c>
      <c r="B6" t="s">
        <v>1184</v>
      </c>
      <c r="C6" s="5" t="s">
        <v>25</v>
      </c>
      <c r="D6" s="5"/>
      <c r="E6" t="s">
        <v>1185</v>
      </c>
      <c r="G6" t="s">
        <v>435</v>
      </c>
      <c r="H6" t="s">
        <v>12</v>
      </c>
      <c r="J6" t="s">
        <v>225</v>
      </c>
      <c r="L6" t="s">
        <v>1186</v>
      </c>
    </row>
    <row r="7" spans="1:23" x14ac:dyDescent="0.25">
      <c r="A7" s="5" t="s">
        <v>29</v>
      </c>
      <c r="B7" t="s">
        <v>1187</v>
      </c>
      <c r="C7" s="5" t="s">
        <v>31</v>
      </c>
      <c r="D7" s="5"/>
      <c r="E7" t="s">
        <v>1188</v>
      </c>
      <c r="G7" t="s">
        <v>381</v>
      </c>
      <c r="H7" t="s">
        <v>20</v>
      </c>
      <c r="J7" t="s">
        <v>1189</v>
      </c>
      <c r="L7" t="s">
        <v>860</v>
      </c>
    </row>
    <row r="8" spans="1:23" x14ac:dyDescent="0.25">
      <c r="A8" s="5" t="s">
        <v>35</v>
      </c>
      <c r="B8" t="s">
        <v>36</v>
      </c>
      <c r="C8" s="5" t="s">
        <v>37</v>
      </c>
      <c r="D8" s="5"/>
      <c r="E8" t="s">
        <v>1190</v>
      </c>
      <c r="G8" t="s">
        <v>1191</v>
      </c>
      <c r="H8" t="s">
        <v>28</v>
      </c>
      <c r="J8" t="s">
        <v>1192</v>
      </c>
      <c r="L8" t="s">
        <v>421</v>
      </c>
    </row>
    <row r="9" spans="1:23" x14ac:dyDescent="0.25">
      <c r="A9" s="5" t="s">
        <v>41</v>
      </c>
      <c r="B9" t="s">
        <v>42</v>
      </c>
      <c r="C9" s="5" t="s">
        <v>43</v>
      </c>
      <c r="D9" s="5"/>
      <c r="E9" t="s">
        <v>1193</v>
      </c>
      <c r="G9" t="s">
        <v>346</v>
      </c>
      <c r="H9" t="s">
        <v>34</v>
      </c>
      <c r="J9" t="s">
        <v>237</v>
      </c>
      <c r="L9" t="s">
        <v>244</v>
      </c>
    </row>
    <row r="10" spans="1:23" x14ac:dyDescent="0.25">
      <c r="A10" s="5" t="s">
        <v>45</v>
      </c>
      <c r="B10" t="s">
        <v>830</v>
      </c>
      <c r="C10" s="5" t="s">
        <v>47</v>
      </c>
      <c r="D10" s="5"/>
      <c r="E10" t="s">
        <v>1194</v>
      </c>
      <c r="G10" t="s">
        <v>1195</v>
      </c>
      <c r="H10" t="s">
        <v>40</v>
      </c>
      <c r="J10" t="s">
        <v>440</v>
      </c>
      <c r="L10" t="s">
        <v>244</v>
      </c>
    </row>
    <row r="11" spans="1:23" x14ac:dyDescent="0.25">
      <c r="A11" s="5" t="s">
        <v>49</v>
      </c>
      <c r="B11" t="s">
        <v>776</v>
      </c>
      <c r="J11" t="s">
        <v>1196</v>
      </c>
      <c r="L11" t="s">
        <v>1197</v>
      </c>
    </row>
    <row r="12" spans="1:23" x14ac:dyDescent="0.25">
      <c r="A12" s="5" t="s">
        <v>51</v>
      </c>
      <c r="B12" t="s">
        <v>423</v>
      </c>
      <c r="J12" t="s">
        <v>21</v>
      </c>
      <c r="L12" t="s">
        <v>1198</v>
      </c>
    </row>
    <row r="13" spans="1:23" x14ac:dyDescent="0.25">
      <c r="A13" s="5" t="s">
        <v>53</v>
      </c>
      <c r="B13" t="s">
        <v>1199</v>
      </c>
    </row>
    <row r="14" spans="1:23" x14ac:dyDescent="0.25">
      <c r="A14" s="5" t="s">
        <v>55</v>
      </c>
      <c r="B14" t="s">
        <v>1200</v>
      </c>
    </row>
    <row r="15" spans="1:23" x14ac:dyDescent="0.25">
      <c r="A15" s="5" t="s">
        <v>57</v>
      </c>
      <c r="B15" t="s">
        <v>1201</v>
      </c>
    </row>
    <row r="16" spans="1:23" x14ac:dyDescent="0.25">
      <c r="A16" s="5" t="s">
        <v>59</v>
      </c>
      <c r="B16" t="s">
        <v>1202</v>
      </c>
    </row>
    <row r="17" spans="1:23" x14ac:dyDescent="0.25">
      <c r="A17" s="5" t="s">
        <v>61</v>
      </c>
      <c r="B17" t="s">
        <v>1203</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172745</v>
      </c>
      <c r="D20">
        <v>167362</v>
      </c>
      <c r="E20">
        <v>164330</v>
      </c>
      <c r="F20">
        <v>153261</v>
      </c>
      <c r="G20">
        <v>149467</v>
      </c>
      <c r="H20">
        <v>129872</v>
      </c>
      <c r="I20">
        <v>117982</v>
      </c>
      <c r="J20">
        <v>114297</v>
      </c>
      <c r="K20">
        <v>106540</v>
      </c>
      <c r="L20">
        <v>97761</v>
      </c>
      <c r="M20">
        <v>78924</v>
      </c>
      <c r="N20">
        <v>95873</v>
      </c>
      <c r="O20">
        <v>99399</v>
      </c>
      <c r="P20">
        <v>151589</v>
      </c>
      <c r="Q20">
        <v>149776</v>
      </c>
      <c r="R20">
        <v>142059</v>
      </c>
      <c r="S20">
        <v>136437</v>
      </c>
      <c r="T20">
        <v>149583</v>
      </c>
      <c r="U20">
        <v>152873</v>
      </c>
      <c r="V20">
        <v>162384</v>
      </c>
      <c r="W20">
        <v>149985</v>
      </c>
    </row>
    <row r="21" spans="1:23" x14ac:dyDescent="0.25">
      <c r="A21" s="5" t="s">
        <v>299</v>
      </c>
      <c r="B21" s="5" t="s">
        <v>300</v>
      </c>
      <c r="C21">
        <v>29165</v>
      </c>
      <c r="D21">
        <v>33067</v>
      </c>
      <c r="E21">
        <v>34331</v>
      </c>
      <c r="F21">
        <v>31963</v>
      </c>
      <c r="G21">
        <v>31797</v>
      </c>
      <c r="H21">
        <v>28184</v>
      </c>
      <c r="I21">
        <v>25525</v>
      </c>
      <c r="J21">
        <v>25513</v>
      </c>
      <c r="K21">
        <v>25517</v>
      </c>
      <c r="L21">
        <v>22773</v>
      </c>
      <c r="M21">
        <v>13357</v>
      </c>
      <c r="N21">
        <v>21559</v>
      </c>
      <c r="O21">
        <v>23995</v>
      </c>
      <c r="P21">
        <v>25916</v>
      </c>
      <c r="Q21">
        <v>26882</v>
      </c>
      <c r="R21">
        <v>27492</v>
      </c>
      <c r="S21">
        <v>26511</v>
      </c>
      <c r="T21">
        <v>28126</v>
      </c>
      <c r="U21">
        <v>24479</v>
      </c>
      <c r="V21">
        <v>28014</v>
      </c>
      <c r="W21">
        <v>30297</v>
      </c>
    </row>
    <row r="22" spans="1:23" x14ac:dyDescent="0.25">
      <c r="A22" s="5" t="s">
        <v>68</v>
      </c>
      <c r="B22" s="5" t="s">
        <v>69</v>
      </c>
      <c r="C22">
        <v>4575</v>
      </c>
      <c r="D22">
        <v>10907</v>
      </c>
      <c r="E22">
        <v>14899</v>
      </c>
      <c r="F22">
        <v>12615</v>
      </c>
      <c r="G22">
        <v>13203</v>
      </c>
      <c r="H22">
        <v>10285</v>
      </c>
      <c r="I22">
        <v>11160</v>
      </c>
      <c r="J22">
        <v>9116</v>
      </c>
      <c r="K22">
        <v>8755</v>
      </c>
      <c r="L22">
        <v>7274</v>
      </c>
      <c r="M22">
        <v>-1513</v>
      </c>
      <c r="N22">
        <v>2730</v>
      </c>
      <c r="O22">
        <v>8710</v>
      </c>
      <c r="P22">
        <v>3377</v>
      </c>
      <c r="Q22">
        <v>3221</v>
      </c>
      <c r="R22">
        <v>4612</v>
      </c>
      <c r="S22">
        <v>3412</v>
      </c>
      <c r="T22">
        <v>3860</v>
      </c>
      <c r="U22">
        <v>-1637</v>
      </c>
      <c r="V22">
        <v>4320</v>
      </c>
      <c r="W22">
        <v>9324</v>
      </c>
    </row>
    <row r="23" spans="1:23" x14ac:dyDescent="0.25">
      <c r="A23" s="5" t="s">
        <v>70</v>
      </c>
      <c r="B23" s="5" t="s">
        <v>71</v>
      </c>
      <c r="C23">
        <v>-745</v>
      </c>
      <c r="D23">
        <v>-312</v>
      </c>
      <c r="E23">
        <v>-598</v>
      </c>
      <c r="F23">
        <v>-41</v>
      </c>
      <c r="G23">
        <v>-459</v>
      </c>
      <c r="H23">
        <v>-112</v>
      </c>
      <c r="I23">
        <v>-1021</v>
      </c>
      <c r="J23">
        <v>-1398</v>
      </c>
      <c r="K23">
        <v>-306</v>
      </c>
      <c r="L23">
        <v>-646</v>
      </c>
      <c r="M23">
        <v>-785</v>
      </c>
      <c r="N23">
        <v>65</v>
      </c>
      <c r="O23">
        <v>471</v>
      </c>
      <c r="P23">
        <v>616</v>
      </c>
      <c r="Q23">
        <v>217</v>
      </c>
      <c r="R23">
        <v>-1077</v>
      </c>
      <c r="S23">
        <v>-2816</v>
      </c>
      <c r="T23">
        <v>2208</v>
      </c>
      <c r="U23">
        <v>154</v>
      </c>
      <c r="V23">
        <v>156</v>
      </c>
      <c r="W23">
        <v>333</v>
      </c>
    </row>
    <row r="24" spans="1:23" x14ac:dyDescent="0.25">
      <c r="A24" s="5" t="s">
        <v>72</v>
      </c>
      <c r="B24" s="5" t="s">
        <v>73</v>
      </c>
      <c r="C24">
        <v>3830</v>
      </c>
      <c r="D24">
        <v>10595</v>
      </c>
      <c r="E24">
        <v>14301</v>
      </c>
      <c r="F24">
        <v>12574</v>
      </c>
      <c r="G24">
        <v>12744</v>
      </c>
      <c r="H24">
        <v>10173</v>
      </c>
      <c r="I24">
        <v>10139</v>
      </c>
      <c r="J24">
        <v>7718</v>
      </c>
      <c r="K24">
        <v>8449</v>
      </c>
      <c r="L24">
        <v>6628</v>
      </c>
      <c r="M24">
        <v>-2298</v>
      </c>
      <c r="N24">
        <v>2795</v>
      </c>
      <c r="O24">
        <v>9181</v>
      </c>
      <c r="P24">
        <v>3993</v>
      </c>
      <c r="Q24">
        <v>3438</v>
      </c>
      <c r="R24">
        <v>3535</v>
      </c>
      <c r="S24">
        <v>596</v>
      </c>
      <c r="T24">
        <v>6068</v>
      </c>
      <c r="U24">
        <v>-1483</v>
      </c>
      <c r="V24">
        <v>4476</v>
      </c>
      <c r="W24">
        <v>9657</v>
      </c>
    </row>
    <row r="25" spans="1:23" x14ac:dyDescent="0.25">
      <c r="A25" s="5" t="s">
        <v>74</v>
      </c>
      <c r="B25" s="5" t="s">
        <v>75</v>
      </c>
      <c r="C25">
        <v>1121</v>
      </c>
      <c r="D25">
        <v>3013</v>
      </c>
      <c r="E25">
        <v>3437</v>
      </c>
      <c r="F25">
        <v>3790</v>
      </c>
      <c r="G25">
        <v>4033</v>
      </c>
      <c r="H25">
        <v>2883</v>
      </c>
      <c r="I25">
        <v>1419</v>
      </c>
      <c r="J25">
        <v>1223</v>
      </c>
      <c r="K25">
        <v>2420</v>
      </c>
      <c r="L25">
        <v>1954</v>
      </c>
      <c r="M25">
        <v>346</v>
      </c>
      <c r="N25">
        <v>1091</v>
      </c>
      <c r="O25">
        <v>4326</v>
      </c>
      <c r="P25">
        <v>706</v>
      </c>
      <c r="Q25">
        <v>513</v>
      </c>
      <c r="R25">
        <v>1177</v>
      </c>
      <c r="S25">
        <v>979</v>
      </c>
      <c r="T25">
        <v>1177</v>
      </c>
      <c r="U25">
        <v>-777</v>
      </c>
      <c r="V25">
        <v>1999</v>
      </c>
      <c r="W25">
        <v>4533</v>
      </c>
    </row>
    <row r="26" spans="1:23" x14ac:dyDescent="0.25">
      <c r="A26" s="5" t="s">
        <v>76</v>
      </c>
      <c r="B26" s="5" t="s">
        <v>77</v>
      </c>
      <c r="C26">
        <v>2709</v>
      </c>
      <c r="D26">
        <v>7582</v>
      </c>
      <c r="E26">
        <v>10864</v>
      </c>
      <c r="F26">
        <v>8784</v>
      </c>
      <c r="G26">
        <v>8711</v>
      </c>
      <c r="H26">
        <v>7290</v>
      </c>
      <c r="I26">
        <v>8720</v>
      </c>
      <c r="J26">
        <v>6495</v>
      </c>
      <c r="K26">
        <v>6029</v>
      </c>
      <c r="L26">
        <v>4674</v>
      </c>
      <c r="M26">
        <v>-2644</v>
      </c>
      <c r="N26">
        <v>1704</v>
      </c>
      <c r="O26">
        <v>4855</v>
      </c>
      <c r="P26">
        <v>3287</v>
      </c>
      <c r="Q26">
        <v>2925</v>
      </c>
      <c r="R26">
        <v>2358</v>
      </c>
      <c r="S26">
        <v>-383</v>
      </c>
      <c r="T26">
        <v>4891</v>
      </c>
      <c r="U26">
        <v>-706</v>
      </c>
      <c r="V26">
        <v>2477</v>
      </c>
      <c r="W26">
        <v>5124</v>
      </c>
    </row>
    <row r="27" spans="1:23" x14ac:dyDescent="0.25">
      <c r="A27" s="5" t="s">
        <v>78</v>
      </c>
      <c r="B27" s="5" t="s">
        <v>79</v>
      </c>
      <c r="C27">
        <v>-332</v>
      </c>
      <c r="D27">
        <v>-333</v>
      </c>
      <c r="E27">
        <v>-339</v>
      </c>
      <c r="F27">
        <v>-258</v>
      </c>
      <c r="G27">
        <v>-287</v>
      </c>
      <c r="H27">
        <v>-328</v>
      </c>
      <c r="I27">
        <v>-1878</v>
      </c>
      <c r="J27">
        <v>-400</v>
      </c>
      <c r="K27">
        <v>-362</v>
      </c>
      <c r="L27">
        <v>-176</v>
      </c>
      <c r="M27">
        <v>4</v>
      </c>
      <c r="N27">
        <v>-66</v>
      </c>
      <c r="O27">
        <v>-6</v>
      </c>
      <c r="P27">
        <v>-56</v>
      </c>
      <c r="Q27">
        <v>-74</v>
      </c>
      <c r="R27">
        <v>108</v>
      </c>
      <c r="S27">
        <v>-35</v>
      </c>
      <c r="T27">
        <v>-14</v>
      </c>
      <c r="U27">
        <v>44</v>
      </c>
      <c r="V27">
        <v>-12</v>
      </c>
      <c r="W27">
        <v>-18</v>
      </c>
    </row>
    <row r="28" spans="1:23" x14ac:dyDescent="0.25">
      <c r="A28" s="5" t="s">
        <v>80</v>
      </c>
      <c r="B28" s="5" t="s">
        <v>81</v>
      </c>
      <c r="C28">
        <v>2377</v>
      </c>
      <c r="D28">
        <v>7249</v>
      </c>
      <c r="E28">
        <v>10525</v>
      </c>
      <c r="F28">
        <v>8526</v>
      </c>
      <c r="G28">
        <v>8424</v>
      </c>
      <c r="H28">
        <v>6962</v>
      </c>
      <c r="I28">
        <v>6842</v>
      </c>
      <c r="J28">
        <v>6095</v>
      </c>
      <c r="K28">
        <v>5667</v>
      </c>
      <c r="L28">
        <v>4498</v>
      </c>
      <c r="M28">
        <v>-2640</v>
      </c>
      <c r="N28">
        <v>1348</v>
      </c>
      <c r="O28">
        <v>3979</v>
      </c>
      <c r="P28">
        <v>3227</v>
      </c>
      <c r="Q28">
        <v>2846</v>
      </c>
      <c r="R28">
        <v>2466</v>
      </c>
      <c r="S28">
        <v>448</v>
      </c>
      <c r="T28">
        <v>4718</v>
      </c>
      <c r="U28">
        <v>-662</v>
      </c>
      <c r="V28">
        <v>7894</v>
      </c>
      <c r="W28">
        <v>5746</v>
      </c>
    </row>
    <row r="29" spans="1:23" x14ac:dyDescent="0.25">
      <c r="A29" s="5" t="s">
        <v>82</v>
      </c>
      <c r="B29" s="5" t="s">
        <v>83</v>
      </c>
      <c r="C29">
        <v>127800</v>
      </c>
      <c r="D29">
        <v>121613</v>
      </c>
      <c r="E29">
        <v>106735</v>
      </c>
      <c r="F29">
        <v>102052</v>
      </c>
      <c r="G29">
        <v>91847</v>
      </c>
      <c r="H29">
        <v>77145</v>
      </c>
      <c r="I29">
        <v>70441</v>
      </c>
      <c r="J29">
        <v>67458</v>
      </c>
      <c r="K29">
        <v>61118</v>
      </c>
      <c r="L29">
        <v>57003</v>
      </c>
      <c r="M29">
        <v>54280</v>
      </c>
      <c r="N29">
        <v>55389</v>
      </c>
      <c r="O29">
        <v>62231</v>
      </c>
      <c r="P29">
        <v>101934</v>
      </c>
      <c r="Q29">
        <v>109213</v>
      </c>
      <c r="R29">
        <v>105107</v>
      </c>
      <c r="S29">
        <v>103800</v>
      </c>
      <c r="T29">
        <v>104023</v>
      </c>
      <c r="U29">
        <v>103389</v>
      </c>
      <c r="V29">
        <v>99852</v>
      </c>
      <c r="W29">
        <v>93199</v>
      </c>
    </row>
    <row r="30" spans="1:23" x14ac:dyDescent="0.25">
      <c r="A30" s="5" t="s">
        <v>84</v>
      </c>
      <c r="B30" s="5" t="s">
        <v>85</v>
      </c>
      <c r="C30">
        <v>174638</v>
      </c>
      <c r="D30">
        <v>160006</v>
      </c>
      <c r="E30">
        <v>148870</v>
      </c>
      <c r="F30">
        <v>140936</v>
      </c>
      <c r="G30">
        <v>125319</v>
      </c>
      <c r="H30">
        <v>112490</v>
      </c>
      <c r="I30">
        <v>98077</v>
      </c>
      <c r="J30">
        <v>93246</v>
      </c>
      <c r="K30">
        <v>84242</v>
      </c>
      <c r="L30">
        <v>76214</v>
      </c>
      <c r="M30">
        <v>72308</v>
      </c>
      <c r="N30">
        <v>74002</v>
      </c>
      <c r="O30">
        <v>70981</v>
      </c>
      <c r="P30">
        <v>79428</v>
      </c>
      <c r="Q30">
        <v>83779</v>
      </c>
      <c r="R30">
        <v>72429</v>
      </c>
      <c r="S30">
        <v>70685</v>
      </c>
      <c r="T30">
        <v>78729</v>
      </c>
      <c r="U30">
        <v>92405</v>
      </c>
      <c r="V30">
        <v>89079</v>
      </c>
      <c r="W30">
        <v>70448</v>
      </c>
    </row>
    <row r="31" spans="1:23" x14ac:dyDescent="0.25">
      <c r="A31" s="5" t="s">
        <v>86</v>
      </c>
      <c r="B31" s="5" t="s">
        <v>87</v>
      </c>
      <c r="C31">
        <v>302438</v>
      </c>
      <c r="D31">
        <v>281619</v>
      </c>
      <c r="E31">
        <v>255605</v>
      </c>
      <c r="F31">
        <v>242988</v>
      </c>
      <c r="G31">
        <v>217166</v>
      </c>
      <c r="H31">
        <v>189635</v>
      </c>
      <c r="I31">
        <v>168518</v>
      </c>
      <c r="J31">
        <v>162978</v>
      </c>
      <c r="K31">
        <v>148132</v>
      </c>
      <c r="L31">
        <v>135830</v>
      </c>
      <c r="M31">
        <v>128821</v>
      </c>
      <c r="N31">
        <v>132219</v>
      </c>
      <c r="O31">
        <v>135094</v>
      </c>
      <c r="P31">
        <v>190022</v>
      </c>
      <c r="Q31">
        <v>201632</v>
      </c>
      <c r="R31">
        <v>182696</v>
      </c>
      <c r="S31">
        <v>178268</v>
      </c>
      <c r="T31">
        <v>187327</v>
      </c>
      <c r="U31">
        <v>207410</v>
      </c>
      <c r="V31">
        <v>199274</v>
      </c>
      <c r="W31">
        <v>174667</v>
      </c>
    </row>
    <row r="32" spans="1:23" x14ac:dyDescent="0.25">
      <c r="A32" s="5" t="s">
        <v>88</v>
      </c>
      <c r="B32" s="5" t="s">
        <v>89</v>
      </c>
      <c r="C32">
        <v>105802</v>
      </c>
      <c r="D32">
        <v>97952</v>
      </c>
      <c r="E32">
        <v>87105</v>
      </c>
      <c r="F32">
        <v>84457</v>
      </c>
      <c r="G32">
        <v>77081</v>
      </c>
      <c r="H32">
        <v>66974</v>
      </c>
      <c r="I32">
        <v>59108</v>
      </c>
      <c r="J32">
        <v>58718</v>
      </c>
      <c r="K32">
        <v>54855</v>
      </c>
      <c r="L32">
        <v>53139</v>
      </c>
      <c r="M32">
        <v>47538</v>
      </c>
      <c r="N32">
        <v>52182</v>
      </c>
      <c r="O32">
        <v>48940</v>
      </c>
      <c r="P32" t="s">
        <v>67</v>
      </c>
      <c r="Q32" t="s">
        <v>67</v>
      </c>
      <c r="R32" t="s">
        <v>67</v>
      </c>
      <c r="S32" t="s">
        <v>67</v>
      </c>
      <c r="T32" t="s">
        <v>67</v>
      </c>
      <c r="U32" t="s">
        <v>67</v>
      </c>
      <c r="V32" t="s">
        <v>67</v>
      </c>
      <c r="W32" t="s">
        <v>67</v>
      </c>
    </row>
    <row r="33" spans="1:23" x14ac:dyDescent="0.25">
      <c r="A33" s="5" t="s">
        <v>90</v>
      </c>
      <c r="B33" s="5" t="s">
        <v>91</v>
      </c>
      <c r="C33">
        <v>133795</v>
      </c>
      <c r="D33">
        <v>117614</v>
      </c>
      <c r="E33">
        <v>103186</v>
      </c>
      <c r="F33">
        <v>99398</v>
      </c>
      <c r="G33">
        <v>85461</v>
      </c>
      <c r="H33">
        <v>78077</v>
      </c>
      <c r="I33">
        <v>66047</v>
      </c>
      <c r="J33">
        <v>58750</v>
      </c>
      <c r="K33">
        <v>51940</v>
      </c>
      <c r="L33">
        <v>44738</v>
      </c>
      <c r="M33">
        <v>49456</v>
      </c>
      <c r="N33">
        <v>47313</v>
      </c>
      <c r="O33">
        <v>47924</v>
      </c>
      <c r="P33" t="s">
        <v>67</v>
      </c>
      <c r="Q33" t="s">
        <v>67</v>
      </c>
      <c r="R33" t="s">
        <v>67</v>
      </c>
      <c r="S33" t="s">
        <v>67</v>
      </c>
      <c r="T33" t="s">
        <v>67</v>
      </c>
      <c r="U33" t="s">
        <v>67</v>
      </c>
      <c r="V33" t="s">
        <v>67</v>
      </c>
      <c r="W33" t="s">
        <v>67</v>
      </c>
    </row>
    <row r="34" spans="1:23" x14ac:dyDescent="0.25">
      <c r="A34" s="5" t="s">
        <v>92</v>
      </c>
      <c r="B34" s="5" t="s">
        <v>93</v>
      </c>
      <c r="C34">
        <v>239597</v>
      </c>
      <c r="D34">
        <v>215566</v>
      </c>
      <c r="E34">
        <v>190291</v>
      </c>
      <c r="F34">
        <v>183855</v>
      </c>
      <c r="G34">
        <v>162541</v>
      </c>
      <c r="H34">
        <v>145051</v>
      </c>
      <c r="I34">
        <v>125155</v>
      </c>
      <c r="J34">
        <v>117468</v>
      </c>
      <c r="K34">
        <v>106795</v>
      </c>
      <c r="L34">
        <v>97877</v>
      </c>
      <c r="M34">
        <v>96994</v>
      </c>
      <c r="N34">
        <v>99495</v>
      </c>
      <c r="O34">
        <v>96864</v>
      </c>
      <c r="P34">
        <v>155204</v>
      </c>
      <c r="Q34">
        <v>164530</v>
      </c>
      <c r="R34">
        <v>148246</v>
      </c>
      <c r="S34">
        <v>143317</v>
      </c>
      <c r="T34">
        <v>151981</v>
      </c>
      <c r="U34">
        <v>167989</v>
      </c>
      <c r="V34">
        <v>156346</v>
      </c>
      <c r="W34">
        <v>137957</v>
      </c>
    </row>
    <row r="35" spans="1:23" x14ac:dyDescent="0.25">
      <c r="A35" s="5" t="s">
        <v>78</v>
      </c>
      <c r="B35" s="5" t="s">
        <v>79</v>
      </c>
      <c r="C35">
        <v>1497</v>
      </c>
      <c r="D35">
        <v>1386</v>
      </c>
      <c r="E35">
        <v>1291</v>
      </c>
      <c r="F35">
        <v>1183</v>
      </c>
      <c r="G35">
        <v>1063</v>
      </c>
      <c r="H35">
        <v>919</v>
      </c>
      <c r="I35">
        <v>683</v>
      </c>
      <c r="J35">
        <v>1631</v>
      </c>
      <c r="K35">
        <v>1713</v>
      </c>
      <c r="L35">
        <v>1580</v>
      </c>
      <c r="M35">
        <v>1566</v>
      </c>
      <c r="N35">
        <v>1508</v>
      </c>
      <c r="O35">
        <v>1512</v>
      </c>
      <c r="P35">
        <v>663</v>
      </c>
      <c r="Q35">
        <v>653</v>
      </c>
      <c r="R35">
        <v>909</v>
      </c>
      <c r="S35">
        <v>470</v>
      </c>
      <c r="T35">
        <v>432</v>
      </c>
      <c r="U35">
        <v>417</v>
      </c>
      <c r="V35">
        <v>519</v>
      </c>
      <c r="W35">
        <v>650</v>
      </c>
    </row>
    <row r="36" spans="1:23" x14ac:dyDescent="0.25">
      <c r="A36" s="5" t="s">
        <v>94</v>
      </c>
      <c r="B36" s="5" t="s">
        <v>95</v>
      </c>
      <c r="C36">
        <v>61344</v>
      </c>
      <c r="D36">
        <v>64667</v>
      </c>
      <c r="E36">
        <v>64023</v>
      </c>
      <c r="F36">
        <v>57950</v>
      </c>
      <c r="G36">
        <v>53561</v>
      </c>
      <c r="H36">
        <v>43665</v>
      </c>
      <c r="I36">
        <v>42680</v>
      </c>
      <c r="J36">
        <v>43879</v>
      </c>
      <c r="K36">
        <v>39624</v>
      </c>
      <c r="L36">
        <v>36373</v>
      </c>
      <c r="M36">
        <v>30261</v>
      </c>
      <c r="N36">
        <v>31216</v>
      </c>
      <c r="O36">
        <v>36718</v>
      </c>
      <c r="P36">
        <v>34155</v>
      </c>
      <c r="Q36">
        <v>36449</v>
      </c>
      <c r="R36">
        <v>33541</v>
      </c>
      <c r="S36">
        <v>34481</v>
      </c>
      <c r="T36">
        <v>34914</v>
      </c>
      <c r="U36">
        <v>39004</v>
      </c>
      <c r="V36">
        <v>42409</v>
      </c>
      <c r="W36">
        <v>36060</v>
      </c>
    </row>
    <row r="37" spans="1:23" x14ac:dyDescent="0.25">
      <c r="A37" s="5" t="s">
        <v>96</v>
      </c>
      <c r="B37" s="5" t="s">
        <v>97</v>
      </c>
      <c r="C37">
        <v>302438</v>
      </c>
      <c r="D37">
        <v>281619</v>
      </c>
      <c r="E37">
        <v>255605</v>
      </c>
      <c r="F37">
        <v>242988</v>
      </c>
      <c r="G37">
        <v>217166</v>
      </c>
      <c r="H37">
        <v>189635</v>
      </c>
      <c r="I37">
        <v>168518</v>
      </c>
      <c r="J37">
        <v>162978</v>
      </c>
      <c r="K37">
        <v>148132</v>
      </c>
      <c r="L37">
        <v>135830</v>
      </c>
      <c r="M37">
        <v>128821</v>
      </c>
      <c r="N37">
        <v>132219</v>
      </c>
      <c r="O37">
        <v>135094</v>
      </c>
      <c r="P37">
        <v>190022</v>
      </c>
      <c r="Q37">
        <v>201632</v>
      </c>
      <c r="R37">
        <v>182696</v>
      </c>
      <c r="S37">
        <v>178268</v>
      </c>
      <c r="T37">
        <v>187327</v>
      </c>
      <c r="U37">
        <v>207410</v>
      </c>
      <c r="V37">
        <v>199274</v>
      </c>
      <c r="W37">
        <v>174667</v>
      </c>
    </row>
    <row r="38" spans="1:23" x14ac:dyDescent="0.25">
      <c r="A38" s="5" t="s">
        <v>98</v>
      </c>
      <c r="B38" s="5" t="s">
        <v>99</v>
      </c>
      <c r="C38">
        <v>1070</v>
      </c>
      <c r="D38">
        <v>1070</v>
      </c>
      <c r="E38">
        <v>1070</v>
      </c>
      <c r="F38">
        <v>1070</v>
      </c>
      <c r="G38">
        <v>1070</v>
      </c>
      <c r="H38">
        <v>1070</v>
      </c>
      <c r="I38">
        <v>1070</v>
      </c>
      <c r="J38">
        <v>1068</v>
      </c>
      <c r="K38">
        <v>1066</v>
      </c>
      <c r="L38">
        <v>1066</v>
      </c>
      <c r="M38">
        <v>1061</v>
      </c>
      <c r="N38">
        <v>964.6</v>
      </c>
      <c r="O38">
        <v>1014</v>
      </c>
      <c r="P38">
        <v>1028</v>
      </c>
      <c r="Q38">
        <v>1018</v>
      </c>
      <c r="R38">
        <v>1013</v>
      </c>
      <c r="S38">
        <v>1013</v>
      </c>
      <c r="T38">
        <v>1013</v>
      </c>
      <c r="U38">
        <v>1003</v>
      </c>
      <c r="V38">
        <v>1003</v>
      </c>
      <c r="W38">
        <v>1003</v>
      </c>
    </row>
    <row r="39" spans="1:23" x14ac:dyDescent="0.25">
      <c r="A39" s="5" t="s">
        <v>102</v>
      </c>
      <c r="B39" s="5" t="s">
        <v>103</v>
      </c>
      <c r="C39">
        <v>3.58</v>
      </c>
      <c r="D39">
        <v>9.9</v>
      </c>
      <c r="E39">
        <v>13.37</v>
      </c>
      <c r="F39">
        <v>11.75</v>
      </c>
      <c r="G39">
        <v>11.91</v>
      </c>
      <c r="H39">
        <v>9.51</v>
      </c>
      <c r="I39">
        <v>9.48</v>
      </c>
      <c r="J39">
        <v>7.23</v>
      </c>
      <c r="K39">
        <v>7.93</v>
      </c>
      <c r="L39">
        <v>6.22</v>
      </c>
      <c r="M39">
        <v>-2.17</v>
      </c>
      <c r="N39">
        <v>2.9</v>
      </c>
      <c r="O39">
        <v>9.06</v>
      </c>
      <c r="P39">
        <v>3.88</v>
      </c>
      <c r="Q39">
        <v>3.38</v>
      </c>
      <c r="R39">
        <v>3.49</v>
      </c>
      <c r="S39">
        <v>0.59</v>
      </c>
      <c r="T39">
        <v>5.99</v>
      </c>
      <c r="U39">
        <v>-1.48</v>
      </c>
      <c r="V39">
        <v>4.46</v>
      </c>
      <c r="W39">
        <v>9.6300000000000008</v>
      </c>
    </row>
    <row r="40" spans="1:23" x14ac:dyDescent="0.25">
      <c r="A40" s="5" t="s">
        <v>104</v>
      </c>
      <c r="B40" s="5" t="s">
        <v>105</v>
      </c>
      <c r="C40">
        <v>2.2200000000000002</v>
      </c>
      <c r="D40">
        <v>6.78</v>
      </c>
      <c r="E40">
        <v>9.84</v>
      </c>
      <c r="F40">
        <v>7.97</v>
      </c>
      <c r="G40">
        <v>7.87</v>
      </c>
      <c r="H40">
        <v>6.51</v>
      </c>
      <c r="I40">
        <v>6.4</v>
      </c>
      <c r="J40">
        <v>5.71</v>
      </c>
      <c r="K40">
        <v>5.32</v>
      </c>
      <c r="L40">
        <v>4.28</v>
      </c>
      <c r="M40">
        <v>-2.63</v>
      </c>
      <c r="N40">
        <v>1.41</v>
      </c>
      <c r="O40">
        <v>3.83</v>
      </c>
      <c r="P40">
        <v>3.16</v>
      </c>
      <c r="Q40">
        <v>2.8</v>
      </c>
      <c r="R40">
        <v>2.4300000000000002</v>
      </c>
      <c r="S40">
        <v>0.44</v>
      </c>
      <c r="T40">
        <v>4.68</v>
      </c>
      <c r="U40">
        <v>-0.66</v>
      </c>
      <c r="V40">
        <v>7.87</v>
      </c>
      <c r="W40">
        <v>5.73</v>
      </c>
    </row>
    <row r="41" spans="1:23" x14ac:dyDescent="0.25">
      <c r="A41" s="5" t="s">
        <v>106</v>
      </c>
      <c r="B41" s="5" t="s">
        <v>107</v>
      </c>
      <c r="C41">
        <v>2.2200000000000002</v>
      </c>
      <c r="D41">
        <v>6.78</v>
      </c>
      <c r="E41">
        <v>9.84</v>
      </c>
      <c r="F41">
        <v>7.97</v>
      </c>
      <c r="G41">
        <v>7.87</v>
      </c>
      <c r="H41">
        <v>6.51</v>
      </c>
      <c r="I41">
        <v>6.4</v>
      </c>
      <c r="J41">
        <v>5.71</v>
      </c>
      <c r="K41">
        <v>5.31</v>
      </c>
      <c r="L41">
        <v>4.28</v>
      </c>
      <c r="M41">
        <v>-2.63</v>
      </c>
      <c r="N41">
        <v>1.4</v>
      </c>
      <c r="O41">
        <v>3.8</v>
      </c>
      <c r="P41">
        <v>3.14</v>
      </c>
      <c r="Q41">
        <v>2.8</v>
      </c>
      <c r="R41">
        <v>2.4300000000000002</v>
      </c>
      <c r="S41">
        <v>0.44</v>
      </c>
      <c r="T41">
        <v>4.67</v>
      </c>
      <c r="U41">
        <v>-0.66</v>
      </c>
      <c r="V41">
        <v>7.8</v>
      </c>
      <c r="W41">
        <v>5.69</v>
      </c>
    </row>
    <row r="42" spans="1:23" x14ac:dyDescent="0.25">
      <c r="A42" s="5" t="s">
        <v>108</v>
      </c>
      <c r="B42" s="5" t="s">
        <v>109</v>
      </c>
      <c r="C42">
        <v>0.9</v>
      </c>
      <c r="D42">
        <v>3.25</v>
      </c>
      <c r="E42">
        <v>3.65</v>
      </c>
      <c r="F42">
        <v>3.25</v>
      </c>
      <c r="G42">
        <v>3.25</v>
      </c>
      <c r="H42">
        <v>2.4500000000000002</v>
      </c>
      <c r="I42">
        <v>2.25</v>
      </c>
      <c r="J42">
        <v>2.2000000000000002</v>
      </c>
      <c r="K42">
        <v>2.2000000000000002</v>
      </c>
      <c r="L42">
        <v>1.85</v>
      </c>
      <c r="M42" t="s">
        <v>67</v>
      </c>
      <c r="N42">
        <v>0.6</v>
      </c>
      <c r="O42">
        <v>2</v>
      </c>
      <c r="P42">
        <v>1.5</v>
      </c>
      <c r="Q42">
        <v>1.5</v>
      </c>
      <c r="R42">
        <v>1.5</v>
      </c>
      <c r="S42">
        <v>1.5</v>
      </c>
      <c r="T42">
        <v>1.5</v>
      </c>
      <c r="U42">
        <v>1</v>
      </c>
      <c r="V42">
        <v>2.35</v>
      </c>
      <c r="W42">
        <v>2.35</v>
      </c>
    </row>
    <row r="43" spans="1:23" x14ac:dyDescent="0.25">
      <c r="A43" s="5" t="s">
        <v>110</v>
      </c>
      <c r="B43" s="5" t="s">
        <v>111</v>
      </c>
      <c r="C43">
        <v>963</v>
      </c>
      <c r="D43">
        <v>3477</v>
      </c>
      <c r="E43">
        <v>3905</v>
      </c>
      <c r="F43">
        <v>3477</v>
      </c>
      <c r="G43">
        <v>3477</v>
      </c>
      <c r="H43">
        <v>2621</v>
      </c>
      <c r="I43">
        <v>2407</v>
      </c>
      <c r="J43">
        <v>2349</v>
      </c>
      <c r="K43">
        <v>2346</v>
      </c>
      <c r="L43">
        <v>1971</v>
      </c>
      <c r="M43" t="s">
        <v>67</v>
      </c>
      <c r="N43">
        <v>556</v>
      </c>
      <c r="O43">
        <v>2028</v>
      </c>
      <c r="P43">
        <v>1542</v>
      </c>
      <c r="Q43">
        <v>1527</v>
      </c>
      <c r="R43">
        <v>1519</v>
      </c>
      <c r="S43">
        <v>1519</v>
      </c>
      <c r="T43">
        <v>1519</v>
      </c>
      <c r="U43">
        <v>1003</v>
      </c>
      <c r="V43">
        <v>2358</v>
      </c>
      <c r="W43">
        <v>2358</v>
      </c>
    </row>
    <row r="44" spans="1:23" x14ac:dyDescent="0.25">
      <c r="A44" s="5" t="s">
        <v>124</v>
      </c>
      <c r="B44" s="5" t="s">
        <v>125</v>
      </c>
      <c r="C44">
        <v>161.47</v>
      </c>
      <c r="D44">
        <v>156.44</v>
      </c>
      <c r="E44">
        <v>153.6</v>
      </c>
      <c r="F44">
        <v>143.26</v>
      </c>
      <c r="G44">
        <v>139.71</v>
      </c>
      <c r="H44">
        <v>121.39</v>
      </c>
      <c r="I44">
        <v>110.29</v>
      </c>
      <c r="J44">
        <v>107.06</v>
      </c>
      <c r="K44">
        <v>99.96</v>
      </c>
      <c r="L44">
        <v>91.74</v>
      </c>
      <c r="M44">
        <v>74.37</v>
      </c>
      <c r="N44">
        <v>99.39</v>
      </c>
      <c r="O44">
        <v>98.04</v>
      </c>
      <c r="P44">
        <v>147.43</v>
      </c>
      <c r="Q44">
        <v>147.1</v>
      </c>
      <c r="R44">
        <v>140.26</v>
      </c>
      <c r="S44">
        <v>134.71</v>
      </c>
      <c r="T44">
        <v>147.69</v>
      </c>
      <c r="U44">
        <v>152.37</v>
      </c>
      <c r="V44">
        <v>161.85</v>
      </c>
      <c r="W44">
        <v>149.55000000000001</v>
      </c>
    </row>
    <row r="45" spans="1:23" x14ac:dyDescent="0.25">
      <c r="A45" s="5" t="s">
        <v>112</v>
      </c>
      <c r="B45" s="5" t="s">
        <v>113</v>
      </c>
      <c r="C45">
        <v>57.34</v>
      </c>
      <c r="D45">
        <v>60.45</v>
      </c>
      <c r="E45">
        <v>59.84</v>
      </c>
      <c r="F45">
        <v>54.17</v>
      </c>
      <c r="G45">
        <v>50.06</v>
      </c>
      <c r="H45">
        <v>40.81</v>
      </c>
      <c r="I45">
        <v>39.9</v>
      </c>
      <c r="J45">
        <v>41.1</v>
      </c>
      <c r="K45">
        <v>37.18</v>
      </c>
      <c r="L45">
        <v>34.130000000000003</v>
      </c>
      <c r="M45">
        <v>28.52</v>
      </c>
      <c r="N45">
        <v>32.36</v>
      </c>
      <c r="O45">
        <v>36.21</v>
      </c>
      <c r="P45">
        <v>33.22</v>
      </c>
      <c r="Q45">
        <v>35.799999999999997</v>
      </c>
      <c r="R45">
        <v>33.119999999999997</v>
      </c>
      <c r="S45">
        <v>34.049999999999997</v>
      </c>
      <c r="T45">
        <v>34.47</v>
      </c>
      <c r="U45">
        <v>38.880000000000003</v>
      </c>
      <c r="V45">
        <v>42.27</v>
      </c>
      <c r="W45">
        <v>35.96</v>
      </c>
    </row>
    <row r="46" spans="1:23" x14ac:dyDescent="0.25">
      <c r="A46" s="5" t="s">
        <v>114</v>
      </c>
      <c r="B46" s="5" t="s">
        <v>115</v>
      </c>
      <c r="C46">
        <v>7.37</v>
      </c>
      <c r="D46">
        <v>0.32</v>
      </c>
      <c r="E46">
        <v>-1.54</v>
      </c>
      <c r="F46">
        <v>3.47</v>
      </c>
      <c r="G46">
        <v>0.21</v>
      </c>
      <c r="H46">
        <v>-1.19</v>
      </c>
      <c r="I46">
        <v>3.07</v>
      </c>
      <c r="J46">
        <v>-1.03</v>
      </c>
      <c r="K46">
        <v>-0.65</v>
      </c>
      <c r="L46">
        <v>8.02</v>
      </c>
      <c r="M46">
        <v>10.33</v>
      </c>
      <c r="N46">
        <v>3.32</v>
      </c>
      <c r="O46">
        <v>12.91</v>
      </c>
      <c r="P46">
        <v>13.63</v>
      </c>
      <c r="Q46">
        <v>12.13</v>
      </c>
      <c r="R46">
        <v>10.92</v>
      </c>
      <c r="S46">
        <v>16.29</v>
      </c>
      <c r="T46">
        <v>17.57</v>
      </c>
      <c r="U46">
        <v>15.89</v>
      </c>
      <c r="V46">
        <v>15.96</v>
      </c>
      <c r="W46">
        <v>17.97</v>
      </c>
    </row>
    <row r="47" spans="1:23" x14ac:dyDescent="0.25">
      <c r="A47" s="5" t="s">
        <v>116</v>
      </c>
      <c r="B47" s="5" t="s">
        <v>117</v>
      </c>
      <c r="C47">
        <v>282.7</v>
      </c>
      <c r="D47">
        <v>263.24</v>
      </c>
      <c r="E47">
        <v>238.92</v>
      </c>
      <c r="F47">
        <v>227.13</v>
      </c>
      <c r="G47">
        <v>202.99</v>
      </c>
      <c r="H47">
        <v>177.26</v>
      </c>
      <c r="I47">
        <v>157.53</v>
      </c>
      <c r="J47">
        <v>152.66</v>
      </c>
      <c r="K47">
        <v>138.99</v>
      </c>
      <c r="L47">
        <v>127.47</v>
      </c>
      <c r="M47">
        <v>121.39</v>
      </c>
      <c r="N47">
        <v>137.07</v>
      </c>
      <c r="O47">
        <v>133.24</v>
      </c>
      <c r="P47">
        <v>184.81</v>
      </c>
      <c r="Q47">
        <v>198.03</v>
      </c>
      <c r="R47">
        <v>180.39</v>
      </c>
      <c r="S47">
        <v>176.02</v>
      </c>
      <c r="T47">
        <v>184.96</v>
      </c>
      <c r="U47">
        <v>206.73</v>
      </c>
      <c r="V47">
        <v>198.62</v>
      </c>
      <c r="W47" t="s">
        <v>67</v>
      </c>
    </row>
    <row r="48" spans="1:23" x14ac:dyDescent="0.25">
      <c r="A48" s="5" t="s">
        <v>118</v>
      </c>
      <c r="B48" s="5" t="s">
        <v>119</v>
      </c>
      <c r="C48">
        <v>298655</v>
      </c>
      <c r="D48">
        <v>298683</v>
      </c>
      <c r="E48">
        <v>289321</v>
      </c>
      <c r="F48">
        <v>282488</v>
      </c>
      <c r="G48">
        <v>284015</v>
      </c>
      <c r="H48">
        <v>279972</v>
      </c>
      <c r="I48">
        <v>274616</v>
      </c>
      <c r="J48">
        <v>275087</v>
      </c>
      <c r="K48">
        <v>271370</v>
      </c>
      <c r="L48">
        <v>260100</v>
      </c>
      <c r="M48">
        <v>256407</v>
      </c>
      <c r="N48">
        <v>273216</v>
      </c>
      <c r="O48">
        <v>272382</v>
      </c>
      <c r="P48">
        <v>360385</v>
      </c>
      <c r="Q48">
        <v>382724</v>
      </c>
      <c r="R48">
        <v>384723</v>
      </c>
      <c r="S48">
        <v>362063</v>
      </c>
      <c r="T48">
        <v>370677</v>
      </c>
      <c r="U48">
        <v>379544</v>
      </c>
      <c r="V48">
        <v>449594</v>
      </c>
      <c r="W48">
        <v>463561</v>
      </c>
    </row>
    <row r="49" spans="1:23" x14ac:dyDescent="0.25">
      <c r="A49" s="5" t="s">
        <v>120</v>
      </c>
      <c r="B49" s="5" t="s">
        <v>121</v>
      </c>
      <c r="C49">
        <v>22657</v>
      </c>
      <c r="D49">
        <v>22432</v>
      </c>
      <c r="E49">
        <v>22186</v>
      </c>
      <c r="F49">
        <v>21141</v>
      </c>
      <c r="G49">
        <v>20949</v>
      </c>
      <c r="H49">
        <v>19607</v>
      </c>
      <c r="I49">
        <v>18753</v>
      </c>
      <c r="J49">
        <v>18002</v>
      </c>
      <c r="K49">
        <v>17424</v>
      </c>
      <c r="L49">
        <v>16454</v>
      </c>
      <c r="M49">
        <v>14073</v>
      </c>
      <c r="N49">
        <v>15192</v>
      </c>
      <c r="O49">
        <v>20256</v>
      </c>
      <c r="P49">
        <v>24800</v>
      </c>
      <c r="Q49">
        <v>25731</v>
      </c>
      <c r="R49">
        <v>24216</v>
      </c>
      <c r="S49">
        <v>24287</v>
      </c>
      <c r="T49">
        <v>24163</v>
      </c>
      <c r="U49">
        <v>25095</v>
      </c>
      <c r="V49">
        <v>26500</v>
      </c>
      <c r="W49">
        <v>26940</v>
      </c>
    </row>
    <row r="50" spans="1:23" x14ac:dyDescent="0.25">
      <c r="A50" s="5" t="s">
        <v>122</v>
      </c>
      <c r="B50" s="5" t="s">
        <v>123</v>
      </c>
      <c r="C50">
        <v>75863</v>
      </c>
      <c r="D50">
        <v>75103</v>
      </c>
      <c r="E50">
        <v>76683</v>
      </c>
      <c r="F50">
        <v>74839</v>
      </c>
      <c r="G50">
        <v>73760</v>
      </c>
      <c r="H50">
        <v>70032</v>
      </c>
      <c r="I50">
        <v>68288</v>
      </c>
      <c r="J50">
        <v>65441</v>
      </c>
      <c r="K50">
        <v>64208</v>
      </c>
      <c r="L50">
        <v>63260</v>
      </c>
      <c r="M50">
        <v>54885</v>
      </c>
      <c r="N50">
        <v>55604</v>
      </c>
      <c r="O50">
        <v>74366</v>
      </c>
      <c r="P50">
        <v>68815</v>
      </c>
      <c r="Q50">
        <v>67231</v>
      </c>
      <c r="R50">
        <v>62944</v>
      </c>
      <c r="S50">
        <v>67079</v>
      </c>
      <c r="T50">
        <v>65186</v>
      </c>
      <c r="U50">
        <v>66119</v>
      </c>
      <c r="V50">
        <v>58942</v>
      </c>
      <c r="W50" t="s">
        <v>67</v>
      </c>
    </row>
    <row r="51" spans="1:23" x14ac:dyDescent="0.25">
      <c r="A51" s="5" t="s">
        <v>301</v>
      </c>
      <c r="B51" s="5" t="s">
        <v>302</v>
      </c>
      <c r="C51">
        <v>578410</v>
      </c>
      <c r="D51">
        <v>560333</v>
      </c>
      <c r="E51">
        <v>567985</v>
      </c>
      <c r="F51">
        <v>542540</v>
      </c>
      <c r="G51">
        <v>526264</v>
      </c>
      <c r="H51">
        <v>463875</v>
      </c>
      <c r="I51">
        <v>429625</v>
      </c>
      <c r="J51">
        <v>415494</v>
      </c>
      <c r="K51">
        <v>392601</v>
      </c>
      <c r="L51">
        <v>375859</v>
      </c>
      <c r="M51">
        <v>307807</v>
      </c>
      <c r="N51">
        <v>350905</v>
      </c>
      <c r="O51">
        <v>364924</v>
      </c>
      <c r="P51">
        <v>420630</v>
      </c>
      <c r="Q51">
        <v>391342</v>
      </c>
      <c r="R51">
        <v>369250</v>
      </c>
      <c r="S51">
        <v>376832</v>
      </c>
      <c r="T51">
        <v>403540</v>
      </c>
      <c r="U51">
        <v>402780</v>
      </c>
      <c r="V51">
        <v>361179</v>
      </c>
      <c r="W51">
        <v>323549</v>
      </c>
    </row>
    <row r="52" spans="1:23" x14ac:dyDescent="0.25">
      <c r="A52" s="5" t="s">
        <v>126</v>
      </c>
      <c r="B52" s="5" t="s">
        <v>127</v>
      </c>
      <c r="C52">
        <v>97654</v>
      </c>
      <c r="D52">
        <v>110709</v>
      </c>
      <c r="E52">
        <v>118661</v>
      </c>
      <c r="F52">
        <v>113148</v>
      </c>
      <c r="G52">
        <v>111955</v>
      </c>
      <c r="H52">
        <v>100667</v>
      </c>
      <c r="I52">
        <v>92948</v>
      </c>
      <c r="J52">
        <v>92745</v>
      </c>
      <c r="K52">
        <v>94030</v>
      </c>
      <c r="L52">
        <v>87555</v>
      </c>
      <c r="M52">
        <v>52093</v>
      </c>
      <c r="N52">
        <v>78908</v>
      </c>
      <c r="O52">
        <v>88093</v>
      </c>
      <c r="P52">
        <v>71912</v>
      </c>
      <c r="Q52">
        <v>70239</v>
      </c>
      <c r="R52">
        <v>71459</v>
      </c>
      <c r="S52">
        <v>73222</v>
      </c>
      <c r="T52">
        <v>75877</v>
      </c>
      <c r="U52">
        <v>64496</v>
      </c>
      <c r="V52">
        <v>62310</v>
      </c>
      <c r="W52">
        <v>65357</v>
      </c>
    </row>
    <row r="53" spans="1:23" x14ac:dyDescent="0.25">
      <c r="A53" s="5" t="s">
        <v>128</v>
      </c>
      <c r="B53" s="5" t="s">
        <v>129</v>
      </c>
      <c r="C53">
        <v>7959</v>
      </c>
      <c r="D53">
        <v>24270</v>
      </c>
      <c r="E53">
        <v>36378</v>
      </c>
      <c r="F53">
        <v>30182</v>
      </c>
      <c r="G53">
        <v>29660</v>
      </c>
      <c r="H53">
        <v>24867</v>
      </c>
      <c r="I53">
        <v>24915</v>
      </c>
      <c r="J53">
        <v>22157</v>
      </c>
      <c r="K53">
        <v>20883</v>
      </c>
      <c r="L53">
        <v>17293</v>
      </c>
      <c r="M53">
        <v>-10296</v>
      </c>
      <c r="N53">
        <v>4934</v>
      </c>
      <c r="O53">
        <v>14608</v>
      </c>
      <c r="P53">
        <v>8954</v>
      </c>
      <c r="Q53">
        <v>7436</v>
      </c>
      <c r="R53">
        <v>6410</v>
      </c>
      <c r="S53">
        <v>1237</v>
      </c>
      <c r="T53">
        <v>12728</v>
      </c>
      <c r="U53">
        <v>-1744</v>
      </c>
      <c r="V53">
        <v>17558</v>
      </c>
      <c r="W53">
        <v>12395</v>
      </c>
    </row>
    <row r="54" spans="1:23" x14ac:dyDescent="0.25">
      <c r="A54" s="5" t="s">
        <v>130</v>
      </c>
      <c r="B54" s="5" t="s">
        <v>131</v>
      </c>
      <c r="C54">
        <v>22.2</v>
      </c>
      <c r="D54">
        <v>6.8</v>
      </c>
      <c r="E54">
        <v>7.2</v>
      </c>
      <c r="F54">
        <v>8.9</v>
      </c>
      <c r="G54">
        <v>9.9</v>
      </c>
      <c r="H54">
        <v>10.6</v>
      </c>
      <c r="I54">
        <v>9.8000000000000007</v>
      </c>
      <c r="J54">
        <v>7.2</v>
      </c>
      <c r="K54">
        <v>6.4</v>
      </c>
      <c r="L54">
        <v>11.9</v>
      </c>
      <c r="M54" t="s">
        <v>67</v>
      </c>
      <c r="N54">
        <v>18.899999999999999</v>
      </c>
      <c r="O54">
        <v>17.399999999999999</v>
      </c>
      <c r="P54">
        <v>14.8</v>
      </c>
      <c r="Q54">
        <v>15.4</v>
      </c>
      <c r="R54">
        <v>14.5</v>
      </c>
      <c r="S54">
        <v>105</v>
      </c>
      <c r="T54">
        <v>6.3</v>
      </c>
      <c r="U54" t="s">
        <v>67</v>
      </c>
      <c r="V54">
        <v>5.7</v>
      </c>
      <c r="W54">
        <v>13.4</v>
      </c>
    </row>
    <row r="55" spans="1:23" x14ac:dyDescent="0.25">
      <c r="A55" s="5" t="s">
        <v>132</v>
      </c>
      <c r="B55" s="5" t="s">
        <v>133</v>
      </c>
      <c r="C55">
        <v>0.31</v>
      </c>
      <c r="D55">
        <v>0.28999999999999998</v>
      </c>
      <c r="E55">
        <v>0.46</v>
      </c>
      <c r="F55">
        <v>0.49</v>
      </c>
      <c r="G55">
        <v>0.56000000000000005</v>
      </c>
      <c r="H55">
        <v>0.56999999999999995</v>
      </c>
      <c r="I55">
        <v>0.56999999999999995</v>
      </c>
      <c r="J55">
        <v>0.39</v>
      </c>
      <c r="K55">
        <v>0.34</v>
      </c>
      <c r="L55">
        <v>0.55000000000000004</v>
      </c>
      <c r="M55">
        <v>0.5</v>
      </c>
      <c r="N55">
        <v>0.27</v>
      </c>
      <c r="O55">
        <v>0.68</v>
      </c>
      <c r="P55">
        <v>0.32</v>
      </c>
      <c r="Q55">
        <v>0.28999999999999998</v>
      </c>
      <c r="R55">
        <v>0.25</v>
      </c>
      <c r="S55">
        <v>0.34</v>
      </c>
      <c r="T55">
        <v>0.2</v>
      </c>
      <c r="U55">
        <v>0.32</v>
      </c>
      <c r="V55">
        <v>0.28000000000000003</v>
      </c>
      <c r="W55">
        <v>0.51</v>
      </c>
    </row>
    <row r="56" spans="1:23" x14ac:dyDescent="0.25">
      <c r="A56" s="5" t="s">
        <v>134</v>
      </c>
      <c r="B56" s="5" t="s">
        <v>135</v>
      </c>
      <c r="C56">
        <v>0.86</v>
      </c>
      <c r="D56">
        <v>0.76</v>
      </c>
      <c r="E56">
        <v>1.18</v>
      </c>
      <c r="F56">
        <v>1.31</v>
      </c>
      <c r="G56">
        <v>1.55</v>
      </c>
      <c r="H56">
        <v>1.69</v>
      </c>
      <c r="I56">
        <v>1.58</v>
      </c>
      <c r="J56">
        <v>1.01</v>
      </c>
      <c r="K56">
        <v>0.91</v>
      </c>
      <c r="L56">
        <v>1.49</v>
      </c>
      <c r="M56">
        <v>1.31</v>
      </c>
      <c r="N56">
        <v>0.83</v>
      </c>
      <c r="O56">
        <v>1.84</v>
      </c>
      <c r="P56">
        <v>1.41</v>
      </c>
      <c r="Q56">
        <v>1.21</v>
      </c>
      <c r="R56">
        <v>1.06</v>
      </c>
      <c r="S56">
        <v>1.36</v>
      </c>
      <c r="T56">
        <v>0.85</v>
      </c>
      <c r="U56">
        <v>1.24</v>
      </c>
      <c r="V56">
        <v>1.06</v>
      </c>
      <c r="W56">
        <v>2.14</v>
      </c>
    </row>
    <row r="57" spans="1:23" x14ac:dyDescent="0.25">
      <c r="A57" s="5" t="s">
        <v>136</v>
      </c>
      <c r="B57" s="5" t="s">
        <v>137</v>
      </c>
      <c r="C57">
        <v>6.7</v>
      </c>
      <c r="D57">
        <v>143.19999999999999</v>
      </c>
      <c r="E57">
        <v>-45.85</v>
      </c>
      <c r="F57">
        <v>20.39</v>
      </c>
      <c r="G57">
        <v>373.86</v>
      </c>
      <c r="H57">
        <v>-57.92</v>
      </c>
      <c r="I57">
        <v>20.48</v>
      </c>
      <c r="J57">
        <v>-40.1</v>
      </c>
      <c r="K57">
        <v>-51.94</v>
      </c>
      <c r="L57">
        <v>6.33</v>
      </c>
      <c r="M57">
        <v>3.6</v>
      </c>
      <c r="N57">
        <v>8.0399999999999991</v>
      </c>
      <c r="O57">
        <v>5.15</v>
      </c>
      <c r="P57">
        <v>3.43</v>
      </c>
      <c r="Q57">
        <v>3.56</v>
      </c>
      <c r="R57">
        <v>3.23</v>
      </c>
      <c r="S57">
        <v>2.84</v>
      </c>
      <c r="T57">
        <v>1.67</v>
      </c>
      <c r="U57">
        <v>3.04</v>
      </c>
      <c r="V57">
        <v>2.8</v>
      </c>
      <c r="W57">
        <v>4.28</v>
      </c>
    </row>
    <row r="58" spans="1:23" x14ac:dyDescent="0.25">
      <c r="A58" s="5" t="s">
        <v>138</v>
      </c>
      <c r="B58" s="5" t="s">
        <v>139</v>
      </c>
      <c r="C58">
        <v>1.82</v>
      </c>
      <c r="D58">
        <v>7.08</v>
      </c>
      <c r="E58">
        <v>5.16</v>
      </c>
      <c r="F58">
        <v>4.5999999999999996</v>
      </c>
      <c r="G58">
        <v>4.1900000000000004</v>
      </c>
      <c r="H58">
        <v>3.55</v>
      </c>
      <c r="I58">
        <v>3.58</v>
      </c>
      <c r="J58">
        <v>5.32</v>
      </c>
      <c r="K58">
        <v>6.49</v>
      </c>
      <c r="L58">
        <v>3.65</v>
      </c>
      <c r="M58" t="s">
        <v>67</v>
      </c>
      <c r="N58">
        <v>2.25</v>
      </c>
      <c r="O58">
        <v>3.01</v>
      </c>
      <c r="P58">
        <v>3.21</v>
      </c>
      <c r="Q58">
        <v>3.48</v>
      </c>
      <c r="R58">
        <v>4.25</v>
      </c>
      <c r="S58">
        <v>3.25</v>
      </c>
      <c r="T58">
        <v>5.1100000000000003</v>
      </c>
      <c r="U58">
        <v>2.0699999999999998</v>
      </c>
      <c r="V58">
        <v>5.25</v>
      </c>
      <c r="W58">
        <v>3.05</v>
      </c>
    </row>
    <row r="59" spans="1:23" x14ac:dyDescent="0.25">
      <c r="A59" s="5" t="s">
        <v>140</v>
      </c>
      <c r="B59" s="5" t="s">
        <v>141</v>
      </c>
      <c r="C59">
        <v>4.5</v>
      </c>
      <c r="D59">
        <v>14.8</v>
      </c>
      <c r="E59">
        <v>13.9</v>
      </c>
      <c r="F59">
        <v>11.3</v>
      </c>
      <c r="G59">
        <v>10.1</v>
      </c>
      <c r="H59">
        <v>9.4</v>
      </c>
      <c r="I59">
        <v>10.199999999999999</v>
      </c>
      <c r="J59">
        <v>13.8</v>
      </c>
      <c r="K59">
        <v>15.7</v>
      </c>
      <c r="L59">
        <v>8.4</v>
      </c>
      <c r="M59">
        <v>-7.1</v>
      </c>
      <c r="N59">
        <v>5.3</v>
      </c>
      <c r="O59">
        <v>5.8</v>
      </c>
      <c r="P59">
        <v>6.8</v>
      </c>
      <c r="Q59">
        <v>6.5</v>
      </c>
      <c r="R59">
        <v>6.9</v>
      </c>
      <c r="S59">
        <v>1</v>
      </c>
      <c r="T59">
        <v>15.9</v>
      </c>
      <c r="U59">
        <v>-1.4</v>
      </c>
      <c r="V59">
        <v>17.600000000000001</v>
      </c>
      <c r="W59">
        <v>7.4</v>
      </c>
    </row>
    <row r="60" spans="1:23" x14ac:dyDescent="0.25">
      <c r="A60" s="5" t="s">
        <v>142</v>
      </c>
      <c r="B60" s="5" t="s">
        <v>143</v>
      </c>
      <c r="C60">
        <v>3.87</v>
      </c>
      <c r="D60">
        <v>11.21</v>
      </c>
      <c r="E60">
        <v>16.440000000000001</v>
      </c>
      <c r="F60">
        <v>14.71</v>
      </c>
      <c r="G60">
        <v>15.73</v>
      </c>
      <c r="H60">
        <v>15.94</v>
      </c>
      <c r="I60">
        <v>16.03</v>
      </c>
      <c r="J60">
        <v>13.89</v>
      </c>
      <c r="K60">
        <v>14.3</v>
      </c>
      <c r="L60">
        <v>12.37</v>
      </c>
      <c r="M60">
        <v>-8.7200000000000006</v>
      </c>
      <c r="N60">
        <v>4.32</v>
      </c>
      <c r="O60">
        <v>10.84</v>
      </c>
      <c r="P60">
        <v>9.4499999999999993</v>
      </c>
      <c r="Q60">
        <v>7.81</v>
      </c>
      <c r="R60">
        <v>7.35</v>
      </c>
      <c r="S60">
        <v>1.3</v>
      </c>
      <c r="T60">
        <v>13.51</v>
      </c>
      <c r="U60">
        <v>-1.7</v>
      </c>
      <c r="V60">
        <v>18.61</v>
      </c>
      <c r="W60">
        <v>15.93</v>
      </c>
    </row>
    <row r="61" spans="1:23" x14ac:dyDescent="0.25">
      <c r="A61" s="5" t="s">
        <v>144</v>
      </c>
      <c r="B61" s="5" t="s">
        <v>145</v>
      </c>
      <c r="C61">
        <v>1.38</v>
      </c>
      <c r="D61">
        <v>4.33</v>
      </c>
      <c r="E61">
        <v>6.4</v>
      </c>
      <c r="F61">
        <v>5.56</v>
      </c>
      <c r="G61">
        <v>5.64</v>
      </c>
      <c r="H61">
        <v>5.36</v>
      </c>
      <c r="I61">
        <v>5.8</v>
      </c>
      <c r="J61">
        <v>5.33</v>
      </c>
      <c r="K61">
        <v>5.32</v>
      </c>
      <c r="L61">
        <v>4.5999999999999996</v>
      </c>
      <c r="M61">
        <v>-3.34</v>
      </c>
      <c r="N61">
        <v>1.41</v>
      </c>
      <c r="O61">
        <v>4</v>
      </c>
      <c r="P61">
        <v>2.13</v>
      </c>
      <c r="Q61">
        <v>1.9</v>
      </c>
      <c r="R61">
        <v>1.74</v>
      </c>
      <c r="S61">
        <v>0.33</v>
      </c>
      <c r="T61">
        <v>3.15</v>
      </c>
      <c r="U61">
        <v>-0.43</v>
      </c>
      <c r="V61">
        <v>4.8600000000000003</v>
      </c>
      <c r="W61">
        <v>3.83</v>
      </c>
    </row>
    <row r="62" spans="1:23" x14ac:dyDescent="0.25">
      <c r="A62" s="5" t="s">
        <v>146</v>
      </c>
      <c r="B62" s="5" t="s">
        <v>147</v>
      </c>
      <c r="C62">
        <v>1.08</v>
      </c>
      <c r="D62">
        <v>2.86</v>
      </c>
      <c r="E62">
        <v>4.3499999999999996</v>
      </c>
      <c r="F62">
        <v>3.73</v>
      </c>
      <c r="G62">
        <v>4.16</v>
      </c>
      <c r="H62">
        <v>4.05</v>
      </c>
      <c r="I62">
        <v>4.58</v>
      </c>
      <c r="J62">
        <v>4.8</v>
      </c>
      <c r="K62">
        <v>4.68</v>
      </c>
      <c r="L62">
        <v>3.31</v>
      </c>
      <c r="M62">
        <v>-2.0499999999999998</v>
      </c>
      <c r="N62">
        <v>1.02</v>
      </c>
      <c r="O62">
        <v>2.95</v>
      </c>
      <c r="P62">
        <v>1.7</v>
      </c>
      <c r="Q62">
        <v>1.41</v>
      </c>
      <c r="R62">
        <v>1.35</v>
      </c>
      <c r="S62">
        <v>0.25</v>
      </c>
      <c r="T62">
        <v>2.52</v>
      </c>
      <c r="U62">
        <v>-0.32</v>
      </c>
      <c r="V62">
        <v>3.96</v>
      </c>
      <c r="W62">
        <v>3.29</v>
      </c>
    </row>
    <row r="63" spans="1:23" x14ac:dyDescent="0.25">
      <c r="A63" s="5" t="s">
        <v>148</v>
      </c>
      <c r="B63" s="5" t="s">
        <v>148</v>
      </c>
      <c r="C63">
        <v>0.79</v>
      </c>
      <c r="D63">
        <v>2.57</v>
      </c>
      <c r="E63">
        <v>4.12</v>
      </c>
      <c r="F63">
        <v>3.51</v>
      </c>
      <c r="G63">
        <v>3.88</v>
      </c>
      <c r="H63">
        <v>3.67</v>
      </c>
      <c r="I63">
        <v>4.0599999999999996</v>
      </c>
      <c r="J63">
        <v>3.74</v>
      </c>
      <c r="K63">
        <v>3.83</v>
      </c>
      <c r="L63">
        <v>3.31</v>
      </c>
      <c r="M63">
        <v>-2.0499999999999998</v>
      </c>
      <c r="N63">
        <v>1.02</v>
      </c>
      <c r="O63">
        <v>2.95</v>
      </c>
      <c r="P63">
        <v>1.7</v>
      </c>
      <c r="Q63">
        <v>1.41</v>
      </c>
      <c r="R63">
        <v>1.35</v>
      </c>
      <c r="S63">
        <v>0.25</v>
      </c>
      <c r="T63">
        <v>2.52</v>
      </c>
      <c r="U63">
        <v>-0.32</v>
      </c>
      <c r="V63">
        <v>3.96</v>
      </c>
      <c r="W63">
        <v>3.29</v>
      </c>
    </row>
    <row r="64" spans="1:23" x14ac:dyDescent="0.25">
      <c r="A64" s="5" t="s">
        <v>149</v>
      </c>
      <c r="B64" s="5" t="s">
        <v>150</v>
      </c>
      <c r="C64">
        <v>42.26</v>
      </c>
      <c r="D64">
        <v>43.18</v>
      </c>
      <c r="E64">
        <v>41.76</v>
      </c>
      <c r="F64">
        <v>42</v>
      </c>
      <c r="G64">
        <v>42.29</v>
      </c>
      <c r="H64">
        <v>40.68</v>
      </c>
      <c r="I64">
        <v>41.8</v>
      </c>
      <c r="J64">
        <v>41.39</v>
      </c>
      <c r="K64">
        <v>41.26</v>
      </c>
      <c r="L64">
        <v>41.97</v>
      </c>
      <c r="M64">
        <v>42.14</v>
      </c>
      <c r="N64">
        <v>41.89</v>
      </c>
      <c r="O64">
        <v>46.06</v>
      </c>
      <c r="P64">
        <v>53.64</v>
      </c>
      <c r="Q64">
        <v>54.16</v>
      </c>
      <c r="R64">
        <v>57.53</v>
      </c>
      <c r="S64">
        <v>58.23</v>
      </c>
      <c r="T64">
        <v>55.53</v>
      </c>
      <c r="U64">
        <v>49.85</v>
      </c>
      <c r="V64">
        <v>50.11</v>
      </c>
      <c r="W64">
        <v>53.36</v>
      </c>
    </row>
    <row r="65" spans="1:23" x14ac:dyDescent="0.25">
      <c r="A65" s="5" t="s">
        <v>151</v>
      </c>
      <c r="B65" s="5" t="s">
        <v>152</v>
      </c>
      <c r="C65">
        <v>20.28</v>
      </c>
      <c r="D65">
        <v>22.96</v>
      </c>
      <c r="E65">
        <v>25.05</v>
      </c>
      <c r="F65">
        <v>23.85</v>
      </c>
      <c r="G65">
        <v>24.66</v>
      </c>
      <c r="H65">
        <v>23.03</v>
      </c>
      <c r="I65">
        <v>25.33</v>
      </c>
      <c r="J65">
        <v>26.92</v>
      </c>
      <c r="K65">
        <v>26.75</v>
      </c>
      <c r="L65">
        <v>26.78</v>
      </c>
      <c r="M65">
        <v>23.49</v>
      </c>
      <c r="N65">
        <v>23.61</v>
      </c>
      <c r="O65">
        <v>27.18</v>
      </c>
      <c r="P65">
        <v>17.97</v>
      </c>
      <c r="Q65">
        <v>18.079999999999998</v>
      </c>
      <c r="R65">
        <v>18.36</v>
      </c>
      <c r="S65">
        <v>19.34</v>
      </c>
      <c r="T65">
        <v>18.64</v>
      </c>
      <c r="U65">
        <v>18.809999999999999</v>
      </c>
      <c r="V65">
        <v>21.28</v>
      </c>
      <c r="W65">
        <v>20.64</v>
      </c>
    </row>
    <row r="66" spans="1:23" x14ac:dyDescent="0.25">
      <c r="A66" s="5" t="s">
        <v>153</v>
      </c>
      <c r="B66" s="5" t="s">
        <v>154</v>
      </c>
      <c r="C66">
        <v>79.72</v>
      </c>
      <c r="D66">
        <v>77.040000000000006</v>
      </c>
      <c r="E66">
        <v>74.95</v>
      </c>
      <c r="F66">
        <v>76.150000000000006</v>
      </c>
      <c r="G66">
        <v>75.34</v>
      </c>
      <c r="H66">
        <v>76.97</v>
      </c>
      <c r="I66">
        <v>74.67</v>
      </c>
      <c r="J66">
        <v>73.08</v>
      </c>
      <c r="K66">
        <v>73.25</v>
      </c>
      <c r="L66">
        <v>73.22</v>
      </c>
      <c r="M66">
        <v>76.510000000000005</v>
      </c>
      <c r="N66">
        <v>76.39</v>
      </c>
      <c r="O66">
        <v>72.819999999999993</v>
      </c>
      <c r="P66">
        <v>82.03</v>
      </c>
      <c r="Q66">
        <v>81.92</v>
      </c>
      <c r="R66">
        <v>81.64</v>
      </c>
      <c r="S66">
        <v>80.66</v>
      </c>
      <c r="T66">
        <v>81.36</v>
      </c>
      <c r="U66">
        <v>81.19</v>
      </c>
      <c r="V66">
        <v>78.72</v>
      </c>
      <c r="W66">
        <v>79.36</v>
      </c>
    </row>
    <row r="67" spans="1:23" x14ac:dyDescent="0.25">
      <c r="A67" s="5" t="s">
        <v>155</v>
      </c>
      <c r="B67" s="5" t="s">
        <v>156</v>
      </c>
      <c r="C67">
        <v>393.02</v>
      </c>
      <c r="D67">
        <v>335.49</v>
      </c>
      <c r="E67">
        <v>299.24</v>
      </c>
      <c r="F67">
        <v>319.31</v>
      </c>
      <c r="G67">
        <v>305.45999999999998</v>
      </c>
      <c r="H67">
        <v>334.3</v>
      </c>
      <c r="I67">
        <v>294.83999999999997</v>
      </c>
      <c r="J67">
        <v>271.43</v>
      </c>
      <c r="K67">
        <v>273.83999999999997</v>
      </c>
      <c r="L67">
        <v>273.44</v>
      </c>
      <c r="M67">
        <v>325.7</v>
      </c>
      <c r="N67">
        <v>323.56</v>
      </c>
      <c r="O67">
        <v>267.92</v>
      </c>
      <c r="P67">
        <v>456.35</v>
      </c>
      <c r="Q67">
        <v>453.19</v>
      </c>
      <c r="R67">
        <v>444.69</v>
      </c>
      <c r="S67">
        <v>417</v>
      </c>
      <c r="T67">
        <v>436.54</v>
      </c>
      <c r="U67">
        <v>431.77</v>
      </c>
      <c r="V67">
        <v>369.89</v>
      </c>
      <c r="W67">
        <v>384.38</v>
      </c>
    </row>
    <row r="68" spans="1:23" x14ac:dyDescent="0.25">
      <c r="A68" s="5" t="s">
        <v>303</v>
      </c>
      <c r="B68" s="5" t="s">
        <v>304</v>
      </c>
      <c r="C68">
        <v>16.88</v>
      </c>
      <c r="D68">
        <v>19.760000000000002</v>
      </c>
      <c r="E68">
        <v>20.89</v>
      </c>
      <c r="F68">
        <v>20.86</v>
      </c>
      <c r="G68">
        <v>21.27</v>
      </c>
      <c r="H68">
        <v>21.7</v>
      </c>
      <c r="I68">
        <v>21.63</v>
      </c>
      <c r="J68">
        <v>22.32</v>
      </c>
      <c r="K68">
        <v>23.95</v>
      </c>
      <c r="L68">
        <v>23.29</v>
      </c>
      <c r="M68">
        <v>16.920000000000002</v>
      </c>
      <c r="N68">
        <v>22.49</v>
      </c>
      <c r="O68">
        <v>24.14</v>
      </c>
      <c r="P68">
        <v>17.100000000000001</v>
      </c>
      <c r="Q68">
        <v>17.95</v>
      </c>
      <c r="R68">
        <v>19.350000000000001</v>
      </c>
      <c r="S68">
        <v>19.43</v>
      </c>
      <c r="T68">
        <v>18.8</v>
      </c>
      <c r="U68">
        <v>16.010000000000002</v>
      </c>
      <c r="V68">
        <v>17.25</v>
      </c>
    </row>
    <row r="69" spans="1:23" x14ac:dyDescent="0.25">
      <c r="A69" s="5" t="s">
        <v>157</v>
      </c>
      <c r="B69" s="5" t="s">
        <v>158</v>
      </c>
      <c r="C69">
        <v>42.26</v>
      </c>
      <c r="D69">
        <v>43.18</v>
      </c>
      <c r="E69">
        <v>41.76</v>
      </c>
      <c r="F69">
        <v>42</v>
      </c>
      <c r="G69">
        <v>42.29</v>
      </c>
      <c r="H69">
        <v>40.68</v>
      </c>
      <c r="I69">
        <v>41.8</v>
      </c>
      <c r="J69">
        <v>41.39</v>
      </c>
      <c r="K69">
        <v>41.26</v>
      </c>
      <c r="L69">
        <v>41.97</v>
      </c>
      <c r="M69">
        <v>42.14</v>
      </c>
      <c r="N69">
        <v>41.89</v>
      </c>
      <c r="O69">
        <v>46.06</v>
      </c>
      <c r="P69">
        <v>53.64</v>
      </c>
      <c r="Q69">
        <v>54.16</v>
      </c>
      <c r="R69">
        <v>57.53</v>
      </c>
      <c r="S69">
        <v>58.23</v>
      </c>
      <c r="T69">
        <v>55.53</v>
      </c>
      <c r="U69">
        <v>49.85</v>
      </c>
      <c r="V69">
        <v>50.11</v>
      </c>
    </row>
    <row r="70" spans="1:23" x14ac:dyDescent="0.25">
      <c r="A70" s="5" t="s">
        <v>159</v>
      </c>
      <c r="B70" s="5" t="s">
        <v>160</v>
      </c>
      <c r="C70">
        <v>1.38</v>
      </c>
      <c r="D70">
        <v>4.33</v>
      </c>
      <c r="E70">
        <v>6.4</v>
      </c>
      <c r="F70">
        <v>5.56</v>
      </c>
      <c r="G70">
        <v>5.64</v>
      </c>
      <c r="H70">
        <v>5.36</v>
      </c>
      <c r="I70">
        <v>5.8</v>
      </c>
      <c r="J70">
        <v>5.33</v>
      </c>
      <c r="K70">
        <v>5.32</v>
      </c>
      <c r="L70">
        <v>4.5999999999999996</v>
      </c>
      <c r="M70">
        <v>-3.34</v>
      </c>
      <c r="N70">
        <v>1.41</v>
      </c>
      <c r="O70">
        <v>4</v>
      </c>
      <c r="P70">
        <v>2.13</v>
      </c>
      <c r="Q70">
        <v>1.9</v>
      </c>
      <c r="R70">
        <v>1.74</v>
      </c>
      <c r="S70">
        <v>0.33</v>
      </c>
      <c r="T70">
        <v>3.15</v>
      </c>
      <c r="U70">
        <v>-0.43</v>
      </c>
      <c r="V70">
        <v>4.8600000000000003</v>
      </c>
    </row>
    <row r="71" spans="1:23" x14ac:dyDescent="0.25">
      <c r="A71" s="5" t="s">
        <v>161</v>
      </c>
      <c r="B71" s="5" t="s">
        <v>162</v>
      </c>
      <c r="C71">
        <v>2.65</v>
      </c>
      <c r="D71">
        <v>6.52</v>
      </c>
      <c r="E71">
        <v>9.07</v>
      </c>
      <c r="F71">
        <v>8.23</v>
      </c>
      <c r="G71">
        <v>8.83</v>
      </c>
      <c r="H71">
        <v>7.92</v>
      </c>
      <c r="I71">
        <v>9.4600000000000009</v>
      </c>
      <c r="J71">
        <v>7.98</v>
      </c>
      <c r="K71">
        <v>8.2200000000000006</v>
      </c>
      <c r="L71">
        <v>7.44</v>
      </c>
      <c r="M71">
        <v>-1.92</v>
      </c>
      <c r="N71">
        <v>2.85</v>
      </c>
      <c r="O71">
        <v>8.76</v>
      </c>
      <c r="P71">
        <v>2.23</v>
      </c>
      <c r="Q71">
        <v>2.15</v>
      </c>
      <c r="R71">
        <v>3.25</v>
      </c>
      <c r="S71">
        <v>2.5</v>
      </c>
      <c r="T71">
        <v>2.58</v>
      </c>
      <c r="U71">
        <v>-1.07</v>
      </c>
      <c r="V71">
        <v>2.66</v>
      </c>
    </row>
    <row r="72" spans="1:23" x14ac:dyDescent="0.25">
      <c r="A72" s="5" t="s">
        <v>163</v>
      </c>
      <c r="B72" s="5" t="s">
        <v>164</v>
      </c>
      <c r="C72">
        <v>57.12</v>
      </c>
      <c r="D72">
        <v>59.43</v>
      </c>
      <c r="E72">
        <v>64.290000000000006</v>
      </c>
      <c r="F72">
        <v>63.07</v>
      </c>
      <c r="G72">
        <v>68.83</v>
      </c>
      <c r="H72">
        <v>68.489999999999995</v>
      </c>
      <c r="I72">
        <v>70.010000000000005</v>
      </c>
      <c r="J72">
        <v>70.13</v>
      </c>
      <c r="K72">
        <v>71.92</v>
      </c>
      <c r="L72">
        <v>71.97</v>
      </c>
      <c r="M72">
        <v>61.27</v>
      </c>
      <c r="N72">
        <v>72.510000000000005</v>
      </c>
      <c r="O72">
        <v>73.58</v>
      </c>
      <c r="P72">
        <v>79.77</v>
      </c>
      <c r="Q72">
        <v>74.28</v>
      </c>
      <c r="R72">
        <v>77.760000000000005</v>
      </c>
      <c r="S72">
        <v>76.53</v>
      </c>
      <c r="T72">
        <v>79.849999999999994</v>
      </c>
      <c r="U72">
        <v>73.709999999999994</v>
      </c>
      <c r="V72">
        <v>81.489999999999995</v>
      </c>
    </row>
    <row r="73" spans="1:23" x14ac:dyDescent="0.25">
      <c r="A73" s="5" t="s">
        <v>165</v>
      </c>
      <c r="B73" s="5" t="s">
        <v>166</v>
      </c>
      <c r="C73">
        <v>57.74</v>
      </c>
      <c r="D73">
        <v>56.82</v>
      </c>
      <c r="E73">
        <v>58.24</v>
      </c>
      <c r="F73">
        <v>58</v>
      </c>
      <c r="G73">
        <v>57.71</v>
      </c>
      <c r="H73">
        <v>59.32</v>
      </c>
      <c r="I73">
        <v>58.2</v>
      </c>
      <c r="J73">
        <v>57.21</v>
      </c>
      <c r="K73">
        <v>56.87</v>
      </c>
      <c r="L73">
        <v>56.11</v>
      </c>
      <c r="M73">
        <v>56.13</v>
      </c>
      <c r="N73">
        <v>55.97</v>
      </c>
      <c r="O73">
        <v>52.54</v>
      </c>
      <c r="P73">
        <v>41.8</v>
      </c>
      <c r="Q73">
        <v>41.55</v>
      </c>
      <c r="R73">
        <v>39.64</v>
      </c>
      <c r="S73">
        <v>39.65</v>
      </c>
      <c r="T73">
        <v>42.03</v>
      </c>
      <c r="U73">
        <v>44.55</v>
      </c>
      <c r="V73">
        <v>44.7</v>
      </c>
    </row>
    <row r="74" spans="1:23" x14ac:dyDescent="0.25">
      <c r="A74" s="5" t="s">
        <v>167</v>
      </c>
      <c r="B74" s="5" t="s">
        <v>168</v>
      </c>
      <c r="C74">
        <v>0.79</v>
      </c>
      <c r="D74">
        <v>2.57</v>
      </c>
      <c r="E74">
        <v>4.12</v>
      </c>
      <c r="F74">
        <v>3.51</v>
      </c>
      <c r="G74">
        <v>3.88</v>
      </c>
      <c r="H74">
        <v>3.67</v>
      </c>
      <c r="I74">
        <v>4.0599999999999996</v>
      </c>
      <c r="J74">
        <v>3.74</v>
      </c>
      <c r="K74">
        <v>3.83</v>
      </c>
      <c r="L74">
        <v>3.31</v>
      </c>
      <c r="M74">
        <v>-2.0499999999999998</v>
      </c>
      <c r="N74">
        <v>1.02</v>
      </c>
      <c r="O74">
        <v>2.95</v>
      </c>
      <c r="P74">
        <v>1.7</v>
      </c>
      <c r="Q74">
        <v>1.41</v>
      </c>
      <c r="R74">
        <v>1.35</v>
      </c>
      <c r="S74">
        <v>0.25</v>
      </c>
      <c r="T74">
        <v>2.52</v>
      </c>
      <c r="U74">
        <v>-0.32</v>
      </c>
      <c r="V74">
        <v>3.96</v>
      </c>
    </row>
    <row r="75" spans="1:23" x14ac:dyDescent="0.25">
      <c r="A75" s="5" t="s">
        <v>169</v>
      </c>
      <c r="B75" s="5" t="s">
        <v>170</v>
      </c>
      <c r="C75">
        <v>2.33</v>
      </c>
      <c r="D75">
        <v>5.94</v>
      </c>
      <c r="E75">
        <v>8.84</v>
      </c>
      <c r="F75">
        <v>7.96</v>
      </c>
      <c r="G75">
        <v>9.42</v>
      </c>
      <c r="H75">
        <v>8.3800000000000008</v>
      </c>
      <c r="I75">
        <v>10.199999999999999</v>
      </c>
      <c r="J75">
        <v>8.74</v>
      </c>
      <c r="K75">
        <v>9.39</v>
      </c>
      <c r="L75">
        <v>8.8000000000000007</v>
      </c>
      <c r="M75">
        <v>-1.86</v>
      </c>
      <c r="N75">
        <v>3.41</v>
      </c>
      <c r="O75">
        <v>10.11</v>
      </c>
      <c r="P75" t="s">
        <v>67</v>
      </c>
      <c r="Q75" t="s">
        <v>67</v>
      </c>
      <c r="R75" t="s">
        <v>67</v>
      </c>
      <c r="S75" t="s">
        <v>67</v>
      </c>
      <c r="T75" t="s">
        <v>67</v>
      </c>
      <c r="U75" t="s">
        <v>67</v>
      </c>
      <c r="V75" t="s">
        <v>67</v>
      </c>
    </row>
    <row r="76" spans="1:23" x14ac:dyDescent="0.25">
      <c r="A76" s="5" t="s">
        <v>171</v>
      </c>
      <c r="B76" s="5" t="s">
        <v>172</v>
      </c>
      <c r="C76">
        <v>35.130000000000003</v>
      </c>
      <c r="D76">
        <v>40.42</v>
      </c>
      <c r="E76">
        <v>43.01</v>
      </c>
      <c r="F76">
        <v>41.12</v>
      </c>
      <c r="G76">
        <v>42.74</v>
      </c>
      <c r="H76">
        <v>38.82</v>
      </c>
      <c r="I76">
        <v>43.52</v>
      </c>
      <c r="J76">
        <v>47.06</v>
      </c>
      <c r="K76">
        <v>47.04</v>
      </c>
      <c r="L76">
        <v>47.72</v>
      </c>
      <c r="M76">
        <v>41.85</v>
      </c>
      <c r="N76">
        <v>42.18</v>
      </c>
      <c r="O76">
        <v>51.73</v>
      </c>
      <c r="P76">
        <v>43</v>
      </c>
      <c r="Q76">
        <v>43.51</v>
      </c>
      <c r="R76">
        <v>46.31</v>
      </c>
      <c r="S76">
        <v>48.78</v>
      </c>
      <c r="T76">
        <v>44.35</v>
      </c>
      <c r="U76">
        <v>42.21</v>
      </c>
      <c r="V76">
        <v>47.61</v>
      </c>
    </row>
    <row r="77" spans="1:23" x14ac:dyDescent="0.25">
      <c r="A77" s="5" t="s">
        <v>173</v>
      </c>
      <c r="B77" s="5" t="s">
        <v>174</v>
      </c>
      <c r="C77">
        <v>120.79</v>
      </c>
      <c r="D77">
        <v>124.16</v>
      </c>
      <c r="E77">
        <v>122.54</v>
      </c>
      <c r="F77">
        <v>120.83</v>
      </c>
      <c r="G77">
        <v>119.16</v>
      </c>
      <c r="H77">
        <v>115.19</v>
      </c>
      <c r="I77">
        <v>119.17</v>
      </c>
      <c r="J77">
        <v>114.88</v>
      </c>
      <c r="K77">
        <v>111.42</v>
      </c>
      <c r="L77">
        <v>107.27</v>
      </c>
      <c r="M77">
        <v>114.18</v>
      </c>
      <c r="N77">
        <v>106.15</v>
      </c>
      <c r="O77">
        <v>127.16</v>
      </c>
      <c r="P77" t="s">
        <v>67</v>
      </c>
      <c r="Q77" t="s">
        <v>67</v>
      </c>
      <c r="R77" t="s">
        <v>67</v>
      </c>
      <c r="S77" t="s">
        <v>67</v>
      </c>
      <c r="T77" t="s">
        <v>67</v>
      </c>
      <c r="U77" t="s">
        <v>67</v>
      </c>
      <c r="V77" t="s">
        <v>67</v>
      </c>
    </row>
    <row r="78" spans="1:23" x14ac:dyDescent="0.25">
      <c r="A78" s="5" t="s">
        <v>175</v>
      </c>
      <c r="B78" s="5" t="s">
        <v>176</v>
      </c>
      <c r="C78">
        <v>7169</v>
      </c>
      <c r="D78">
        <v>153224</v>
      </c>
      <c r="E78">
        <v>-49059.5</v>
      </c>
      <c r="F78">
        <v>21817.3</v>
      </c>
      <c r="G78">
        <v>400030.2</v>
      </c>
      <c r="H78">
        <v>-61974.400000000001</v>
      </c>
      <c r="I78">
        <v>21913.599999999999</v>
      </c>
      <c r="J78">
        <v>-42826.8</v>
      </c>
      <c r="K78">
        <v>-55368.04</v>
      </c>
      <c r="L78">
        <v>6747.78</v>
      </c>
      <c r="M78">
        <v>3819.6</v>
      </c>
      <c r="N78">
        <v>7755.3839999999991</v>
      </c>
      <c r="O78">
        <v>5222.1000000000004</v>
      </c>
      <c r="P78">
        <v>3526.04</v>
      </c>
      <c r="Q78">
        <v>3624.08</v>
      </c>
      <c r="R78">
        <v>3271.99</v>
      </c>
      <c r="S78">
        <v>2876.92</v>
      </c>
      <c r="T78">
        <v>1691.71</v>
      </c>
      <c r="U78">
        <v>3049.12</v>
      </c>
      <c r="V78">
        <v>2808.4</v>
      </c>
    </row>
    <row r="79" spans="1:23" x14ac:dyDescent="0.25">
      <c r="A79" s="5" t="s">
        <v>177</v>
      </c>
      <c r="B79" s="5" t="s">
        <v>178</v>
      </c>
      <c r="C79">
        <v>0</v>
      </c>
      <c r="D79">
        <v>0</v>
      </c>
      <c r="E79">
        <v>0</v>
      </c>
      <c r="F79">
        <v>0</v>
      </c>
      <c r="G79">
        <v>0</v>
      </c>
      <c r="H79">
        <v>0</v>
      </c>
      <c r="I79">
        <v>-2</v>
      </c>
      <c r="J79">
        <v>-2</v>
      </c>
      <c r="K79">
        <v>0</v>
      </c>
      <c r="L79">
        <v>-5</v>
      </c>
      <c r="M79">
        <v>-96.399999999999977</v>
      </c>
      <c r="N79">
        <v>49.399999999999977</v>
      </c>
      <c r="O79">
        <v>14</v>
      </c>
      <c r="P79">
        <v>-10</v>
      </c>
      <c r="Q79">
        <v>-5</v>
      </c>
      <c r="R79">
        <v>0</v>
      </c>
      <c r="S79">
        <v>0</v>
      </c>
      <c r="T79">
        <v>-10</v>
      </c>
      <c r="U79">
        <v>0</v>
      </c>
      <c r="V79">
        <v>0</v>
      </c>
    </row>
    <row r="80" spans="1:23" x14ac:dyDescent="0.25">
      <c r="A80" s="5" t="s">
        <v>179</v>
      </c>
      <c r="B80" s="5" t="s">
        <v>180</v>
      </c>
      <c r="C80">
        <v>3.22</v>
      </c>
      <c r="D80">
        <v>1.85</v>
      </c>
      <c r="E80">
        <v>7.22</v>
      </c>
      <c r="F80">
        <v>2.54</v>
      </c>
      <c r="G80">
        <v>15.09</v>
      </c>
      <c r="H80">
        <v>10.08</v>
      </c>
      <c r="I80">
        <v>3.22</v>
      </c>
      <c r="J80">
        <v>7.28</v>
      </c>
      <c r="K80">
        <v>8.98</v>
      </c>
      <c r="L80">
        <v>23.87</v>
      </c>
      <c r="M80">
        <v>-17.68</v>
      </c>
      <c r="N80">
        <v>-3.55</v>
      </c>
      <c r="O80">
        <v>-34.43</v>
      </c>
      <c r="P80">
        <v>1.21</v>
      </c>
      <c r="Q80">
        <v>5.43</v>
      </c>
      <c r="R80">
        <v>4.12</v>
      </c>
      <c r="S80">
        <v>-8.7899999999999991</v>
      </c>
      <c r="T80">
        <v>-2.15</v>
      </c>
      <c r="U80">
        <v>-5.86</v>
      </c>
      <c r="V80">
        <v>8.27</v>
      </c>
    </row>
    <row r="81" spans="1:22" x14ac:dyDescent="0.25">
      <c r="A81" s="5" t="s">
        <v>181</v>
      </c>
      <c r="B81" s="5" t="s">
        <v>182</v>
      </c>
      <c r="C81">
        <v>4.0999999999999996</v>
      </c>
      <c r="D81">
        <v>3.87</v>
      </c>
      <c r="E81">
        <v>8.2799999999999994</v>
      </c>
      <c r="F81">
        <v>9.24</v>
      </c>
      <c r="G81">
        <v>9.4600000000000009</v>
      </c>
      <c r="H81">
        <v>6.86</v>
      </c>
      <c r="I81">
        <v>6.49</v>
      </c>
      <c r="J81">
        <v>13.38</v>
      </c>
      <c r="K81">
        <v>5.0599999999999996</v>
      </c>
      <c r="L81">
        <v>0.88</v>
      </c>
      <c r="M81">
        <v>-18.55</v>
      </c>
      <c r="N81">
        <v>-12.26</v>
      </c>
      <c r="O81">
        <v>-9.26</v>
      </c>
      <c r="P81">
        <v>3.59</v>
      </c>
      <c r="Q81">
        <v>0.25</v>
      </c>
      <c r="R81">
        <v>-2.27</v>
      </c>
      <c r="S81">
        <v>-5.6</v>
      </c>
      <c r="T81">
        <v>0.09</v>
      </c>
      <c r="U81" t="s">
        <v>67</v>
      </c>
      <c r="V81" t="s">
        <v>67</v>
      </c>
    </row>
    <row r="82" spans="1:22" x14ac:dyDescent="0.25">
      <c r="A82" s="5" t="s">
        <v>183</v>
      </c>
      <c r="B82" s="5" t="s">
        <v>184</v>
      </c>
      <c r="C82">
        <v>5.98</v>
      </c>
      <c r="D82">
        <v>7.36</v>
      </c>
      <c r="E82">
        <v>7.63</v>
      </c>
      <c r="F82">
        <v>7.64</v>
      </c>
      <c r="G82">
        <v>8.93</v>
      </c>
      <c r="H82">
        <v>10.69</v>
      </c>
      <c r="I82">
        <v>5.13</v>
      </c>
      <c r="J82">
        <v>3.78</v>
      </c>
      <c r="K82">
        <v>-4.5599999999999996</v>
      </c>
      <c r="L82">
        <v>-6.12</v>
      </c>
      <c r="M82">
        <v>-9.8000000000000007</v>
      </c>
      <c r="N82">
        <v>-5.44</v>
      </c>
      <c r="O82">
        <v>-6.49</v>
      </c>
      <c r="P82">
        <v>-0.04</v>
      </c>
      <c r="Q82">
        <v>-1.45</v>
      </c>
      <c r="R82">
        <v>-0.88</v>
      </c>
      <c r="S82" t="s">
        <v>67</v>
      </c>
      <c r="T82" t="s">
        <v>67</v>
      </c>
      <c r="U82" t="s">
        <v>67</v>
      </c>
      <c r="V82" t="s">
        <v>67</v>
      </c>
    </row>
    <row r="83" spans="1:22" x14ac:dyDescent="0.25">
      <c r="A83" s="5" t="s">
        <v>185</v>
      </c>
      <c r="B83" s="5" t="s">
        <v>186</v>
      </c>
      <c r="C83">
        <v>8.34</v>
      </c>
      <c r="D83">
        <v>6.25</v>
      </c>
      <c r="E83">
        <v>5.71</v>
      </c>
      <c r="F83">
        <v>1.54</v>
      </c>
      <c r="G83">
        <v>1.41</v>
      </c>
      <c r="H83">
        <v>0.44</v>
      </c>
      <c r="I83">
        <v>-0.15</v>
      </c>
      <c r="J83">
        <v>-1.36</v>
      </c>
      <c r="K83">
        <v>-2.2999999999999998</v>
      </c>
      <c r="L83">
        <v>-3.78</v>
      </c>
      <c r="M83">
        <v>-5.34</v>
      </c>
      <c r="N83" t="s">
        <v>67</v>
      </c>
      <c r="O83" t="s">
        <v>67</v>
      </c>
      <c r="P83" t="s">
        <v>67</v>
      </c>
      <c r="Q83" t="s">
        <v>67</v>
      </c>
      <c r="R83" t="s">
        <v>67</v>
      </c>
      <c r="S83" t="s">
        <v>67</v>
      </c>
      <c r="T83" t="s">
        <v>67</v>
      </c>
      <c r="U83" t="s">
        <v>67</v>
      </c>
      <c r="V83" t="s">
        <v>67</v>
      </c>
    </row>
    <row r="84" spans="1:22" x14ac:dyDescent="0.25">
      <c r="A84" s="5" t="s">
        <v>187</v>
      </c>
      <c r="B84" s="5" t="s">
        <v>188</v>
      </c>
      <c r="C84">
        <v>-67.209999999999994</v>
      </c>
      <c r="D84">
        <v>-31.13</v>
      </c>
      <c r="E84">
        <v>23.45</v>
      </c>
      <c r="F84">
        <v>1.21</v>
      </c>
      <c r="G84">
        <v>21</v>
      </c>
      <c r="H84">
        <v>1.75</v>
      </c>
      <c r="I84">
        <v>12.26</v>
      </c>
      <c r="J84">
        <v>7.55</v>
      </c>
      <c r="K84">
        <v>25.99</v>
      </c>
      <c r="L84">
        <v>-270.38</v>
      </c>
      <c r="M84">
        <v>-295.85000000000002</v>
      </c>
      <c r="N84">
        <v>-66.12</v>
      </c>
      <c r="O84">
        <v>23.3</v>
      </c>
      <c r="P84">
        <v>13.39</v>
      </c>
      <c r="Q84">
        <v>15.41</v>
      </c>
      <c r="R84">
        <v>450.45</v>
      </c>
      <c r="S84">
        <v>-90.5</v>
      </c>
      <c r="T84">
        <v>-812.69</v>
      </c>
      <c r="U84">
        <v>-108.39</v>
      </c>
      <c r="V84">
        <v>37.380000000000003</v>
      </c>
    </row>
    <row r="85" spans="1:22" x14ac:dyDescent="0.25">
      <c r="A85" s="5" t="s">
        <v>189</v>
      </c>
      <c r="B85" s="5" t="s">
        <v>190</v>
      </c>
      <c r="C85">
        <v>-24.96</v>
      </c>
      <c r="D85">
        <v>-2.16</v>
      </c>
      <c r="E85">
        <v>15.22</v>
      </c>
      <c r="F85">
        <v>7.99</v>
      </c>
      <c r="G85">
        <v>11.67</v>
      </c>
      <c r="H85">
        <v>7.19</v>
      </c>
      <c r="I85">
        <v>15.27</v>
      </c>
      <c r="J85">
        <v>-78.95</v>
      </c>
      <c r="K85">
        <v>-180.08</v>
      </c>
      <c r="L85">
        <v>-210.78</v>
      </c>
      <c r="M85">
        <v>-112.89</v>
      </c>
      <c r="N85">
        <v>-9.81</v>
      </c>
      <c r="O85">
        <v>17.37</v>
      </c>
      <c r="P85">
        <v>159.75</v>
      </c>
      <c r="Q85">
        <v>125.12</v>
      </c>
      <c r="R85">
        <v>-150.91</v>
      </c>
      <c r="S85">
        <v>-337.19</v>
      </c>
      <c r="T85">
        <v>-294.57</v>
      </c>
      <c r="U85" t="s">
        <v>67</v>
      </c>
      <c r="V85" t="s">
        <v>67</v>
      </c>
    </row>
    <row r="86" spans="1:22" x14ac:dyDescent="0.25">
      <c r="A86" s="5" t="s">
        <v>191</v>
      </c>
      <c r="B86" s="5" t="s">
        <v>192</v>
      </c>
      <c r="C86">
        <v>-10.54</v>
      </c>
      <c r="D86">
        <v>3.26</v>
      </c>
      <c r="E86">
        <v>11.93</v>
      </c>
      <c r="F86">
        <v>8.75</v>
      </c>
      <c r="G86">
        <v>13.71</v>
      </c>
      <c r="H86">
        <v>-44.57</v>
      </c>
      <c r="I86">
        <v>-104.09</v>
      </c>
      <c r="J86">
        <v>-119.76</v>
      </c>
      <c r="K86">
        <v>-116.61</v>
      </c>
      <c r="L86">
        <v>-119.13</v>
      </c>
      <c r="M86">
        <v>-61.97</v>
      </c>
      <c r="N86">
        <v>87.29</v>
      </c>
      <c r="O86">
        <v>82.41</v>
      </c>
      <c r="P86">
        <v>-84.79</v>
      </c>
      <c r="Q86">
        <v>-109.14</v>
      </c>
      <c r="R86">
        <v>-104.75</v>
      </c>
      <c r="S86" t="s">
        <v>67</v>
      </c>
      <c r="T86" t="s">
        <v>67</v>
      </c>
      <c r="U86" t="s">
        <v>67</v>
      </c>
      <c r="V86" t="s">
        <v>67</v>
      </c>
    </row>
    <row r="87" spans="1:22" x14ac:dyDescent="0.25">
      <c r="A87" s="5" t="s">
        <v>193</v>
      </c>
      <c r="B87" s="5" t="s">
        <v>194</v>
      </c>
      <c r="C87">
        <v>-27.55</v>
      </c>
      <c r="D87">
        <v>-50.42</v>
      </c>
      <c r="E87">
        <v>-53.91</v>
      </c>
      <c r="F87">
        <v>-53.93</v>
      </c>
      <c r="G87">
        <v>-52.71</v>
      </c>
      <c r="H87">
        <v>-53.27</v>
      </c>
      <c r="I87">
        <v>-8.4</v>
      </c>
      <c r="J87">
        <v>-18.68</v>
      </c>
      <c r="K87">
        <v>-100.7</v>
      </c>
      <c r="L87">
        <v>-114.14</v>
      </c>
      <c r="M87">
        <v>-83.36</v>
      </c>
      <c r="N87" t="s">
        <v>67</v>
      </c>
      <c r="O87" t="s">
        <v>67</v>
      </c>
      <c r="P87" t="s">
        <v>67</v>
      </c>
      <c r="Q87" t="s">
        <v>67</v>
      </c>
      <c r="R87" t="s">
        <v>67</v>
      </c>
      <c r="S87" t="s">
        <v>67</v>
      </c>
      <c r="T87" t="s">
        <v>67</v>
      </c>
      <c r="U87" t="s">
        <v>67</v>
      </c>
      <c r="V87" t="s">
        <v>67</v>
      </c>
    </row>
    <row r="88" spans="1:22" x14ac:dyDescent="0.25">
      <c r="A88" s="5" t="s">
        <v>195</v>
      </c>
      <c r="B88" s="5" t="s">
        <v>196</v>
      </c>
      <c r="C88">
        <v>-2.11</v>
      </c>
      <c r="D88">
        <v>2.09</v>
      </c>
      <c r="E88">
        <v>0.6</v>
      </c>
      <c r="F88">
        <v>1.02</v>
      </c>
      <c r="G88">
        <v>0.72</v>
      </c>
      <c r="H88">
        <v>-0.24</v>
      </c>
      <c r="I88">
        <v>-0.09</v>
      </c>
      <c r="J88">
        <v>-0.06</v>
      </c>
      <c r="K88">
        <v>-0.05</v>
      </c>
      <c r="L88">
        <v>-0.1</v>
      </c>
      <c r="M88" t="s">
        <v>67</v>
      </c>
      <c r="N88">
        <v>0.22</v>
      </c>
      <c r="O88">
        <v>0.21</v>
      </c>
      <c r="P88">
        <v>-0.17</v>
      </c>
      <c r="Q88">
        <v>-0.14000000000000001</v>
      </c>
      <c r="R88">
        <v>-0.14000000000000001</v>
      </c>
      <c r="S88" t="s">
        <v>67</v>
      </c>
      <c r="T88" t="s">
        <v>67</v>
      </c>
      <c r="U88" t="s">
        <v>67</v>
      </c>
      <c r="V88" t="s">
        <v>67</v>
      </c>
    </row>
    <row r="89" spans="1:22" x14ac:dyDescent="0.25">
      <c r="A89" s="5" t="s">
        <v>197</v>
      </c>
      <c r="B89" s="5" t="s">
        <v>198</v>
      </c>
      <c r="C89">
        <v>-58.05</v>
      </c>
      <c r="D89">
        <v>-26.79</v>
      </c>
      <c r="E89">
        <v>18.11</v>
      </c>
      <c r="F89">
        <v>-4.45</v>
      </c>
      <c r="G89">
        <v>28.37</v>
      </c>
      <c r="H89">
        <v>-7.84</v>
      </c>
      <c r="I89">
        <v>22.42</v>
      </c>
      <c r="J89">
        <v>4.12</v>
      </c>
      <c r="K89">
        <v>20.36</v>
      </c>
      <c r="L89">
        <v>-580.77</v>
      </c>
      <c r="M89">
        <v>-155.41999999999999</v>
      </c>
      <c r="N89">
        <v>-68.66</v>
      </c>
      <c r="O89">
        <v>157.91999999999999</v>
      </c>
      <c r="P89">
        <v>4.84</v>
      </c>
      <c r="Q89">
        <v>-30.16</v>
      </c>
      <c r="R89">
        <v>35.17</v>
      </c>
      <c r="S89">
        <v>-11.61</v>
      </c>
      <c r="T89">
        <v>-335.8</v>
      </c>
      <c r="U89">
        <v>-137.88999999999999</v>
      </c>
      <c r="V89">
        <v>-53.67</v>
      </c>
    </row>
    <row r="90" spans="1:22" x14ac:dyDescent="0.25">
      <c r="A90" s="5" t="s">
        <v>199</v>
      </c>
      <c r="B90" s="5" t="s">
        <v>200</v>
      </c>
      <c r="C90">
        <v>-22.24</v>
      </c>
      <c r="D90">
        <v>-4.38</v>
      </c>
      <c r="E90">
        <v>14.01</v>
      </c>
      <c r="F90">
        <v>5.36</v>
      </c>
      <c r="G90">
        <v>14.32</v>
      </c>
      <c r="H90">
        <v>6.23</v>
      </c>
      <c r="I90">
        <v>15.63</v>
      </c>
      <c r="J90">
        <v>-185.43</v>
      </c>
      <c r="K90">
        <v>-238.61</v>
      </c>
      <c r="L90">
        <v>-268.27999999999997</v>
      </c>
      <c r="M90">
        <v>-22.05</v>
      </c>
      <c r="N90">
        <v>31.37</v>
      </c>
      <c r="O90">
        <v>44.2</v>
      </c>
      <c r="P90">
        <v>3.28</v>
      </c>
      <c r="Q90">
        <v>-2.2000000000000002</v>
      </c>
      <c r="R90">
        <v>-104.08</v>
      </c>
      <c r="S90">
        <v>-161.77000000000001</v>
      </c>
      <c r="T90">
        <v>-175.79</v>
      </c>
      <c r="U90" t="s">
        <v>67</v>
      </c>
      <c r="V90" t="s">
        <v>67</v>
      </c>
    </row>
    <row r="91" spans="1:22" x14ac:dyDescent="0.25">
      <c r="A91" s="5" t="s">
        <v>201</v>
      </c>
      <c r="B91" s="5" t="s">
        <v>202</v>
      </c>
      <c r="C91">
        <v>-8.56</v>
      </c>
      <c r="D91">
        <v>1.48</v>
      </c>
      <c r="E91">
        <v>11.32</v>
      </c>
      <c r="F91">
        <v>8.52</v>
      </c>
      <c r="G91">
        <v>13.49</v>
      </c>
      <c r="H91">
        <v>-108.34</v>
      </c>
      <c r="I91">
        <v>-137.86000000000001</v>
      </c>
      <c r="J91">
        <v>-156.07</v>
      </c>
      <c r="K91">
        <v>-125.31</v>
      </c>
      <c r="L91">
        <v>-128.41999999999999</v>
      </c>
      <c r="M91">
        <v>-18.3</v>
      </c>
      <c r="N91">
        <v>19.82</v>
      </c>
      <c r="O91">
        <v>31.23</v>
      </c>
      <c r="P91">
        <v>-67.510000000000005</v>
      </c>
      <c r="Q91">
        <v>-96.06</v>
      </c>
      <c r="R91">
        <v>-100.76</v>
      </c>
      <c r="S91" t="s">
        <v>67</v>
      </c>
      <c r="T91" t="s">
        <v>67</v>
      </c>
      <c r="U91" t="s">
        <v>67</v>
      </c>
      <c r="V91" t="s">
        <v>67</v>
      </c>
    </row>
    <row r="92" spans="1:22" x14ac:dyDescent="0.25">
      <c r="A92" s="5" t="s">
        <v>203</v>
      </c>
      <c r="B92" s="5" t="s">
        <v>204</v>
      </c>
      <c r="C92">
        <v>-58.45</v>
      </c>
      <c r="D92">
        <v>-68.19</v>
      </c>
      <c r="E92">
        <v>-72.38</v>
      </c>
      <c r="F92">
        <v>-58.39</v>
      </c>
      <c r="G92">
        <v>-57.47</v>
      </c>
      <c r="H92">
        <v>-63.32</v>
      </c>
      <c r="I92">
        <v>-59.02</v>
      </c>
      <c r="J92">
        <v>-62.42</v>
      </c>
      <c r="K92">
        <v>-96.41</v>
      </c>
      <c r="L92">
        <v>-112.24</v>
      </c>
      <c r="M92">
        <v>-59.53</v>
      </c>
      <c r="N92" t="s">
        <v>67</v>
      </c>
      <c r="O92" t="s">
        <v>67</v>
      </c>
      <c r="P92" t="s">
        <v>67</v>
      </c>
      <c r="Q92" t="s">
        <v>67</v>
      </c>
      <c r="R92" t="s">
        <v>67</v>
      </c>
      <c r="S92" t="s">
        <v>67</v>
      </c>
      <c r="T92" t="s">
        <v>67</v>
      </c>
      <c r="U92" t="s">
        <v>67</v>
      </c>
      <c r="V92" t="s">
        <v>67</v>
      </c>
    </row>
    <row r="93" spans="1:22" x14ac:dyDescent="0.25">
      <c r="A93" s="5" t="s">
        <v>205</v>
      </c>
      <c r="B93" s="5" t="s">
        <v>206</v>
      </c>
      <c r="C93">
        <v>-95.32</v>
      </c>
      <c r="D93">
        <v>-412.32</v>
      </c>
      <c r="E93">
        <v>-324.87</v>
      </c>
      <c r="F93">
        <v>-94.55</v>
      </c>
      <c r="G93">
        <v>-745.48</v>
      </c>
      <c r="H93">
        <v>-382.81</v>
      </c>
      <c r="I93">
        <v>-151.07</v>
      </c>
      <c r="J93">
        <v>-22.8</v>
      </c>
      <c r="K93">
        <v>-920.54</v>
      </c>
      <c r="L93">
        <v>75.83</v>
      </c>
      <c r="M93">
        <v>-55.22</v>
      </c>
      <c r="N93">
        <v>56.12</v>
      </c>
      <c r="O93">
        <v>50.15</v>
      </c>
      <c r="P93">
        <v>-3.65</v>
      </c>
      <c r="Q93">
        <v>10.220000000000001</v>
      </c>
      <c r="R93">
        <v>13.73</v>
      </c>
      <c r="S93">
        <v>70.06</v>
      </c>
      <c r="T93">
        <v>-45.07</v>
      </c>
      <c r="U93">
        <v>8.57</v>
      </c>
      <c r="V93">
        <v>-34.58</v>
      </c>
    </row>
    <row r="94" spans="1:22" x14ac:dyDescent="0.25">
      <c r="A94" s="5" t="s">
        <v>207</v>
      </c>
      <c r="B94" s="5" t="s">
        <v>208</v>
      </c>
      <c r="C94">
        <v>-277.5</v>
      </c>
      <c r="D94">
        <v>-277.25</v>
      </c>
      <c r="E94">
        <v>-388.3</v>
      </c>
      <c r="F94">
        <v>-407.61</v>
      </c>
      <c r="G94">
        <v>-426.45</v>
      </c>
      <c r="H94">
        <v>-185.56</v>
      </c>
      <c r="I94">
        <v>-364.8</v>
      </c>
      <c r="J94">
        <v>-289.17</v>
      </c>
      <c r="K94">
        <v>-299.98</v>
      </c>
      <c r="L94">
        <v>25.58</v>
      </c>
      <c r="M94">
        <v>17.02</v>
      </c>
      <c r="N94">
        <v>34.21</v>
      </c>
      <c r="O94">
        <v>18.91</v>
      </c>
      <c r="P94">
        <v>6.77</v>
      </c>
      <c r="Q94">
        <v>31.34</v>
      </c>
      <c r="R94">
        <v>12.91</v>
      </c>
      <c r="S94">
        <v>11.19</v>
      </c>
      <c r="T94">
        <v>-23.69</v>
      </c>
      <c r="U94" t="s">
        <v>67</v>
      </c>
      <c r="V94" t="s">
        <v>67</v>
      </c>
    </row>
    <row r="95" spans="1:22" x14ac:dyDescent="0.25">
      <c r="A95" s="5" t="s">
        <v>209</v>
      </c>
      <c r="B95" s="5" t="s">
        <v>210</v>
      </c>
      <c r="C95">
        <v>-334.51</v>
      </c>
      <c r="D95">
        <v>-392.01</v>
      </c>
      <c r="E95">
        <v>-339.76</v>
      </c>
      <c r="F95">
        <v>-279.33999999999997</v>
      </c>
      <c r="G95">
        <v>-444.54</v>
      </c>
      <c r="H95">
        <v>-280.27999999999997</v>
      </c>
      <c r="I95">
        <v>-214.76</v>
      </c>
      <c r="J95">
        <v>-173.32</v>
      </c>
      <c r="K95">
        <v>-158.72999999999999</v>
      </c>
      <c r="L95">
        <v>24.65</v>
      </c>
      <c r="M95">
        <v>11.52</v>
      </c>
      <c r="N95">
        <v>25.31</v>
      </c>
      <c r="O95">
        <v>28.1</v>
      </c>
      <c r="P95">
        <v>9.06</v>
      </c>
      <c r="Q95">
        <v>11.5</v>
      </c>
      <c r="R95">
        <v>2.54</v>
      </c>
      <c r="S95" t="s">
        <v>67</v>
      </c>
      <c r="T95" t="s">
        <v>67</v>
      </c>
      <c r="U95" t="s">
        <v>67</v>
      </c>
      <c r="V95" t="s">
        <v>67</v>
      </c>
    </row>
    <row r="96" spans="1:22" x14ac:dyDescent="0.25">
      <c r="A96" s="5" t="s">
        <v>211</v>
      </c>
      <c r="B96" s="5" t="s">
        <v>212</v>
      </c>
      <c r="C96">
        <v>-307.39</v>
      </c>
      <c r="D96">
        <v>-303.38</v>
      </c>
      <c r="E96">
        <v>-256.54000000000002</v>
      </c>
      <c r="F96">
        <v>-219.04</v>
      </c>
      <c r="G96">
        <v>-209.95</v>
      </c>
      <c r="H96">
        <v>-134.38</v>
      </c>
      <c r="I96">
        <v>-94.72</v>
      </c>
      <c r="J96">
        <v>-72.61</v>
      </c>
      <c r="K96">
        <v>-74.84</v>
      </c>
      <c r="L96">
        <v>18.07</v>
      </c>
      <c r="M96">
        <v>7.03</v>
      </c>
      <c r="N96" t="s">
        <v>67</v>
      </c>
      <c r="O96" t="s">
        <v>67</v>
      </c>
      <c r="P96" t="s">
        <v>67</v>
      </c>
      <c r="Q96" t="s">
        <v>67</v>
      </c>
      <c r="R96" t="s">
        <v>67</v>
      </c>
      <c r="S96" t="s">
        <v>67</v>
      </c>
      <c r="T96" t="s">
        <v>67</v>
      </c>
      <c r="U96" t="s">
        <v>67</v>
      </c>
      <c r="V96" t="s">
        <v>67</v>
      </c>
    </row>
    <row r="97" spans="1:23" x14ac:dyDescent="0.25">
      <c r="A97" s="5" t="s">
        <v>213</v>
      </c>
      <c r="B97" s="5" t="s">
        <v>214</v>
      </c>
      <c r="C97">
        <v>21998</v>
      </c>
      <c r="D97">
        <v>23661</v>
      </c>
      <c r="E97">
        <v>19630</v>
      </c>
      <c r="F97">
        <v>17595</v>
      </c>
      <c r="G97">
        <v>14766</v>
      </c>
      <c r="H97">
        <v>10171</v>
      </c>
      <c r="I97">
        <v>11333</v>
      </c>
      <c r="J97">
        <v>8740</v>
      </c>
      <c r="K97">
        <v>6263</v>
      </c>
      <c r="L97">
        <v>3864</v>
      </c>
      <c r="M97">
        <v>6742</v>
      </c>
      <c r="N97">
        <v>3207</v>
      </c>
      <c r="O97">
        <v>13291</v>
      </c>
      <c r="P97">
        <v>101934</v>
      </c>
      <c r="Q97">
        <v>109213</v>
      </c>
      <c r="R97">
        <v>105107</v>
      </c>
      <c r="S97">
        <v>103800</v>
      </c>
      <c r="T97">
        <v>104023</v>
      </c>
      <c r="U97">
        <v>103389</v>
      </c>
      <c r="V97">
        <v>99852</v>
      </c>
      <c r="W97">
        <v>93199</v>
      </c>
    </row>
  </sheetData>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L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8" customWidth="1"/>
  </cols>
  <sheetData>
    <row r="1" spans="1:12" ht="18.75" customHeight="1" x14ac:dyDescent="0.3">
      <c r="A1" s="1" t="s">
        <v>1204</v>
      </c>
      <c r="B1" s="2" t="s">
        <v>1205</v>
      </c>
      <c r="C1" s="2"/>
      <c r="D1" s="2"/>
      <c r="E1" s="2"/>
      <c r="F1" s="2" t="str">
        <f>HYPERLINK("dax-30_Stock_Data_EUR.xlsx#INDEX!A1", "Back to INDEX")</f>
        <v>Back to INDEX</v>
      </c>
      <c r="G1" s="2"/>
      <c r="H1" s="2"/>
      <c r="I1" s="2"/>
      <c r="J1" s="2"/>
      <c r="K1" s="2"/>
      <c r="L1" s="2"/>
    </row>
    <row r="2" spans="1:12" x14ac:dyDescent="0.25">
      <c r="A2" s="3"/>
      <c r="B2" s="4"/>
      <c r="C2" s="4"/>
      <c r="D2" s="4"/>
      <c r="E2" s="4"/>
      <c r="F2" s="4"/>
      <c r="G2" s="4"/>
      <c r="H2" s="4"/>
      <c r="I2" s="4"/>
      <c r="J2" s="4"/>
      <c r="K2" s="4"/>
      <c r="L2" s="4"/>
    </row>
    <row r="3" spans="1:12" x14ac:dyDescent="0.25">
      <c r="A3" s="5" t="s">
        <v>3</v>
      </c>
      <c r="C3" s="5" t="s">
        <v>4</v>
      </c>
      <c r="D3" s="5"/>
      <c r="G3" s="5" t="s">
        <v>5</v>
      </c>
      <c r="H3" s="5"/>
      <c r="J3" s="5" t="s">
        <v>6</v>
      </c>
      <c r="K3" s="5"/>
    </row>
    <row r="4" spans="1:12" x14ac:dyDescent="0.25">
      <c r="A4" s="5" t="s">
        <v>7</v>
      </c>
      <c r="B4" t="s">
        <v>307</v>
      </c>
      <c r="C4" s="5" t="s">
        <v>9</v>
      </c>
      <c r="D4" s="5"/>
      <c r="E4" t="s">
        <v>1206</v>
      </c>
      <c r="G4" t="s">
        <v>1178</v>
      </c>
      <c r="H4" t="s">
        <v>220</v>
      </c>
      <c r="J4" t="s">
        <v>1137</v>
      </c>
      <c r="L4" t="s">
        <v>1207</v>
      </c>
    </row>
    <row r="5" spans="1:12" x14ac:dyDescent="0.25">
      <c r="A5" s="5" t="s">
        <v>15</v>
      </c>
      <c r="B5" t="s">
        <v>1208</v>
      </c>
      <c r="C5" s="5" t="s">
        <v>17</v>
      </c>
      <c r="D5" s="5"/>
      <c r="E5" t="s">
        <v>67</v>
      </c>
      <c r="G5" t="s">
        <v>629</v>
      </c>
      <c r="H5" t="s">
        <v>12</v>
      </c>
      <c r="J5" t="s">
        <v>1209</v>
      </c>
      <c r="L5" t="s">
        <v>1210</v>
      </c>
    </row>
    <row r="6" spans="1:12" x14ac:dyDescent="0.25">
      <c r="A6" s="5" t="s">
        <v>23</v>
      </c>
      <c r="B6" t="s">
        <v>1211</v>
      </c>
      <c r="C6" s="5" t="s">
        <v>25</v>
      </c>
      <c r="D6" s="5"/>
      <c r="E6" t="s">
        <v>1212</v>
      </c>
      <c r="G6" t="s">
        <v>601</v>
      </c>
      <c r="H6" t="s">
        <v>28</v>
      </c>
      <c r="J6" t="s">
        <v>1213</v>
      </c>
      <c r="L6" t="s">
        <v>1214</v>
      </c>
    </row>
    <row r="7" spans="1:12" x14ac:dyDescent="0.25">
      <c r="A7" s="5" t="s">
        <v>29</v>
      </c>
      <c r="B7" t="s">
        <v>277</v>
      </c>
      <c r="C7" s="5" t="s">
        <v>31</v>
      </c>
      <c r="D7" s="5"/>
      <c r="E7" t="s">
        <v>1215</v>
      </c>
      <c r="G7" t="s">
        <v>1216</v>
      </c>
      <c r="H7" t="s">
        <v>34</v>
      </c>
      <c r="J7" t="s">
        <v>1217</v>
      </c>
      <c r="L7" t="s">
        <v>1218</v>
      </c>
    </row>
    <row r="8" spans="1:12" x14ac:dyDescent="0.25">
      <c r="A8" s="5" t="s">
        <v>35</v>
      </c>
      <c r="B8" t="s">
        <v>36</v>
      </c>
      <c r="C8" s="5" t="s">
        <v>43</v>
      </c>
      <c r="D8" s="5"/>
      <c r="E8" t="s">
        <v>1219</v>
      </c>
      <c r="G8" t="s">
        <v>608</v>
      </c>
      <c r="H8" t="s">
        <v>40</v>
      </c>
      <c r="J8" t="s">
        <v>1220</v>
      </c>
      <c r="L8" t="s">
        <v>860</v>
      </c>
    </row>
    <row r="9" spans="1:12" x14ac:dyDescent="0.25">
      <c r="A9" s="5" t="s">
        <v>41</v>
      </c>
      <c r="B9" t="s">
        <v>42</v>
      </c>
      <c r="C9" s="5" t="s">
        <v>47</v>
      </c>
      <c r="D9" s="5"/>
      <c r="E9" t="s">
        <v>1221</v>
      </c>
      <c r="J9" t="s">
        <v>1222</v>
      </c>
      <c r="L9" t="s">
        <v>1223</v>
      </c>
    </row>
    <row r="10" spans="1:12" x14ac:dyDescent="0.25">
      <c r="A10" s="5" t="s">
        <v>45</v>
      </c>
      <c r="B10" t="s">
        <v>1224</v>
      </c>
      <c r="C10" s="5"/>
      <c r="D10" s="5"/>
      <c r="J10" t="s">
        <v>922</v>
      </c>
      <c r="L10" t="s">
        <v>1225</v>
      </c>
    </row>
    <row r="11" spans="1:12" x14ac:dyDescent="0.25">
      <c r="A11" s="5" t="s">
        <v>49</v>
      </c>
      <c r="B11" t="s">
        <v>698</v>
      </c>
      <c r="J11" t="s">
        <v>1226</v>
      </c>
      <c r="L11" t="s">
        <v>1227</v>
      </c>
    </row>
    <row r="12" spans="1:12" x14ac:dyDescent="0.25">
      <c r="A12" s="5" t="s">
        <v>51</v>
      </c>
      <c r="B12" t="s">
        <v>292</v>
      </c>
      <c r="J12" t="s">
        <v>225</v>
      </c>
      <c r="L12" t="s">
        <v>1228</v>
      </c>
    </row>
    <row r="13" spans="1:12" x14ac:dyDescent="0.25">
      <c r="A13" s="5" t="s">
        <v>53</v>
      </c>
      <c r="B13" t="s">
        <v>1229</v>
      </c>
    </row>
    <row r="14" spans="1:12" x14ac:dyDescent="0.25">
      <c r="A14" s="5" t="s">
        <v>55</v>
      </c>
      <c r="B14" t="s">
        <v>1230</v>
      </c>
    </row>
    <row r="15" spans="1:12" x14ac:dyDescent="0.25">
      <c r="A15" s="5" t="s">
        <v>57</v>
      </c>
      <c r="B15" t="s">
        <v>1231</v>
      </c>
    </row>
    <row r="16" spans="1:12" x14ac:dyDescent="0.25">
      <c r="A16" s="5" t="s">
        <v>59</v>
      </c>
      <c r="B16" t="s">
        <v>1232</v>
      </c>
    </row>
    <row r="17" spans="1:12" x14ac:dyDescent="0.25">
      <c r="A17" s="5" t="s">
        <v>61</v>
      </c>
      <c r="B17" t="s">
        <v>1233</v>
      </c>
    </row>
    <row r="18" spans="1:12" x14ac:dyDescent="0.25">
      <c r="A18" s="3"/>
      <c r="B18" s="4"/>
      <c r="C18" s="4"/>
      <c r="D18" s="4"/>
      <c r="E18" s="4"/>
      <c r="F18" s="4"/>
      <c r="G18" s="4"/>
      <c r="H18" s="4"/>
      <c r="I18" s="4"/>
      <c r="J18" s="4"/>
      <c r="K18" s="4"/>
      <c r="L18" s="4"/>
    </row>
    <row r="19" spans="1:12" x14ac:dyDescent="0.25">
      <c r="A19" s="5" t="s">
        <v>63</v>
      </c>
      <c r="B19" s="5" t="s">
        <v>64</v>
      </c>
      <c r="C19" s="5">
        <v>2020</v>
      </c>
      <c r="D19" s="5">
        <v>2019</v>
      </c>
      <c r="E19" s="5">
        <v>2018</v>
      </c>
      <c r="F19" s="5">
        <v>2017</v>
      </c>
      <c r="G19" s="5">
        <v>2016</v>
      </c>
      <c r="H19" s="5">
        <v>2015</v>
      </c>
      <c r="I19" s="5"/>
      <c r="J19" s="5"/>
      <c r="K19" s="5"/>
      <c r="L19" s="5"/>
    </row>
    <row r="20" spans="1:12" x14ac:dyDescent="0.25">
      <c r="A20" s="5" t="s">
        <v>65</v>
      </c>
      <c r="B20" s="5" t="s">
        <v>66</v>
      </c>
      <c r="C20" t="s">
        <v>67</v>
      </c>
      <c r="D20">
        <v>1238</v>
      </c>
      <c r="E20">
        <v>665.1</v>
      </c>
      <c r="F20">
        <v>543.70000000000005</v>
      </c>
      <c r="G20">
        <v>297</v>
      </c>
      <c r="H20">
        <v>166.2</v>
      </c>
    </row>
    <row r="21" spans="1:12" x14ac:dyDescent="0.25">
      <c r="A21" s="5" t="s">
        <v>299</v>
      </c>
      <c r="B21" s="5" t="s">
        <v>300</v>
      </c>
      <c r="C21" t="s">
        <v>67</v>
      </c>
      <c r="D21">
        <v>311.2</v>
      </c>
      <c r="E21">
        <v>347.2</v>
      </c>
      <c r="F21">
        <v>345.8</v>
      </c>
      <c r="G21">
        <v>212.7</v>
      </c>
      <c r="H21">
        <v>136.80000000000001</v>
      </c>
    </row>
    <row r="22" spans="1:12" x14ac:dyDescent="0.25">
      <c r="A22" s="5" t="s">
        <v>68</v>
      </c>
      <c r="B22" s="5" t="s">
        <v>69</v>
      </c>
      <c r="C22" t="s">
        <v>67</v>
      </c>
      <c r="D22">
        <v>-648</v>
      </c>
      <c r="E22">
        <v>-241.7</v>
      </c>
      <c r="F22">
        <v>-245.1</v>
      </c>
      <c r="G22">
        <v>-159.80000000000001</v>
      </c>
      <c r="H22">
        <v>-198.8</v>
      </c>
    </row>
    <row r="23" spans="1:12" x14ac:dyDescent="0.25">
      <c r="A23" s="5" t="s">
        <v>70</v>
      </c>
      <c r="B23" s="5" t="s">
        <v>71</v>
      </c>
      <c r="C23" t="s">
        <v>67</v>
      </c>
      <c r="D23">
        <v>-15.4</v>
      </c>
      <c r="E23">
        <v>21.6</v>
      </c>
      <c r="F23">
        <v>-91.3</v>
      </c>
      <c r="G23">
        <v>-42.5</v>
      </c>
      <c r="H23">
        <v>-47.8</v>
      </c>
    </row>
    <row r="24" spans="1:12" x14ac:dyDescent="0.25">
      <c r="A24" s="5" t="s">
        <v>72</v>
      </c>
      <c r="B24" s="5" t="s">
        <v>73</v>
      </c>
      <c r="C24" t="s">
        <v>67</v>
      </c>
      <c r="D24">
        <v>-663.4</v>
      </c>
      <c r="E24">
        <v>-220.1</v>
      </c>
      <c r="F24">
        <v>-336.4</v>
      </c>
      <c r="G24">
        <v>-202.3</v>
      </c>
      <c r="H24">
        <v>-246.6</v>
      </c>
    </row>
    <row r="25" spans="1:12" x14ac:dyDescent="0.25">
      <c r="A25" s="5" t="s">
        <v>74</v>
      </c>
      <c r="B25" s="5" t="s">
        <v>75</v>
      </c>
      <c r="C25" t="s">
        <v>67</v>
      </c>
      <c r="D25">
        <v>26.5</v>
      </c>
      <c r="E25">
        <v>18.3</v>
      </c>
      <c r="F25">
        <v>1.7</v>
      </c>
      <c r="G25">
        <v>-11</v>
      </c>
      <c r="H25">
        <v>-2.2000000000000002</v>
      </c>
    </row>
    <row r="26" spans="1:12" x14ac:dyDescent="0.25">
      <c r="A26" s="5" t="s">
        <v>76</v>
      </c>
      <c r="B26" s="5" t="s">
        <v>77</v>
      </c>
      <c r="C26" t="s">
        <v>67</v>
      </c>
      <c r="D26">
        <v>-689.9</v>
      </c>
      <c r="E26">
        <v>-238.4</v>
      </c>
      <c r="F26">
        <v>-338.1</v>
      </c>
      <c r="G26">
        <v>-191.3</v>
      </c>
      <c r="H26">
        <v>-244.5</v>
      </c>
    </row>
    <row r="27" spans="1:12" x14ac:dyDescent="0.25">
      <c r="A27" s="5" t="s">
        <v>78</v>
      </c>
      <c r="B27" s="5" t="s">
        <v>79</v>
      </c>
      <c r="C27" t="s">
        <v>67</v>
      </c>
      <c r="D27" t="s">
        <v>67</v>
      </c>
      <c r="E27">
        <v>4</v>
      </c>
      <c r="F27">
        <v>2.9</v>
      </c>
      <c r="G27">
        <v>7.5</v>
      </c>
      <c r="H27">
        <v>8.3000000000000007</v>
      </c>
    </row>
    <row r="28" spans="1:12" x14ac:dyDescent="0.25">
      <c r="A28" s="5" t="s">
        <v>80</v>
      </c>
      <c r="B28" s="5" t="s">
        <v>81</v>
      </c>
      <c r="C28" t="s">
        <v>67</v>
      </c>
      <c r="D28">
        <v>230.2</v>
      </c>
      <c r="E28">
        <v>-38.200000000000003</v>
      </c>
      <c r="F28">
        <v>-345.1</v>
      </c>
      <c r="G28">
        <v>-187.4</v>
      </c>
      <c r="H28">
        <v>-244.6</v>
      </c>
    </row>
    <row r="29" spans="1:12" x14ac:dyDescent="0.25">
      <c r="A29" s="5" t="s">
        <v>82</v>
      </c>
      <c r="B29" s="5" t="s">
        <v>83</v>
      </c>
      <c r="C29" t="s">
        <v>67</v>
      </c>
      <c r="D29">
        <v>949.6</v>
      </c>
      <c r="E29">
        <v>875.8</v>
      </c>
      <c r="F29">
        <v>764.6</v>
      </c>
      <c r="G29">
        <v>297.2</v>
      </c>
      <c r="H29">
        <v>193.4</v>
      </c>
    </row>
    <row r="30" spans="1:12" x14ac:dyDescent="0.25">
      <c r="A30" s="5" t="s">
        <v>84</v>
      </c>
      <c r="B30" s="5" t="s">
        <v>85</v>
      </c>
      <c r="C30" t="s">
        <v>67</v>
      </c>
      <c r="D30">
        <v>1723</v>
      </c>
      <c r="E30">
        <v>1129</v>
      </c>
      <c r="F30">
        <v>1284</v>
      </c>
      <c r="G30">
        <v>1335</v>
      </c>
      <c r="H30">
        <v>1196</v>
      </c>
    </row>
    <row r="31" spans="1:12" x14ac:dyDescent="0.25">
      <c r="A31" s="5" t="s">
        <v>86</v>
      </c>
      <c r="B31" s="5" t="s">
        <v>87</v>
      </c>
      <c r="C31" t="s">
        <v>67</v>
      </c>
      <c r="D31">
        <v>2673</v>
      </c>
      <c r="E31">
        <v>2005</v>
      </c>
      <c r="F31">
        <v>2048</v>
      </c>
      <c r="G31">
        <v>1632</v>
      </c>
      <c r="H31">
        <v>1389</v>
      </c>
    </row>
    <row r="32" spans="1:12" x14ac:dyDescent="0.25">
      <c r="A32" s="5" t="s">
        <v>88</v>
      </c>
      <c r="B32" s="5" t="s">
        <v>89</v>
      </c>
      <c r="C32" t="s">
        <v>67</v>
      </c>
      <c r="D32">
        <v>617.9</v>
      </c>
      <c r="E32">
        <v>327.39999999999998</v>
      </c>
      <c r="F32">
        <v>222.2</v>
      </c>
      <c r="G32">
        <v>237.3</v>
      </c>
      <c r="H32">
        <v>180.7</v>
      </c>
    </row>
    <row r="33" spans="1:8" x14ac:dyDescent="0.25">
      <c r="A33" s="5" t="s">
        <v>90</v>
      </c>
      <c r="B33" s="5" t="s">
        <v>91</v>
      </c>
      <c r="C33" t="s">
        <v>67</v>
      </c>
      <c r="D33">
        <v>185.4</v>
      </c>
      <c r="E33">
        <v>62.5</v>
      </c>
      <c r="F33">
        <v>105.2</v>
      </c>
      <c r="G33">
        <v>502.6</v>
      </c>
      <c r="H33">
        <v>443.3</v>
      </c>
    </row>
    <row r="34" spans="1:8" x14ac:dyDescent="0.25">
      <c r="A34" s="5" t="s">
        <v>92</v>
      </c>
      <c r="B34" s="5" t="s">
        <v>93</v>
      </c>
      <c r="C34" t="s">
        <v>67</v>
      </c>
      <c r="D34">
        <v>803.3</v>
      </c>
      <c r="E34">
        <v>389.9</v>
      </c>
      <c r="F34">
        <v>327.39999999999998</v>
      </c>
      <c r="G34">
        <v>739.9</v>
      </c>
      <c r="H34">
        <v>624</v>
      </c>
    </row>
    <row r="35" spans="1:8" x14ac:dyDescent="0.25">
      <c r="A35" s="5" t="s">
        <v>78</v>
      </c>
      <c r="B35" s="5" t="s">
        <v>79</v>
      </c>
      <c r="C35" t="s">
        <v>67</v>
      </c>
      <c r="D35">
        <v>-2</v>
      </c>
      <c r="E35">
        <v>-2.2999999999999998</v>
      </c>
      <c r="F35">
        <v>1.5</v>
      </c>
      <c r="G35">
        <v>-9.6</v>
      </c>
      <c r="H35">
        <v>-6.5</v>
      </c>
    </row>
    <row r="36" spans="1:8" x14ac:dyDescent="0.25">
      <c r="A36" s="5" t="s">
        <v>94</v>
      </c>
      <c r="B36" s="5" t="s">
        <v>95</v>
      </c>
      <c r="C36" t="s">
        <v>67</v>
      </c>
      <c r="D36">
        <v>1872</v>
      </c>
      <c r="E36">
        <v>1617</v>
      </c>
      <c r="F36">
        <v>1719</v>
      </c>
      <c r="G36">
        <v>901.8</v>
      </c>
      <c r="H36">
        <v>772</v>
      </c>
    </row>
    <row r="37" spans="1:8" x14ac:dyDescent="0.25">
      <c r="A37" s="5" t="s">
        <v>96</v>
      </c>
      <c r="B37" s="5" t="s">
        <v>97</v>
      </c>
      <c r="C37" t="s">
        <v>67</v>
      </c>
      <c r="D37">
        <v>2673</v>
      </c>
      <c r="E37">
        <v>2005</v>
      </c>
      <c r="F37">
        <v>2048</v>
      </c>
      <c r="G37">
        <v>1632</v>
      </c>
      <c r="H37">
        <v>1389</v>
      </c>
    </row>
    <row r="38" spans="1:8" x14ac:dyDescent="0.25">
      <c r="A38" s="5" t="s">
        <v>98</v>
      </c>
      <c r="B38" s="5" t="s">
        <v>99</v>
      </c>
      <c r="C38">
        <v>198.73</v>
      </c>
      <c r="D38">
        <v>188.78</v>
      </c>
      <c r="E38">
        <v>185.93</v>
      </c>
      <c r="F38">
        <v>182.5</v>
      </c>
      <c r="G38" t="s">
        <v>67</v>
      </c>
      <c r="H38" t="s">
        <v>67</v>
      </c>
    </row>
    <row r="39" spans="1:8" x14ac:dyDescent="0.25">
      <c r="A39" s="5" t="s">
        <v>100</v>
      </c>
      <c r="B39" s="5" t="s">
        <v>101</v>
      </c>
      <c r="C39">
        <v>198.73</v>
      </c>
      <c r="D39">
        <v>188.78</v>
      </c>
      <c r="E39">
        <v>185.93</v>
      </c>
      <c r="F39">
        <v>182.5</v>
      </c>
      <c r="G39" t="s">
        <v>67</v>
      </c>
      <c r="H39" t="s">
        <v>67</v>
      </c>
    </row>
    <row r="40" spans="1:8" x14ac:dyDescent="0.25">
      <c r="A40" s="5" t="s">
        <v>102</v>
      </c>
      <c r="B40" s="5" t="s">
        <v>103</v>
      </c>
      <c r="C40" t="s">
        <v>67</v>
      </c>
      <c r="D40">
        <v>-3.51</v>
      </c>
      <c r="E40">
        <v>-1.18</v>
      </c>
      <c r="F40">
        <v>-1.84</v>
      </c>
      <c r="G40" t="s">
        <v>67</v>
      </c>
      <c r="H40" t="s">
        <v>67</v>
      </c>
    </row>
    <row r="41" spans="1:8" x14ac:dyDescent="0.25">
      <c r="A41" s="5" t="s">
        <v>104</v>
      </c>
      <c r="B41" s="5" t="s">
        <v>105</v>
      </c>
      <c r="C41" t="s">
        <v>67</v>
      </c>
      <c r="D41">
        <v>1.22</v>
      </c>
      <c r="E41">
        <v>-0.21</v>
      </c>
      <c r="F41">
        <v>-2.19</v>
      </c>
      <c r="G41" t="s">
        <v>67</v>
      </c>
      <c r="H41" t="s">
        <v>67</v>
      </c>
    </row>
    <row r="42" spans="1:8" x14ac:dyDescent="0.25">
      <c r="A42" s="5" t="s">
        <v>106</v>
      </c>
      <c r="B42" s="5" t="s">
        <v>107</v>
      </c>
      <c r="C42" t="s">
        <v>67</v>
      </c>
      <c r="D42">
        <v>1.22</v>
      </c>
      <c r="E42">
        <v>-0.21</v>
      </c>
      <c r="F42">
        <v>-2.19</v>
      </c>
      <c r="G42" t="s">
        <v>67</v>
      </c>
      <c r="H42" t="s">
        <v>67</v>
      </c>
    </row>
    <row r="43" spans="1:8" x14ac:dyDescent="0.25">
      <c r="A43" s="5" t="s">
        <v>108</v>
      </c>
      <c r="B43" s="5" t="s">
        <v>109</v>
      </c>
      <c r="C43" t="s">
        <v>67</v>
      </c>
      <c r="D43" t="s">
        <v>67</v>
      </c>
      <c r="E43" t="s">
        <v>67</v>
      </c>
      <c r="F43" t="s">
        <v>67</v>
      </c>
      <c r="G43" t="s">
        <v>67</v>
      </c>
      <c r="H43" t="s">
        <v>67</v>
      </c>
    </row>
    <row r="44" spans="1:8" x14ac:dyDescent="0.25">
      <c r="A44" s="5" t="s">
        <v>110</v>
      </c>
      <c r="B44" s="5" t="s">
        <v>111</v>
      </c>
      <c r="C44" t="s">
        <v>67</v>
      </c>
      <c r="D44" t="s">
        <v>67</v>
      </c>
      <c r="E44" t="s">
        <v>67</v>
      </c>
      <c r="F44" t="s">
        <v>67</v>
      </c>
      <c r="G44" t="s">
        <v>67</v>
      </c>
      <c r="H44" t="s">
        <v>67</v>
      </c>
    </row>
    <row r="45" spans="1:8" x14ac:dyDescent="0.25">
      <c r="A45" s="5" t="s">
        <v>124</v>
      </c>
      <c r="B45" s="5" t="s">
        <v>125</v>
      </c>
      <c r="C45" t="s">
        <v>67</v>
      </c>
      <c r="D45">
        <v>6.56</v>
      </c>
      <c r="E45">
        <v>3.58</v>
      </c>
      <c r="F45">
        <v>2.98</v>
      </c>
      <c r="G45" t="s">
        <v>67</v>
      </c>
      <c r="H45" t="s">
        <v>67</v>
      </c>
    </row>
    <row r="46" spans="1:8" x14ac:dyDescent="0.25">
      <c r="A46" s="5" t="s">
        <v>112</v>
      </c>
      <c r="B46" s="5" t="s">
        <v>113</v>
      </c>
      <c r="C46" t="s">
        <v>67</v>
      </c>
      <c r="D46">
        <v>9.9</v>
      </c>
      <c r="E46">
        <v>8.69</v>
      </c>
      <c r="F46">
        <v>9.43</v>
      </c>
      <c r="G46" t="s">
        <v>67</v>
      </c>
      <c r="H46" t="s">
        <v>67</v>
      </c>
    </row>
    <row r="47" spans="1:8" x14ac:dyDescent="0.25">
      <c r="A47" s="5" t="s">
        <v>114</v>
      </c>
      <c r="B47" s="5" t="s">
        <v>115</v>
      </c>
      <c r="C47" t="s">
        <v>67</v>
      </c>
      <c r="D47">
        <v>-1.93</v>
      </c>
      <c r="E47">
        <v>-0.89</v>
      </c>
      <c r="F47">
        <v>-1.1499999999999999</v>
      </c>
      <c r="G47" t="s">
        <v>67</v>
      </c>
      <c r="H47" t="s">
        <v>67</v>
      </c>
    </row>
    <row r="48" spans="1:8" x14ac:dyDescent="0.25">
      <c r="A48" s="5" t="s">
        <v>116</v>
      </c>
      <c r="B48" s="5" t="s">
        <v>117</v>
      </c>
      <c r="C48" t="s">
        <v>67</v>
      </c>
      <c r="D48">
        <v>14.16</v>
      </c>
      <c r="E48">
        <v>10.78</v>
      </c>
      <c r="F48">
        <v>11.22</v>
      </c>
      <c r="G48" t="s">
        <v>67</v>
      </c>
      <c r="H48" t="s">
        <v>67</v>
      </c>
    </row>
    <row r="49" spans="1:8" x14ac:dyDescent="0.25">
      <c r="A49" s="5" t="s">
        <v>118</v>
      </c>
      <c r="B49" s="5" t="s">
        <v>119</v>
      </c>
      <c r="C49" t="s">
        <v>67</v>
      </c>
      <c r="D49">
        <v>23436</v>
      </c>
      <c r="E49">
        <v>19834</v>
      </c>
      <c r="F49">
        <v>12882</v>
      </c>
      <c r="G49" t="s">
        <v>67</v>
      </c>
      <c r="H49" t="s">
        <v>67</v>
      </c>
    </row>
    <row r="50" spans="1:8" x14ac:dyDescent="0.25">
      <c r="A50" s="5" t="s">
        <v>120</v>
      </c>
      <c r="B50" s="5" t="s">
        <v>121</v>
      </c>
      <c r="C50" t="s">
        <v>67</v>
      </c>
      <c r="D50">
        <v>542.4</v>
      </c>
      <c r="E50">
        <v>340</v>
      </c>
      <c r="F50">
        <v>237.8</v>
      </c>
      <c r="G50" t="s">
        <v>67</v>
      </c>
      <c r="H50" t="s">
        <v>67</v>
      </c>
    </row>
    <row r="51" spans="1:8" x14ac:dyDescent="0.25">
      <c r="A51" s="5" t="s">
        <v>122</v>
      </c>
      <c r="B51" s="5" t="s">
        <v>123</v>
      </c>
      <c r="C51" t="s">
        <v>67</v>
      </c>
      <c r="D51">
        <v>23144</v>
      </c>
      <c r="E51">
        <v>17142</v>
      </c>
      <c r="F51">
        <v>18460</v>
      </c>
      <c r="G51" t="s">
        <v>67</v>
      </c>
      <c r="H51" t="s">
        <v>67</v>
      </c>
    </row>
    <row r="52" spans="1:8" x14ac:dyDescent="0.25">
      <c r="A52" s="5" t="s">
        <v>301</v>
      </c>
      <c r="B52" s="5" t="s">
        <v>302</v>
      </c>
      <c r="C52" t="s">
        <v>67</v>
      </c>
      <c r="D52">
        <v>52808</v>
      </c>
      <c r="E52">
        <v>33533</v>
      </c>
      <c r="F52">
        <v>42206</v>
      </c>
      <c r="G52" t="s">
        <v>67</v>
      </c>
      <c r="H52" t="s">
        <v>67</v>
      </c>
    </row>
    <row r="53" spans="1:8" x14ac:dyDescent="0.25">
      <c r="A53" s="5" t="s">
        <v>126</v>
      </c>
      <c r="B53" s="5" t="s">
        <v>127</v>
      </c>
      <c r="C53" t="s">
        <v>67</v>
      </c>
      <c r="D53">
        <v>13279</v>
      </c>
      <c r="E53">
        <v>17505</v>
      </c>
      <c r="F53">
        <v>26844</v>
      </c>
      <c r="G53" t="s">
        <v>67</v>
      </c>
      <c r="H53" t="s">
        <v>67</v>
      </c>
    </row>
    <row r="54" spans="1:8" x14ac:dyDescent="0.25">
      <c r="A54" s="5" t="s">
        <v>128</v>
      </c>
      <c r="B54" s="5" t="s">
        <v>129</v>
      </c>
      <c r="C54" t="s">
        <v>67</v>
      </c>
      <c r="D54">
        <v>9823</v>
      </c>
      <c r="E54">
        <v>-1926</v>
      </c>
      <c r="F54">
        <v>-26789</v>
      </c>
      <c r="G54" t="s">
        <v>67</v>
      </c>
      <c r="H54" t="s">
        <v>67</v>
      </c>
    </row>
    <row r="55" spans="1:8" x14ac:dyDescent="0.25">
      <c r="A55" s="5" t="s">
        <v>130</v>
      </c>
      <c r="B55" s="5" t="s">
        <v>131</v>
      </c>
      <c r="C55" t="s">
        <v>67</v>
      </c>
      <c r="D55">
        <v>56.9</v>
      </c>
      <c r="E55" t="s">
        <v>67</v>
      </c>
      <c r="F55" t="s">
        <v>67</v>
      </c>
      <c r="G55" t="s">
        <v>67</v>
      </c>
      <c r="H55" t="s">
        <v>67</v>
      </c>
    </row>
    <row r="56" spans="1:8" x14ac:dyDescent="0.25">
      <c r="A56" s="5" t="s">
        <v>132</v>
      </c>
      <c r="B56" s="5" t="s">
        <v>133</v>
      </c>
      <c r="C56" t="s">
        <v>67</v>
      </c>
      <c r="D56">
        <v>10.59</v>
      </c>
      <c r="E56">
        <v>9.09</v>
      </c>
      <c r="F56">
        <v>11.08</v>
      </c>
      <c r="G56" t="s">
        <v>67</v>
      </c>
      <c r="H56" t="s">
        <v>67</v>
      </c>
    </row>
    <row r="57" spans="1:8" x14ac:dyDescent="0.25">
      <c r="A57" s="5" t="s">
        <v>134</v>
      </c>
      <c r="B57" s="5" t="s">
        <v>135</v>
      </c>
      <c r="C57" t="s">
        <v>67</v>
      </c>
      <c r="D57">
        <v>7</v>
      </c>
      <c r="E57">
        <v>3.74</v>
      </c>
      <c r="F57">
        <v>3.5</v>
      </c>
      <c r="G57" t="s">
        <v>67</v>
      </c>
      <c r="H57" t="s">
        <v>67</v>
      </c>
    </row>
    <row r="58" spans="1:8" x14ac:dyDescent="0.25">
      <c r="A58" s="5" t="s">
        <v>136</v>
      </c>
      <c r="B58" s="5" t="s">
        <v>137</v>
      </c>
      <c r="C58" t="s">
        <v>67</v>
      </c>
      <c r="D58">
        <v>-35.92</v>
      </c>
      <c r="E58">
        <v>-36.71</v>
      </c>
      <c r="F58">
        <v>-28.6</v>
      </c>
      <c r="G58" t="s">
        <v>67</v>
      </c>
      <c r="H58" t="s">
        <v>67</v>
      </c>
    </row>
    <row r="59" spans="1:8" x14ac:dyDescent="0.25">
      <c r="A59" s="5" t="s">
        <v>138</v>
      </c>
      <c r="B59" s="5" t="s">
        <v>139</v>
      </c>
      <c r="C59" t="s">
        <v>67</v>
      </c>
      <c r="D59" t="s">
        <v>67</v>
      </c>
      <c r="E59" t="s">
        <v>67</v>
      </c>
      <c r="F59" t="s">
        <v>67</v>
      </c>
      <c r="G59" t="s">
        <v>67</v>
      </c>
      <c r="H59" t="s">
        <v>67</v>
      </c>
    </row>
    <row r="60" spans="1:8" x14ac:dyDescent="0.25">
      <c r="A60" s="5" t="s">
        <v>140</v>
      </c>
      <c r="B60" s="5" t="s">
        <v>141</v>
      </c>
      <c r="C60" t="s">
        <v>67</v>
      </c>
      <c r="D60">
        <v>1.8</v>
      </c>
      <c r="E60">
        <v>-0.6</v>
      </c>
      <c r="F60">
        <v>-6.6</v>
      </c>
      <c r="G60" t="s">
        <v>67</v>
      </c>
      <c r="H60" t="s">
        <v>67</v>
      </c>
    </row>
    <row r="61" spans="1:8" x14ac:dyDescent="0.25">
      <c r="A61" s="5" t="s">
        <v>142</v>
      </c>
      <c r="B61" s="5" t="s">
        <v>143</v>
      </c>
      <c r="C61" t="s">
        <v>67</v>
      </c>
      <c r="D61">
        <v>12.31</v>
      </c>
      <c r="E61">
        <v>-2.37</v>
      </c>
      <c r="F61">
        <v>-20.05</v>
      </c>
      <c r="G61">
        <v>-21</v>
      </c>
      <c r="H61">
        <v>-31.95</v>
      </c>
    </row>
    <row r="62" spans="1:8" x14ac:dyDescent="0.25">
      <c r="A62" s="5" t="s">
        <v>144</v>
      </c>
      <c r="B62" s="5" t="s">
        <v>145</v>
      </c>
      <c r="C62" t="s">
        <v>67</v>
      </c>
      <c r="D62">
        <v>18.600000000000001</v>
      </c>
      <c r="E62">
        <v>-5.74</v>
      </c>
      <c r="F62">
        <v>-63.47</v>
      </c>
      <c r="G62">
        <v>-63.1</v>
      </c>
      <c r="H62">
        <v>-147.16999999999999</v>
      </c>
    </row>
    <row r="63" spans="1:8" x14ac:dyDescent="0.25">
      <c r="A63" s="5" t="s">
        <v>146</v>
      </c>
      <c r="B63" s="5" t="s">
        <v>147</v>
      </c>
      <c r="C63" t="s">
        <v>67</v>
      </c>
      <c r="D63">
        <v>8.9600000000000009</v>
      </c>
      <c r="E63">
        <v>-2.04</v>
      </c>
      <c r="F63">
        <v>-15.98</v>
      </c>
      <c r="G63">
        <v>-9.4499999999999993</v>
      </c>
      <c r="H63">
        <v>-15.45</v>
      </c>
    </row>
    <row r="64" spans="1:8" x14ac:dyDescent="0.25">
      <c r="A64" s="5" t="s">
        <v>148</v>
      </c>
      <c r="B64" s="5" t="s">
        <v>148</v>
      </c>
      <c r="C64" t="s">
        <v>67</v>
      </c>
      <c r="D64">
        <v>8.61</v>
      </c>
      <c r="E64">
        <v>-1.91</v>
      </c>
      <c r="F64">
        <v>-16.850000000000001</v>
      </c>
      <c r="G64">
        <v>-11.48</v>
      </c>
      <c r="H64">
        <v>-17.600000000000001</v>
      </c>
    </row>
    <row r="65" spans="1:8" x14ac:dyDescent="0.25">
      <c r="A65" s="5" t="s">
        <v>149</v>
      </c>
      <c r="B65" s="5" t="s">
        <v>150</v>
      </c>
      <c r="C65" t="s">
        <v>67</v>
      </c>
      <c r="D65">
        <v>35.53</v>
      </c>
      <c r="E65">
        <v>43.68</v>
      </c>
      <c r="F65">
        <v>37.33</v>
      </c>
      <c r="G65">
        <v>18.21</v>
      </c>
      <c r="H65">
        <v>13.92</v>
      </c>
    </row>
    <row r="66" spans="1:8" x14ac:dyDescent="0.25">
      <c r="A66" s="5" t="s">
        <v>151</v>
      </c>
      <c r="B66" s="5" t="s">
        <v>152</v>
      </c>
      <c r="C66" t="s">
        <v>67</v>
      </c>
      <c r="D66">
        <v>69.95</v>
      </c>
      <c r="E66">
        <v>80.55</v>
      </c>
      <c r="F66">
        <v>84.02</v>
      </c>
      <c r="G66">
        <v>54.66</v>
      </c>
      <c r="H66">
        <v>55.1</v>
      </c>
    </row>
    <row r="67" spans="1:8" x14ac:dyDescent="0.25">
      <c r="A67" s="5" t="s">
        <v>153</v>
      </c>
      <c r="B67" s="5" t="s">
        <v>154</v>
      </c>
      <c r="C67" t="s">
        <v>67</v>
      </c>
      <c r="D67">
        <v>30.05</v>
      </c>
      <c r="E67">
        <v>19.45</v>
      </c>
      <c r="F67">
        <v>15.98</v>
      </c>
      <c r="G67">
        <v>45.34</v>
      </c>
      <c r="H67">
        <v>44.9</v>
      </c>
    </row>
    <row r="68" spans="1:8" x14ac:dyDescent="0.25">
      <c r="A68" s="5" t="s">
        <v>155</v>
      </c>
      <c r="B68" s="5" t="s">
        <v>156</v>
      </c>
      <c r="C68" t="s">
        <v>67</v>
      </c>
      <c r="D68">
        <v>42.96</v>
      </c>
      <c r="E68">
        <v>24.15</v>
      </c>
      <c r="F68">
        <v>19.03</v>
      </c>
      <c r="G68">
        <v>82.94</v>
      </c>
      <c r="H68">
        <v>81.5</v>
      </c>
    </row>
    <row r="69" spans="1:8" x14ac:dyDescent="0.25">
      <c r="A69" s="5" t="s">
        <v>303</v>
      </c>
      <c r="B69" s="5" t="s">
        <v>304</v>
      </c>
      <c r="C69" t="s">
        <v>67</v>
      </c>
      <c r="D69">
        <v>25.14</v>
      </c>
      <c r="E69">
        <v>52.2</v>
      </c>
      <c r="F69">
        <v>63.6</v>
      </c>
      <c r="G69">
        <v>71.62</v>
      </c>
    </row>
    <row r="70" spans="1:8" x14ac:dyDescent="0.25">
      <c r="A70" s="5" t="s">
        <v>157</v>
      </c>
      <c r="B70" s="5" t="s">
        <v>158</v>
      </c>
      <c r="C70" t="s">
        <v>67</v>
      </c>
      <c r="D70">
        <v>35.53</v>
      </c>
      <c r="E70">
        <v>43.68</v>
      </c>
      <c r="F70">
        <v>37.33</v>
      </c>
      <c r="G70">
        <v>18.21</v>
      </c>
    </row>
    <row r="71" spans="1:8" x14ac:dyDescent="0.25">
      <c r="A71" s="5" t="s">
        <v>159</v>
      </c>
      <c r="B71" s="5" t="s">
        <v>160</v>
      </c>
      <c r="C71" t="s">
        <v>67</v>
      </c>
      <c r="D71">
        <v>18.59</v>
      </c>
      <c r="E71">
        <v>-5.74</v>
      </c>
      <c r="F71">
        <v>-63.47</v>
      </c>
      <c r="G71">
        <v>-63.1</v>
      </c>
    </row>
    <row r="72" spans="1:8" x14ac:dyDescent="0.25">
      <c r="A72" s="5" t="s">
        <v>161</v>
      </c>
      <c r="B72" s="5" t="s">
        <v>162</v>
      </c>
      <c r="C72" t="s">
        <v>67</v>
      </c>
      <c r="D72">
        <v>-52.34</v>
      </c>
      <c r="E72">
        <v>-36.340000000000003</v>
      </c>
      <c r="F72">
        <v>-45.08</v>
      </c>
      <c r="G72">
        <v>-53.8</v>
      </c>
    </row>
    <row r="73" spans="1:8" x14ac:dyDescent="0.25">
      <c r="A73" s="5" t="s">
        <v>163</v>
      </c>
      <c r="B73" s="5" t="s">
        <v>164</v>
      </c>
      <c r="C73" t="s">
        <v>67</v>
      </c>
      <c r="D73">
        <v>46.32</v>
      </c>
      <c r="E73">
        <v>33.17</v>
      </c>
      <c r="F73">
        <v>26.55</v>
      </c>
      <c r="G73">
        <v>18.2</v>
      </c>
    </row>
    <row r="74" spans="1:8" x14ac:dyDescent="0.25">
      <c r="A74" s="5" t="s">
        <v>165</v>
      </c>
      <c r="B74" s="5" t="s">
        <v>166</v>
      </c>
      <c r="C74" t="s">
        <v>67</v>
      </c>
      <c r="D74">
        <v>64.459999999999994</v>
      </c>
      <c r="E74">
        <v>56.31</v>
      </c>
      <c r="F74">
        <v>62.7</v>
      </c>
      <c r="G74">
        <v>81.8</v>
      </c>
    </row>
    <row r="75" spans="1:8" x14ac:dyDescent="0.25">
      <c r="A75" s="5" t="s">
        <v>167</v>
      </c>
      <c r="B75" s="5" t="s">
        <v>168</v>
      </c>
      <c r="C75" t="s">
        <v>67</v>
      </c>
      <c r="D75">
        <v>8.61</v>
      </c>
      <c r="E75">
        <v>-1.91</v>
      </c>
      <c r="F75">
        <v>-16.850000000000001</v>
      </c>
      <c r="G75">
        <v>-11.48</v>
      </c>
    </row>
    <row r="76" spans="1:8" x14ac:dyDescent="0.25">
      <c r="A76" s="5" t="s">
        <v>169</v>
      </c>
      <c r="B76" s="5" t="s">
        <v>170</v>
      </c>
      <c r="C76" t="s">
        <v>67</v>
      </c>
      <c r="D76">
        <v>-31.53</v>
      </c>
      <c r="E76">
        <v>-14.41</v>
      </c>
      <c r="F76">
        <v>-13.42</v>
      </c>
      <c r="G76">
        <v>-11.46</v>
      </c>
    </row>
    <row r="77" spans="1:8" x14ac:dyDescent="0.25">
      <c r="A77" s="5" t="s">
        <v>171</v>
      </c>
      <c r="B77" s="5" t="s">
        <v>172</v>
      </c>
      <c r="C77" t="s">
        <v>67</v>
      </c>
      <c r="D77">
        <v>108.65</v>
      </c>
      <c r="E77">
        <v>143.22</v>
      </c>
      <c r="F77">
        <v>133.88</v>
      </c>
      <c r="G77">
        <v>67.55</v>
      </c>
    </row>
    <row r="78" spans="1:8" x14ac:dyDescent="0.25">
      <c r="A78" s="5" t="s">
        <v>173</v>
      </c>
      <c r="B78" s="5" t="s">
        <v>174</v>
      </c>
      <c r="C78" t="s">
        <v>67</v>
      </c>
      <c r="D78">
        <v>153.68</v>
      </c>
      <c r="E78">
        <v>267.5</v>
      </c>
      <c r="F78">
        <v>344.1</v>
      </c>
      <c r="G78">
        <v>125.24</v>
      </c>
    </row>
    <row r="79" spans="1:8" x14ac:dyDescent="0.25">
      <c r="A79" s="5" t="s">
        <v>175</v>
      </c>
      <c r="B79" s="5" t="s">
        <v>176</v>
      </c>
      <c r="C79" t="s">
        <v>67</v>
      </c>
      <c r="D79">
        <v>-6780.9776000000002</v>
      </c>
      <c r="E79">
        <v>-6825.4903000000004</v>
      </c>
      <c r="F79">
        <v>-5219.5</v>
      </c>
      <c r="G79" t="s">
        <v>67</v>
      </c>
    </row>
    <row r="80" spans="1:8" x14ac:dyDescent="0.25">
      <c r="A80" s="5" t="s">
        <v>177</v>
      </c>
      <c r="B80" s="5" t="s">
        <v>178</v>
      </c>
      <c r="C80">
        <v>-9.9499999999999886</v>
      </c>
      <c r="D80">
        <v>-2.8499999999999939</v>
      </c>
      <c r="E80">
        <v>-3.4300000000000068</v>
      </c>
      <c r="F80" t="s">
        <v>67</v>
      </c>
      <c r="G80" t="s">
        <v>67</v>
      </c>
    </row>
    <row r="81" spans="1:7" x14ac:dyDescent="0.25">
      <c r="A81" s="5" t="s">
        <v>179</v>
      </c>
      <c r="B81" s="5" t="s">
        <v>180</v>
      </c>
      <c r="C81" t="s">
        <v>67</v>
      </c>
      <c r="D81">
        <v>86.14</v>
      </c>
      <c r="E81">
        <v>22.33</v>
      </c>
      <c r="F81">
        <v>83.06</v>
      </c>
      <c r="G81">
        <v>78.7</v>
      </c>
    </row>
    <row r="82" spans="1:7" x14ac:dyDescent="0.25">
      <c r="A82" s="5" t="s">
        <v>181</v>
      </c>
      <c r="B82" s="5" t="s">
        <v>182</v>
      </c>
      <c r="C82" t="s">
        <v>67</v>
      </c>
      <c r="D82">
        <v>63.84</v>
      </c>
      <c r="E82">
        <v>61.36</v>
      </c>
      <c r="F82" t="s">
        <v>67</v>
      </c>
      <c r="G82" t="s">
        <v>67</v>
      </c>
    </row>
    <row r="83" spans="1:7" x14ac:dyDescent="0.25">
      <c r="A83" s="5" t="s">
        <v>183</v>
      </c>
      <c r="B83" s="5" t="s">
        <v>184</v>
      </c>
      <c r="C83" t="s">
        <v>67</v>
      </c>
      <c r="D83" t="s">
        <v>67</v>
      </c>
      <c r="E83" t="s">
        <v>67</v>
      </c>
      <c r="F83" t="s">
        <v>67</v>
      </c>
      <c r="G83" t="s">
        <v>67</v>
      </c>
    </row>
    <row r="84" spans="1:7" x14ac:dyDescent="0.25">
      <c r="A84" s="5" t="s">
        <v>185</v>
      </c>
      <c r="B84" s="5" t="s">
        <v>186</v>
      </c>
      <c r="C84" t="s">
        <v>67</v>
      </c>
      <c r="D84" t="s">
        <v>67</v>
      </c>
      <c r="E84" t="s">
        <v>67</v>
      </c>
      <c r="F84" t="s">
        <v>67</v>
      </c>
      <c r="G84" t="s">
        <v>67</v>
      </c>
    </row>
    <row r="85" spans="1:7" x14ac:dyDescent="0.25">
      <c r="A85" s="5" t="s">
        <v>187</v>
      </c>
      <c r="B85" s="5" t="s">
        <v>188</v>
      </c>
      <c r="C85" t="s">
        <v>67</v>
      </c>
      <c r="D85">
        <v>-702.62</v>
      </c>
      <c r="E85">
        <v>-88.93</v>
      </c>
      <c r="F85">
        <v>84.15</v>
      </c>
      <c r="G85">
        <v>-23.39</v>
      </c>
    </row>
    <row r="86" spans="1:7" x14ac:dyDescent="0.25">
      <c r="A86" s="5" t="s">
        <v>189</v>
      </c>
      <c r="B86" s="5" t="s">
        <v>190</v>
      </c>
      <c r="C86" t="s">
        <v>67</v>
      </c>
      <c r="D86">
        <v>-235.8</v>
      </c>
      <c r="E86">
        <v>-9.39</v>
      </c>
      <c r="F86" t="s">
        <v>67</v>
      </c>
      <c r="G86" t="s">
        <v>67</v>
      </c>
    </row>
    <row r="87" spans="1:7" x14ac:dyDescent="0.25">
      <c r="A87" s="5" t="s">
        <v>191</v>
      </c>
      <c r="B87" s="5" t="s">
        <v>192</v>
      </c>
      <c r="C87" t="s">
        <v>67</v>
      </c>
      <c r="D87" t="s">
        <v>67</v>
      </c>
      <c r="E87" t="s">
        <v>67</v>
      </c>
      <c r="F87" t="s">
        <v>67</v>
      </c>
      <c r="G87" t="s">
        <v>67</v>
      </c>
    </row>
    <row r="88" spans="1:7" x14ac:dyDescent="0.25">
      <c r="A88" s="5" t="s">
        <v>193</v>
      </c>
      <c r="B88" s="5" t="s">
        <v>194</v>
      </c>
      <c r="C88" t="s">
        <v>67</v>
      </c>
      <c r="D88" t="s">
        <v>67</v>
      </c>
      <c r="E88" t="s">
        <v>67</v>
      </c>
      <c r="F88" t="s">
        <v>67</v>
      </c>
      <c r="G88" t="s">
        <v>67</v>
      </c>
    </row>
    <row r="89" spans="1:7" x14ac:dyDescent="0.25">
      <c r="A89" s="5" t="s">
        <v>195</v>
      </c>
      <c r="B89" s="5" t="s">
        <v>196</v>
      </c>
      <c r="C89" t="s">
        <v>67</v>
      </c>
      <c r="D89" t="s">
        <v>67</v>
      </c>
      <c r="E89" t="s">
        <v>67</v>
      </c>
      <c r="F89" t="s">
        <v>67</v>
      </c>
      <c r="G89" t="s">
        <v>67</v>
      </c>
    </row>
    <row r="90" spans="1:7" x14ac:dyDescent="0.25">
      <c r="A90" s="5" t="s">
        <v>197</v>
      </c>
      <c r="B90" s="5" t="s">
        <v>198</v>
      </c>
      <c r="C90" t="s">
        <v>67</v>
      </c>
      <c r="D90">
        <v>168.1</v>
      </c>
      <c r="E90">
        <v>-1.39</v>
      </c>
      <c r="F90">
        <v>53.38</v>
      </c>
      <c r="G90">
        <v>-19.62</v>
      </c>
    </row>
    <row r="91" spans="1:7" x14ac:dyDescent="0.25">
      <c r="A91" s="5" t="s">
        <v>199</v>
      </c>
      <c r="B91" s="5" t="s">
        <v>200</v>
      </c>
      <c r="C91" t="s">
        <v>67</v>
      </c>
      <c r="D91">
        <v>73.36</v>
      </c>
      <c r="E91">
        <v>10.79</v>
      </c>
      <c r="F91" t="s">
        <v>67</v>
      </c>
      <c r="G91" t="s">
        <v>67</v>
      </c>
    </row>
    <row r="92" spans="1:7" x14ac:dyDescent="0.25">
      <c r="A92" s="5" t="s">
        <v>201</v>
      </c>
      <c r="B92" s="5" t="s">
        <v>202</v>
      </c>
      <c r="C92" t="s">
        <v>67</v>
      </c>
      <c r="D92" t="s">
        <v>67</v>
      </c>
      <c r="E92" t="s">
        <v>67</v>
      </c>
      <c r="F92" t="s">
        <v>67</v>
      </c>
      <c r="G92" t="s">
        <v>67</v>
      </c>
    </row>
    <row r="93" spans="1:7" x14ac:dyDescent="0.25">
      <c r="A93" s="5" t="s">
        <v>203</v>
      </c>
      <c r="B93" s="5" t="s">
        <v>204</v>
      </c>
      <c r="C93" t="s">
        <v>67</v>
      </c>
      <c r="D93" t="s">
        <v>67</v>
      </c>
      <c r="E93" t="s">
        <v>67</v>
      </c>
      <c r="F93" t="s">
        <v>67</v>
      </c>
      <c r="G93" t="s">
        <v>67</v>
      </c>
    </row>
    <row r="94" spans="1:7" x14ac:dyDescent="0.25">
      <c r="A94" s="5" t="s">
        <v>205</v>
      </c>
      <c r="B94" s="5" t="s">
        <v>206</v>
      </c>
      <c r="C94" t="s">
        <v>67</v>
      </c>
      <c r="D94">
        <v>-2.15</v>
      </c>
      <c r="E94">
        <v>28.36</v>
      </c>
      <c r="F94" t="s">
        <v>67</v>
      </c>
      <c r="G94" t="s">
        <v>67</v>
      </c>
    </row>
    <row r="95" spans="1:7" x14ac:dyDescent="0.25">
      <c r="A95" s="5" t="s">
        <v>207</v>
      </c>
      <c r="B95" s="5" t="s">
        <v>208</v>
      </c>
      <c r="C95" t="s">
        <v>67</v>
      </c>
      <c r="D95" t="s">
        <v>67</v>
      </c>
      <c r="E95" t="s">
        <v>67</v>
      </c>
      <c r="F95" t="s">
        <v>67</v>
      </c>
      <c r="G95" t="s">
        <v>67</v>
      </c>
    </row>
    <row r="96" spans="1:7" x14ac:dyDescent="0.25">
      <c r="A96" s="5" t="s">
        <v>209</v>
      </c>
      <c r="B96" s="5" t="s">
        <v>210</v>
      </c>
      <c r="C96" t="s">
        <v>67</v>
      </c>
      <c r="D96" t="s">
        <v>67</v>
      </c>
      <c r="E96" t="s">
        <v>67</v>
      </c>
      <c r="F96" t="s">
        <v>67</v>
      </c>
      <c r="G96" t="s">
        <v>67</v>
      </c>
    </row>
    <row r="97" spans="1:8" x14ac:dyDescent="0.25">
      <c r="A97" s="5" t="s">
        <v>211</v>
      </c>
      <c r="B97" s="5" t="s">
        <v>212</v>
      </c>
      <c r="C97" t="s">
        <v>67</v>
      </c>
      <c r="D97" t="s">
        <v>67</v>
      </c>
      <c r="E97" t="s">
        <v>67</v>
      </c>
      <c r="F97" t="s">
        <v>67</v>
      </c>
      <c r="G97" t="s">
        <v>67</v>
      </c>
    </row>
    <row r="98" spans="1:8" x14ac:dyDescent="0.25">
      <c r="A98" s="5" t="s">
        <v>213</v>
      </c>
      <c r="B98" s="5" t="s">
        <v>214</v>
      </c>
      <c r="C98" t="s">
        <v>67</v>
      </c>
      <c r="D98">
        <v>331.7</v>
      </c>
      <c r="E98">
        <v>548.4</v>
      </c>
      <c r="F98">
        <v>542.4</v>
      </c>
      <c r="G98">
        <v>59.9</v>
      </c>
      <c r="H98">
        <v>12.7</v>
      </c>
    </row>
  </sheetData>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L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8" customWidth="1"/>
  </cols>
  <sheetData>
    <row r="1" spans="1:12" ht="18.75" customHeight="1" x14ac:dyDescent="0.3">
      <c r="A1" s="1" t="s">
        <v>1234</v>
      </c>
      <c r="B1" s="2" t="s">
        <v>1235</v>
      </c>
      <c r="C1" s="2"/>
      <c r="D1" s="2"/>
      <c r="E1" s="2"/>
      <c r="F1" s="2" t="str">
        <f>HYPERLINK("dax-30_Stock_Data_EUR.xlsx#INDEX!A1", "Back to INDEX")</f>
        <v>Back to INDEX</v>
      </c>
      <c r="G1" s="2"/>
      <c r="H1" s="2"/>
      <c r="I1" s="2"/>
      <c r="J1" s="2"/>
      <c r="K1" s="2"/>
      <c r="L1" s="2"/>
    </row>
    <row r="2" spans="1:12" x14ac:dyDescent="0.25">
      <c r="A2" s="3"/>
      <c r="B2" s="4"/>
      <c r="C2" s="4"/>
      <c r="D2" s="4"/>
      <c r="E2" s="4"/>
      <c r="F2" s="4"/>
      <c r="G2" s="4"/>
      <c r="H2" s="4"/>
      <c r="I2" s="4"/>
      <c r="J2" s="4"/>
      <c r="K2" s="4"/>
      <c r="L2" s="4"/>
    </row>
    <row r="3" spans="1:12" x14ac:dyDescent="0.25">
      <c r="A3" s="5" t="s">
        <v>3</v>
      </c>
      <c r="C3" s="5" t="s">
        <v>4</v>
      </c>
      <c r="D3" s="5"/>
      <c r="G3" s="5" t="s">
        <v>5</v>
      </c>
      <c r="H3" s="5"/>
      <c r="J3" s="5" t="s">
        <v>6</v>
      </c>
      <c r="K3" s="5"/>
    </row>
    <row r="4" spans="1:12" x14ac:dyDescent="0.25">
      <c r="A4" s="5" t="s">
        <v>7</v>
      </c>
      <c r="B4" t="s">
        <v>1236</v>
      </c>
      <c r="C4" s="5" t="s">
        <v>9</v>
      </c>
      <c r="D4" s="5"/>
      <c r="E4" t="s">
        <v>1237</v>
      </c>
      <c r="G4" t="s">
        <v>1049</v>
      </c>
      <c r="H4" t="s">
        <v>220</v>
      </c>
      <c r="J4" t="s">
        <v>1238</v>
      </c>
      <c r="L4" t="s">
        <v>1239</v>
      </c>
    </row>
    <row r="5" spans="1:12" x14ac:dyDescent="0.25">
      <c r="A5" s="5" t="s">
        <v>15</v>
      </c>
      <c r="B5" t="s">
        <v>1240</v>
      </c>
      <c r="C5" s="5" t="s">
        <v>17</v>
      </c>
      <c r="D5" s="5"/>
      <c r="E5" t="s">
        <v>1241</v>
      </c>
      <c r="G5" t="s">
        <v>1242</v>
      </c>
      <c r="H5" t="s">
        <v>12</v>
      </c>
      <c r="J5" t="s">
        <v>21</v>
      </c>
      <c r="L5" t="s">
        <v>1243</v>
      </c>
    </row>
    <row r="6" spans="1:12" x14ac:dyDescent="0.25">
      <c r="A6" s="5" t="s">
        <v>23</v>
      </c>
      <c r="B6" t="s">
        <v>1244</v>
      </c>
      <c r="C6" s="5" t="s">
        <v>25</v>
      </c>
      <c r="D6" s="5"/>
      <c r="E6" t="s">
        <v>1245</v>
      </c>
      <c r="G6" t="s">
        <v>27</v>
      </c>
      <c r="H6" t="s">
        <v>20</v>
      </c>
    </row>
    <row r="7" spans="1:12" x14ac:dyDescent="0.25">
      <c r="A7" s="5" t="s">
        <v>29</v>
      </c>
      <c r="B7" t="s">
        <v>67</v>
      </c>
      <c r="C7" s="5" t="s">
        <v>37</v>
      </c>
      <c r="D7" s="5"/>
      <c r="E7" t="s">
        <v>1246</v>
      </c>
      <c r="G7" t="s">
        <v>1247</v>
      </c>
      <c r="H7" t="s">
        <v>28</v>
      </c>
    </row>
    <row r="8" spans="1:12" x14ac:dyDescent="0.25">
      <c r="A8" s="5" t="s">
        <v>35</v>
      </c>
      <c r="B8" t="s">
        <v>36</v>
      </c>
      <c r="C8" s="5" t="s">
        <v>43</v>
      </c>
      <c r="D8" s="5"/>
      <c r="E8" t="s">
        <v>1248</v>
      </c>
      <c r="G8" t="s">
        <v>1249</v>
      </c>
      <c r="H8" t="s">
        <v>34</v>
      </c>
    </row>
    <row r="9" spans="1:12" x14ac:dyDescent="0.25">
      <c r="A9" s="5" t="s">
        <v>41</v>
      </c>
      <c r="B9" t="s">
        <v>42</v>
      </c>
      <c r="C9" s="5" t="s">
        <v>47</v>
      </c>
      <c r="D9" s="5"/>
      <c r="E9" t="s">
        <v>1250</v>
      </c>
      <c r="G9" t="s">
        <v>1251</v>
      </c>
      <c r="H9" t="s">
        <v>40</v>
      </c>
    </row>
    <row r="10" spans="1:12" x14ac:dyDescent="0.25">
      <c r="A10" s="5" t="s">
        <v>45</v>
      </c>
      <c r="B10" t="s">
        <v>1252</v>
      </c>
      <c r="C10" s="5"/>
      <c r="D10" s="5"/>
    </row>
    <row r="11" spans="1:12" x14ac:dyDescent="0.25">
      <c r="A11" s="5" t="s">
        <v>49</v>
      </c>
      <c r="B11" t="s">
        <v>613</v>
      </c>
    </row>
    <row r="12" spans="1:12" x14ac:dyDescent="0.25">
      <c r="A12" s="5" t="s">
        <v>51</v>
      </c>
      <c r="B12" t="s">
        <v>720</v>
      </c>
    </row>
    <row r="13" spans="1:12" x14ac:dyDescent="0.25">
      <c r="A13" s="5" t="s">
        <v>53</v>
      </c>
      <c r="B13" t="s">
        <v>1253</v>
      </c>
    </row>
    <row r="14" spans="1:12" x14ac:dyDescent="0.25">
      <c r="A14" s="5" t="s">
        <v>55</v>
      </c>
      <c r="B14" t="s">
        <v>1254</v>
      </c>
    </row>
    <row r="15" spans="1:12" x14ac:dyDescent="0.25">
      <c r="A15" s="5" t="s">
        <v>57</v>
      </c>
      <c r="B15" t="s">
        <v>1255</v>
      </c>
    </row>
    <row r="16" spans="1:12" x14ac:dyDescent="0.25">
      <c r="A16" s="5" t="s">
        <v>59</v>
      </c>
      <c r="B16" t="s">
        <v>1256</v>
      </c>
    </row>
    <row r="17" spans="1:12" x14ac:dyDescent="0.25">
      <c r="A17" s="5" t="s">
        <v>61</v>
      </c>
      <c r="B17" t="s">
        <v>1257</v>
      </c>
    </row>
    <row r="18" spans="1:12" x14ac:dyDescent="0.25">
      <c r="A18" s="3"/>
      <c r="B18" s="4"/>
      <c r="C18" s="4"/>
      <c r="D18" s="4"/>
      <c r="E18" s="4"/>
      <c r="F18" s="4"/>
      <c r="G18" s="4"/>
      <c r="H18" s="4"/>
      <c r="I18" s="4"/>
      <c r="J18" s="4"/>
      <c r="K18" s="4"/>
      <c r="L18" s="4"/>
    </row>
    <row r="19" spans="1:12" x14ac:dyDescent="0.25">
      <c r="A19" s="5" t="s">
        <v>63</v>
      </c>
      <c r="B19" s="5" t="s">
        <v>64</v>
      </c>
      <c r="C19" s="5">
        <v>2019</v>
      </c>
      <c r="D19" s="5">
        <v>2018</v>
      </c>
      <c r="E19" s="5">
        <v>2017</v>
      </c>
      <c r="F19" s="5">
        <v>2016</v>
      </c>
      <c r="G19" s="5"/>
      <c r="H19" s="5"/>
      <c r="I19" s="5"/>
      <c r="J19" s="5"/>
      <c r="K19" s="5"/>
      <c r="L19" s="5"/>
    </row>
    <row r="20" spans="1:12" x14ac:dyDescent="0.25">
      <c r="A20" s="5" t="s">
        <v>65</v>
      </c>
      <c r="B20" s="5" t="s">
        <v>66</v>
      </c>
      <c r="C20">
        <v>701</v>
      </c>
      <c r="D20">
        <v>572.4</v>
      </c>
      <c r="E20">
        <v>467.1</v>
      </c>
      <c r="F20">
        <v>444.5</v>
      </c>
    </row>
    <row r="21" spans="1:12" x14ac:dyDescent="0.25">
      <c r="A21" s="5" t="s">
        <v>68</v>
      </c>
      <c r="B21" s="5" t="s">
        <v>69</v>
      </c>
      <c r="C21">
        <v>119.5</v>
      </c>
      <c r="D21">
        <v>107.5</v>
      </c>
      <c r="E21">
        <v>92.1</v>
      </c>
      <c r="F21">
        <v>86.8</v>
      </c>
    </row>
    <row r="22" spans="1:12" x14ac:dyDescent="0.25">
      <c r="A22" s="5" t="s">
        <v>70</v>
      </c>
      <c r="B22" s="5" t="s">
        <v>71</v>
      </c>
      <c r="C22">
        <v>-9.4</v>
      </c>
      <c r="D22">
        <v>-3.3</v>
      </c>
      <c r="E22">
        <v>-4.0999999999999996</v>
      </c>
      <c r="F22">
        <v>-3.9</v>
      </c>
    </row>
    <row r="23" spans="1:12" x14ac:dyDescent="0.25">
      <c r="A23" s="5" t="s">
        <v>72</v>
      </c>
      <c r="B23" s="5" t="s">
        <v>73</v>
      </c>
      <c r="C23">
        <v>110.1</v>
      </c>
      <c r="D23">
        <v>104.2</v>
      </c>
      <c r="E23">
        <v>88</v>
      </c>
      <c r="F23">
        <v>82.9</v>
      </c>
    </row>
    <row r="24" spans="1:12" x14ac:dyDescent="0.25">
      <c r="A24" s="5" t="s">
        <v>74</v>
      </c>
      <c r="B24" s="5" t="s">
        <v>75</v>
      </c>
      <c r="C24">
        <v>32.299999999999997</v>
      </c>
      <c r="D24">
        <v>29</v>
      </c>
      <c r="E24">
        <v>10.3</v>
      </c>
      <c r="F24">
        <v>5.9</v>
      </c>
    </row>
    <row r="25" spans="1:12" x14ac:dyDescent="0.25">
      <c r="A25" s="5" t="s">
        <v>76</v>
      </c>
      <c r="B25" s="5" t="s">
        <v>77</v>
      </c>
      <c r="C25">
        <v>77.8</v>
      </c>
      <c r="D25">
        <v>75.2</v>
      </c>
      <c r="E25">
        <v>77.7</v>
      </c>
      <c r="F25">
        <v>77</v>
      </c>
    </row>
    <row r="26" spans="1:12" x14ac:dyDescent="0.25">
      <c r="A26" s="5" t="s">
        <v>78</v>
      </c>
      <c r="B26" s="5" t="s">
        <v>79</v>
      </c>
      <c r="C26" t="s">
        <v>67</v>
      </c>
      <c r="D26" t="s">
        <v>67</v>
      </c>
      <c r="E26" t="s">
        <v>67</v>
      </c>
      <c r="F26">
        <v>-0.2</v>
      </c>
    </row>
    <row r="27" spans="1:12" x14ac:dyDescent="0.25">
      <c r="A27" s="5" t="s">
        <v>80</v>
      </c>
      <c r="B27" s="5" t="s">
        <v>81</v>
      </c>
      <c r="C27">
        <v>77.8</v>
      </c>
      <c r="D27">
        <v>75.2</v>
      </c>
      <c r="E27">
        <v>20.6</v>
      </c>
      <c r="F27">
        <v>16.8</v>
      </c>
    </row>
    <row r="28" spans="1:12" x14ac:dyDescent="0.25">
      <c r="A28" s="5" t="s">
        <v>82</v>
      </c>
      <c r="B28" s="5" t="s">
        <v>83</v>
      </c>
      <c r="C28">
        <v>352.9</v>
      </c>
      <c r="D28">
        <v>371.2</v>
      </c>
      <c r="E28">
        <v>192.9</v>
      </c>
      <c r="F28">
        <v>157</v>
      </c>
    </row>
    <row r="29" spans="1:12" x14ac:dyDescent="0.25">
      <c r="A29" s="5" t="s">
        <v>84</v>
      </c>
      <c r="B29" s="5" t="s">
        <v>85</v>
      </c>
      <c r="C29">
        <v>692</v>
      </c>
      <c r="D29">
        <v>333.4</v>
      </c>
      <c r="E29">
        <v>222.4</v>
      </c>
      <c r="F29">
        <v>154.69999999999999</v>
      </c>
    </row>
    <row r="30" spans="1:12" x14ac:dyDescent="0.25">
      <c r="A30" s="5" t="s">
        <v>86</v>
      </c>
      <c r="B30" s="5" t="s">
        <v>87</v>
      </c>
      <c r="C30">
        <v>1045</v>
      </c>
      <c r="D30">
        <v>704.6</v>
      </c>
      <c r="E30">
        <v>415.3</v>
      </c>
      <c r="F30">
        <v>311.7</v>
      </c>
    </row>
    <row r="31" spans="1:12" x14ac:dyDescent="0.25">
      <c r="A31" s="5" t="s">
        <v>88</v>
      </c>
      <c r="B31" s="5" t="s">
        <v>89</v>
      </c>
      <c r="C31">
        <v>102.4</v>
      </c>
      <c r="D31">
        <v>146.4</v>
      </c>
      <c r="E31">
        <v>80.599999999999994</v>
      </c>
      <c r="F31">
        <v>115.4</v>
      </c>
    </row>
    <row r="32" spans="1:12" x14ac:dyDescent="0.25">
      <c r="A32" s="5" t="s">
        <v>90</v>
      </c>
      <c r="B32" s="5" t="s">
        <v>91</v>
      </c>
      <c r="C32">
        <v>658</v>
      </c>
      <c r="D32">
        <v>302.10000000000002</v>
      </c>
      <c r="E32">
        <v>261</v>
      </c>
      <c r="F32">
        <v>135.5</v>
      </c>
    </row>
    <row r="33" spans="1:6" x14ac:dyDescent="0.25">
      <c r="A33" s="5" t="s">
        <v>92</v>
      </c>
      <c r="B33" s="5" t="s">
        <v>93</v>
      </c>
      <c r="C33">
        <v>760.4</v>
      </c>
      <c r="D33">
        <v>448.5</v>
      </c>
      <c r="E33">
        <v>341.6</v>
      </c>
      <c r="F33">
        <v>250.9</v>
      </c>
    </row>
    <row r="34" spans="1:6" x14ac:dyDescent="0.25">
      <c r="A34" s="5" t="s">
        <v>78</v>
      </c>
      <c r="B34" s="5" t="s">
        <v>79</v>
      </c>
      <c r="C34">
        <v>5.8</v>
      </c>
      <c r="D34">
        <v>3.6</v>
      </c>
      <c r="E34">
        <v>49.9</v>
      </c>
      <c r="F34">
        <v>3.9</v>
      </c>
    </row>
    <row r="35" spans="1:6" x14ac:dyDescent="0.25">
      <c r="A35" s="5" t="s">
        <v>94</v>
      </c>
      <c r="B35" s="5" t="s">
        <v>95</v>
      </c>
      <c r="C35">
        <v>278.7</v>
      </c>
      <c r="D35">
        <v>252.5</v>
      </c>
      <c r="E35">
        <v>23.8</v>
      </c>
      <c r="F35">
        <v>56.9</v>
      </c>
    </row>
    <row r="36" spans="1:6" x14ac:dyDescent="0.25">
      <c r="A36" s="5" t="s">
        <v>96</v>
      </c>
      <c r="B36" s="5" t="s">
        <v>97</v>
      </c>
      <c r="C36">
        <v>1045</v>
      </c>
      <c r="D36">
        <v>704.6</v>
      </c>
      <c r="E36">
        <v>415.3</v>
      </c>
      <c r="F36">
        <v>311.7</v>
      </c>
    </row>
    <row r="37" spans="1:6" x14ac:dyDescent="0.25">
      <c r="A37" s="5" t="s">
        <v>98</v>
      </c>
      <c r="B37" s="5" t="s">
        <v>99</v>
      </c>
      <c r="C37">
        <v>53.84</v>
      </c>
      <c r="D37">
        <v>53.84</v>
      </c>
      <c r="E37" t="s">
        <v>67</v>
      </c>
      <c r="F37" t="s">
        <v>67</v>
      </c>
    </row>
    <row r="38" spans="1:6" x14ac:dyDescent="0.25">
      <c r="A38" s="5" t="s">
        <v>100</v>
      </c>
      <c r="B38" s="5" t="s">
        <v>101</v>
      </c>
      <c r="C38">
        <v>53.84</v>
      </c>
      <c r="D38">
        <v>53.84</v>
      </c>
      <c r="E38" t="s">
        <v>67</v>
      </c>
      <c r="F38" t="s">
        <v>67</v>
      </c>
    </row>
    <row r="39" spans="1:6" x14ac:dyDescent="0.25">
      <c r="A39" s="5" t="s">
        <v>102</v>
      </c>
      <c r="B39" s="5" t="s">
        <v>103</v>
      </c>
      <c r="C39">
        <v>2.04</v>
      </c>
      <c r="D39">
        <v>1.94</v>
      </c>
      <c r="E39" t="s">
        <v>67</v>
      </c>
      <c r="F39" t="s">
        <v>67</v>
      </c>
    </row>
    <row r="40" spans="1:6" x14ac:dyDescent="0.25">
      <c r="A40" s="5" t="s">
        <v>104</v>
      </c>
      <c r="B40" s="5" t="s">
        <v>105</v>
      </c>
      <c r="C40">
        <v>1.43</v>
      </c>
      <c r="D40">
        <v>1.41</v>
      </c>
      <c r="E40">
        <v>1.56</v>
      </c>
      <c r="F40" t="s">
        <v>67</v>
      </c>
    </row>
    <row r="41" spans="1:6" x14ac:dyDescent="0.25">
      <c r="A41" s="5" t="s">
        <v>106</v>
      </c>
      <c r="B41" s="5" t="s">
        <v>107</v>
      </c>
      <c r="C41">
        <v>1.43</v>
      </c>
      <c r="D41">
        <v>1.41</v>
      </c>
      <c r="E41">
        <v>1.56</v>
      </c>
      <c r="F41" t="s">
        <v>67</v>
      </c>
    </row>
    <row r="42" spans="1:6" x14ac:dyDescent="0.25">
      <c r="A42" s="5" t="s">
        <v>108</v>
      </c>
      <c r="B42" s="5" t="s">
        <v>109</v>
      </c>
      <c r="C42">
        <v>0.8</v>
      </c>
      <c r="D42">
        <v>0.77</v>
      </c>
      <c r="E42" t="s">
        <v>67</v>
      </c>
      <c r="F42" t="s">
        <v>67</v>
      </c>
    </row>
    <row r="43" spans="1:6" x14ac:dyDescent="0.25">
      <c r="A43" s="5" t="s">
        <v>110</v>
      </c>
      <c r="B43" s="5" t="s">
        <v>111</v>
      </c>
      <c r="C43" t="s">
        <v>67</v>
      </c>
      <c r="D43">
        <v>41.46</v>
      </c>
      <c r="E43" t="s">
        <v>67</v>
      </c>
      <c r="F43" t="s">
        <v>67</v>
      </c>
    </row>
    <row r="44" spans="1:6" x14ac:dyDescent="0.25">
      <c r="A44" s="5" t="s">
        <v>65</v>
      </c>
      <c r="B44" s="5" t="s">
        <v>66</v>
      </c>
      <c r="C44">
        <v>13.02</v>
      </c>
      <c r="D44">
        <v>10.63</v>
      </c>
      <c r="E44" t="s">
        <v>67</v>
      </c>
      <c r="F44" t="s">
        <v>67</v>
      </c>
    </row>
    <row r="45" spans="1:6" x14ac:dyDescent="0.25">
      <c r="A45" s="5" t="s">
        <v>112</v>
      </c>
      <c r="B45" s="5" t="s">
        <v>113</v>
      </c>
      <c r="C45">
        <v>5.28</v>
      </c>
      <c r="D45">
        <v>4.76</v>
      </c>
      <c r="E45" t="s">
        <v>67</v>
      </c>
      <c r="F45" t="s">
        <v>67</v>
      </c>
    </row>
    <row r="46" spans="1:6" x14ac:dyDescent="0.25">
      <c r="A46" s="5" t="s">
        <v>114</v>
      </c>
      <c r="B46" s="5" t="s">
        <v>115</v>
      </c>
      <c r="C46">
        <v>1.87</v>
      </c>
      <c r="D46">
        <v>2.96</v>
      </c>
      <c r="E46" t="s">
        <v>67</v>
      </c>
      <c r="F46" t="s">
        <v>67</v>
      </c>
    </row>
    <row r="47" spans="1:6" x14ac:dyDescent="0.25">
      <c r="A47" s="5" t="s">
        <v>116</v>
      </c>
      <c r="B47" s="5" t="s">
        <v>117</v>
      </c>
      <c r="C47">
        <v>19.41</v>
      </c>
      <c r="D47">
        <v>13.09</v>
      </c>
      <c r="E47" t="s">
        <v>67</v>
      </c>
      <c r="F47" t="s">
        <v>67</v>
      </c>
    </row>
    <row r="48" spans="1:6" x14ac:dyDescent="0.25">
      <c r="A48" s="5" t="s">
        <v>118</v>
      </c>
      <c r="B48" s="5" t="s">
        <v>119</v>
      </c>
      <c r="C48">
        <v>1853</v>
      </c>
      <c r="D48">
        <v>1619</v>
      </c>
      <c r="E48">
        <v>1240</v>
      </c>
      <c r="F48" t="s">
        <v>67</v>
      </c>
    </row>
    <row r="49" spans="1:6" x14ac:dyDescent="0.25">
      <c r="A49" s="5" t="s">
        <v>120</v>
      </c>
      <c r="B49" s="5" t="s">
        <v>121</v>
      </c>
      <c r="C49">
        <v>115.9</v>
      </c>
      <c r="D49">
        <v>92.3</v>
      </c>
      <c r="E49">
        <v>64.099999999999994</v>
      </c>
      <c r="F49" t="s">
        <v>67</v>
      </c>
    </row>
    <row r="50" spans="1:6" x14ac:dyDescent="0.25">
      <c r="A50" s="5" t="s">
        <v>122</v>
      </c>
      <c r="B50" s="5" t="s">
        <v>123</v>
      </c>
      <c r="C50">
        <v>62547</v>
      </c>
      <c r="D50">
        <v>57011</v>
      </c>
      <c r="E50">
        <v>51694</v>
      </c>
      <c r="F50" t="s">
        <v>67</v>
      </c>
    </row>
    <row r="51" spans="1:6" x14ac:dyDescent="0.25">
      <c r="A51" s="5" t="s">
        <v>124</v>
      </c>
      <c r="B51" s="5" t="s">
        <v>125</v>
      </c>
      <c r="C51">
        <v>378240</v>
      </c>
      <c r="D51">
        <v>353566</v>
      </c>
      <c r="E51">
        <v>376707</v>
      </c>
      <c r="F51" t="s">
        <v>67</v>
      </c>
    </row>
    <row r="52" spans="1:6" x14ac:dyDescent="0.25">
      <c r="A52" s="5" t="s">
        <v>126</v>
      </c>
      <c r="B52" s="5" t="s">
        <v>127</v>
      </c>
      <c r="C52" t="s">
        <v>67</v>
      </c>
      <c r="D52" t="s">
        <v>67</v>
      </c>
      <c r="E52" t="s">
        <v>67</v>
      </c>
      <c r="F52" t="s">
        <v>67</v>
      </c>
    </row>
    <row r="53" spans="1:6" x14ac:dyDescent="0.25">
      <c r="A53" s="5" t="s">
        <v>128</v>
      </c>
      <c r="B53" s="5" t="s">
        <v>129</v>
      </c>
      <c r="C53">
        <v>41986</v>
      </c>
      <c r="D53">
        <v>46448</v>
      </c>
      <c r="E53">
        <v>16613</v>
      </c>
      <c r="F53" t="s">
        <v>67</v>
      </c>
    </row>
    <row r="54" spans="1:6" x14ac:dyDescent="0.25">
      <c r="A54" s="5" t="s">
        <v>130</v>
      </c>
      <c r="B54" s="5" t="s">
        <v>131</v>
      </c>
      <c r="C54">
        <v>28.1</v>
      </c>
      <c r="D54">
        <v>15.9</v>
      </c>
      <c r="E54" t="s">
        <v>67</v>
      </c>
      <c r="F54" t="s">
        <v>67</v>
      </c>
    </row>
    <row r="55" spans="1:6" x14ac:dyDescent="0.25">
      <c r="A55" s="5" t="s">
        <v>132</v>
      </c>
      <c r="B55" s="5" t="s">
        <v>133</v>
      </c>
      <c r="C55">
        <v>3.08</v>
      </c>
      <c r="D55">
        <v>2.11</v>
      </c>
      <c r="E55" t="s">
        <v>67</v>
      </c>
      <c r="F55" t="s">
        <v>67</v>
      </c>
    </row>
    <row r="56" spans="1:6" x14ac:dyDescent="0.25">
      <c r="A56" s="5" t="s">
        <v>134</v>
      </c>
      <c r="B56" s="5" t="s">
        <v>135</v>
      </c>
      <c r="C56">
        <v>7.75</v>
      </c>
      <c r="D56">
        <v>4.78</v>
      </c>
      <c r="E56" t="s">
        <v>67</v>
      </c>
      <c r="F56" t="s">
        <v>67</v>
      </c>
    </row>
    <row r="57" spans="1:6" x14ac:dyDescent="0.25">
      <c r="A57" s="5" t="s">
        <v>136</v>
      </c>
      <c r="B57" s="5" t="s">
        <v>137</v>
      </c>
      <c r="C57">
        <v>21.47</v>
      </c>
      <c r="D57">
        <v>7.59</v>
      </c>
      <c r="E57" t="s">
        <v>67</v>
      </c>
      <c r="F57" t="s">
        <v>67</v>
      </c>
    </row>
    <row r="58" spans="1:6" x14ac:dyDescent="0.25">
      <c r="A58" s="5" t="s">
        <v>138</v>
      </c>
      <c r="B58" s="5" t="s">
        <v>139</v>
      </c>
      <c r="C58">
        <v>1.99</v>
      </c>
      <c r="D58">
        <v>3.43</v>
      </c>
      <c r="E58" t="s">
        <v>67</v>
      </c>
      <c r="F58" t="s">
        <v>67</v>
      </c>
    </row>
    <row r="59" spans="1:6" x14ac:dyDescent="0.25">
      <c r="A59" s="5" t="s">
        <v>140</v>
      </c>
      <c r="B59" s="5" t="s">
        <v>141</v>
      </c>
      <c r="C59">
        <v>3.6</v>
      </c>
      <c r="D59">
        <v>6.3</v>
      </c>
      <c r="E59" t="s">
        <v>67</v>
      </c>
      <c r="F59" t="s">
        <v>67</v>
      </c>
    </row>
    <row r="60" spans="1:6" x14ac:dyDescent="0.25">
      <c r="A60" s="5" t="s">
        <v>142</v>
      </c>
      <c r="B60" s="5" t="s">
        <v>143</v>
      </c>
      <c r="C60">
        <v>27.35</v>
      </c>
      <c r="D60">
        <v>29.36</v>
      </c>
      <c r="E60">
        <v>27.95</v>
      </c>
      <c r="F60">
        <v>27.63</v>
      </c>
    </row>
    <row r="61" spans="1:6" x14ac:dyDescent="0.25">
      <c r="A61" s="5" t="s">
        <v>144</v>
      </c>
      <c r="B61" s="5" t="s">
        <v>145</v>
      </c>
      <c r="C61">
        <v>11.1</v>
      </c>
      <c r="D61">
        <v>13.14</v>
      </c>
      <c r="E61">
        <v>4.41</v>
      </c>
      <c r="F61">
        <v>3.78</v>
      </c>
    </row>
    <row r="62" spans="1:6" x14ac:dyDescent="0.25">
      <c r="A62" s="5" t="s">
        <v>146</v>
      </c>
      <c r="B62" s="5" t="s">
        <v>147</v>
      </c>
      <c r="C62">
        <v>8.51</v>
      </c>
      <c r="D62">
        <v>11.95</v>
      </c>
      <c r="E62">
        <v>8.36</v>
      </c>
      <c r="F62">
        <v>9.4600000000000009</v>
      </c>
    </row>
    <row r="63" spans="1:6" x14ac:dyDescent="0.25">
      <c r="A63" s="5" t="s">
        <v>148</v>
      </c>
      <c r="B63" s="5" t="s">
        <v>148</v>
      </c>
      <c r="C63">
        <v>7.45</v>
      </c>
      <c r="D63">
        <v>10.67</v>
      </c>
      <c r="E63">
        <v>4.96</v>
      </c>
      <c r="F63">
        <v>5.39</v>
      </c>
    </row>
    <row r="64" spans="1:6" x14ac:dyDescent="0.25">
      <c r="A64" s="5" t="s">
        <v>149</v>
      </c>
      <c r="B64" s="5" t="s">
        <v>150</v>
      </c>
      <c r="C64">
        <v>33.770000000000003</v>
      </c>
      <c r="D64">
        <v>52.68</v>
      </c>
      <c r="E64">
        <v>46.45</v>
      </c>
      <c r="F64">
        <v>50.37</v>
      </c>
    </row>
    <row r="65" spans="1:6" x14ac:dyDescent="0.25">
      <c r="A65" s="5" t="s">
        <v>151</v>
      </c>
      <c r="B65" s="5" t="s">
        <v>152</v>
      </c>
      <c r="C65">
        <v>27.23</v>
      </c>
      <c r="D65">
        <v>36.35</v>
      </c>
      <c r="E65">
        <v>17.75</v>
      </c>
      <c r="F65">
        <v>19.510000000000002</v>
      </c>
    </row>
    <row r="66" spans="1:6" x14ac:dyDescent="0.25">
      <c r="A66" s="5" t="s">
        <v>153</v>
      </c>
      <c r="B66" s="5" t="s">
        <v>154</v>
      </c>
      <c r="C66">
        <v>72.77</v>
      </c>
      <c r="D66">
        <v>63.65</v>
      </c>
      <c r="E66">
        <v>82.25</v>
      </c>
      <c r="F66">
        <v>80.489999999999995</v>
      </c>
    </row>
    <row r="67" spans="1:6" x14ac:dyDescent="0.25">
      <c r="A67" s="5" t="s">
        <v>155</v>
      </c>
      <c r="B67" s="5" t="s">
        <v>156</v>
      </c>
      <c r="C67">
        <v>267.27999999999997</v>
      </c>
      <c r="D67">
        <v>175.13</v>
      </c>
      <c r="E67">
        <v>463.5</v>
      </c>
      <c r="F67">
        <v>412.66</v>
      </c>
    </row>
    <row r="68" spans="1:6" x14ac:dyDescent="0.25">
      <c r="A68" s="5"/>
      <c r="B68" s="5"/>
    </row>
    <row r="69" spans="1:6" x14ac:dyDescent="0.25">
      <c r="A69" s="5" t="s">
        <v>157</v>
      </c>
      <c r="B69" s="5" t="s">
        <v>158</v>
      </c>
      <c r="C69">
        <v>33.770000000000003</v>
      </c>
      <c r="D69">
        <v>52.68</v>
      </c>
      <c r="E69">
        <v>46.45</v>
      </c>
    </row>
    <row r="70" spans="1:6" x14ac:dyDescent="0.25">
      <c r="A70" s="5" t="s">
        <v>159</v>
      </c>
      <c r="B70" s="5" t="s">
        <v>160</v>
      </c>
      <c r="C70">
        <v>597.54</v>
      </c>
      <c r="D70">
        <v>707.43</v>
      </c>
      <c r="E70" t="s">
        <v>67</v>
      </c>
    </row>
    <row r="71" spans="1:6" x14ac:dyDescent="0.25">
      <c r="A71" s="5" t="s">
        <v>161</v>
      </c>
      <c r="B71" s="5" t="s">
        <v>162</v>
      </c>
      <c r="C71">
        <v>917.82</v>
      </c>
      <c r="D71">
        <v>1011.29</v>
      </c>
      <c r="E71" t="s">
        <v>67</v>
      </c>
    </row>
    <row r="72" spans="1:6" x14ac:dyDescent="0.25">
      <c r="A72" s="5" t="s">
        <v>163</v>
      </c>
      <c r="B72" s="5" t="s">
        <v>164</v>
      </c>
      <c r="C72">
        <v>1.25</v>
      </c>
      <c r="D72">
        <v>1.51</v>
      </c>
      <c r="E72" t="s">
        <v>67</v>
      </c>
    </row>
    <row r="73" spans="1:6" x14ac:dyDescent="0.25">
      <c r="A73" s="5" t="s">
        <v>165</v>
      </c>
      <c r="B73" s="5" t="s">
        <v>166</v>
      </c>
      <c r="C73">
        <v>66.22</v>
      </c>
      <c r="D73">
        <v>47.32</v>
      </c>
      <c r="E73">
        <v>53.55</v>
      </c>
    </row>
    <row r="74" spans="1:6" x14ac:dyDescent="0.25">
      <c r="A74" s="5" t="s">
        <v>167</v>
      </c>
      <c r="B74" s="5" t="s">
        <v>168</v>
      </c>
      <c r="C74">
        <v>7.44</v>
      </c>
      <c r="D74">
        <v>10.67</v>
      </c>
      <c r="E74">
        <v>4.96</v>
      </c>
    </row>
    <row r="75" spans="1:6" x14ac:dyDescent="0.25">
      <c r="A75" s="5" t="s">
        <v>169</v>
      </c>
      <c r="B75" s="5" t="s">
        <v>170</v>
      </c>
      <c r="C75">
        <v>12.68</v>
      </c>
      <c r="D75">
        <v>19.260000000000002</v>
      </c>
      <c r="E75">
        <v>27.52</v>
      </c>
    </row>
    <row r="76" spans="1:6" x14ac:dyDescent="0.25">
      <c r="A76" s="5" t="s">
        <v>171</v>
      </c>
      <c r="B76" s="5" t="s">
        <v>172</v>
      </c>
      <c r="C76">
        <v>40.270000000000003</v>
      </c>
      <c r="D76">
        <v>75.73</v>
      </c>
      <c r="E76">
        <v>10.7</v>
      </c>
    </row>
    <row r="77" spans="1:6" x14ac:dyDescent="0.25">
      <c r="A77" s="5" t="s">
        <v>173</v>
      </c>
      <c r="B77" s="5" t="s">
        <v>174</v>
      </c>
      <c r="C77">
        <v>344.63</v>
      </c>
      <c r="D77">
        <v>253.55</v>
      </c>
      <c r="E77">
        <v>239.33</v>
      </c>
    </row>
    <row r="78" spans="1:6" x14ac:dyDescent="0.25">
      <c r="A78" s="5" t="s">
        <v>175</v>
      </c>
      <c r="B78" s="5" t="s">
        <v>176</v>
      </c>
      <c r="C78">
        <v>1155.9448</v>
      </c>
      <c r="D78">
        <v>408.6456</v>
      </c>
      <c r="E78" t="s">
        <v>67</v>
      </c>
    </row>
    <row r="79" spans="1:6" x14ac:dyDescent="0.25">
      <c r="A79" s="5" t="s">
        <v>177</v>
      </c>
      <c r="B79" s="5" t="s">
        <v>178</v>
      </c>
      <c r="C79">
        <v>0</v>
      </c>
      <c r="D79" t="s">
        <v>67</v>
      </c>
      <c r="E79" t="s">
        <v>67</v>
      </c>
    </row>
    <row r="80" spans="1:6" x14ac:dyDescent="0.25">
      <c r="A80" s="5" t="s">
        <v>179</v>
      </c>
      <c r="B80" s="5" t="s">
        <v>180</v>
      </c>
      <c r="C80">
        <v>22.48</v>
      </c>
      <c r="D80" t="s">
        <v>67</v>
      </c>
      <c r="E80" t="s">
        <v>67</v>
      </c>
    </row>
    <row r="81" spans="1:5" x14ac:dyDescent="0.25">
      <c r="A81" s="5" t="s">
        <v>181</v>
      </c>
      <c r="B81" s="5" t="s">
        <v>182</v>
      </c>
      <c r="C81" t="s">
        <v>67</v>
      </c>
      <c r="D81" t="s">
        <v>67</v>
      </c>
      <c r="E81" t="s">
        <v>67</v>
      </c>
    </row>
    <row r="82" spans="1:5" x14ac:dyDescent="0.25">
      <c r="A82" s="5" t="s">
        <v>183</v>
      </c>
      <c r="B82" s="5" t="s">
        <v>184</v>
      </c>
      <c r="C82" t="s">
        <v>67</v>
      </c>
      <c r="D82" t="s">
        <v>67</v>
      </c>
      <c r="E82" t="s">
        <v>67</v>
      </c>
    </row>
    <row r="83" spans="1:5" x14ac:dyDescent="0.25">
      <c r="A83" s="5" t="s">
        <v>185</v>
      </c>
      <c r="B83" s="5" t="s">
        <v>186</v>
      </c>
      <c r="C83" t="s">
        <v>67</v>
      </c>
      <c r="D83" t="s">
        <v>67</v>
      </c>
      <c r="E83" t="s">
        <v>67</v>
      </c>
    </row>
    <row r="84" spans="1:5" x14ac:dyDescent="0.25">
      <c r="A84" s="5" t="s">
        <v>187</v>
      </c>
      <c r="B84" s="5" t="s">
        <v>188</v>
      </c>
      <c r="C84">
        <v>3.46</v>
      </c>
      <c r="D84">
        <v>265.05</v>
      </c>
      <c r="E84">
        <v>22.62</v>
      </c>
    </row>
    <row r="85" spans="1:5" x14ac:dyDescent="0.25">
      <c r="A85" s="5" t="s">
        <v>189</v>
      </c>
      <c r="B85" s="5" t="s">
        <v>190</v>
      </c>
      <c r="C85">
        <v>97.04</v>
      </c>
      <c r="D85" t="s">
        <v>67</v>
      </c>
      <c r="E85" t="s">
        <v>67</v>
      </c>
    </row>
    <row r="86" spans="1:5" x14ac:dyDescent="0.25">
      <c r="A86" s="5" t="s">
        <v>191</v>
      </c>
      <c r="B86" s="5" t="s">
        <v>192</v>
      </c>
      <c r="C86" t="s">
        <v>67</v>
      </c>
      <c r="D86" t="s">
        <v>67</v>
      </c>
      <c r="E86" t="s">
        <v>67</v>
      </c>
    </row>
    <row r="87" spans="1:5" x14ac:dyDescent="0.25">
      <c r="A87" s="5" t="s">
        <v>193</v>
      </c>
      <c r="B87" s="5" t="s">
        <v>194</v>
      </c>
      <c r="C87" t="s">
        <v>67</v>
      </c>
      <c r="D87" t="s">
        <v>67</v>
      </c>
      <c r="E87" t="s">
        <v>67</v>
      </c>
    </row>
    <row r="88" spans="1:5" x14ac:dyDescent="0.25">
      <c r="A88" s="5" t="s">
        <v>195</v>
      </c>
      <c r="B88" s="5" t="s">
        <v>196</v>
      </c>
      <c r="C88" t="s">
        <v>67</v>
      </c>
      <c r="D88" t="s">
        <v>67</v>
      </c>
      <c r="E88" t="s">
        <v>67</v>
      </c>
    </row>
    <row r="89" spans="1:5" x14ac:dyDescent="0.25">
      <c r="A89" s="5" t="s">
        <v>197</v>
      </c>
      <c r="B89" s="5" t="s">
        <v>198</v>
      </c>
      <c r="C89">
        <v>11.16</v>
      </c>
      <c r="D89">
        <v>16.72</v>
      </c>
      <c r="E89">
        <v>6.11</v>
      </c>
    </row>
    <row r="90" spans="1:5" x14ac:dyDescent="0.25">
      <c r="A90" s="5" t="s">
        <v>199</v>
      </c>
      <c r="B90" s="5" t="s">
        <v>200</v>
      </c>
      <c r="C90">
        <v>11.33</v>
      </c>
      <c r="D90" t="s">
        <v>67</v>
      </c>
      <c r="E90" t="s">
        <v>67</v>
      </c>
    </row>
    <row r="91" spans="1:5" x14ac:dyDescent="0.25">
      <c r="A91" s="5" t="s">
        <v>201</v>
      </c>
      <c r="B91" s="5" t="s">
        <v>202</v>
      </c>
      <c r="C91" t="s">
        <v>67</v>
      </c>
      <c r="D91" t="s">
        <v>67</v>
      </c>
      <c r="E91" t="s">
        <v>67</v>
      </c>
    </row>
    <row r="92" spans="1:5" x14ac:dyDescent="0.25">
      <c r="A92" s="5" t="s">
        <v>203</v>
      </c>
      <c r="B92" s="5" t="s">
        <v>204</v>
      </c>
      <c r="C92" t="s">
        <v>67</v>
      </c>
      <c r="D92" t="s">
        <v>67</v>
      </c>
      <c r="E92" t="s">
        <v>67</v>
      </c>
    </row>
    <row r="93" spans="1:5" x14ac:dyDescent="0.25">
      <c r="A93" s="5" t="s">
        <v>205</v>
      </c>
      <c r="B93" s="5" t="s">
        <v>206</v>
      </c>
      <c r="C93">
        <v>182.87</v>
      </c>
      <c r="D93" t="s">
        <v>67</v>
      </c>
      <c r="E93" t="s">
        <v>67</v>
      </c>
    </row>
    <row r="94" spans="1:5" x14ac:dyDescent="0.25">
      <c r="A94" s="5" t="s">
        <v>207</v>
      </c>
      <c r="B94" s="5" t="s">
        <v>208</v>
      </c>
      <c r="C94" t="s">
        <v>67</v>
      </c>
      <c r="D94" t="s">
        <v>67</v>
      </c>
      <c r="E94" t="s">
        <v>67</v>
      </c>
    </row>
    <row r="95" spans="1:5" x14ac:dyDescent="0.25">
      <c r="A95" s="5" t="s">
        <v>209</v>
      </c>
      <c r="B95" s="5" t="s">
        <v>210</v>
      </c>
      <c r="C95" t="s">
        <v>67</v>
      </c>
      <c r="D95" t="s">
        <v>67</v>
      </c>
      <c r="E95" t="s">
        <v>67</v>
      </c>
    </row>
    <row r="96" spans="1:5" x14ac:dyDescent="0.25">
      <c r="A96" s="5" t="s">
        <v>211</v>
      </c>
      <c r="B96" s="5" t="s">
        <v>212</v>
      </c>
      <c r="C96" t="s">
        <v>67</v>
      </c>
      <c r="D96" t="s">
        <v>67</v>
      </c>
      <c r="E96" t="s">
        <v>67</v>
      </c>
    </row>
    <row r="97" spans="1:6" x14ac:dyDescent="0.25">
      <c r="A97" s="5" t="s">
        <v>213</v>
      </c>
      <c r="B97" s="5" t="s">
        <v>214</v>
      </c>
      <c r="C97">
        <v>250.5</v>
      </c>
      <c r="D97">
        <v>224.8</v>
      </c>
      <c r="E97">
        <v>112.3</v>
      </c>
      <c r="F97">
        <v>41.6</v>
      </c>
    </row>
  </sheetData>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W96"/>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10" customWidth="1"/>
    <col min="13" max="13" width="20" customWidth="1"/>
    <col min="14" max="14" width="21" customWidth="1"/>
    <col min="15" max="15" width="20" customWidth="1"/>
    <col min="16" max="16" width="21" customWidth="1"/>
    <col min="17" max="17" width="20" customWidth="1"/>
    <col min="18" max="18" width="10" customWidth="1"/>
    <col min="19" max="19" width="21" customWidth="1"/>
    <col min="20" max="22" width="10" customWidth="1"/>
    <col min="23" max="23" width="8" customWidth="1"/>
  </cols>
  <sheetData>
    <row r="1" spans="1:23" ht="18.75" customHeight="1" x14ac:dyDescent="0.3">
      <c r="A1" s="1" t="s">
        <v>1258</v>
      </c>
      <c r="B1" s="2" t="s">
        <v>1259</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1260</v>
      </c>
      <c r="C4" s="5" t="s">
        <v>9</v>
      </c>
      <c r="D4" s="5"/>
      <c r="E4" t="s">
        <v>1261</v>
      </c>
      <c r="G4" t="s">
        <v>1262</v>
      </c>
      <c r="H4" t="s">
        <v>220</v>
      </c>
      <c r="J4" t="s">
        <v>237</v>
      </c>
      <c r="L4" t="s">
        <v>1263</v>
      </c>
    </row>
    <row r="5" spans="1:23" x14ac:dyDescent="0.25">
      <c r="A5" s="5" t="s">
        <v>15</v>
      </c>
      <c r="B5" t="s">
        <v>1264</v>
      </c>
      <c r="C5" s="5" t="s">
        <v>17</v>
      </c>
      <c r="D5" s="5"/>
      <c r="E5" t="s">
        <v>1265</v>
      </c>
      <c r="G5" t="s">
        <v>813</v>
      </c>
      <c r="H5" t="s">
        <v>507</v>
      </c>
      <c r="J5" t="s">
        <v>1266</v>
      </c>
      <c r="L5" t="s">
        <v>1267</v>
      </c>
    </row>
    <row r="6" spans="1:23" x14ac:dyDescent="0.25">
      <c r="A6" s="5" t="s">
        <v>23</v>
      </c>
      <c r="B6" t="s">
        <v>1268</v>
      </c>
      <c r="C6" s="5" t="s">
        <v>25</v>
      </c>
      <c r="D6" s="5"/>
      <c r="E6" t="s">
        <v>1269</v>
      </c>
      <c r="G6" t="s">
        <v>449</v>
      </c>
      <c r="H6" t="s">
        <v>20</v>
      </c>
      <c r="J6" t="s">
        <v>354</v>
      </c>
      <c r="L6" t="s">
        <v>1270</v>
      </c>
    </row>
    <row r="7" spans="1:23" x14ac:dyDescent="0.25">
      <c r="A7" s="5" t="s">
        <v>29</v>
      </c>
      <c r="B7" t="s">
        <v>447</v>
      </c>
      <c r="C7" s="5" t="s">
        <v>31</v>
      </c>
      <c r="D7" s="5"/>
      <c r="E7" t="s">
        <v>1271</v>
      </c>
      <c r="G7" t="s">
        <v>1272</v>
      </c>
      <c r="H7" t="s">
        <v>28</v>
      </c>
      <c r="J7" t="s">
        <v>1273</v>
      </c>
      <c r="L7" t="s">
        <v>244</v>
      </c>
    </row>
    <row r="8" spans="1:23" x14ac:dyDescent="0.25">
      <c r="A8" s="5" t="s">
        <v>35</v>
      </c>
      <c r="B8" t="s">
        <v>36</v>
      </c>
      <c r="C8" s="5" t="s">
        <v>37</v>
      </c>
      <c r="D8" s="5"/>
      <c r="E8" t="s">
        <v>1274</v>
      </c>
      <c r="G8" t="s">
        <v>482</v>
      </c>
      <c r="H8" t="s">
        <v>34</v>
      </c>
      <c r="J8" t="s">
        <v>514</v>
      </c>
      <c r="L8" t="s">
        <v>451</v>
      </c>
    </row>
    <row r="9" spans="1:23" x14ac:dyDescent="0.25">
      <c r="A9" s="5" t="s">
        <v>41</v>
      </c>
      <c r="B9" t="s">
        <v>42</v>
      </c>
      <c r="C9" s="5" t="s">
        <v>43</v>
      </c>
      <c r="D9" s="5"/>
      <c r="E9" t="s">
        <v>1275</v>
      </c>
      <c r="G9" t="s">
        <v>39</v>
      </c>
      <c r="H9" t="s">
        <v>40</v>
      </c>
      <c r="J9" t="s">
        <v>1276</v>
      </c>
      <c r="L9" t="s">
        <v>523</v>
      </c>
    </row>
    <row r="10" spans="1:23" x14ac:dyDescent="0.25">
      <c r="A10" s="5" t="s">
        <v>45</v>
      </c>
      <c r="B10" t="s">
        <v>1277</v>
      </c>
      <c r="C10" s="5" t="s">
        <v>47</v>
      </c>
      <c r="D10" s="5"/>
      <c r="E10" t="s">
        <v>1278</v>
      </c>
      <c r="J10" t="s">
        <v>1279</v>
      </c>
      <c r="L10" t="s">
        <v>1280</v>
      </c>
    </row>
    <row r="11" spans="1:23" x14ac:dyDescent="0.25">
      <c r="A11" s="5" t="s">
        <v>49</v>
      </c>
      <c r="B11" t="s">
        <v>719</v>
      </c>
      <c r="J11" t="s">
        <v>408</v>
      </c>
      <c r="L11" t="s">
        <v>1281</v>
      </c>
    </row>
    <row r="12" spans="1:23" x14ac:dyDescent="0.25">
      <c r="A12" s="5" t="s">
        <v>51</v>
      </c>
      <c r="B12" t="s">
        <v>357</v>
      </c>
      <c r="J12" t="s">
        <v>639</v>
      </c>
      <c r="L12" t="s">
        <v>451</v>
      </c>
    </row>
    <row r="13" spans="1:23" x14ac:dyDescent="0.25">
      <c r="A13" s="5" t="s">
        <v>53</v>
      </c>
      <c r="B13" t="s">
        <v>1282</v>
      </c>
    </row>
    <row r="14" spans="1:23" x14ac:dyDescent="0.25">
      <c r="A14" s="5" t="s">
        <v>55</v>
      </c>
      <c r="B14" t="s">
        <v>1283</v>
      </c>
    </row>
    <row r="15" spans="1:23" x14ac:dyDescent="0.25">
      <c r="A15" s="5" t="s">
        <v>57</v>
      </c>
      <c r="B15" t="s">
        <v>1284</v>
      </c>
    </row>
    <row r="16" spans="1:23" x14ac:dyDescent="0.25">
      <c r="A16" s="5" t="s">
        <v>59</v>
      </c>
      <c r="B16" t="s">
        <v>1285</v>
      </c>
    </row>
    <row r="17" spans="1:23" x14ac:dyDescent="0.25">
      <c r="A17" s="5" t="s">
        <v>61</v>
      </c>
      <c r="B17" t="s">
        <v>1286</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1841</v>
      </c>
      <c r="D20">
        <v>1779</v>
      </c>
      <c r="E20">
        <v>1479</v>
      </c>
      <c r="F20">
        <v>1260</v>
      </c>
      <c r="G20">
        <v>1247</v>
      </c>
      <c r="H20">
        <v>1530</v>
      </c>
      <c r="I20">
        <v>1453</v>
      </c>
      <c r="J20">
        <v>1292</v>
      </c>
      <c r="K20">
        <v>1529</v>
      </c>
      <c r="L20">
        <v>1189</v>
      </c>
      <c r="M20">
        <v>863.4</v>
      </c>
      <c r="N20">
        <v>1495</v>
      </c>
      <c r="O20">
        <v>1524</v>
      </c>
      <c r="P20">
        <v>1490</v>
      </c>
      <c r="Q20">
        <v>987.9</v>
      </c>
      <c r="R20">
        <v>1242</v>
      </c>
      <c r="S20">
        <v>1173</v>
      </c>
      <c r="T20">
        <v>1161</v>
      </c>
      <c r="U20">
        <v>1185</v>
      </c>
      <c r="V20">
        <v>1285</v>
      </c>
      <c r="W20" t="s">
        <v>67</v>
      </c>
    </row>
    <row r="21" spans="1:23" x14ac:dyDescent="0.25">
      <c r="A21" s="5" t="s">
        <v>68</v>
      </c>
      <c r="B21" s="5" t="s">
        <v>69</v>
      </c>
      <c r="C21">
        <v>88.1</v>
      </c>
      <c r="D21">
        <v>82</v>
      </c>
      <c r="E21">
        <v>146.5</v>
      </c>
      <c r="F21">
        <v>23.4</v>
      </c>
      <c r="G21">
        <v>4.9000000000000004</v>
      </c>
      <c r="H21">
        <v>12.8</v>
      </c>
      <c r="I21">
        <v>47.5</v>
      </c>
      <c r="J21">
        <v>54.4</v>
      </c>
      <c r="K21">
        <v>91.4</v>
      </c>
      <c r="L21">
        <v>23.2</v>
      </c>
      <c r="M21">
        <v>-86.5</v>
      </c>
      <c r="N21">
        <v>22.2</v>
      </c>
      <c r="O21">
        <v>95.5</v>
      </c>
      <c r="P21">
        <v>93.5</v>
      </c>
      <c r="Q21">
        <v>27.5</v>
      </c>
      <c r="R21">
        <v>45.7</v>
      </c>
      <c r="S21">
        <v>44.8</v>
      </c>
      <c r="T21">
        <v>38.9</v>
      </c>
      <c r="U21">
        <v>34.1</v>
      </c>
      <c r="V21">
        <v>3.3</v>
      </c>
      <c r="W21" t="s">
        <v>67</v>
      </c>
    </row>
    <row r="22" spans="1:23" x14ac:dyDescent="0.25">
      <c r="A22" s="5" t="s">
        <v>70</v>
      </c>
      <c r="B22" s="5" t="s">
        <v>71</v>
      </c>
      <c r="C22">
        <v>-13</v>
      </c>
      <c r="D22">
        <v>-1.9</v>
      </c>
      <c r="E22">
        <v>-2.4</v>
      </c>
      <c r="F22">
        <v>-3.5</v>
      </c>
      <c r="G22">
        <v>-4</v>
      </c>
      <c r="H22">
        <v>-6.1</v>
      </c>
      <c r="I22">
        <v>-6</v>
      </c>
      <c r="J22">
        <v>-26.5</v>
      </c>
      <c r="K22">
        <v>-13.6</v>
      </c>
      <c r="L22">
        <v>-27.1</v>
      </c>
      <c r="M22">
        <v>-12.7</v>
      </c>
      <c r="N22">
        <v>-18</v>
      </c>
      <c r="O22">
        <v>-18.100000000000001</v>
      </c>
      <c r="P22">
        <v>-22.1</v>
      </c>
      <c r="Q22">
        <v>-6.1</v>
      </c>
      <c r="R22">
        <v>-25</v>
      </c>
      <c r="S22">
        <v>-33.5</v>
      </c>
      <c r="T22">
        <v>-34.5</v>
      </c>
      <c r="U22">
        <v>-47.8</v>
      </c>
      <c r="V22">
        <v>-28.7</v>
      </c>
      <c r="W22" t="s">
        <v>67</v>
      </c>
    </row>
    <row r="23" spans="1:23" x14ac:dyDescent="0.25">
      <c r="A23" s="5" t="s">
        <v>72</v>
      </c>
      <c r="B23" s="5" t="s">
        <v>73</v>
      </c>
      <c r="C23">
        <v>75.099999999999994</v>
      </c>
      <c r="D23">
        <v>80.099999999999994</v>
      </c>
      <c r="E23">
        <v>144.1</v>
      </c>
      <c r="F23">
        <v>19.899999999999999</v>
      </c>
      <c r="G23">
        <v>0.9</v>
      </c>
      <c r="H23">
        <v>6.7</v>
      </c>
      <c r="I23">
        <v>41.5</v>
      </c>
      <c r="J23">
        <v>27.9</v>
      </c>
      <c r="K23">
        <v>77.8</v>
      </c>
      <c r="L23">
        <v>-3.9</v>
      </c>
      <c r="M23">
        <v>-99.2</v>
      </c>
      <c r="N23">
        <v>4.2</v>
      </c>
      <c r="O23">
        <v>77.400000000000006</v>
      </c>
      <c r="P23">
        <v>71.400000000000006</v>
      </c>
      <c r="Q23">
        <v>21.4</v>
      </c>
      <c r="R23">
        <v>20.7</v>
      </c>
      <c r="S23">
        <v>11.3</v>
      </c>
      <c r="T23">
        <v>4.4000000000000004</v>
      </c>
      <c r="U23">
        <v>-13.7</v>
      </c>
      <c r="V23">
        <v>-25.4</v>
      </c>
      <c r="W23" t="s">
        <v>67</v>
      </c>
    </row>
    <row r="24" spans="1:23" x14ac:dyDescent="0.25">
      <c r="A24" s="5" t="s">
        <v>74</v>
      </c>
      <c r="B24" s="5" t="s">
        <v>75</v>
      </c>
      <c r="C24">
        <v>22.8</v>
      </c>
      <c r="D24">
        <v>10.199999999999999</v>
      </c>
      <c r="E24">
        <v>22.9</v>
      </c>
      <c r="F24">
        <v>3.9</v>
      </c>
      <c r="G24">
        <v>-2.6</v>
      </c>
      <c r="H24">
        <v>-12.8</v>
      </c>
      <c r="I24">
        <v>5.5</v>
      </c>
      <c r="J24">
        <v>4.4000000000000004</v>
      </c>
      <c r="K24">
        <v>7.8</v>
      </c>
      <c r="L24">
        <v>10.6</v>
      </c>
      <c r="M24">
        <v>18.7</v>
      </c>
      <c r="N24">
        <v>6.9</v>
      </c>
      <c r="O24">
        <v>16.7</v>
      </c>
      <c r="P24">
        <v>8.1999999999999993</v>
      </c>
      <c r="Q24">
        <v>11.8</v>
      </c>
      <c r="R24">
        <v>2.7</v>
      </c>
      <c r="S24">
        <v>3.4</v>
      </c>
      <c r="T24">
        <v>0.8</v>
      </c>
      <c r="U24" t="s">
        <v>67</v>
      </c>
      <c r="V24">
        <v>0.6</v>
      </c>
      <c r="W24" t="s">
        <v>67</v>
      </c>
    </row>
    <row r="25" spans="1:23" x14ac:dyDescent="0.25">
      <c r="A25" s="5" t="s">
        <v>76</v>
      </c>
      <c r="B25" s="5" t="s">
        <v>77</v>
      </c>
      <c r="C25">
        <v>52.3</v>
      </c>
      <c r="D25">
        <v>69.900000000000006</v>
      </c>
      <c r="E25">
        <v>121.2</v>
      </c>
      <c r="F25">
        <v>16</v>
      </c>
      <c r="G25">
        <v>3.5</v>
      </c>
      <c r="H25">
        <v>19.5</v>
      </c>
      <c r="I25">
        <v>36</v>
      </c>
      <c r="J25">
        <v>22.1</v>
      </c>
      <c r="K25">
        <v>68.7</v>
      </c>
      <c r="L25">
        <v>-15.9</v>
      </c>
      <c r="M25">
        <v>-119.8</v>
      </c>
      <c r="N25">
        <v>-4.2</v>
      </c>
      <c r="O25">
        <v>59.4</v>
      </c>
      <c r="P25">
        <v>61.5</v>
      </c>
      <c r="Q25">
        <v>9.1999999999999993</v>
      </c>
      <c r="R25">
        <v>16.399999999999999</v>
      </c>
      <c r="S25">
        <v>6</v>
      </c>
      <c r="T25">
        <v>2</v>
      </c>
      <c r="U25">
        <v>-14.9</v>
      </c>
      <c r="V25">
        <v>-27.4</v>
      </c>
      <c r="W25" t="s">
        <v>67</v>
      </c>
    </row>
    <row r="26" spans="1:23" x14ac:dyDescent="0.25">
      <c r="A26" s="5" t="s">
        <v>78</v>
      </c>
      <c r="B26" s="5" t="s">
        <v>79</v>
      </c>
      <c r="C26" t="s">
        <v>67</v>
      </c>
      <c r="D26" t="s">
        <v>67</v>
      </c>
      <c r="E26" t="s">
        <v>67</v>
      </c>
      <c r="F26">
        <v>0.6</v>
      </c>
      <c r="G26">
        <v>1.9</v>
      </c>
      <c r="H26">
        <v>1.7</v>
      </c>
      <c r="I26">
        <v>0.4</v>
      </c>
      <c r="J26" t="s">
        <v>67</v>
      </c>
      <c r="K26" t="s">
        <v>67</v>
      </c>
      <c r="L26" t="s">
        <v>67</v>
      </c>
      <c r="M26" t="s">
        <v>67</v>
      </c>
      <c r="N26" t="s">
        <v>67</v>
      </c>
      <c r="O26" t="s">
        <v>67</v>
      </c>
      <c r="P26">
        <v>0.6</v>
      </c>
      <c r="Q26" t="s">
        <v>67</v>
      </c>
      <c r="R26" t="s">
        <v>67</v>
      </c>
      <c r="S26" t="s">
        <v>67</v>
      </c>
      <c r="T26" t="s">
        <v>67</v>
      </c>
      <c r="U26" t="s">
        <v>67</v>
      </c>
      <c r="V26" t="s">
        <v>67</v>
      </c>
      <c r="W26" t="s">
        <v>67</v>
      </c>
    </row>
    <row r="27" spans="1:23" x14ac:dyDescent="0.25">
      <c r="A27" s="5" t="s">
        <v>80</v>
      </c>
      <c r="B27" s="5" t="s">
        <v>81</v>
      </c>
      <c r="C27">
        <v>52.3</v>
      </c>
      <c r="D27">
        <v>69.900000000000006</v>
      </c>
      <c r="E27">
        <v>121.2</v>
      </c>
      <c r="F27">
        <v>16.600000000000001</v>
      </c>
      <c r="G27">
        <v>5.4</v>
      </c>
      <c r="H27">
        <v>21.2</v>
      </c>
      <c r="I27">
        <v>36.4</v>
      </c>
      <c r="J27">
        <v>21</v>
      </c>
      <c r="K27">
        <v>75.5</v>
      </c>
      <c r="L27">
        <v>-15.9</v>
      </c>
      <c r="M27">
        <v>-124</v>
      </c>
      <c r="N27">
        <v>-8.3000000000000007</v>
      </c>
      <c r="O27">
        <v>183.3</v>
      </c>
      <c r="P27">
        <v>62.1</v>
      </c>
      <c r="Q27">
        <v>55.3</v>
      </c>
      <c r="R27">
        <v>-18.600000000000001</v>
      </c>
      <c r="S27">
        <v>6</v>
      </c>
      <c r="T27">
        <v>2</v>
      </c>
      <c r="U27">
        <v>-31.8</v>
      </c>
      <c r="V27">
        <v>-8.9</v>
      </c>
      <c r="W27" t="s">
        <v>67</v>
      </c>
    </row>
    <row r="28" spans="1:23" x14ac:dyDescent="0.25">
      <c r="A28" s="5" t="s">
        <v>82</v>
      </c>
      <c r="B28" s="5" t="s">
        <v>83</v>
      </c>
      <c r="C28">
        <v>613.1</v>
      </c>
      <c r="D28">
        <v>666.8</v>
      </c>
      <c r="E28">
        <v>609.29999999999995</v>
      </c>
      <c r="F28">
        <v>495.7</v>
      </c>
      <c r="G28">
        <v>498.1</v>
      </c>
      <c r="H28">
        <v>523</v>
      </c>
      <c r="I28">
        <v>493.2</v>
      </c>
      <c r="J28">
        <v>385.4</v>
      </c>
      <c r="K28">
        <v>458.3</v>
      </c>
      <c r="L28">
        <v>433.3</v>
      </c>
      <c r="M28">
        <v>508.8</v>
      </c>
      <c r="N28">
        <v>632.6</v>
      </c>
      <c r="O28">
        <v>817.9</v>
      </c>
      <c r="P28">
        <v>605.20000000000005</v>
      </c>
      <c r="Q28">
        <v>357.2</v>
      </c>
      <c r="R28">
        <v>472</v>
      </c>
      <c r="S28">
        <v>521.6</v>
      </c>
      <c r="T28">
        <v>526.70000000000005</v>
      </c>
      <c r="U28">
        <v>600.79999999999995</v>
      </c>
      <c r="V28">
        <v>637.1</v>
      </c>
      <c r="W28" t="s">
        <v>67</v>
      </c>
    </row>
    <row r="29" spans="1:23" x14ac:dyDescent="0.25">
      <c r="A29" s="5" t="s">
        <v>84</v>
      </c>
      <c r="B29" s="5" t="s">
        <v>85</v>
      </c>
      <c r="C29">
        <v>619.5</v>
      </c>
      <c r="D29">
        <v>506.6</v>
      </c>
      <c r="E29">
        <v>534.6</v>
      </c>
      <c r="F29">
        <v>484.1</v>
      </c>
      <c r="G29">
        <v>520.9</v>
      </c>
      <c r="H29">
        <v>564</v>
      </c>
      <c r="I29">
        <v>597</v>
      </c>
      <c r="J29">
        <v>623.1</v>
      </c>
      <c r="K29">
        <v>623.5</v>
      </c>
      <c r="L29">
        <v>592</v>
      </c>
      <c r="M29">
        <v>539.9</v>
      </c>
      <c r="N29">
        <v>540.6</v>
      </c>
      <c r="O29">
        <v>511.3</v>
      </c>
      <c r="P29">
        <v>501.5</v>
      </c>
      <c r="Q29">
        <v>526</v>
      </c>
      <c r="R29">
        <v>478.9</v>
      </c>
      <c r="S29">
        <v>493.1</v>
      </c>
      <c r="T29">
        <v>517.4</v>
      </c>
      <c r="U29">
        <v>535.9</v>
      </c>
      <c r="V29">
        <v>416.8</v>
      </c>
      <c r="W29" t="s">
        <v>67</v>
      </c>
    </row>
    <row r="30" spans="1:23" x14ac:dyDescent="0.25">
      <c r="A30" s="5" t="s">
        <v>86</v>
      </c>
      <c r="B30" s="5" t="s">
        <v>87</v>
      </c>
      <c r="C30">
        <v>1301</v>
      </c>
      <c r="D30">
        <v>1249</v>
      </c>
      <c r="E30">
        <v>1213</v>
      </c>
      <c r="F30">
        <v>1060</v>
      </c>
      <c r="G30">
        <v>1088</v>
      </c>
      <c r="H30">
        <v>1149</v>
      </c>
      <c r="I30">
        <v>1121</v>
      </c>
      <c r="J30">
        <v>1026</v>
      </c>
      <c r="K30">
        <v>1099</v>
      </c>
      <c r="L30">
        <v>1042</v>
      </c>
      <c r="M30">
        <v>1071</v>
      </c>
      <c r="N30">
        <v>1206</v>
      </c>
      <c r="O30">
        <v>1379</v>
      </c>
      <c r="P30">
        <v>1163</v>
      </c>
      <c r="Q30">
        <v>888.4</v>
      </c>
      <c r="R30">
        <v>960.2</v>
      </c>
      <c r="S30">
        <v>1017</v>
      </c>
      <c r="T30">
        <v>1049</v>
      </c>
      <c r="U30">
        <v>1142</v>
      </c>
      <c r="V30">
        <v>1065</v>
      </c>
      <c r="W30" t="s">
        <v>67</v>
      </c>
    </row>
    <row r="31" spans="1:23" x14ac:dyDescent="0.25">
      <c r="A31" s="5" t="s">
        <v>88</v>
      </c>
      <c r="B31" s="5" t="s">
        <v>89</v>
      </c>
      <c r="C31">
        <v>423.6</v>
      </c>
      <c r="D31">
        <v>417.9</v>
      </c>
      <c r="E31">
        <v>373.5</v>
      </c>
      <c r="F31">
        <v>303.60000000000002</v>
      </c>
      <c r="G31">
        <v>311.7</v>
      </c>
      <c r="H31">
        <v>315.5</v>
      </c>
      <c r="I31">
        <v>323.8</v>
      </c>
      <c r="J31">
        <v>271.5</v>
      </c>
      <c r="K31">
        <v>341.2</v>
      </c>
      <c r="L31">
        <v>337</v>
      </c>
      <c r="M31">
        <v>281.39999999999998</v>
      </c>
      <c r="N31">
        <v>264.10000000000002</v>
      </c>
      <c r="O31">
        <v>372.3</v>
      </c>
      <c r="P31">
        <v>408.4</v>
      </c>
      <c r="Q31" t="s">
        <v>67</v>
      </c>
      <c r="R31" t="s">
        <v>67</v>
      </c>
      <c r="S31" t="s">
        <v>67</v>
      </c>
      <c r="T31" t="s">
        <v>67</v>
      </c>
      <c r="U31" t="s">
        <v>67</v>
      </c>
      <c r="V31" t="s">
        <v>67</v>
      </c>
      <c r="W31" t="s">
        <v>67</v>
      </c>
    </row>
    <row r="32" spans="1:23" x14ac:dyDescent="0.25">
      <c r="A32" s="5" t="s">
        <v>90</v>
      </c>
      <c r="B32" s="5" t="s">
        <v>91</v>
      </c>
      <c r="C32">
        <v>225.2</v>
      </c>
      <c r="D32">
        <v>212.3</v>
      </c>
      <c r="E32">
        <v>240.4</v>
      </c>
      <c r="F32">
        <v>265</v>
      </c>
      <c r="G32">
        <v>280.8</v>
      </c>
      <c r="H32">
        <v>322.7</v>
      </c>
      <c r="I32">
        <v>292.5</v>
      </c>
      <c r="J32">
        <v>274.8</v>
      </c>
      <c r="K32">
        <v>304.3</v>
      </c>
      <c r="L32">
        <v>330.4</v>
      </c>
      <c r="M32">
        <v>410.5</v>
      </c>
      <c r="N32">
        <v>430.9</v>
      </c>
      <c r="O32">
        <v>449.2</v>
      </c>
      <c r="P32">
        <v>396</v>
      </c>
      <c r="Q32" t="s">
        <v>67</v>
      </c>
      <c r="R32" t="s">
        <v>67</v>
      </c>
      <c r="S32" t="s">
        <v>67</v>
      </c>
      <c r="T32" t="s">
        <v>67</v>
      </c>
      <c r="U32" t="s">
        <v>67</v>
      </c>
      <c r="V32" t="s">
        <v>67</v>
      </c>
      <c r="W32" t="s">
        <v>67</v>
      </c>
    </row>
    <row r="33" spans="1:23" x14ac:dyDescent="0.25">
      <c r="A33" s="5" t="s">
        <v>92</v>
      </c>
      <c r="B33" s="5" t="s">
        <v>93</v>
      </c>
      <c r="C33">
        <v>648.79999999999995</v>
      </c>
      <c r="D33">
        <v>630.20000000000005</v>
      </c>
      <c r="E33">
        <v>613.9</v>
      </c>
      <c r="F33">
        <v>568.6</v>
      </c>
      <c r="G33">
        <v>592.5</v>
      </c>
      <c r="H33">
        <v>638.20000000000005</v>
      </c>
      <c r="I33">
        <v>616.29999999999995</v>
      </c>
      <c r="J33">
        <v>546.29999999999995</v>
      </c>
      <c r="K33">
        <v>645.5</v>
      </c>
      <c r="L33">
        <v>667.4</v>
      </c>
      <c r="M33">
        <v>691.9</v>
      </c>
      <c r="N33">
        <v>695</v>
      </c>
      <c r="O33">
        <v>821.5</v>
      </c>
      <c r="P33">
        <v>804.4</v>
      </c>
      <c r="Q33">
        <v>651.79999999999995</v>
      </c>
      <c r="R33">
        <v>804.6</v>
      </c>
      <c r="S33">
        <v>847.3</v>
      </c>
      <c r="T33">
        <v>953.6</v>
      </c>
      <c r="U33">
        <v>1049</v>
      </c>
      <c r="V33">
        <v>940.1</v>
      </c>
      <c r="W33" t="s">
        <v>67</v>
      </c>
    </row>
    <row r="34" spans="1:23" x14ac:dyDescent="0.25">
      <c r="A34" s="5" t="s">
        <v>78</v>
      </c>
      <c r="B34" s="5" t="s">
        <v>79</v>
      </c>
      <c r="C34">
        <v>0.2</v>
      </c>
      <c r="D34">
        <v>0.2</v>
      </c>
      <c r="E34">
        <v>0.2</v>
      </c>
      <c r="F34" t="s">
        <v>67</v>
      </c>
      <c r="G34">
        <v>5.2</v>
      </c>
      <c r="H34">
        <v>25.2</v>
      </c>
      <c r="I34">
        <v>24.4</v>
      </c>
      <c r="J34">
        <v>6.5</v>
      </c>
      <c r="K34" t="s">
        <v>67</v>
      </c>
      <c r="L34" t="s">
        <v>67</v>
      </c>
      <c r="M34" t="s">
        <v>67</v>
      </c>
      <c r="N34" t="s">
        <v>67</v>
      </c>
      <c r="O34" t="s">
        <v>67</v>
      </c>
      <c r="P34" t="s">
        <v>67</v>
      </c>
      <c r="Q34" t="s">
        <v>67</v>
      </c>
      <c r="R34">
        <v>-1.2</v>
      </c>
      <c r="S34">
        <v>-1.1000000000000001</v>
      </c>
      <c r="T34">
        <v>-1</v>
      </c>
      <c r="U34">
        <v>-1</v>
      </c>
      <c r="V34">
        <v>-0.8</v>
      </c>
      <c r="W34" t="s">
        <v>67</v>
      </c>
    </row>
    <row r="35" spans="1:23" x14ac:dyDescent="0.25">
      <c r="A35" s="5" t="s">
        <v>94</v>
      </c>
      <c r="B35" s="5" t="s">
        <v>95</v>
      </c>
      <c r="C35">
        <v>652.20000000000005</v>
      </c>
      <c r="D35">
        <v>618.9</v>
      </c>
      <c r="E35">
        <v>599</v>
      </c>
      <c r="F35">
        <v>491.1</v>
      </c>
      <c r="G35">
        <v>490.4</v>
      </c>
      <c r="H35">
        <v>485.8</v>
      </c>
      <c r="I35">
        <v>480.3</v>
      </c>
      <c r="J35">
        <v>473.6</v>
      </c>
      <c r="K35">
        <v>453.5</v>
      </c>
      <c r="L35">
        <v>374.3</v>
      </c>
      <c r="M35">
        <v>379.2</v>
      </c>
      <c r="N35">
        <v>511.3</v>
      </c>
      <c r="O35">
        <v>557.1</v>
      </c>
      <c r="P35">
        <v>358.5</v>
      </c>
      <c r="Q35">
        <v>236.6</v>
      </c>
      <c r="R35">
        <v>156.80000000000001</v>
      </c>
      <c r="S35">
        <v>170.8</v>
      </c>
      <c r="T35">
        <v>96</v>
      </c>
      <c r="U35">
        <v>94</v>
      </c>
      <c r="V35">
        <v>125.8</v>
      </c>
      <c r="W35" t="s">
        <v>67</v>
      </c>
    </row>
    <row r="36" spans="1:23" x14ac:dyDescent="0.25">
      <c r="A36" s="5" t="s">
        <v>96</v>
      </c>
      <c r="B36" s="5" t="s">
        <v>97</v>
      </c>
      <c r="C36">
        <v>1301</v>
      </c>
      <c r="D36">
        <v>1249</v>
      </c>
      <c r="E36">
        <v>1213</v>
      </c>
      <c r="F36">
        <v>1060</v>
      </c>
      <c r="G36">
        <v>1088</v>
      </c>
      <c r="H36">
        <v>1149</v>
      </c>
      <c r="I36">
        <v>1121</v>
      </c>
      <c r="J36">
        <v>1026</v>
      </c>
      <c r="K36">
        <v>1099</v>
      </c>
      <c r="L36">
        <v>1042</v>
      </c>
      <c r="M36">
        <v>1071</v>
      </c>
      <c r="N36">
        <v>1206</v>
      </c>
      <c r="O36">
        <v>1379</v>
      </c>
      <c r="P36">
        <v>1163</v>
      </c>
      <c r="Q36">
        <v>888.4</v>
      </c>
      <c r="R36">
        <v>960.2</v>
      </c>
      <c r="S36">
        <v>1017</v>
      </c>
      <c r="T36">
        <v>1049</v>
      </c>
      <c r="U36">
        <v>1142</v>
      </c>
      <c r="V36">
        <v>1065</v>
      </c>
      <c r="W36" t="s">
        <v>67</v>
      </c>
    </row>
    <row r="37" spans="1:23" x14ac:dyDescent="0.25">
      <c r="A37" s="5" t="s">
        <v>98</v>
      </c>
      <c r="B37" s="5" t="s">
        <v>99</v>
      </c>
      <c r="C37">
        <v>120.86</v>
      </c>
      <c r="D37">
        <v>120.86</v>
      </c>
      <c r="E37">
        <v>120.86</v>
      </c>
      <c r="F37">
        <v>120.86</v>
      </c>
      <c r="G37">
        <v>120.86</v>
      </c>
      <c r="H37">
        <v>120.86</v>
      </c>
      <c r="I37">
        <v>120.86</v>
      </c>
      <c r="J37">
        <v>120.86</v>
      </c>
      <c r="K37">
        <v>120.86</v>
      </c>
      <c r="L37">
        <v>120.9</v>
      </c>
      <c r="M37">
        <v>120.9</v>
      </c>
      <c r="N37">
        <v>120.9</v>
      </c>
      <c r="O37">
        <v>120.1</v>
      </c>
      <c r="P37">
        <v>114.3</v>
      </c>
      <c r="Q37">
        <v>95</v>
      </c>
      <c r="R37">
        <v>91.2</v>
      </c>
      <c r="S37">
        <v>91.2</v>
      </c>
      <c r="T37">
        <v>64.3</v>
      </c>
      <c r="U37">
        <v>64.3</v>
      </c>
      <c r="V37">
        <v>64.3</v>
      </c>
      <c r="W37" t="s">
        <v>67</v>
      </c>
    </row>
    <row r="38" spans="1:23" x14ac:dyDescent="0.25">
      <c r="A38" s="5" t="s">
        <v>102</v>
      </c>
      <c r="B38" s="5" t="s">
        <v>103</v>
      </c>
      <c r="C38">
        <v>0.62</v>
      </c>
      <c r="D38">
        <v>0.66</v>
      </c>
      <c r="E38">
        <v>1.19</v>
      </c>
      <c r="F38">
        <v>0.16</v>
      </c>
      <c r="G38">
        <v>0.01</v>
      </c>
      <c r="H38">
        <v>0.06</v>
      </c>
      <c r="I38">
        <v>0.34</v>
      </c>
      <c r="J38">
        <v>0.23</v>
      </c>
      <c r="K38">
        <v>0.64</v>
      </c>
      <c r="L38">
        <v>-0.03</v>
      </c>
      <c r="M38">
        <v>-0.82</v>
      </c>
      <c r="N38">
        <v>0.03</v>
      </c>
      <c r="O38">
        <v>0.64</v>
      </c>
      <c r="P38">
        <v>0.62</v>
      </c>
      <c r="Q38">
        <v>0.23</v>
      </c>
      <c r="R38">
        <v>0.23</v>
      </c>
      <c r="S38">
        <v>0.12</v>
      </c>
      <c r="T38">
        <v>7.0000000000000007E-2</v>
      </c>
      <c r="U38">
        <v>-0.21</v>
      </c>
      <c r="V38">
        <v>-0.4</v>
      </c>
      <c r="W38" t="s">
        <v>67</v>
      </c>
    </row>
    <row r="39" spans="1:23" x14ac:dyDescent="0.25">
      <c r="A39" s="5" t="s">
        <v>104</v>
      </c>
      <c r="B39" s="5" t="s">
        <v>105</v>
      </c>
      <c r="C39">
        <v>0.43</v>
      </c>
      <c r="D39">
        <v>0.57999999999999996</v>
      </c>
      <c r="E39">
        <v>1</v>
      </c>
      <c r="F39">
        <v>0.14000000000000001</v>
      </c>
      <c r="G39">
        <v>0.04</v>
      </c>
      <c r="H39">
        <v>0.18</v>
      </c>
      <c r="I39">
        <v>0.3</v>
      </c>
      <c r="J39">
        <v>0.17</v>
      </c>
      <c r="K39">
        <v>0.62</v>
      </c>
      <c r="L39">
        <v>-0.13</v>
      </c>
      <c r="M39">
        <v>-0.99</v>
      </c>
      <c r="N39">
        <v>-7.0000000000000007E-2</v>
      </c>
      <c r="O39">
        <v>1.56</v>
      </c>
      <c r="P39">
        <v>0.56999999999999995</v>
      </c>
      <c r="Q39">
        <v>0.77</v>
      </c>
      <c r="R39">
        <v>-0.2</v>
      </c>
      <c r="S39">
        <v>0.09</v>
      </c>
      <c r="T39">
        <v>0.03</v>
      </c>
      <c r="U39">
        <v>-0.28999999999999998</v>
      </c>
      <c r="V39">
        <v>-0.39</v>
      </c>
      <c r="W39">
        <v>0.1</v>
      </c>
    </row>
    <row r="40" spans="1:23" x14ac:dyDescent="0.25">
      <c r="A40" s="5" t="s">
        <v>106</v>
      </c>
      <c r="B40" s="5" t="s">
        <v>107</v>
      </c>
      <c r="C40">
        <v>0.43</v>
      </c>
      <c r="D40">
        <v>0.57999999999999996</v>
      </c>
      <c r="E40">
        <v>1</v>
      </c>
      <c r="F40">
        <v>0.14000000000000001</v>
      </c>
      <c r="G40">
        <v>0.04</v>
      </c>
      <c r="H40">
        <v>0.18</v>
      </c>
      <c r="I40">
        <v>0.3</v>
      </c>
      <c r="J40">
        <v>0.17</v>
      </c>
      <c r="K40">
        <v>0.56999999999999995</v>
      </c>
      <c r="L40">
        <v>-0.13</v>
      </c>
      <c r="M40">
        <v>-0.99</v>
      </c>
      <c r="N40">
        <v>-7.0000000000000007E-2</v>
      </c>
      <c r="O40">
        <v>1.52</v>
      </c>
      <c r="P40">
        <v>0.52</v>
      </c>
      <c r="Q40">
        <v>0.62</v>
      </c>
      <c r="R40">
        <v>-0.14000000000000001</v>
      </c>
      <c r="S40">
        <v>0.08</v>
      </c>
      <c r="T40">
        <v>0.03</v>
      </c>
      <c r="U40">
        <v>-0.28999999999999998</v>
      </c>
      <c r="V40">
        <v>-0.39</v>
      </c>
      <c r="W40">
        <v>0.1</v>
      </c>
    </row>
    <row r="41" spans="1:23" x14ac:dyDescent="0.25">
      <c r="A41" s="5" t="s">
        <v>108</v>
      </c>
      <c r="B41" s="5" t="s">
        <v>109</v>
      </c>
      <c r="C41" t="s">
        <v>67</v>
      </c>
      <c r="D41">
        <v>0.15</v>
      </c>
      <c r="E41">
        <v>0.15</v>
      </c>
      <c r="F41">
        <v>7.0000000000000007E-2</v>
      </c>
      <c r="G41">
        <v>7.0000000000000007E-2</v>
      </c>
      <c r="H41">
        <v>7.0000000000000007E-2</v>
      </c>
      <c r="I41">
        <v>7.0000000000000007E-2</v>
      </c>
      <c r="J41" t="s">
        <v>67</v>
      </c>
      <c r="K41" t="s">
        <v>67</v>
      </c>
      <c r="L41" t="s">
        <v>67</v>
      </c>
      <c r="M41" t="s">
        <v>67</v>
      </c>
      <c r="N41" t="s">
        <v>67</v>
      </c>
      <c r="O41">
        <v>0.4</v>
      </c>
      <c r="P41" t="s">
        <v>67</v>
      </c>
      <c r="Q41" t="s">
        <v>67</v>
      </c>
      <c r="R41" t="s">
        <v>67</v>
      </c>
      <c r="S41" t="s">
        <v>67</v>
      </c>
      <c r="T41" t="s">
        <v>67</v>
      </c>
      <c r="U41" t="s">
        <v>67</v>
      </c>
      <c r="V41" t="s">
        <v>67</v>
      </c>
      <c r="W41" t="s">
        <v>67</v>
      </c>
    </row>
    <row r="42" spans="1:23" x14ac:dyDescent="0.25">
      <c r="A42" s="5" t="s">
        <v>110</v>
      </c>
      <c r="B42" s="5" t="s">
        <v>111</v>
      </c>
      <c r="C42" t="s">
        <v>67</v>
      </c>
      <c r="D42">
        <v>18.100000000000001</v>
      </c>
      <c r="E42">
        <v>18.100000000000001</v>
      </c>
      <c r="F42">
        <v>8.5</v>
      </c>
      <c r="G42">
        <v>8.5</v>
      </c>
      <c r="H42">
        <v>8.5</v>
      </c>
      <c r="I42">
        <v>8.5</v>
      </c>
      <c r="J42" t="s">
        <v>67</v>
      </c>
      <c r="K42" t="s">
        <v>67</v>
      </c>
      <c r="L42" t="s">
        <v>67</v>
      </c>
      <c r="M42" t="s">
        <v>67</v>
      </c>
      <c r="N42" t="s">
        <v>67</v>
      </c>
      <c r="O42">
        <v>48</v>
      </c>
      <c r="P42" t="s">
        <v>67</v>
      </c>
      <c r="Q42" t="s">
        <v>67</v>
      </c>
      <c r="R42" t="s">
        <v>67</v>
      </c>
      <c r="S42" t="s">
        <v>67</v>
      </c>
      <c r="T42" t="s">
        <v>67</v>
      </c>
      <c r="U42" t="s">
        <v>67</v>
      </c>
      <c r="V42" t="s">
        <v>67</v>
      </c>
      <c r="W42" t="s">
        <v>67</v>
      </c>
    </row>
    <row r="43" spans="1:23" x14ac:dyDescent="0.25">
      <c r="A43" s="5" t="s">
        <v>65</v>
      </c>
      <c r="B43" s="5" t="s">
        <v>66</v>
      </c>
      <c r="C43">
        <v>15.23</v>
      </c>
      <c r="D43">
        <v>14.72</v>
      </c>
      <c r="E43">
        <v>12.24</v>
      </c>
      <c r="F43">
        <v>10.43</v>
      </c>
      <c r="G43">
        <v>10.32</v>
      </c>
      <c r="H43">
        <v>12.66</v>
      </c>
      <c r="I43">
        <v>12.02</v>
      </c>
      <c r="J43">
        <v>10.69</v>
      </c>
      <c r="K43">
        <v>12.65</v>
      </c>
      <c r="L43">
        <v>9.84</v>
      </c>
      <c r="M43">
        <v>7.14</v>
      </c>
      <c r="N43">
        <v>12.37</v>
      </c>
      <c r="O43">
        <v>12.69</v>
      </c>
      <c r="P43">
        <v>13.04</v>
      </c>
      <c r="Q43">
        <v>10.4</v>
      </c>
      <c r="R43">
        <v>13.62</v>
      </c>
      <c r="S43">
        <v>12.86</v>
      </c>
      <c r="T43">
        <v>18.05</v>
      </c>
      <c r="U43">
        <v>18.43</v>
      </c>
      <c r="V43">
        <v>19.989999999999998</v>
      </c>
      <c r="W43" t="s">
        <v>67</v>
      </c>
    </row>
    <row r="44" spans="1:23" x14ac:dyDescent="0.25">
      <c r="A44" s="5" t="s">
        <v>112</v>
      </c>
      <c r="B44" s="5" t="s">
        <v>113</v>
      </c>
      <c r="C44">
        <v>5.4</v>
      </c>
      <c r="D44">
        <v>5.12</v>
      </c>
      <c r="E44">
        <v>4.96</v>
      </c>
      <c r="F44">
        <v>4.0599999999999996</v>
      </c>
      <c r="G44">
        <v>4.0999999999999996</v>
      </c>
      <c r="H44">
        <v>4.2300000000000004</v>
      </c>
      <c r="I44">
        <v>4.18</v>
      </c>
      <c r="J44">
        <v>3.97</v>
      </c>
      <c r="K44">
        <v>3.75</v>
      </c>
      <c r="L44">
        <v>3.1</v>
      </c>
      <c r="M44">
        <v>3.14</v>
      </c>
      <c r="N44">
        <v>4.2300000000000004</v>
      </c>
      <c r="O44">
        <v>4.6399999999999997</v>
      </c>
      <c r="P44">
        <v>3.14</v>
      </c>
      <c r="Q44">
        <v>2.4900000000000002</v>
      </c>
      <c r="R44">
        <v>1.71</v>
      </c>
      <c r="S44">
        <v>1.86</v>
      </c>
      <c r="T44">
        <v>1.48</v>
      </c>
      <c r="U44">
        <v>1.45</v>
      </c>
      <c r="V44">
        <v>1.94</v>
      </c>
      <c r="W44" t="s">
        <v>67</v>
      </c>
    </row>
    <row r="45" spans="1:23" x14ac:dyDescent="0.25">
      <c r="A45" s="5" t="s">
        <v>114</v>
      </c>
      <c r="B45" s="5" t="s">
        <v>115</v>
      </c>
      <c r="C45">
        <v>0.96</v>
      </c>
      <c r="D45">
        <v>0.81</v>
      </c>
      <c r="E45">
        <v>0.93</v>
      </c>
      <c r="F45">
        <v>0.53</v>
      </c>
      <c r="G45">
        <v>0.85</v>
      </c>
      <c r="H45">
        <v>0.94</v>
      </c>
      <c r="I45">
        <v>0.87</v>
      </c>
      <c r="J45">
        <v>0.87</v>
      </c>
      <c r="K45">
        <v>1</v>
      </c>
      <c r="L45">
        <v>0.65</v>
      </c>
      <c r="M45">
        <v>0.97</v>
      </c>
      <c r="N45">
        <v>0.74</v>
      </c>
      <c r="O45">
        <v>-0.4</v>
      </c>
      <c r="P45">
        <v>0.96</v>
      </c>
      <c r="Q45">
        <v>1.05</v>
      </c>
      <c r="R45">
        <v>1.02</v>
      </c>
      <c r="S45">
        <v>0.38</v>
      </c>
      <c r="T45">
        <v>0.88</v>
      </c>
      <c r="U45">
        <v>0.71</v>
      </c>
      <c r="V45">
        <v>0.05</v>
      </c>
      <c r="W45" t="s">
        <v>67</v>
      </c>
    </row>
    <row r="46" spans="1:23" x14ac:dyDescent="0.25">
      <c r="A46" s="5" t="s">
        <v>116</v>
      </c>
      <c r="B46" s="5" t="s">
        <v>117</v>
      </c>
      <c r="C46">
        <v>10.77</v>
      </c>
      <c r="D46">
        <v>10.34</v>
      </c>
      <c r="E46">
        <v>10.039999999999999</v>
      </c>
      <c r="F46">
        <v>8.77</v>
      </c>
      <c r="G46">
        <v>9</v>
      </c>
      <c r="H46">
        <v>9.51</v>
      </c>
      <c r="I46">
        <v>9.2799999999999994</v>
      </c>
      <c r="J46">
        <v>8.49</v>
      </c>
      <c r="K46">
        <v>9.09</v>
      </c>
      <c r="L46">
        <v>8.6199999999999992</v>
      </c>
      <c r="M46">
        <v>8.86</v>
      </c>
      <c r="N46">
        <v>9.98</v>
      </c>
      <c r="O46">
        <v>11.48</v>
      </c>
      <c r="P46">
        <v>10.17</v>
      </c>
      <c r="Q46">
        <v>9.35</v>
      </c>
      <c r="R46">
        <v>10.53</v>
      </c>
      <c r="S46">
        <v>11.15</v>
      </c>
      <c r="T46">
        <v>16.309999999999999</v>
      </c>
      <c r="U46">
        <v>17.760000000000002</v>
      </c>
      <c r="V46">
        <v>16.559999999999999</v>
      </c>
      <c r="W46" t="s">
        <v>67</v>
      </c>
    </row>
    <row r="47" spans="1:23" x14ac:dyDescent="0.25">
      <c r="A47" s="5" t="s">
        <v>118</v>
      </c>
      <c r="B47" s="5" t="s">
        <v>119</v>
      </c>
      <c r="C47">
        <v>4823</v>
      </c>
      <c r="D47">
        <v>4442</v>
      </c>
      <c r="E47">
        <v>4154</v>
      </c>
      <c r="F47">
        <v>3665</v>
      </c>
      <c r="G47">
        <v>3730</v>
      </c>
      <c r="H47">
        <v>3916</v>
      </c>
      <c r="I47">
        <v>3952</v>
      </c>
      <c r="J47">
        <v>3991</v>
      </c>
      <c r="K47">
        <v>4060</v>
      </c>
      <c r="L47">
        <v>3839</v>
      </c>
      <c r="M47">
        <v>4012</v>
      </c>
      <c r="N47">
        <v>4701</v>
      </c>
      <c r="O47">
        <v>4617</v>
      </c>
      <c r="P47">
        <v>5327</v>
      </c>
      <c r="Q47">
        <v>5058</v>
      </c>
      <c r="R47">
        <v>5472</v>
      </c>
      <c r="S47">
        <v>5454</v>
      </c>
      <c r="T47">
        <v>5470</v>
      </c>
      <c r="U47">
        <v>5979</v>
      </c>
      <c r="V47">
        <v>6614</v>
      </c>
      <c r="W47" t="s">
        <v>67</v>
      </c>
    </row>
    <row r="48" spans="1:23" x14ac:dyDescent="0.25">
      <c r="A48" s="5" t="s">
        <v>120</v>
      </c>
      <c r="B48" s="5" t="s">
        <v>121</v>
      </c>
      <c r="C48">
        <v>382.8</v>
      </c>
      <c r="D48">
        <v>354.6</v>
      </c>
      <c r="E48">
        <v>301.39999999999998</v>
      </c>
      <c r="F48">
        <v>278.39999999999998</v>
      </c>
      <c r="G48">
        <v>270.39999999999998</v>
      </c>
      <c r="H48">
        <v>284.60000000000002</v>
      </c>
      <c r="I48">
        <v>275.5</v>
      </c>
      <c r="J48">
        <v>268</v>
      </c>
      <c r="K48">
        <v>276.8</v>
      </c>
      <c r="L48">
        <v>253</v>
      </c>
      <c r="M48">
        <v>265.3</v>
      </c>
      <c r="N48">
        <v>290</v>
      </c>
      <c r="O48">
        <v>275</v>
      </c>
      <c r="P48">
        <v>318.10000000000002</v>
      </c>
      <c r="Q48">
        <v>201.9</v>
      </c>
      <c r="R48">
        <v>302.39999999999998</v>
      </c>
      <c r="S48">
        <v>296</v>
      </c>
      <c r="T48">
        <v>291.60000000000002</v>
      </c>
      <c r="U48">
        <v>306.10000000000002</v>
      </c>
      <c r="V48">
        <v>349.2</v>
      </c>
      <c r="W48" t="s">
        <v>67</v>
      </c>
    </row>
    <row r="49" spans="1:23" x14ac:dyDescent="0.25">
      <c r="A49" s="5" t="s">
        <v>122</v>
      </c>
      <c r="B49" s="5" t="s">
        <v>123</v>
      </c>
      <c r="C49">
        <v>79370</v>
      </c>
      <c r="D49">
        <v>79829</v>
      </c>
      <c r="E49">
        <v>72557</v>
      </c>
      <c r="F49">
        <v>75962</v>
      </c>
      <c r="G49">
        <v>72493</v>
      </c>
      <c r="H49">
        <v>72676</v>
      </c>
      <c r="I49">
        <v>69712</v>
      </c>
      <c r="J49">
        <v>67151</v>
      </c>
      <c r="K49">
        <v>68177</v>
      </c>
      <c r="L49">
        <v>65903</v>
      </c>
      <c r="M49">
        <v>66127</v>
      </c>
      <c r="N49">
        <v>61689</v>
      </c>
      <c r="O49">
        <v>59562</v>
      </c>
      <c r="P49">
        <v>59715</v>
      </c>
      <c r="Q49">
        <v>39917</v>
      </c>
      <c r="R49">
        <v>55263</v>
      </c>
      <c r="S49">
        <v>54272</v>
      </c>
      <c r="T49">
        <v>53309</v>
      </c>
      <c r="U49">
        <v>51196</v>
      </c>
      <c r="V49">
        <v>52797</v>
      </c>
      <c r="W49" t="s">
        <v>67</v>
      </c>
    </row>
    <row r="50" spans="1:23" x14ac:dyDescent="0.25">
      <c r="A50" s="5" t="s">
        <v>124</v>
      </c>
      <c r="B50" s="5" t="s">
        <v>125</v>
      </c>
      <c r="C50">
        <v>381671</v>
      </c>
      <c r="D50">
        <v>382949</v>
      </c>
      <c r="E50">
        <v>356066</v>
      </c>
      <c r="F50">
        <v>343847</v>
      </c>
      <c r="G50">
        <v>334424</v>
      </c>
      <c r="H50">
        <v>390756</v>
      </c>
      <c r="I50">
        <v>367713</v>
      </c>
      <c r="J50">
        <v>323703</v>
      </c>
      <c r="K50">
        <v>376600</v>
      </c>
      <c r="L50">
        <v>309742</v>
      </c>
      <c r="M50">
        <v>215204</v>
      </c>
      <c r="N50">
        <v>318017</v>
      </c>
      <c r="O50">
        <v>330127</v>
      </c>
      <c r="P50">
        <v>279707</v>
      </c>
      <c r="Q50">
        <v>195314</v>
      </c>
      <c r="R50">
        <v>228855</v>
      </c>
      <c r="S50">
        <v>214998</v>
      </c>
      <c r="T50">
        <v>212230</v>
      </c>
      <c r="U50">
        <v>198176</v>
      </c>
      <c r="V50">
        <v>194299</v>
      </c>
      <c r="W50" t="s">
        <v>67</v>
      </c>
    </row>
    <row r="51" spans="1:23" x14ac:dyDescent="0.25">
      <c r="A51" s="5" t="s">
        <v>126</v>
      </c>
      <c r="B51" s="5" t="s">
        <v>127</v>
      </c>
      <c r="C51" t="s">
        <v>67</v>
      </c>
      <c r="D51" t="s">
        <v>67</v>
      </c>
      <c r="E51" t="s">
        <v>67</v>
      </c>
      <c r="F51" t="s">
        <v>67</v>
      </c>
      <c r="G51" t="s">
        <v>67</v>
      </c>
      <c r="H51" t="s">
        <v>67</v>
      </c>
      <c r="I51" t="s">
        <v>67</v>
      </c>
      <c r="J51" t="s">
        <v>67</v>
      </c>
      <c r="K51" t="s">
        <v>67</v>
      </c>
      <c r="L51" t="s">
        <v>67</v>
      </c>
      <c r="M51" t="s">
        <v>67</v>
      </c>
      <c r="N51" t="s">
        <v>67</v>
      </c>
      <c r="O51" t="s">
        <v>67</v>
      </c>
      <c r="P51" t="s">
        <v>67</v>
      </c>
      <c r="Q51" t="s">
        <v>67</v>
      </c>
      <c r="R51" t="s">
        <v>67</v>
      </c>
      <c r="S51" t="s">
        <v>67</v>
      </c>
      <c r="T51" t="s">
        <v>67</v>
      </c>
      <c r="U51" t="s">
        <v>67</v>
      </c>
      <c r="V51" t="s">
        <v>67</v>
      </c>
      <c r="W51" t="s">
        <v>67</v>
      </c>
    </row>
    <row r="52" spans="1:23" x14ac:dyDescent="0.25">
      <c r="A52" s="5" t="s">
        <v>128</v>
      </c>
      <c r="B52" s="5" t="s">
        <v>129</v>
      </c>
      <c r="C52">
        <v>10844</v>
      </c>
      <c r="D52">
        <v>15736</v>
      </c>
      <c r="E52">
        <v>29177</v>
      </c>
      <c r="F52">
        <v>4529</v>
      </c>
      <c r="G52">
        <v>1448</v>
      </c>
      <c r="H52">
        <v>5414</v>
      </c>
      <c r="I52">
        <v>9211</v>
      </c>
      <c r="J52">
        <v>5262</v>
      </c>
      <c r="K52">
        <v>18596</v>
      </c>
      <c r="L52">
        <v>-4142</v>
      </c>
      <c r="M52">
        <v>-30907</v>
      </c>
      <c r="N52">
        <v>-1766</v>
      </c>
      <c r="O52">
        <v>39701</v>
      </c>
      <c r="P52">
        <v>11658</v>
      </c>
      <c r="Q52">
        <v>10933</v>
      </c>
      <c r="R52">
        <v>-3399</v>
      </c>
      <c r="S52">
        <v>1100</v>
      </c>
      <c r="T52">
        <v>365.63</v>
      </c>
      <c r="U52">
        <v>-5319</v>
      </c>
      <c r="V52">
        <v>-1346</v>
      </c>
      <c r="W52" t="s">
        <v>67</v>
      </c>
    </row>
    <row r="53" spans="1:23" x14ac:dyDescent="0.25">
      <c r="A53" s="5" t="s">
        <v>130</v>
      </c>
      <c r="B53" s="5" t="s">
        <v>131</v>
      </c>
      <c r="C53">
        <v>13</v>
      </c>
      <c r="D53">
        <v>8.9</v>
      </c>
      <c r="E53">
        <v>7.6</v>
      </c>
      <c r="F53">
        <v>39.9</v>
      </c>
      <c r="G53">
        <v>92.3</v>
      </c>
      <c r="H53">
        <v>22.2</v>
      </c>
      <c r="I53">
        <v>21.6</v>
      </c>
      <c r="J53">
        <v>20.8</v>
      </c>
      <c r="K53">
        <v>6.6</v>
      </c>
      <c r="L53" t="s">
        <v>67</v>
      </c>
      <c r="M53" t="s">
        <v>67</v>
      </c>
      <c r="N53" t="s">
        <v>67</v>
      </c>
      <c r="O53">
        <v>4.5</v>
      </c>
      <c r="P53">
        <v>17.600000000000001</v>
      </c>
      <c r="Q53">
        <v>5.4</v>
      </c>
      <c r="R53" t="s">
        <v>67</v>
      </c>
      <c r="S53">
        <v>35.799999999999997</v>
      </c>
      <c r="T53">
        <v>58</v>
      </c>
      <c r="U53" t="s">
        <v>67</v>
      </c>
      <c r="V53" t="s">
        <v>67</v>
      </c>
      <c r="W53">
        <v>59.5</v>
      </c>
    </row>
    <row r="54" spans="1:23" x14ac:dyDescent="0.25">
      <c r="A54" s="5" t="s">
        <v>132</v>
      </c>
      <c r="B54" s="5" t="s">
        <v>133</v>
      </c>
      <c r="C54">
        <v>0.37</v>
      </c>
      <c r="D54">
        <v>0.35</v>
      </c>
      <c r="E54">
        <v>0.62</v>
      </c>
      <c r="F54">
        <v>0.54</v>
      </c>
      <c r="G54">
        <v>0.36</v>
      </c>
      <c r="H54">
        <v>0.32</v>
      </c>
      <c r="I54">
        <v>0.54</v>
      </c>
      <c r="J54">
        <v>0.33</v>
      </c>
      <c r="K54">
        <v>0.32</v>
      </c>
      <c r="L54">
        <v>0.64</v>
      </c>
      <c r="M54">
        <v>0.47</v>
      </c>
      <c r="N54">
        <v>0.19</v>
      </c>
      <c r="O54">
        <v>0.55000000000000004</v>
      </c>
      <c r="P54">
        <v>0.77</v>
      </c>
      <c r="Q54">
        <v>0.4</v>
      </c>
      <c r="R54">
        <v>0.22</v>
      </c>
      <c r="S54">
        <v>0.25</v>
      </c>
      <c r="T54">
        <v>0.1</v>
      </c>
      <c r="U54">
        <v>0.09</v>
      </c>
      <c r="V54">
        <v>0.15</v>
      </c>
      <c r="W54" t="s">
        <v>67</v>
      </c>
    </row>
    <row r="55" spans="1:23" x14ac:dyDescent="0.25">
      <c r="A55" s="5" t="s">
        <v>134</v>
      </c>
      <c r="B55" s="5" t="s">
        <v>135</v>
      </c>
      <c r="C55">
        <v>1.03</v>
      </c>
      <c r="D55">
        <v>1</v>
      </c>
      <c r="E55">
        <v>1.53</v>
      </c>
      <c r="F55">
        <v>1.37</v>
      </c>
      <c r="G55">
        <v>0.91</v>
      </c>
      <c r="H55">
        <v>1</v>
      </c>
      <c r="I55">
        <v>1.63</v>
      </c>
      <c r="J55">
        <v>0.9</v>
      </c>
      <c r="K55">
        <v>1.1000000000000001</v>
      </c>
      <c r="L55">
        <v>2.02</v>
      </c>
      <c r="M55">
        <v>1.08</v>
      </c>
      <c r="N55">
        <v>0.56000000000000005</v>
      </c>
      <c r="O55">
        <v>1.5</v>
      </c>
      <c r="P55">
        <v>3.2</v>
      </c>
      <c r="Q55">
        <v>1.66</v>
      </c>
      <c r="R55">
        <v>1.7</v>
      </c>
      <c r="S55">
        <v>1.72</v>
      </c>
      <c r="T55">
        <v>1.17</v>
      </c>
      <c r="U55">
        <v>1.1399999999999999</v>
      </c>
      <c r="V55">
        <v>1.48</v>
      </c>
      <c r="W55" t="s">
        <v>67</v>
      </c>
    </row>
    <row r="56" spans="1:23" x14ac:dyDescent="0.25">
      <c r="A56" s="5" t="s">
        <v>136</v>
      </c>
      <c r="B56" s="5" t="s">
        <v>137</v>
      </c>
      <c r="C56">
        <v>5.82</v>
      </c>
      <c r="D56">
        <v>6.37</v>
      </c>
      <c r="E56">
        <v>8.1300000000000008</v>
      </c>
      <c r="F56">
        <v>10.57</v>
      </c>
      <c r="G56">
        <v>4.32</v>
      </c>
      <c r="H56">
        <v>4.24</v>
      </c>
      <c r="I56">
        <v>7.47</v>
      </c>
      <c r="J56">
        <v>4.08</v>
      </c>
      <c r="K56">
        <v>4.12</v>
      </c>
      <c r="L56">
        <v>9.66</v>
      </c>
      <c r="M56">
        <v>3.49</v>
      </c>
      <c r="N56">
        <v>3.21</v>
      </c>
      <c r="O56">
        <v>-17.46</v>
      </c>
      <c r="P56">
        <v>10.42</v>
      </c>
      <c r="Q56">
        <v>3.94</v>
      </c>
      <c r="R56">
        <v>2.88</v>
      </c>
      <c r="S56">
        <v>8.49</v>
      </c>
      <c r="T56">
        <v>1.98</v>
      </c>
      <c r="U56">
        <v>2.37</v>
      </c>
      <c r="V56">
        <v>53.28</v>
      </c>
      <c r="W56" t="s">
        <v>67</v>
      </c>
    </row>
    <row r="57" spans="1:23" x14ac:dyDescent="0.25">
      <c r="A57" s="5" t="s">
        <v>138</v>
      </c>
      <c r="B57" s="5" t="s">
        <v>139</v>
      </c>
      <c r="C57" t="s">
        <v>67</v>
      </c>
      <c r="D57">
        <v>2.92</v>
      </c>
      <c r="E57">
        <v>1.98</v>
      </c>
      <c r="F57">
        <v>1.25</v>
      </c>
      <c r="G57">
        <v>1.9</v>
      </c>
      <c r="H57">
        <v>1.75</v>
      </c>
      <c r="I57">
        <v>1.08</v>
      </c>
      <c r="J57" t="s">
        <v>67</v>
      </c>
      <c r="K57" t="s">
        <v>67</v>
      </c>
      <c r="L57" t="s">
        <v>67</v>
      </c>
      <c r="M57" t="s">
        <v>67</v>
      </c>
      <c r="N57" t="s">
        <v>67</v>
      </c>
      <c r="O57">
        <v>5.76</v>
      </c>
      <c r="P57" t="s">
        <v>67</v>
      </c>
      <c r="Q57" t="s">
        <v>67</v>
      </c>
      <c r="R57" t="s">
        <v>67</v>
      </c>
      <c r="S57" t="s">
        <v>67</v>
      </c>
      <c r="T57" t="s">
        <v>67</v>
      </c>
      <c r="U57" t="s">
        <v>67</v>
      </c>
      <c r="V57" t="s">
        <v>67</v>
      </c>
      <c r="W57" t="s">
        <v>67</v>
      </c>
    </row>
    <row r="58" spans="1:23" x14ac:dyDescent="0.25">
      <c r="A58" s="5" t="s">
        <v>140</v>
      </c>
      <c r="B58" s="5" t="s">
        <v>141</v>
      </c>
      <c r="C58">
        <v>7.7</v>
      </c>
      <c r="D58">
        <v>11.3</v>
      </c>
      <c r="E58">
        <v>13.2</v>
      </c>
      <c r="F58">
        <v>2.5</v>
      </c>
      <c r="G58">
        <v>1.1000000000000001</v>
      </c>
      <c r="H58">
        <v>4.5</v>
      </c>
      <c r="I58">
        <v>4.5999999999999996</v>
      </c>
      <c r="J58">
        <v>4.8</v>
      </c>
      <c r="K58">
        <v>15.1</v>
      </c>
      <c r="L58">
        <v>-2.1</v>
      </c>
      <c r="M58">
        <v>-29.2</v>
      </c>
      <c r="N58">
        <v>-2.9</v>
      </c>
      <c r="O58">
        <v>22.4</v>
      </c>
      <c r="P58">
        <v>5.7</v>
      </c>
      <c r="Q58">
        <v>18.600000000000001</v>
      </c>
      <c r="R58">
        <v>-6.8</v>
      </c>
      <c r="S58">
        <v>2.8</v>
      </c>
      <c r="T58">
        <v>1.7</v>
      </c>
      <c r="U58">
        <v>-17.399999999999999</v>
      </c>
      <c r="V58">
        <v>-13.4</v>
      </c>
      <c r="W58">
        <v>1.7</v>
      </c>
    </row>
    <row r="59" spans="1:23" x14ac:dyDescent="0.25">
      <c r="A59" s="5" t="s">
        <v>142</v>
      </c>
      <c r="B59" s="5" t="s">
        <v>143</v>
      </c>
      <c r="C59">
        <v>8.02</v>
      </c>
      <c r="D59">
        <v>11.29</v>
      </c>
      <c r="E59">
        <v>20.23</v>
      </c>
      <c r="F59">
        <v>3.38</v>
      </c>
      <c r="G59">
        <v>1.0900000000000001</v>
      </c>
      <c r="H59">
        <v>4.1500000000000004</v>
      </c>
      <c r="I59">
        <v>7.21</v>
      </c>
      <c r="J59">
        <v>4.37</v>
      </c>
      <c r="K59">
        <v>16.649999999999999</v>
      </c>
      <c r="L59">
        <v>-4.25</v>
      </c>
      <c r="M59">
        <v>-32.700000000000003</v>
      </c>
      <c r="N59">
        <v>-1.62</v>
      </c>
      <c r="O59">
        <v>32.9</v>
      </c>
      <c r="P59">
        <v>17.32</v>
      </c>
      <c r="Q59">
        <v>23.37</v>
      </c>
      <c r="R59">
        <v>-11.95</v>
      </c>
      <c r="S59">
        <v>3.54</v>
      </c>
      <c r="T59">
        <v>2.11</v>
      </c>
      <c r="U59">
        <v>-34.19</v>
      </c>
      <c r="V59">
        <v>-7.12</v>
      </c>
      <c r="W59" t="s">
        <v>67</v>
      </c>
    </row>
    <row r="60" spans="1:23" x14ac:dyDescent="0.25">
      <c r="A60" s="5" t="s">
        <v>144</v>
      </c>
      <c r="B60" s="5" t="s">
        <v>145</v>
      </c>
      <c r="C60">
        <v>2.84</v>
      </c>
      <c r="D60">
        <v>3.93</v>
      </c>
      <c r="E60">
        <v>8.19</v>
      </c>
      <c r="F60">
        <v>1.32</v>
      </c>
      <c r="G60">
        <v>0.43</v>
      </c>
      <c r="H60">
        <v>1.39</v>
      </c>
      <c r="I60">
        <v>2.5</v>
      </c>
      <c r="J60">
        <v>1.63</v>
      </c>
      <c r="K60">
        <v>4.9400000000000004</v>
      </c>
      <c r="L60">
        <v>-1.34</v>
      </c>
      <c r="M60">
        <v>-14.36</v>
      </c>
      <c r="N60">
        <v>-0.56000000000000005</v>
      </c>
      <c r="O60">
        <v>12.03</v>
      </c>
      <c r="P60">
        <v>4.17</v>
      </c>
      <c r="Q60">
        <v>5.6</v>
      </c>
      <c r="R60">
        <v>-1.5</v>
      </c>
      <c r="S60">
        <v>0.51</v>
      </c>
      <c r="T60">
        <v>0.17</v>
      </c>
      <c r="U60">
        <v>-2.68</v>
      </c>
      <c r="V60">
        <v>-0.69</v>
      </c>
      <c r="W60" t="s">
        <v>67</v>
      </c>
    </row>
    <row r="61" spans="1:23" x14ac:dyDescent="0.25">
      <c r="A61" s="5" t="s">
        <v>146</v>
      </c>
      <c r="B61" s="5" t="s">
        <v>147</v>
      </c>
      <c r="C61">
        <v>5.0199999999999996</v>
      </c>
      <c r="D61">
        <v>5.75</v>
      </c>
      <c r="E61">
        <v>10.19</v>
      </c>
      <c r="F61">
        <v>1.9</v>
      </c>
      <c r="G61">
        <v>0.86</v>
      </c>
      <c r="H61">
        <v>2.38</v>
      </c>
      <c r="I61">
        <v>3.78</v>
      </c>
      <c r="J61">
        <v>3.08</v>
      </c>
      <c r="K61">
        <v>8.09</v>
      </c>
      <c r="L61">
        <v>0.99</v>
      </c>
      <c r="M61">
        <v>-10.64</v>
      </c>
      <c r="N61">
        <v>0.41</v>
      </c>
      <c r="O61">
        <v>14.61</v>
      </c>
      <c r="P61">
        <v>7.24</v>
      </c>
      <c r="Q61">
        <v>7.73</v>
      </c>
      <c r="R61">
        <v>1.1200000000000001</v>
      </c>
      <c r="S61">
        <v>3.81</v>
      </c>
      <c r="T61">
        <v>3.68</v>
      </c>
      <c r="U61">
        <v>0.86</v>
      </c>
      <c r="V61">
        <v>1.98</v>
      </c>
      <c r="W61" t="s">
        <v>67</v>
      </c>
    </row>
    <row r="62" spans="1:23" x14ac:dyDescent="0.25">
      <c r="A62" s="5" t="s">
        <v>148</v>
      </c>
      <c r="B62" s="5" t="s">
        <v>148</v>
      </c>
      <c r="C62">
        <v>4.0199999999999996</v>
      </c>
      <c r="D62">
        <v>5.6</v>
      </c>
      <c r="E62">
        <v>9.99</v>
      </c>
      <c r="F62">
        <v>1.57</v>
      </c>
      <c r="G62">
        <v>0.5</v>
      </c>
      <c r="H62">
        <v>1.84</v>
      </c>
      <c r="I62">
        <v>3.25</v>
      </c>
      <c r="J62">
        <v>2.0499999999999998</v>
      </c>
      <c r="K62">
        <v>6.87</v>
      </c>
      <c r="L62">
        <v>-1.53</v>
      </c>
      <c r="M62">
        <v>-11.58</v>
      </c>
      <c r="N62">
        <v>-0.69</v>
      </c>
      <c r="O62">
        <v>13.3</v>
      </c>
      <c r="P62">
        <v>5.34</v>
      </c>
      <c r="Q62">
        <v>6.22</v>
      </c>
      <c r="R62">
        <v>-1.94</v>
      </c>
      <c r="S62">
        <v>0.59</v>
      </c>
      <c r="T62">
        <v>0.19</v>
      </c>
      <c r="U62">
        <v>-2.78</v>
      </c>
      <c r="V62">
        <v>-0.84</v>
      </c>
      <c r="W62" t="s">
        <v>67</v>
      </c>
    </row>
    <row r="63" spans="1:23" x14ac:dyDescent="0.25">
      <c r="A63" s="5" t="s">
        <v>149</v>
      </c>
      <c r="B63" s="5" t="s">
        <v>150</v>
      </c>
      <c r="C63">
        <v>47.12</v>
      </c>
      <c r="D63">
        <v>53.37</v>
      </c>
      <c r="E63">
        <v>50.23</v>
      </c>
      <c r="F63">
        <v>46.78</v>
      </c>
      <c r="G63">
        <v>45.78</v>
      </c>
      <c r="H63">
        <v>45.51</v>
      </c>
      <c r="I63">
        <v>44</v>
      </c>
      <c r="J63">
        <v>37.549999999999997</v>
      </c>
      <c r="K63">
        <v>41.7</v>
      </c>
      <c r="L63">
        <v>41.6</v>
      </c>
      <c r="M63">
        <v>47.5</v>
      </c>
      <c r="N63">
        <v>52.44</v>
      </c>
      <c r="O63">
        <v>59.33</v>
      </c>
      <c r="P63">
        <v>52.04</v>
      </c>
      <c r="Q63">
        <v>40.21</v>
      </c>
      <c r="R63">
        <v>49.16</v>
      </c>
      <c r="S63">
        <v>51.29</v>
      </c>
      <c r="T63">
        <v>50.23</v>
      </c>
      <c r="U63">
        <v>52.6</v>
      </c>
      <c r="V63">
        <v>59.82</v>
      </c>
      <c r="W63" t="s">
        <v>67</v>
      </c>
    </row>
    <row r="64" spans="1:23" x14ac:dyDescent="0.25">
      <c r="A64" s="5" t="s">
        <v>151</v>
      </c>
      <c r="B64" s="5" t="s">
        <v>152</v>
      </c>
      <c r="C64">
        <v>50.14</v>
      </c>
      <c r="D64">
        <v>49.56</v>
      </c>
      <c r="E64">
        <v>49.39</v>
      </c>
      <c r="F64">
        <v>46.34</v>
      </c>
      <c r="G64">
        <v>45.55</v>
      </c>
      <c r="H64">
        <v>44.47</v>
      </c>
      <c r="I64">
        <v>45.02</v>
      </c>
      <c r="J64">
        <v>46.78</v>
      </c>
      <c r="K64">
        <v>41.26</v>
      </c>
      <c r="L64">
        <v>35.93</v>
      </c>
      <c r="M64">
        <v>35.4</v>
      </c>
      <c r="N64">
        <v>42.39</v>
      </c>
      <c r="O64">
        <v>40.409999999999997</v>
      </c>
      <c r="P64">
        <v>30.83</v>
      </c>
      <c r="Q64">
        <v>26.63</v>
      </c>
      <c r="R64">
        <v>16.2</v>
      </c>
      <c r="S64">
        <v>16.690000000000001</v>
      </c>
      <c r="T64">
        <v>9.06</v>
      </c>
      <c r="U64">
        <v>8.14</v>
      </c>
      <c r="V64">
        <v>11.74</v>
      </c>
      <c r="W64" t="s">
        <v>67</v>
      </c>
    </row>
    <row r="65" spans="1:23" x14ac:dyDescent="0.25">
      <c r="A65" s="5" t="s">
        <v>153</v>
      </c>
      <c r="B65" s="5" t="s">
        <v>154</v>
      </c>
      <c r="C65">
        <v>49.86</v>
      </c>
      <c r="D65">
        <v>50.44</v>
      </c>
      <c r="E65">
        <v>50.61</v>
      </c>
      <c r="F65">
        <v>53.66</v>
      </c>
      <c r="G65">
        <v>54.45</v>
      </c>
      <c r="H65">
        <v>55.53</v>
      </c>
      <c r="I65">
        <v>54.98</v>
      </c>
      <c r="J65">
        <v>53.22</v>
      </c>
      <c r="K65">
        <v>58.74</v>
      </c>
      <c r="L65">
        <v>64.069999999999993</v>
      </c>
      <c r="M65">
        <v>64.599999999999994</v>
      </c>
      <c r="N65">
        <v>57.61</v>
      </c>
      <c r="O65">
        <v>59.59</v>
      </c>
      <c r="P65">
        <v>69.17</v>
      </c>
      <c r="Q65">
        <v>73.37</v>
      </c>
      <c r="R65">
        <v>83.8</v>
      </c>
      <c r="S65">
        <v>83.31</v>
      </c>
      <c r="T65">
        <v>90.94</v>
      </c>
      <c r="U65">
        <v>91.86</v>
      </c>
      <c r="V65">
        <v>88.26</v>
      </c>
      <c r="W65" t="s">
        <v>67</v>
      </c>
    </row>
    <row r="66" spans="1:23" x14ac:dyDescent="0.25">
      <c r="A66" s="5" t="s">
        <v>155</v>
      </c>
      <c r="B66" s="5" t="s">
        <v>156</v>
      </c>
      <c r="C66">
        <v>99.45</v>
      </c>
      <c r="D66">
        <v>101.79</v>
      </c>
      <c r="E66">
        <v>102.45</v>
      </c>
      <c r="F66">
        <v>115.78</v>
      </c>
      <c r="G66">
        <v>119.55</v>
      </c>
      <c r="H66">
        <v>124.89</v>
      </c>
      <c r="I66">
        <v>122.11</v>
      </c>
      <c r="J66">
        <v>113.79</v>
      </c>
      <c r="K66">
        <v>142.34</v>
      </c>
      <c r="L66">
        <v>178.31</v>
      </c>
      <c r="M66">
        <v>182.46</v>
      </c>
      <c r="N66">
        <v>135.93</v>
      </c>
      <c r="O66">
        <v>147.46</v>
      </c>
      <c r="P66">
        <v>224.38</v>
      </c>
      <c r="Q66">
        <v>275.49</v>
      </c>
      <c r="R66">
        <v>517.1</v>
      </c>
      <c r="S66">
        <v>499.29</v>
      </c>
      <c r="T66">
        <v>1004</v>
      </c>
      <c r="U66">
        <v>1128</v>
      </c>
      <c r="V66">
        <v>752.08</v>
      </c>
      <c r="W66" t="s">
        <v>67</v>
      </c>
    </row>
    <row r="67" spans="1:23" x14ac:dyDescent="0.25">
      <c r="A67" s="5"/>
      <c r="B67" s="5"/>
    </row>
    <row r="68" spans="1:23" x14ac:dyDescent="0.25">
      <c r="A68" s="5" t="s">
        <v>157</v>
      </c>
      <c r="B68" s="5" t="s">
        <v>158</v>
      </c>
      <c r="C68">
        <v>47.13</v>
      </c>
      <c r="D68">
        <v>53.39</v>
      </c>
      <c r="E68">
        <v>50.23</v>
      </c>
      <c r="F68">
        <v>46.76</v>
      </c>
      <c r="G68">
        <v>45.78</v>
      </c>
      <c r="H68">
        <v>45.52</v>
      </c>
      <c r="I68">
        <v>44</v>
      </c>
      <c r="J68">
        <v>37.56</v>
      </c>
      <c r="K68">
        <v>41.7</v>
      </c>
      <c r="L68">
        <v>41.58</v>
      </c>
      <c r="M68">
        <v>47.51</v>
      </c>
      <c r="N68">
        <v>52.45</v>
      </c>
      <c r="O68">
        <v>59.31</v>
      </c>
      <c r="P68">
        <v>52.04</v>
      </c>
      <c r="Q68">
        <v>40.21</v>
      </c>
      <c r="R68">
        <v>49.16</v>
      </c>
      <c r="S68">
        <v>51.29</v>
      </c>
      <c r="T68">
        <v>50.21</v>
      </c>
      <c r="U68">
        <v>52.61</v>
      </c>
      <c r="V68">
        <v>59.82</v>
      </c>
    </row>
    <row r="69" spans="1:23" x14ac:dyDescent="0.25">
      <c r="A69" s="5" t="s">
        <v>159</v>
      </c>
      <c r="B69" s="5" t="s">
        <v>160</v>
      </c>
      <c r="C69">
        <v>343.4</v>
      </c>
      <c r="D69">
        <v>474.86</v>
      </c>
      <c r="E69">
        <v>990.2</v>
      </c>
      <c r="F69">
        <v>159.16</v>
      </c>
      <c r="G69">
        <v>52.33</v>
      </c>
      <c r="H69">
        <v>167.46</v>
      </c>
      <c r="I69">
        <v>302.83</v>
      </c>
      <c r="J69">
        <v>196.45</v>
      </c>
      <c r="K69">
        <v>596.84</v>
      </c>
      <c r="L69">
        <v>-161.59</v>
      </c>
      <c r="M69">
        <v>-1736.69</v>
      </c>
      <c r="N69">
        <v>-67.099999999999994</v>
      </c>
      <c r="O69">
        <v>1444.44</v>
      </c>
      <c r="P69">
        <v>476.23</v>
      </c>
      <c r="Q69">
        <v>531.73</v>
      </c>
      <c r="R69">
        <v>-136.56</v>
      </c>
      <c r="S69">
        <v>46.66</v>
      </c>
      <c r="T69">
        <v>11.08</v>
      </c>
      <c r="U69">
        <v>-172.54</v>
      </c>
      <c r="V69">
        <v>-44.52</v>
      </c>
    </row>
    <row r="70" spans="1:23" x14ac:dyDescent="0.25">
      <c r="A70" s="5" t="s">
        <v>161</v>
      </c>
      <c r="B70" s="5" t="s">
        <v>162</v>
      </c>
      <c r="C70">
        <v>578.46</v>
      </c>
      <c r="D70">
        <v>557.07000000000005</v>
      </c>
      <c r="E70">
        <v>1196.9000000000001</v>
      </c>
      <c r="F70">
        <v>224.35</v>
      </c>
      <c r="G70">
        <v>47.48</v>
      </c>
      <c r="H70">
        <v>101.11</v>
      </c>
      <c r="I70">
        <v>395.17</v>
      </c>
      <c r="J70">
        <v>508.89</v>
      </c>
      <c r="K70">
        <v>722.53</v>
      </c>
      <c r="L70">
        <v>235.77</v>
      </c>
      <c r="M70">
        <v>-1211.48</v>
      </c>
      <c r="N70">
        <v>179.47</v>
      </c>
      <c r="O70">
        <v>752.56</v>
      </c>
      <c r="P70">
        <v>717.02</v>
      </c>
      <c r="Q70">
        <v>264.42</v>
      </c>
      <c r="R70">
        <v>335.54</v>
      </c>
      <c r="S70">
        <v>348.37</v>
      </c>
      <c r="T70">
        <v>215.51</v>
      </c>
      <c r="U70">
        <v>185.02</v>
      </c>
      <c r="V70">
        <v>16.510000000000002</v>
      </c>
    </row>
    <row r="71" spans="1:23" x14ac:dyDescent="0.25">
      <c r="A71" s="5" t="s">
        <v>163</v>
      </c>
      <c r="B71" s="5" t="s">
        <v>164</v>
      </c>
      <c r="C71">
        <v>1.17</v>
      </c>
      <c r="D71">
        <v>1.18</v>
      </c>
      <c r="E71">
        <v>1.01</v>
      </c>
      <c r="F71">
        <v>0.98</v>
      </c>
      <c r="G71">
        <v>0.95</v>
      </c>
      <c r="H71">
        <v>1.1000000000000001</v>
      </c>
      <c r="I71">
        <v>1.07</v>
      </c>
      <c r="J71">
        <v>1.04</v>
      </c>
      <c r="K71">
        <v>1.1499999999999999</v>
      </c>
      <c r="L71">
        <v>0.94</v>
      </c>
      <c r="M71">
        <v>0.67</v>
      </c>
      <c r="N71">
        <v>1.03</v>
      </c>
      <c r="O71">
        <v>0.92</v>
      </c>
      <c r="P71">
        <v>1.1200000000000001</v>
      </c>
      <c r="Q71">
        <v>1.17</v>
      </c>
      <c r="R71">
        <v>1.42</v>
      </c>
      <c r="S71">
        <v>1.26</v>
      </c>
      <c r="T71">
        <v>1.72</v>
      </c>
      <c r="U71">
        <v>1.61</v>
      </c>
      <c r="V71">
        <v>1.88</v>
      </c>
    </row>
    <row r="72" spans="1:23" x14ac:dyDescent="0.25">
      <c r="A72" s="5" t="s">
        <v>165</v>
      </c>
      <c r="B72" s="5" t="s">
        <v>166</v>
      </c>
      <c r="C72">
        <v>47.62</v>
      </c>
      <c r="D72">
        <v>40.56</v>
      </c>
      <c r="E72">
        <v>44.07</v>
      </c>
      <c r="F72">
        <v>45.67</v>
      </c>
      <c r="G72">
        <v>47.88</v>
      </c>
      <c r="H72">
        <v>49.09</v>
      </c>
      <c r="I72">
        <v>53.26</v>
      </c>
      <c r="J72">
        <v>60.73</v>
      </c>
      <c r="K72">
        <v>56.73</v>
      </c>
      <c r="L72">
        <v>56.81</v>
      </c>
      <c r="M72">
        <v>50.41</v>
      </c>
      <c r="N72">
        <v>44.83</v>
      </c>
      <c r="O72">
        <v>37.08</v>
      </c>
      <c r="P72">
        <v>43.12</v>
      </c>
      <c r="Q72">
        <v>59.21</v>
      </c>
      <c r="R72">
        <v>49.88</v>
      </c>
      <c r="S72">
        <v>48.49</v>
      </c>
      <c r="T72">
        <v>49.32</v>
      </c>
      <c r="U72">
        <v>46.93</v>
      </c>
      <c r="V72">
        <v>39.14</v>
      </c>
    </row>
    <row r="73" spans="1:23" x14ac:dyDescent="0.25">
      <c r="A73" s="5" t="s">
        <v>167</v>
      </c>
      <c r="B73" s="5" t="s">
        <v>168</v>
      </c>
      <c r="C73">
        <v>4.0199999999999996</v>
      </c>
      <c r="D73">
        <v>5.6</v>
      </c>
      <c r="E73">
        <v>9.99</v>
      </c>
      <c r="F73">
        <v>1.57</v>
      </c>
      <c r="G73">
        <v>0.5</v>
      </c>
      <c r="H73">
        <v>1.85</v>
      </c>
      <c r="I73">
        <v>3.25</v>
      </c>
      <c r="J73">
        <v>2.0499999999999998</v>
      </c>
      <c r="K73">
        <v>6.87</v>
      </c>
      <c r="L73">
        <v>-1.53</v>
      </c>
      <c r="M73">
        <v>-11.58</v>
      </c>
      <c r="N73">
        <v>-0.69</v>
      </c>
      <c r="O73">
        <v>13.29</v>
      </c>
      <c r="P73">
        <v>5.34</v>
      </c>
      <c r="Q73">
        <v>6.22</v>
      </c>
      <c r="R73">
        <v>-1.94</v>
      </c>
      <c r="S73">
        <v>0.59</v>
      </c>
      <c r="T73">
        <v>0.19</v>
      </c>
      <c r="U73">
        <v>-2.78</v>
      </c>
      <c r="V73">
        <v>-0.84</v>
      </c>
    </row>
    <row r="74" spans="1:23" x14ac:dyDescent="0.25">
      <c r="A74" s="5" t="s">
        <v>169</v>
      </c>
      <c r="B74" s="5" t="s">
        <v>170</v>
      </c>
      <c r="C74">
        <v>10.039999999999999</v>
      </c>
      <c r="D74">
        <v>9.8699999999999992</v>
      </c>
      <c r="E74">
        <v>17.45</v>
      </c>
      <c r="F74">
        <v>3.09</v>
      </c>
      <c r="G74">
        <v>0.63</v>
      </c>
      <c r="H74">
        <v>1.54</v>
      </c>
      <c r="I74">
        <v>5.96</v>
      </c>
      <c r="J74">
        <v>7.21</v>
      </c>
      <c r="K74">
        <v>12.06</v>
      </c>
      <c r="L74">
        <v>3.29</v>
      </c>
      <c r="M74">
        <v>-10.95</v>
      </c>
      <c r="N74">
        <v>2.36</v>
      </c>
      <c r="O74">
        <v>9.49</v>
      </c>
      <c r="P74">
        <v>12.39</v>
      </c>
      <c r="Q74" t="s">
        <v>67</v>
      </c>
      <c r="R74" t="s">
        <v>67</v>
      </c>
      <c r="S74" t="s">
        <v>67</v>
      </c>
      <c r="T74" t="s">
        <v>67</v>
      </c>
      <c r="U74" t="s">
        <v>67</v>
      </c>
      <c r="V74" t="s">
        <v>67</v>
      </c>
    </row>
    <row r="75" spans="1:23" x14ac:dyDescent="0.25">
      <c r="A75" s="5" t="s">
        <v>171</v>
      </c>
      <c r="B75" s="5" t="s">
        <v>172</v>
      </c>
      <c r="C75">
        <v>105.28</v>
      </c>
      <c r="D75">
        <v>122.17</v>
      </c>
      <c r="E75">
        <v>112.05</v>
      </c>
      <c r="F75">
        <v>101.45</v>
      </c>
      <c r="G75">
        <v>94.14</v>
      </c>
      <c r="H75">
        <v>86.13</v>
      </c>
      <c r="I75">
        <v>80.45</v>
      </c>
      <c r="J75">
        <v>76.010000000000005</v>
      </c>
      <c r="K75">
        <v>72.73</v>
      </c>
      <c r="L75">
        <v>63.23</v>
      </c>
      <c r="M75">
        <v>70.239999999999995</v>
      </c>
      <c r="N75">
        <v>94.58</v>
      </c>
      <c r="O75">
        <v>108.96</v>
      </c>
      <c r="P75">
        <v>71.489999999999995</v>
      </c>
      <c r="Q75">
        <v>44.98</v>
      </c>
      <c r="R75">
        <v>32.74</v>
      </c>
      <c r="S75">
        <v>34.64</v>
      </c>
      <c r="T75">
        <v>18.55</v>
      </c>
      <c r="U75">
        <v>17.54</v>
      </c>
      <c r="V75">
        <v>30.18</v>
      </c>
    </row>
    <row r="76" spans="1:23" x14ac:dyDescent="0.25">
      <c r="A76" s="5" t="s">
        <v>173</v>
      </c>
      <c r="B76" s="5" t="s">
        <v>174</v>
      </c>
      <c r="C76">
        <v>144.74</v>
      </c>
      <c r="D76">
        <v>159.56</v>
      </c>
      <c r="E76">
        <v>163.13</v>
      </c>
      <c r="F76">
        <v>163.27000000000001</v>
      </c>
      <c r="G76">
        <v>159.80000000000001</v>
      </c>
      <c r="H76">
        <v>165.77</v>
      </c>
      <c r="I76">
        <v>152.32</v>
      </c>
      <c r="J76">
        <v>141.94999999999999</v>
      </c>
      <c r="K76">
        <v>134.32</v>
      </c>
      <c r="L76">
        <v>128.58000000000001</v>
      </c>
      <c r="M76">
        <v>180.81</v>
      </c>
      <c r="N76">
        <v>239.53</v>
      </c>
      <c r="O76">
        <v>219.69</v>
      </c>
      <c r="P76">
        <v>148.19</v>
      </c>
      <c r="Q76" t="s">
        <v>67</v>
      </c>
      <c r="R76" t="s">
        <v>67</v>
      </c>
      <c r="S76" t="s">
        <v>67</v>
      </c>
      <c r="T76" t="s">
        <v>67</v>
      </c>
      <c r="U76" t="s">
        <v>67</v>
      </c>
      <c r="V76" t="s">
        <v>67</v>
      </c>
    </row>
    <row r="77" spans="1:23" x14ac:dyDescent="0.25">
      <c r="A77" s="5" t="s">
        <v>175</v>
      </c>
      <c r="B77" s="5" t="s">
        <v>176</v>
      </c>
      <c r="C77">
        <v>703.40520000000004</v>
      </c>
      <c r="D77">
        <v>769.87819999999999</v>
      </c>
      <c r="E77">
        <v>982.59180000000003</v>
      </c>
      <c r="F77">
        <v>1277.4902</v>
      </c>
      <c r="G77">
        <v>522.11520000000007</v>
      </c>
      <c r="H77">
        <v>512.44640000000004</v>
      </c>
      <c r="I77">
        <v>902.82420000000002</v>
      </c>
      <c r="J77">
        <v>493.10879999999997</v>
      </c>
      <c r="K77">
        <v>497.94319999999999</v>
      </c>
      <c r="L77">
        <v>1167.894</v>
      </c>
      <c r="M77">
        <v>421.94099999999997</v>
      </c>
      <c r="N77">
        <v>388.089</v>
      </c>
      <c r="O77">
        <v>-2096.9459999999999</v>
      </c>
      <c r="P77">
        <v>1191.0060000000001</v>
      </c>
      <c r="Q77">
        <v>374.3</v>
      </c>
      <c r="R77">
        <v>262.65600000000001</v>
      </c>
      <c r="S77">
        <v>774.28800000000001</v>
      </c>
      <c r="T77">
        <v>127.31399999999999</v>
      </c>
      <c r="U77">
        <v>152.39099999999999</v>
      </c>
      <c r="V77">
        <v>3425.904</v>
      </c>
    </row>
    <row r="78" spans="1:23" x14ac:dyDescent="0.25">
      <c r="A78" s="5" t="s">
        <v>177</v>
      </c>
      <c r="B78" s="5" t="s">
        <v>178</v>
      </c>
      <c r="C78">
        <v>0</v>
      </c>
      <c r="D78">
        <v>0</v>
      </c>
      <c r="E78">
        <v>0</v>
      </c>
      <c r="F78">
        <v>0</v>
      </c>
      <c r="G78">
        <v>0</v>
      </c>
      <c r="H78">
        <v>0</v>
      </c>
      <c r="I78">
        <v>0</v>
      </c>
      <c r="J78">
        <v>0</v>
      </c>
      <c r="K78">
        <v>4.0000000000006253E-2</v>
      </c>
      <c r="L78">
        <v>0</v>
      </c>
      <c r="M78">
        <v>0</v>
      </c>
      <c r="N78">
        <v>-0.80000000000001137</v>
      </c>
      <c r="O78">
        <v>-5.7999999999999972</v>
      </c>
      <c r="P78">
        <v>-19.3</v>
      </c>
      <c r="Q78">
        <v>-3.7999999999999972</v>
      </c>
      <c r="R78">
        <v>0</v>
      </c>
      <c r="S78">
        <v>-26.900000000000009</v>
      </c>
      <c r="T78">
        <v>0</v>
      </c>
      <c r="U78">
        <v>0</v>
      </c>
      <c r="V78" t="s">
        <v>67</v>
      </c>
    </row>
    <row r="79" spans="1:23" x14ac:dyDescent="0.25">
      <c r="A79" s="5" t="s">
        <v>179</v>
      </c>
      <c r="B79" s="5" t="s">
        <v>180</v>
      </c>
      <c r="C79">
        <v>3.46</v>
      </c>
      <c r="D79">
        <v>20.260000000000002</v>
      </c>
      <c r="E79">
        <v>17.350000000000001</v>
      </c>
      <c r="F79">
        <v>1.07</v>
      </c>
      <c r="G79">
        <v>-18.48</v>
      </c>
      <c r="H79">
        <v>5.32</v>
      </c>
      <c r="I79">
        <v>12.44</v>
      </c>
      <c r="J79">
        <v>-15.49</v>
      </c>
      <c r="K79">
        <v>28.56</v>
      </c>
      <c r="L79">
        <v>37.82</v>
      </c>
      <c r="M79">
        <v>-42.28</v>
      </c>
      <c r="N79">
        <v>-2.52</v>
      </c>
      <c r="O79">
        <v>-2.68</v>
      </c>
      <c r="P79">
        <v>25.38</v>
      </c>
      <c r="Q79">
        <v>-23.64</v>
      </c>
      <c r="R79">
        <v>5.91</v>
      </c>
      <c r="S79">
        <v>-28.75</v>
      </c>
      <c r="T79">
        <v>-2.06</v>
      </c>
      <c r="U79">
        <v>-7.8</v>
      </c>
      <c r="V79" t="s">
        <v>67</v>
      </c>
    </row>
    <row r="80" spans="1:23" x14ac:dyDescent="0.25">
      <c r="A80" s="5" t="s">
        <v>181</v>
      </c>
      <c r="B80" s="5" t="s">
        <v>182</v>
      </c>
      <c r="C80">
        <v>13.69</v>
      </c>
      <c r="D80">
        <v>12.89</v>
      </c>
      <c r="E80">
        <v>-0.02</v>
      </c>
      <c r="F80">
        <v>-4.03</v>
      </c>
      <c r="G80">
        <v>-0.24</v>
      </c>
      <c r="H80">
        <v>0.76</v>
      </c>
      <c r="I80">
        <v>8.5</v>
      </c>
      <c r="J80">
        <v>16.96</v>
      </c>
      <c r="K80">
        <v>8.0299999999999994</v>
      </c>
      <c r="L80">
        <v>-2.33</v>
      </c>
      <c r="M80">
        <v>-15.83</v>
      </c>
      <c r="N80">
        <v>6.73</v>
      </c>
      <c r="O80">
        <v>-0.31</v>
      </c>
      <c r="P80">
        <v>2.5499999999999998</v>
      </c>
      <c r="Q80">
        <v>-15.49</v>
      </c>
      <c r="R80">
        <v>-8.3000000000000007</v>
      </c>
      <c r="S80">
        <v>-12.87</v>
      </c>
      <c r="T80" t="s">
        <v>67</v>
      </c>
      <c r="U80" t="s">
        <v>67</v>
      </c>
      <c r="V80" t="s">
        <v>67</v>
      </c>
    </row>
    <row r="81" spans="1:23" x14ac:dyDescent="0.25">
      <c r="A81" s="5" t="s">
        <v>183</v>
      </c>
      <c r="B81" s="5" t="s">
        <v>184</v>
      </c>
      <c r="C81">
        <v>4.7300000000000004</v>
      </c>
      <c r="D81">
        <v>5.0999999999999996</v>
      </c>
      <c r="E81">
        <v>3.54</v>
      </c>
      <c r="F81">
        <v>-3.03</v>
      </c>
      <c r="G81">
        <v>2.4700000000000002</v>
      </c>
      <c r="H81">
        <v>13.73</v>
      </c>
      <c r="I81">
        <v>4.21</v>
      </c>
      <c r="J81">
        <v>1.22</v>
      </c>
      <c r="K81">
        <v>3.78</v>
      </c>
      <c r="L81">
        <v>3.14</v>
      </c>
      <c r="M81">
        <v>-9.15</v>
      </c>
      <c r="N81">
        <v>0.49</v>
      </c>
      <c r="O81">
        <v>-4.76</v>
      </c>
      <c r="P81">
        <v>-4.63</v>
      </c>
      <c r="Q81">
        <v>-11.27</v>
      </c>
      <c r="R81" t="s">
        <v>67</v>
      </c>
      <c r="S81" t="s">
        <v>67</v>
      </c>
      <c r="T81" t="s">
        <v>67</v>
      </c>
      <c r="U81" t="s">
        <v>67</v>
      </c>
      <c r="V81" t="s">
        <v>67</v>
      </c>
    </row>
    <row r="82" spans="1:23" x14ac:dyDescent="0.25">
      <c r="A82" s="5" t="s">
        <v>185</v>
      </c>
      <c r="B82" s="5" t="s">
        <v>186</v>
      </c>
      <c r="C82">
        <v>9.23</v>
      </c>
      <c r="D82">
        <v>4.66</v>
      </c>
      <c r="E82">
        <v>2.38</v>
      </c>
      <c r="F82">
        <v>0.38</v>
      </c>
      <c r="G82">
        <v>2.81</v>
      </c>
      <c r="H82">
        <v>2.29</v>
      </c>
      <c r="I82">
        <v>2.35</v>
      </c>
      <c r="J82">
        <v>-1.77</v>
      </c>
      <c r="K82">
        <v>-0.43</v>
      </c>
      <c r="L82">
        <v>-4.0599999999999996</v>
      </c>
      <c r="M82" t="s">
        <v>67</v>
      </c>
      <c r="N82" t="s">
        <v>67</v>
      </c>
      <c r="O82" t="s">
        <v>67</v>
      </c>
      <c r="P82" t="s">
        <v>67</v>
      </c>
      <c r="Q82" t="s">
        <v>67</v>
      </c>
      <c r="R82" t="s">
        <v>67</v>
      </c>
      <c r="S82" t="s">
        <v>67</v>
      </c>
      <c r="T82" t="s">
        <v>67</v>
      </c>
      <c r="U82" t="s">
        <v>67</v>
      </c>
      <c r="V82" t="s">
        <v>67</v>
      </c>
    </row>
    <row r="83" spans="1:23" x14ac:dyDescent="0.25">
      <c r="A83" s="5" t="s">
        <v>187</v>
      </c>
      <c r="B83" s="5" t="s">
        <v>188</v>
      </c>
      <c r="C83">
        <v>-25.18</v>
      </c>
      <c r="D83">
        <v>-42.33</v>
      </c>
      <c r="E83">
        <v>630.12</v>
      </c>
      <c r="F83">
        <v>207.41</v>
      </c>
      <c r="G83">
        <v>-74.53</v>
      </c>
      <c r="H83">
        <v>-41.76</v>
      </c>
      <c r="I83">
        <v>73.33</v>
      </c>
      <c r="J83">
        <v>-72.19</v>
      </c>
      <c r="K83">
        <v>-574.84</v>
      </c>
      <c r="L83">
        <v>-87.18</v>
      </c>
      <c r="M83">
        <v>1393.98</v>
      </c>
      <c r="N83">
        <v>-104.53</v>
      </c>
      <c r="O83">
        <v>195.17</v>
      </c>
      <c r="P83">
        <v>12.3</v>
      </c>
      <c r="Q83">
        <v>-397.31</v>
      </c>
      <c r="R83">
        <v>-410</v>
      </c>
      <c r="S83">
        <v>200</v>
      </c>
      <c r="T83">
        <v>-106.29</v>
      </c>
      <c r="U83">
        <v>257.3</v>
      </c>
      <c r="V83" t="s">
        <v>67</v>
      </c>
    </row>
    <row r="84" spans="1:23" x14ac:dyDescent="0.25">
      <c r="A84" s="5" t="s">
        <v>189</v>
      </c>
      <c r="B84" s="5" t="s">
        <v>190</v>
      </c>
      <c r="C84">
        <v>187.54</v>
      </c>
      <c r="D84">
        <v>265.07</v>
      </c>
      <c r="E84">
        <v>254.33</v>
      </c>
      <c r="F84">
        <v>30.37</v>
      </c>
      <c r="G84">
        <v>-14.32</v>
      </c>
      <c r="H84">
        <v>-13.54</v>
      </c>
      <c r="I84">
        <v>-191.23</v>
      </c>
      <c r="J84">
        <v>-244.74</v>
      </c>
      <c r="K84">
        <v>243.99</v>
      </c>
      <c r="L84">
        <v>400.76</v>
      </c>
      <c r="M84">
        <v>494.87</v>
      </c>
      <c r="N84">
        <v>34.31</v>
      </c>
      <c r="O84">
        <v>-63.28</v>
      </c>
      <c r="P84">
        <v>-265</v>
      </c>
      <c r="Q84">
        <v>-202.44</v>
      </c>
      <c r="R84">
        <v>-105.43</v>
      </c>
      <c r="S84">
        <v>117</v>
      </c>
      <c r="T84" t="s">
        <v>67</v>
      </c>
      <c r="U84" t="s">
        <v>67</v>
      </c>
      <c r="V84" t="s">
        <v>67</v>
      </c>
    </row>
    <row r="85" spans="1:23" x14ac:dyDescent="0.25">
      <c r="A85" s="5" t="s">
        <v>191</v>
      </c>
      <c r="B85" s="5" t="s">
        <v>192</v>
      </c>
      <c r="C85">
        <v>139.1</v>
      </c>
      <c r="D85">
        <v>135.78</v>
      </c>
      <c r="E85">
        <v>158.91</v>
      </c>
      <c r="F85">
        <v>18.45</v>
      </c>
      <c r="G85">
        <v>-138</v>
      </c>
      <c r="H85">
        <v>-140.53</v>
      </c>
      <c r="I85">
        <v>146.62</v>
      </c>
      <c r="J85">
        <v>111.05</v>
      </c>
      <c r="K85">
        <v>164.52</v>
      </c>
      <c r="L85">
        <v>281.95</v>
      </c>
      <c r="M85">
        <v>219.92</v>
      </c>
      <c r="N85">
        <v>-140.87</v>
      </c>
      <c r="O85">
        <v>-79.97</v>
      </c>
      <c r="P85">
        <v>-140.26</v>
      </c>
      <c r="Q85">
        <v>-91.26</v>
      </c>
      <c r="R85" t="s">
        <v>67</v>
      </c>
      <c r="S85" t="s">
        <v>67</v>
      </c>
      <c r="T85" t="s">
        <v>67</v>
      </c>
      <c r="U85" t="s">
        <v>67</v>
      </c>
      <c r="V85" t="s">
        <v>67</v>
      </c>
    </row>
    <row r="86" spans="1:23" x14ac:dyDescent="0.25">
      <c r="A86" s="5" t="s">
        <v>193</v>
      </c>
      <c r="B86" s="5" t="s">
        <v>194</v>
      </c>
      <c r="C86">
        <v>-0.71</v>
      </c>
      <c r="D86">
        <v>141.19999999999999</v>
      </c>
      <c r="E86">
        <v>134.97999999999999</v>
      </c>
      <c r="F86">
        <v>91.49</v>
      </c>
      <c r="G86">
        <v>71.97</v>
      </c>
      <c r="H86">
        <v>39.700000000000003</v>
      </c>
      <c r="I86">
        <v>2.87</v>
      </c>
      <c r="J86">
        <v>15.54</v>
      </c>
      <c r="K86">
        <v>12.13</v>
      </c>
      <c r="L86">
        <v>95.34</v>
      </c>
      <c r="M86" t="s">
        <v>67</v>
      </c>
      <c r="N86" t="s">
        <v>67</v>
      </c>
      <c r="O86" t="s">
        <v>67</v>
      </c>
      <c r="P86" t="s">
        <v>67</v>
      </c>
      <c r="Q86" t="s">
        <v>67</v>
      </c>
      <c r="R86" t="s">
        <v>67</v>
      </c>
      <c r="S86" t="s">
        <v>67</v>
      </c>
      <c r="T86" t="s">
        <v>67</v>
      </c>
      <c r="U86" t="s">
        <v>67</v>
      </c>
      <c r="V86" t="s">
        <v>67</v>
      </c>
    </row>
    <row r="87" spans="1:23" x14ac:dyDescent="0.25">
      <c r="A87" s="5" t="s">
        <v>195</v>
      </c>
      <c r="B87" s="5" t="s">
        <v>196</v>
      </c>
      <c r="C87">
        <v>0.09</v>
      </c>
      <c r="D87">
        <v>7.0000000000000007E-2</v>
      </c>
      <c r="E87">
        <v>0.05</v>
      </c>
      <c r="F87">
        <v>2.16</v>
      </c>
      <c r="G87">
        <v>-0.67</v>
      </c>
      <c r="H87">
        <v>-0.16</v>
      </c>
      <c r="I87">
        <v>0.15</v>
      </c>
      <c r="J87">
        <v>0.19</v>
      </c>
      <c r="K87">
        <v>0.04</v>
      </c>
      <c r="L87" t="s">
        <v>67</v>
      </c>
      <c r="M87" t="s">
        <v>67</v>
      </c>
      <c r="N87" t="s">
        <v>67</v>
      </c>
      <c r="O87">
        <v>-0.06</v>
      </c>
      <c r="P87">
        <v>-0.13</v>
      </c>
      <c r="Q87">
        <v>-0.06</v>
      </c>
      <c r="R87" t="s">
        <v>67</v>
      </c>
      <c r="S87" t="s">
        <v>67</v>
      </c>
      <c r="T87" t="s">
        <v>67</v>
      </c>
      <c r="U87" t="s">
        <v>67</v>
      </c>
      <c r="V87" t="s">
        <v>67</v>
      </c>
    </row>
    <row r="88" spans="1:23" x14ac:dyDescent="0.25">
      <c r="A88" s="5" t="s">
        <v>197</v>
      </c>
      <c r="B88" s="5" t="s">
        <v>198</v>
      </c>
      <c r="C88">
        <v>7.44</v>
      </c>
      <c r="D88">
        <v>-44.03</v>
      </c>
      <c r="E88">
        <v>526.07000000000005</v>
      </c>
      <c r="F88">
        <v>377.55</v>
      </c>
      <c r="G88">
        <v>-61.72</v>
      </c>
      <c r="H88">
        <v>-73.05</v>
      </c>
      <c r="I88">
        <v>-12.68</v>
      </c>
      <c r="J88">
        <v>-40.479999999999997</v>
      </c>
      <c r="K88">
        <v>293.97000000000003</v>
      </c>
      <c r="L88">
        <v>-126.82</v>
      </c>
      <c r="M88">
        <v>-489.64</v>
      </c>
      <c r="N88">
        <v>-76.75</v>
      </c>
      <c r="O88">
        <v>2.14</v>
      </c>
      <c r="P88">
        <v>240</v>
      </c>
      <c r="Q88">
        <v>-39.82</v>
      </c>
      <c r="R88">
        <v>2.0099999999999998</v>
      </c>
      <c r="S88">
        <v>15.17</v>
      </c>
      <c r="T88">
        <v>14.08</v>
      </c>
      <c r="U88">
        <v>933.33</v>
      </c>
      <c r="V88" t="s">
        <v>67</v>
      </c>
    </row>
    <row r="89" spans="1:23" x14ac:dyDescent="0.25">
      <c r="A89" s="5" t="s">
        <v>199</v>
      </c>
      <c r="B89" s="5" t="s">
        <v>200</v>
      </c>
      <c r="C89">
        <v>163.16</v>
      </c>
      <c r="D89">
        <v>286.52999999999997</v>
      </c>
      <c r="E89">
        <v>280.63</v>
      </c>
      <c r="F89">
        <v>80.930000000000007</v>
      </c>
      <c r="G89">
        <v>-49.15</v>
      </c>
      <c r="H89">
        <v>-42.07</v>
      </c>
      <c r="I89">
        <v>80.27</v>
      </c>
      <c r="J89">
        <v>42.22</v>
      </c>
      <c r="K89">
        <v>-107.5</v>
      </c>
      <c r="L89">
        <v>-231.07</v>
      </c>
      <c r="M89">
        <v>-188.08</v>
      </c>
      <c r="N89">
        <v>55.13</v>
      </c>
      <c r="O89">
        <v>67.44</v>
      </c>
      <c r="P89">
        <v>67.400000000000006</v>
      </c>
      <c r="Q89">
        <v>-7.55</v>
      </c>
      <c r="R89">
        <v>10.42</v>
      </c>
      <c r="S89">
        <v>320.86</v>
      </c>
      <c r="T89" t="s">
        <v>67</v>
      </c>
      <c r="U89" t="s">
        <v>67</v>
      </c>
      <c r="V89" t="s">
        <v>67</v>
      </c>
    </row>
    <row r="90" spans="1:23" x14ac:dyDescent="0.25">
      <c r="A90" s="5" t="s">
        <v>201</v>
      </c>
      <c r="B90" s="5" t="s">
        <v>202</v>
      </c>
      <c r="C90">
        <v>161.06</v>
      </c>
      <c r="D90">
        <v>144.96</v>
      </c>
      <c r="E90">
        <v>151.22999999999999</v>
      </c>
      <c r="F90">
        <v>37.92</v>
      </c>
      <c r="G90">
        <v>21.21</v>
      </c>
      <c r="H90">
        <v>8.19</v>
      </c>
      <c r="I90">
        <v>-75.13</v>
      </c>
      <c r="J90">
        <v>-87.94</v>
      </c>
      <c r="K90">
        <v>-79.42</v>
      </c>
      <c r="L90">
        <v>-90.21</v>
      </c>
      <c r="M90">
        <v>-72.81</v>
      </c>
      <c r="N90">
        <v>25.52</v>
      </c>
      <c r="O90">
        <v>43.9</v>
      </c>
      <c r="P90">
        <v>46.29</v>
      </c>
      <c r="Q90">
        <v>184.95</v>
      </c>
      <c r="R90" t="s">
        <v>67</v>
      </c>
      <c r="S90" t="s">
        <v>67</v>
      </c>
      <c r="T90" t="s">
        <v>67</v>
      </c>
      <c r="U90" t="s">
        <v>67</v>
      </c>
      <c r="V90" t="s">
        <v>67</v>
      </c>
    </row>
    <row r="91" spans="1:23" x14ac:dyDescent="0.25">
      <c r="A91" s="5" t="s">
        <v>203</v>
      </c>
      <c r="B91" s="5" t="s">
        <v>204</v>
      </c>
      <c r="C91">
        <v>84.62</v>
      </c>
      <c r="D91">
        <v>34.92</v>
      </c>
      <c r="E91">
        <v>31.65</v>
      </c>
      <c r="F91">
        <v>-20.75</v>
      </c>
      <c r="G91">
        <v>-34.5</v>
      </c>
      <c r="H91">
        <v>-32.31</v>
      </c>
      <c r="I91">
        <v>-24.81</v>
      </c>
      <c r="J91">
        <v>-22.02</v>
      </c>
      <c r="K91">
        <v>-16.57</v>
      </c>
      <c r="L91">
        <v>47.37</v>
      </c>
      <c r="M91" t="s">
        <v>67</v>
      </c>
      <c r="N91" t="s">
        <v>67</v>
      </c>
      <c r="O91" t="s">
        <v>67</v>
      </c>
      <c r="P91" t="s">
        <v>67</v>
      </c>
      <c r="Q91" t="s">
        <v>67</v>
      </c>
      <c r="R91" t="s">
        <v>67</v>
      </c>
      <c r="S91" t="s">
        <v>67</v>
      </c>
      <c r="T91" t="s">
        <v>67</v>
      </c>
      <c r="U91" t="s">
        <v>67</v>
      </c>
      <c r="V91" t="s">
        <v>67</v>
      </c>
    </row>
    <row r="92" spans="1:23" x14ac:dyDescent="0.25">
      <c r="A92" s="5" t="s">
        <v>205</v>
      </c>
      <c r="B92" s="5" t="s">
        <v>206</v>
      </c>
      <c r="C92">
        <v>-8.6300000000000008</v>
      </c>
      <c r="D92">
        <v>-21.65</v>
      </c>
      <c r="E92">
        <v>-23.08</v>
      </c>
      <c r="F92">
        <v>144.68</v>
      </c>
      <c r="G92">
        <v>1.89</v>
      </c>
      <c r="H92">
        <v>-43.24</v>
      </c>
      <c r="I92">
        <v>83.09</v>
      </c>
      <c r="J92">
        <v>-0.97</v>
      </c>
      <c r="K92">
        <v>-57.35</v>
      </c>
      <c r="L92">
        <v>176.79</v>
      </c>
      <c r="M92">
        <v>8.7200000000000006</v>
      </c>
      <c r="N92">
        <v>-118.38</v>
      </c>
      <c r="O92">
        <v>-267.56</v>
      </c>
      <c r="P92">
        <v>164.47</v>
      </c>
      <c r="Q92">
        <v>36.81</v>
      </c>
      <c r="R92">
        <v>-66.08</v>
      </c>
      <c r="S92">
        <v>328.79</v>
      </c>
      <c r="T92">
        <v>-16.46</v>
      </c>
      <c r="U92">
        <v>-95.55</v>
      </c>
      <c r="V92" t="s">
        <v>67</v>
      </c>
    </row>
    <row r="93" spans="1:23" x14ac:dyDescent="0.25">
      <c r="A93" s="5" t="s">
        <v>207</v>
      </c>
      <c r="B93" s="5" t="s">
        <v>208</v>
      </c>
      <c r="C93">
        <v>-17.79</v>
      </c>
      <c r="D93">
        <v>33.32</v>
      </c>
      <c r="E93">
        <v>41.16</v>
      </c>
      <c r="F93">
        <v>34.44</v>
      </c>
      <c r="G93">
        <v>13.91</v>
      </c>
      <c r="H93">
        <v>12.96</v>
      </c>
      <c r="I93">
        <v>8.26</v>
      </c>
      <c r="J93">
        <v>39.49</v>
      </c>
      <c r="K93">
        <v>42.72</v>
      </c>
      <c r="L93">
        <v>22.38</v>
      </c>
      <c r="M93">
        <v>-125.74</v>
      </c>
      <c r="N93">
        <v>-73.819999999999993</v>
      </c>
      <c r="O93">
        <v>-22.09</v>
      </c>
      <c r="P93">
        <v>45.07</v>
      </c>
      <c r="Q93">
        <v>99.84</v>
      </c>
      <c r="R93">
        <v>82.08</v>
      </c>
      <c r="S93">
        <v>72.260000000000005</v>
      </c>
      <c r="T93" t="s">
        <v>67</v>
      </c>
      <c r="U93" t="s">
        <v>67</v>
      </c>
      <c r="V93" t="s">
        <v>67</v>
      </c>
    </row>
    <row r="94" spans="1:23" x14ac:dyDescent="0.25">
      <c r="A94" s="5" t="s">
        <v>209</v>
      </c>
      <c r="B94" s="5" t="s">
        <v>210</v>
      </c>
      <c r="C94">
        <v>18.64</v>
      </c>
      <c r="D94">
        <v>11.72</v>
      </c>
      <c r="E94">
        <v>32.67</v>
      </c>
      <c r="F94">
        <v>37.090000000000003</v>
      </c>
      <c r="G94">
        <v>-3.32</v>
      </c>
      <c r="H94">
        <v>31.66</v>
      </c>
      <c r="I94">
        <v>42.06</v>
      </c>
      <c r="J94">
        <v>1.76</v>
      </c>
      <c r="K94">
        <v>-51.56</v>
      </c>
      <c r="L94">
        <v>-7.19</v>
      </c>
      <c r="M94">
        <v>-35.19</v>
      </c>
      <c r="N94">
        <v>-50.15</v>
      </c>
      <c r="O94">
        <v>39.29</v>
      </c>
      <c r="P94">
        <v>89.51</v>
      </c>
      <c r="Q94">
        <v>37.5</v>
      </c>
      <c r="R94" t="s">
        <v>67</v>
      </c>
      <c r="S94" t="s">
        <v>67</v>
      </c>
      <c r="T94" t="s">
        <v>67</v>
      </c>
      <c r="U94" t="s">
        <v>67</v>
      </c>
      <c r="V94" t="s">
        <v>67</v>
      </c>
    </row>
    <row r="95" spans="1:23" x14ac:dyDescent="0.25">
      <c r="A95" s="5" t="s">
        <v>211</v>
      </c>
      <c r="B95" s="5" t="s">
        <v>212</v>
      </c>
      <c r="C95">
        <v>25.15</v>
      </c>
      <c r="D95">
        <v>26.89</v>
      </c>
      <c r="E95">
        <v>17.22</v>
      </c>
      <c r="F95">
        <v>-7.23</v>
      </c>
      <c r="G95">
        <v>-5.25</v>
      </c>
      <c r="H95">
        <v>-1.76</v>
      </c>
      <c r="I95">
        <v>-4.05</v>
      </c>
      <c r="J95">
        <v>20.52</v>
      </c>
      <c r="K95">
        <v>18.98</v>
      </c>
      <c r="L95">
        <v>15.16</v>
      </c>
      <c r="M95" t="s">
        <v>67</v>
      </c>
      <c r="N95" t="s">
        <v>67</v>
      </c>
      <c r="O95" t="s">
        <v>67</v>
      </c>
      <c r="P95" t="s">
        <v>67</v>
      </c>
      <c r="Q95" t="s">
        <v>67</v>
      </c>
      <c r="R95" t="s">
        <v>67</v>
      </c>
      <c r="S95" t="s">
        <v>67</v>
      </c>
      <c r="T95" t="s">
        <v>67</v>
      </c>
      <c r="U95" t="s">
        <v>67</v>
      </c>
      <c r="V95" t="s">
        <v>67</v>
      </c>
    </row>
    <row r="96" spans="1:23" x14ac:dyDescent="0.25">
      <c r="A96" s="5" t="s">
        <v>213</v>
      </c>
      <c r="B96" s="5" t="s">
        <v>214</v>
      </c>
      <c r="C96">
        <v>189.5</v>
      </c>
      <c r="D96">
        <v>248.9</v>
      </c>
      <c r="E96">
        <v>235.8</v>
      </c>
      <c r="F96">
        <v>192.1</v>
      </c>
      <c r="G96">
        <v>186.4</v>
      </c>
      <c r="H96">
        <v>207.5</v>
      </c>
      <c r="I96">
        <v>169.4</v>
      </c>
      <c r="J96">
        <v>113.9</v>
      </c>
      <c r="K96">
        <v>117.1</v>
      </c>
      <c r="L96">
        <v>96.3</v>
      </c>
      <c r="M96">
        <v>227.4</v>
      </c>
      <c r="N96">
        <v>368.5</v>
      </c>
      <c r="O96">
        <v>445.6</v>
      </c>
      <c r="P96">
        <v>196.8</v>
      </c>
      <c r="Q96" t="s">
        <v>67</v>
      </c>
      <c r="R96" t="s">
        <v>67</v>
      </c>
      <c r="S96" t="s">
        <v>67</v>
      </c>
      <c r="T96" t="s">
        <v>67</v>
      </c>
      <c r="U96" t="s">
        <v>67</v>
      </c>
      <c r="V96" t="s">
        <v>67</v>
      </c>
      <c r="W96" t="s">
        <v>67</v>
      </c>
    </row>
  </sheetData>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R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3" width="20" customWidth="1"/>
    <col min="14" max="14" width="22" customWidth="1"/>
    <col min="15" max="15" width="11" customWidth="1"/>
    <col min="16" max="16" width="21" customWidth="1"/>
    <col min="17" max="17" width="20" customWidth="1"/>
    <col min="18" max="18" width="11" customWidth="1"/>
  </cols>
  <sheetData>
    <row r="1" spans="1:18" ht="18.75" customHeight="1" x14ac:dyDescent="0.3">
      <c r="A1" s="1" t="s">
        <v>1287</v>
      </c>
      <c r="B1" s="2" t="s">
        <v>1288</v>
      </c>
      <c r="C1" s="2"/>
      <c r="D1" s="2"/>
      <c r="E1" s="2"/>
      <c r="F1" s="2" t="str">
        <f>HYPERLINK("dax-30_Stock_Data_EUR.xlsx#INDEX!A1", "Back to INDEX")</f>
        <v>Back to INDEX</v>
      </c>
      <c r="G1" s="2"/>
      <c r="H1" s="2"/>
      <c r="I1" s="2"/>
      <c r="J1" s="2"/>
      <c r="K1" s="2"/>
      <c r="L1" s="2"/>
      <c r="M1" s="2"/>
      <c r="N1" s="2"/>
      <c r="O1" s="2"/>
      <c r="P1" s="2"/>
      <c r="Q1" s="2"/>
      <c r="R1" s="2"/>
    </row>
    <row r="2" spans="1:18" x14ac:dyDescent="0.25">
      <c r="A2" s="3"/>
      <c r="B2" s="4"/>
      <c r="C2" s="4"/>
      <c r="D2" s="4"/>
      <c r="E2" s="4"/>
      <c r="F2" s="4"/>
      <c r="G2" s="4"/>
      <c r="H2" s="4"/>
      <c r="I2" s="4"/>
      <c r="J2" s="4"/>
      <c r="K2" s="4"/>
      <c r="L2" s="4"/>
      <c r="M2" s="4"/>
      <c r="N2" s="4"/>
      <c r="O2" s="4"/>
      <c r="P2" s="4"/>
      <c r="Q2" s="4"/>
      <c r="R2" s="4"/>
    </row>
    <row r="3" spans="1:18" x14ac:dyDescent="0.25">
      <c r="A3" s="5" t="s">
        <v>3</v>
      </c>
      <c r="C3" s="5" t="s">
        <v>4</v>
      </c>
      <c r="D3" s="5"/>
      <c r="G3" s="5" t="s">
        <v>5</v>
      </c>
      <c r="H3" s="5"/>
      <c r="J3" s="5" t="s">
        <v>6</v>
      </c>
      <c r="K3" s="5"/>
    </row>
    <row r="4" spans="1:18" x14ac:dyDescent="0.25">
      <c r="A4" s="5" t="s">
        <v>7</v>
      </c>
      <c r="B4" t="s">
        <v>365</v>
      </c>
      <c r="C4" s="5" t="s">
        <v>9</v>
      </c>
      <c r="D4" s="5"/>
      <c r="E4" t="s">
        <v>1289</v>
      </c>
      <c r="G4" t="s">
        <v>992</v>
      </c>
      <c r="H4" t="s">
        <v>12</v>
      </c>
      <c r="J4" t="s">
        <v>1290</v>
      </c>
      <c r="L4" t="s">
        <v>1291</v>
      </c>
    </row>
    <row r="5" spans="1:18" x14ac:dyDescent="0.25">
      <c r="A5" s="5" t="s">
        <v>15</v>
      </c>
      <c r="B5" t="s">
        <v>1292</v>
      </c>
      <c r="C5" s="5" t="s">
        <v>17</v>
      </c>
      <c r="D5" s="5"/>
      <c r="E5" t="s">
        <v>1293</v>
      </c>
      <c r="G5" t="s">
        <v>1149</v>
      </c>
      <c r="H5" t="s">
        <v>274</v>
      </c>
      <c r="J5" t="s">
        <v>1294</v>
      </c>
      <c r="L5" t="s">
        <v>1295</v>
      </c>
    </row>
    <row r="6" spans="1:18" x14ac:dyDescent="0.25">
      <c r="A6" s="5" t="s">
        <v>23</v>
      </c>
      <c r="B6" t="s">
        <v>1296</v>
      </c>
      <c r="C6" s="5" t="s">
        <v>25</v>
      </c>
      <c r="D6" s="5"/>
      <c r="E6" t="s">
        <v>1297</v>
      </c>
      <c r="G6" t="s">
        <v>338</v>
      </c>
      <c r="H6" t="s">
        <v>454</v>
      </c>
      <c r="J6" t="s">
        <v>225</v>
      </c>
      <c r="L6" t="s">
        <v>244</v>
      </c>
    </row>
    <row r="7" spans="1:18" x14ac:dyDescent="0.25">
      <c r="A7" s="5" t="s">
        <v>29</v>
      </c>
      <c r="B7" t="s">
        <v>277</v>
      </c>
      <c r="C7" s="5" t="s">
        <v>31</v>
      </c>
      <c r="D7" s="5"/>
      <c r="E7" t="s">
        <v>1298</v>
      </c>
      <c r="G7" t="s">
        <v>403</v>
      </c>
      <c r="H7" t="s">
        <v>20</v>
      </c>
      <c r="J7" t="s">
        <v>1299</v>
      </c>
      <c r="L7" t="s">
        <v>509</v>
      </c>
    </row>
    <row r="8" spans="1:18" x14ac:dyDescent="0.25">
      <c r="A8" s="5" t="s">
        <v>35</v>
      </c>
      <c r="B8" t="s">
        <v>36</v>
      </c>
      <c r="C8" s="5" t="s">
        <v>37</v>
      </c>
      <c r="D8" s="5"/>
      <c r="E8" t="s">
        <v>1300</v>
      </c>
      <c r="G8" t="s">
        <v>604</v>
      </c>
      <c r="H8" t="s">
        <v>34</v>
      </c>
      <c r="J8" t="s">
        <v>1301</v>
      </c>
      <c r="L8" t="s">
        <v>509</v>
      </c>
    </row>
    <row r="9" spans="1:18" x14ac:dyDescent="0.25">
      <c r="A9" s="5" t="s">
        <v>41</v>
      </c>
      <c r="B9" t="s">
        <v>42</v>
      </c>
      <c r="C9" s="5" t="s">
        <v>43</v>
      </c>
      <c r="D9" s="5"/>
      <c r="E9" t="s">
        <v>1302</v>
      </c>
      <c r="G9" t="s">
        <v>608</v>
      </c>
      <c r="H9" t="s">
        <v>40</v>
      </c>
      <c r="J9" t="s">
        <v>1303</v>
      </c>
      <c r="L9" t="s">
        <v>244</v>
      </c>
    </row>
    <row r="10" spans="1:18" x14ac:dyDescent="0.25">
      <c r="A10" s="5" t="s">
        <v>45</v>
      </c>
      <c r="B10" t="s">
        <v>322</v>
      </c>
      <c r="C10" s="5" t="s">
        <v>47</v>
      </c>
      <c r="D10" s="5"/>
      <c r="E10" t="s">
        <v>1304</v>
      </c>
      <c r="J10" t="s">
        <v>1266</v>
      </c>
      <c r="L10" t="s">
        <v>351</v>
      </c>
    </row>
    <row r="11" spans="1:18" x14ac:dyDescent="0.25">
      <c r="A11" s="5" t="s">
        <v>49</v>
      </c>
      <c r="B11" t="s">
        <v>323</v>
      </c>
      <c r="J11" t="s">
        <v>1305</v>
      </c>
      <c r="L11" t="s">
        <v>569</v>
      </c>
    </row>
    <row r="12" spans="1:18" x14ac:dyDescent="0.25">
      <c r="A12" s="5" t="s">
        <v>51</v>
      </c>
      <c r="B12" t="s">
        <v>292</v>
      </c>
      <c r="J12" t="s">
        <v>1154</v>
      </c>
      <c r="L12" t="s">
        <v>1158</v>
      </c>
    </row>
    <row r="13" spans="1:18" x14ac:dyDescent="0.25">
      <c r="A13" s="5" t="s">
        <v>53</v>
      </c>
      <c r="B13" t="s">
        <v>1306</v>
      </c>
    </row>
    <row r="14" spans="1:18" x14ac:dyDescent="0.25">
      <c r="A14" s="5" t="s">
        <v>55</v>
      </c>
      <c r="B14" t="s">
        <v>1307</v>
      </c>
    </row>
    <row r="15" spans="1:18" x14ac:dyDescent="0.25">
      <c r="A15" s="5" t="s">
        <v>57</v>
      </c>
      <c r="B15" t="s">
        <v>1308</v>
      </c>
    </row>
    <row r="16" spans="1:18" x14ac:dyDescent="0.25">
      <c r="A16" s="5" t="s">
        <v>59</v>
      </c>
      <c r="B16" t="s">
        <v>1309</v>
      </c>
    </row>
    <row r="17" spans="1:18" x14ac:dyDescent="0.25">
      <c r="A17" s="5" t="s">
        <v>61</v>
      </c>
      <c r="B17" t="s">
        <v>1310</v>
      </c>
    </row>
    <row r="18" spans="1:18" x14ac:dyDescent="0.25">
      <c r="A18" s="3"/>
      <c r="B18" s="4"/>
      <c r="C18" s="4"/>
      <c r="D18" s="4"/>
      <c r="E18" s="4"/>
      <c r="F18" s="4"/>
      <c r="G18" s="4"/>
      <c r="H18" s="4"/>
      <c r="I18" s="4"/>
      <c r="J18" s="4"/>
      <c r="K18" s="4"/>
      <c r="L18" s="4"/>
      <c r="M18" s="4"/>
      <c r="N18" s="4"/>
      <c r="O18" s="4"/>
      <c r="P18" s="4"/>
      <c r="Q18" s="4"/>
      <c r="R18" s="4"/>
    </row>
    <row r="19" spans="1:18" x14ac:dyDescent="0.25">
      <c r="A19" s="5" t="s">
        <v>63</v>
      </c>
      <c r="B19" s="5" t="s">
        <v>64</v>
      </c>
      <c r="C19" s="5">
        <v>2020</v>
      </c>
      <c r="D19" s="5">
        <v>2019</v>
      </c>
      <c r="E19" s="5">
        <v>2018</v>
      </c>
      <c r="F19" s="5">
        <v>2017</v>
      </c>
      <c r="G19" s="5">
        <v>2016</v>
      </c>
      <c r="H19" s="5">
        <v>2015</v>
      </c>
      <c r="I19" s="5">
        <v>2014</v>
      </c>
      <c r="J19" s="5">
        <v>2013</v>
      </c>
      <c r="K19" s="5">
        <v>2012</v>
      </c>
      <c r="L19" s="5">
        <v>2011</v>
      </c>
      <c r="M19" s="5">
        <v>2010</v>
      </c>
      <c r="N19" s="5">
        <v>2009</v>
      </c>
      <c r="O19" s="5">
        <v>2008</v>
      </c>
      <c r="P19" s="5">
        <v>2007</v>
      </c>
      <c r="Q19" s="5">
        <v>2006</v>
      </c>
      <c r="R19" s="5">
        <v>2005</v>
      </c>
    </row>
    <row r="20" spans="1:18" x14ac:dyDescent="0.25">
      <c r="A20" s="5" t="s">
        <v>65</v>
      </c>
      <c r="B20" s="5" t="s">
        <v>66</v>
      </c>
      <c r="C20" t="s">
        <v>67</v>
      </c>
      <c r="D20">
        <v>87.9</v>
      </c>
      <c r="E20">
        <v>84.7</v>
      </c>
      <c r="F20">
        <v>93.1</v>
      </c>
      <c r="G20">
        <v>94.5</v>
      </c>
      <c r="H20">
        <v>120.5</v>
      </c>
      <c r="I20">
        <v>132.19999999999999</v>
      </c>
      <c r="J20">
        <v>112.3</v>
      </c>
      <c r="K20">
        <v>113.2</v>
      </c>
      <c r="L20">
        <v>106.8</v>
      </c>
      <c r="M20">
        <v>113.9</v>
      </c>
      <c r="N20">
        <v>123.8</v>
      </c>
      <c r="O20">
        <v>126.2</v>
      </c>
      <c r="P20">
        <v>88.4</v>
      </c>
      <c r="Q20">
        <v>36.6</v>
      </c>
      <c r="R20">
        <v>13.4</v>
      </c>
    </row>
    <row r="21" spans="1:18" x14ac:dyDescent="0.25">
      <c r="A21" s="5" t="s">
        <v>68</v>
      </c>
      <c r="B21" s="5" t="s">
        <v>69</v>
      </c>
      <c r="C21" t="s">
        <v>67</v>
      </c>
      <c r="D21">
        <v>111.9</v>
      </c>
      <c r="E21">
        <v>76.900000000000006</v>
      </c>
      <c r="F21">
        <v>76.599999999999994</v>
      </c>
      <c r="G21">
        <v>77.3</v>
      </c>
      <c r="H21">
        <v>76.3</v>
      </c>
      <c r="I21">
        <v>78.599999999999994</v>
      </c>
      <c r="J21">
        <v>69.400000000000006</v>
      </c>
      <c r="K21">
        <v>68.5</v>
      </c>
      <c r="L21">
        <v>66.2</v>
      </c>
      <c r="M21">
        <v>74.599999999999994</v>
      </c>
      <c r="N21">
        <v>80.3</v>
      </c>
      <c r="O21">
        <v>96</v>
      </c>
      <c r="P21">
        <v>80</v>
      </c>
      <c r="Q21">
        <v>28.5</v>
      </c>
      <c r="R21">
        <v>14.7</v>
      </c>
    </row>
    <row r="22" spans="1:18" x14ac:dyDescent="0.25">
      <c r="A22" s="5" t="s">
        <v>70</v>
      </c>
      <c r="B22" s="5" t="s">
        <v>71</v>
      </c>
      <c r="C22" t="s">
        <v>67</v>
      </c>
      <c r="D22">
        <v>-14</v>
      </c>
      <c r="E22">
        <v>-21</v>
      </c>
      <c r="F22">
        <v>-6.1</v>
      </c>
      <c r="G22">
        <v>-100.7</v>
      </c>
      <c r="H22">
        <v>-52.2</v>
      </c>
      <c r="I22">
        <v>-62.9</v>
      </c>
      <c r="J22">
        <v>-51.4</v>
      </c>
      <c r="K22">
        <v>-54.4</v>
      </c>
      <c r="L22">
        <v>-53.7</v>
      </c>
      <c r="M22">
        <v>-56.3</v>
      </c>
      <c r="N22">
        <v>-61.6</v>
      </c>
      <c r="O22">
        <v>-66.3</v>
      </c>
      <c r="P22">
        <v>-36.299999999999997</v>
      </c>
      <c r="Q22">
        <v>-8.6</v>
      </c>
      <c r="R22">
        <v>-6.6</v>
      </c>
    </row>
    <row r="23" spans="1:18" x14ac:dyDescent="0.25">
      <c r="A23" s="5" t="s">
        <v>72</v>
      </c>
      <c r="B23" s="5" t="s">
        <v>73</v>
      </c>
      <c r="C23" t="s">
        <v>67</v>
      </c>
      <c r="D23">
        <v>97.9</v>
      </c>
      <c r="E23">
        <v>55.9</v>
      </c>
      <c r="F23">
        <v>70.5</v>
      </c>
      <c r="G23">
        <v>-23.4</v>
      </c>
      <c r="H23">
        <v>24.1</v>
      </c>
      <c r="I23">
        <v>15.7</v>
      </c>
      <c r="J23">
        <v>18</v>
      </c>
      <c r="K23">
        <v>14.1</v>
      </c>
      <c r="L23">
        <v>12.5</v>
      </c>
      <c r="M23">
        <v>18.3</v>
      </c>
      <c r="N23">
        <v>18.7</v>
      </c>
      <c r="O23">
        <v>29.7</v>
      </c>
      <c r="P23">
        <v>43.7</v>
      </c>
      <c r="Q23">
        <v>19.899999999999999</v>
      </c>
      <c r="R23">
        <v>8.1</v>
      </c>
    </row>
    <row r="24" spans="1:18" x14ac:dyDescent="0.25">
      <c r="A24" s="5" t="s">
        <v>74</v>
      </c>
      <c r="B24" s="5" t="s">
        <v>75</v>
      </c>
      <c r="C24" t="s">
        <v>67</v>
      </c>
      <c r="D24">
        <v>13.8</v>
      </c>
      <c r="E24">
        <v>6.2</v>
      </c>
      <c r="F24">
        <v>5.9</v>
      </c>
      <c r="G24">
        <v>2.2999999999999998</v>
      </c>
      <c r="H24">
        <v>9.8000000000000007</v>
      </c>
      <c r="I24">
        <v>3</v>
      </c>
      <c r="J24">
        <v>2.1</v>
      </c>
      <c r="K24">
        <v>1.9</v>
      </c>
      <c r="L24">
        <v>2.1</v>
      </c>
      <c r="M24">
        <v>2.5</v>
      </c>
      <c r="N24">
        <v>3.2</v>
      </c>
      <c r="O24">
        <v>5.2</v>
      </c>
      <c r="P24">
        <v>6.2</v>
      </c>
      <c r="Q24">
        <v>1</v>
      </c>
      <c r="R24">
        <v>1</v>
      </c>
    </row>
    <row r="25" spans="1:18" x14ac:dyDescent="0.25">
      <c r="A25" s="5" t="s">
        <v>76</v>
      </c>
      <c r="B25" s="5" t="s">
        <v>77</v>
      </c>
      <c r="C25" t="s">
        <v>67</v>
      </c>
      <c r="D25">
        <v>80.7</v>
      </c>
      <c r="E25">
        <v>47.6</v>
      </c>
      <c r="F25">
        <v>64.400000000000006</v>
      </c>
      <c r="G25">
        <v>-29.4</v>
      </c>
      <c r="H25">
        <v>20.7</v>
      </c>
      <c r="I25">
        <v>14</v>
      </c>
      <c r="J25">
        <v>16</v>
      </c>
      <c r="K25">
        <v>11.8</v>
      </c>
      <c r="L25">
        <v>10.6</v>
      </c>
      <c r="M25">
        <v>16.5</v>
      </c>
      <c r="N25">
        <v>16.100000000000001</v>
      </c>
      <c r="O25">
        <v>25.2</v>
      </c>
      <c r="P25">
        <v>36.1</v>
      </c>
      <c r="Q25">
        <v>15</v>
      </c>
      <c r="R25">
        <v>6.4</v>
      </c>
    </row>
    <row r="26" spans="1:18" x14ac:dyDescent="0.25">
      <c r="A26" s="5" t="s">
        <v>78</v>
      </c>
      <c r="B26" s="5" t="s">
        <v>79</v>
      </c>
      <c r="C26" t="s">
        <v>67</v>
      </c>
      <c r="D26">
        <v>0.2</v>
      </c>
      <c r="E26">
        <v>0.08</v>
      </c>
      <c r="F26">
        <v>-0.8</v>
      </c>
      <c r="G26">
        <v>1.2</v>
      </c>
      <c r="H26">
        <v>-0.3</v>
      </c>
      <c r="I26">
        <v>0.8</v>
      </c>
      <c r="J26">
        <v>-0.1</v>
      </c>
      <c r="K26">
        <v>-0.1</v>
      </c>
      <c r="L26">
        <v>-0.1</v>
      </c>
      <c r="M26">
        <v>-0.1</v>
      </c>
      <c r="N26">
        <v>-0.1</v>
      </c>
      <c r="O26">
        <v>-0.1</v>
      </c>
      <c r="P26" t="s">
        <v>67</v>
      </c>
      <c r="Q26">
        <v>-0.1</v>
      </c>
      <c r="R26" t="s">
        <v>67</v>
      </c>
    </row>
    <row r="27" spans="1:18" x14ac:dyDescent="0.25">
      <c r="A27" s="5" t="s">
        <v>80</v>
      </c>
      <c r="B27" s="5" t="s">
        <v>81</v>
      </c>
      <c r="C27" t="s">
        <v>67</v>
      </c>
      <c r="D27">
        <v>80.900000000000006</v>
      </c>
      <c r="E27">
        <v>47.7</v>
      </c>
      <c r="F27">
        <v>63.6</v>
      </c>
      <c r="G27">
        <v>-28.2</v>
      </c>
      <c r="H27">
        <v>20.399999999999999</v>
      </c>
      <c r="I27">
        <v>14.8</v>
      </c>
      <c r="J27">
        <v>15.9</v>
      </c>
      <c r="K27">
        <v>11.7</v>
      </c>
      <c r="L27">
        <v>10.5</v>
      </c>
      <c r="M27">
        <v>16.399999999999999</v>
      </c>
      <c r="N27">
        <v>16.100000000000001</v>
      </c>
      <c r="O27">
        <v>25.1</v>
      </c>
      <c r="P27">
        <v>36.1</v>
      </c>
      <c r="Q27">
        <v>15</v>
      </c>
      <c r="R27">
        <v>6.4</v>
      </c>
    </row>
    <row r="28" spans="1:18" x14ac:dyDescent="0.25">
      <c r="A28" s="5" t="s">
        <v>82</v>
      </c>
      <c r="B28" s="5" t="s">
        <v>83</v>
      </c>
      <c r="C28" t="s">
        <v>67</v>
      </c>
      <c r="D28">
        <v>451.7</v>
      </c>
      <c r="E28">
        <v>340.3</v>
      </c>
      <c r="F28">
        <v>260.8</v>
      </c>
      <c r="G28">
        <v>194.4</v>
      </c>
      <c r="H28">
        <v>244.6</v>
      </c>
      <c r="I28">
        <v>150.9</v>
      </c>
      <c r="J28">
        <v>89.9</v>
      </c>
      <c r="K28">
        <v>215</v>
      </c>
      <c r="L28">
        <v>248.5</v>
      </c>
      <c r="M28">
        <v>246.8</v>
      </c>
      <c r="N28">
        <v>140.80000000000001</v>
      </c>
      <c r="O28">
        <v>158.9</v>
      </c>
      <c r="P28">
        <v>217.2</v>
      </c>
      <c r="Q28">
        <v>236.5</v>
      </c>
      <c r="R28">
        <v>80.599999999999994</v>
      </c>
    </row>
    <row r="29" spans="1:18" x14ac:dyDescent="0.25">
      <c r="A29" s="5" t="s">
        <v>84</v>
      </c>
      <c r="B29" s="5" t="s">
        <v>85</v>
      </c>
      <c r="C29" t="s">
        <v>67</v>
      </c>
      <c r="D29">
        <v>2206</v>
      </c>
      <c r="E29">
        <v>2150</v>
      </c>
      <c r="F29">
        <v>2081</v>
      </c>
      <c r="G29">
        <v>2201</v>
      </c>
      <c r="H29">
        <v>2212</v>
      </c>
      <c r="I29">
        <v>2386</v>
      </c>
      <c r="J29">
        <v>2506</v>
      </c>
      <c r="K29">
        <v>1995</v>
      </c>
      <c r="L29">
        <v>2000</v>
      </c>
      <c r="M29">
        <v>1803</v>
      </c>
      <c r="N29">
        <v>2073</v>
      </c>
      <c r="O29">
        <v>2056</v>
      </c>
      <c r="P29">
        <v>1904</v>
      </c>
      <c r="Q29">
        <v>1107</v>
      </c>
      <c r="R29">
        <v>289.2</v>
      </c>
    </row>
    <row r="30" spans="1:18" x14ac:dyDescent="0.25">
      <c r="A30" s="5" t="s">
        <v>86</v>
      </c>
      <c r="B30" s="5" t="s">
        <v>87</v>
      </c>
      <c r="C30" t="s">
        <v>67</v>
      </c>
      <c r="D30">
        <v>2657</v>
      </c>
      <c r="E30">
        <v>2490</v>
      </c>
      <c r="F30">
        <v>2341</v>
      </c>
      <c r="G30">
        <v>2396</v>
      </c>
      <c r="H30">
        <v>2456</v>
      </c>
      <c r="I30">
        <v>2537</v>
      </c>
      <c r="J30">
        <v>2596</v>
      </c>
      <c r="K30">
        <v>2210</v>
      </c>
      <c r="L30">
        <v>2248</v>
      </c>
      <c r="M30">
        <v>2050</v>
      </c>
      <c r="N30">
        <v>2213</v>
      </c>
      <c r="O30">
        <v>2215</v>
      </c>
      <c r="P30">
        <v>2122</v>
      </c>
      <c r="Q30">
        <v>1344</v>
      </c>
      <c r="R30">
        <v>369.8</v>
      </c>
    </row>
    <row r="31" spans="1:18" x14ac:dyDescent="0.25">
      <c r="A31" s="5" t="s">
        <v>88</v>
      </c>
      <c r="B31" s="5" t="s">
        <v>89</v>
      </c>
      <c r="C31" t="s">
        <v>67</v>
      </c>
      <c r="D31">
        <v>322.39999999999998</v>
      </c>
      <c r="E31">
        <v>396.5</v>
      </c>
      <c r="F31">
        <v>341.9</v>
      </c>
      <c r="G31">
        <v>324.89999999999998</v>
      </c>
      <c r="H31">
        <v>72.8</v>
      </c>
      <c r="I31">
        <v>436.4</v>
      </c>
      <c r="J31">
        <v>194.6</v>
      </c>
      <c r="K31">
        <v>166.5</v>
      </c>
      <c r="L31">
        <v>215.1</v>
      </c>
      <c r="M31">
        <v>155.5</v>
      </c>
      <c r="N31">
        <v>77.7</v>
      </c>
      <c r="O31">
        <v>77.3</v>
      </c>
      <c r="P31">
        <v>51.8</v>
      </c>
      <c r="Q31">
        <v>49.6</v>
      </c>
      <c r="R31">
        <v>77.099999999999994</v>
      </c>
    </row>
    <row r="32" spans="1:18" x14ac:dyDescent="0.25">
      <c r="A32" s="5" t="s">
        <v>90</v>
      </c>
      <c r="B32" s="5" t="s">
        <v>91</v>
      </c>
      <c r="C32" t="s">
        <v>67</v>
      </c>
      <c r="D32">
        <v>1331</v>
      </c>
      <c r="E32">
        <v>1198</v>
      </c>
      <c r="F32">
        <v>1123</v>
      </c>
      <c r="G32">
        <v>1197</v>
      </c>
      <c r="H32">
        <v>1342</v>
      </c>
      <c r="I32">
        <v>1324</v>
      </c>
      <c r="J32">
        <v>1608</v>
      </c>
      <c r="K32">
        <v>1402</v>
      </c>
      <c r="L32">
        <v>1407</v>
      </c>
      <c r="M32">
        <v>1307</v>
      </c>
      <c r="N32">
        <v>1605</v>
      </c>
      <c r="O32">
        <v>1604</v>
      </c>
      <c r="P32">
        <v>1457</v>
      </c>
      <c r="Q32">
        <v>760.1</v>
      </c>
      <c r="R32">
        <v>177.3</v>
      </c>
    </row>
    <row r="33" spans="1:18" x14ac:dyDescent="0.25">
      <c r="A33" s="5" t="s">
        <v>92</v>
      </c>
      <c r="B33" s="5" t="s">
        <v>93</v>
      </c>
      <c r="C33" t="s">
        <v>67</v>
      </c>
      <c r="D33">
        <v>1689</v>
      </c>
      <c r="E33">
        <v>1594</v>
      </c>
      <c r="F33">
        <v>1512</v>
      </c>
      <c r="G33">
        <v>1639</v>
      </c>
      <c r="H33">
        <v>1664</v>
      </c>
      <c r="I33">
        <v>1762</v>
      </c>
      <c r="J33">
        <v>1803</v>
      </c>
      <c r="K33">
        <v>1596</v>
      </c>
      <c r="L33">
        <v>1624</v>
      </c>
      <c r="M33">
        <v>1463</v>
      </c>
      <c r="N33">
        <v>1683</v>
      </c>
      <c r="O33">
        <v>1681</v>
      </c>
      <c r="P33">
        <v>1509</v>
      </c>
      <c r="Q33">
        <v>809.7</v>
      </c>
      <c r="R33">
        <v>254.4</v>
      </c>
    </row>
    <row r="34" spans="1:18" x14ac:dyDescent="0.25">
      <c r="A34" s="5" t="s">
        <v>78</v>
      </c>
      <c r="B34" s="5" t="s">
        <v>79</v>
      </c>
      <c r="C34" t="s">
        <v>67</v>
      </c>
      <c r="D34">
        <v>4.0999999999999996</v>
      </c>
      <c r="E34">
        <v>3.5</v>
      </c>
      <c r="F34">
        <v>3.6</v>
      </c>
      <c r="G34">
        <v>3.5</v>
      </c>
      <c r="H34">
        <v>5</v>
      </c>
      <c r="I34">
        <v>4.7</v>
      </c>
      <c r="J34">
        <v>5.5</v>
      </c>
      <c r="K34">
        <v>1.6</v>
      </c>
      <c r="L34">
        <v>1.5</v>
      </c>
      <c r="M34">
        <v>1.5</v>
      </c>
      <c r="N34">
        <v>1.5</v>
      </c>
      <c r="O34">
        <v>1.5</v>
      </c>
      <c r="P34">
        <v>1.6</v>
      </c>
      <c r="Q34">
        <v>2.2999999999999998</v>
      </c>
      <c r="R34">
        <v>2.2000000000000002</v>
      </c>
    </row>
    <row r="35" spans="1:18" x14ac:dyDescent="0.25">
      <c r="A35" s="5" t="s">
        <v>94</v>
      </c>
      <c r="B35" s="5" t="s">
        <v>95</v>
      </c>
      <c r="C35" t="s">
        <v>67</v>
      </c>
      <c r="D35">
        <v>964.7</v>
      </c>
      <c r="E35">
        <v>892.4</v>
      </c>
      <c r="F35">
        <v>825.3</v>
      </c>
      <c r="G35">
        <v>753.5</v>
      </c>
      <c r="H35">
        <v>787.1</v>
      </c>
      <c r="I35">
        <v>770.1</v>
      </c>
      <c r="J35">
        <v>787.6</v>
      </c>
      <c r="K35">
        <v>612.70000000000005</v>
      </c>
      <c r="L35">
        <v>622.70000000000005</v>
      </c>
      <c r="M35">
        <v>585.6</v>
      </c>
      <c r="N35">
        <v>529.20000000000005</v>
      </c>
      <c r="O35">
        <v>532.29999999999995</v>
      </c>
      <c r="P35">
        <v>611.1</v>
      </c>
      <c r="Q35">
        <v>531.70000000000005</v>
      </c>
      <c r="R35">
        <v>113.1</v>
      </c>
    </row>
    <row r="36" spans="1:18" x14ac:dyDescent="0.25">
      <c r="A36" s="5" t="s">
        <v>96</v>
      </c>
      <c r="B36" s="5" t="s">
        <v>97</v>
      </c>
      <c r="C36" t="s">
        <v>67</v>
      </c>
      <c r="D36">
        <v>2657</v>
      </c>
      <c r="E36">
        <v>2490</v>
      </c>
      <c r="F36">
        <v>2341</v>
      </c>
      <c r="G36">
        <v>2396</v>
      </c>
      <c r="H36">
        <v>2456</v>
      </c>
      <c r="I36">
        <v>2537</v>
      </c>
      <c r="J36">
        <v>2596</v>
      </c>
      <c r="K36">
        <v>2210</v>
      </c>
      <c r="L36">
        <v>2248</v>
      </c>
      <c r="M36">
        <v>2050</v>
      </c>
      <c r="N36">
        <v>2213</v>
      </c>
      <c r="O36">
        <v>2215</v>
      </c>
      <c r="P36">
        <v>2122</v>
      </c>
      <c r="Q36">
        <v>1344</v>
      </c>
      <c r="R36">
        <v>369.8</v>
      </c>
    </row>
    <row r="37" spans="1:18" x14ac:dyDescent="0.25">
      <c r="A37" s="5" t="s">
        <v>98</v>
      </c>
      <c r="B37" s="5" t="s">
        <v>99</v>
      </c>
      <c r="C37">
        <v>79.069999999999993</v>
      </c>
      <c r="D37">
        <v>79.069999999999993</v>
      </c>
      <c r="E37">
        <v>70.53</v>
      </c>
      <c r="F37">
        <v>68.58</v>
      </c>
      <c r="G37">
        <v>68.58</v>
      </c>
      <c r="H37">
        <v>68.58</v>
      </c>
      <c r="I37">
        <v>68.58</v>
      </c>
      <c r="J37">
        <v>68.58</v>
      </c>
      <c r="K37">
        <v>45.72</v>
      </c>
      <c r="L37">
        <v>45.7</v>
      </c>
      <c r="M37">
        <v>39.200000000000003</v>
      </c>
      <c r="N37">
        <v>31.4</v>
      </c>
      <c r="O37">
        <v>31.3</v>
      </c>
      <c r="P37">
        <v>31.3</v>
      </c>
      <c r="Q37">
        <v>28.5</v>
      </c>
      <c r="R37">
        <v>10.199999999999999</v>
      </c>
    </row>
    <row r="38" spans="1:18" x14ac:dyDescent="0.25">
      <c r="A38" s="5" t="s">
        <v>100</v>
      </c>
      <c r="B38" s="5" t="s">
        <v>101</v>
      </c>
      <c r="C38" t="s">
        <v>67</v>
      </c>
      <c r="D38">
        <v>72.209999999999994</v>
      </c>
      <c r="E38">
        <v>70.53</v>
      </c>
      <c r="F38">
        <v>68.58</v>
      </c>
      <c r="G38">
        <v>68.58</v>
      </c>
      <c r="H38">
        <v>68.58</v>
      </c>
      <c r="I38">
        <v>68.58</v>
      </c>
      <c r="J38">
        <v>68.58</v>
      </c>
      <c r="K38">
        <v>45.72</v>
      </c>
      <c r="L38">
        <v>45.7</v>
      </c>
      <c r="M38">
        <v>39.200000000000003</v>
      </c>
      <c r="N38">
        <v>31.4</v>
      </c>
      <c r="O38">
        <v>31.3</v>
      </c>
      <c r="P38">
        <v>31.3</v>
      </c>
      <c r="Q38">
        <v>28.5</v>
      </c>
      <c r="R38">
        <v>10.199999999999999</v>
      </c>
    </row>
    <row r="39" spans="1:18" x14ac:dyDescent="0.25">
      <c r="A39" s="5" t="s">
        <v>102</v>
      </c>
      <c r="B39" s="5" t="s">
        <v>103</v>
      </c>
      <c r="C39" t="s">
        <v>67</v>
      </c>
      <c r="D39">
        <v>1.24</v>
      </c>
      <c r="E39">
        <v>0.79</v>
      </c>
      <c r="F39">
        <v>1.03</v>
      </c>
      <c r="G39">
        <v>-0.34</v>
      </c>
      <c r="H39">
        <v>0.35</v>
      </c>
      <c r="I39">
        <v>0.23</v>
      </c>
      <c r="J39">
        <v>0.26</v>
      </c>
      <c r="K39">
        <v>0.31</v>
      </c>
      <c r="L39">
        <v>0.27</v>
      </c>
      <c r="M39">
        <v>0.47</v>
      </c>
      <c r="N39">
        <v>0.6</v>
      </c>
      <c r="O39">
        <v>0.95</v>
      </c>
      <c r="P39">
        <v>1.4</v>
      </c>
      <c r="Q39">
        <v>0.7</v>
      </c>
      <c r="R39">
        <v>0.79</v>
      </c>
    </row>
    <row r="40" spans="1:18" x14ac:dyDescent="0.25">
      <c r="A40" s="5" t="s">
        <v>104</v>
      </c>
      <c r="B40" s="5" t="s">
        <v>105</v>
      </c>
      <c r="C40" t="s">
        <v>67</v>
      </c>
      <c r="D40">
        <v>1.1299999999999999</v>
      </c>
      <c r="E40">
        <v>0.68</v>
      </c>
      <c r="F40">
        <v>0.93</v>
      </c>
      <c r="G40">
        <v>-0.41</v>
      </c>
      <c r="H40">
        <v>0.3</v>
      </c>
      <c r="I40">
        <v>0.22</v>
      </c>
      <c r="J40">
        <v>0.33</v>
      </c>
      <c r="K40">
        <v>0.26</v>
      </c>
      <c r="L40">
        <v>0.24</v>
      </c>
      <c r="M40">
        <v>0.44</v>
      </c>
      <c r="N40">
        <v>0.49</v>
      </c>
      <c r="O40">
        <v>0.8</v>
      </c>
      <c r="P40">
        <v>1.25</v>
      </c>
      <c r="Q40">
        <v>0.85</v>
      </c>
      <c r="R40">
        <v>0.87</v>
      </c>
    </row>
    <row r="41" spans="1:18" x14ac:dyDescent="0.25">
      <c r="A41" s="5" t="s">
        <v>106</v>
      </c>
      <c r="B41" s="5" t="s">
        <v>107</v>
      </c>
      <c r="C41" t="s">
        <v>67</v>
      </c>
      <c r="D41">
        <v>1.1299999999999999</v>
      </c>
      <c r="E41">
        <v>0.68</v>
      </c>
      <c r="F41">
        <v>0.93</v>
      </c>
      <c r="G41">
        <v>-0.41</v>
      </c>
      <c r="H41">
        <v>0.3</v>
      </c>
      <c r="I41">
        <v>0.22</v>
      </c>
      <c r="J41">
        <v>0.33</v>
      </c>
      <c r="K41">
        <v>0.26</v>
      </c>
      <c r="L41">
        <v>0.24</v>
      </c>
      <c r="M41">
        <v>0.44</v>
      </c>
      <c r="N41">
        <v>0.49</v>
      </c>
      <c r="O41">
        <v>0.8</v>
      </c>
      <c r="P41">
        <v>1.25</v>
      </c>
      <c r="Q41">
        <v>0.85</v>
      </c>
      <c r="R41">
        <v>0.87</v>
      </c>
    </row>
    <row r="42" spans="1:18" x14ac:dyDescent="0.25">
      <c r="A42" s="5" t="s">
        <v>108</v>
      </c>
      <c r="B42" s="5" t="s">
        <v>109</v>
      </c>
      <c r="C42" t="s">
        <v>67</v>
      </c>
      <c r="D42">
        <v>0.66</v>
      </c>
      <c r="E42">
        <v>0.48</v>
      </c>
      <c r="F42">
        <v>0.44</v>
      </c>
      <c r="G42">
        <v>0.4</v>
      </c>
      <c r="H42">
        <v>0.37</v>
      </c>
      <c r="I42">
        <v>0.35</v>
      </c>
      <c r="J42">
        <v>0.35</v>
      </c>
      <c r="K42">
        <v>0.35</v>
      </c>
      <c r="L42">
        <v>0.35</v>
      </c>
      <c r="M42">
        <v>0.35</v>
      </c>
      <c r="N42">
        <v>0.3</v>
      </c>
      <c r="O42">
        <v>0.3</v>
      </c>
      <c r="P42">
        <v>1.65</v>
      </c>
      <c r="Q42">
        <v>0.75</v>
      </c>
      <c r="R42">
        <v>0.56000000000000005</v>
      </c>
    </row>
    <row r="43" spans="1:18" x14ac:dyDescent="0.25">
      <c r="A43" s="5" t="s">
        <v>705</v>
      </c>
      <c r="B43" s="5" t="s">
        <v>706</v>
      </c>
      <c r="C43" t="s">
        <v>67</v>
      </c>
      <c r="D43" t="s">
        <v>67</v>
      </c>
      <c r="E43" t="s">
        <v>67</v>
      </c>
      <c r="F43">
        <v>0.2</v>
      </c>
      <c r="G43" t="s">
        <v>67</v>
      </c>
      <c r="H43" t="s">
        <v>67</v>
      </c>
      <c r="I43" t="s">
        <v>67</v>
      </c>
      <c r="J43" t="s">
        <v>67</v>
      </c>
      <c r="K43" t="s">
        <v>67</v>
      </c>
      <c r="L43" t="s">
        <v>67</v>
      </c>
      <c r="M43" t="s">
        <v>67</v>
      </c>
      <c r="N43" t="s">
        <v>67</v>
      </c>
      <c r="O43" t="s">
        <v>67</v>
      </c>
      <c r="P43" t="s">
        <v>67</v>
      </c>
      <c r="Q43" t="s">
        <v>67</v>
      </c>
      <c r="R43" t="s">
        <v>67</v>
      </c>
    </row>
    <row r="44" spans="1:18" x14ac:dyDescent="0.25">
      <c r="A44" s="5" t="s">
        <v>110</v>
      </c>
      <c r="B44" s="5" t="s">
        <v>111</v>
      </c>
      <c r="C44" t="s">
        <v>67</v>
      </c>
      <c r="D44">
        <v>52.19</v>
      </c>
      <c r="E44">
        <v>33.85</v>
      </c>
      <c r="F44">
        <v>43.89</v>
      </c>
      <c r="G44">
        <v>27.43</v>
      </c>
      <c r="H44">
        <v>25.37</v>
      </c>
      <c r="I44">
        <v>24</v>
      </c>
      <c r="J44">
        <v>24</v>
      </c>
      <c r="K44">
        <v>16</v>
      </c>
      <c r="L44">
        <v>16</v>
      </c>
      <c r="M44">
        <v>13.7</v>
      </c>
      <c r="N44">
        <v>9.4</v>
      </c>
      <c r="O44">
        <v>9.4</v>
      </c>
      <c r="P44">
        <v>51.7</v>
      </c>
      <c r="Q44">
        <v>21.4</v>
      </c>
      <c r="R44">
        <v>5.7</v>
      </c>
    </row>
    <row r="45" spans="1:18" x14ac:dyDescent="0.25">
      <c r="A45" s="5" t="s">
        <v>65</v>
      </c>
      <c r="B45" s="5" t="s">
        <v>66</v>
      </c>
      <c r="C45" t="s">
        <v>67</v>
      </c>
      <c r="D45">
        <v>1.1100000000000001</v>
      </c>
      <c r="E45">
        <v>1.2</v>
      </c>
      <c r="F45">
        <v>1.36</v>
      </c>
      <c r="G45">
        <v>1.38</v>
      </c>
      <c r="H45">
        <v>1.76</v>
      </c>
      <c r="I45">
        <v>1.93</v>
      </c>
      <c r="J45">
        <v>1.64</v>
      </c>
      <c r="K45">
        <v>2.48</v>
      </c>
      <c r="L45">
        <v>2.34</v>
      </c>
      <c r="M45">
        <v>2.91</v>
      </c>
      <c r="N45">
        <v>3.94</v>
      </c>
      <c r="O45">
        <v>4.03</v>
      </c>
      <c r="P45">
        <v>2.82</v>
      </c>
      <c r="Q45">
        <v>1.28</v>
      </c>
      <c r="R45">
        <v>1.31</v>
      </c>
    </row>
    <row r="46" spans="1:18" x14ac:dyDescent="0.25">
      <c r="A46" s="5" t="s">
        <v>112</v>
      </c>
      <c r="B46" s="5" t="s">
        <v>113</v>
      </c>
      <c r="C46" t="s">
        <v>67</v>
      </c>
      <c r="D46">
        <v>12.25</v>
      </c>
      <c r="E46">
        <v>12.7</v>
      </c>
      <c r="F46">
        <v>12.09</v>
      </c>
      <c r="G46">
        <v>11.04</v>
      </c>
      <c r="H46">
        <v>11.55</v>
      </c>
      <c r="I46">
        <v>11.3</v>
      </c>
      <c r="J46">
        <v>11.56</v>
      </c>
      <c r="K46">
        <v>13.44</v>
      </c>
      <c r="L46">
        <v>13.66</v>
      </c>
      <c r="M46">
        <v>14.98</v>
      </c>
      <c r="N46">
        <v>16.899999999999999</v>
      </c>
      <c r="O46">
        <v>17.05</v>
      </c>
      <c r="P46">
        <v>19.579999999999998</v>
      </c>
      <c r="Q46">
        <v>18.739999999999998</v>
      </c>
      <c r="R46">
        <v>11.3</v>
      </c>
    </row>
    <row r="47" spans="1:18" x14ac:dyDescent="0.25">
      <c r="A47" s="5" t="s">
        <v>114</v>
      </c>
      <c r="B47" s="5" t="s">
        <v>115</v>
      </c>
      <c r="C47" t="s">
        <v>67</v>
      </c>
      <c r="D47">
        <v>0.82</v>
      </c>
      <c r="E47">
        <v>0.88</v>
      </c>
      <c r="F47">
        <v>0.82</v>
      </c>
      <c r="G47">
        <v>0.49</v>
      </c>
      <c r="H47">
        <v>0.77</v>
      </c>
      <c r="I47">
        <v>0.51</v>
      </c>
      <c r="J47">
        <v>0.61</v>
      </c>
      <c r="K47">
        <v>0.96</v>
      </c>
      <c r="L47">
        <v>0.84</v>
      </c>
      <c r="M47">
        <v>0.96</v>
      </c>
      <c r="N47">
        <v>1.23</v>
      </c>
      <c r="O47">
        <v>1.19</v>
      </c>
      <c r="P47">
        <v>0.92</v>
      </c>
      <c r="Q47">
        <v>0.84</v>
      </c>
      <c r="R47">
        <v>0.76</v>
      </c>
    </row>
    <row r="48" spans="1:18" x14ac:dyDescent="0.25">
      <c r="A48" s="5" t="s">
        <v>116</v>
      </c>
      <c r="B48" s="5" t="s">
        <v>117</v>
      </c>
      <c r="C48" t="s">
        <v>67</v>
      </c>
      <c r="D48">
        <v>33.61</v>
      </c>
      <c r="E48">
        <v>35.31</v>
      </c>
      <c r="F48">
        <v>34.14</v>
      </c>
      <c r="G48">
        <v>34.93</v>
      </c>
      <c r="H48">
        <v>35.81</v>
      </c>
      <c r="I48">
        <v>36.99</v>
      </c>
      <c r="J48">
        <v>37.85</v>
      </c>
      <c r="K48">
        <v>48.34</v>
      </c>
      <c r="L48">
        <v>49.19</v>
      </c>
      <c r="M48">
        <v>52.3</v>
      </c>
      <c r="N48">
        <v>70.489999999999995</v>
      </c>
      <c r="O48">
        <v>70.760000000000005</v>
      </c>
      <c r="P48">
        <v>67.78</v>
      </c>
      <c r="Q48">
        <v>47.15</v>
      </c>
      <c r="R48">
        <v>36.25</v>
      </c>
    </row>
    <row r="49" spans="1:18" x14ac:dyDescent="0.25">
      <c r="A49" s="5" t="s">
        <v>118</v>
      </c>
      <c r="B49" s="5" t="s">
        <v>119</v>
      </c>
      <c r="C49" t="s">
        <v>67</v>
      </c>
      <c r="D49">
        <v>247</v>
      </c>
      <c r="E49">
        <v>186</v>
      </c>
      <c r="F49">
        <v>187</v>
      </c>
      <c r="G49">
        <v>184</v>
      </c>
      <c r="H49">
        <v>174</v>
      </c>
      <c r="I49">
        <v>132</v>
      </c>
      <c r="J49">
        <v>136</v>
      </c>
      <c r="K49">
        <v>140</v>
      </c>
      <c r="L49">
        <v>127</v>
      </c>
      <c r="M49">
        <v>110</v>
      </c>
      <c r="N49">
        <v>112</v>
      </c>
      <c r="O49">
        <v>99</v>
      </c>
      <c r="P49">
        <v>82</v>
      </c>
      <c r="Q49">
        <v>14</v>
      </c>
      <c r="R49">
        <v>10</v>
      </c>
    </row>
    <row r="50" spans="1:18" x14ac:dyDescent="0.25">
      <c r="A50" s="5" t="s">
        <v>120</v>
      </c>
      <c r="B50" s="5" t="s">
        <v>121</v>
      </c>
      <c r="C50" t="s">
        <v>67</v>
      </c>
      <c r="D50">
        <v>27.9</v>
      </c>
      <c r="E50">
        <v>18.2</v>
      </c>
      <c r="F50">
        <v>19</v>
      </c>
      <c r="G50">
        <v>16.100000000000001</v>
      </c>
      <c r="H50">
        <v>14.9</v>
      </c>
      <c r="I50">
        <v>12.3</v>
      </c>
      <c r="J50">
        <v>12.1</v>
      </c>
      <c r="K50">
        <v>12.1</v>
      </c>
      <c r="L50">
        <v>10.199999999999999</v>
      </c>
      <c r="M50">
        <v>9.4</v>
      </c>
      <c r="N50">
        <v>9.1999999999999993</v>
      </c>
      <c r="O50">
        <v>6.8</v>
      </c>
      <c r="P50">
        <v>4.0999999999999996</v>
      </c>
      <c r="Q50">
        <v>2.8</v>
      </c>
      <c r="R50">
        <v>1.1000000000000001</v>
      </c>
    </row>
    <row r="51" spans="1:18" x14ac:dyDescent="0.25">
      <c r="A51" s="5" t="s">
        <v>122</v>
      </c>
      <c r="B51" s="5" t="s">
        <v>123</v>
      </c>
      <c r="C51" t="s">
        <v>67</v>
      </c>
      <c r="D51">
        <v>112955</v>
      </c>
      <c r="E51">
        <v>97849</v>
      </c>
      <c r="F51">
        <v>101604</v>
      </c>
      <c r="G51">
        <v>87500</v>
      </c>
      <c r="H51">
        <v>85632</v>
      </c>
      <c r="I51">
        <v>93182</v>
      </c>
      <c r="J51">
        <v>88971</v>
      </c>
      <c r="K51">
        <v>86429</v>
      </c>
      <c r="L51">
        <v>80315</v>
      </c>
      <c r="M51">
        <v>85455</v>
      </c>
      <c r="N51">
        <v>82143</v>
      </c>
      <c r="O51">
        <v>68687</v>
      </c>
      <c r="P51">
        <v>50000</v>
      </c>
      <c r="Q51">
        <v>200000</v>
      </c>
      <c r="R51">
        <v>110000</v>
      </c>
    </row>
    <row r="52" spans="1:18" x14ac:dyDescent="0.25">
      <c r="A52" s="5" t="s">
        <v>124</v>
      </c>
      <c r="B52" s="5" t="s">
        <v>125</v>
      </c>
      <c r="C52" t="s">
        <v>67</v>
      </c>
      <c r="D52">
        <v>1470000</v>
      </c>
      <c r="E52">
        <v>1300000</v>
      </c>
      <c r="F52">
        <v>497695</v>
      </c>
      <c r="G52">
        <v>2570000</v>
      </c>
      <c r="H52">
        <v>2140000</v>
      </c>
      <c r="I52">
        <v>2100000</v>
      </c>
      <c r="J52">
        <v>1750000</v>
      </c>
      <c r="K52">
        <v>1640000</v>
      </c>
      <c r="L52">
        <v>1240000</v>
      </c>
      <c r="M52">
        <v>2080000</v>
      </c>
      <c r="N52">
        <v>1530000</v>
      </c>
      <c r="O52">
        <v>1270000</v>
      </c>
      <c r="P52">
        <v>1080000</v>
      </c>
      <c r="Q52">
        <v>2610000</v>
      </c>
      <c r="R52">
        <v>1340000</v>
      </c>
    </row>
    <row r="53" spans="1:18" x14ac:dyDescent="0.25">
      <c r="A53" s="5" t="s">
        <v>126</v>
      </c>
      <c r="B53" s="5" t="s">
        <v>127</v>
      </c>
      <c r="C53" t="s">
        <v>67</v>
      </c>
      <c r="D53" t="s">
        <v>67</v>
      </c>
      <c r="E53" t="s">
        <v>67</v>
      </c>
      <c r="F53" t="s">
        <v>67</v>
      </c>
      <c r="G53" t="s">
        <v>67</v>
      </c>
      <c r="H53" t="s">
        <v>67</v>
      </c>
      <c r="I53" t="s">
        <v>67</v>
      </c>
      <c r="J53" t="s">
        <v>67</v>
      </c>
      <c r="K53" t="s">
        <v>67</v>
      </c>
      <c r="L53" t="s">
        <v>67</v>
      </c>
      <c r="M53" t="s">
        <v>67</v>
      </c>
      <c r="N53" t="s">
        <v>67</v>
      </c>
      <c r="O53" t="s">
        <v>67</v>
      </c>
      <c r="P53" t="s">
        <v>67</v>
      </c>
      <c r="Q53" t="s">
        <v>67</v>
      </c>
      <c r="R53" t="s">
        <v>67</v>
      </c>
    </row>
    <row r="54" spans="1:18" x14ac:dyDescent="0.25">
      <c r="A54" s="5" t="s">
        <v>128</v>
      </c>
      <c r="B54" s="5" t="s">
        <v>129</v>
      </c>
      <c r="C54" t="s">
        <v>67</v>
      </c>
      <c r="D54">
        <v>327530</v>
      </c>
      <c r="E54">
        <v>256452</v>
      </c>
      <c r="F54">
        <v>340107</v>
      </c>
      <c r="G54">
        <v>-153261</v>
      </c>
      <c r="H54">
        <v>117241</v>
      </c>
      <c r="I54">
        <v>112121</v>
      </c>
      <c r="J54">
        <v>116912</v>
      </c>
      <c r="K54">
        <v>83571</v>
      </c>
      <c r="L54">
        <v>82677</v>
      </c>
      <c r="M54">
        <v>149091</v>
      </c>
      <c r="N54">
        <v>143750</v>
      </c>
      <c r="O54">
        <v>253535</v>
      </c>
      <c r="P54">
        <v>440244</v>
      </c>
      <c r="Q54">
        <v>1070000</v>
      </c>
      <c r="R54">
        <v>640000</v>
      </c>
    </row>
    <row r="55" spans="1:18" x14ac:dyDescent="0.25">
      <c r="A55" s="5" t="s">
        <v>130</v>
      </c>
      <c r="B55" s="5" t="s">
        <v>131</v>
      </c>
      <c r="C55" t="s">
        <v>67</v>
      </c>
      <c r="D55">
        <v>14.1</v>
      </c>
      <c r="E55">
        <v>13.3</v>
      </c>
      <c r="F55">
        <v>11.3</v>
      </c>
      <c r="G55" t="s">
        <v>67</v>
      </c>
      <c r="H55">
        <v>31.1</v>
      </c>
      <c r="I55">
        <v>33.700000000000003</v>
      </c>
      <c r="J55">
        <v>20.3</v>
      </c>
      <c r="K55">
        <v>28.1</v>
      </c>
      <c r="L55">
        <v>22.3</v>
      </c>
      <c r="M55">
        <v>19</v>
      </c>
      <c r="N55">
        <v>16.5</v>
      </c>
      <c r="O55">
        <v>7.8</v>
      </c>
      <c r="P55">
        <v>17.399999999999999</v>
      </c>
      <c r="Q55">
        <v>36.4</v>
      </c>
      <c r="R55">
        <v>21.1</v>
      </c>
    </row>
    <row r="56" spans="1:18" x14ac:dyDescent="0.25">
      <c r="A56" s="5" t="s">
        <v>132</v>
      </c>
      <c r="B56" s="5" t="s">
        <v>133</v>
      </c>
      <c r="C56" t="s">
        <v>67</v>
      </c>
      <c r="D56">
        <v>14.3</v>
      </c>
      <c r="E56">
        <v>7.55</v>
      </c>
      <c r="F56">
        <v>7.76</v>
      </c>
      <c r="G56">
        <v>6.6</v>
      </c>
      <c r="H56">
        <v>5.3</v>
      </c>
      <c r="I56">
        <v>3.84</v>
      </c>
      <c r="J56">
        <v>4.09</v>
      </c>
      <c r="K56">
        <v>2.95</v>
      </c>
      <c r="L56">
        <v>2.29</v>
      </c>
      <c r="M56">
        <v>2.87</v>
      </c>
      <c r="N56">
        <v>2.0499999999999998</v>
      </c>
      <c r="O56">
        <v>1.54</v>
      </c>
      <c r="P56">
        <v>7.7</v>
      </c>
      <c r="Q56">
        <v>24.06</v>
      </c>
      <c r="R56">
        <v>14.01</v>
      </c>
    </row>
    <row r="57" spans="1:18" x14ac:dyDescent="0.25">
      <c r="A57" s="5" t="s">
        <v>134</v>
      </c>
      <c r="B57" s="5" t="s">
        <v>135</v>
      </c>
      <c r="C57" t="s">
        <v>67</v>
      </c>
      <c r="D57">
        <v>1.3</v>
      </c>
      <c r="E57">
        <v>0.72</v>
      </c>
      <c r="F57">
        <v>0.87</v>
      </c>
      <c r="G57">
        <v>0.83</v>
      </c>
      <c r="H57">
        <v>0.81</v>
      </c>
      <c r="I57">
        <v>0.66</v>
      </c>
      <c r="J57">
        <v>0.57999999999999996</v>
      </c>
      <c r="K57">
        <v>0.55000000000000004</v>
      </c>
      <c r="L57">
        <v>0.39</v>
      </c>
      <c r="M57">
        <v>0.56000000000000005</v>
      </c>
      <c r="N57">
        <v>0.48</v>
      </c>
      <c r="O57">
        <v>0.37</v>
      </c>
      <c r="P57">
        <v>1.1100000000000001</v>
      </c>
      <c r="Q57">
        <v>1.66</v>
      </c>
      <c r="R57">
        <v>1.66</v>
      </c>
    </row>
    <row r="58" spans="1:18" x14ac:dyDescent="0.25">
      <c r="A58" s="5" t="s">
        <v>136</v>
      </c>
      <c r="B58" s="5" t="s">
        <v>137</v>
      </c>
      <c r="C58" t="s">
        <v>67</v>
      </c>
      <c r="D58">
        <v>19.399999999999999</v>
      </c>
      <c r="E58">
        <v>10.33</v>
      </c>
      <c r="F58">
        <v>12.78</v>
      </c>
      <c r="G58">
        <v>18.41</v>
      </c>
      <c r="H58">
        <v>12.06</v>
      </c>
      <c r="I58">
        <v>14.56</v>
      </c>
      <c r="J58">
        <v>10.92</v>
      </c>
      <c r="K58">
        <v>7.61</v>
      </c>
      <c r="L58">
        <v>6.38</v>
      </c>
      <c r="M58">
        <v>8.67</v>
      </c>
      <c r="N58">
        <v>6.56</v>
      </c>
      <c r="O58">
        <v>5.23</v>
      </c>
      <c r="P58">
        <v>23.72</v>
      </c>
      <c r="Q58">
        <v>36.85</v>
      </c>
      <c r="R58">
        <v>24.06</v>
      </c>
    </row>
    <row r="59" spans="1:18" x14ac:dyDescent="0.25">
      <c r="A59" s="5" t="s">
        <v>138</v>
      </c>
      <c r="B59" s="5" t="s">
        <v>139</v>
      </c>
      <c r="C59" t="s">
        <v>67</v>
      </c>
      <c r="D59">
        <v>4.1500000000000004</v>
      </c>
      <c r="E59">
        <v>5.29</v>
      </c>
      <c r="F59">
        <v>4.18</v>
      </c>
      <c r="G59">
        <v>4.4000000000000004</v>
      </c>
      <c r="H59">
        <v>3.97</v>
      </c>
      <c r="I59">
        <v>4.72</v>
      </c>
      <c r="J59">
        <v>5.23</v>
      </c>
      <c r="K59">
        <v>4.79</v>
      </c>
      <c r="L59">
        <v>6.53</v>
      </c>
      <c r="M59">
        <v>4.2</v>
      </c>
      <c r="N59">
        <v>3.71</v>
      </c>
      <c r="O59">
        <v>4.82</v>
      </c>
      <c r="P59">
        <v>7.59</v>
      </c>
      <c r="Q59">
        <v>2.4300000000000002</v>
      </c>
      <c r="R59">
        <v>3.04</v>
      </c>
    </row>
    <row r="60" spans="1:18" x14ac:dyDescent="0.25">
      <c r="A60" s="5" t="s">
        <v>140</v>
      </c>
      <c r="B60" s="5" t="s">
        <v>141</v>
      </c>
      <c r="C60" t="s">
        <v>67</v>
      </c>
      <c r="D60">
        <v>7.1</v>
      </c>
      <c r="E60">
        <v>7.5</v>
      </c>
      <c r="F60">
        <v>8.8000000000000007</v>
      </c>
      <c r="G60">
        <v>-4.5</v>
      </c>
      <c r="H60">
        <v>3.2</v>
      </c>
      <c r="I60">
        <v>3</v>
      </c>
      <c r="J60">
        <v>4.9000000000000004</v>
      </c>
      <c r="K60">
        <v>3.6</v>
      </c>
      <c r="L60">
        <v>4.5</v>
      </c>
      <c r="M60">
        <v>5.3</v>
      </c>
      <c r="N60">
        <v>6.1</v>
      </c>
      <c r="O60">
        <v>12.9</v>
      </c>
      <c r="P60">
        <v>5.7</v>
      </c>
      <c r="Q60">
        <v>2.8</v>
      </c>
      <c r="R60">
        <v>4.7</v>
      </c>
    </row>
    <row r="61" spans="1:18" x14ac:dyDescent="0.25">
      <c r="A61" s="5" t="s">
        <v>142</v>
      </c>
      <c r="B61" s="5" t="s">
        <v>143</v>
      </c>
      <c r="C61" t="s">
        <v>67</v>
      </c>
      <c r="D61">
        <v>8.35</v>
      </c>
      <c r="E61">
        <v>5.32</v>
      </c>
      <c r="F61">
        <v>7.67</v>
      </c>
      <c r="G61">
        <v>-3.73</v>
      </c>
      <c r="H61">
        <v>2.58</v>
      </c>
      <c r="I61">
        <v>1.91</v>
      </c>
      <c r="J61">
        <v>2</v>
      </c>
      <c r="K61">
        <v>1.9</v>
      </c>
      <c r="L61">
        <v>1.68</v>
      </c>
      <c r="M61">
        <v>2.79</v>
      </c>
      <c r="N61">
        <v>3.03</v>
      </c>
      <c r="O61">
        <v>4.7</v>
      </c>
      <c r="P61">
        <v>5.89</v>
      </c>
      <c r="Q61">
        <v>2.81</v>
      </c>
      <c r="R61">
        <v>5.55</v>
      </c>
    </row>
    <row r="62" spans="1:18" x14ac:dyDescent="0.25">
      <c r="A62" s="5" t="s">
        <v>144</v>
      </c>
      <c r="B62" s="5" t="s">
        <v>145</v>
      </c>
      <c r="C62" t="s">
        <v>67</v>
      </c>
      <c r="D62">
        <v>92.04</v>
      </c>
      <c r="E62">
        <v>56.32</v>
      </c>
      <c r="F62">
        <v>68.31</v>
      </c>
      <c r="G62">
        <v>-29.84</v>
      </c>
      <c r="H62">
        <v>16.93</v>
      </c>
      <c r="I62">
        <v>11.2</v>
      </c>
      <c r="J62">
        <v>14.16</v>
      </c>
      <c r="K62">
        <v>10.34</v>
      </c>
      <c r="L62">
        <v>9.83</v>
      </c>
      <c r="M62">
        <v>14.4</v>
      </c>
      <c r="N62">
        <v>13</v>
      </c>
      <c r="O62">
        <v>19.89</v>
      </c>
      <c r="P62">
        <v>40.840000000000003</v>
      </c>
      <c r="Q62">
        <v>40.98</v>
      </c>
      <c r="R62">
        <v>47.76</v>
      </c>
    </row>
    <row r="63" spans="1:18" x14ac:dyDescent="0.25">
      <c r="A63" s="5" t="s">
        <v>146</v>
      </c>
      <c r="B63" s="5" t="s">
        <v>147</v>
      </c>
      <c r="C63" t="s">
        <v>67</v>
      </c>
      <c r="D63">
        <v>4.6500000000000004</v>
      </c>
      <c r="E63">
        <v>3.77</v>
      </c>
      <c r="F63">
        <v>4.59</v>
      </c>
      <c r="G63">
        <v>3.51</v>
      </c>
      <c r="H63">
        <v>3.69</v>
      </c>
      <c r="I63">
        <v>3.75</v>
      </c>
      <c r="J63">
        <v>3.03</v>
      </c>
      <c r="K63">
        <v>3.52</v>
      </c>
      <c r="L63">
        <v>3.31</v>
      </c>
      <c r="M63">
        <v>3.92</v>
      </c>
      <c r="N63">
        <v>3.85</v>
      </c>
      <c r="O63">
        <v>4.5199999999999996</v>
      </c>
      <c r="P63">
        <v>3.81</v>
      </c>
      <c r="Q63">
        <v>1.96</v>
      </c>
      <c r="R63">
        <v>3.52</v>
      </c>
    </row>
    <row r="64" spans="1:18" x14ac:dyDescent="0.25">
      <c r="A64" s="5" t="s">
        <v>148</v>
      </c>
      <c r="B64" s="5" t="s">
        <v>148</v>
      </c>
      <c r="C64" t="s">
        <v>67</v>
      </c>
      <c r="D64">
        <v>3.04</v>
      </c>
      <c r="E64">
        <v>1.92</v>
      </c>
      <c r="F64">
        <v>2.72</v>
      </c>
      <c r="G64">
        <v>-1.18</v>
      </c>
      <c r="H64">
        <v>0.83</v>
      </c>
      <c r="I64">
        <v>0.57999999999999996</v>
      </c>
      <c r="J64">
        <v>0.61</v>
      </c>
      <c r="K64">
        <v>0.53</v>
      </c>
      <c r="L64">
        <v>0.47</v>
      </c>
      <c r="M64">
        <v>0.8</v>
      </c>
      <c r="N64">
        <v>0.73</v>
      </c>
      <c r="O64">
        <v>1.1299999999999999</v>
      </c>
      <c r="P64">
        <v>1.7</v>
      </c>
      <c r="Q64">
        <v>1.1200000000000001</v>
      </c>
      <c r="R64">
        <v>1.73</v>
      </c>
    </row>
    <row r="65" spans="1:18" x14ac:dyDescent="0.25">
      <c r="A65" s="5" t="s">
        <v>149</v>
      </c>
      <c r="B65" s="5" t="s">
        <v>150</v>
      </c>
      <c r="C65" t="s">
        <v>67</v>
      </c>
      <c r="D65">
        <v>17</v>
      </c>
      <c r="E65">
        <v>13.67</v>
      </c>
      <c r="F65">
        <v>11.14</v>
      </c>
      <c r="G65">
        <v>8.1199999999999992</v>
      </c>
      <c r="H65">
        <v>9.9600000000000009</v>
      </c>
      <c r="I65">
        <v>5.95</v>
      </c>
      <c r="J65">
        <v>3.46</v>
      </c>
      <c r="K65">
        <v>9.73</v>
      </c>
      <c r="L65">
        <v>11.05</v>
      </c>
      <c r="M65">
        <v>12.04</v>
      </c>
      <c r="N65">
        <v>6.36</v>
      </c>
      <c r="O65">
        <v>7.17</v>
      </c>
      <c r="P65">
        <v>10.24</v>
      </c>
      <c r="Q65">
        <v>17.600000000000001</v>
      </c>
      <c r="R65">
        <v>21.8</v>
      </c>
    </row>
    <row r="66" spans="1:18" x14ac:dyDescent="0.25">
      <c r="A66" s="5" t="s">
        <v>151</v>
      </c>
      <c r="B66" s="5" t="s">
        <v>152</v>
      </c>
      <c r="C66" t="s">
        <v>67</v>
      </c>
      <c r="D66">
        <v>36.46</v>
      </c>
      <c r="E66">
        <v>35.979999999999997</v>
      </c>
      <c r="F66">
        <v>35.4</v>
      </c>
      <c r="G66">
        <v>31.6</v>
      </c>
      <c r="H66">
        <v>32.25</v>
      </c>
      <c r="I66">
        <v>30.54</v>
      </c>
      <c r="J66">
        <v>30.55</v>
      </c>
      <c r="K66">
        <v>27.79</v>
      </c>
      <c r="L66">
        <v>27.77</v>
      </c>
      <c r="M66">
        <v>28.64</v>
      </c>
      <c r="N66">
        <v>23.98</v>
      </c>
      <c r="O66">
        <v>24.1</v>
      </c>
      <c r="P66">
        <v>28.88</v>
      </c>
      <c r="Q66">
        <v>39.74</v>
      </c>
      <c r="R66">
        <v>31.18</v>
      </c>
    </row>
    <row r="67" spans="1:18" x14ac:dyDescent="0.25">
      <c r="A67" s="5" t="s">
        <v>153</v>
      </c>
      <c r="B67" s="5" t="s">
        <v>154</v>
      </c>
      <c r="C67" t="s">
        <v>67</v>
      </c>
      <c r="D67">
        <v>63.54</v>
      </c>
      <c r="E67">
        <v>64.02</v>
      </c>
      <c r="F67">
        <v>64.599999999999994</v>
      </c>
      <c r="G67">
        <v>68.400000000000006</v>
      </c>
      <c r="H67">
        <v>67.75</v>
      </c>
      <c r="I67">
        <v>69.459999999999994</v>
      </c>
      <c r="J67">
        <v>69.45</v>
      </c>
      <c r="K67">
        <v>72.209999999999994</v>
      </c>
      <c r="L67">
        <v>72.23</v>
      </c>
      <c r="M67">
        <v>71.36</v>
      </c>
      <c r="N67">
        <v>76.02</v>
      </c>
      <c r="O67">
        <v>75.900000000000006</v>
      </c>
      <c r="P67">
        <v>71.12</v>
      </c>
      <c r="Q67">
        <v>60.26</v>
      </c>
      <c r="R67">
        <v>68.819999999999993</v>
      </c>
    </row>
    <row r="68" spans="1:18" x14ac:dyDescent="0.25">
      <c r="A68" s="5" t="s">
        <v>155</v>
      </c>
      <c r="B68" s="5" t="s">
        <v>156</v>
      </c>
      <c r="C68" t="s">
        <v>67</v>
      </c>
      <c r="D68">
        <v>174.3</v>
      </c>
      <c r="E68">
        <v>177.94</v>
      </c>
      <c r="F68">
        <v>182.46</v>
      </c>
      <c r="G68">
        <v>216.45</v>
      </c>
      <c r="H68">
        <v>210.07</v>
      </c>
      <c r="I68">
        <v>227.44</v>
      </c>
      <c r="J68">
        <v>227.32</v>
      </c>
      <c r="K68">
        <v>259.79000000000002</v>
      </c>
      <c r="L68">
        <v>260.16000000000003</v>
      </c>
      <c r="M68">
        <v>249.17</v>
      </c>
      <c r="N68">
        <v>317.07</v>
      </c>
      <c r="O68">
        <v>314.91000000000003</v>
      </c>
      <c r="P68">
        <v>246.25</v>
      </c>
      <c r="Q68">
        <v>151.63</v>
      </c>
      <c r="R68">
        <v>220.73</v>
      </c>
    </row>
    <row r="69" spans="1:18" x14ac:dyDescent="0.25">
      <c r="A69" s="5"/>
      <c r="B69" s="5"/>
    </row>
    <row r="70" spans="1:18" x14ac:dyDescent="0.25">
      <c r="A70" s="5" t="s">
        <v>157</v>
      </c>
      <c r="B70" s="5" t="s">
        <v>158</v>
      </c>
      <c r="C70" t="s">
        <v>67</v>
      </c>
      <c r="D70">
        <v>17</v>
      </c>
      <c r="E70">
        <v>13.67</v>
      </c>
      <c r="F70">
        <v>11.14</v>
      </c>
      <c r="G70">
        <v>8.11</v>
      </c>
      <c r="H70">
        <v>9.9600000000000009</v>
      </c>
      <c r="I70">
        <v>5.95</v>
      </c>
      <c r="J70">
        <v>3.46</v>
      </c>
      <c r="K70">
        <v>9.73</v>
      </c>
      <c r="L70">
        <v>11.05</v>
      </c>
      <c r="M70">
        <v>12.04</v>
      </c>
      <c r="N70">
        <v>6.36</v>
      </c>
      <c r="O70">
        <v>7.17</v>
      </c>
      <c r="P70">
        <v>10.24</v>
      </c>
      <c r="Q70">
        <v>17.600000000000001</v>
      </c>
    </row>
    <row r="71" spans="1:18" x14ac:dyDescent="0.25">
      <c r="A71" s="5" t="s">
        <v>159</v>
      </c>
      <c r="B71" s="5" t="s">
        <v>160</v>
      </c>
      <c r="C71" t="s">
        <v>67</v>
      </c>
      <c r="D71">
        <v>7288.29</v>
      </c>
      <c r="E71">
        <v>3975</v>
      </c>
      <c r="F71">
        <v>4676.47</v>
      </c>
      <c r="G71">
        <v>-2043.48</v>
      </c>
      <c r="H71">
        <v>1159.0899999999999</v>
      </c>
      <c r="I71">
        <v>766.84</v>
      </c>
      <c r="J71">
        <v>969.51</v>
      </c>
      <c r="K71">
        <v>471.77</v>
      </c>
      <c r="L71">
        <v>448.72</v>
      </c>
      <c r="M71">
        <v>563.57000000000005</v>
      </c>
      <c r="N71">
        <v>408.63</v>
      </c>
      <c r="O71">
        <v>622.83000000000004</v>
      </c>
      <c r="P71">
        <v>1280.1400000000001</v>
      </c>
      <c r="Q71">
        <v>1171.8800000000001</v>
      </c>
    </row>
    <row r="72" spans="1:18" x14ac:dyDescent="0.25">
      <c r="A72" s="5" t="s">
        <v>161</v>
      </c>
      <c r="B72" s="5" t="s">
        <v>162</v>
      </c>
      <c r="C72" t="s">
        <v>67</v>
      </c>
      <c r="D72">
        <v>10081.08</v>
      </c>
      <c r="E72">
        <v>6408.33</v>
      </c>
      <c r="F72">
        <v>5632.35</v>
      </c>
      <c r="G72">
        <v>5601.45</v>
      </c>
      <c r="H72">
        <v>4335.2299999999996</v>
      </c>
      <c r="I72">
        <v>4072.54</v>
      </c>
      <c r="J72">
        <v>4231.71</v>
      </c>
      <c r="K72">
        <v>2762.1</v>
      </c>
      <c r="L72">
        <v>2829.06</v>
      </c>
      <c r="M72">
        <v>2563.5700000000002</v>
      </c>
      <c r="N72">
        <v>2038.07</v>
      </c>
      <c r="O72">
        <v>2382.13</v>
      </c>
      <c r="P72">
        <v>2836.88</v>
      </c>
      <c r="Q72">
        <v>2226.56</v>
      </c>
    </row>
    <row r="73" spans="1:18" x14ac:dyDescent="0.25">
      <c r="A73" s="5" t="s">
        <v>163</v>
      </c>
      <c r="B73" s="5" t="s">
        <v>164</v>
      </c>
      <c r="C73" t="s">
        <v>67</v>
      </c>
      <c r="D73">
        <v>0.04</v>
      </c>
      <c r="E73">
        <v>0.05</v>
      </c>
      <c r="F73">
        <v>0.06</v>
      </c>
      <c r="G73">
        <v>0.06</v>
      </c>
      <c r="H73">
        <v>7.0000000000000007E-2</v>
      </c>
      <c r="I73">
        <v>0.08</v>
      </c>
      <c r="J73">
        <v>0.06</v>
      </c>
      <c r="K73">
        <v>0.11</v>
      </c>
      <c r="L73">
        <v>0.1</v>
      </c>
      <c r="M73">
        <v>0.14000000000000001</v>
      </c>
      <c r="N73">
        <v>0.18</v>
      </c>
      <c r="O73">
        <v>0.18</v>
      </c>
      <c r="P73">
        <v>0.13</v>
      </c>
      <c r="Q73">
        <v>0.1</v>
      </c>
    </row>
    <row r="74" spans="1:18" x14ac:dyDescent="0.25">
      <c r="A74" s="5" t="s">
        <v>165</v>
      </c>
      <c r="B74" s="5" t="s">
        <v>166</v>
      </c>
      <c r="C74" t="s">
        <v>67</v>
      </c>
      <c r="D74">
        <v>83.03</v>
      </c>
      <c r="E74">
        <v>86.35</v>
      </c>
      <c r="F74">
        <v>88.89</v>
      </c>
      <c r="G74">
        <v>91.86</v>
      </c>
      <c r="H74">
        <v>90.07</v>
      </c>
      <c r="I74">
        <v>94.05</v>
      </c>
      <c r="J74">
        <v>96.53</v>
      </c>
      <c r="K74">
        <v>90.27</v>
      </c>
      <c r="L74">
        <v>88.97</v>
      </c>
      <c r="M74">
        <v>87.95</v>
      </c>
      <c r="N74">
        <v>93.67</v>
      </c>
      <c r="O74">
        <v>92.82</v>
      </c>
      <c r="P74">
        <v>89.73</v>
      </c>
      <c r="Q74">
        <v>82.37</v>
      </c>
    </row>
    <row r="75" spans="1:18" x14ac:dyDescent="0.25">
      <c r="A75" s="5" t="s">
        <v>167</v>
      </c>
      <c r="B75" s="5" t="s">
        <v>168</v>
      </c>
      <c r="C75" t="s">
        <v>67</v>
      </c>
      <c r="D75">
        <v>3.04</v>
      </c>
      <c r="E75">
        <v>1.92</v>
      </c>
      <c r="F75">
        <v>2.72</v>
      </c>
      <c r="G75">
        <v>-1.18</v>
      </c>
      <c r="H75">
        <v>0.83</v>
      </c>
      <c r="I75">
        <v>0.57999999999999996</v>
      </c>
      <c r="J75">
        <v>0.61</v>
      </c>
      <c r="K75">
        <v>0.53</v>
      </c>
      <c r="L75">
        <v>0.47</v>
      </c>
      <c r="M75">
        <v>0.8</v>
      </c>
      <c r="N75">
        <v>0.73</v>
      </c>
      <c r="O75">
        <v>1.1299999999999999</v>
      </c>
      <c r="P75">
        <v>1.7</v>
      </c>
      <c r="Q75">
        <v>1.1200000000000001</v>
      </c>
    </row>
    <row r="76" spans="1:18" x14ac:dyDescent="0.25">
      <c r="A76" s="5" t="s">
        <v>169</v>
      </c>
      <c r="B76" s="5" t="s">
        <v>170</v>
      </c>
      <c r="C76" t="s">
        <v>67</v>
      </c>
      <c r="D76">
        <v>4.79</v>
      </c>
      <c r="E76">
        <v>3.67</v>
      </c>
      <c r="F76">
        <v>3.83</v>
      </c>
      <c r="G76">
        <v>3.73</v>
      </c>
      <c r="H76">
        <v>3.2</v>
      </c>
      <c r="I76">
        <v>3.74</v>
      </c>
      <c r="J76">
        <v>2.89</v>
      </c>
      <c r="K76">
        <v>3.35</v>
      </c>
      <c r="L76">
        <v>3.26</v>
      </c>
      <c r="M76">
        <v>3.94</v>
      </c>
      <c r="N76">
        <v>3.76</v>
      </c>
      <c r="O76">
        <v>4.49</v>
      </c>
      <c r="P76">
        <v>3.86</v>
      </c>
      <c r="Q76">
        <v>2.2000000000000002</v>
      </c>
    </row>
    <row r="77" spans="1:18" x14ac:dyDescent="0.25">
      <c r="A77" s="5" t="s">
        <v>171</v>
      </c>
      <c r="B77" s="5" t="s">
        <v>172</v>
      </c>
      <c r="C77" t="s">
        <v>67</v>
      </c>
      <c r="D77">
        <v>43.73</v>
      </c>
      <c r="E77">
        <v>41.51</v>
      </c>
      <c r="F77">
        <v>39.659999999999997</v>
      </c>
      <c r="G77">
        <v>34.229999999999997</v>
      </c>
      <c r="H77">
        <v>35.58</v>
      </c>
      <c r="I77">
        <v>32.28</v>
      </c>
      <c r="J77">
        <v>31.43</v>
      </c>
      <c r="K77">
        <v>30.71</v>
      </c>
      <c r="L77">
        <v>31.14</v>
      </c>
      <c r="M77">
        <v>32.479999999999997</v>
      </c>
      <c r="N77">
        <v>25.53</v>
      </c>
      <c r="O77">
        <v>25.89</v>
      </c>
      <c r="P77">
        <v>32.1</v>
      </c>
      <c r="Q77">
        <v>48.03</v>
      </c>
    </row>
    <row r="78" spans="1:18" x14ac:dyDescent="0.25">
      <c r="A78" s="5" t="s">
        <v>173</v>
      </c>
      <c r="B78" s="5" t="s">
        <v>174</v>
      </c>
      <c r="C78" t="s">
        <v>67</v>
      </c>
      <c r="D78">
        <v>140.11000000000001</v>
      </c>
      <c r="E78">
        <v>85.83</v>
      </c>
      <c r="F78">
        <v>76.28</v>
      </c>
      <c r="G78">
        <v>59.83</v>
      </c>
      <c r="H78">
        <v>335.99</v>
      </c>
      <c r="I78">
        <v>34.58</v>
      </c>
      <c r="J78">
        <v>46.2</v>
      </c>
      <c r="K78">
        <v>129.13</v>
      </c>
      <c r="L78">
        <v>115.53</v>
      </c>
      <c r="M78">
        <v>158.71</v>
      </c>
      <c r="N78">
        <v>181.21</v>
      </c>
      <c r="O78">
        <v>205.56</v>
      </c>
      <c r="P78">
        <v>419.31</v>
      </c>
      <c r="Q78">
        <v>476.81</v>
      </c>
    </row>
    <row r="79" spans="1:18" x14ac:dyDescent="0.25">
      <c r="A79" s="5" t="s">
        <v>175</v>
      </c>
      <c r="B79" s="5" t="s">
        <v>176</v>
      </c>
      <c r="C79" t="s">
        <v>67</v>
      </c>
      <c r="D79">
        <v>1533.9580000000001</v>
      </c>
      <c r="E79">
        <v>728.57490000000007</v>
      </c>
      <c r="F79">
        <v>876.4523999999999</v>
      </c>
      <c r="G79">
        <v>1262.5578</v>
      </c>
      <c r="H79">
        <v>827.07479999999998</v>
      </c>
      <c r="I79">
        <v>998.52480000000003</v>
      </c>
      <c r="J79">
        <v>748.89359999999999</v>
      </c>
      <c r="K79">
        <v>347.92919999999998</v>
      </c>
      <c r="L79">
        <v>291.56599999999997</v>
      </c>
      <c r="M79">
        <v>339.86399999999998</v>
      </c>
      <c r="N79">
        <v>205.98400000000001</v>
      </c>
      <c r="O79">
        <v>163.69900000000001</v>
      </c>
      <c r="P79">
        <v>742.43600000000004</v>
      </c>
      <c r="Q79">
        <v>1050.2249999999999</v>
      </c>
    </row>
    <row r="80" spans="1:18" x14ac:dyDescent="0.25">
      <c r="A80" s="5" t="s">
        <v>177</v>
      </c>
      <c r="B80" s="5" t="s">
        <v>178</v>
      </c>
      <c r="C80">
        <v>0</v>
      </c>
      <c r="D80">
        <v>-8.539999999999992</v>
      </c>
      <c r="E80">
        <v>-1.9500000000000031</v>
      </c>
      <c r="F80">
        <v>0</v>
      </c>
      <c r="G80">
        <v>0</v>
      </c>
      <c r="H80">
        <v>0</v>
      </c>
      <c r="I80">
        <v>0</v>
      </c>
      <c r="J80">
        <v>-22.86</v>
      </c>
      <c r="K80">
        <v>-1.9999999999996021E-2</v>
      </c>
      <c r="L80">
        <v>-6.5</v>
      </c>
      <c r="M80">
        <v>-7.8000000000000043</v>
      </c>
      <c r="N80">
        <v>-9.9999999999997868E-2</v>
      </c>
      <c r="O80">
        <v>0</v>
      </c>
      <c r="P80">
        <v>-2.8000000000000012</v>
      </c>
      <c r="Q80">
        <v>-18.3</v>
      </c>
    </row>
    <row r="81" spans="1:17" x14ac:dyDescent="0.25">
      <c r="A81" s="5" t="s">
        <v>179</v>
      </c>
      <c r="B81" s="5" t="s">
        <v>180</v>
      </c>
      <c r="C81" t="s">
        <v>67</v>
      </c>
      <c r="D81">
        <v>-7.5</v>
      </c>
      <c r="E81">
        <v>-11.76</v>
      </c>
      <c r="F81">
        <v>-1.45</v>
      </c>
      <c r="G81">
        <v>-21.59</v>
      </c>
      <c r="H81">
        <v>-8.81</v>
      </c>
      <c r="I81">
        <v>17.68</v>
      </c>
      <c r="J81">
        <v>-33.869999999999997</v>
      </c>
      <c r="K81">
        <v>5.98</v>
      </c>
      <c r="L81">
        <v>-19.59</v>
      </c>
      <c r="M81">
        <v>-26.14</v>
      </c>
      <c r="N81">
        <v>-2.23</v>
      </c>
      <c r="O81">
        <v>42.91</v>
      </c>
      <c r="P81">
        <v>120.31</v>
      </c>
      <c r="Q81">
        <v>-2.29</v>
      </c>
    </row>
    <row r="82" spans="1:17" x14ac:dyDescent="0.25">
      <c r="A82" s="5" t="s">
        <v>181</v>
      </c>
      <c r="B82" s="5" t="s">
        <v>182</v>
      </c>
      <c r="C82" t="s">
        <v>67</v>
      </c>
      <c r="D82">
        <v>-6.9</v>
      </c>
      <c r="E82">
        <v>-11.6</v>
      </c>
      <c r="F82">
        <v>-10.62</v>
      </c>
      <c r="G82">
        <v>-4.24</v>
      </c>
      <c r="H82">
        <v>-8.33</v>
      </c>
      <c r="I82">
        <v>-3.4</v>
      </c>
      <c r="J82">
        <v>-15.83</v>
      </c>
      <c r="K82">
        <v>-13.25</v>
      </c>
      <c r="L82">
        <v>-15.99</v>
      </c>
      <c r="M82">
        <v>4.8499999999999996</v>
      </c>
      <c r="N82">
        <v>53.66</v>
      </c>
      <c r="O82">
        <v>53.64</v>
      </c>
      <c r="P82" t="s">
        <v>67</v>
      </c>
      <c r="Q82" t="s">
        <v>67</v>
      </c>
    </row>
    <row r="83" spans="1:17" x14ac:dyDescent="0.25">
      <c r="A83" s="5" t="s">
        <v>183</v>
      </c>
      <c r="B83" s="5" t="s">
        <v>184</v>
      </c>
      <c r="C83" t="s">
        <v>67</v>
      </c>
      <c r="D83">
        <v>-10.220000000000001</v>
      </c>
      <c r="E83">
        <v>-5.19</v>
      </c>
      <c r="F83">
        <v>-9.61</v>
      </c>
      <c r="G83">
        <v>-8.1199999999999992</v>
      </c>
      <c r="H83">
        <v>-7.72</v>
      </c>
      <c r="I83">
        <v>-11.19</v>
      </c>
      <c r="J83">
        <v>-15.17</v>
      </c>
      <c r="K83">
        <v>0.19</v>
      </c>
      <c r="L83">
        <v>23.05</v>
      </c>
      <c r="M83">
        <v>26.51</v>
      </c>
      <c r="N83" t="s">
        <v>67</v>
      </c>
      <c r="O83" t="s">
        <v>67</v>
      </c>
      <c r="P83" t="s">
        <v>67</v>
      </c>
      <c r="Q83" t="s">
        <v>67</v>
      </c>
    </row>
    <row r="84" spans="1:17" x14ac:dyDescent="0.25">
      <c r="A84" s="5" t="s">
        <v>185</v>
      </c>
      <c r="B84" s="5" t="s">
        <v>186</v>
      </c>
      <c r="C84" t="s">
        <v>67</v>
      </c>
      <c r="D84">
        <v>-10.71</v>
      </c>
      <c r="E84">
        <v>-10.18</v>
      </c>
      <c r="F84">
        <v>-4.71</v>
      </c>
      <c r="G84">
        <v>7.46</v>
      </c>
      <c r="H84">
        <v>9.39</v>
      </c>
      <c r="I84" t="s">
        <v>67</v>
      </c>
      <c r="J84" t="s">
        <v>67</v>
      </c>
      <c r="K84" t="s">
        <v>67</v>
      </c>
      <c r="L84" t="s">
        <v>67</v>
      </c>
      <c r="M84" t="s">
        <v>67</v>
      </c>
      <c r="N84" t="s">
        <v>67</v>
      </c>
      <c r="O84" t="s">
        <v>67</v>
      </c>
      <c r="P84" t="s">
        <v>67</v>
      </c>
      <c r="Q84" t="s">
        <v>67</v>
      </c>
    </row>
    <row r="85" spans="1:17" x14ac:dyDescent="0.25">
      <c r="A85" s="5" t="s">
        <v>187</v>
      </c>
      <c r="B85" s="5" t="s">
        <v>188</v>
      </c>
      <c r="C85" t="s">
        <v>67</v>
      </c>
      <c r="D85">
        <v>69.599999999999994</v>
      </c>
      <c r="E85">
        <v>-25</v>
      </c>
      <c r="F85">
        <v>-325.52999999999997</v>
      </c>
      <c r="G85">
        <v>-238.24</v>
      </c>
      <c r="H85">
        <v>37.840000000000003</v>
      </c>
      <c r="I85">
        <v>-6.92</v>
      </c>
      <c r="J85">
        <v>35.9</v>
      </c>
      <c r="K85">
        <v>11.43</v>
      </c>
      <c r="L85">
        <v>-35.979999999999997</v>
      </c>
      <c r="M85">
        <v>1.86</v>
      </c>
      <c r="N85">
        <v>-35.86</v>
      </c>
      <c r="O85">
        <v>-30.47</v>
      </c>
      <c r="P85">
        <v>140.66999999999999</v>
      </c>
      <c r="Q85">
        <v>134.37</v>
      </c>
    </row>
    <row r="86" spans="1:17" x14ac:dyDescent="0.25">
      <c r="A86" s="5" t="s">
        <v>189</v>
      </c>
      <c r="B86" s="5" t="s">
        <v>190</v>
      </c>
      <c r="C86" t="s">
        <v>67</v>
      </c>
      <c r="D86">
        <v>-93.64</v>
      </c>
      <c r="E86">
        <v>-196.26</v>
      </c>
      <c r="F86">
        <v>-175.31</v>
      </c>
      <c r="G86">
        <v>-69.11</v>
      </c>
      <c r="H86">
        <v>22.27</v>
      </c>
      <c r="I86">
        <v>13.47</v>
      </c>
      <c r="J86">
        <v>3.78</v>
      </c>
      <c r="K86">
        <v>-7.56</v>
      </c>
      <c r="L86">
        <v>-23.33</v>
      </c>
      <c r="M86">
        <v>-21.49</v>
      </c>
      <c r="N86">
        <v>24.78</v>
      </c>
      <c r="O86">
        <v>81.52</v>
      </c>
      <c r="P86" t="s">
        <v>67</v>
      </c>
      <c r="Q86" t="s">
        <v>67</v>
      </c>
    </row>
    <row r="87" spans="1:17" x14ac:dyDescent="0.25">
      <c r="A87" s="5" t="s">
        <v>191</v>
      </c>
      <c r="B87" s="5" t="s">
        <v>192</v>
      </c>
      <c r="C87" t="s">
        <v>67</v>
      </c>
      <c r="D87">
        <v>-96.27</v>
      </c>
      <c r="E87">
        <v>-111.57</v>
      </c>
      <c r="F87">
        <v>-99.39</v>
      </c>
      <c r="G87">
        <v>-32</v>
      </c>
      <c r="H87">
        <v>8.4499999999999993</v>
      </c>
      <c r="I87">
        <v>1.26</v>
      </c>
      <c r="J87">
        <v>-4.53</v>
      </c>
      <c r="K87">
        <v>-17.8</v>
      </c>
      <c r="L87">
        <v>8.0399999999999991</v>
      </c>
      <c r="M87">
        <v>42.11</v>
      </c>
      <c r="N87" t="s">
        <v>67</v>
      </c>
      <c r="O87" t="s">
        <v>67</v>
      </c>
      <c r="P87" t="s">
        <v>67</v>
      </c>
      <c r="Q87" t="s">
        <v>67</v>
      </c>
    </row>
    <row r="88" spans="1:17" x14ac:dyDescent="0.25">
      <c r="A88" s="5" t="s">
        <v>193</v>
      </c>
      <c r="B88" s="5" t="s">
        <v>194</v>
      </c>
      <c r="C88" t="s">
        <v>67</v>
      </c>
      <c r="D88">
        <v>-47.5</v>
      </c>
      <c r="E88">
        <v>-58.05</v>
      </c>
      <c r="F88">
        <v>-58.6</v>
      </c>
      <c r="G88">
        <v>-11.98</v>
      </c>
      <c r="H88">
        <v>25.28</v>
      </c>
      <c r="I88" t="s">
        <v>67</v>
      </c>
      <c r="J88" t="s">
        <v>67</v>
      </c>
      <c r="K88" t="s">
        <v>67</v>
      </c>
      <c r="L88" t="s">
        <v>67</v>
      </c>
      <c r="M88" t="s">
        <v>67</v>
      </c>
      <c r="N88" t="s">
        <v>67</v>
      </c>
      <c r="O88" t="s">
        <v>67</v>
      </c>
      <c r="P88" t="s">
        <v>67</v>
      </c>
      <c r="Q88" t="s">
        <v>67</v>
      </c>
    </row>
    <row r="89" spans="1:17" x14ac:dyDescent="0.25">
      <c r="A89" s="5" t="s">
        <v>195</v>
      </c>
      <c r="B89" s="5" t="s">
        <v>196</v>
      </c>
      <c r="C89" t="s">
        <v>67</v>
      </c>
      <c r="D89">
        <v>-0.15</v>
      </c>
      <c r="E89">
        <v>-0.12</v>
      </c>
      <c r="F89">
        <v>-0.11</v>
      </c>
      <c r="G89" t="s">
        <v>67</v>
      </c>
      <c r="H89">
        <v>3.68</v>
      </c>
      <c r="I89">
        <v>26.75</v>
      </c>
      <c r="J89">
        <v>-4.4800000000000004</v>
      </c>
      <c r="K89">
        <v>-1.58</v>
      </c>
      <c r="L89">
        <v>2.77</v>
      </c>
      <c r="M89">
        <v>0.45</v>
      </c>
      <c r="N89" t="s">
        <v>67</v>
      </c>
      <c r="O89" t="s">
        <v>67</v>
      </c>
      <c r="P89" t="s">
        <v>67</v>
      </c>
      <c r="Q89" t="s">
        <v>67</v>
      </c>
    </row>
    <row r="90" spans="1:17" x14ac:dyDescent="0.25">
      <c r="A90" s="5" t="s">
        <v>197</v>
      </c>
      <c r="B90" s="5" t="s">
        <v>198</v>
      </c>
      <c r="C90" t="s">
        <v>67</v>
      </c>
      <c r="D90">
        <v>45.51</v>
      </c>
      <c r="E90">
        <v>0.39</v>
      </c>
      <c r="F90">
        <v>-0.91</v>
      </c>
      <c r="G90">
        <v>1.31</v>
      </c>
      <c r="H90">
        <v>-2.93</v>
      </c>
      <c r="I90">
        <v>13.26</v>
      </c>
      <c r="J90">
        <v>1.31</v>
      </c>
      <c r="K90">
        <v>3.47</v>
      </c>
      <c r="L90">
        <v>-11.26</v>
      </c>
      <c r="M90">
        <v>-7.1</v>
      </c>
      <c r="N90">
        <v>-16.350000000000001</v>
      </c>
      <c r="O90">
        <v>20</v>
      </c>
      <c r="P90">
        <v>180.7</v>
      </c>
      <c r="Q90">
        <v>93.88</v>
      </c>
    </row>
    <row r="91" spans="1:17" x14ac:dyDescent="0.25">
      <c r="A91" s="5" t="s">
        <v>199</v>
      </c>
      <c r="B91" s="5" t="s">
        <v>200</v>
      </c>
      <c r="C91" t="s">
        <v>67</v>
      </c>
      <c r="D91">
        <v>15</v>
      </c>
      <c r="E91">
        <v>0.26</v>
      </c>
      <c r="F91">
        <v>-0.84</v>
      </c>
      <c r="G91">
        <v>3.88</v>
      </c>
      <c r="H91">
        <v>3.88</v>
      </c>
      <c r="I91">
        <v>6.01</v>
      </c>
      <c r="J91">
        <v>-2.16</v>
      </c>
      <c r="K91">
        <v>-4.96</v>
      </c>
      <c r="L91">
        <v>-11.57</v>
      </c>
      <c r="M91">
        <v>-1.1499999999999999</v>
      </c>
      <c r="N91">
        <v>61.45</v>
      </c>
      <c r="O91">
        <v>98.19</v>
      </c>
      <c r="P91" t="s">
        <v>67</v>
      </c>
      <c r="Q91" t="s">
        <v>67</v>
      </c>
    </row>
    <row r="92" spans="1:17" x14ac:dyDescent="0.25">
      <c r="A92" s="5" t="s">
        <v>201</v>
      </c>
      <c r="B92" s="5" t="s">
        <v>202</v>
      </c>
      <c r="C92" t="s">
        <v>67</v>
      </c>
      <c r="D92">
        <v>8.67</v>
      </c>
      <c r="E92">
        <v>2.2200000000000002</v>
      </c>
      <c r="F92">
        <v>2.41</v>
      </c>
      <c r="G92">
        <v>3.28</v>
      </c>
      <c r="H92">
        <v>0.77</v>
      </c>
      <c r="I92">
        <v>-0.06</v>
      </c>
      <c r="J92">
        <v>-5.99</v>
      </c>
      <c r="K92">
        <v>-2.25</v>
      </c>
      <c r="L92">
        <v>33.200000000000003</v>
      </c>
      <c r="M92">
        <v>54.23</v>
      </c>
      <c r="N92" t="s">
        <v>67</v>
      </c>
      <c r="O92" t="s">
        <v>67</v>
      </c>
      <c r="P92" t="s">
        <v>67</v>
      </c>
      <c r="Q92" t="s">
        <v>67</v>
      </c>
    </row>
    <row r="93" spans="1:17" x14ac:dyDescent="0.25">
      <c r="A93" s="5" t="s">
        <v>203</v>
      </c>
      <c r="B93" s="5" t="s">
        <v>204</v>
      </c>
      <c r="C93" t="s">
        <v>67</v>
      </c>
      <c r="D93">
        <v>4.3099999999999996</v>
      </c>
      <c r="E93">
        <v>-1.88</v>
      </c>
      <c r="F93">
        <v>0.08</v>
      </c>
      <c r="G93">
        <v>18.239999999999998</v>
      </c>
      <c r="H93">
        <v>27.5</v>
      </c>
      <c r="I93" t="s">
        <v>67</v>
      </c>
      <c r="J93" t="s">
        <v>67</v>
      </c>
      <c r="K93" t="s">
        <v>67</v>
      </c>
      <c r="L93" t="s">
        <v>67</v>
      </c>
      <c r="M93" t="s">
        <v>67</v>
      </c>
      <c r="N93" t="s">
        <v>67</v>
      </c>
      <c r="O93" t="s">
        <v>67</v>
      </c>
      <c r="P93" t="s">
        <v>67</v>
      </c>
      <c r="Q93" t="s">
        <v>67</v>
      </c>
    </row>
    <row r="94" spans="1:17" x14ac:dyDescent="0.25">
      <c r="A94" s="5" t="s">
        <v>205</v>
      </c>
      <c r="B94" s="5" t="s">
        <v>206</v>
      </c>
      <c r="C94" t="s">
        <v>67</v>
      </c>
      <c r="D94">
        <v>87.8</v>
      </c>
      <c r="E94">
        <v>-19.170000000000002</v>
      </c>
      <c r="F94">
        <v>-30.58</v>
      </c>
      <c r="G94">
        <v>52.65</v>
      </c>
      <c r="H94">
        <v>-17.170000000000002</v>
      </c>
      <c r="I94">
        <v>33.33</v>
      </c>
      <c r="J94">
        <v>43.5</v>
      </c>
      <c r="K94">
        <v>19.28</v>
      </c>
      <c r="L94">
        <v>-26.41</v>
      </c>
      <c r="M94">
        <v>32.159999999999997</v>
      </c>
      <c r="N94">
        <v>25.43</v>
      </c>
      <c r="O94">
        <v>-77.95</v>
      </c>
      <c r="P94">
        <v>-35.630000000000003</v>
      </c>
      <c r="Q94">
        <v>53.16</v>
      </c>
    </row>
    <row r="95" spans="1:17" x14ac:dyDescent="0.25">
      <c r="A95" s="5" t="s">
        <v>207</v>
      </c>
      <c r="B95" s="5" t="s">
        <v>208</v>
      </c>
      <c r="C95" t="s">
        <v>67</v>
      </c>
      <c r="D95">
        <v>12.68</v>
      </c>
      <c r="E95">
        <v>0.97</v>
      </c>
      <c r="F95">
        <v>1.63</v>
      </c>
      <c r="G95">
        <v>22.94</v>
      </c>
      <c r="H95">
        <v>19.89</v>
      </c>
      <c r="I95">
        <v>32.04</v>
      </c>
      <c r="J95">
        <v>12.12</v>
      </c>
      <c r="K95">
        <v>8.34</v>
      </c>
      <c r="L95">
        <v>10.39</v>
      </c>
      <c r="M95">
        <v>-6.79</v>
      </c>
      <c r="N95">
        <v>-29.38</v>
      </c>
      <c r="O95">
        <v>-20.14</v>
      </c>
      <c r="P95" t="s">
        <v>67</v>
      </c>
      <c r="Q95" t="s">
        <v>67</v>
      </c>
    </row>
    <row r="96" spans="1:17" x14ac:dyDescent="0.25">
      <c r="A96" s="5" t="s">
        <v>209</v>
      </c>
      <c r="B96" s="5" t="s">
        <v>210</v>
      </c>
      <c r="C96" t="s">
        <v>67</v>
      </c>
      <c r="D96">
        <v>14.71</v>
      </c>
      <c r="E96">
        <v>3.81</v>
      </c>
      <c r="F96">
        <v>16.350000000000001</v>
      </c>
      <c r="G96">
        <v>26.32</v>
      </c>
      <c r="H96">
        <v>10.51</v>
      </c>
      <c r="I96">
        <v>20.37</v>
      </c>
      <c r="J96">
        <v>18.79</v>
      </c>
      <c r="K96">
        <v>-5.5</v>
      </c>
      <c r="L96">
        <v>-16.48</v>
      </c>
      <c r="M96">
        <v>-0.56999999999999995</v>
      </c>
      <c r="N96" t="s">
        <v>67</v>
      </c>
      <c r="O96" t="s">
        <v>67</v>
      </c>
      <c r="P96" t="s">
        <v>67</v>
      </c>
      <c r="Q96" t="s">
        <v>67</v>
      </c>
    </row>
    <row r="97" spans="1:18" x14ac:dyDescent="0.25">
      <c r="A97" s="5" t="s">
        <v>211</v>
      </c>
      <c r="B97" s="5" t="s">
        <v>212</v>
      </c>
      <c r="C97" t="s">
        <v>67</v>
      </c>
      <c r="D97">
        <v>17.54</v>
      </c>
      <c r="E97">
        <v>11.3</v>
      </c>
      <c r="F97">
        <v>5.42</v>
      </c>
      <c r="G97">
        <v>4.92</v>
      </c>
      <c r="H97">
        <v>4.97</v>
      </c>
      <c r="I97" t="s">
        <v>67</v>
      </c>
      <c r="J97" t="s">
        <v>67</v>
      </c>
      <c r="K97" t="s">
        <v>67</v>
      </c>
      <c r="L97" t="s">
        <v>67</v>
      </c>
      <c r="M97" t="s">
        <v>67</v>
      </c>
      <c r="N97" t="s">
        <v>67</v>
      </c>
      <c r="O97" t="s">
        <v>67</v>
      </c>
      <c r="P97" t="s">
        <v>67</v>
      </c>
      <c r="Q97" t="s">
        <v>67</v>
      </c>
    </row>
    <row r="98" spans="1:18" x14ac:dyDescent="0.25">
      <c r="A98" s="5" t="s">
        <v>213</v>
      </c>
      <c r="B98" s="5" t="s">
        <v>214</v>
      </c>
      <c r="C98" t="s">
        <v>67</v>
      </c>
      <c r="D98">
        <v>129.30000000000001</v>
      </c>
      <c r="E98">
        <v>-56.2</v>
      </c>
      <c r="F98">
        <v>-81.099999999999994</v>
      </c>
      <c r="G98">
        <v>-130.5</v>
      </c>
      <c r="H98">
        <v>171.8</v>
      </c>
      <c r="I98">
        <v>-285.5</v>
      </c>
      <c r="J98">
        <v>-104.7</v>
      </c>
      <c r="K98">
        <v>48.5</v>
      </c>
      <c r="L98">
        <v>33.4</v>
      </c>
      <c r="M98">
        <v>91.3</v>
      </c>
      <c r="N98">
        <v>63.1</v>
      </c>
      <c r="O98">
        <v>81.599999999999994</v>
      </c>
      <c r="P98">
        <v>165.4</v>
      </c>
      <c r="Q98">
        <v>186.9</v>
      </c>
      <c r="R98">
        <v>3.5</v>
      </c>
    </row>
  </sheetData>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W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19" customWidth="1"/>
    <col min="13" max="13" width="21" customWidth="1"/>
    <col min="14" max="17" width="10" customWidth="1"/>
    <col min="18" max="18" width="21" customWidth="1"/>
    <col min="19" max="19" width="20" customWidth="1"/>
    <col min="20" max="20" width="10" customWidth="1"/>
    <col min="21" max="22" width="21" customWidth="1"/>
    <col min="23" max="23" width="10" customWidth="1"/>
  </cols>
  <sheetData>
    <row r="1" spans="1:23" ht="18.75" customHeight="1" x14ac:dyDescent="0.3">
      <c r="A1" s="1" t="s">
        <v>1311</v>
      </c>
      <c r="B1" s="2" t="s">
        <v>1312</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1017</v>
      </c>
      <c r="C4" s="5" t="s">
        <v>9</v>
      </c>
      <c r="D4" s="5"/>
      <c r="E4" t="s">
        <v>1313</v>
      </c>
      <c r="G4" t="s">
        <v>1178</v>
      </c>
      <c r="H4" t="s">
        <v>220</v>
      </c>
      <c r="J4" t="s">
        <v>1314</v>
      </c>
      <c r="L4" t="s">
        <v>1315</v>
      </c>
    </row>
    <row r="5" spans="1:23" x14ac:dyDescent="0.25">
      <c r="A5" s="5" t="s">
        <v>15</v>
      </c>
      <c r="B5" t="s">
        <v>1316</v>
      </c>
      <c r="C5" s="5" t="s">
        <v>17</v>
      </c>
      <c r="D5" s="5"/>
      <c r="E5" t="s">
        <v>1317</v>
      </c>
      <c r="G5" t="s">
        <v>506</v>
      </c>
      <c r="H5" t="s">
        <v>507</v>
      </c>
      <c r="J5" t="s">
        <v>1318</v>
      </c>
      <c r="L5" t="s">
        <v>490</v>
      </c>
    </row>
    <row r="6" spans="1:23" x14ac:dyDescent="0.25">
      <c r="A6" s="5" t="s">
        <v>23</v>
      </c>
      <c r="B6" t="s">
        <v>1319</v>
      </c>
      <c r="C6" s="5" t="s">
        <v>25</v>
      </c>
      <c r="D6" s="5"/>
      <c r="E6" t="s">
        <v>1320</v>
      </c>
      <c r="G6" t="s">
        <v>629</v>
      </c>
      <c r="H6" t="s">
        <v>20</v>
      </c>
      <c r="J6" t="s">
        <v>21</v>
      </c>
      <c r="L6" t="s">
        <v>1321</v>
      </c>
    </row>
    <row r="7" spans="1:23" x14ac:dyDescent="0.25">
      <c r="A7" s="5" t="s">
        <v>29</v>
      </c>
      <c r="B7" t="s">
        <v>1001</v>
      </c>
      <c r="C7" s="5" t="s">
        <v>31</v>
      </c>
      <c r="D7" s="5"/>
      <c r="E7" t="s">
        <v>1322</v>
      </c>
      <c r="G7" t="s">
        <v>574</v>
      </c>
      <c r="H7" t="s">
        <v>28</v>
      </c>
    </row>
    <row r="8" spans="1:23" x14ac:dyDescent="0.25">
      <c r="A8" s="5" t="s">
        <v>35</v>
      </c>
      <c r="B8" t="s">
        <v>36</v>
      </c>
      <c r="C8" s="5" t="s">
        <v>37</v>
      </c>
      <c r="D8" s="5"/>
      <c r="E8" t="s">
        <v>1323</v>
      </c>
      <c r="G8" t="s">
        <v>638</v>
      </c>
      <c r="H8" t="s">
        <v>34</v>
      </c>
    </row>
    <row r="9" spans="1:23" x14ac:dyDescent="0.25">
      <c r="A9" s="5" t="s">
        <v>41</v>
      </c>
      <c r="B9" t="s">
        <v>42</v>
      </c>
      <c r="C9" s="5" t="s">
        <v>43</v>
      </c>
      <c r="D9" s="5"/>
      <c r="E9" t="s">
        <v>1324</v>
      </c>
      <c r="G9" t="s">
        <v>387</v>
      </c>
      <c r="H9" t="s">
        <v>40</v>
      </c>
    </row>
    <row r="10" spans="1:23" x14ac:dyDescent="0.25">
      <c r="A10" s="5" t="s">
        <v>45</v>
      </c>
      <c r="B10" t="s">
        <v>1325</v>
      </c>
      <c r="C10" s="5" t="s">
        <v>47</v>
      </c>
      <c r="D10" s="5"/>
      <c r="E10" t="s">
        <v>1326</v>
      </c>
    </row>
    <row r="11" spans="1:23" x14ac:dyDescent="0.25">
      <c r="A11" s="5" t="s">
        <v>49</v>
      </c>
      <c r="B11" t="s">
        <v>719</v>
      </c>
    </row>
    <row r="12" spans="1:23" x14ac:dyDescent="0.25">
      <c r="A12" s="5" t="s">
        <v>51</v>
      </c>
      <c r="B12" t="s">
        <v>52</v>
      </c>
    </row>
    <row r="13" spans="1:23" x14ac:dyDescent="0.25">
      <c r="A13" s="5" t="s">
        <v>53</v>
      </c>
      <c r="B13" t="s">
        <v>1327</v>
      </c>
    </row>
    <row r="14" spans="1:23" x14ac:dyDescent="0.25">
      <c r="A14" s="5" t="s">
        <v>55</v>
      </c>
      <c r="B14" t="s">
        <v>1328</v>
      </c>
    </row>
    <row r="15" spans="1:23" x14ac:dyDescent="0.25">
      <c r="A15" s="5" t="s">
        <v>57</v>
      </c>
      <c r="B15" t="s">
        <v>1329</v>
      </c>
    </row>
    <row r="16" spans="1:23" x14ac:dyDescent="0.25">
      <c r="A16" s="5" t="s">
        <v>59</v>
      </c>
      <c r="B16" t="s">
        <v>1330</v>
      </c>
    </row>
    <row r="17" spans="1:23" x14ac:dyDescent="0.25">
      <c r="A17" s="5" t="s">
        <v>61</v>
      </c>
      <c r="B17" t="s">
        <v>1331</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2702</v>
      </c>
      <c r="D20">
        <v>2655</v>
      </c>
      <c r="E20">
        <v>2349</v>
      </c>
      <c r="F20">
        <v>2266</v>
      </c>
      <c r="G20">
        <v>2305</v>
      </c>
      <c r="H20">
        <v>2229</v>
      </c>
      <c r="I20">
        <v>2054</v>
      </c>
      <c r="J20">
        <v>2037</v>
      </c>
      <c r="K20">
        <v>1688</v>
      </c>
      <c r="L20">
        <v>1377</v>
      </c>
      <c r="M20">
        <v>1181</v>
      </c>
      <c r="N20">
        <v>1904</v>
      </c>
      <c r="O20">
        <v>1562</v>
      </c>
      <c r="P20">
        <v>1329</v>
      </c>
      <c r="Q20">
        <v>1126</v>
      </c>
      <c r="R20">
        <v>1052</v>
      </c>
      <c r="S20">
        <v>977.8</v>
      </c>
      <c r="T20">
        <v>1033</v>
      </c>
      <c r="U20">
        <v>1144</v>
      </c>
      <c r="V20">
        <v>923.3</v>
      </c>
      <c r="W20">
        <v>690.4</v>
      </c>
    </row>
    <row r="21" spans="1:23" x14ac:dyDescent="0.25">
      <c r="A21" s="5" t="s">
        <v>68</v>
      </c>
      <c r="B21" s="5" t="s">
        <v>69</v>
      </c>
      <c r="C21">
        <v>221.7</v>
      </c>
      <c r="D21">
        <v>217.1</v>
      </c>
      <c r="E21">
        <v>180.1</v>
      </c>
      <c r="F21">
        <v>103.9</v>
      </c>
      <c r="G21">
        <v>185.9</v>
      </c>
      <c r="H21">
        <v>182.6</v>
      </c>
      <c r="I21">
        <v>147.6</v>
      </c>
      <c r="J21">
        <v>132.9</v>
      </c>
      <c r="K21">
        <v>112.5</v>
      </c>
      <c r="L21">
        <v>45</v>
      </c>
      <c r="M21">
        <v>31.8</v>
      </c>
      <c r="N21">
        <v>158.19999999999999</v>
      </c>
      <c r="O21">
        <v>125.9</v>
      </c>
      <c r="P21">
        <v>82.5</v>
      </c>
      <c r="Q21">
        <v>56.4</v>
      </c>
      <c r="R21">
        <v>41.9</v>
      </c>
      <c r="S21">
        <v>34.700000000000003</v>
      </c>
      <c r="T21">
        <v>17.2</v>
      </c>
      <c r="U21">
        <v>70.099999999999994</v>
      </c>
      <c r="V21">
        <v>62.9</v>
      </c>
      <c r="W21">
        <v>46.4</v>
      </c>
    </row>
    <row r="22" spans="1:23" x14ac:dyDescent="0.25">
      <c r="A22" s="5" t="s">
        <v>70</v>
      </c>
      <c r="B22" s="5" t="s">
        <v>71</v>
      </c>
      <c r="C22">
        <v>-2.5</v>
      </c>
      <c r="D22">
        <v>-2.2999999999999998</v>
      </c>
      <c r="E22">
        <v>-3.7</v>
      </c>
      <c r="F22">
        <v>-9.8000000000000007</v>
      </c>
      <c r="G22">
        <v>31.4</v>
      </c>
      <c r="H22">
        <v>-7.3</v>
      </c>
      <c r="I22">
        <v>-12.6</v>
      </c>
      <c r="J22">
        <v>-12.8</v>
      </c>
      <c r="K22">
        <v>-45.6</v>
      </c>
      <c r="L22">
        <v>-38.5</v>
      </c>
      <c r="M22">
        <v>-24.7</v>
      </c>
      <c r="N22">
        <v>-31.5</v>
      </c>
      <c r="O22">
        <v>-42.5</v>
      </c>
      <c r="P22">
        <v>-35.1</v>
      </c>
      <c r="Q22">
        <v>-31</v>
      </c>
      <c r="R22">
        <v>-29.9</v>
      </c>
      <c r="S22">
        <v>-24.4</v>
      </c>
      <c r="T22">
        <v>-24.7</v>
      </c>
      <c r="U22">
        <v>-20.9</v>
      </c>
      <c r="V22">
        <v>-18.7</v>
      </c>
      <c r="W22">
        <v>-11.9</v>
      </c>
    </row>
    <row r="23" spans="1:23" x14ac:dyDescent="0.25">
      <c r="A23" s="5" t="s">
        <v>72</v>
      </c>
      <c r="B23" s="5" t="s">
        <v>73</v>
      </c>
      <c r="C23">
        <v>219.2</v>
      </c>
      <c r="D23">
        <v>214.8</v>
      </c>
      <c r="E23">
        <v>176.4</v>
      </c>
      <c r="F23">
        <v>94.1</v>
      </c>
      <c r="G23">
        <v>217.3</v>
      </c>
      <c r="H23">
        <v>175.3</v>
      </c>
      <c r="I23">
        <v>135</v>
      </c>
      <c r="J23">
        <v>120.1</v>
      </c>
      <c r="K23">
        <v>66.900000000000006</v>
      </c>
      <c r="L23">
        <v>6.5</v>
      </c>
      <c r="M23">
        <v>7.1</v>
      </c>
      <c r="N23">
        <v>126.7</v>
      </c>
      <c r="O23">
        <v>83.4</v>
      </c>
      <c r="P23">
        <v>47.4</v>
      </c>
      <c r="Q23">
        <v>25.4</v>
      </c>
      <c r="R23">
        <v>12</v>
      </c>
      <c r="S23">
        <v>10.3</v>
      </c>
      <c r="T23">
        <v>-7.5</v>
      </c>
      <c r="U23">
        <v>49.2</v>
      </c>
      <c r="V23">
        <v>44.2</v>
      </c>
      <c r="W23">
        <v>34.5</v>
      </c>
    </row>
    <row r="24" spans="1:23" x14ac:dyDescent="0.25">
      <c r="A24" s="5" t="s">
        <v>74</v>
      </c>
      <c r="B24" s="5" t="s">
        <v>75</v>
      </c>
      <c r="C24">
        <v>64.7</v>
      </c>
      <c r="D24">
        <v>65.3</v>
      </c>
      <c r="E24">
        <v>58</v>
      </c>
      <c r="F24">
        <v>46.6</v>
      </c>
      <c r="G24">
        <v>57.7</v>
      </c>
      <c r="H24">
        <v>54.2</v>
      </c>
      <c r="I24">
        <v>41.8</v>
      </c>
      <c r="J24">
        <v>37.700000000000003</v>
      </c>
      <c r="K24">
        <v>21.4</v>
      </c>
      <c r="L24">
        <v>2.2000000000000002</v>
      </c>
      <c r="M24">
        <v>2.4</v>
      </c>
      <c r="N24">
        <v>45.6</v>
      </c>
      <c r="O24">
        <v>33.299999999999997</v>
      </c>
      <c r="P24">
        <v>20.3</v>
      </c>
      <c r="Q24">
        <v>11.8</v>
      </c>
      <c r="R24">
        <v>6.4</v>
      </c>
      <c r="S24">
        <v>13.8</v>
      </c>
      <c r="T24">
        <v>11.2</v>
      </c>
      <c r="U24">
        <v>8.1</v>
      </c>
      <c r="V24">
        <v>6.1</v>
      </c>
      <c r="W24">
        <v>1.8</v>
      </c>
    </row>
    <row r="25" spans="1:23" x14ac:dyDescent="0.25">
      <c r="A25" s="5" t="s">
        <v>76</v>
      </c>
      <c r="B25" s="5" t="s">
        <v>77</v>
      </c>
      <c r="C25">
        <v>154.6</v>
      </c>
      <c r="D25">
        <v>149.5</v>
      </c>
      <c r="E25">
        <v>118.4</v>
      </c>
      <c r="F25">
        <v>47.5</v>
      </c>
      <c r="G25">
        <v>159.6</v>
      </c>
      <c r="H25">
        <v>121.1</v>
      </c>
      <c r="I25">
        <v>93.2</v>
      </c>
      <c r="J25">
        <v>82.4</v>
      </c>
      <c r="K25">
        <v>45.5</v>
      </c>
      <c r="L25">
        <v>4.3</v>
      </c>
      <c r="M25">
        <v>4.7</v>
      </c>
      <c r="N25">
        <v>81.099999999999994</v>
      </c>
      <c r="O25">
        <v>50.1</v>
      </c>
      <c r="P25">
        <v>27.1</v>
      </c>
      <c r="Q25">
        <v>13.5</v>
      </c>
      <c r="R25">
        <v>5.6</v>
      </c>
      <c r="S25">
        <v>-3.6</v>
      </c>
      <c r="T25">
        <v>-18.7</v>
      </c>
      <c r="U25">
        <v>41</v>
      </c>
      <c r="V25">
        <v>38.1</v>
      </c>
      <c r="W25">
        <v>32.700000000000003</v>
      </c>
    </row>
    <row r="26" spans="1:23" x14ac:dyDescent="0.25">
      <c r="A26" s="5" t="s">
        <v>78</v>
      </c>
      <c r="B26" s="5" t="s">
        <v>79</v>
      </c>
      <c r="C26">
        <v>-2.6</v>
      </c>
      <c r="D26">
        <v>-1.3</v>
      </c>
      <c r="E26">
        <v>-0.9</v>
      </c>
      <c r="F26">
        <v>-2.7</v>
      </c>
      <c r="G26">
        <v>-10.199999999999999</v>
      </c>
      <c r="H26">
        <v>-10.5</v>
      </c>
      <c r="I26">
        <v>-8.1</v>
      </c>
      <c r="J26">
        <v>-5.0999999999999996</v>
      </c>
      <c r="K26">
        <v>1.3</v>
      </c>
      <c r="L26">
        <v>-0.1</v>
      </c>
      <c r="M26" t="s">
        <v>67</v>
      </c>
      <c r="N26">
        <v>-0.1</v>
      </c>
      <c r="O26">
        <v>-0.1</v>
      </c>
      <c r="P26">
        <v>0.1</v>
      </c>
      <c r="Q26">
        <v>0.2</v>
      </c>
      <c r="R26" t="s">
        <v>67</v>
      </c>
      <c r="S26">
        <v>-0.2</v>
      </c>
      <c r="T26">
        <v>-0.3</v>
      </c>
      <c r="U26" t="s">
        <v>67</v>
      </c>
      <c r="V26" t="s">
        <v>67</v>
      </c>
      <c r="W26" t="s">
        <v>67</v>
      </c>
    </row>
    <row r="27" spans="1:23" x14ac:dyDescent="0.25">
      <c r="A27" s="5" t="s">
        <v>80</v>
      </c>
      <c r="B27" s="5" t="s">
        <v>81</v>
      </c>
      <c r="C27">
        <v>151.9</v>
      </c>
      <c r="D27">
        <v>148.30000000000001</v>
      </c>
      <c r="E27">
        <v>117.4</v>
      </c>
      <c r="F27">
        <v>44.8</v>
      </c>
      <c r="G27">
        <v>149.4</v>
      </c>
      <c r="H27">
        <v>110.6</v>
      </c>
      <c r="I27">
        <v>85.1</v>
      </c>
      <c r="J27">
        <v>77.3</v>
      </c>
      <c r="K27">
        <v>46.8</v>
      </c>
      <c r="L27">
        <v>4.2</v>
      </c>
      <c r="M27">
        <v>4.7</v>
      </c>
      <c r="N27">
        <v>81.099999999999994</v>
      </c>
      <c r="O27">
        <v>50.1</v>
      </c>
      <c r="P27">
        <v>27.2</v>
      </c>
      <c r="Q27">
        <v>13.7</v>
      </c>
      <c r="R27">
        <v>5.5</v>
      </c>
      <c r="S27">
        <v>-3.7</v>
      </c>
      <c r="T27">
        <v>-19.100000000000001</v>
      </c>
      <c r="U27">
        <v>41</v>
      </c>
      <c r="V27">
        <v>38.1</v>
      </c>
      <c r="W27">
        <v>32.700000000000003</v>
      </c>
    </row>
    <row r="28" spans="1:23" x14ac:dyDescent="0.25">
      <c r="A28" s="5" t="s">
        <v>82</v>
      </c>
      <c r="B28" s="5" t="s">
        <v>83</v>
      </c>
      <c r="C28">
        <v>1578</v>
      </c>
      <c r="D28">
        <v>1682</v>
      </c>
      <c r="E28">
        <v>1504</v>
      </c>
      <c r="F28">
        <v>1506</v>
      </c>
      <c r="G28">
        <v>1437</v>
      </c>
      <c r="H28">
        <v>1350</v>
      </c>
      <c r="I28">
        <v>1224</v>
      </c>
      <c r="J28">
        <v>1056</v>
      </c>
      <c r="K28">
        <v>908.5</v>
      </c>
      <c r="L28">
        <v>939</v>
      </c>
      <c r="M28">
        <v>774.1</v>
      </c>
      <c r="N28">
        <v>1042</v>
      </c>
      <c r="O28">
        <v>821.7</v>
      </c>
      <c r="P28">
        <v>638.70000000000005</v>
      </c>
      <c r="Q28">
        <v>659.2</v>
      </c>
      <c r="R28">
        <v>648.1</v>
      </c>
      <c r="S28">
        <v>570.1</v>
      </c>
      <c r="T28">
        <v>585.29999999999995</v>
      </c>
      <c r="U28">
        <v>562.29999999999995</v>
      </c>
      <c r="V28">
        <v>485.5</v>
      </c>
      <c r="W28">
        <v>318.2</v>
      </c>
    </row>
    <row r="29" spans="1:23" x14ac:dyDescent="0.25">
      <c r="A29" s="5" t="s">
        <v>84</v>
      </c>
      <c r="B29" s="5" t="s">
        <v>85</v>
      </c>
      <c r="C29">
        <v>829.3</v>
      </c>
      <c r="D29">
        <v>702.5</v>
      </c>
      <c r="E29">
        <v>687.2</v>
      </c>
      <c r="F29">
        <v>775.2</v>
      </c>
      <c r="G29">
        <v>793.1</v>
      </c>
      <c r="H29">
        <v>826.2</v>
      </c>
      <c r="I29">
        <v>737.3</v>
      </c>
      <c r="J29">
        <v>515</v>
      </c>
      <c r="K29">
        <v>422</v>
      </c>
      <c r="L29">
        <v>377.2</v>
      </c>
      <c r="M29">
        <v>343.2</v>
      </c>
      <c r="N29">
        <v>320.10000000000002</v>
      </c>
      <c r="O29">
        <v>301</v>
      </c>
      <c r="P29">
        <v>284.8</v>
      </c>
      <c r="Q29">
        <v>274.5</v>
      </c>
      <c r="R29">
        <v>262.5</v>
      </c>
      <c r="S29">
        <v>270.60000000000002</v>
      </c>
      <c r="T29">
        <v>276.3</v>
      </c>
      <c r="U29">
        <v>233.8</v>
      </c>
      <c r="V29">
        <v>210.5</v>
      </c>
      <c r="W29">
        <v>98.2</v>
      </c>
    </row>
    <row r="30" spans="1:23" x14ac:dyDescent="0.25">
      <c r="A30" s="5" t="s">
        <v>86</v>
      </c>
      <c r="B30" s="5" t="s">
        <v>87</v>
      </c>
      <c r="C30">
        <v>2470</v>
      </c>
      <c r="D30">
        <v>2441</v>
      </c>
      <c r="E30">
        <v>2241</v>
      </c>
      <c r="F30">
        <v>2339</v>
      </c>
      <c r="G30">
        <v>2284</v>
      </c>
      <c r="H30">
        <v>2230</v>
      </c>
      <c r="I30">
        <v>2010</v>
      </c>
      <c r="J30">
        <v>1615</v>
      </c>
      <c r="K30">
        <v>1372</v>
      </c>
      <c r="L30">
        <v>1358</v>
      </c>
      <c r="M30">
        <v>1153</v>
      </c>
      <c r="N30">
        <v>1390</v>
      </c>
      <c r="O30">
        <v>1150</v>
      </c>
      <c r="P30">
        <v>954.9</v>
      </c>
      <c r="Q30">
        <v>961.4</v>
      </c>
      <c r="R30">
        <v>940</v>
      </c>
      <c r="S30">
        <v>874.9</v>
      </c>
      <c r="T30">
        <v>898.4</v>
      </c>
      <c r="U30">
        <v>801.2</v>
      </c>
      <c r="V30">
        <v>700.5</v>
      </c>
      <c r="W30">
        <v>419.1</v>
      </c>
    </row>
    <row r="31" spans="1:23" x14ac:dyDescent="0.25">
      <c r="A31" s="5" t="s">
        <v>88</v>
      </c>
      <c r="B31" s="5" t="s">
        <v>89</v>
      </c>
      <c r="C31">
        <v>1041</v>
      </c>
      <c r="D31">
        <v>1132</v>
      </c>
      <c r="E31">
        <v>938.7</v>
      </c>
      <c r="F31">
        <v>1022</v>
      </c>
      <c r="G31">
        <v>795.1</v>
      </c>
      <c r="H31">
        <v>831.3</v>
      </c>
      <c r="I31">
        <v>764.6</v>
      </c>
      <c r="J31">
        <v>763.6</v>
      </c>
      <c r="K31">
        <v>636.4</v>
      </c>
      <c r="L31">
        <v>647.9</v>
      </c>
      <c r="M31">
        <v>446.7</v>
      </c>
      <c r="N31">
        <v>668.5</v>
      </c>
      <c r="O31">
        <v>705.4</v>
      </c>
      <c r="P31">
        <v>368.9</v>
      </c>
      <c r="Q31">
        <v>361.4</v>
      </c>
      <c r="R31" t="s">
        <v>67</v>
      </c>
      <c r="S31" t="s">
        <v>67</v>
      </c>
      <c r="T31" t="s">
        <v>67</v>
      </c>
      <c r="U31" t="s">
        <v>67</v>
      </c>
      <c r="V31" t="s">
        <v>67</v>
      </c>
      <c r="W31" t="s">
        <v>67</v>
      </c>
    </row>
    <row r="32" spans="1:23" x14ac:dyDescent="0.25">
      <c r="A32" s="5" t="s">
        <v>90</v>
      </c>
      <c r="B32" s="5" t="s">
        <v>91</v>
      </c>
      <c r="C32">
        <v>147.69999999999999</v>
      </c>
      <c r="D32">
        <v>111.3</v>
      </c>
      <c r="E32">
        <v>138</v>
      </c>
      <c r="F32">
        <v>129.19999999999999</v>
      </c>
      <c r="G32">
        <v>131.30000000000001</v>
      </c>
      <c r="H32">
        <v>132.4</v>
      </c>
      <c r="I32">
        <v>81</v>
      </c>
      <c r="J32">
        <v>63.8</v>
      </c>
      <c r="K32">
        <v>80.2</v>
      </c>
      <c r="L32">
        <v>296.7</v>
      </c>
      <c r="M32">
        <v>325.10000000000002</v>
      </c>
      <c r="N32">
        <v>342.2</v>
      </c>
      <c r="O32">
        <v>115.2</v>
      </c>
      <c r="P32">
        <v>297.39999999999998</v>
      </c>
      <c r="Q32">
        <v>334.2</v>
      </c>
      <c r="R32" t="s">
        <v>67</v>
      </c>
      <c r="S32" t="s">
        <v>67</v>
      </c>
      <c r="T32" t="s">
        <v>67</v>
      </c>
      <c r="U32" t="s">
        <v>67</v>
      </c>
      <c r="V32" t="s">
        <v>67</v>
      </c>
      <c r="W32" t="s">
        <v>67</v>
      </c>
    </row>
    <row r="33" spans="1:23" x14ac:dyDescent="0.25">
      <c r="A33" s="5" t="s">
        <v>92</v>
      </c>
      <c r="B33" s="5" t="s">
        <v>93</v>
      </c>
      <c r="C33">
        <v>1188</v>
      </c>
      <c r="D33">
        <v>1243</v>
      </c>
      <c r="E33">
        <v>1077</v>
      </c>
      <c r="F33">
        <v>1152</v>
      </c>
      <c r="G33">
        <v>926.4</v>
      </c>
      <c r="H33">
        <v>963.7</v>
      </c>
      <c r="I33">
        <v>845.6</v>
      </c>
      <c r="J33">
        <v>827.4</v>
      </c>
      <c r="K33">
        <v>716.7</v>
      </c>
      <c r="L33">
        <v>944.6</v>
      </c>
      <c r="M33">
        <v>771.8</v>
      </c>
      <c r="N33">
        <v>1011</v>
      </c>
      <c r="O33">
        <v>820.6</v>
      </c>
      <c r="P33">
        <v>666.3</v>
      </c>
      <c r="Q33">
        <v>695.6</v>
      </c>
      <c r="R33">
        <v>689.5</v>
      </c>
      <c r="S33">
        <v>686.1</v>
      </c>
      <c r="T33">
        <v>703.4</v>
      </c>
      <c r="U33">
        <v>586.1</v>
      </c>
      <c r="V33">
        <v>504.8</v>
      </c>
      <c r="W33">
        <v>311.89999999999998</v>
      </c>
    </row>
    <row r="34" spans="1:23" x14ac:dyDescent="0.25">
      <c r="A34" s="5" t="s">
        <v>78</v>
      </c>
      <c r="B34" s="5" t="s">
        <v>79</v>
      </c>
      <c r="C34">
        <v>14.3</v>
      </c>
      <c r="D34">
        <v>4.5</v>
      </c>
      <c r="E34">
        <v>3.1</v>
      </c>
      <c r="F34">
        <v>39.9</v>
      </c>
      <c r="G34">
        <v>146.6</v>
      </c>
      <c r="H34">
        <v>134.80000000000001</v>
      </c>
      <c r="I34">
        <v>94.4</v>
      </c>
      <c r="J34">
        <v>84.6</v>
      </c>
      <c r="K34">
        <v>12.1</v>
      </c>
      <c r="L34">
        <v>6.6</v>
      </c>
      <c r="M34">
        <v>-0.2</v>
      </c>
      <c r="N34">
        <v>-0.3</v>
      </c>
      <c r="O34">
        <v>-0.4</v>
      </c>
      <c r="P34">
        <v>-0.4</v>
      </c>
      <c r="Q34">
        <v>-0.1</v>
      </c>
      <c r="R34">
        <v>1</v>
      </c>
      <c r="S34">
        <v>1.2</v>
      </c>
      <c r="T34">
        <v>1.2</v>
      </c>
      <c r="U34">
        <v>11</v>
      </c>
      <c r="V34">
        <v>14.3</v>
      </c>
      <c r="W34">
        <v>5.2</v>
      </c>
    </row>
    <row r="35" spans="1:23" x14ac:dyDescent="0.25">
      <c r="A35" s="5" t="s">
        <v>94</v>
      </c>
      <c r="B35" s="5" t="s">
        <v>95</v>
      </c>
      <c r="C35">
        <v>1267</v>
      </c>
      <c r="D35">
        <v>1193</v>
      </c>
      <c r="E35">
        <v>1162</v>
      </c>
      <c r="F35">
        <v>1148</v>
      </c>
      <c r="G35">
        <v>1211</v>
      </c>
      <c r="H35">
        <v>1131</v>
      </c>
      <c r="I35">
        <v>1070</v>
      </c>
      <c r="J35">
        <v>703.3</v>
      </c>
      <c r="K35">
        <v>643.1</v>
      </c>
      <c r="L35">
        <v>406.3</v>
      </c>
      <c r="M35">
        <v>381</v>
      </c>
      <c r="N35">
        <v>380</v>
      </c>
      <c r="O35">
        <v>329.9</v>
      </c>
      <c r="P35">
        <v>289</v>
      </c>
      <c r="Q35">
        <v>265.89999999999998</v>
      </c>
      <c r="R35">
        <v>249.5</v>
      </c>
      <c r="S35">
        <v>187.6</v>
      </c>
      <c r="T35">
        <v>193.8</v>
      </c>
      <c r="U35">
        <v>204.1</v>
      </c>
      <c r="V35">
        <v>181.4</v>
      </c>
      <c r="W35">
        <v>102</v>
      </c>
    </row>
    <row r="36" spans="1:23" x14ac:dyDescent="0.25">
      <c r="A36" s="5" t="s">
        <v>96</v>
      </c>
      <c r="B36" s="5" t="s">
        <v>97</v>
      </c>
      <c r="C36">
        <v>2470</v>
      </c>
      <c r="D36">
        <v>2441</v>
      </c>
      <c r="E36">
        <v>2241</v>
      </c>
      <c r="F36">
        <v>2339</v>
      </c>
      <c r="G36">
        <v>2284</v>
      </c>
      <c r="H36">
        <v>2230</v>
      </c>
      <c r="I36">
        <v>2010</v>
      </c>
      <c r="J36">
        <v>1615</v>
      </c>
      <c r="K36">
        <v>1372</v>
      </c>
      <c r="L36">
        <v>1358</v>
      </c>
      <c r="M36">
        <v>1153</v>
      </c>
      <c r="N36">
        <v>1390</v>
      </c>
      <c r="O36">
        <v>1150</v>
      </c>
      <c r="P36">
        <v>954.9</v>
      </c>
      <c r="Q36">
        <v>961.4</v>
      </c>
      <c r="R36">
        <v>940</v>
      </c>
      <c r="S36">
        <v>874.9</v>
      </c>
      <c r="T36">
        <v>898.4</v>
      </c>
      <c r="U36">
        <v>801.2</v>
      </c>
      <c r="V36">
        <v>700.5</v>
      </c>
      <c r="W36">
        <v>419.1</v>
      </c>
    </row>
    <row r="37" spans="1:23" x14ac:dyDescent="0.25">
      <c r="A37" s="5" t="s">
        <v>98</v>
      </c>
      <c r="B37" s="5" t="s">
        <v>99</v>
      </c>
      <c r="C37">
        <v>78.819999999999993</v>
      </c>
      <c r="D37">
        <v>78.819999999999993</v>
      </c>
      <c r="E37">
        <v>78.819999999999993</v>
      </c>
      <c r="F37">
        <v>78.819999999999993</v>
      </c>
      <c r="G37">
        <v>78.819999999999993</v>
      </c>
      <c r="H37">
        <v>78.819999999999993</v>
      </c>
      <c r="I37">
        <v>78.819999999999993</v>
      </c>
      <c r="J37">
        <v>60.17</v>
      </c>
      <c r="K37">
        <v>60.2</v>
      </c>
      <c r="L37">
        <v>45.6</v>
      </c>
      <c r="M37">
        <v>45.6</v>
      </c>
      <c r="N37">
        <v>43.3</v>
      </c>
      <c r="O37">
        <v>43.3</v>
      </c>
      <c r="P37">
        <v>43.3</v>
      </c>
      <c r="Q37">
        <v>43.3</v>
      </c>
      <c r="R37">
        <v>43.3</v>
      </c>
      <c r="S37">
        <v>28.9</v>
      </c>
      <c r="T37">
        <v>28.9</v>
      </c>
      <c r="U37">
        <v>28.9</v>
      </c>
      <c r="V37">
        <v>28.7</v>
      </c>
      <c r="W37">
        <v>21.7</v>
      </c>
    </row>
    <row r="38" spans="1:23" x14ac:dyDescent="0.25">
      <c r="A38" s="5" t="s">
        <v>100</v>
      </c>
      <c r="B38" s="5" t="s">
        <v>101</v>
      </c>
      <c r="C38">
        <v>204.93</v>
      </c>
      <c r="D38">
        <v>204.93</v>
      </c>
      <c r="E38">
        <v>204.93</v>
      </c>
      <c r="F38">
        <v>204.93</v>
      </c>
      <c r="G38">
        <v>204.93</v>
      </c>
      <c r="H38">
        <v>204.93</v>
      </c>
      <c r="I38">
        <v>204.93</v>
      </c>
      <c r="J38">
        <v>156.44</v>
      </c>
      <c r="K38">
        <v>156.5</v>
      </c>
      <c r="L38">
        <v>118.5</v>
      </c>
      <c r="M38">
        <v>118.5</v>
      </c>
      <c r="N38">
        <v>112.6</v>
      </c>
      <c r="O38">
        <v>112.6</v>
      </c>
      <c r="P38">
        <v>112.6</v>
      </c>
      <c r="Q38">
        <v>112.6</v>
      </c>
      <c r="R38">
        <v>112.6</v>
      </c>
      <c r="S38">
        <v>75.099999999999994</v>
      </c>
      <c r="T38">
        <v>75.099999999999994</v>
      </c>
      <c r="U38">
        <v>75.099999999999994</v>
      </c>
      <c r="V38">
        <v>75.099999999999994</v>
      </c>
      <c r="W38">
        <v>56.4</v>
      </c>
    </row>
    <row r="39" spans="1:23" x14ac:dyDescent="0.25">
      <c r="A39" s="5" t="s">
        <v>102</v>
      </c>
      <c r="B39" s="5" t="s">
        <v>103</v>
      </c>
      <c r="C39">
        <v>2.78</v>
      </c>
      <c r="D39">
        <v>2.73</v>
      </c>
      <c r="E39">
        <v>2.2400000000000002</v>
      </c>
      <c r="F39">
        <v>1.19</v>
      </c>
      <c r="G39">
        <v>2.76</v>
      </c>
      <c r="H39">
        <v>2.2200000000000002</v>
      </c>
      <c r="I39">
        <v>1.71</v>
      </c>
      <c r="J39">
        <v>2</v>
      </c>
      <c r="K39">
        <v>1.1100000000000001</v>
      </c>
      <c r="L39">
        <v>0.14000000000000001</v>
      </c>
      <c r="M39">
        <v>0.16</v>
      </c>
      <c r="N39">
        <v>2.93</v>
      </c>
      <c r="O39">
        <v>1.93</v>
      </c>
      <c r="P39">
        <v>1.0900000000000001</v>
      </c>
      <c r="Q39">
        <v>0.59</v>
      </c>
      <c r="R39">
        <v>0.28000000000000003</v>
      </c>
      <c r="S39">
        <v>0.36</v>
      </c>
      <c r="T39">
        <v>-0.26</v>
      </c>
      <c r="U39">
        <v>1.7</v>
      </c>
      <c r="V39">
        <v>1.54</v>
      </c>
      <c r="W39">
        <v>1.59</v>
      </c>
    </row>
    <row r="40" spans="1:23" x14ac:dyDescent="0.25">
      <c r="A40" s="5" t="s">
        <v>104</v>
      </c>
      <c r="B40" s="5" t="s">
        <v>105</v>
      </c>
      <c r="C40">
        <v>1.93</v>
      </c>
      <c r="D40">
        <v>1.88</v>
      </c>
      <c r="E40">
        <v>1.49</v>
      </c>
      <c r="F40">
        <v>0.56999999999999995</v>
      </c>
      <c r="G40">
        <v>1.9</v>
      </c>
      <c r="H40">
        <v>1.41</v>
      </c>
      <c r="I40">
        <v>1.33</v>
      </c>
      <c r="J40">
        <v>1.32</v>
      </c>
      <c r="K40">
        <v>0.85</v>
      </c>
      <c r="L40">
        <v>0.09</v>
      </c>
      <c r="M40">
        <v>0.1</v>
      </c>
      <c r="N40">
        <v>1.87</v>
      </c>
      <c r="O40">
        <v>1.1599999999999999</v>
      </c>
      <c r="P40">
        <v>0.63</v>
      </c>
      <c r="Q40">
        <v>0.32</v>
      </c>
      <c r="R40">
        <v>0.15</v>
      </c>
      <c r="S40">
        <v>-0.13</v>
      </c>
      <c r="T40">
        <v>-0.66</v>
      </c>
      <c r="U40">
        <v>1.42</v>
      </c>
      <c r="V40">
        <v>1.33</v>
      </c>
      <c r="W40">
        <v>1.51</v>
      </c>
    </row>
    <row r="41" spans="1:23" x14ac:dyDescent="0.25">
      <c r="A41" s="5" t="s">
        <v>106</v>
      </c>
      <c r="B41" s="5" t="s">
        <v>107</v>
      </c>
      <c r="C41">
        <v>1.93</v>
      </c>
      <c r="D41">
        <v>1.88</v>
      </c>
      <c r="E41">
        <v>1.49</v>
      </c>
      <c r="F41">
        <v>0.56999999999999995</v>
      </c>
      <c r="G41">
        <v>1.9</v>
      </c>
      <c r="H41">
        <v>1.41</v>
      </c>
      <c r="I41">
        <v>1.31</v>
      </c>
      <c r="J41">
        <v>1.32</v>
      </c>
      <c r="K41">
        <v>0.84</v>
      </c>
      <c r="L41">
        <v>0.09</v>
      </c>
      <c r="M41">
        <v>0.1</v>
      </c>
      <c r="N41">
        <v>1.87</v>
      </c>
      <c r="O41">
        <v>1.1599999999999999</v>
      </c>
      <c r="P41">
        <v>0.63</v>
      </c>
      <c r="Q41">
        <v>0.32</v>
      </c>
      <c r="R41">
        <v>0.15</v>
      </c>
      <c r="S41">
        <v>-0.13</v>
      </c>
      <c r="T41">
        <v>-0.66</v>
      </c>
      <c r="U41">
        <v>1.42</v>
      </c>
      <c r="V41">
        <v>1.33</v>
      </c>
      <c r="W41">
        <v>1.51</v>
      </c>
    </row>
    <row r="42" spans="1:23" x14ac:dyDescent="0.25">
      <c r="A42" s="5" t="s">
        <v>108</v>
      </c>
      <c r="B42" s="5" t="s">
        <v>109</v>
      </c>
      <c r="C42" t="s">
        <v>67</v>
      </c>
      <c r="D42" t="s">
        <v>67</v>
      </c>
      <c r="E42" t="s">
        <v>67</v>
      </c>
      <c r="F42" t="s">
        <v>67</v>
      </c>
      <c r="G42">
        <v>0.6</v>
      </c>
      <c r="H42">
        <v>0.55000000000000004</v>
      </c>
      <c r="I42">
        <v>0.5</v>
      </c>
      <c r="J42">
        <v>0.35</v>
      </c>
      <c r="K42">
        <v>0.25</v>
      </c>
      <c r="L42" t="s">
        <v>67</v>
      </c>
      <c r="M42">
        <v>0.1</v>
      </c>
      <c r="N42">
        <v>0.4</v>
      </c>
      <c r="O42">
        <v>0.35</v>
      </c>
      <c r="P42">
        <v>0.2</v>
      </c>
      <c r="Q42">
        <v>0.1</v>
      </c>
      <c r="R42" t="s">
        <v>67</v>
      </c>
      <c r="S42" t="s">
        <v>67</v>
      </c>
      <c r="T42" t="s">
        <v>67</v>
      </c>
      <c r="U42">
        <v>0.99</v>
      </c>
      <c r="V42">
        <v>0.6</v>
      </c>
      <c r="W42">
        <v>0.5</v>
      </c>
    </row>
    <row r="43" spans="1:23" x14ac:dyDescent="0.25">
      <c r="A43" s="5" t="s">
        <v>705</v>
      </c>
      <c r="B43" s="5" t="s">
        <v>706</v>
      </c>
      <c r="C43">
        <v>1.17</v>
      </c>
      <c r="D43">
        <v>1.17</v>
      </c>
      <c r="E43">
        <v>1.17</v>
      </c>
      <c r="F43">
        <v>1.17</v>
      </c>
      <c r="G43" t="s">
        <v>67</v>
      </c>
      <c r="H43" t="s">
        <v>67</v>
      </c>
      <c r="I43" t="s">
        <v>67</v>
      </c>
      <c r="J43" t="s">
        <v>67</v>
      </c>
      <c r="K43" t="s">
        <v>67</v>
      </c>
      <c r="L43" t="s">
        <v>67</v>
      </c>
      <c r="M43" t="s">
        <v>67</v>
      </c>
      <c r="N43" t="s">
        <v>67</v>
      </c>
      <c r="O43" t="s">
        <v>67</v>
      </c>
      <c r="P43" t="s">
        <v>67</v>
      </c>
      <c r="Q43" t="s">
        <v>67</v>
      </c>
      <c r="R43" t="s">
        <v>67</v>
      </c>
      <c r="S43" t="s">
        <v>67</v>
      </c>
      <c r="T43" t="s">
        <v>67</v>
      </c>
      <c r="U43" t="s">
        <v>67</v>
      </c>
      <c r="V43" t="s">
        <v>67</v>
      </c>
      <c r="W43" t="s">
        <v>67</v>
      </c>
    </row>
    <row r="44" spans="1:23" x14ac:dyDescent="0.25">
      <c r="A44" s="5" t="s">
        <v>110</v>
      </c>
      <c r="B44" s="5" t="s">
        <v>111</v>
      </c>
      <c r="C44" t="s">
        <v>67</v>
      </c>
      <c r="D44" t="s">
        <v>67</v>
      </c>
      <c r="E44" t="s">
        <v>67</v>
      </c>
      <c r="F44" t="s">
        <v>67</v>
      </c>
      <c r="G44">
        <v>47.3</v>
      </c>
      <c r="H44">
        <v>43.4</v>
      </c>
      <c r="I44">
        <v>39.4</v>
      </c>
      <c r="J44">
        <v>20.399999999999999</v>
      </c>
      <c r="K44">
        <v>14.6</v>
      </c>
      <c r="L44" t="s">
        <v>67</v>
      </c>
      <c r="M44">
        <v>4.5999999999999996</v>
      </c>
      <c r="N44">
        <v>17.3</v>
      </c>
      <c r="O44">
        <v>15.2</v>
      </c>
      <c r="P44">
        <v>8.6999999999999993</v>
      </c>
      <c r="Q44">
        <v>4.3</v>
      </c>
      <c r="R44" t="s">
        <v>67</v>
      </c>
      <c r="S44" t="s">
        <v>67</v>
      </c>
      <c r="T44" t="s">
        <v>67</v>
      </c>
      <c r="U44">
        <v>17.2</v>
      </c>
      <c r="V44">
        <v>17.3</v>
      </c>
      <c r="W44">
        <v>10.9</v>
      </c>
    </row>
    <row r="45" spans="1:23" x14ac:dyDescent="0.25">
      <c r="A45" s="5" t="s">
        <v>65</v>
      </c>
      <c r="B45" s="5" t="s">
        <v>66</v>
      </c>
      <c r="C45">
        <v>34.28</v>
      </c>
      <c r="D45">
        <v>33.69</v>
      </c>
      <c r="E45">
        <v>29.8</v>
      </c>
      <c r="F45">
        <v>28.75</v>
      </c>
      <c r="G45">
        <v>29.24</v>
      </c>
      <c r="H45">
        <v>28.28</v>
      </c>
      <c r="I45">
        <v>26.06</v>
      </c>
      <c r="J45">
        <v>33.86</v>
      </c>
      <c r="K45">
        <v>28.03</v>
      </c>
      <c r="L45">
        <v>30.19</v>
      </c>
      <c r="M45">
        <v>25.9</v>
      </c>
      <c r="N45">
        <v>43.97</v>
      </c>
      <c r="O45">
        <v>36.07</v>
      </c>
      <c r="P45">
        <v>30.69</v>
      </c>
      <c r="Q45">
        <v>26</v>
      </c>
      <c r="R45">
        <v>24.28</v>
      </c>
      <c r="S45">
        <v>33.83</v>
      </c>
      <c r="T45">
        <v>35.74</v>
      </c>
      <c r="U45">
        <v>39.590000000000003</v>
      </c>
      <c r="V45">
        <v>32.17</v>
      </c>
      <c r="W45">
        <v>31.82</v>
      </c>
    </row>
    <row r="46" spans="1:23" x14ac:dyDescent="0.25">
      <c r="A46" s="5" t="s">
        <v>112</v>
      </c>
      <c r="B46" s="5" t="s">
        <v>113</v>
      </c>
      <c r="C46">
        <v>16.260000000000002</v>
      </c>
      <c r="D46">
        <v>15.2</v>
      </c>
      <c r="E46">
        <v>14.78</v>
      </c>
      <c r="F46">
        <v>15.07</v>
      </c>
      <c r="G46">
        <v>17.22</v>
      </c>
      <c r="H46">
        <v>16.059999999999999</v>
      </c>
      <c r="I46">
        <v>14.77</v>
      </c>
      <c r="J46">
        <v>13.1</v>
      </c>
      <c r="K46">
        <v>10.88</v>
      </c>
      <c r="L46">
        <v>9.0500000000000007</v>
      </c>
      <c r="M46">
        <v>8.35</v>
      </c>
      <c r="N46">
        <v>8.77</v>
      </c>
      <c r="O46">
        <v>7.61</v>
      </c>
      <c r="P46">
        <v>6.67</v>
      </c>
      <c r="Q46">
        <v>6.14</v>
      </c>
      <c r="R46">
        <v>5.79</v>
      </c>
      <c r="S46">
        <v>6.53</v>
      </c>
      <c r="T46">
        <v>6.75</v>
      </c>
      <c r="U46">
        <v>7.44</v>
      </c>
      <c r="V46">
        <v>6.82</v>
      </c>
      <c r="W46">
        <v>4.9400000000000004</v>
      </c>
    </row>
    <row r="47" spans="1:23" x14ac:dyDescent="0.25">
      <c r="A47" s="5" t="s">
        <v>114</v>
      </c>
      <c r="B47" s="5" t="s">
        <v>115</v>
      </c>
      <c r="C47">
        <v>2.97</v>
      </c>
      <c r="D47">
        <v>2.92</v>
      </c>
      <c r="E47">
        <v>2.1800000000000002</v>
      </c>
      <c r="F47">
        <v>1.57</v>
      </c>
      <c r="G47">
        <v>1.81</v>
      </c>
      <c r="H47">
        <v>2.16</v>
      </c>
      <c r="I47">
        <v>2.17</v>
      </c>
      <c r="J47">
        <v>2.8</v>
      </c>
      <c r="K47">
        <v>2.67</v>
      </c>
      <c r="L47">
        <v>1.64</v>
      </c>
      <c r="M47">
        <v>-1.65</v>
      </c>
      <c r="N47">
        <v>2.5099999999999998</v>
      </c>
      <c r="O47">
        <v>2.96</v>
      </c>
      <c r="P47">
        <v>2.5</v>
      </c>
      <c r="Q47">
        <v>0.63</v>
      </c>
      <c r="R47">
        <v>0.3</v>
      </c>
      <c r="S47">
        <v>0.99</v>
      </c>
      <c r="T47">
        <v>1.65</v>
      </c>
      <c r="U47">
        <v>0.7</v>
      </c>
      <c r="V47">
        <v>-0.17</v>
      </c>
      <c r="W47">
        <v>1.1000000000000001</v>
      </c>
    </row>
    <row r="48" spans="1:23" x14ac:dyDescent="0.25">
      <c r="A48" s="5" t="s">
        <v>116</v>
      </c>
      <c r="B48" s="5" t="s">
        <v>117</v>
      </c>
      <c r="C48">
        <v>31.33</v>
      </c>
      <c r="D48">
        <v>30.96</v>
      </c>
      <c r="E48">
        <v>28.44</v>
      </c>
      <c r="F48">
        <v>29.68</v>
      </c>
      <c r="G48">
        <v>28.98</v>
      </c>
      <c r="H48">
        <v>28.29</v>
      </c>
      <c r="I48">
        <v>25.5</v>
      </c>
      <c r="J48">
        <v>26.85</v>
      </c>
      <c r="K48">
        <v>22.79</v>
      </c>
      <c r="L48">
        <v>29.77</v>
      </c>
      <c r="M48">
        <v>25.28</v>
      </c>
      <c r="N48">
        <v>32.11</v>
      </c>
      <c r="O48">
        <v>26.56</v>
      </c>
      <c r="P48">
        <v>22.05</v>
      </c>
      <c r="Q48">
        <v>22.2</v>
      </c>
      <c r="R48">
        <v>21.71</v>
      </c>
      <c r="S48">
        <v>30.27</v>
      </c>
      <c r="T48">
        <v>31.09</v>
      </c>
      <c r="U48">
        <v>27.72</v>
      </c>
      <c r="V48">
        <v>24.41</v>
      </c>
      <c r="W48" t="s">
        <v>67</v>
      </c>
    </row>
    <row r="49" spans="1:23" x14ac:dyDescent="0.25">
      <c r="A49" s="5" t="s">
        <v>118</v>
      </c>
      <c r="B49" s="5" t="s">
        <v>119</v>
      </c>
      <c r="C49">
        <v>7245</v>
      </c>
      <c r="D49">
        <v>7503</v>
      </c>
      <c r="E49">
        <v>7101</v>
      </c>
      <c r="F49">
        <v>7282</v>
      </c>
      <c r="G49">
        <v>7462</v>
      </c>
      <c r="H49">
        <v>7166</v>
      </c>
      <c r="I49">
        <v>6722</v>
      </c>
      <c r="J49">
        <v>6496</v>
      </c>
      <c r="K49">
        <v>6032</v>
      </c>
      <c r="L49">
        <v>5445</v>
      </c>
      <c r="M49">
        <v>5450</v>
      </c>
      <c r="N49">
        <v>6451</v>
      </c>
      <c r="O49">
        <v>5998</v>
      </c>
      <c r="P49">
        <v>5558</v>
      </c>
      <c r="Q49">
        <v>5272</v>
      </c>
      <c r="R49">
        <v>5174</v>
      </c>
      <c r="S49">
        <v>5028</v>
      </c>
      <c r="T49">
        <v>5045</v>
      </c>
      <c r="U49">
        <v>5212</v>
      </c>
      <c r="V49">
        <v>4637</v>
      </c>
      <c r="W49">
        <v>3340</v>
      </c>
    </row>
    <row r="50" spans="1:23" x14ac:dyDescent="0.25">
      <c r="A50" s="5" t="s">
        <v>120</v>
      </c>
      <c r="B50" s="5" t="s">
        <v>121</v>
      </c>
      <c r="C50">
        <v>592.4</v>
      </c>
      <c r="D50">
        <v>595.9</v>
      </c>
      <c r="E50">
        <v>550.70000000000005</v>
      </c>
      <c r="F50">
        <v>572</v>
      </c>
      <c r="G50">
        <v>545.5</v>
      </c>
      <c r="H50">
        <v>506.1</v>
      </c>
      <c r="I50">
        <v>465.2</v>
      </c>
      <c r="J50">
        <v>440.4</v>
      </c>
      <c r="K50">
        <v>384.7</v>
      </c>
      <c r="L50">
        <v>333.2</v>
      </c>
      <c r="M50">
        <v>346</v>
      </c>
      <c r="N50">
        <v>405.5</v>
      </c>
      <c r="O50">
        <v>366.4</v>
      </c>
      <c r="P50">
        <v>320.2</v>
      </c>
      <c r="Q50">
        <v>295.89999999999998</v>
      </c>
      <c r="R50">
        <v>282.5</v>
      </c>
      <c r="S50">
        <v>270.60000000000002</v>
      </c>
      <c r="T50">
        <v>270.2</v>
      </c>
      <c r="U50">
        <v>270.60000000000002</v>
      </c>
      <c r="V50">
        <v>212.5</v>
      </c>
      <c r="W50">
        <v>171.4</v>
      </c>
    </row>
    <row r="51" spans="1:23" x14ac:dyDescent="0.25">
      <c r="A51" s="5" t="s">
        <v>122</v>
      </c>
      <c r="B51" s="5" t="s">
        <v>123</v>
      </c>
      <c r="C51">
        <v>81767</v>
      </c>
      <c r="D51">
        <v>79422</v>
      </c>
      <c r="E51">
        <v>77552</v>
      </c>
      <c r="F51">
        <v>78550</v>
      </c>
      <c r="G51">
        <v>73104</v>
      </c>
      <c r="H51">
        <v>70625</v>
      </c>
      <c r="I51">
        <v>69206</v>
      </c>
      <c r="J51">
        <v>67796</v>
      </c>
      <c r="K51">
        <v>63777</v>
      </c>
      <c r="L51">
        <v>61194</v>
      </c>
      <c r="M51">
        <v>63486</v>
      </c>
      <c r="N51">
        <v>62858</v>
      </c>
      <c r="O51">
        <v>61087</v>
      </c>
      <c r="P51">
        <v>57611</v>
      </c>
      <c r="Q51">
        <v>56127</v>
      </c>
      <c r="R51">
        <v>54600</v>
      </c>
      <c r="S51">
        <v>53819</v>
      </c>
      <c r="T51">
        <v>53558</v>
      </c>
      <c r="U51">
        <v>51919</v>
      </c>
      <c r="V51">
        <v>45827</v>
      </c>
      <c r="W51" t="s">
        <v>67</v>
      </c>
    </row>
    <row r="52" spans="1:23" x14ac:dyDescent="0.25">
      <c r="A52" s="5" t="s">
        <v>124</v>
      </c>
      <c r="B52" s="5" t="s">
        <v>125</v>
      </c>
      <c r="C52">
        <v>372876</v>
      </c>
      <c r="D52">
        <v>353876</v>
      </c>
      <c r="E52">
        <v>330721</v>
      </c>
      <c r="F52">
        <v>311138</v>
      </c>
      <c r="G52">
        <v>308861</v>
      </c>
      <c r="H52">
        <v>311054</v>
      </c>
      <c r="I52">
        <v>305596</v>
      </c>
      <c r="J52">
        <v>313633</v>
      </c>
      <c r="K52">
        <v>279784</v>
      </c>
      <c r="L52">
        <v>252257</v>
      </c>
      <c r="M52">
        <v>209843</v>
      </c>
      <c r="N52">
        <v>295148</v>
      </c>
      <c r="O52">
        <v>260420</v>
      </c>
      <c r="P52">
        <v>239114</v>
      </c>
      <c r="Q52">
        <v>223975</v>
      </c>
      <c r="R52">
        <v>203227</v>
      </c>
      <c r="S52">
        <v>194470</v>
      </c>
      <c r="T52">
        <v>210300</v>
      </c>
      <c r="U52">
        <v>224500</v>
      </c>
      <c r="V52">
        <v>234600</v>
      </c>
      <c r="W52">
        <v>210400</v>
      </c>
    </row>
    <row r="53" spans="1:23" x14ac:dyDescent="0.25">
      <c r="A53" s="5" t="s">
        <v>126</v>
      </c>
      <c r="B53" s="5" t="s">
        <v>127</v>
      </c>
      <c r="C53" t="s">
        <v>67</v>
      </c>
      <c r="D53" t="s">
        <v>67</v>
      </c>
      <c r="E53" t="s">
        <v>67</v>
      </c>
      <c r="F53" t="s">
        <v>67</v>
      </c>
      <c r="G53" t="s">
        <v>67</v>
      </c>
      <c r="H53" t="s">
        <v>67</v>
      </c>
      <c r="I53" t="s">
        <v>67</v>
      </c>
      <c r="J53" t="s">
        <v>67</v>
      </c>
      <c r="K53" t="s">
        <v>67</v>
      </c>
      <c r="L53" t="s">
        <v>67</v>
      </c>
      <c r="M53" t="s">
        <v>67</v>
      </c>
      <c r="N53" t="s">
        <v>67</v>
      </c>
      <c r="O53" t="s">
        <v>67</v>
      </c>
      <c r="P53" t="s">
        <v>67</v>
      </c>
      <c r="Q53" t="s">
        <v>67</v>
      </c>
      <c r="R53" t="s">
        <v>67</v>
      </c>
      <c r="S53" t="s">
        <v>67</v>
      </c>
      <c r="T53" t="s">
        <v>67</v>
      </c>
      <c r="U53" t="s">
        <v>67</v>
      </c>
      <c r="V53" t="s">
        <v>67</v>
      </c>
      <c r="W53" t="s">
        <v>67</v>
      </c>
    </row>
    <row r="54" spans="1:23" x14ac:dyDescent="0.25">
      <c r="A54" s="5" t="s">
        <v>128</v>
      </c>
      <c r="B54" s="5" t="s">
        <v>129</v>
      </c>
      <c r="C54">
        <v>20966</v>
      </c>
      <c r="D54">
        <v>19765</v>
      </c>
      <c r="E54">
        <v>16533</v>
      </c>
      <c r="F54">
        <v>6152</v>
      </c>
      <c r="G54">
        <v>20021</v>
      </c>
      <c r="H54">
        <v>15434</v>
      </c>
      <c r="I54">
        <v>12660</v>
      </c>
      <c r="J54">
        <v>11900</v>
      </c>
      <c r="K54">
        <v>7759</v>
      </c>
      <c r="L54">
        <v>771.35</v>
      </c>
      <c r="M54">
        <v>862.39</v>
      </c>
      <c r="N54">
        <v>12572</v>
      </c>
      <c r="O54">
        <v>8353</v>
      </c>
      <c r="P54">
        <v>4894</v>
      </c>
      <c r="Q54">
        <v>2599</v>
      </c>
      <c r="R54">
        <v>1063</v>
      </c>
      <c r="S54">
        <v>-735.88</v>
      </c>
      <c r="T54">
        <v>-3786</v>
      </c>
      <c r="U54">
        <v>7866</v>
      </c>
      <c r="V54">
        <v>8217</v>
      </c>
      <c r="W54">
        <v>9790</v>
      </c>
    </row>
    <row r="55" spans="1:23" x14ac:dyDescent="0.25">
      <c r="A55" s="5" t="s">
        <v>130</v>
      </c>
      <c r="B55" s="5" t="s">
        <v>131</v>
      </c>
      <c r="C55">
        <v>21.9</v>
      </c>
      <c r="D55">
        <v>22.9</v>
      </c>
      <c r="E55">
        <v>30.9</v>
      </c>
      <c r="F55">
        <v>74.599999999999994</v>
      </c>
      <c r="G55">
        <v>20</v>
      </c>
      <c r="H55">
        <v>16.7</v>
      </c>
      <c r="I55">
        <v>17.399999999999999</v>
      </c>
      <c r="J55">
        <v>11.6</v>
      </c>
      <c r="K55">
        <v>11.5</v>
      </c>
      <c r="L55">
        <v>185.6</v>
      </c>
      <c r="M55">
        <v>111.9</v>
      </c>
      <c r="N55">
        <v>4.2</v>
      </c>
      <c r="O55">
        <v>15.9</v>
      </c>
      <c r="P55">
        <v>15.2</v>
      </c>
      <c r="Q55">
        <v>18.3</v>
      </c>
      <c r="R55">
        <v>34.700000000000003</v>
      </c>
      <c r="S55" t="s">
        <v>67</v>
      </c>
      <c r="T55" t="s">
        <v>67</v>
      </c>
      <c r="U55">
        <v>6.6</v>
      </c>
      <c r="V55">
        <v>6.2</v>
      </c>
      <c r="W55">
        <v>4.5</v>
      </c>
    </row>
    <row r="56" spans="1:23" x14ac:dyDescent="0.25">
      <c r="A56" s="5" t="s">
        <v>132</v>
      </c>
      <c r="B56" s="5" t="s">
        <v>133</v>
      </c>
      <c r="C56">
        <v>1.24</v>
      </c>
      <c r="D56">
        <v>1.28</v>
      </c>
      <c r="E56">
        <v>1.54</v>
      </c>
      <c r="F56">
        <v>1.48</v>
      </c>
      <c r="G56">
        <v>1.3</v>
      </c>
      <c r="H56">
        <v>0.83</v>
      </c>
      <c r="I56">
        <v>0.89</v>
      </c>
      <c r="J56">
        <v>0.45</v>
      </c>
      <c r="K56">
        <v>0.35</v>
      </c>
      <c r="L56">
        <v>0.55000000000000004</v>
      </c>
      <c r="M56">
        <v>0.43</v>
      </c>
      <c r="N56">
        <v>0.18</v>
      </c>
      <c r="O56">
        <v>0.51</v>
      </c>
      <c r="P56">
        <v>0.31</v>
      </c>
      <c r="Q56">
        <v>0.23</v>
      </c>
      <c r="R56">
        <v>0.21</v>
      </c>
      <c r="S56">
        <v>0.24</v>
      </c>
      <c r="T56">
        <v>0.11</v>
      </c>
      <c r="U56">
        <v>0.24</v>
      </c>
      <c r="V56">
        <v>0.25</v>
      </c>
      <c r="W56">
        <v>0.22</v>
      </c>
    </row>
    <row r="57" spans="1:23" x14ac:dyDescent="0.25">
      <c r="A57" s="5" t="s">
        <v>134</v>
      </c>
      <c r="B57" s="5" t="s">
        <v>135</v>
      </c>
      <c r="C57">
        <v>2.63</v>
      </c>
      <c r="D57">
        <v>2.85</v>
      </c>
      <c r="E57">
        <v>3.12</v>
      </c>
      <c r="F57">
        <v>2.92</v>
      </c>
      <c r="G57">
        <v>2.48</v>
      </c>
      <c r="H57">
        <v>1.64</v>
      </c>
      <c r="I57">
        <v>1.71</v>
      </c>
      <c r="J57">
        <v>1.3</v>
      </c>
      <c r="K57">
        <v>0.91</v>
      </c>
      <c r="L57">
        <v>1.87</v>
      </c>
      <c r="M57">
        <v>1.34</v>
      </c>
      <c r="N57">
        <v>0.89</v>
      </c>
      <c r="O57">
        <v>2.4300000000000002</v>
      </c>
      <c r="P57">
        <v>1.43</v>
      </c>
      <c r="Q57">
        <v>0.95</v>
      </c>
      <c r="R57">
        <v>0.9</v>
      </c>
      <c r="S57">
        <v>1.27</v>
      </c>
      <c r="T57">
        <v>0.57999999999999996</v>
      </c>
      <c r="U57">
        <v>1.32</v>
      </c>
      <c r="V57">
        <v>1.3</v>
      </c>
      <c r="W57">
        <v>1.46</v>
      </c>
    </row>
    <row r="58" spans="1:23" x14ac:dyDescent="0.25">
      <c r="A58" s="5" t="s">
        <v>136</v>
      </c>
      <c r="B58" s="5" t="s">
        <v>137</v>
      </c>
      <c r="C58">
        <v>14.26</v>
      </c>
      <c r="D58">
        <v>14.74</v>
      </c>
      <c r="E58">
        <v>21.13</v>
      </c>
      <c r="F58">
        <v>27.04</v>
      </c>
      <c r="G58">
        <v>21.03</v>
      </c>
      <c r="H58">
        <v>10.86</v>
      </c>
      <c r="I58">
        <v>10.67</v>
      </c>
      <c r="J58">
        <v>5.44</v>
      </c>
      <c r="K58">
        <v>3.65</v>
      </c>
      <c r="L58">
        <v>10.210000000000001</v>
      </c>
      <c r="M58">
        <v>-6.79</v>
      </c>
      <c r="N58">
        <v>3.13</v>
      </c>
      <c r="O58">
        <v>6.25</v>
      </c>
      <c r="P58">
        <v>3.83</v>
      </c>
      <c r="Q58">
        <v>9.33</v>
      </c>
      <c r="R58">
        <v>17.59</v>
      </c>
      <c r="S58">
        <v>8.2799999999999994</v>
      </c>
      <c r="T58">
        <v>2.36</v>
      </c>
      <c r="U58">
        <v>13.27</v>
      </c>
      <c r="V58">
        <v>-47.07</v>
      </c>
      <c r="W58">
        <v>6.22</v>
      </c>
    </row>
    <row r="59" spans="1:23" x14ac:dyDescent="0.25">
      <c r="A59" s="5" t="s">
        <v>138</v>
      </c>
      <c r="B59" s="5" t="s">
        <v>139</v>
      </c>
      <c r="C59" t="s">
        <v>67</v>
      </c>
      <c r="D59" t="s">
        <v>67</v>
      </c>
      <c r="E59" t="s">
        <v>67</v>
      </c>
      <c r="F59" t="s">
        <v>67</v>
      </c>
      <c r="G59">
        <v>1.58</v>
      </c>
      <c r="H59">
        <v>2.34</v>
      </c>
      <c r="I59">
        <v>2.16</v>
      </c>
      <c r="J59">
        <v>2.2999999999999998</v>
      </c>
      <c r="K59">
        <v>2.56</v>
      </c>
      <c r="L59" t="s">
        <v>67</v>
      </c>
      <c r="M59">
        <v>0.89</v>
      </c>
      <c r="N59">
        <v>5.0999999999999996</v>
      </c>
      <c r="O59">
        <v>1.89</v>
      </c>
      <c r="P59">
        <v>2.09</v>
      </c>
      <c r="Q59">
        <v>1.71</v>
      </c>
      <c r="R59" t="s">
        <v>67</v>
      </c>
      <c r="S59" t="s">
        <v>67</v>
      </c>
      <c r="T59" t="s">
        <v>67</v>
      </c>
      <c r="U59">
        <v>10.62</v>
      </c>
      <c r="V59">
        <v>7.32</v>
      </c>
      <c r="W59">
        <v>7.3</v>
      </c>
    </row>
    <row r="60" spans="1:23" x14ac:dyDescent="0.25">
      <c r="A60" s="5" t="s">
        <v>140</v>
      </c>
      <c r="B60" s="5" t="s">
        <v>141</v>
      </c>
      <c r="C60">
        <v>4.5999999999999996</v>
      </c>
      <c r="D60">
        <v>4.4000000000000004</v>
      </c>
      <c r="E60">
        <v>3.2</v>
      </c>
      <c r="F60">
        <v>1.3</v>
      </c>
      <c r="G60">
        <v>5</v>
      </c>
      <c r="H60">
        <v>6</v>
      </c>
      <c r="I60">
        <v>5.7</v>
      </c>
      <c r="J60">
        <v>8.6999999999999993</v>
      </c>
      <c r="K60">
        <v>8.6999999999999993</v>
      </c>
      <c r="L60">
        <v>0.5</v>
      </c>
      <c r="M60">
        <v>0.9</v>
      </c>
      <c r="N60">
        <v>23.8</v>
      </c>
      <c r="O60">
        <v>6.3</v>
      </c>
      <c r="P60">
        <v>6.6</v>
      </c>
      <c r="Q60">
        <v>5.5</v>
      </c>
      <c r="R60">
        <v>2.9</v>
      </c>
      <c r="S60">
        <v>-1.6</v>
      </c>
      <c r="T60">
        <v>-16.899999999999999</v>
      </c>
      <c r="U60">
        <v>15.2</v>
      </c>
      <c r="V60">
        <v>16.2</v>
      </c>
      <c r="W60">
        <v>22</v>
      </c>
    </row>
    <row r="61" spans="1:23" x14ac:dyDescent="0.25">
      <c r="A61" s="5" t="s">
        <v>142</v>
      </c>
      <c r="B61" s="5" t="s">
        <v>143</v>
      </c>
      <c r="C61">
        <v>11.85</v>
      </c>
      <c r="D61">
        <v>12.38</v>
      </c>
      <c r="E61">
        <v>10.08</v>
      </c>
      <c r="F61">
        <v>3.77</v>
      </c>
      <c r="G61">
        <v>11.01</v>
      </c>
      <c r="H61">
        <v>8.73</v>
      </c>
      <c r="I61">
        <v>7.31</v>
      </c>
      <c r="J61">
        <v>9.81</v>
      </c>
      <c r="K61">
        <v>7.14</v>
      </c>
      <c r="L61">
        <v>1.02</v>
      </c>
      <c r="M61">
        <v>1.23</v>
      </c>
      <c r="N61">
        <v>21.36</v>
      </c>
      <c r="O61">
        <v>15.2</v>
      </c>
      <c r="P61">
        <v>9.42</v>
      </c>
      <c r="Q61">
        <v>5.15</v>
      </c>
      <c r="R61">
        <v>2.2000000000000002</v>
      </c>
      <c r="S61">
        <v>-1.96</v>
      </c>
      <c r="T61">
        <v>-9.7899999999999991</v>
      </c>
      <c r="U61">
        <v>19.059999999999999</v>
      </c>
      <c r="V61">
        <v>19.47</v>
      </c>
      <c r="W61">
        <v>30.5</v>
      </c>
    </row>
    <row r="62" spans="1:23" x14ac:dyDescent="0.25">
      <c r="A62" s="5" t="s">
        <v>144</v>
      </c>
      <c r="B62" s="5" t="s">
        <v>145</v>
      </c>
      <c r="C62">
        <v>5.62</v>
      </c>
      <c r="D62">
        <v>5.59</v>
      </c>
      <c r="E62">
        <v>5</v>
      </c>
      <c r="F62">
        <v>1.98</v>
      </c>
      <c r="G62">
        <v>6.48</v>
      </c>
      <c r="H62">
        <v>4.96</v>
      </c>
      <c r="I62">
        <v>4.1399999999999997</v>
      </c>
      <c r="J62">
        <v>3.79</v>
      </c>
      <c r="K62">
        <v>2.77</v>
      </c>
      <c r="L62">
        <v>0.31</v>
      </c>
      <c r="M62">
        <v>0.4</v>
      </c>
      <c r="N62">
        <v>4.26</v>
      </c>
      <c r="O62">
        <v>3.21</v>
      </c>
      <c r="P62">
        <v>2.0499999999999998</v>
      </c>
      <c r="Q62">
        <v>1.22</v>
      </c>
      <c r="R62">
        <v>0.52</v>
      </c>
      <c r="S62">
        <v>-0.38</v>
      </c>
      <c r="T62">
        <v>-1.85</v>
      </c>
      <c r="U62">
        <v>3.58</v>
      </c>
      <c r="V62">
        <v>4.13</v>
      </c>
      <c r="W62">
        <v>4.74</v>
      </c>
    </row>
    <row r="63" spans="1:23" x14ac:dyDescent="0.25">
      <c r="A63" s="5" t="s">
        <v>146</v>
      </c>
      <c r="B63" s="5" t="s">
        <v>147</v>
      </c>
      <c r="C63">
        <v>6.59</v>
      </c>
      <c r="D63">
        <v>6.49</v>
      </c>
      <c r="E63">
        <v>5.64</v>
      </c>
      <c r="F63">
        <v>2.4900000000000002</v>
      </c>
      <c r="G63">
        <v>7.01</v>
      </c>
      <c r="H63">
        <v>5.49</v>
      </c>
      <c r="I63">
        <v>5.03</v>
      </c>
      <c r="J63">
        <v>5.83</v>
      </c>
      <c r="K63">
        <v>6.77</v>
      </c>
      <c r="L63">
        <v>3.14</v>
      </c>
      <c r="M63">
        <v>2.5499999999999998</v>
      </c>
      <c r="N63">
        <v>8.09</v>
      </c>
      <c r="O63">
        <v>8.0500000000000007</v>
      </c>
      <c r="P63">
        <v>6.52</v>
      </c>
      <c r="Q63">
        <v>4.6500000000000004</v>
      </c>
      <c r="R63">
        <v>3.76</v>
      </c>
      <c r="S63">
        <v>2.37</v>
      </c>
      <c r="T63">
        <v>0.62</v>
      </c>
      <c r="U63">
        <v>7.73</v>
      </c>
      <c r="V63">
        <v>8.11</v>
      </c>
      <c r="W63">
        <v>10.64</v>
      </c>
    </row>
    <row r="64" spans="1:23" x14ac:dyDescent="0.25">
      <c r="A64" s="5" t="s">
        <v>148</v>
      </c>
      <c r="B64" s="5" t="s">
        <v>148</v>
      </c>
      <c r="C64">
        <v>6.15</v>
      </c>
      <c r="D64">
        <v>6.08</v>
      </c>
      <c r="E64">
        <v>5.24</v>
      </c>
      <c r="F64">
        <v>1.92</v>
      </c>
      <c r="G64">
        <v>6.54</v>
      </c>
      <c r="H64">
        <v>4.96</v>
      </c>
      <c r="I64">
        <v>4.2300000000000004</v>
      </c>
      <c r="J64">
        <v>4.79</v>
      </c>
      <c r="K64">
        <v>3.41</v>
      </c>
      <c r="L64">
        <v>0.31</v>
      </c>
      <c r="M64">
        <v>0.41</v>
      </c>
      <c r="N64">
        <v>5.83</v>
      </c>
      <c r="O64">
        <v>4.3600000000000003</v>
      </c>
      <c r="P64">
        <v>2.85</v>
      </c>
      <c r="Q64">
        <v>1.43</v>
      </c>
      <c r="R64">
        <v>0.59</v>
      </c>
      <c r="S64">
        <v>-0.42</v>
      </c>
      <c r="T64">
        <v>-2.13</v>
      </c>
      <c r="U64">
        <v>5.12</v>
      </c>
      <c r="V64">
        <v>5.44</v>
      </c>
      <c r="W64">
        <v>7.8</v>
      </c>
    </row>
    <row r="65" spans="1:23" x14ac:dyDescent="0.25">
      <c r="A65" s="5" t="s">
        <v>149</v>
      </c>
      <c r="B65" s="5" t="s">
        <v>150</v>
      </c>
      <c r="C65">
        <v>63.88</v>
      </c>
      <c r="D65">
        <v>68.94</v>
      </c>
      <c r="E65">
        <v>67.11</v>
      </c>
      <c r="F65">
        <v>64.37</v>
      </c>
      <c r="G65">
        <v>62.94</v>
      </c>
      <c r="H65">
        <v>60.53</v>
      </c>
      <c r="I65">
        <v>60.92</v>
      </c>
      <c r="J65">
        <v>65.38</v>
      </c>
      <c r="K65">
        <v>66.23</v>
      </c>
      <c r="L65">
        <v>69.17</v>
      </c>
      <c r="M65">
        <v>67.16</v>
      </c>
      <c r="N65">
        <v>74.97</v>
      </c>
      <c r="O65">
        <v>71.45</v>
      </c>
      <c r="P65">
        <v>66.89</v>
      </c>
      <c r="Q65">
        <v>68.569999999999993</v>
      </c>
      <c r="R65">
        <v>68.95</v>
      </c>
      <c r="S65">
        <v>65.16</v>
      </c>
      <c r="T65">
        <v>65.150000000000006</v>
      </c>
      <c r="U65">
        <v>70.180000000000007</v>
      </c>
      <c r="V65">
        <v>69.31</v>
      </c>
      <c r="W65">
        <v>75.92</v>
      </c>
    </row>
    <row r="66" spans="1:23" x14ac:dyDescent="0.25">
      <c r="A66" s="5" t="s">
        <v>151</v>
      </c>
      <c r="B66" s="5" t="s">
        <v>152</v>
      </c>
      <c r="C66">
        <v>51.89</v>
      </c>
      <c r="D66">
        <v>49.08</v>
      </c>
      <c r="E66">
        <v>51.96</v>
      </c>
      <c r="F66">
        <v>50.77</v>
      </c>
      <c r="G66">
        <v>59.44</v>
      </c>
      <c r="H66">
        <v>56.79</v>
      </c>
      <c r="I66">
        <v>57.93</v>
      </c>
      <c r="J66">
        <v>48.78</v>
      </c>
      <c r="K66">
        <v>47.76</v>
      </c>
      <c r="L66">
        <v>30.42</v>
      </c>
      <c r="M66">
        <v>33.04</v>
      </c>
      <c r="N66">
        <v>27.31</v>
      </c>
      <c r="O66">
        <v>28.65</v>
      </c>
      <c r="P66">
        <v>30.22</v>
      </c>
      <c r="Q66">
        <v>27.65</v>
      </c>
      <c r="R66">
        <v>26.65</v>
      </c>
      <c r="S66">
        <v>21.58</v>
      </c>
      <c r="T66">
        <v>21.71</v>
      </c>
      <c r="U66">
        <v>26.85</v>
      </c>
      <c r="V66">
        <v>27.94</v>
      </c>
      <c r="W66">
        <v>25.58</v>
      </c>
    </row>
    <row r="67" spans="1:23" x14ac:dyDescent="0.25">
      <c r="A67" s="5" t="s">
        <v>153</v>
      </c>
      <c r="B67" s="5" t="s">
        <v>154</v>
      </c>
      <c r="C67">
        <v>48.11</v>
      </c>
      <c r="D67">
        <v>50.92</v>
      </c>
      <c r="E67">
        <v>48.04</v>
      </c>
      <c r="F67">
        <v>49.23</v>
      </c>
      <c r="G67">
        <v>40.56</v>
      </c>
      <c r="H67">
        <v>43.21</v>
      </c>
      <c r="I67">
        <v>42.07</v>
      </c>
      <c r="J67">
        <v>51.22</v>
      </c>
      <c r="K67">
        <v>52.24</v>
      </c>
      <c r="L67">
        <v>69.58</v>
      </c>
      <c r="M67">
        <v>66.959999999999994</v>
      </c>
      <c r="N67">
        <v>72.69</v>
      </c>
      <c r="O67">
        <v>71.349999999999994</v>
      </c>
      <c r="P67">
        <v>69.78</v>
      </c>
      <c r="Q67">
        <v>72.349999999999994</v>
      </c>
      <c r="R67">
        <v>73.349999999999994</v>
      </c>
      <c r="S67">
        <v>78.42</v>
      </c>
      <c r="T67">
        <v>78.290000000000006</v>
      </c>
      <c r="U67">
        <v>73.150000000000006</v>
      </c>
      <c r="V67">
        <v>72.06</v>
      </c>
      <c r="W67">
        <v>74.42</v>
      </c>
    </row>
    <row r="68" spans="1:23" x14ac:dyDescent="0.25">
      <c r="A68" s="5" t="s">
        <v>155</v>
      </c>
      <c r="B68" s="5" t="s">
        <v>156</v>
      </c>
      <c r="C68">
        <v>92.73</v>
      </c>
      <c r="D68">
        <v>103.77</v>
      </c>
      <c r="E68">
        <v>92.45</v>
      </c>
      <c r="F68">
        <v>96.95</v>
      </c>
      <c r="G68">
        <v>68.239999999999995</v>
      </c>
      <c r="H68">
        <v>76.099999999999994</v>
      </c>
      <c r="I68">
        <v>72.62</v>
      </c>
      <c r="J68">
        <v>105.01</v>
      </c>
      <c r="K68">
        <v>109.37</v>
      </c>
      <c r="L68">
        <v>228.77</v>
      </c>
      <c r="M68">
        <v>202.7</v>
      </c>
      <c r="N68">
        <v>266.18</v>
      </c>
      <c r="O68">
        <v>249.04</v>
      </c>
      <c r="P68">
        <v>230.87</v>
      </c>
      <c r="Q68">
        <v>261.7</v>
      </c>
      <c r="R68">
        <v>275.25</v>
      </c>
      <c r="S68">
        <v>363.4</v>
      </c>
      <c r="T68">
        <v>360.72</v>
      </c>
      <c r="U68">
        <v>272.48</v>
      </c>
      <c r="V68">
        <v>257.95</v>
      </c>
      <c r="W68">
        <v>290.95</v>
      </c>
    </row>
    <row r="69" spans="1:23" x14ac:dyDescent="0.25">
      <c r="A69" s="5"/>
      <c r="B69" s="5"/>
    </row>
    <row r="70" spans="1:23" x14ac:dyDescent="0.25">
      <c r="A70" s="5" t="s">
        <v>157</v>
      </c>
      <c r="B70" s="5" t="s">
        <v>158</v>
      </c>
      <c r="C70">
        <v>63.89</v>
      </c>
      <c r="D70">
        <v>68.91</v>
      </c>
      <c r="E70">
        <v>67.11</v>
      </c>
      <c r="F70">
        <v>64.39</v>
      </c>
      <c r="G70">
        <v>62.92</v>
      </c>
      <c r="H70">
        <v>60.54</v>
      </c>
      <c r="I70">
        <v>60.9</v>
      </c>
      <c r="J70">
        <v>65.39</v>
      </c>
      <c r="K70">
        <v>66.22</v>
      </c>
      <c r="L70">
        <v>69.150000000000006</v>
      </c>
      <c r="M70">
        <v>67.14</v>
      </c>
      <c r="N70">
        <v>74.959999999999994</v>
      </c>
      <c r="O70">
        <v>71.45</v>
      </c>
      <c r="P70">
        <v>66.89</v>
      </c>
      <c r="Q70">
        <v>68.569999999999993</v>
      </c>
      <c r="R70">
        <v>68.95</v>
      </c>
      <c r="S70">
        <v>65.16</v>
      </c>
      <c r="T70">
        <v>65.150000000000006</v>
      </c>
      <c r="U70">
        <v>70.180000000000007</v>
      </c>
      <c r="V70">
        <v>69.31</v>
      </c>
    </row>
    <row r="71" spans="1:23" x14ac:dyDescent="0.25">
      <c r="A71" s="5" t="s">
        <v>159</v>
      </c>
      <c r="B71" s="5" t="s">
        <v>160</v>
      </c>
      <c r="C71">
        <v>443.12</v>
      </c>
      <c r="D71">
        <v>440.19</v>
      </c>
      <c r="E71">
        <v>393.96</v>
      </c>
      <c r="F71">
        <v>155.83000000000001</v>
      </c>
      <c r="G71">
        <v>510.94</v>
      </c>
      <c r="H71">
        <v>391.09</v>
      </c>
      <c r="I71">
        <v>326.55</v>
      </c>
      <c r="J71">
        <v>228.29</v>
      </c>
      <c r="K71">
        <v>166.96</v>
      </c>
      <c r="L71">
        <v>13.91</v>
      </c>
      <c r="M71">
        <v>18.149999999999999</v>
      </c>
      <c r="N71">
        <v>184.44</v>
      </c>
      <c r="O71">
        <v>138.9</v>
      </c>
      <c r="P71">
        <v>88.63</v>
      </c>
      <c r="Q71">
        <v>52.69</v>
      </c>
      <c r="R71">
        <v>22.65</v>
      </c>
      <c r="S71">
        <v>-10.94</v>
      </c>
      <c r="T71">
        <v>-53.44</v>
      </c>
      <c r="U71">
        <v>103.56</v>
      </c>
      <c r="V71">
        <v>118.43</v>
      </c>
    </row>
    <row r="72" spans="1:23" x14ac:dyDescent="0.25">
      <c r="A72" s="5" t="s">
        <v>161</v>
      </c>
      <c r="B72" s="5" t="s">
        <v>162</v>
      </c>
      <c r="C72">
        <v>646.73</v>
      </c>
      <c r="D72">
        <v>644.4</v>
      </c>
      <c r="E72">
        <v>604.36</v>
      </c>
      <c r="F72">
        <v>361.39</v>
      </c>
      <c r="G72">
        <v>635.77</v>
      </c>
      <c r="H72">
        <v>645.69000000000005</v>
      </c>
      <c r="I72">
        <v>566.39</v>
      </c>
      <c r="J72">
        <v>392.5</v>
      </c>
      <c r="K72">
        <v>401.36</v>
      </c>
      <c r="L72">
        <v>149.06</v>
      </c>
      <c r="M72">
        <v>122.78</v>
      </c>
      <c r="N72">
        <v>359.79</v>
      </c>
      <c r="O72">
        <v>349.04</v>
      </c>
      <c r="P72">
        <v>268.82</v>
      </c>
      <c r="Q72">
        <v>216.92</v>
      </c>
      <c r="R72">
        <v>172.57</v>
      </c>
      <c r="S72">
        <v>102.57</v>
      </c>
      <c r="T72">
        <v>48.13</v>
      </c>
      <c r="U72">
        <v>177.06</v>
      </c>
      <c r="V72">
        <v>195.52</v>
      </c>
    </row>
    <row r="73" spans="1:23" x14ac:dyDescent="0.25">
      <c r="A73" s="5" t="s">
        <v>163</v>
      </c>
      <c r="B73" s="5" t="s">
        <v>164</v>
      </c>
      <c r="C73">
        <v>1.39</v>
      </c>
      <c r="D73">
        <v>1.38</v>
      </c>
      <c r="E73">
        <v>1.33</v>
      </c>
      <c r="F73">
        <v>1.23</v>
      </c>
      <c r="G73">
        <v>1.28</v>
      </c>
      <c r="H73">
        <v>1.27</v>
      </c>
      <c r="I73">
        <v>1.3</v>
      </c>
      <c r="J73">
        <v>2.1</v>
      </c>
      <c r="K73">
        <v>2.04</v>
      </c>
      <c r="L73">
        <v>2.2200000000000002</v>
      </c>
      <c r="M73">
        <v>2.25</v>
      </c>
      <c r="N73">
        <v>3.16</v>
      </c>
      <c r="O73">
        <v>3.14</v>
      </c>
      <c r="P73">
        <v>3.21</v>
      </c>
      <c r="Q73">
        <v>2.7</v>
      </c>
      <c r="R73">
        <v>2.58</v>
      </c>
      <c r="S73">
        <v>3.87</v>
      </c>
      <c r="T73">
        <v>3.98</v>
      </c>
      <c r="U73">
        <v>4.9400000000000004</v>
      </c>
      <c r="V73">
        <v>4.59</v>
      </c>
    </row>
    <row r="74" spans="1:23" x14ac:dyDescent="0.25">
      <c r="A74" s="5" t="s">
        <v>165</v>
      </c>
      <c r="B74" s="5" t="s">
        <v>166</v>
      </c>
      <c r="C74">
        <v>33.57</v>
      </c>
      <c r="D74">
        <v>28.78</v>
      </c>
      <c r="E74">
        <v>30.66</v>
      </c>
      <c r="F74">
        <v>33.14</v>
      </c>
      <c r="G74">
        <v>34.72</v>
      </c>
      <c r="H74">
        <v>37.049999999999997</v>
      </c>
      <c r="I74">
        <v>36.68</v>
      </c>
      <c r="J74">
        <v>31.89</v>
      </c>
      <c r="K74">
        <v>30.76</v>
      </c>
      <c r="L74">
        <v>27.78</v>
      </c>
      <c r="M74">
        <v>29.77</v>
      </c>
      <c r="N74">
        <v>23.03</v>
      </c>
      <c r="O74">
        <v>26.17</v>
      </c>
      <c r="P74">
        <v>29.83</v>
      </c>
      <c r="Q74">
        <v>28.55</v>
      </c>
      <c r="R74">
        <v>27.93</v>
      </c>
      <c r="S74">
        <v>30.93</v>
      </c>
      <c r="T74">
        <v>30.75</v>
      </c>
      <c r="U74">
        <v>29.18</v>
      </c>
      <c r="V74">
        <v>30.05</v>
      </c>
    </row>
    <row r="75" spans="1:23" x14ac:dyDescent="0.25">
      <c r="A75" s="5" t="s">
        <v>167</v>
      </c>
      <c r="B75" s="5" t="s">
        <v>168</v>
      </c>
      <c r="C75">
        <v>6.15</v>
      </c>
      <c r="D75">
        <v>6.08</v>
      </c>
      <c r="E75">
        <v>5.24</v>
      </c>
      <c r="F75">
        <v>1.92</v>
      </c>
      <c r="G75">
        <v>6.54</v>
      </c>
      <c r="H75">
        <v>4.96</v>
      </c>
      <c r="I75">
        <v>4.2300000000000004</v>
      </c>
      <c r="J75">
        <v>4.79</v>
      </c>
      <c r="K75">
        <v>3.41</v>
      </c>
      <c r="L75">
        <v>0.31</v>
      </c>
      <c r="M75">
        <v>0.41</v>
      </c>
      <c r="N75">
        <v>5.83</v>
      </c>
      <c r="O75">
        <v>4.3600000000000003</v>
      </c>
      <c r="P75">
        <v>2.85</v>
      </c>
      <c r="Q75">
        <v>1.43</v>
      </c>
      <c r="R75">
        <v>0.59</v>
      </c>
      <c r="S75">
        <v>-0.42</v>
      </c>
      <c r="T75">
        <v>-2.13</v>
      </c>
      <c r="U75">
        <v>5.12</v>
      </c>
      <c r="V75">
        <v>5.44</v>
      </c>
    </row>
    <row r="76" spans="1:23" x14ac:dyDescent="0.25">
      <c r="A76" s="5" t="s">
        <v>169</v>
      </c>
      <c r="B76" s="5" t="s">
        <v>170</v>
      </c>
      <c r="C76">
        <v>15.51</v>
      </c>
      <c r="D76">
        <v>16.59</v>
      </c>
      <c r="E76">
        <v>13.83</v>
      </c>
      <c r="F76">
        <v>7.89</v>
      </c>
      <c r="G76">
        <v>12.49</v>
      </c>
      <c r="H76">
        <v>13.05</v>
      </c>
      <c r="I76">
        <v>11.85</v>
      </c>
      <c r="J76">
        <v>15.61</v>
      </c>
      <c r="K76">
        <v>15.29</v>
      </c>
      <c r="L76">
        <v>6.34</v>
      </c>
      <c r="M76">
        <v>4.5</v>
      </c>
      <c r="N76">
        <v>21.93</v>
      </c>
      <c r="O76">
        <v>28.32</v>
      </c>
      <c r="P76">
        <v>14.08</v>
      </c>
      <c r="Q76">
        <v>9.4</v>
      </c>
      <c r="R76" t="s">
        <v>67</v>
      </c>
      <c r="S76" t="s">
        <v>67</v>
      </c>
      <c r="T76" t="s">
        <v>67</v>
      </c>
      <c r="U76" t="s">
        <v>67</v>
      </c>
      <c r="V76" t="s">
        <v>67</v>
      </c>
    </row>
    <row r="77" spans="1:23" x14ac:dyDescent="0.25">
      <c r="A77" s="5" t="s">
        <v>171</v>
      </c>
      <c r="B77" s="5" t="s">
        <v>172</v>
      </c>
      <c r="C77">
        <v>152.78</v>
      </c>
      <c r="D77">
        <v>169.82</v>
      </c>
      <c r="E77">
        <v>169.09</v>
      </c>
      <c r="F77">
        <v>148.09</v>
      </c>
      <c r="G77">
        <v>152.69</v>
      </c>
      <c r="H77">
        <v>136.88999999999999</v>
      </c>
      <c r="I77">
        <v>145.12</v>
      </c>
      <c r="J77">
        <v>136.56</v>
      </c>
      <c r="K77">
        <v>152.38999999999999</v>
      </c>
      <c r="L77">
        <v>107.71</v>
      </c>
      <c r="M77">
        <v>111.01</v>
      </c>
      <c r="N77">
        <v>118.71</v>
      </c>
      <c r="O77">
        <v>109.6</v>
      </c>
      <c r="P77">
        <v>101.47</v>
      </c>
      <c r="Q77">
        <v>96.87</v>
      </c>
      <c r="R77">
        <v>95.05</v>
      </c>
      <c r="S77">
        <v>69.33</v>
      </c>
      <c r="T77">
        <v>70.14</v>
      </c>
      <c r="U77">
        <v>87.3</v>
      </c>
      <c r="V77">
        <v>86.18</v>
      </c>
    </row>
    <row r="78" spans="1:23" x14ac:dyDescent="0.25">
      <c r="A78" s="5" t="s">
        <v>173</v>
      </c>
      <c r="B78" s="5" t="s">
        <v>174</v>
      </c>
      <c r="C78">
        <v>151.59</v>
      </c>
      <c r="D78">
        <v>148.59</v>
      </c>
      <c r="E78">
        <v>160.22</v>
      </c>
      <c r="F78">
        <v>147.36000000000001</v>
      </c>
      <c r="G78">
        <v>180.73</v>
      </c>
      <c r="H78">
        <v>162.4</v>
      </c>
      <c r="I78">
        <v>160.08000000000001</v>
      </c>
      <c r="J78">
        <v>138.29</v>
      </c>
      <c r="K78">
        <v>142.76</v>
      </c>
      <c r="L78">
        <v>144.93</v>
      </c>
      <c r="M78">
        <v>173.29</v>
      </c>
      <c r="N78">
        <v>155.87</v>
      </c>
      <c r="O78">
        <v>116.49</v>
      </c>
      <c r="P78">
        <v>173.14</v>
      </c>
      <c r="Q78">
        <v>182.4</v>
      </c>
      <c r="R78" t="s">
        <v>67</v>
      </c>
      <c r="S78" t="s">
        <v>67</v>
      </c>
      <c r="T78" t="s">
        <v>67</v>
      </c>
      <c r="U78" t="s">
        <v>67</v>
      </c>
      <c r="V78" t="s">
        <v>67</v>
      </c>
    </row>
    <row r="79" spans="1:23" x14ac:dyDescent="0.25">
      <c r="A79" s="5" t="s">
        <v>175</v>
      </c>
      <c r="B79" s="5" t="s">
        <v>176</v>
      </c>
      <c r="C79">
        <v>1123.9731999999999</v>
      </c>
      <c r="D79">
        <v>1161.8068000000001</v>
      </c>
      <c r="E79">
        <v>1665.4666</v>
      </c>
      <c r="F79">
        <v>2131.2928000000002</v>
      </c>
      <c r="G79">
        <v>1657.5845999999999</v>
      </c>
      <c r="H79">
        <v>855.98519999999985</v>
      </c>
      <c r="I79">
        <v>841.00939999999991</v>
      </c>
      <c r="J79">
        <v>327.32479999999998</v>
      </c>
      <c r="K79">
        <v>219.73</v>
      </c>
      <c r="L79">
        <v>465.57600000000008</v>
      </c>
      <c r="M79">
        <v>-309.62400000000002</v>
      </c>
      <c r="N79">
        <v>135.529</v>
      </c>
      <c r="O79">
        <v>270.625</v>
      </c>
      <c r="P79">
        <v>165.839</v>
      </c>
      <c r="Q79">
        <v>403.98899999999998</v>
      </c>
      <c r="R79">
        <v>761.64699999999993</v>
      </c>
      <c r="S79">
        <v>239.292</v>
      </c>
      <c r="T79">
        <v>68.203999999999994</v>
      </c>
      <c r="U79">
        <v>383.50299999999999</v>
      </c>
      <c r="V79">
        <v>-1350.9090000000001</v>
      </c>
    </row>
    <row r="80" spans="1:23" x14ac:dyDescent="0.25">
      <c r="A80" s="5" t="s">
        <v>177</v>
      </c>
      <c r="B80" s="5" t="s">
        <v>178</v>
      </c>
      <c r="C80">
        <v>0</v>
      </c>
      <c r="D80">
        <v>0</v>
      </c>
      <c r="E80">
        <v>0</v>
      </c>
      <c r="F80">
        <v>0</v>
      </c>
      <c r="G80">
        <v>0</v>
      </c>
      <c r="H80">
        <v>0</v>
      </c>
      <c r="I80">
        <v>-18.649999999999991</v>
      </c>
      <c r="J80">
        <v>3.000000000000114E-2</v>
      </c>
      <c r="K80">
        <v>-14.6</v>
      </c>
      <c r="L80">
        <v>0</v>
      </c>
      <c r="M80">
        <v>-2.3000000000000038</v>
      </c>
      <c r="N80">
        <v>0</v>
      </c>
      <c r="O80">
        <v>0</v>
      </c>
      <c r="P80">
        <v>0</v>
      </c>
      <c r="Q80">
        <v>0</v>
      </c>
      <c r="R80">
        <v>-14.4</v>
      </c>
      <c r="S80">
        <v>0</v>
      </c>
      <c r="T80">
        <v>0</v>
      </c>
      <c r="U80">
        <v>-0.19999999999999929</v>
      </c>
      <c r="V80">
        <v>-7</v>
      </c>
    </row>
    <row r="81" spans="1:22" x14ac:dyDescent="0.25">
      <c r="A81" s="5" t="s">
        <v>179</v>
      </c>
      <c r="B81" s="5" t="s">
        <v>180</v>
      </c>
      <c r="C81">
        <v>1.75</v>
      </c>
      <c r="D81">
        <v>13.05</v>
      </c>
      <c r="E81">
        <v>3.65</v>
      </c>
      <c r="F81">
        <v>-1.68</v>
      </c>
      <c r="G81">
        <v>3.39</v>
      </c>
      <c r="H81">
        <v>8.52</v>
      </c>
      <c r="I81">
        <v>-23.04</v>
      </c>
      <c r="J81">
        <v>20.8</v>
      </c>
      <c r="K81">
        <v>-7.15</v>
      </c>
      <c r="L81">
        <v>16.559999999999999</v>
      </c>
      <c r="M81">
        <v>-41.1</v>
      </c>
      <c r="N81">
        <v>21.9</v>
      </c>
      <c r="O81">
        <v>17.53</v>
      </c>
      <c r="P81">
        <v>18.04</v>
      </c>
      <c r="Q81">
        <v>7.08</v>
      </c>
      <c r="R81">
        <v>-28.23</v>
      </c>
      <c r="S81">
        <v>-5.34</v>
      </c>
      <c r="T81">
        <v>-9.7200000000000006</v>
      </c>
      <c r="U81">
        <v>23.06</v>
      </c>
      <c r="V81">
        <v>1.1000000000000001</v>
      </c>
    </row>
    <row r="82" spans="1:22" x14ac:dyDescent="0.25">
      <c r="A82" s="5" t="s">
        <v>181</v>
      </c>
      <c r="B82" s="5" t="s">
        <v>182</v>
      </c>
      <c r="C82">
        <v>6.15</v>
      </c>
      <c r="D82">
        <v>5.01</v>
      </c>
      <c r="E82">
        <v>1.79</v>
      </c>
      <c r="F82">
        <v>3.41</v>
      </c>
      <c r="G82">
        <v>-3.71</v>
      </c>
      <c r="H82">
        <v>2.09</v>
      </c>
      <c r="I82">
        <v>-3.13</v>
      </c>
      <c r="J82">
        <v>10.07</v>
      </c>
      <c r="K82">
        <v>-10.56</v>
      </c>
      <c r="L82">
        <v>-0.88</v>
      </c>
      <c r="M82">
        <v>-0.56000000000000005</v>
      </c>
      <c r="N82">
        <v>19.16</v>
      </c>
      <c r="O82">
        <v>14.22</v>
      </c>
      <c r="P82">
        <v>-1.04</v>
      </c>
      <c r="Q82">
        <v>-8.83</v>
      </c>
      <c r="R82">
        <v>-14.43</v>
      </c>
      <c r="S82">
        <v>2.67</v>
      </c>
      <c r="T82">
        <v>4.8099999999999996</v>
      </c>
      <c r="U82" t="s">
        <v>67</v>
      </c>
      <c r="V82" t="s">
        <v>67</v>
      </c>
    </row>
    <row r="83" spans="1:22" x14ac:dyDescent="0.25">
      <c r="A83" s="5" t="s">
        <v>183</v>
      </c>
      <c r="B83" s="5" t="s">
        <v>184</v>
      </c>
      <c r="C83">
        <v>4.03</v>
      </c>
      <c r="D83">
        <v>5.39</v>
      </c>
      <c r="E83">
        <v>-1.83</v>
      </c>
      <c r="F83">
        <v>1.6</v>
      </c>
      <c r="G83">
        <v>0.5</v>
      </c>
      <c r="H83">
        <v>3.14</v>
      </c>
      <c r="I83">
        <v>-6.79</v>
      </c>
      <c r="J83">
        <v>2.2000000000000002</v>
      </c>
      <c r="K83">
        <v>1.55</v>
      </c>
      <c r="L83">
        <v>6.59</v>
      </c>
      <c r="M83">
        <v>4.6900000000000004</v>
      </c>
      <c r="N83">
        <v>7.26</v>
      </c>
      <c r="O83">
        <v>1.82</v>
      </c>
      <c r="P83">
        <v>-3.63</v>
      </c>
      <c r="Q83">
        <v>-2.63</v>
      </c>
      <c r="R83">
        <v>-3.83</v>
      </c>
      <c r="S83" t="s">
        <v>67</v>
      </c>
      <c r="T83" t="s">
        <v>67</v>
      </c>
      <c r="U83" t="s">
        <v>67</v>
      </c>
      <c r="V83" t="s">
        <v>67</v>
      </c>
    </row>
    <row r="84" spans="1:22" x14ac:dyDescent="0.25">
      <c r="A84" s="5" t="s">
        <v>185</v>
      </c>
      <c r="B84" s="5" t="s">
        <v>186</v>
      </c>
      <c r="C84">
        <v>3.58</v>
      </c>
      <c r="D84">
        <v>-0.7</v>
      </c>
      <c r="E84">
        <v>0.18</v>
      </c>
      <c r="F84">
        <v>1.57</v>
      </c>
      <c r="G84">
        <v>3.54</v>
      </c>
      <c r="H84">
        <v>3.91</v>
      </c>
      <c r="I84">
        <v>0.24</v>
      </c>
      <c r="J84">
        <v>2.0099999999999998</v>
      </c>
      <c r="K84">
        <v>-1.04</v>
      </c>
      <c r="L84">
        <v>1.98</v>
      </c>
      <c r="M84">
        <v>0.43</v>
      </c>
      <c r="N84" t="s">
        <v>67</v>
      </c>
      <c r="O84" t="s">
        <v>67</v>
      </c>
      <c r="P84" t="s">
        <v>67</v>
      </c>
      <c r="Q84" t="s">
        <v>67</v>
      </c>
      <c r="R84" t="s">
        <v>67</v>
      </c>
      <c r="S84" t="s">
        <v>67</v>
      </c>
      <c r="T84" t="s">
        <v>67</v>
      </c>
      <c r="U84" t="s">
        <v>67</v>
      </c>
      <c r="V84" t="s">
        <v>67</v>
      </c>
    </row>
    <row r="85" spans="1:22" x14ac:dyDescent="0.25">
      <c r="A85" s="5" t="s">
        <v>187</v>
      </c>
      <c r="B85" s="5" t="s">
        <v>188</v>
      </c>
      <c r="C85">
        <v>2.4300000000000002</v>
      </c>
      <c r="D85">
        <v>26.32</v>
      </c>
      <c r="E85">
        <v>162.05000000000001</v>
      </c>
      <c r="F85">
        <v>-70.010000000000005</v>
      </c>
      <c r="G85">
        <v>35.08</v>
      </c>
      <c r="H85">
        <v>29.96</v>
      </c>
      <c r="I85">
        <v>10.09</v>
      </c>
      <c r="J85">
        <v>65.17</v>
      </c>
      <c r="K85">
        <v>1014.29</v>
      </c>
      <c r="L85">
        <v>-10.64</v>
      </c>
      <c r="M85">
        <v>-94.2</v>
      </c>
      <c r="N85">
        <v>61.88</v>
      </c>
      <c r="O85">
        <v>84.19</v>
      </c>
      <c r="P85">
        <v>98.54</v>
      </c>
      <c r="Q85">
        <v>149.09</v>
      </c>
      <c r="R85">
        <v>-248.65</v>
      </c>
      <c r="S85">
        <v>-80.63</v>
      </c>
      <c r="T85">
        <v>-146.59</v>
      </c>
      <c r="U85">
        <v>7.61</v>
      </c>
      <c r="V85">
        <v>16.510000000000002</v>
      </c>
    </row>
    <row r="86" spans="1:22" x14ac:dyDescent="0.25">
      <c r="A86" s="5" t="s">
        <v>189</v>
      </c>
      <c r="B86" s="5" t="s">
        <v>190</v>
      </c>
      <c r="C86">
        <v>63.6</v>
      </c>
      <c r="D86">
        <v>39.450000000000003</v>
      </c>
      <c r="E86">
        <v>42.37</v>
      </c>
      <c r="F86">
        <v>-1.66</v>
      </c>
      <c r="G86">
        <v>25.04</v>
      </c>
      <c r="H86">
        <v>35.07</v>
      </c>
      <c r="I86">
        <v>363.18</v>
      </c>
      <c r="J86">
        <v>356.27</v>
      </c>
      <c r="K86">
        <v>303.14999999999998</v>
      </c>
      <c r="L86">
        <v>-14.32</v>
      </c>
      <c r="M86">
        <v>17.29</v>
      </c>
      <c r="N86">
        <v>81.540000000000006</v>
      </c>
      <c r="O86">
        <v>110.61</v>
      </c>
      <c r="P86">
        <v>-0.34</v>
      </c>
      <c r="Q86">
        <v>-60.06</v>
      </c>
      <c r="R86">
        <v>-158.62</v>
      </c>
      <c r="S86">
        <v>-73.2</v>
      </c>
      <c r="T86">
        <v>-40.82</v>
      </c>
      <c r="U86" t="s">
        <v>67</v>
      </c>
      <c r="V86" t="s">
        <v>67</v>
      </c>
    </row>
    <row r="87" spans="1:22" x14ac:dyDescent="0.25">
      <c r="A87" s="5" t="s">
        <v>191</v>
      </c>
      <c r="B87" s="5" t="s">
        <v>192</v>
      </c>
      <c r="C87">
        <v>31.17</v>
      </c>
      <c r="D87">
        <v>36.68</v>
      </c>
      <c r="E87">
        <v>33.43</v>
      </c>
      <c r="F87">
        <v>14.06</v>
      </c>
      <c r="G87">
        <v>230.92</v>
      </c>
      <c r="H87">
        <v>221.77</v>
      </c>
      <c r="I87">
        <v>196.94</v>
      </c>
      <c r="J87">
        <v>207.3</v>
      </c>
      <c r="K87">
        <v>211.1</v>
      </c>
      <c r="L87">
        <v>27.95</v>
      </c>
      <c r="M87">
        <v>59.9</v>
      </c>
      <c r="N87">
        <v>29.01</v>
      </c>
      <c r="O87">
        <v>0.51</v>
      </c>
      <c r="P87">
        <v>-45.65</v>
      </c>
      <c r="Q87">
        <v>-63.83</v>
      </c>
      <c r="R87">
        <v>-90.35</v>
      </c>
      <c r="S87" t="s">
        <v>67</v>
      </c>
      <c r="T87" t="s">
        <v>67</v>
      </c>
      <c r="U87" t="s">
        <v>67</v>
      </c>
      <c r="V87" t="s">
        <v>67</v>
      </c>
    </row>
    <row r="88" spans="1:22" x14ac:dyDescent="0.25">
      <c r="A88" s="5" t="s">
        <v>193</v>
      </c>
      <c r="B88" s="5" t="s">
        <v>194</v>
      </c>
      <c r="C88">
        <v>126.47</v>
      </c>
      <c r="D88">
        <v>116.81</v>
      </c>
      <c r="E88">
        <v>120.37</v>
      </c>
      <c r="F88">
        <v>112.58</v>
      </c>
      <c r="G88">
        <v>129.44</v>
      </c>
      <c r="H88">
        <v>140.84</v>
      </c>
      <c r="I88">
        <v>112.98</v>
      </c>
      <c r="J88">
        <v>103.9</v>
      </c>
      <c r="K88">
        <v>82.73</v>
      </c>
      <c r="L88">
        <v>-17.940000000000001</v>
      </c>
      <c r="M88">
        <v>-15.22</v>
      </c>
      <c r="N88" t="s">
        <v>67</v>
      </c>
      <c r="O88" t="s">
        <v>67</v>
      </c>
      <c r="P88" t="s">
        <v>67</v>
      </c>
      <c r="Q88" t="s">
        <v>67</v>
      </c>
      <c r="R88" t="s">
        <v>67</v>
      </c>
      <c r="S88" t="s">
        <v>67</v>
      </c>
      <c r="T88" t="s">
        <v>67</v>
      </c>
      <c r="U88" t="s">
        <v>67</v>
      </c>
      <c r="V88" t="s">
        <v>67</v>
      </c>
    </row>
    <row r="89" spans="1:22" x14ac:dyDescent="0.25">
      <c r="A89" s="5" t="s">
        <v>195</v>
      </c>
      <c r="B89" s="5" t="s">
        <v>196</v>
      </c>
      <c r="C89">
        <v>0.7</v>
      </c>
      <c r="D89">
        <v>0.62</v>
      </c>
      <c r="E89">
        <v>0.92</v>
      </c>
      <c r="F89">
        <v>5.31</v>
      </c>
      <c r="G89">
        <v>0.09</v>
      </c>
      <c r="H89">
        <v>0.08</v>
      </c>
      <c r="I89">
        <v>0.09</v>
      </c>
      <c r="J89">
        <v>0.06</v>
      </c>
      <c r="K89">
        <v>0.05</v>
      </c>
      <c r="L89">
        <v>6.64</v>
      </c>
      <c r="M89">
        <v>1.87</v>
      </c>
      <c r="N89">
        <v>0.14000000000000001</v>
      </c>
      <c r="O89">
        <v>31.18</v>
      </c>
      <c r="P89">
        <v>-0.33</v>
      </c>
      <c r="Q89">
        <v>-0.28999999999999998</v>
      </c>
      <c r="R89">
        <v>-0.38</v>
      </c>
      <c r="S89" t="s">
        <v>67</v>
      </c>
      <c r="T89" t="s">
        <v>67</v>
      </c>
      <c r="U89" t="s">
        <v>67</v>
      </c>
      <c r="V89" t="s">
        <v>67</v>
      </c>
    </row>
    <row r="90" spans="1:22" x14ac:dyDescent="0.25">
      <c r="A90" s="5" t="s">
        <v>197</v>
      </c>
      <c r="B90" s="5" t="s">
        <v>198</v>
      </c>
      <c r="C90">
        <v>2.12</v>
      </c>
      <c r="D90">
        <v>20.54</v>
      </c>
      <c r="E90">
        <v>73.34</v>
      </c>
      <c r="F90">
        <v>-44.11</v>
      </c>
      <c r="G90">
        <v>1.81</v>
      </c>
      <c r="H90">
        <v>23.71</v>
      </c>
      <c r="I90">
        <v>11.06</v>
      </c>
      <c r="J90">
        <v>18.13</v>
      </c>
      <c r="K90">
        <v>150</v>
      </c>
      <c r="L90">
        <v>41.51</v>
      </c>
      <c r="M90">
        <v>-79.900000000000006</v>
      </c>
      <c r="N90">
        <v>25.66</v>
      </c>
      <c r="O90">
        <v>52.61</v>
      </c>
      <c r="P90">
        <v>46.28</v>
      </c>
      <c r="Q90">
        <v>34.61</v>
      </c>
      <c r="R90">
        <v>20.75</v>
      </c>
      <c r="S90">
        <v>101.74</v>
      </c>
      <c r="T90">
        <v>-75.459999999999994</v>
      </c>
      <c r="U90">
        <v>11.45</v>
      </c>
      <c r="V90">
        <v>35.56</v>
      </c>
    </row>
    <row r="91" spans="1:22" x14ac:dyDescent="0.25">
      <c r="A91" s="5" t="s">
        <v>199</v>
      </c>
      <c r="B91" s="5" t="s">
        <v>200</v>
      </c>
      <c r="C91">
        <v>32</v>
      </c>
      <c r="D91">
        <v>16.59</v>
      </c>
      <c r="E91">
        <v>10.35</v>
      </c>
      <c r="F91">
        <v>-6.2</v>
      </c>
      <c r="G91">
        <v>12.19</v>
      </c>
      <c r="H91">
        <v>17.63</v>
      </c>
      <c r="I91">
        <v>59.73</v>
      </c>
      <c r="J91">
        <v>69.88</v>
      </c>
      <c r="K91">
        <v>37.200000000000003</v>
      </c>
      <c r="L91">
        <v>-4.24</v>
      </c>
      <c r="M91">
        <v>-0.54</v>
      </c>
      <c r="N91">
        <v>41.52</v>
      </c>
      <c r="O91">
        <v>44.5</v>
      </c>
      <c r="P91">
        <v>33.880000000000003</v>
      </c>
      <c r="Q91">
        <v>52.37</v>
      </c>
      <c r="R91">
        <v>15.68</v>
      </c>
      <c r="S91">
        <v>12.58</v>
      </c>
      <c r="T91">
        <v>-9.48</v>
      </c>
      <c r="U91" t="s">
        <v>67</v>
      </c>
      <c r="V91" t="s">
        <v>67</v>
      </c>
    </row>
    <row r="92" spans="1:22" x14ac:dyDescent="0.25">
      <c r="A92" s="5" t="s">
        <v>201</v>
      </c>
      <c r="B92" s="5" t="s">
        <v>202</v>
      </c>
      <c r="C92">
        <v>10.74</v>
      </c>
      <c r="D92">
        <v>15.06</v>
      </c>
      <c r="E92">
        <v>13.16</v>
      </c>
      <c r="F92">
        <v>2.12</v>
      </c>
      <c r="G92">
        <v>40.94</v>
      </c>
      <c r="H92">
        <v>48.88</v>
      </c>
      <c r="I92">
        <v>28.16</v>
      </c>
      <c r="J92">
        <v>31.08</v>
      </c>
      <c r="K92">
        <v>37.979999999999997</v>
      </c>
      <c r="L92">
        <v>17.23</v>
      </c>
      <c r="M92">
        <v>15.85</v>
      </c>
      <c r="N92">
        <v>35.979999999999997</v>
      </c>
      <c r="O92">
        <v>51.2</v>
      </c>
      <c r="P92">
        <v>25.58</v>
      </c>
      <c r="Q92">
        <v>18.62</v>
      </c>
      <c r="R92">
        <v>18.809999999999999</v>
      </c>
      <c r="S92" t="s">
        <v>67</v>
      </c>
      <c r="T92" t="s">
        <v>67</v>
      </c>
      <c r="U92" t="s">
        <v>67</v>
      </c>
      <c r="V92" t="s">
        <v>67</v>
      </c>
    </row>
    <row r="93" spans="1:22" x14ac:dyDescent="0.25">
      <c r="A93" s="5" t="s">
        <v>203</v>
      </c>
      <c r="B93" s="5" t="s">
        <v>204</v>
      </c>
      <c r="C93">
        <v>29.81</v>
      </c>
      <c r="D93">
        <v>21.61</v>
      </c>
      <c r="E93">
        <v>22.12</v>
      </c>
      <c r="F93">
        <v>20.05</v>
      </c>
      <c r="G93">
        <v>29.09</v>
      </c>
      <c r="H93">
        <v>32.369999999999997</v>
      </c>
      <c r="I93">
        <v>32.07</v>
      </c>
      <c r="J93">
        <v>41.14</v>
      </c>
      <c r="K93">
        <v>31.78</v>
      </c>
      <c r="L93">
        <v>17.93</v>
      </c>
      <c r="M93">
        <v>17.329999999999998</v>
      </c>
      <c r="N93" t="s">
        <v>67</v>
      </c>
      <c r="O93" t="s">
        <v>67</v>
      </c>
      <c r="P93" t="s">
        <v>67</v>
      </c>
      <c r="Q93" t="s">
        <v>67</v>
      </c>
      <c r="R93" t="s">
        <v>67</v>
      </c>
      <c r="S93" t="s">
        <v>67</v>
      </c>
      <c r="T93" t="s">
        <v>67</v>
      </c>
      <c r="U93" t="s">
        <v>67</v>
      </c>
      <c r="V93" t="s">
        <v>67</v>
      </c>
    </row>
    <row r="94" spans="1:22" x14ac:dyDescent="0.25">
      <c r="A94" s="5" t="s">
        <v>205</v>
      </c>
      <c r="B94" s="5" t="s">
        <v>206</v>
      </c>
      <c r="C94">
        <v>-3.26</v>
      </c>
      <c r="D94">
        <v>-30.24</v>
      </c>
      <c r="E94">
        <v>-21.86</v>
      </c>
      <c r="F94">
        <v>28.58</v>
      </c>
      <c r="G94">
        <v>93.65</v>
      </c>
      <c r="H94">
        <v>1.78</v>
      </c>
      <c r="I94">
        <v>96.14</v>
      </c>
      <c r="J94">
        <v>49.04</v>
      </c>
      <c r="K94">
        <v>-64.25</v>
      </c>
      <c r="L94">
        <v>-250.37</v>
      </c>
      <c r="M94">
        <v>-316.93</v>
      </c>
      <c r="N94">
        <v>-49.92</v>
      </c>
      <c r="O94">
        <v>63.19</v>
      </c>
      <c r="P94">
        <v>-58.95</v>
      </c>
      <c r="Q94">
        <v>-46.96</v>
      </c>
      <c r="R94">
        <v>112.44</v>
      </c>
      <c r="S94">
        <v>250.85</v>
      </c>
      <c r="T94">
        <v>-82.22</v>
      </c>
      <c r="U94">
        <v>-128.19</v>
      </c>
      <c r="V94">
        <v>-856.75</v>
      </c>
    </row>
    <row r="95" spans="1:22" x14ac:dyDescent="0.25">
      <c r="A95" s="5" t="s">
        <v>207</v>
      </c>
      <c r="B95" s="5" t="s">
        <v>208</v>
      </c>
      <c r="C95">
        <v>-18.45</v>
      </c>
      <c r="D95">
        <v>-7.84</v>
      </c>
      <c r="E95">
        <v>33.46</v>
      </c>
      <c r="F95">
        <v>41.34</v>
      </c>
      <c r="G95">
        <v>63.86</v>
      </c>
      <c r="H95">
        <v>48.99</v>
      </c>
      <c r="I95">
        <v>26.98</v>
      </c>
      <c r="J95">
        <v>-88.53</v>
      </c>
      <c r="K95">
        <v>-210.52</v>
      </c>
      <c r="L95">
        <v>-205.74</v>
      </c>
      <c r="M95">
        <v>-101.22</v>
      </c>
      <c r="N95">
        <v>-15.23</v>
      </c>
      <c r="O95">
        <v>-14.24</v>
      </c>
      <c r="P95">
        <v>2.1800000000000002</v>
      </c>
      <c r="Q95">
        <v>105.44</v>
      </c>
      <c r="R95">
        <v>93.69</v>
      </c>
      <c r="S95">
        <v>13.48</v>
      </c>
      <c r="T95">
        <v>-355.72</v>
      </c>
      <c r="U95" t="s">
        <v>67</v>
      </c>
      <c r="V95" t="s">
        <v>67</v>
      </c>
    </row>
    <row r="96" spans="1:22" x14ac:dyDescent="0.25">
      <c r="A96" s="5" t="s">
        <v>209</v>
      </c>
      <c r="B96" s="5" t="s">
        <v>210</v>
      </c>
      <c r="C96">
        <v>13.37</v>
      </c>
      <c r="D96">
        <v>14.38</v>
      </c>
      <c r="E96">
        <v>39.659999999999997</v>
      </c>
      <c r="F96">
        <v>53.84</v>
      </c>
      <c r="G96">
        <v>35.270000000000003</v>
      </c>
      <c r="H96">
        <v>-33.53</v>
      </c>
      <c r="I96">
        <v>-97.27</v>
      </c>
      <c r="J96">
        <v>-126.49</v>
      </c>
      <c r="K96">
        <v>-123.66</v>
      </c>
      <c r="L96">
        <v>-122.6</v>
      </c>
      <c r="M96">
        <v>-81.91</v>
      </c>
      <c r="N96">
        <v>3.96</v>
      </c>
      <c r="O96">
        <v>64.11</v>
      </c>
      <c r="P96">
        <v>35.03</v>
      </c>
      <c r="Q96">
        <v>21.18</v>
      </c>
      <c r="R96">
        <v>-140.77000000000001</v>
      </c>
      <c r="S96" t="s">
        <v>67</v>
      </c>
      <c r="T96" t="s">
        <v>67</v>
      </c>
      <c r="U96" t="s">
        <v>67</v>
      </c>
      <c r="V96" t="s">
        <v>67</v>
      </c>
    </row>
    <row r="97" spans="1:23" x14ac:dyDescent="0.25">
      <c r="A97" s="5" t="s">
        <v>211</v>
      </c>
      <c r="B97" s="5" t="s">
        <v>212</v>
      </c>
      <c r="C97">
        <v>-10.08</v>
      </c>
      <c r="D97">
        <v>-41.45</v>
      </c>
      <c r="E97">
        <v>-43.41</v>
      </c>
      <c r="F97">
        <v>-34.909999999999997</v>
      </c>
      <c r="G97">
        <v>-43.66</v>
      </c>
      <c r="H97">
        <v>-57.72</v>
      </c>
      <c r="I97">
        <v>-46.66</v>
      </c>
      <c r="J97">
        <v>-31.19</v>
      </c>
      <c r="K97">
        <v>-44.31</v>
      </c>
      <c r="L97">
        <v>-50.71</v>
      </c>
      <c r="M97">
        <v>-111.34</v>
      </c>
      <c r="N97" t="s">
        <v>67</v>
      </c>
      <c r="O97" t="s">
        <v>67</v>
      </c>
      <c r="P97" t="s">
        <v>67</v>
      </c>
      <c r="Q97" t="s">
        <v>67</v>
      </c>
      <c r="R97" t="s">
        <v>67</v>
      </c>
      <c r="S97" t="s">
        <v>67</v>
      </c>
      <c r="T97" t="s">
        <v>67</v>
      </c>
      <c r="U97" t="s">
        <v>67</v>
      </c>
      <c r="V97" t="s">
        <v>67</v>
      </c>
    </row>
    <row r="98" spans="1:23" x14ac:dyDescent="0.25">
      <c r="A98" s="5" t="s">
        <v>213</v>
      </c>
      <c r="B98" s="5" t="s">
        <v>214</v>
      </c>
      <c r="C98">
        <v>537.20000000000005</v>
      </c>
      <c r="D98">
        <v>550.79999999999995</v>
      </c>
      <c r="E98">
        <v>565.5</v>
      </c>
      <c r="F98">
        <v>483.4</v>
      </c>
      <c r="G98">
        <v>642.29999999999995</v>
      </c>
      <c r="H98">
        <v>518.5</v>
      </c>
      <c r="I98">
        <v>459.8</v>
      </c>
      <c r="J98">
        <v>292.5</v>
      </c>
      <c r="K98">
        <v>272.10000000000002</v>
      </c>
      <c r="L98">
        <v>291.10000000000002</v>
      </c>
      <c r="M98">
        <v>327.39999999999998</v>
      </c>
      <c r="N98">
        <v>373.9</v>
      </c>
      <c r="O98">
        <v>116.3</v>
      </c>
      <c r="P98">
        <v>269.8</v>
      </c>
      <c r="Q98">
        <v>297.8</v>
      </c>
      <c r="R98">
        <v>648.1</v>
      </c>
      <c r="S98">
        <v>570.1</v>
      </c>
      <c r="T98">
        <v>585.29999999999995</v>
      </c>
      <c r="U98">
        <v>562.29999999999995</v>
      </c>
      <c r="V98">
        <v>485.5</v>
      </c>
      <c r="W98">
        <v>318.2</v>
      </c>
    </row>
  </sheetData>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W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5" width="10" customWidth="1"/>
    <col min="16" max="16" width="20" customWidth="1"/>
    <col min="17" max="20" width="10" customWidth="1"/>
    <col min="21" max="22" width="20" customWidth="1"/>
    <col min="23" max="23" width="8" customWidth="1"/>
  </cols>
  <sheetData>
    <row r="1" spans="1:23" ht="18.75" customHeight="1" x14ac:dyDescent="0.3">
      <c r="A1" s="1" t="s">
        <v>1332</v>
      </c>
      <c r="B1" s="2" t="s">
        <v>1333</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1334</v>
      </c>
      <c r="C4" s="5" t="s">
        <v>9</v>
      </c>
      <c r="D4" s="5"/>
      <c r="E4" t="s">
        <v>1335</v>
      </c>
      <c r="G4" t="s">
        <v>1336</v>
      </c>
      <c r="H4" t="s">
        <v>220</v>
      </c>
      <c r="J4" t="s">
        <v>21</v>
      </c>
      <c r="L4" t="s">
        <v>1337</v>
      </c>
    </row>
    <row r="5" spans="1:23" x14ac:dyDescent="0.25">
      <c r="A5" s="5" t="s">
        <v>15</v>
      </c>
      <c r="B5" t="s">
        <v>1338</v>
      </c>
      <c r="C5" s="5" t="s">
        <v>17</v>
      </c>
      <c r="D5" s="5"/>
      <c r="E5" t="s">
        <v>1339</v>
      </c>
      <c r="G5" t="s">
        <v>1073</v>
      </c>
      <c r="H5" t="s">
        <v>507</v>
      </c>
    </row>
    <row r="6" spans="1:23" x14ac:dyDescent="0.25">
      <c r="A6" s="5" t="s">
        <v>23</v>
      </c>
      <c r="B6" t="s">
        <v>1340</v>
      </c>
      <c r="C6" s="5" t="s">
        <v>25</v>
      </c>
      <c r="D6" s="5"/>
      <c r="E6" t="s">
        <v>1341</v>
      </c>
      <c r="G6" t="s">
        <v>403</v>
      </c>
      <c r="H6" t="s">
        <v>20</v>
      </c>
    </row>
    <row r="7" spans="1:23" x14ac:dyDescent="0.25">
      <c r="A7" s="5" t="s">
        <v>29</v>
      </c>
      <c r="B7" t="s">
        <v>447</v>
      </c>
      <c r="C7" s="5" t="s">
        <v>31</v>
      </c>
      <c r="D7" s="5"/>
      <c r="E7" t="s">
        <v>1342</v>
      </c>
      <c r="G7" t="s">
        <v>683</v>
      </c>
      <c r="H7" t="s">
        <v>274</v>
      </c>
    </row>
    <row r="8" spans="1:23" x14ac:dyDescent="0.25">
      <c r="A8" s="5" t="s">
        <v>35</v>
      </c>
      <c r="B8" t="s">
        <v>36</v>
      </c>
      <c r="C8" s="5" t="s">
        <v>37</v>
      </c>
      <c r="D8" s="5"/>
      <c r="E8" t="s">
        <v>1343</v>
      </c>
      <c r="G8" t="s">
        <v>33</v>
      </c>
      <c r="H8" t="s">
        <v>34</v>
      </c>
    </row>
    <row r="9" spans="1:23" x14ac:dyDescent="0.25">
      <c r="A9" s="5" t="s">
        <v>41</v>
      </c>
      <c r="B9" t="s">
        <v>42</v>
      </c>
      <c r="C9" s="5" t="s">
        <v>43</v>
      </c>
      <c r="D9" s="5"/>
      <c r="E9" t="s">
        <v>1344</v>
      </c>
      <c r="G9" t="s">
        <v>387</v>
      </c>
      <c r="H9" t="s">
        <v>40</v>
      </c>
    </row>
    <row r="10" spans="1:23" x14ac:dyDescent="0.25">
      <c r="A10" s="5" t="s">
        <v>45</v>
      </c>
      <c r="B10" t="s">
        <v>1345</v>
      </c>
      <c r="C10" s="5" t="s">
        <v>47</v>
      </c>
      <c r="D10" s="5"/>
      <c r="E10" t="s">
        <v>1346</v>
      </c>
    </row>
    <row r="11" spans="1:23" x14ac:dyDescent="0.25">
      <c r="A11" s="5" t="s">
        <v>49</v>
      </c>
      <c r="B11" t="s">
        <v>951</v>
      </c>
    </row>
    <row r="12" spans="1:23" x14ac:dyDescent="0.25">
      <c r="A12" s="5" t="s">
        <v>51</v>
      </c>
      <c r="B12" t="s">
        <v>1347</v>
      </c>
    </row>
    <row r="13" spans="1:23" x14ac:dyDescent="0.25">
      <c r="A13" s="5" t="s">
        <v>53</v>
      </c>
      <c r="B13" t="s">
        <v>1348</v>
      </c>
    </row>
    <row r="14" spans="1:23" x14ac:dyDescent="0.25">
      <c r="A14" s="5" t="s">
        <v>55</v>
      </c>
      <c r="B14" t="s">
        <v>1349</v>
      </c>
    </row>
    <row r="15" spans="1:23" x14ac:dyDescent="0.25">
      <c r="A15" s="5" t="s">
        <v>57</v>
      </c>
      <c r="B15" t="s">
        <v>1350</v>
      </c>
    </row>
    <row r="16" spans="1:23" x14ac:dyDescent="0.25">
      <c r="A16" s="5" t="s">
        <v>59</v>
      </c>
      <c r="B16" t="s">
        <v>1351</v>
      </c>
    </row>
    <row r="17" spans="1:23" x14ac:dyDescent="0.25">
      <c r="A17" s="5" t="s">
        <v>61</v>
      </c>
      <c r="B17" t="s">
        <v>1352</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2781</v>
      </c>
      <c r="D20">
        <v>2595</v>
      </c>
      <c r="E20">
        <v>2572</v>
      </c>
      <c r="F20">
        <v>2524</v>
      </c>
      <c r="G20">
        <v>2609</v>
      </c>
      <c r="H20">
        <v>2435</v>
      </c>
      <c r="I20">
        <v>2374</v>
      </c>
      <c r="J20">
        <v>2374</v>
      </c>
      <c r="K20">
        <v>2256</v>
      </c>
      <c r="L20">
        <v>2177</v>
      </c>
      <c r="M20">
        <v>1911</v>
      </c>
      <c r="N20">
        <v>1925</v>
      </c>
      <c r="O20">
        <v>1820</v>
      </c>
      <c r="P20">
        <v>1801</v>
      </c>
      <c r="Q20">
        <v>1631</v>
      </c>
      <c r="R20">
        <v>1521</v>
      </c>
      <c r="S20">
        <v>1414</v>
      </c>
      <c r="T20">
        <v>1333</v>
      </c>
      <c r="U20">
        <v>1257</v>
      </c>
      <c r="V20">
        <v>1137</v>
      </c>
      <c r="W20" t="s">
        <v>67</v>
      </c>
    </row>
    <row r="21" spans="1:23" x14ac:dyDescent="0.25">
      <c r="A21" s="5" t="s">
        <v>68</v>
      </c>
      <c r="B21" s="5" t="s">
        <v>69</v>
      </c>
      <c r="C21">
        <v>66.599999999999994</v>
      </c>
      <c r="D21">
        <v>62.6</v>
      </c>
      <c r="E21">
        <v>155.69999999999999</v>
      </c>
      <c r="F21">
        <v>136.9</v>
      </c>
      <c r="G21">
        <v>66.7</v>
      </c>
      <c r="H21">
        <v>178.6</v>
      </c>
      <c r="I21">
        <v>200.8</v>
      </c>
      <c r="J21">
        <v>229.6</v>
      </c>
      <c r="K21">
        <v>213.6</v>
      </c>
      <c r="L21">
        <v>206</v>
      </c>
      <c r="M21">
        <v>80.099999999999994</v>
      </c>
      <c r="N21">
        <v>105.8</v>
      </c>
      <c r="O21">
        <v>124.3</v>
      </c>
      <c r="P21">
        <v>148.19999999999999</v>
      </c>
      <c r="Q21">
        <v>124.8</v>
      </c>
      <c r="R21">
        <v>96.8</v>
      </c>
      <c r="S21">
        <v>61.6</v>
      </c>
      <c r="T21">
        <v>65</v>
      </c>
      <c r="U21">
        <v>50.7</v>
      </c>
      <c r="V21">
        <v>-16.7</v>
      </c>
      <c r="W21" t="s">
        <v>67</v>
      </c>
    </row>
    <row r="22" spans="1:23" x14ac:dyDescent="0.25">
      <c r="A22" s="5" t="s">
        <v>70</v>
      </c>
      <c r="B22" s="5" t="s">
        <v>71</v>
      </c>
      <c r="C22">
        <v>-17.100000000000001</v>
      </c>
      <c r="D22">
        <v>-10.9</v>
      </c>
      <c r="E22">
        <v>-12.8</v>
      </c>
      <c r="F22">
        <v>-15.5</v>
      </c>
      <c r="G22">
        <v>-17.2</v>
      </c>
      <c r="H22">
        <v>-25</v>
      </c>
      <c r="I22">
        <v>-23.4</v>
      </c>
      <c r="J22">
        <v>-33.200000000000003</v>
      </c>
      <c r="K22">
        <v>-32.9</v>
      </c>
      <c r="L22">
        <v>-52.3</v>
      </c>
      <c r="M22">
        <v>-30.8</v>
      </c>
      <c r="N22">
        <v>-31.1</v>
      </c>
      <c r="O22">
        <v>-32.9</v>
      </c>
      <c r="P22">
        <v>-34.6</v>
      </c>
      <c r="Q22">
        <v>-27.8</v>
      </c>
      <c r="R22">
        <v>-25.6</v>
      </c>
      <c r="S22">
        <v>-11.2</v>
      </c>
      <c r="T22">
        <v>-13.8</v>
      </c>
      <c r="U22">
        <v>-16.899999999999999</v>
      </c>
      <c r="V22">
        <v>-16.8</v>
      </c>
      <c r="W22" t="s">
        <v>67</v>
      </c>
    </row>
    <row r="23" spans="1:23" x14ac:dyDescent="0.25">
      <c r="A23" s="5" t="s">
        <v>72</v>
      </c>
      <c r="B23" s="5" t="s">
        <v>73</v>
      </c>
      <c r="C23">
        <v>49.5</v>
      </c>
      <c r="D23">
        <v>51.7</v>
      </c>
      <c r="E23">
        <v>142.9</v>
      </c>
      <c r="F23">
        <v>121.4</v>
      </c>
      <c r="G23">
        <v>49.5</v>
      </c>
      <c r="H23">
        <v>153.6</v>
      </c>
      <c r="I23">
        <v>177.4</v>
      </c>
      <c r="J23">
        <v>196.4</v>
      </c>
      <c r="K23">
        <v>180.7</v>
      </c>
      <c r="L23">
        <v>153.69999999999999</v>
      </c>
      <c r="M23">
        <v>49.3</v>
      </c>
      <c r="N23">
        <v>74.7</v>
      </c>
      <c r="O23">
        <v>91.4</v>
      </c>
      <c r="P23">
        <v>113.6</v>
      </c>
      <c r="Q23">
        <v>97</v>
      </c>
      <c r="R23">
        <v>71.2</v>
      </c>
      <c r="S23">
        <v>50.4</v>
      </c>
      <c r="T23">
        <v>51.2</v>
      </c>
      <c r="U23">
        <v>33.799999999999997</v>
      </c>
      <c r="V23">
        <v>-33.5</v>
      </c>
      <c r="W23" t="s">
        <v>67</v>
      </c>
    </row>
    <row r="24" spans="1:23" x14ac:dyDescent="0.25">
      <c r="A24" s="5" t="s">
        <v>74</v>
      </c>
      <c r="B24" s="5" t="s">
        <v>75</v>
      </c>
      <c r="C24">
        <v>15.7</v>
      </c>
      <c r="D24">
        <v>16.8</v>
      </c>
      <c r="E24">
        <v>44.4</v>
      </c>
      <c r="F24">
        <v>39.6</v>
      </c>
      <c r="G24">
        <v>16.2</v>
      </c>
      <c r="H24">
        <v>48.9</v>
      </c>
      <c r="I24">
        <v>57.5</v>
      </c>
      <c r="J24">
        <v>61.4</v>
      </c>
      <c r="K24">
        <v>55.7</v>
      </c>
      <c r="L24">
        <v>48.9</v>
      </c>
      <c r="M24">
        <v>16.8</v>
      </c>
      <c r="N24">
        <v>28.1</v>
      </c>
      <c r="O24">
        <v>30.6</v>
      </c>
      <c r="P24">
        <v>39.700000000000003</v>
      </c>
      <c r="Q24">
        <v>37.4</v>
      </c>
      <c r="R24">
        <v>33.299999999999997</v>
      </c>
      <c r="S24">
        <v>25.1</v>
      </c>
      <c r="T24">
        <v>23.7</v>
      </c>
      <c r="U24">
        <v>18.600000000000001</v>
      </c>
      <c r="V24">
        <v>22.1</v>
      </c>
      <c r="W24" t="s">
        <v>67</v>
      </c>
    </row>
    <row r="25" spans="1:23" x14ac:dyDescent="0.25">
      <c r="A25" s="5" t="s">
        <v>76</v>
      </c>
      <c r="B25" s="5" t="s">
        <v>77</v>
      </c>
      <c r="C25">
        <v>33.799999999999997</v>
      </c>
      <c r="D25">
        <v>34.9</v>
      </c>
      <c r="E25">
        <v>98.5</v>
      </c>
      <c r="F25">
        <v>81.7</v>
      </c>
      <c r="G25">
        <v>33.299999999999997</v>
      </c>
      <c r="H25">
        <v>104.7</v>
      </c>
      <c r="I25">
        <v>119.9</v>
      </c>
      <c r="J25">
        <v>135</v>
      </c>
      <c r="K25">
        <v>125.1</v>
      </c>
      <c r="L25">
        <v>104.8</v>
      </c>
      <c r="M25">
        <v>32.5</v>
      </c>
      <c r="N25">
        <v>46.6</v>
      </c>
      <c r="O25">
        <v>60.8</v>
      </c>
      <c r="P25">
        <v>73.900000000000006</v>
      </c>
      <c r="Q25">
        <v>59.6</v>
      </c>
      <c r="R25">
        <v>37.9</v>
      </c>
      <c r="S25">
        <v>23.3</v>
      </c>
      <c r="T25">
        <v>24.8</v>
      </c>
      <c r="U25">
        <v>13.4</v>
      </c>
      <c r="V25">
        <v>-58</v>
      </c>
      <c r="W25" t="s">
        <v>67</v>
      </c>
    </row>
    <row r="26" spans="1:23" x14ac:dyDescent="0.25">
      <c r="A26" s="5" t="s">
        <v>78</v>
      </c>
      <c r="B26" s="5" t="s">
        <v>79</v>
      </c>
      <c r="C26">
        <v>-0.4</v>
      </c>
      <c r="D26">
        <v>-0.5</v>
      </c>
      <c r="E26">
        <v>0.03</v>
      </c>
      <c r="F26">
        <v>-0.3</v>
      </c>
      <c r="G26">
        <v>0.3</v>
      </c>
      <c r="H26">
        <v>0.1</v>
      </c>
      <c r="I26">
        <v>-0.6</v>
      </c>
      <c r="J26">
        <v>-3.3</v>
      </c>
      <c r="K26">
        <v>-2.8</v>
      </c>
      <c r="L26">
        <v>-2.2000000000000002</v>
      </c>
      <c r="M26">
        <v>-13.5</v>
      </c>
      <c r="N26">
        <v>-14.1</v>
      </c>
      <c r="O26">
        <v>-14.6</v>
      </c>
      <c r="P26">
        <v>-30.3</v>
      </c>
      <c r="Q26">
        <v>-22.7</v>
      </c>
      <c r="R26" t="s">
        <v>67</v>
      </c>
      <c r="S26" t="s">
        <v>67</v>
      </c>
      <c r="T26" t="s">
        <v>67</v>
      </c>
      <c r="U26" t="s">
        <v>67</v>
      </c>
      <c r="V26" t="s">
        <v>67</v>
      </c>
      <c r="W26" t="s">
        <v>67</v>
      </c>
    </row>
    <row r="27" spans="1:23" x14ac:dyDescent="0.25">
      <c r="A27" s="5" t="s">
        <v>80</v>
      </c>
      <c r="B27" s="5" t="s">
        <v>81</v>
      </c>
      <c r="C27">
        <v>33.799999999999997</v>
      </c>
      <c r="D27">
        <v>34.4</v>
      </c>
      <c r="E27">
        <v>98.5</v>
      </c>
      <c r="F27">
        <v>60.9</v>
      </c>
      <c r="G27">
        <v>32.700000000000003</v>
      </c>
      <c r="H27">
        <v>96.6</v>
      </c>
      <c r="I27">
        <v>114.6</v>
      </c>
      <c r="J27">
        <v>126.4</v>
      </c>
      <c r="K27">
        <v>120.7</v>
      </c>
      <c r="L27">
        <v>102.6</v>
      </c>
      <c r="M27">
        <v>19</v>
      </c>
      <c r="N27">
        <v>32.5</v>
      </c>
      <c r="O27">
        <v>46.1</v>
      </c>
      <c r="P27">
        <v>43.7</v>
      </c>
      <c r="Q27">
        <v>36.9</v>
      </c>
      <c r="R27">
        <v>47.3</v>
      </c>
      <c r="S27">
        <v>37.799999999999997</v>
      </c>
      <c r="T27">
        <v>19.8</v>
      </c>
      <c r="U27">
        <v>10.199999999999999</v>
      </c>
      <c r="V27">
        <v>-58.6</v>
      </c>
      <c r="W27" t="s">
        <v>67</v>
      </c>
    </row>
    <row r="28" spans="1:23" x14ac:dyDescent="0.25">
      <c r="A28" s="5" t="s">
        <v>82</v>
      </c>
      <c r="B28" s="5" t="s">
        <v>83</v>
      </c>
      <c r="C28">
        <v>1510</v>
      </c>
      <c r="D28">
        <v>1477</v>
      </c>
      <c r="E28">
        <v>1426</v>
      </c>
      <c r="F28">
        <v>1394</v>
      </c>
      <c r="G28">
        <v>1404</v>
      </c>
      <c r="H28">
        <v>1453</v>
      </c>
      <c r="I28">
        <v>1348</v>
      </c>
      <c r="J28">
        <v>1390</v>
      </c>
      <c r="K28">
        <v>1425</v>
      </c>
      <c r="L28">
        <v>1296</v>
      </c>
      <c r="M28">
        <v>1228</v>
      </c>
      <c r="N28">
        <v>1077</v>
      </c>
      <c r="O28">
        <v>1071</v>
      </c>
      <c r="P28">
        <v>1139</v>
      </c>
      <c r="Q28">
        <v>1058</v>
      </c>
      <c r="R28">
        <v>950.1</v>
      </c>
      <c r="S28">
        <v>840.4</v>
      </c>
      <c r="T28">
        <v>626.4</v>
      </c>
      <c r="U28">
        <v>630.29999999999995</v>
      </c>
      <c r="V28">
        <v>616.9</v>
      </c>
      <c r="W28" t="s">
        <v>67</v>
      </c>
    </row>
    <row r="29" spans="1:23" x14ac:dyDescent="0.25">
      <c r="A29" s="5" t="s">
        <v>84</v>
      </c>
      <c r="B29" s="5" t="s">
        <v>85</v>
      </c>
      <c r="C29">
        <v>883.6</v>
      </c>
      <c r="D29">
        <v>789</v>
      </c>
      <c r="E29">
        <v>795.3</v>
      </c>
      <c r="F29">
        <v>784.8</v>
      </c>
      <c r="G29">
        <v>771.9</v>
      </c>
      <c r="H29">
        <v>662</v>
      </c>
      <c r="I29">
        <v>605.29999999999995</v>
      </c>
      <c r="J29">
        <v>574.70000000000005</v>
      </c>
      <c r="K29">
        <v>585.70000000000005</v>
      </c>
      <c r="L29">
        <v>571.5</v>
      </c>
      <c r="M29">
        <v>562.79999999999995</v>
      </c>
      <c r="N29">
        <v>506.8</v>
      </c>
      <c r="O29">
        <v>495.8</v>
      </c>
      <c r="P29">
        <v>421.1</v>
      </c>
      <c r="Q29">
        <v>400.1</v>
      </c>
      <c r="R29">
        <v>396</v>
      </c>
      <c r="S29">
        <v>336.9</v>
      </c>
      <c r="T29">
        <v>201</v>
      </c>
      <c r="U29">
        <v>214.7</v>
      </c>
      <c r="V29">
        <v>217.2</v>
      </c>
      <c r="W29" t="s">
        <v>67</v>
      </c>
    </row>
    <row r="30" spans="1:23" x14ac:dyDescent="0.25">
      <c r="A30" s="5" t="s">
        <v>86</v>
      </c>
      <c r="B30" s="5" t="s">
        <v>87</v>
      </c>
      <c r="C30">
        <v>2571</v>
      </c>
      <c r="D30">
        <v>2410</v>
      </c>
      <c r="E30">
        <v>2354</v>
      </c>
      <c r="F30">
        <v>2312</v>
      </c>
      <c r="G30">
        <v>2311</v>
      </c>
      <c r="H30">
        <v>2234</v>
      </c>
      <c r="I30">
        <v>2065</v>
      </c>
      <c r="J30">
        <v>2101</v>
      </c>
      <c r="K30">
        <v>2115</v>
      </c>
      <c r="L30">
        <v>1977</v>
      </c>
      <c r="M30">
        <v>1886</v>
      </c>
      <c r="N30">
        <v>1655</v>
      </c>
      <c r="O30">
        <v>1638</v>
      </c>
      <c r="P30">
        <v>1636</v>
      </c>
      <c r="Q30">
        <v>1536</v>
      </c>
      <c r="R30">
        <v>1423</v>
      </c>
      <c r="S30">
        <v>1197</v>
      </c>
      <c r="T30">
        <v>845.5</v>
      </c>
      <c r="U30">
        <v>867.3</v>
      </c>
      <c r="V30">
        <v>854.1</v>
      </c>
      <c r="W30" t="s">
        <v>67</v>
      </c>
    </row>
    <row r="31" spans="1:23" x14ac:dyDescent="0.25">
      <c r="A31" s="5" t="s">
        <v>88</v>
      </c>
      <c r="B31" s="5" t="s">
        <v>89</v>
      </c>
      <c r="C31">
        <v>746.6</v>
      </c>
      <c r="D31">
        <v>723.3</v>
      </c>
      <c r="E31">
        <v>697.4</v>
      </c>
      <c r="F31">
        <v>670.6</v>
      </c>
      <c r="G31">
        <v>819.6</v>
      </c>
      <c r="H31">
        <v>750.1</v>
      </c>
      <c r="I31">
        <v>677.4</v>
      </c>
      <c r="J31">
        <v>758.3</v>
      </c>
      <c r="K31">
        <v>735.2</v>
      </c>
      <c r="L31">
        <v>753.8</v>
      </c>
      <c r="M31">
        <v>777.1</v>
      </c>
      <c r="N31">
        <v>557.9</v>
      </c>
      <c r="O31">
        <v>547.29999999999995</v>
      </c>
      <c r="P31">
        <v>578</v>
      </c>
      <c r="Q31">
        <v>498.8</v>
      </c>
      <c r="R31">
        <v>566.9</v>
      </c>
      <c r="S31" t="s">
        <v>67</v>
      </c>
      <c r="T31" t="s">
        <v>67</v>
      </c>
      <c r="U31" t="s">
        <v>67</v>
      </c>
      <c r="V31" t="s">
        <v>67</v>
      </c>
      <c r="W31" t="s">
        <v>67</v>
      </c>
    </row>
    <row r="32" spans="1:23" x14ac:dyDescent="0.25">
      <c r="A32" s="5" t="s">
        <v>90</v>
      </c>
      <c r="B32" s="5" t="s">
        <v>91</v>
      </c>
      <c r="C32">
        <v>748</v>
      </c>
      <c r="D32">
        <v>606.20000000000005</v>
      </c>
      <c r="E32">
        <v>588.6</v>
      </c>
      <c r="F32">
        <v>638.20000000000005</v>
      </c>
      <c r="G32">
        <v>545.9</v>
      </c>
      <c r="H32">
        <v>587.4</v>
      </c>
      <c r="I32">
        <v>571.6</v>
      </c>
      <c r="J32">
        <v>615.70000000000005</v>
      </c>
      <c r="K32">
        <v>650.4</v>
      </c>
      <c r="L32">
        <v>586.6</v>
      </c>
      <c r="M32">
        <v>714.9</v>
      </c>
      <c r="N32">
        <v>579.20000000000005</v>
      </c>
      <c r="O32">
        <v>584.70000000000005</v>
      </c>
      <c r="P32">
        <v>518.29999999999995</v>
      </c>
      <c r="Q32">
        <v>534.70000000000005</v>
      </c>
      <c r="R32">
        <v>378.9</v>
      </c>
      <c r="S32" t="s">
        <v>67</v>
      </c>
      <c r="T32" t="s">
        <v>67</v>
      </c>
      <c r="U32" t="s">
        <v>67</v>
      </c>
      <c r="V32" t="s">
        <v>67</v>
      </c>
      <c r="W32" t="s">
        <v>67</v>
      </c>
    </row>
    <row r="33" spans="1:23" x14ac:dyDescent="0.25">
      <c r="A33" s="5" t="s">
        <v>92</v>
      </c>
      <c r="B33" s="5" t="s">
        <v>93</v>
      </c>
      <c r="C33">
        <v>1495</v>
      </c>
      <c r="D33">
        <v>1330</v>
      </c>
      <c r="E33">
        <v>1286</v>
      </c>
      <c r="F33">
        <v>1309</v>
      </c>
      <c r="G33">
        <v>1366</v>
      </c>
      <c r="H33">
        <v>1338</v>
      </c>
      <c r="I33">
        <v>1249</v>
      </c>
      <c r="J33">
        <v>1374</v>
      </c>
      <c r="K33">
        <v>1386</v>
      </c>
      <c r="L33">
        <v>1340</v>
      </c>
      <c r="M33">
        <v>1492</v>
      </c>
      <c r="N33">
        <v>1137</v>
      </c>
      <c r="O33">
        <v>1132</v>
      </c>
      <c r="P33">
        <v>1096</v>
      </c>
      <c r="Q33">
        <v>1033</v>
      </c>
      <c r="R33">
        <v>945.8</v>
      </c>
      <c r="S33">
        <v>697.3</v>
      </c>
      <c r="T33">
        <v>675.4</v>
      </c>
      <c r="U33">
        <v>695.3</v>
      </c>
      <c r="V33">
        <v>692.5</v>
      </c>
      <c r="W33" t="s">
        <v>67</v>
      </c>
    </row>
    <row r="34" spans="1:23" x14ac:dyDescent="0.25">
      <c r="A34" s="5" t="s">
        <v>78</v>
      </c>
      <c r="B34" s="5" t="s">
        <v>79</v>
      </c>
      <c r="C34">
        <v>1.6</v>
      </c>
      <c r="D34">
        <v>1.4</v>
      </c>
      <c r="E34">
        <v>1.3</v>
      </c>
      <c r="F34">
        <v>2</v>
      </c>
      <c r="G34">
        <v>1.6</v>
      </c>
      <c r="H34">
        <v>2.1</v>
      </c>
      <c r="I34">
        <v>4</v>
      </c>
      <c r="J34">
        <v>6.7</v>
      </c>
      <c r="K34">
        <v>6.5</v>
      </c>
      <c r="L34">
        <v>5.4</v>
      </c>
      <c r="M34">
        <v>4.5</v>
      </c>
      <c r="N34">
        <v>179.1</v>
      </c>
      <c r="O34">
        <v>179.1</v>
      </c>
      <c r="P34">
        <v>251.5</v>
      </c>
      <c r="Q34">
        <v>245.1</v>
      </c>
      <c r="R34">
        <v>243.6</v>
      </c>
      <c r="S34">
        <v>222</v>
      </c>
      <c r="T34" t="s">
        <v>67</v>
      </c>
      <c r="U34" t="s">
        <v>67</v>
      </c>
      <c r="V34" t="s">
        <v>67</v>
      </c>
      <c r="W34" t="s">
        <v>67</v>
      </c>
    </row>
    <row r="35" spans="1:23" x14ac:dyDescent="0.25">
      <c r="A35" s="5" t="s">
        <v>94</v>
      </c>
      <c r="B35" s="5" t="s">
        <v>95</v>
      </c>
      <c r="C35">
        <v>1075</v>
      </c>
      <c r="D35">
        <v>1079</v>
      </c>
      <c r="E35">
        <v>1067</v>
      </c>
      <c r="F35">
        <v>1002</v>
      </c>
      <c r="G35">
        <v>944.3</v>
      </c>
      <c r="H35">
        <v>894.5</v>
      </c>
      <c r="I35">
        <v>812</v>
      </c>
      <c r="J35">
        <v>720.5</v>
      </c>
      <c r="K35">
        <v>723.1</v>
      </c>
      <c r="L35">
        <v>631.20000000000005</v>
      </c>
      <c r="M35">
        <v>389.3</v>
      </c>
      <c r="N35">
        <v>338.5</v>
      </c>
      <c r="O35">
        <v>326.39999999999998</v>
      </c>
      <c r="P35">
        <v>288.5</v>
      </c>
      <c r="Q35">
        <v>257.7</v>
      </c>
      <c r="R35">
        <v>233.7</v>
      </c>
      <c r="S35">
        <v>277.2</v>
      </c>
      <c r="T35">
        <v>170.1</v>
      </c>
      <c r="U35">
        <v>172</v>
      </c>
      <c r="V35">
        <v>161.6</v>
      </c>
      <c r="W35" t="s">
        <v>67</v>
      </c>
    </row>
    <row r="36" spans="1:23" x14ac:dyDescent="0.25">
      <c r="A36" s="5" t="s">
        <v>96</v>
      </c>
      <c r="B36" s="5" t="s">
        <v>97</v>
      </c>
      <c r="C36">
        <v>2571</v>
      </c>
      <c r="D36">
        <v>2410</v>
      </c>
      <c r="E36">
        <v>2354</v>
      </c>
      <c r="F36">
        <v>2312</v>
      </c>
      <c r="G36">
        <v>2311</v>
      </c>
      <c r="H36">
        <v>2234</v>
      </c>
      <c r="I36">
        <v>2065</v>
      </c>
      <c r="J36">
        <v>2101</v>
      </c>
      <c r="K36">
        <v>2115</v>
      </c>
      <c r="L36">
        <v>1977</v>
      </c>
      <c r="M36">
        <v>1886</v>
      </c>
      <c r="N36">
        <v>1655</v>
      </c>
      <c r="O36">
        <v>1638</v>
      </c>
      <c r="P36">
        <v>1636</v>
      </c>
      <c r="Q36">
        <v>1536</v>
      </c>
      <c r="R36">
        <v>1423</v>
      </c>
      <c r="S36">
        <v>1197</v>
      </c>
      <c r="T36">
        <v>845.5</v>
      </c>
      <c r="U36">
        <v>867.3</v>
      </c>
      <c r="V36">
        <v>854.1</v>
      </c>
      <c r="W36" t="s">
        <v>67</v>
      </c>
    </row>
    <row r="37" spans="1:23" x14ac:dyDescent="0.25">
      <c r="A37" s="5" t="s">
        <v>98</v>
      </c>
      <c r="B37" s="5" t="s">
        <v>99</v>
      </c>
      <c r="C37">
        <v>17.760000000000002</v>
      </c>
      <c r="D37">
        <v>17.760000000000002</v>
      </c>
      <c r="E37">
        <v>17.760000000000002</v>
      </c>
      <c r="F37">
        <v>17.760000000000002</v>
      </c>
      <c r="G37">
        <v>17.760000000000002</v>
      </c>
      <c r="H37">
        <v>17.260000000000002</v>
      </c>
      <c r="I37">
        <v>16.510000000000002</v>
      </c>
      <c r="J37">
        <v>16.510000000000002</v>
      </c>
      <c r="K37">
        <v>16.600000000000001</v>
      </c>
      <c r="L37">
        <v>16.5</v>
      </c>
      <c r="M37">
        <v>12.7</v>
      </c>
      <c r="N37">
        <v>12.7</v>
      </c>
      <c r="O37">
        <v>12.7</v>
      </c>
      <c r="P37">
        <v>12.7</v>
      </c>
      <c r="Q37">
        <v>12.7</v>
      </c>
      <c r="R37">
        <v>12.7</v>
      </c>
      <c r="S37">
        <v>12.7</v>
      </c>
      <c r="T37">
        <v>12.7</v>
      </c>
      <c r="U37">
        <v>12.7</v>
      </c>
      <c r="V37">
        <v>12.7</v>
      </c>
      <c r="W37" t="s">
        <v>67</v>
      </c>
    </row>
    <row r="38" spans="1:23" x14ac:dyDescent="0.25">
      <c r="A38" s="5" t="s">
        <v>98</v>
      </c>
      <c r="B38" s="5" t="s">
        <v>99</v>
      </c>
      <c r="C38">
        <v>7.6</v>
      </c>
      <c r="D38">
        <v>7.6</v>
      </c>
      <c r="E38">
        <v>7.6</v>
      </c>
      <c r="F38">
        <v>7.6</v>
      </c>
      <c r="G38">
        <v>7.6</v>
      </c>
      <c r="H38">
        <v>7.1</v>
      </c>
      <c r="I38">
        <v>6.35</v>
      </c>
      <c r="J38">
        <v>6.35</v>
      </c>
      <c r="K38">
        <v>6.35</v>
      </c>
      <c r="L38">
        <v>6.4</v>
      </c>
      <c r="M38">
        <v>6.4</v>
      </c>
      <c r="N38">
        <v>6.4</v>
      </c>
      <c r="O38">
        <v>6.4</v>
      </c>
      <c r="P38">
        <v>6.4</v>
      </c>
      <c r="Q38">
        <v>6.4</v>
      </c>
      <c r="R38">
        <v>6.4</v>
      </c>
      <c r="S38">
        <v>6.4</v>
      </c>
      <c r="T38">
        <v>6.4</v>
      </c>
      <c r="U38">
        <v>6.4</v>
      </c>
      <c r="V38">
        <v>6.4</v>
      </c>
      <c r="W38" t="s">
        <v>67</v>
      </c>
    </row>
    <row r="39" spans="1:23" x14ac:dyDescent="0.25">
      <c r="A39" s="5" t="s">
        <v>102</v>
      </c>
      <c r="B39" s="5" t="s">
        <v>103</v>
      </c>
      <c r="C39">
        <v>2.79</v>
      </c>
      <c r="D39">
        <v>2.91</v>
      </c>
      <c r="E39">
        <v>8.0500000000000007</v>
      </c>
      <c r="F39">
        <v>6.84</v>
      </c>
      <c r="G39">
        <v>2.79</v>
      </c>
      <c r="H39">
        <v>8.9</v>
      </c>
      <c r="I39">
        <v>10.75</v>
      </c>
      <c r="J39">
        <v>11.9</v>
      </c>
      <c r="K39">
        <v>10.89</v>
      </c>
      <c r="L39">
        <v>9.32</v>
      </c>
      <c r="M39">
        <v>3.88</v>
      </c>
      <c r="N39">
        <v>5.88</v>
      </c>
      <c r="O39">
        <v>7.2</v>
      </c>
      <c r="P39">
        <v>8.94</v>
      </c>
      <c r="Q39">
        <v>7.64</v>
      </c>
      <c r="R39">
        <v>5.61</v>
      </c>
      <c r="S39">
        <v>3.97</v>
      </c>
      <c r="T39">
        <v>4.03</v>
      </c>
      <c r="U39">
        <v>2.66</v>
      </c>
      <c r="V39">
        <v>-2.64</v>
      </c>
      <c r="W39" t="s">
        <v>67</v>
      </c>
    </row>
    <row r="40" spans="1:23" x14ac:dyDescent="0.25">
      <c r="A40" s="5" t="s">
        <v>104</v>
      </c>
      <c r="B40" s="5" t="s">
        <v>105</v>
      </c>
      <c r="C40">
        <v>1.44</v>
      </c>
      <c r="D40">
        <v>1.48</v>
      </c>
      <c r="E40">
        <v>4.18</v>
      </c>
      <c r="F40">
        <v>3.46</v>
      </c>
      <c r="G40">
        <v>1.46</v>
      </c>
      <c r="H40">
        <v>4.58</v>
      </c>
      <c r="I40">
        <v>5.3</v>
      </c>
      <c r="J40">
        <v>7.69</v>
      </c>
      <c r="K40">
        <v>7.35</v>
      </c>
      <c r="L40">
        <v>6.25</v>
      </c>
      <c r="M40">
        <v>1.2</v>
      </c>
      <c r="N40">
        <v>2.59</v>
      </c>
      <c r="O40">
        <v>3.66</v>
      </c>
      <c r="P40">
        <v>3.47</v>
      </c>
      <c r="Q40">
        <v>2.93</v>
      </c>
      <c r="R40">
        <v>2.02</v>
      </c>
      <c r="S40">
        <v>2.98</v>
      </c>
      <c r="T40">
        <v>1.56</v>
      </c>
      <c r="U40">
        <v>0.8</v>
      </c>
      <c r="V40">
        <v>-4.6100000000000003</v>
      </c>
      <c r="W40" t="s">
        <v>67</v>
      </c>
    </row>
    <row r="41" spans="1:23" x14ac:dyDescent="0.25">
      <c r="A41" s="5" t="s">
        <v>106</v>
      </c>
      <c r="B41" s="5" t="s">
        <v>107</v>
      </c>
      <c r="C41">
        <v>1.44</v>
      </c>
      <c r="D41">
        <v>1.48</v>
      </c>
      <c r="E41">
        <v>4.18</v>
      </c>
      <c r="F41">
        <v>3.46</v>
      </c>
      <c r="G41">
        <v>1.46</v>
      </c>
      <c r="H41">
        <v>4.59</v>
      </c>
      <c r="I41">
        <v>5.23</v>
      </c>
      <c r="J41">
        <v>7.57</v>
      </c>
      <c r="K41">
        <v>7.29</v>
      </c>
      <c r="L41">
        <v>6.25</v>
      </c>
      <c r="M41">
        <v>1.2</v>
      </c>
      <c r="N41">
        <v>2.59</v>
      </c>
      <c r="O41">
        <v>3.66</v>
      </c>
      <c r="P41">
        <v>3.47</v>
      </c>
      <c r="Q41">
        <v>2.93</v>
      </c>
      <c r="R41">
        <v>2.02</v>
      </c>
      <c r="S41">
        <v>2.98</v>
      </c>
      <c r="T41">
        <v>1.56</v>
      </c>
      <c r="U41">
        <v>0.8</v>
      </c>
      <c r="V41" t="s">
        <v>67</v>
      </c>
      <c r="W41" t="s">
        <v>67</v>
      </c>
    </row>
    <row r="42" spans="1:23" x14ac:dyDescent="0.25">
      <c r="A42" s="5" t="s">
        <v>108</v>
      </c>
      <c r="B42" s="5" t="s">
        <v>109</v>
      </c>
      <c r="C42">
        <v>0.19</v>
      </c>
      <c r="D42">
        <v>0.19</v>
      </c>
      <c r="E42">
        <v>0.46</v>
      </c>
      <c r="F42">
        <v>0.19</v>
      </c>
      <c r="G42">
        <v>0.19</v>
      </c>
      <c r="H42">
        <v>1.39</v>
      </c>
      <c r="I42">
        <v>0.83</v>
      </c>
      <c r="J42">
        <v>0.92</v>
      </c>
      <c r="K42">
        <v>0.19</v>
      </c>
      <c r="L42">
        <v>1.19</v>
      </c>
      <c r="M42">
        <v>0.4</v>
      </c>
      <c r="N42">
        <v>0.35</v>
      </c>
      <c r="O42">
        <v>0.55000000000000004</v>
      </c>
      <c r="P42">
        <v>0.55000000000000004</v>
      </c>
      <c r="Q42">
        <v>0.5</v>
      </c>
      <c r="R42">
        <v>0.45</v>
      </c>
      <c r="S42">
        <v>0.4</v>
      </c>
      <c r="T42">
        <v>0.35</v>
      </c>
      <c r="U42">
        <v>0.26</v>
      </c>
      <c r="V42" t="s">
        <v>67</v>
      </c>
      <c r="W42" t="s">
        <v>67</v>
      </c>
    </row>
    <row r="43" spans="1:23" x14ac:dyDescent="0.25">
      <c r="A43" s="5" t="s">
        <v>110</v>
      </c>
      <c r="B43" s="5" t="s">
        <v>111</v>
      </c>
      <c r="C43">
        <v>1.44</v>
      </c>
      <c r="D43">
        <v>1.44</v>
      </c>
      <c r="E43">
        <v>3.5</v>
      </c>
      <c r="F43">
        <v>2.77</v>
      </c>
      <c r="G43">
        <v>2.77</v>
      </c>
      <c r="H43">
        <v>34.6</v>
      </c>
      <c r="I43">
        <v>19.8</v>
      </c>
      <c r="J43">
        <v>21.9</v>
      </c>
      <c r="K43">
        <v>3.8</v>
      </c>
      <c r="L43">
        <v>35.299999999999997</v>
      </c>
      <c r="M43">
        <v>9.8000000000000007</v>
      </c>
      <c r="N43">
        <v>8.5</v>
      </c>
      <c r="O43">
        <v>13.8</v>
      </c>
      <c r="P43">
        <v>6.6</v>
      </c>
      <c r="Q43">
        <v>6</v>
      </c>
      <c r="R43">
        <v>5.3</v>
      </c>
      <c r="S43">
        <v>4.7</v>
      </c>
      <c r="T43">
        <v>4.0999999999999996</v>
      </c>
      <c r="U43">
        <v>2.5</v>
      </c>
      <c r="V43" t="s">
        <v>67</v>
      </c>
      <c r="W43" t="s">
        <v>67</v>
      </c>
    </row>
    <row r="44" spans="1:23" x14ac:dyDescent="0.25">
      <c r="A44" s="5" t="s">
        <v>65</v>
      </c>
      <c r="B44" s="5" t="s">
        <v>66</v>
      </c>
      <c r="C44">
        <v>156.58000000000001</v>
      </c>
      <c r="D44">
        <v>146.11000000000001</v>
      </c>
      <c r="E44">
        <v>144.84</v>
      </c>
      <c r="F44">
        <v>142.11000000000001</v>
      </c>
      <c r="G44">
        <v>146.9</v>
      </c>
      <c r="H44">
        <v>141.06</v>
      </c>
      <c r="I44">
        <v>143.80000000000001</v>
      </c>
      <c r="J44">
        <v>143.76</v>
      </c>
      <c r="K44">
        <v>135.88999999999999</v>
      </c>
      <c r="L44">
        <v>131.96</v>
      </c>
      <c r="M44">
        <v>150.47999999999999</v>
      </c>
      <c r="N44">
        <v>151.54</v>
      </c>
      <c r="O44">
        <v>143.27000000000001</v>
      </c>
      <c r="P44">
        <v>141.83000000000001</v>
      </c>
      <c r="Q44">
        <v>128.41</v>
      </c>
      <c r="R44">
        <v>119.72</v>
      </c>
      <c r="S44">
        <v>111.3</v>
      </c>
      <c r="T44">
        <v>104.96</v>
      </c>
      <c r="U44">
        <v>98.99</v>
      </c>
      <c r="V44">
        <v>89.5</v>
      </c>
      <c r="W44" t="s">
        <v>67</v>
      </c>
    </row>
    <row r="45" spans="1:23" x14ac:dyDescent="0.25">
      <c r="A45" s="5" t="s">
        <v>112</v>
      </c>
      <c r="B45" s="5" t="s">
        <v>113</v>
      </c>
      <c r="C45">
        <v>60.61</v>
      </c>
      <c r="D45">
        <v>60.85</v>
      </c>
      <c r="E45">
        <v>60.15</v>
      </c>
      <c r="F45">
        <v>56.5</v>
      </c>
      <c r="G45">
        <v>53.26</v>
      </c>
      <c r="H45">
        <v>51.95</v>
      </c>
      <c r="I45">
        <v>49.42</v>
      </c>
      <c r="J45">
        <v>44.05</v>
      </c>
      <c r="K45">
        <v>43.95</v>
      </c>
      <c r="L45">
        <v>38.58</v>
      </c>
      <c r="M45">
        <v>31.01</v>
      </c>
      <c r="N45">
        <v>40.76</v>
      </c>
      <c r="O45">
        <v>39.799999999999997</v>
      </c>
      <c r="P45">
        <v>42.52</v>
      </c>
      <c r="Q45">
        <v>39.590000000000003</v>
      </c>
      <c r="R45">
        <v>37.58</v>
      </c>
      <c r="S45">
        <v>39.31</v>
      </c>
      <c r="T45">
        <v>13.39</v>
      </c>
      <c r="U45">
        <v>13.54</v>
      </c>
      <c r="V45">
        <v>12.72</v>
      </c>
      <c r="W45" t="s">
        <v>67</v>
      </c>
    </row>
    <row r="46" spans="1:23" x14ac:dyDescent="0.25">
      <c r="A46" s="5" t="s">
        <v>114</v>
      </c>
      <c r="B46" s="5" t="s">
        <v>115</v>
      </c>
      <c r="C46">
        <v>9.26</v>
      </c>
      <c r="D46">
        <v>0.23</v>
      </c>
      <c r="E46">
        <v>8.07</v>
      </c>
      <c r="F46">
        <v>11</v>
      </c>
      <c r="G46">
        <v>2.25</v>
      </c>
      <c r="H46">
        <v>10.89</v>
      </c>
      <c r="I46">
        <v>4.1399999999999997</v>
      </c>
      <c r="J46">
        <v>10.71</v>
      </c>
      <c r="K46">
        <v>9.6300000000000008</v>
      </c>
      <c r="L46">
        <v>13.28</v>
      </c>
      <c r="M46">
        <v>15.24</v>
      </c>
      <c r="N46">
        <v>7.68</v>
      </c>
      <c r="O46">
        <v>12.42</v>
      </c>
      <c r="P46">
        <v>7.02</v>
      </c>
      <c r="Q46">
        <v>2.38</v>
      </c>
      <c r="R46">
        <v>0.85</v>
      </c>
      <c r="S46">
        <v>2.97</v>
      </c>
      <c r="T46">
        <v>8.3000000000000007</v>
      </c>
      <c r="U46">
        <v>6.02</v>
      </c>
      <c r="V46">
        <v>2.4500000000000002</v>
      </c>
      <c r="W46" t="s">
        <v>67</v>
      </c>
    </row>
    <row r="47" spans="1:23" x14ac:dyDescent="0.25">
      <c r="A47" s="5" t="s">
        <v>116</v>
      </c>
      <c r="B47" s="5" t="s">
        <v>117</v>
      </c>
      <c r="C47">
        <v>144.76</v>
      </c>
      <c r="D47">
        <v>135.71</v>
      </c>
      <c r="E47">
        <v>132.57</v>
      </c>
      <c r="F47">
        <v>130.19999999999999</v>
      </c>
      <c r="G47">
        <v>130.15</v>
      </c>
      <c r="H47">
        <v>129.44</v>
      </c>
      <c r="I47">
        <v>125.08</v>
      </c>
      <c r="J47">
        <v>127.27</v>
      </c>
      <c r="K47">
        <v>127.42</v>
      </c>
      <c r="L47">
        <v>119.81</v>
      </c>
      <c r="M47">
        <v>148.49</v>
      </c>
      <c r="N47">
        <v>130.30000000000001</v>
      </c>
      <c r="O47">
        <v>128.94</v>
      </c>
      <c r="P47">
        <v>128.84</v>
      </c>
      <c r="Q47">
        <v>120.96</v>
      </c>
      <c r="R47">
        <v>112.06</v>
      </c>
      <c r="S47">
        <v>94.21</v>
      </c>
      <c r="T47">
        <v>66.569999999999993</v>
      </c>
      <c r="U47">
        <v>68.290000000000006</v>
      </c>
      <c r="V47">
        <v>67.25</v>
      </c>
      <c r="W47" t="s">
        <v>67</v>
      </c>
    </row>
    <row r="48" spans="1:23" x14ac:dyDescent="0.25">
      <c r="A48" s="5" t="s">
        <v>118</v>
      </c>
      <c r="B48" s="5" t="s">
        <v>119</v>
      </c>
      <c r="C48">
        <v>14845</v>
      </c>
      <c r="D48">
        <v>14399</v>
      </c>
      <c r="E48">
        <v>13739</v>
      </c>
      <c r="F48">
        <v>13263</v>
      </c>
      <c r="G48">
        <v>13936</v>
      </c>
      <c r="H48">
        <v>13737</v>
      </c>
      <c r="I48">
        <v>13334</v>
      </c>
      <c r="J48">
        <v>12516</v>
      </c>
      <c r="K48">
        <v>11924</v>
      </c>
      <c r="L48">
        <v>11291</v>
      </c>
      <c r="M48">
        <v>11071</v>
      </c>
      <c r="N48">
        <v>10909</v>
      </c>
      <c r="O48">
        <v>10345</v>
      </c>
      <c r="P48">
        <v>9949</v>
      </c>
      <c r="Q48">
        <v>9687</v>
      </c>
      <c r="R48">
        <v>9706</v>
      </c>
      <c r="S48">
        <v>10334</v>
      </c>
      <c r="T48">
        <v>9865</v>
      </c>
      <c r="U48">
        <v>9535</v>
      </c>
      <c r="V48">
        <v>9376</v>
      </c>
      <c r="W48">
        <v>9275</v>
      </c>
    </row>
    <row r="49" spans="1:23" x14ac:dyDescent="0.25">
      <c r="A49" s="5" t="s">
        <v>120</v>
      </c>
      <c r="B49" s="5" t="s">
        <v>121</v>
      </c>
      <c r="C49">
        <v>1126</v>
      </c>
      <c r="D49">
        <v>1046</v>
      </c>
      <c r="E49">
        <v>1007</v>
      </c>
      <c r="F49">
        <v>999.2</v>
      </c>
      <c r="G49">
        <v>1041</v>
      </c>
      <c r="H49">
        <v>922.5</v>
      </c>
      <c r="I49">
        <v>869.4</v>
      </c>
      <c r="J49">
        <v>840.5</v>
      </c>
      <c r="K49">
        <v>793.4</v>
      </c>
      <c r="L49">
        <v>728.9</v>
      </c>
      <c r="M49">
        <v>663.8</v>
      </c>
      <c r="N49">
        <v>637.70000000000005</v>
      </c>
      <c r="O49">
        <v>622.5</v>
      </c>
      <c r="P49">
        <v>594.70000000000005</v>
      </c>
      <c r="Q49">
        <v>570.1</v>
      </c>
      <c r="R49">
        <v>565.9</v>
      </c>
      <c r="S49">
        <v>566.5</v>
      </c>
      <c r="T49">
        <v>528.70000000000005</v>
      </c>
      <c r="U49">
        <v>504</v>
      </c>
      <c r="V49">
        <v>502.2</v>
      </c>
      <c r="W49" t="s">
        <v>67</v>
      </c>
    </row>
    <row r="50" spans="1:23" x14ac:dyDescent="0.25">
      <c r="A50" s="5" t="s">
        <v>122</v>
      </c>
      <c r="B50" s="5" t="s">
        <v>123</v>
      </c>
      <c r="C50">
        <v>75877</v>
      </c>
      <c r="D50">
        <v>72637</v>
      </c>
      <c r="E50">
        <v>73302</v>
      </c>
      <c r="F50">
        <v>75337</v>
      </c>
      <c r="G50">
        <v>74684</v>
      </c>
      <c r="H50">
        <v>67154</v>
      </c>
      <c r="I50">
        <v>65202</v>
      </c>
      <c r="J50">
        <v>67154</v>
      </c>
      <c r="K50">
        <v>66538</v>
      </c>
      <c r="L50">
        <v>64556</v>
      </c>
      <c r="M50">
        <v>59958</v>
      </c>
      <c r="N50">
        <v>58456</v>
      </c>
      <c r="O50">
        <v>60174</v>
      </c>
      <c r="P50">
        <v>59775</v>
      </c>
      <c r="Q50">
        <v>58852</v>
      </c>
      <c r="R50">
        <v>58304</v>
      </c>
      <c r="S50">
        <v>54819</v>
      </c>
      <c r="T50">
        <v>53594</v>
      </c>
      <c r="U50">
        <v>52858</v>
      </c>
      <c r="V50">
        <v>53562</v>
      </c>
      <c r="W50" t="s">
        <v>67</v>
      </c>
    </row>
    <row r="51" spans="1:23" x14ac:dyDescent="0.25">
      <c r="A51" s="5" t="s">
        <v>124</v>
      </c>
      <c r="B51" s="5" t="s">
        <v>125</v>
      </c>
      <c r="C51">
        <v>187324</v>
      </c>
      <c r="D51">
        <v>180222</v>
      </c>
      <c r="E51">
        <v>187223</v>
      </c>
      <c r="F51">
        <v>190292</v>
      </c>
      <c r="G51">
        <v>187207</v>
      </c>
      <c r="H51">
        <v>177233</v>
      </c>
      <c r="I51">
        <v>178053</v>
      </c>
      <c r="J51">
        <v>189637</v>
      </c>
      <c r="K51">
        <v>189185</v>
      </c>
      <c r="L51">
        <v>192833</v>
      </c>
      <c r="M51">
        <v>172620</v>
      </c>
      <c r="N51">
        <v>176413</v>
      </c>
      <c r="O51">
        <v>175882</v>
      </c>
      <c r="P51">
        <v>181053</v>
      </c>
      <c r="Q51">
        <v>168349</v>
      </c>
      <c r="R51">
        <v>156655</v>
      </c>
      <c r="S51">
        <v>136781</v>
      </c>
      <c r="T51">
        <v>135124</v>
      </c>
      <c r="U51">
        <v>131851</v>
      </c>
      <c r="V51">
        <v>121235</v>
      </c>
      <c r="W51" t="s">
        <v>67</v>
      </c>
    </row>
    <row r="52" spans="1:23" x14ac:dyDescent="0.25">
      <c r="A52" s="5" t="s">
        <v>126</v>
      </c>
      <c r="B52" s="5" t="s">
        <v>127</v>
      </c>
      <c r="C52" t="s">
        <v>67</v>
      </c>
      <c r="D52" t="s">
        <v>67</v>
      </c>
      <c r="E52" t="s">
        <v>67</v>
      </c>
      <c r="F52" t="s">
        <v>67</v>
      </c>
      <c r="G52" t="s">
        <v>67</v>
      </c>
      <c r="H52" t="s">
        <v>67</v>
      </c>
      <c r="I52" t="s">
        <v>67</v>
      </c>
      <c r="J52" t="s">
        <v>67</v>
      </c>
      <c r="K52" t="s">
        <v>67</v>
      </c>
      <c r="L52" t="s">
        <v>67</v>
      </c>
      <c r="M52" t="s">
        <v>67</v>
      </c>
      <c r="N52" t="s">
        <v>67</v>
      </c>
      <c r="O52" t="s">
        <v>67</v>
      </c>
      <c r="P52" t="s">
        <v>67</v>
      </c>
      <c r="Q52" t="s">
        <v>67</v>
      </c>
      <c r="R52" t="s">
        <v>67</v>
      </c>
      <c r="S52" t="s">
        <v>67</v>
      </c>
      <c r="T52" t="s">
        <v>67</v>
      </c>
      <c r="U52" t="s">
        <v>67</v>
      </c>
      <c r="V52" t="s">
        <v>67</v>
      </c>
      <c r="W52" t="s">
        <v>67</v>
      </c>
    </row>
    <row r="53" spans="1:23" x14ac:dyDescent="0.25">
      <c r="A53" s="5" t="s">
        <v>128</v>
      </c>
      <c r="B53" s="5" t="s">
        <v>129</v>
      </c>
      <c r="C53">
        <v>2277</v>
      </c>
      <c r="D53">
        <v>2389</v>
      </c>
      <c r="E53">
        <v>7169</v>
      </c>
      <c r="F53">
        <v>4592</v>
      </c>
      <c r="G53">
        <v>2346</v>
      </c>
      <c r="H53">
        <v>7032</v>
      </c>
      <c r="I53">
        <v>8595</v>
      </c>
      <c r="J53">
        <v>10099</v>
      </c>
      <c r="K53">
        <v>10122</v>
      </c>
      <c r="L53">
        <v>9087</v>
      </c>
      <c r="M53">
        <v>1716</v>
      </c>
      <c r="N53">
        <v>2979</v>
      </c>
      <c r="O53">
        <v>4456</v>
      </c>
      <c r="P53">
        <v>4392</v>
      </c>
      <c r="Q53">
        <v>3809</v>
      </c>
      <c r="R53">
        <v>4873</v>
      </c>
      <c r="S53">
        <v>3658</v>
      </c>
      <c r="T53">
        <v>2007</v>
      </c>
      <c r="U53">
        <v>1070</v>
      </c>
      <c r="V53">
        <v>-6250</v>
      </c>
      <c r="W53" t="s">
        <v>67</v>
      </c>
    </row>
    <row r="54" spans="1:23" x14ac:dyDescent="0.25">
      <c r="A54" s="5" t="s">
        <v>130</v>
      </c>
      <c r="B54" s="5" t="s">
        <v>131</v>
      </c>
      <c r="C54">
        <v>38.700000000000003</v>
      </c>
      <c r="D54">
        <v>31.5</v>
      </c>
      <c r="E54">
        <v>17.3</v>
      </c>
      <c r="F54">
        <v>23</v>
      </c>
      <c r="G54">
        <v>47</v>
      </c>
      <c r="H54">
        <v>18.3</v>
      </c>
      <c r="I54">
        <v>17.899999999999999</v>
      </c>
      <c r="J54">
        <v>10</v>
      </c>
      <c r="K54">
        <v>8.5</v>
      </c>
      <c r="L54">
        <v>9.8000000000000007</v>
      </c>
      <c r="M54">
        <v>25.2</v>
      </c>
      <c r="N54">
        <v>10.1</v>
      </c>
      <c r="O54">
        <v>13.6</v>
      </c>
      <c r="P54">
        <v>16.3</v>
      </c>
      <c r="Q54">
        <v>15.9</v>
      </c>
      <c r="R54">
        <v>21</v>
      </c>
      <c r="S54">
        <v>15.6</v>
      </c>
      <c r="T54">
        <v>11.5</v>
      </c>
      <c r="U54">
        <v>13.7</v>
      </c>
      <c r="V54" t="s">
        <v>67</v>
      </c>
      <c r="W54" t="s">
        <v>67</v>
      </c>
    </row>
    <row r="55" spans="1:23" x14ac:dyDescent="0.25">
      <c r="A55" s="5" t="s">
        <v>132</v>
      </c>
      <c r="B55" s="5" t="s">
        <v>133</v>
      </c>
      <c r="C55">
        <v>0.36</v>
      </c>
      <c r="D55">
        <v>0.32</v>
      </c>
      <c r="E55">
        <v>0.5</v>
      </c>
      <c r="F55">
        <v>0.56000000000000005</v>
      </c>
      <c r="G55">
        <v>0.47</v>
      </c>
      <c r="H55">
        <v>0.59</v>
      </c>
      <c r="I55">
        <v>0.66</v>
      </c>
      <c r="J55">
        <v>0.53</v>
      </c>
      <c r="K55">
        <v>0.46</v>
      </c>
      <c r="L55">
        <v>0.47</v>
      </c>
      <c r="M55">
        <v>0.2</v>
      </c>
      <c r="N55">
        <v>0.17</v>
      </c>
      <c r="O55">
        <v>0.35</v>
      </c>
      <c r="P55">
        <v>0.4</v>
      </c>
      <c r="Q55">
        <v>0.36</v>
      </c>
      <c r="R55">
        <v>0.35</v>
      </c>
      <c r="S55">
        <v>0.42</v>
      </c>
      <c r="T55">
        <v>0.17</v>
      </c>
      <c r="U55">
        <v>0.11</v>
      </c>
      <c r="V55">
        <v>0.09</v>
      </c>
      <c r="W55" t="s">
        <v>67</v>
      </c>
    </row>
    <row r="56" spans="1:23" x14ac:dyDescent="0.25">
      <c r="A56" s="5" t="s">
        <v>134</v>
      </c>
      <c r="B56" s="5" t="s">
        <v>135</v>
      </c>
      <c r="C56">
        <v>0.92</v>
      </c>
      <c r="D56">
        <v>0.77</v>
      </c>
      <c r="E56">
        <v>1.2</v>
      </c>
      <c r="F56">
        <v>1.41</v>
      </c>
      <c r="G56">
        <v>1.29</v>
      </c>
      <c r="H56">
        <v>1.62</v>
      </c>
      <c r="I56">
        <v>1.93</v>
      </c>
      <c r="J56">
        <v>1.75</v>
      </c>
      <c r="K56">
        <v>1.44</v>
      </c>
      <c r="L56">
        <v>1.61</v>
      </c>
      <c r="M56">
        <v>0.99</v>
      </c>
      <c r="N56">
        <v>0.98</v>
      </c>
      <c r="O56">
        <v>1.94</v>
      </c>
      <c r="P56">
        <v>2.4900000000000002</v>
      </c>
      <c r="Q56">
        <v>2.29</v>
      </c>
      <c r="R56">
        <v>2.2999999999999998</v>
      </c>
      <c r="S56">
        <v>2.13</v>
      </c>
      <c r="T56">
        <v>1.34</v>
      </c>
      <c r="U56">
        <v>0.81</v>
      </c>
      <c r="V56">
        <v>0.61</v>
      </c>
      <c r="W56" t="s">
        <v>67</v>
      </c>
    </row>
    <row r="57" spans="1:23" x14ac:dyDescent="0.25">
      <c r="A57" s="5" t="s">
        <v>136</v>
      </c>
      <c r="B57" s="5" t="s">
        <v>137</v>
      </c>
      <c r="C57">
        <v>6.02</v>
      </c>
      <c r="D57">
        <v>201.77</v>
      </c>
      <c r="E57">
        <v>8.9600000000000009</v>
      </c>
      <c r="F57">
        <v>7.23</v>
      </c>
      <c r="G57">
        <v>30.54</v>
      </c>
      <c r="H57">
        <v>7.7</v>
      </c>
      <c r="I57">
        <v>22.94</v>
      </c>
      <c r="J57">
        <v>7.15</v>
      </c>
      <c r="K57">
        <v>6.51</v>
      </c>
      <c r="L57">
        <v>4.62</v>
      </c>
      <c r="M57">
        <v>1.99</v>
      </c>
      <c r="N57">
        <v>3.41</v>
      </c>
      <c r="O57">
        <v>4.01</v>
      </c>
      <c r="P57">
        <v>8.0399999999999991</v>
      </c>
      <c r="Q57">
        <v>19.559999999999999</v>
      </c>
      <c r="R57">
        <v>49.82</v>
      </c>
      <c r="S57">
        <v>15.66</v>
      </c>
      <c r="T57">
        <v>2.17</v>
      </c>
      <c r="U57">
        <v>1.82</v>
      </c>
      <c r="V57">
        <v>3.14</v>
      </c>
      <c r="W57" t="s">
        <v>67</v>
      </c>
    </row>
    <row r="58" spans="1:23" x14ac:dyDescent="0.25">
      <c r="A58" s="5" t="s">
        <v>138</v>
      </c>
      <c r="B58" s="5" t="s">
        <v>139</v>
      </c>
      <c r="C58">
        <v>0.34</v>
      </c>
      <c r="D58">
        <v>0.41</v>
      </c>
      <c r="E58">
        <v>0.64</v>
      </c>
      <c r="F58">
        <v>0.24</v>
      </c>
      <c r="G58">
        <v>0.28000000000000003</v>
      </c>
      <c r="H58">
        <v>1.66</v>
      </c>
      <c r="I58">
        <v>0.87</v>
      </c>
      <c r="J58">
        <v>1.2</v>
      </c>
      <c r="K58">
        <v>0.3</v>
      </c>
      <c r="L58">
        <v>1.94</v>
      </c>
      <c r="M58">
        <v>1.32</v>
      </c>
      <c r="N58">
        <v>1.34</v>
      </c>
      <c r="O58">
        <v>1.1000000000000001</v>
      </c>
      <c r="P58">
        <v>0.97</v>
      </c>
      <c r="Q58">
        <v>1.08</v>
      </c>
      <c r="R58">
        <v>1.06</v>
      </c>
      <c r="S58">
        <v>0.86</v>
      </c>
      <c r="T58">
        <v>1.94</v>
      </c>
      <c r="U58">
        <v>2.37</v>
      </c>
      <c r="V58" t="s">
        <v>67</v>
      </c>
      <c r="W58" t="s">
        <v>67</v>
      </c>
    </row>
    <row r="59" spans="1:23" x14ac:dyDescent="0.25">
      <c r="A59" s="5" t="s">
        <v>140</v>
      </c>
      <c r="B59" s="5" t="s">
        <v>141</v>
      </c>
      <c r="C59">
        <v>2.6</v>
      </c>
      <c r="D59">
        <v>3.2</v>
      </c>
      <c r="E59">
        <v>5.8</v>
      </c>
      <c r="F59">
        <v>4.4000000000000004</v>
      </c>
      <c r="G59">
        <v>2.1</v>
      </c>
      <c r="H59">
        <v>5.5</v>
      </c>
      <c r="I59">
        <v>5.6</v>
      </c>
      <c r="J59">
        <v>10</v>
      </c>
      <c r="K59">
        <v>11.7</v>
      </c>
      <c r="L59">
        <v>10.199999999999999</v>
      </c>
      <c r="M59">
        <v>4</v>
      </c>
      <c r="N59">
        <v>9.9</v>
      </c>
      <c r="O59">
        <v>7.3</v>
      </c>
      <c r="P59">
        <v>6.1</v>
      </c>
      <c r="Q59">
        <v>6.3</v>
      </c>
      <c r="R59">
        <v>4.8</v>
      </c>
      <c r="S59">
        <v>6.4</v>
      </c>
      <c r="T59">
        <v>8.6999999999999993</v>
      </c>
      <c r="U59">
        <v>7.3</v>
      </c>
      <c r="V59" t="s">
        <v>67</v>
      </c>
      <c r="W59" t="s">
        <v>67</v>
      </c>
    </row>
    <row r="60" spans="1:23" x14ac:dyDescent="0.25">
      <c r="A60" s="5" t="s">
        <v>142</v>
      </c>
      <c r="B60" s="5" t="s">
        <v>143</v>
      </c>
      <c r="C60">
        <v>3.14</v>
      </c>
      <c r="D60">
        <v>3.18</v>
      </c>
      <c r="E60">
        <v>9.2200000000000006</v>
      </c>
      <c r="F60">
        <v>6.07</v>
      </c>
      <c r="G60">
        <v>3.46</v>
      </c>
      <c r="H60">
        <v>10.77</v>
      </c>
      <c r="I60">
        <v>14.04</v>
      </c>
      <c r="J60">
        <v>17.38</v>
      </c>
      <c r="K60">
        <v>16.54</v>
      </c>
      <c r="L60">
        <v>16.12</v>
      </c>
      <c r="M60">
        <v>4.82</v>
      </c>
      <c r="N60">
        <v>6.28</v>
      </c>
      <c r="O60">
        <v>9.1199999999999992</v>
      </c>
      <c r="P60">
        <v>8.09</v>
      </c>
      <c r="Q60">
        <v>7.34</v>
      </c>
      <c r="R60">
        <v>9.91</v>
      </c>
      <c r="S60">
        <v>7.57</v>
      </c>
      <c r="T60">
        <v>11.64</v>
      </c>
      <c r="U60">
        <v>5.93</v>
      </c>
      <c r="V60">
        <v>-36.26</v>
      </c>
      <c r="W60" t="s">
        <v>67</v>
      </c>
    </row>
    <row r="61" spans="1:23" x14ac:dyDescent="0.25">
      <c r="A61" s="5" t="s">
        <v>144</v>
      </c>
      <c r="B61" s="5" t="s">
        <v>145</v>
      </c>
      <c r="C61">
        <v>1.22</v>
      </c>
      <c r="D61">
        <v>1.33</v>
      </c>
      <c r="E61">
        <v>3.83</v>
      </c>
      <c r="F61">
        <v>2.41</v>
      </c>
      <c r="G61">
        <v>1.25</v>
      </c>
      <c r="H61">
        <v>3.97</v>
      </c>
      <c r="I61">
        <v>4.83</v>
      </c>
      <c r="J61">
        <v>5.33</v>
      </c>
      <c r="K61">
        <v>5.35</v>
      </c>
      <c r="L61">
        <v>4.71</v>
      </c>
      <c r="M61">
        <v>0.99</v>
      </c>
      <c r="N61">
        <v>1.69</v>
      </c>
      <c r="O61">
        <v>2.5299999999999998</v>
      </c>
      <c r="P61">
        <v>2.4300000000000002</v>
      </c>
      <c r="Q61">
        <v>2.2599999999999998</v>
      </c>
      <c r="R61">
        <v>3.46</v>
      </c>
      <c r="S61">
        <v>2.67</v>
      </c>
      <c r="T61">
        <v>1.49</v>
      </c>
      <c r="U61">
        <v>0.81</v>
      </c>
      <c r="V61">
        <v>-5.16</v>
      </c>
      <c r="W61" t="s">
        <v>67</v>
      </c>
    </row>
    <row r="62" spans="1:23" x14ac:dyDescent="0.25">
      <c r="A62" s="5" t="s">
        <v>146</v>
      </c>
      <c r="B62" s="5" t="s">
        <v>147</v>
      </c>
      <c r="C62">
        <v>1.98</v>
      </c>
      <c r="D62">
        <v>1.88</v>
      </c>
      <c r="E62">
        <v>4.7300000000000004</v>
      </c>
      <c r="F62">
        <v>3.3</v>
      </c>
      <c r="G62">
        <v>2.16</v>
      </c>
      <c r="H62">
        <v>5.44</v>
      </c>
      <c r="I62">
        <v>6.69</v>
      </c>
      <c r="J62">
        <v>7.6</v>
      </c>
      <c r="K62">
        <v>7.27</v>
      </c>
      <c r="L62">
        <v>7.17</v>
      </c>
      <c r="M62">
        <v>2.59</v>
      </c>
      <c r="N62">
        <v>3.84</v>
      </c>
      <c r="O62">
        <v>4.82</v>
      </c>
      <c r="P62">
        <v>4.79</v>
      </c>
      <c r="Q62">
        <v>4.21</v>
      </c>
      <c r="R62">
        <v>4.9800000000000004</v>
      </c>
      <c r="S62">
        <v>4.05</v>
      </c>
      <c r="T62">
        <v>3.9</v>
      </c>
      <c r="U62">
        <v>2.99</v>
      </c>
      <c r="V62">
        <v>-5</v>
      </c>
      <c r="W62" t="s">
        <v>67</v>
      </c>
    </row>
    <row r="63" spans="1:23" x14ac:dyDescent="0.25">
      <c r="A63" s="5" t="s">
        <v>148</v>
      </c>
      <c r="B63" s="5" t="s">
        <v>148</v>
      </c>
      <c r="C63">
        <v>1.31</v>
      </c>
      <c r="D63">
        <v>1.43</v>
      </c>
      <c r="E63">
        <v>4.18</v>
      </c>
      <c r="F63">
        <v>2.63</v>
      </c>
      <c r="G63">
        <v>1.41</v>
      </c>
      <c r="H63">
        <v>4.32</v>
      </c>
      <c r="I63">
        <v>5.55</v>
      </c>
      <c r="J63">
        <v>6.02</v>
      </c>
      <c r="K63">
        <v>5.71</v>
      </c>
      <c r="L63">
        <v>5.19</v>
      </c>
      <c r="M63">
        <v>1.01</v>
      </c>
      <c r="N63">
        <v>1.96</v>
      </c>
      <c r="O63">
        <v>2.82</v>
      </c>
      <c r="P63">
        <v>2.67</v>
      </c>
      <c r="Q63">
        <v>2.4</v>
      </c>
      <c r="R63">
        <v>3.32</v>
      </c>
      <c r="S63">
        <v>3.16</v>
      </c>
      <c r="T63">
        <v>2.34</v>
      </c>
      <c r="U63">
        <v>1.18</v>
      </c>
      <c r="V63">
        <v>-6.86</v>
      </c>
      <c r="W63" t="s">
        <v>67</v>
      </c>
    </row>
    <row r="64" spans="1:23" x14ac:dyDescent="0.25">
      <c r="A64" s="5" t="s">
        <v>149</v>
      </c>
      <c r="B64" s="5" t="s">
        <v>150</v>
      </c>
      <c r="C64">
        <v>58.71</v>
      </c>
      <c r="D64">
        <v>61.26</v>
      </c>
      <c r="E64">
        <v>60.55</v>
      </c>
      <c r="F64">
        <v>60.28</v>
      </c>
      <c r="G64">
        <v>60.75</v>
      </c>
      <c r="H64">
        <v>65.02</v>
      </c>
      <c r="I64">
        <v>65.27</v>
      </c>
      <c r="J64">
        <v>66.14</v>
      </c>
      <c r="K64">
        <v>67.37</v>
      </c>
      <c r="L64">
        <v>65.55</v>
      </c>
      <c r="M64">
        <v>65.13</v>
      </c>
      <c r="N64">
        <v>65.11</v>
      </c>
      <c r="O64">
        <v>65.41</v>
      </c>
      <c r="P64">
        <v>69.58</v>
      </c>
      <c r="Q64">
        <v>68.86</v>
      </c>
      <c r="R64">
        <v>66.760000000000005</v>
      </c>
      <c r="S64">
        <v>70.239999999999995</v>
      </c>
      <c r="T64">
        <v>74.09</v>
      </c>
      <c r="U64">
        <v>72.67</v>
      </c>
      <c r="V64">
        <v>72.23</v>
      </c>
      <c r="W64" t="s">
        <v>67</v>
      </c>
    </row>
    <row r="65" spans="1:23" x14ac:dyDescent="0.25">
      <c r="A65" s="5" t="s">
        <v>151</v>
      </c>
      <c r="B65" s="5" t="s">
        <v>152</v>
      </c>
      <c r="C65">
        <v>41.87</v>
      </c>
      <c r="D65">
        <v>44.84</v>
      </c>
      <c r="E65">
        <v>45.37</v>
      </c>
      <c r="F65">
        <v>43.4</v>
      </c>
      <c r="G65">
        <v>40.92</v>
      </c>
      <c r="H65">
        <v>40.130000000000003</v>
      </c>
      <c r="I65">
        <v>39.520000000000003</v>
      </c>
      <c r="J65">
        <v>34.61</v>
      </c>
      <c r="K65">
        <v>34.49</v>
      </c>
      <c r="L65">
        <v>32.200000000000003</v>
      </c>
      <c r="M65">
        <v>20.88</v>
      </c>
      <c r="N65">
        <v>31.28</v>
      </c>
      <c r="O65">
        <v>30.87</v>
      </c>
      <c r="P65">
        <v>33</v>
      </c>
      <c r="Q65">
        <v>32.729999999999997</v>
      </c>
      <c r="R65">
        <v>33.54</v>
      </c>
      <c r="S65">
        <v>41.72</v>
      </c>
      <c r="T65">
        <v>20.12</v>
      </c>
      <c r="U65">
        <v>19.829999999999998</v>
      </c>
      <c r="V65">
        <v>18.920000000000002</v>
      </c>
      <c r="W65" t="s">
        <v>67</v>
      </c>
    </row>
    <row r="66" spans="1:23" x14ac:dyDescent="0.25">
      <c r="A66" s="5" t="s">
        <v>153</v>
      </c>
      <c r="B66" s="5" t="s">
        <v>154</v>
      </c>
      <c r="C66">
        <v>58.13</v>
      </c>
      <c r="D66">
        <v>55.16</v>
      </c>
      <c r="E66">
        <v>54.63</v>
      </c>
      <c r="F66">
        <v>56.6</v>
      </c>
      <c r="G66">
        <v>59.08</v>
      </c>
      <c r="H66">
        <v>59.87</v>
      </c>
      <c r="I66">
        <v>60.48</v>
      </c>
      <c r="J66">
        <v>65.39</v>
      </c>
      <c r="K66">
        <v>65.510000000000005</v>
      </c>
      <c r="L66">
        <v>67.8</v>
      </c>
      <c r="M66">
        <v>79.12</v>
      </c>
      <c r="N66">
        <v>68.72</v>
      </c>
      <c r="O66">
        <v>69.13</v>
      </c>
      <c r="P66">
        <v>67</v>
      </c>
      <c r="Q66">
        <v>67.27</v>
      </c>
      <c r="R66">
        <v>66.459999999999994</v>
      </c>
      <c r="S66">
        <v>58.28</v>
      </c>
      <c r="T66">
        <v>79.88</v>
      </c>
      <c r="U66">
        <v>80.17</v>
      </c>
      <c r="V66">
        <v>81.08</v>
      </c>
      <c r="W66" t="s">
        <v>67</v>
      </c>
    </row>
    <row r="67" spans="1:23" x14ac:dyDescent="0.25">
      <c r="A67" s="5" t="s">
        <v>155</v>
      </c>
      <c r="B67" s="5" t="s">
        <v>156</v>
      </c>
      <c r="C67">
        <v>138.84</v>
      </c>
      <c r="D67">
        <v>123.02</v>
      </c>
      <c r="E67">
        <v>120.39</v>
      </c>
      <c r="F67">
        <v>130.41999999999999</v>
      </c>
      <c r="G67">
        <v>144.36000000000001</v>
      </c>
      <c r="H67">
        <v>149.16999999999999</v>
      </c>
      <c r="I67">
        <v>153.06</v>
      </c>
      <c r="J67">
        <v>188.94</v>
      </c>
      <c r="K67">
        <v>189.91</v>
      </c>
      <c r="L67">
        <v>210.54</v>
      </c>
      <c r="M67">
        <v>378.87</v>
      </c>
      <c r="N67">
        <v>219.71</v>
      </c>
      <c r="O67">
        <v>223.94</v>
      </c>
      <c r="P67">
        <v>203.02</v>
      </c>
      <c r="Q67">
        <v>205.53</v>
      </c>
      <c r="R67">
        <v>198.16</v>
      </c>
      <c r="S67">
        <v>139.68</v>
      </c>
      <c r="T67">
        <v>397.06</v>
      </c>
      <c r="U67">
        <v>404.24</v>
      </c>
      <c r="V67">
        <v>428.53</v>
      </c>
      <c r="W67" t="s">
        <v>67</v>
      </c>
    </row>
    <row r="68" spans="1:23" x14ac:dyDescent="0.25">
      <c r="A68" s="5"/>
      <c r="B68" s="5"/>
    </row>
    <row r="69" spans="1:23" x14ac:dyDescent="0.25">
      <c r="A69" s="5" t="s">
        <v>157</v>
      </c>
      <c r="B69" s="5" t="s">
        <v>158</v>
      </c>
      <c r="C69">
        <v>58.73</v>
      </c>
      <c r="D69">
        <v>61.29</v>
      </c>
      <c r="E69">
        <v>60.58</v>
      </c>
      <c r="F69">
        <v>60.29</v>
      </c>
      <c r="G69">
        <v>60.75</v>
      </c>
      <c r="H69">
        <v>65.040000000000006</v>
      </c>
      <c r="I69">
        <v>65.28</v>
      </c>
      <c r="J69">
        <v>66.16</v>
      </c>
      <c r="K69">
        <v>67.38</v>
      </c>
      <c r="L69">
        <v>65.55</v>
      </c>
      <c r="M69">
        <v>65.11</v>
      </c>
      <c r="N69">
        <v>65.08</v>
      </c>
      <c r="O69">
        <v>65.38</v>
      </c>
      <c r="P69">
        <v>69.62</v>
      </c>
      <c r="Q69">
        <v>68.88</v>
      </c>
      <c r="R69">
        <v>66.77</v>
      </c>
      <c r="S69">
        <v>70.209999999999994</v>
      </c>
      <c r="T69">
        <v>74.09</v>
      </c>
      <c r="U69">
        <v>72.67</v>
      </c>
      <c r="V69">
        <v>72.23</v>
      </c>
    </row>
    <row r="70" spans="1:23" x14ac:dyDescent="0.25">
      <c r="A70" s="5" t="s">
        <v>159</v>
      </c>
      <c r="B70" s="5" t="s">
        <v>160</v>
      </c>
      <c r="C70">
        <v>21.59</v>
      </c>
      <c r="D70">
        <v>23.54</v>
      </c>
      <c r="E70">
        <v>68.010000000000005</v>
      </c>
      <c r="F70">
        <v>42.85</v>
      </c>
      <c r="G70">
        <v>22.26</v>
      </c>
      <c r="H70">
        <v>68.48</v>
      </c>
      <c r="I70">
        <v>79.69</v>
      </c>
      <c r="J70">
        <v>87.92</v>
      </c>
      <c r="K70">
        <v>88.82</v>
      </c>
      <c r="L70">
        <v>77.75</v>
      </c>
      <c r="M70">
        <v>12.63</v>
      </c>
      <c r="N70">
        <v>21.45</v>
      </c>
      <c r="O70">
        <v>32.18</v>
      </c>
      <c r="P70">
        <v>30.81</v>
      </c>
      <c r="Q70">
        <v>28.74</v>
      </c>
      <c r="R70">
        <v>39.51</v>
      </c>
      <c r="S70">
        <v>33.96</v>
      </c>
      <c r="T70">
        <v>18.86</v>
      </c>
      <c r="U70">
        <v>10.3</v>
      </c>
      <c r="V70">
        <v>-65.47</v>
      </c>
    </row>
    <row r="71" spans="1:23" x14ac:dyDescent="0.25">
      <c r="A71" s="5" t="s">
        <v>161</v>
      </c>
      <c r="B71" s="5" t="s">
        <v>162</v>
      </c>
      <c r="C71">
        <v>42.53</v>
      </c>
      <c r="D71">
        <v>42.84</v>
      </c>
      <c r="E71">
        <v>107.5</v>
      </c>
      <c r="F71">
        <v>96.33</v>
      </c>
      <c r="G71">
        <v>45.41</v>
      </c>
      <c r="H71">
        <v>126.61</v>
      </c>
      <c r="I71">
        <v>139.63999999999999</v>
      </c>
      <c r="J71">
        <v>159.71</v>
      </c>
      <c r="K71">
        <v>157.19</v>
      </c>
      <c r="L71">
        <v>156.11000000000001</v>
      </c>
      <c r="M71">
        <v>53.23</v>
      </c>
      <c r="N71">
        <v>69.819999999999993</v>
      </c>
      <c r="O71">
        <v>86.76</v>
      </c>
      <c r="P71">
        <v>104.49</v>
      </c>
      <c r="Q71">
        <v>97.19</v>
      </c>
      <c r="R71">
        <v>80.86</v>
      </c>
      <c r="S71">
        <v>55.35</v>
      </c>
      <c r="T71">
        <v>61.93</v>
      </c>
      <c r="U71">
        <v>51.22</v>
      </c>
      <c r="V71">
        <v>-18.66</v>
      </c>
    </row>
    <row r="72" spans="1:23" x14ac:dyDescent="0.25">
      <c r="A72" s="5" t="s">
        <v>163</v>
      </c>
      <c r="B72" s="5" t="s">
        <v>164</v>
      </c>
      <c r="C72">
        <v>6.09</v>
      </c>
      <c r="D72">
        <v>6.06</v>
      </c>
      <c r="E72">
        <v>6.15</v>
      </c>
      <c r="F72">
        <v>6.15</v>
      </c>
      <c r="G72">
        <v>6.36</v>
      </c>
      <c r="H72">
        <v>6.31</v>
      </c>
      <c r="I72">
        <v>6.96</v>
      </c>
      <c r="J72">
        <v>6.84</v>
      </c>
      <c r="K72">
        <v>6.43</v>
      </c>
      <c r="L72">
        <v>6.67</v>
      </c>
      <c r="M72">
        <v>7.98</v>
      </c>
      <c r="N72">
        <v>9.16</v>
      </c>
      <c r="O72">
        <v>8.75</v>
      </c>
      <c r="P72">
        <v>8.67</v>
      </c>
      <c r="Q72">
        <v>8.36</v>
      </c>
      <c r="R72">
        <v>8.41</v>
      </c>
      <c r="S72">
        <v>9.3000000000000007</v>
      </c>
      <c r="T72">
        <v>12.41</v>
      </c>
      <c r="U72">
        <v>11.41</v>
      </c>
      <c r="V72">
        <v>10.48</v>
      </c>
    </row>
    <row r="73" spans="1:23" x14ac:dyDescent="0.25">
      <c r="A73" s="5" t="s">
        <v>165</v>
      </c>
      <c r="B73" s="5" t="s">
        <v>166</v>
      </c>
      <c r="C73">
        <v>34.369999999999997</v>
      </c>
      <c r="D73">
        <v>32.74</v>
      </c>
      <c r="E73">
        <v>33.79</v>
      </c>
      <c r="F73">
        <v>33.94</v>
      </c>
      <c r="G73">
        <v>33.4</v>
      </c>
      <c r="H73">
        <v>29.63</v>
      </c>
      <c r="I73">
        <v>29.31</v>
      </c>
      <c r="J73">
        <v>27.35</v>
      </c>
      <c r="K73">
        <v>27.69</v>
      </c>
      <c r="L73">
        <v>28.91</v>
      </c>
      <c r="M73">
        <v>29.84</v>
      </c>
      <c r="N73">
        <v>30.62</v>
      </c>
      <c r="O73">
        <v>30.27</v>
      </c>
      <c r="P73">
        <v>25.74</v>
      </c>
      <c r="Q73">
        <v>26.05</v>
      </c>
      <c r="R73">
        <v>27.83</v>
      </c>
      <c r="S73">
        <v>28.15</v>
      </c>
      <c r="T73">
        <v>23.77</v>
      </c>
      <c r="U73">
        <v>24.75</v>
      </c>
      <c r="V73">
        <v>25.43</v>
      </c>
    </row>
    <row r="74" spans="1:23" x14ac:dyDescent="0.25">
      <c r="A74" s="5" t="s">
        <v>167</v>
      </c>
      <c r="B74" s="5" t="s">
        <v>168</v>
      </c>
      <c r="C74">
        <v>1.31</v>
      </c>
      <c r="D74">
        <v>1.43</v>
      </c>
      <c r="E74">
        <v>4.18</v>
      </c>
      <c r="F74">
        <v>2.63</v>
      </c>
      <c r="G74">
        <v>1.41</v>
      </c>
      <c r="H74">
        <v>4.32</v>
      </c>
      <c r="I74">
        <v>5.55</v>
      </c>
      <c r="J74">
        <v>6.02</v>
      </c>
      <c r="K74">
        <v>5.71</v>
      </c>
      <c r="L74">
        <v>5.19</v>
      </c>
      <c r="M74">
        <v>1.01</v>
      </c>
      <c r="N74">
        <v>1.96</v>
      </c>
      <c r="O74">
        <v>2.81</v>
      </c>
      <c r="P74">
        <v>2.67</v>
      </c>
      <c r="Q74">
        <v>2.4</v>
      </c>
      <c r="R74">
        <v>3.32</v>
      </c>
      <c r="S74">
        <v>3.16</v>
      </c>
      <c r="T74">
        <v>2.34</v>
      </c>
      <c r="U74">
        <v>1.18</v>
      </c>
      <c r="V74">
        <v>-6.86</v>
      </c>
    </row>
    <row r="75" spans="1:23" x14ac:dyDescent="0.25">
      <c r="A75" s="5" t="s">
        <v>169</v>
      </c>
      <c r="B75" s="5" t="s">
        <v>170</v>
      </c>
      <c r="C75">
        <v>3.65</v>
      </c>
      <c r="D75">
        <v>3.71</v>
      </c>
      <c r="E75">
        <v>9.4</v>
      </c>
      <c r="F75">
        <v>8.34</v>
      </c>
      <c r="G75">
        <v>4.47</v>
      </c>
      <c r="H75">
        <v>12.04</v>
      </c>
      <c r="I75">
        <v>14.47</v>
      </c>
      <c r="J75">
        <v>17.100000000000001</v>
      </c>
      <c r="K75">
        <v>15.48</v>
      </c>
      <c r="L75">
        <v>16.84</v>
      </c>
      <c r="M75">
        <v>7.22</v>
      </c>
      <c r="N75">
        <v>9.64</v>
      </c>
      <c r="O75">
        <v>11.4</v>
      </c>
      <c r="P75">
        <v>14.01</v>
      </c>
      <c r="Q75">
        <v>12.03</v>
      </c>
      <c r="R75">
        <v>11.31</v>
      </c>
      <c r="S75" t="s">
        <v>67</v>
      </c>
      <c r="T75" t="s">
        <v>67</v>
      </c>
      <c r="U75" t="s">
        <v>67</v>
      </c>
      <c r="V75" t="s">
        <v>67</v>
      </c>
    </row>
    <row r="76" spans="1:23" x14ac:dyDescent="0.25">
      <c r="A76" s="5" t="s">
        <v>171</v>
      </c>
      <c r="B76" s="5" t="s">
        <v>172</v>
      </c>
      <c r="C76">
        <v>121.66</v>
      </c>
      <c r="D76">
        <v>136.76</v>
      </c>
      <c r="E76">
        <v>134.16</v>
      </c>
      <c r="F76">
        <v>127.68</v>
      </c>
      <c r="G76">
        <v>122.33</v>
      </c>
      <c r="H76">
        <v>135.12</v>
      </c>
      <c r="I76">
        <v>134.15</v>
      </c>
      <c r="J76">
        <v>125.37</v>
      </c>
      <c r="K76">
        <v>123.46</v>
      </c>
      <c r="L76">
        <v>110.45</v>
      </c>
      <c r="M76">
        <v>69.17</v>
      </c>
      <c r="N76">
        <v>66.790000000000006</v>
      </c>
      <c r="O76">
        <v>65.83</v>
      </c>
      <c r="P76">
        <v>68.510000000000005</v>
      </c>
      <c r="Q76">
        <v>64.41</v>
      </c>
      <c r="R76">
        <v>59.02</v>
      </c>
      <c r="S76">
        <v>82.28</v>
      </c>
      <c r="T76">
        <v>84.63</v>
      </c>
      <c r="U76">
        <v>80.11</v>
      </c>
      <c r="V76">
        <v>74.400000000000006</v>
      </c>
    </row>
    <row r="77" spans="1:23" x14ac:dyDescent="0.25">
      <c r="A77" s="5" t="s">
        <v>173</v>
      </c>
      <c r="B77" s="5" t="s">
        <v>174</v>
      </c>
      <c r="C77">
        <v>202.25</v>
      </c>
      <c r="D77">
        <v>204.2</v>
      </c>
      <c r="E77">
        <v>204.47</v>
      </c>
      <c r="F77">
        <v>207.87</v>
      </c>
      <c r="G77">
        <v>171.3</v>
      </c>
      <c r="H77">
        <v>193.71</v>
      </c>
      <c r="I77">
        <v>199</v>
      </c>
      <c r="J77">
        <v>183.3</v>
      </c>
      <c r="K77">
        <v>193.82</v>
      </c>
      <c r="L77">
        <v>171.93</v>
      </c>
      <c r="M77">
        <v>158.02000000000001</v>
      </c>
      <c r="N77">
        <v>193.05</v>
      </c>
      <c r="O77">
        <v>195.69</v>
      </c>
      <c r="P77">
        <v>197.06</v>
      </c>
      <c r="Q77">
        <v>212.11</v>
      </c>
      <c r="R77">
        <v>167.6</v>
      </c>
      <c r="S77" t="s">
        <v>67</v>
      </c>
      <c r="T77" t="s">
        <v>67</v>
      </c>
      <c r="U77" t="s">
        <v>67</v>
      </c>
      <c r="V77" t="s">
        <v>67</v>
      </c>
    </row>
    <row r="78" spans="1:23" x14ac:dyDescent="0.25">
      <c r="A78" s="5" t="s">
        <v>175</v>
      </c>
      <c r="B78" s="5" t="s">
        <v>176</v>
      </c>
      <c r="C78">
        <v>45.752000000000002</v>
      </c>
      <c r="D78">
        <v>1533.452</v>
      </c>
      <c r="E78">
        <v>68.096000000000004</v>
      </c>
      <c r="F78">
        <v>54.948</v>
      </c>
      <c r="G78">
        <v>232.10400000000001</v>
      </c>
      <c r="H78">
        <v>54.67</v>
      </c>
      <c r="I78">
        <v>145.66900000000001</v>
      </c>
      <c r="J78">
        <v>45.402500000000003</v>
      </c>
      <c r="K78">
        <v>41.338500000000003</v>
      </c>
      <c r="L78">
        <v>29.568000000000001</v>
      </c>
      <c r="M78">
        <v>12.736000000000001</v>
      </c>
      <c r="N78">
        <v>21.824000000000002</v>
      </c>
      <c r="O78">
        <v>25.664000000000001</v>
      </c>
      <c r="P78">
        <v>51.456000000000003</v>
      </c>
      <c r="Q78">
        <v>125.184</v>
      </c>
      <c r="R78">
        <v>318.84800000000001</v>
      </c>
      <c r="S78">
        <v>100.224</v>
      </c>
      <c r="T78">
        <v>13.888</v>
      </c>
      <c r="U78">
        <v>11.648</v>
      </c>
      <c r="V78">
        <v>20.096</v>
      </c>
    </row>
    <row r="79" spans="1:23" x14ac:dyDescent="0.25">
      <c r="A79" s="5" t="s">
        <v>177</v>
      </c>
      <c r="B79" s="5" t="s">
        <v>178</v>
      </c>
      <c r="C79">
        <v>0</v>
      </c>
      <c r="D79">
        <v>0</v>
      </c>
      <c r="E79">
        <v>0</v>
      </c>
      <c r="F79">
        <v>0</v>
      </c>
      <c r="G79">
        <v>-0.5</v>
      </c>
      <c r="H79">
        <v>-0.75</v>
      </c>
      <c r="I79">
        <v>0</v>
      </c>
      <c r="J79">
        <v>0</v>
      </c>
      <c r="K79">
        <v>5.0000000000000711E-2</v>
      </c>
      <c r="L79">
        <v>0</v>
      </c>
      <c r="M79">
        <v>0</v>
      </c>
      <c r="N79">
        <v>0</v>
      </c>
      <c r="O79">
        <v>0</v>
      </c>
      <c r="P79">
        <v>0</v>
      </c>
      <c r="Q79">
        <v>0</v>
      </c>
      <c r="R79">
        <v>0</v>
      </c>
      <c r="S79">
        <v>0</v>
      </c>
      <c r="T79">
        <v>0</v>
      </c>
      <c r="U79">
        <v>0</v>
      </c>
      <c r="V79" t="s">
        <v>67</v>
      </c>
    </row>
    <row r="80" spans="1:23" x14ac:dyDescent="0.25">
      <c r="A80" s="5" t="s">
        <v>179</v>
      </c>
      <c r="B80" s="5" t="s">
        <v>180</v>
      </c>
      <c r="C80">
        <v>7.17</v>
      </c>
      <c r="D80">
        <v>0.88</v>
      </c>
      <c r="E80">
        <v>1.92</v>
      </c>
      <c r="F80">
        <v>-3.26</v>
      </c>
      <c r="G80">
        <v>4.1399999999999997</v>
      </c>
      <c r="H80">
        <v>-1.91</v>
      </c>
      <c r="I80">
        <v>0.03</v>
      </c>
      <c r="J80">
        <v>5.79</v>
      </c>
      <c r="K80">
        <v>2.98</v>
      </c>
      <c r="L80">
        <v>-12.31</v>
      </c>
      <c r="M80">
        <v>-0.7</v>
      </c>
      <c r="N80">
        <v>5.77</v>
      </c>
      <c r="O80">
        <v>1.02</v>
      </c>
      <c r="P80">
        <v>10.45</v>
      </c>
      <c r="Q80">
        <v>7.26</v>
      </c>
      <c r="R80">
        <v>7.57</v>
      </c>
      <c r="S80">
        <v>6.04</v>
      </c>
      <c r="T80">
        <v>6.03</v>
      </c>
      <c r="U80">
        <v>10.6</v>
      </c>
      <c r="V80" t="s">
        <v>67</v>
      </c>
    </row>
    <row r="81" spans="1:22" x14ac:dyDescent="0.25">
      <c r="A81" s="5" t="s">
        <v>181</v>
      </c>
      <c r="B81" s="5" t="s">
        <v>182</v>
      </c>
      <c r="C81">
        <v>3.32</v>
      </c>
      <c r="D81">
        <v>-0.15</v>
      </c>
      <c r="E81">
        <v>0.93</v>
      </c>
      <c r="F81">
        <v>-0.34</v>
      </c>
      <c r="G81">
        <v>0.75</v>
      </c>
      <c r="H81">
        <v>1.3</v>
      </c>
      <c r="I81">
        <v>2.93</v>
      </c>
      <c r="J81">
        <v>-1.18</v>
      </c>
      <c r="K81">
        <v>-3.34</v>
      </c>
      <c r="L81">
        <v>-2.41</v>
      </c>
      <c r="M81">
        <v>2.0299999999999998</v>
      </c>
      <c r="N81">
        <v>5.75</v>
      </c>
      <c r="O81">
        <v>6.24</v>
      </c>
      <c r="P81">
        <v>8.43</v>
      </c>
      <c r="Q81">
        <v>6.96</v>
      </c>
      <c r="R81">
        <v>6.55</v>
      </c>
      <c r="S81">
        <v>7.56</v>
      </c>
      <c r="T81" t="s">
        <v>67</v>
      </c>
      <c r="U81" t="s">
        <v>67</v>
      </c>
      <c r="V81" t="s">
        <v>67</v>
      </c>
    </row>
    <row r="82" spans="1:22" x14ac:dyDescent="0.25">
      <c r="A82" s="5" t="s">
        <v>183</v>
      </c>
      <c r="B82" s="5" t="s">
        <v>184</v>
      </c>
      <c r="C82">
        <v>2.17</v>
      </c>
      <c r="D82">
        <v>0.35</v>
      </c>
      <c r="E82">
        <v>0.18</v>
      </c>
      <c r="F82">
        <v>0.96</v>
      </c>
      <c r="G82">
        <v>2.21</v>
      </c>
      <c r="H82">
        <v>-1.08</v>
      </c>
      <c r="I82">
        <v>-0.84</v>
      </c>
      <c r="J82">
        <v>0.31</v>
      </c>
      <c r="K82">
        <v>-0.65</v>
      </c>
      <c r="L82">
        <v>0.85</v>
      </c>
      <c r="M82">
        <v>4.76</v>
      </c>
      <c r="N82">
        <v>6.41</v>
      </c>
      <c r="O82">
        <v>6.47</v>
      </c>
      <c r="P82">
        <v>7.47</v>
      </c>
      <c r="Q82">
        <v>7.5</v>
      </c>
      <c r="R82" t="s">
        <v>67</v>
      </c>
      <c r="S82" t="s">
        <v>67</v>
      </c>
      <c r="T82" t="s">
        <v>67</v>
      </c>
      <c r="U82" t="s">
        <v>67</v>
      </c>
      <c r="V82" t="s">
        <v>67</v>
      </c>
    </row>
    <row r="83" spans="1:22" x14ac:dyDescent="0.25">
      <c r="A83" s="5" t="s">
        <v>185</v>
      </c>
      <c r="B83" s="5" t="s">
        <v>186</v>
      </c>
      <c r="C83">
        <v>0.54</v>
      </c>
      <c r="D83">
        <v>-0.24</v>
      </c>
      <c r="E83">
        <v>0.24</v>
      </c>
      <c r="F83">
        <v>0.15</v>
      </c>
      <c r="G83">
        <v>1.53</v>
      </c>
      <c r="H83">
        <v>1.84</v>
      </c>
      <c r="I83">
        <v>2.79</v>
      </c>
      <c r="J83">
        <v>3.39</v>
      </c>
      <c r="K83">
        <v>3.41</v>
      </c>
      <c r="L83">
        <v>4.17</v>
      </c>
      <c r="M83" t="s">
        <v>67</v>
      </c>
      <c r="N83" t="s">
        <v>67</v>
      </c>
      <c r="O83" t="s">
        <v>67</v>
      </c>
      <c r="P83" t="s">
        <v>67</v>
      </c>
      <c r="Q83" t="s">
        <v>67</v>
      </c>
      <c r="R83" t="s">
        <v>67</v>
      </c>
      <c r="S83" t="s">
        <v>67</v>
      </c>
      <c r="T83" t="s">
        <v>67</v>
      </c>
      <c r="U83" t="s">
        <v>67</v>
      </c>
      <c r="V83" t="s">
        <v>67</v>
      </c>
    </row>
    <row r="84" spans="1:22" x14ac:dyDescent="0.25">
      <c r="A84" s="5" t="s">
        <v>187</v>
      </c>
      <c r="B84" s="5" t="s">
        <v>188</v>
      </c>
      <c r="C84">
        <v>-1.74</v>
      </c>
      <c r="D84">
        <v>-65.08</v>
      </c>
      <c r="E84">
        <v>61.74</v>
      </c>
      <c r="F84">
        <v>86.24</v>
      </c>
      <c r="G84">
        <v>-66.150000000000006</v>
      </c>
      <c r="H84">
        <v>-15.71</v>
      </c>
      <c r="I84">
        <v>-9.34</v>
      </c>
      <c r="J84">
        <v>4.72</v>
      </c>
      <c r="K84">
        <v>17.64</v>
      </c>
      <c r="L84">
        <v>440</v>
      </c>
      <c r="M84">
        <v>-41.54</v>
      </c>
      <c r="N84">
        <v>-29.5</v>
      </c>
      <c r="O84">
        <v>5.49</v>
      </c>
      <c r="P84">
        <v>18.43</v>
      </c>
      <c r="Q84">
        <v>-21.99</v>
      </c>
      <c r="R84">
        <v>25.13</v>
      </c>
      <c r="S84">
        <v>90.91</v>
      </c>
      <c r="T84">
        <v>94.12</v>
      </c>
      <c r="U84">
        <v>-117.41</v>
      </c>
      <c r="V84" t="s">
        <v>67</v>
      </c>
    </row>
    <row r="85" spans="1:22" x14ac:dyDescent="0.25">
      <c r="A85" s="5" t="s">
        <v>189</v>
      </c>
      <c r="B85" s="5" t="s">
        <v>190</v>
      </c>
      <c r="C85">
        <v>-1.69</v>
      </c>
      <c r="D85">
        <v>27.63</v>
      </c>
      <c r="E85">
        <v>27.28</v>
      </c>
      <c r="F85">
        <v>1.46</v>
      </c>
      <c r="G85">
        <v>-30.4</v>
      </c>
      <c r="H85">
        <v>-6.78</v>
      </c>
      <c r="I85">
        <v>4.34</v>
      </c>
      <c r="J85">
        <v>154.12</v>
      </c>
      <c r="K85">
        <v>138.69999999999999</v>
      </c>
      <c r="L85">
        <v>122.99</v>
      </c>
      <c r="M85">
        <v>-21.85</v>
      </c>
      <c r="N85">
        <v>-1.86</v>
      </c>
      <c r="O85">
        <v>0.64</v>
      </c>
      <c r="P85">
        <v>7.19</v>
      </c>
      <c r="Q85">
        <v>31.35</v>
      </c>
      <c r="R85">
        <v>70.05</v>
      </c>
      <c r="S85">
        <v>22.54</v>
      </c>
      <c r="T85" t="s">
        <v>67</v>
      </c>
      <c r="U85" t="s">
        <v>67</v>
      </c>
      <c r="V85" t="s">
        <v>67</v>
      </c>
    </row>
    <row r="86" spans="1:22" x14ac:dyDescent="0.25">
      <c r="A86" s="5" t="s">
        <v>191</v>
      </c>
      <c r="B86" s="5" t="s">
        <v>192</v>
      </c>
      <c r="C86">
        <v>3</v>
      </c>
      <c r="D86">
        <v>0.21</v>
      </c>
      <c r="E86">
        <v>11.36</v>
      </c>
      <c r="F86">
        <v>-0.05</v>
      </c>
      <c r="G86">
        <v>-13.77</v>
      </c>
      <c r="H86">
        <v>87.46</v>
      </c>
      <c r="I86">
        <v>82.3</v>
      </c>
      <c r="J86">
        <v>78.260000000000005</v>
      </c>
      <c r="K86">
        <v>78.42</v>
      </c>
      <c r="L86">
        <v>78.58</v>
      </c>
      <c r="M86">
        <v>-13.82</v>
      </c>
      <c r="N86">
        <v>-0.49</v>
      </c>
      <c r="O86">
        <v>23.59</v>
      </c>
      <c r="P86">
        <v>41.32</v>
      </c>
      <c r="Q86">
        <v>14.15</v>
      </c>
      <c r="R86" t="s">
        <v>67</v>
      </c>
      <c r="S86" t="s">
        <v>67</v>
      </c>
      <c r="T86" t="s">
        <v>67</v>
      </c>
      <c r="U86" t="s">
        <v>67</v>
      </c>
      <c r="V86" t="s">
        <v>67</v>
      </c>
    </row>
    <row r="87" spans="1:22" x14ac:dyDescent="0.25">
      <c r="A87" s="5" t="s">
        <v>193</v>
      </c>
      <c r="B87" s="5" t="s">
        <v>194</v>
      </c>
      <c r="C87">
        <v>45.23</v>
      </c>
      <c r="D87">
        <v>41.25</v>
      </c>
      <c r="E87">
        <v>44.81</v>
      </c>
      <c r="F87">
        <v>39.18</v>
      </c>
      <c r="G87">
        <v>32.4</v>
      </c>
      <c r="H87">
        <v>36.82</v>
      </c>
      <c r="I87">
        <v>40.9</v>
      </c>
      <c r="J87">
        <v>50.93</v>
      </c>
      <c r="K87">
        <v>59.87</v>
      </c>
      <c r="L87">
        <v>46.36</v>
      </c>
      <c r="M87" t="s">
        <v>67</v>
      </c>
      <c r="N87" t="s">
        <v>67</v>
      </c>
      <c r="O87" t="s">
        <v>67</v>
      </c>
      <c r="P87" t="s">
        <v>67</v>
      </c>
      <c r="Q87" t="s">
        <v>67</v>
      </c>
      <c r="R87" t="s">
        <v>67</v>
      </c>
      <c r="S87" t="s">
        <v>67</v>
      </c>
      <c r="T87" t="s">
        <v>67</v>
      </c>
      <c r="U87" t="s">
        <v>67</v>
      </c>
      <c r="V87" t="s">
        <v>67</v>
      </c>
    </row>
    <row r="88" spans="1:22" x14ac:dyDescent="0.25">
      <c r="A88" s="5" t="s">
        <v>195</v>
      </c>
      <c r="B88" s="5" t="s">
        <v>196</v>
      </c>
      <c r="C88">
        <v>12.9</v>
      </c>
      <c r="D88">
        <v>150</v>
      </c>
      <c r="E88">
        <v>1.52</v>
      </c>
      <c r="F88">
        <v>-460</v>
      </c>
      <c r="G88">
        <v>-3.41</v>
      </c>
      <c r="H88">
        <v>0.21</v>
      </c>
      <c r="I88">
        <v>0.22</v>
      </c>
      <c r="J88">
        <v>0.13</v>
      </c>
      <c r="K88">
        <v>0.11</v>
      </c>
      <c r="L88">
        <v>0.12</v>
      </c>
      <c r="M88">
        <v>-1.82</v>
      </c>
      <c r="N88">
        <v>-20.61</v>
      </c>
      <c r="O88">
        <v>0.57999999999999996</v>
      </c>
      <c r="P88">
        <v>0.39</v>
      </c>
      <c r="Q88">
        <v>1.1200000000000001</v>
      </c>
      <c r="R88" t="s">
        <v>67</v>
      </c>
      <c r="S88" t="s">
        <v>67</v>
      </c>
      <c r="T88" t="s">
        <v>67</v>
      </c>
      <c r="U88" t="s">
        <v>67</v>
      </c>
      <c r="V88" t="s">
        <v>67</v>
      </c>
    </row>
    <row r="89" spans="1:22" x14ac:dyDescent="0.25">
      <c r="A89" s="5" t="s">
        <v>197</v>
      </c>
      <c r="B89" s="5" t="s">
        <v>198</v>
      </c>
      <c r="C89">
        <v>6.39</v>
      </c>
      <c r="D89">
        <v>-59.79</v>
      </c>
      <c r="E89">
        <v>13.73</v>
      </c>
      <c r="F89">
        <v>105.25</v>
      </c>
      <c r="G89">
        <v>-62.65</v>
      </c>
      <c r="H89">
        <v>-11.06</v>
      </c>
      <c r="I89">
        <v>-12.54</v>
      </c>
      <c r="J89">
        <v>7.49</v>
      </c>
      <c r="K89">
        <v>3.69</v>
      </c>
      <c r="L89">
        <v>157.18</v>
      </c>
      <c r="M89">
        <v>-24.29</v>
      </c>
      <c r="N89">
        <v>-14.88</v>
      </c>
      <c r="O89">
        <v>-16.13</v>
      </c>
      <c r="P89">
        <v>18.75</v>
      </c>
      <c r="Q89">
        <v>28.93</v>
      </c>
      <c r="R89">
        <v>57.14</v>
      </c>
      <c r="S89">
        <v>-5.23</v>
      </c>
      <c r="T89">
        <v>28.21</v>
      </c>
      <c r="U89">
        <v>-403.59</v>
      </c>
      <c r="V89" t="s">
        <v>67</v>
      </c>
    </row>
    <row r="90" spans="1:22" x14ac:dyDescent="0.25">
      <c r="A90" s="5" t="s">
        <v>199</v>
      </c>
      <c r="B90" s="5" t="s">
        <v>200</v>
      </c>
      <c r="C90">
        <v>-13.22</v>
      </c>
      <c r="D90">
        <v>19.73</v>
      </c>
      <c r="E90">
        <v>18.78</v>
      </c>
      <c r="F90">
        <v>10.51</v>
      </c>
      <c r="G90">
        <v>-28.75</v>
      </c>
      <c r="H90">
        <v>-5.37</v>
      </c>
      <c r="I90">
        <v>-0.45</v>
      </c>
      <c r="J90">
        <v>56.12</v>
      </c>
      <c r="K90">
        <v>45.53</v>
      </c>
      <c r="L90">
        <v>39.340000000000003</v>
      </c>
      <c r="M90">
        <v>-18.43</v>
      </c>
      <c r="N90">
        <v>-4.09</v>
      </c>
      <c r="O90">
        <v>10.52</v>
      </c>
      <c r="P90">
        <v>34.94</v>
      </c>
      <c r="Q90">
        <v>26.95</v>
      </c>
      <c r="R90">
        <v>26.71</v>
      </c>
      <c r="S90">
        <v>-126.87</v>
      </c>
      <c r="T90" t="s">
        <v>67</v>
      </c>
      <c r="U90" t="s">
        <v>67</v>
      </c>
      <c r="V90" t="s">
        <v>67</v>
      </c>
    </row>
    <row r="91" spans="1:22" x14ac:dyDescent="0.25">
      <c r="A91" s="5" t="s">
        <v>201</v>
      </c>
      <c r="B91" s="5" t="s">
        <v>202</v>
      </c>
      <c r="C91">
        <v>0.59</v>
      </c>
      <c r="D91">
        <v>-2.9</v>
      </c>
      <c r="E91">
        <v>6.55</v>
      </c>
      <c r="F91">
        <v>5.3</v>
      </c>
      <c r="G91">
        <v>-15.01</v>
      </c>
      <c r="H91">
        <v>28.95</v>
      </c>
      <c r="I91">
        <v>26.31</v>
      </c>
      <c r="J91">
        <v>25.84</v>
      </c>
      <c r="K91">
        <v>21.11</v>
      </c>
      <c r="L91">
        <v>24.13</v>
      </c>
      <c r="M91">
        <v>-1.52</v>
      </c>
      <c r="N91">
        <v>14.76</v>
      </c>
      <c r="O91">
        <v>16.690000000000001</v>
      </c>
      <c r="P91">
        <v>25.56</v>
      </c>
      <c r="Q91">
        <v>-58.91</v>
      </c>
      <c r="R91" t="s">
        <v>67</v>
      </c>
      <c r="S91" t="s">
        <v>67</v>
      </c>
      <c r="T91" t="s">
        <v>67</v>
      </c>
      <c r="U91" t="s">
        <v>67</v>
      </c>
      <c r="V91" t="s">
        <v>67</v>
      </c>
    </row>
    <row r="92" spans="1:22" x14ac:dyDescent="0.25">
      <c r="A92" s="5" t="s">
        <v>203</v>
      </c>
      <c r="B92" s="5" t="s">
        <v>204</v>
      </c>
      <c r="C92">
        <v>14.77</v>
      </c>
      <c r="D92">
        <v>11.7</v>
      </c>
      <c r="E92">
        <v>16.190000000000001</v>
      </c>
      <c r="F92">
        <v>13.21</v>
      </c>
      <c r="G92">
        <v>4.5599999999999996</v>
      </c>
      <c r="H92">
        <v>13.71</v>
      </c>
      <c r="I92">
        <v>20.53</v>
      </c>
      <c r="J92">
        <v>21.27</v>
      </c>
      <c r="K92">
        <v>23.34</v>
      </c>
      <c r="L92">
        <v>-17.39</v>
      </c>
      <c r="M92" t="s">
        <v>67</v>
      </c>
      <c r="N92" t="s">
        <v>67</v>
      </c>
      <c r="O92" t="s">
        <v>67</v>
      </c>
      <c r="P92" t="s">
        <v>67</v>
      </c>
      <c r="Q92" t="s">
        <v>67</v>
      </c>
      <c r="R92" t="s">
        <v>67</v>
      </c>
      <c r="S92" t="s">
        <v>67</v>
      </c>
      <c r="T92" t="s">
        <v>67</v>
      </c>
      <c r="U92" t="s">
        <v>67</v>
      </c>
      <c r="V92" t="s">
        <v>67</v>
      </c>
    </row>
    <row r="93" spans="1:22" x14ac:dyDescent="0.25">
      <c r="A93" s="5" t="s">
        <v>205</v>
      </c>
      <c r="B93" s="5" t="s">
        <v>206</v>
      </c>
      <c r="C93">
        <v>-97.02</v>
      </c>
      <c r="D93">
        <v>2151.9</v>
      </c>
      <c r="E93">
        <v>23.93</v>
      </c>
      <c r="F93">
        <v>-76.33</v>
      </c>
      <c r="G93">
        <v>296.62</v>
      </c>
      <c r="H93">
        <v>-66.430000000000007</v>
      </c>
      <c r="I93">
        <v>220.84</v>
      </c>
      <c r="J93">
        <v>9.83</v>
      </c>
      <c r="K93">
        <v>40.909999999999997</v>
      </c>
      <c r="L93">
        <v>132.16</v>
      </c>
      <c r="M93">
        <v>-41.64</v>
      </c>
      <c r="N93">
        <v>-14.96</v>
      </c>
      <c r="O93">
        <v>-50.12</v>
      </c>
      <c r="P93">
        <v>-58.9</v>
      </c>
      <c r="Q93">
        <v>-60.74</v>
      </c>
      <c r="R93">
        <v>218.14</v>
      </c>
      <c r="S93">
        <v>621.66</v>
      </c>
      <c r="T93">
        <v>19.23</v>
      </c>
      <c r="U93">
        <v>-42.04</v>
      </c>
      <c r="V93" t="s">
        <v>67</v>
      </c>
    </row>
    <row r="94" spans="1:22" x14ac:dyDescent="0.25">
      <c r="A94" s="5" t="s">
        <v>207</v>
      </c>
      <c r="B94" s="5" t="s">
        <v>208</v>
      </c>
      <c r="C94">
        <v>692.94</v>
      </c>
      <c r="D94">
        <v>699.83</v>
      </c>
      <c r="E94">
        <v>81.41</v>
      </c>
      <c r="F94">
        <v>51.29</v>
      </c>
      <c r="G94">
        <v>150.34</v>
      </c>
      <c r="H94">
        <v>54.75</v>
      </c>
      <c r="I94">
        <v>90.53</v>
      </c>
      <c r="J94">
        <v>60.97</v>
      </c>
      <c r="K94">
        <v>43.81</v>
      </c>
      <c r="L94">
        <v>25.19</v>
      </c>
      <c r="M94">
        <v>-35.57</v>
      </c>
      <c r="N94">
        <v>-41.33</v>
      </c>
      <c r="O94">
        <v>-56.59</v>
      </c>
      <c r="P94">
        <v>32.83</v>
      </c>
      <c r="Q94">
        <v>259.69</v>
      </c>
      <c r="R94">
        <v>286.33999999999997</v>
      </c>
      <c r="S94">
        <v>199.62</v>
      </c>
      <c r="T94" t="s">
        <v>67</v>
      </c>
      <c r="U94" t="s">
        <v>67</v>
      </c>
      <c r="V94" t="s">
        <v>67</v>
      </c>
    </row>
    <row r="95" spans="1:22" x14ac:dyDescent="0.25">
      <c r="A95" s="5" t="s">
        <v>209</v>
      </c>
      <c r="B95" s="5" t="s">
        <v>210</v>
      </c>
      <c r="C95">
        <v>459.82</v>
      </c>
      <c r="D95">
        <v>465.94</v>
      </c>
      <c r="E95">
        <v>79.73</v>
      </c>
      <c r="F95">
        <v>76.91</v>
      </c>
      <c r="G95">
        <v>100.35</v>
      </c>
      <c r="H95">
        <v>67.459999999999994</v>
      </c>
      <c r="I95">
        <v>72.42</v>
      </c>
      <c r="J95">
        <v>25.26</v>
      </c>
      <c r="K95">
        <v>13.27</v>
      </c>
      <c r="L95">
        <v>-6.69</v>
      </c>
      <c r="M95">
        <v>-45.27</v>
      </c>
      <c r="N95">
        <v>6.68</v>
      </c>
      <c r="O95">
        <v>134.01</v>
      </c>
      <c r="P95">
        <v>147.88</v>
      </c>
      <c r="Q95">
        <v>151.25</v>
      </c>
      <c r="R95" t="s">
        <v>67</v>
      </c>
      <c r="S95" t="s">
        <v>67</v>
      </c>
      <c r="T95" t="s">
        <v>67</v>
      </c>
      <c r="U95" t="s">
        <v>67</v>
      </c>
      <c r="V95" t="s">
        <v>67</v>
      </c>
    </row>
    <row r="96" spans="1:22" x14ac:dyDescent="0.25">
      <c r="A96" s="5" t="s">
        <v>211</v>
      </c>
      <c r="B96" s="5" t="s">
        <v>212</v>
      </c>
      <c r="C96">
        <v>263.64</v>
      </c>
      <c r="D96">
        <v>269.18</v>
      </c>
      <c r="E96">
        <v>52.49</v>
      </c>
      <c r="F96">
        <v>45.09</v>
      </c>
      <c r="G96">
        <v>46.83</v>
      </c>
      <c r="H96">
        <v>11.1</v>
      </c>
      <c r="I96">
        <v>39.549999999999997</v>
      </c>
      <c r="J96">
        <v>79.63</v>
      </c>
      <c r="K96">
        <v>80.569999999999993</v>
      </c>
      <c r="L96">
        <v>72.28</v>
      </c>
      <c r="M96" t="s">
        <v>67</v>
      </c>
      <c r="N96" t="s">
        <v>67</v>
      </c>
      <c r="O96" t="s">
        <v>67</v>
      </c>
      <c r="P96" t="s">
        <v>67</v>
      </c>
      <c r="Q96" t="s">
        <v>67</v>
      </c>
      <c r="R96" t="s">
        <v>67</v>
      </c>
      <c r="S96" t="s">
        <v>67</v>
      </c>
      <c r="T96" t="s">
        <v>67</v>
      </c>
      <c r="U96" t="s">
        <v>67</v>
      </c>
      <c r="V96" t="s">
        <v>67</v>
      </c>
    </row>
    <row r="97" spans="1:23" x14ac:dyDescent="0.25">
      <c r="A97" s="5" t="s">
        <v>213</v>
      </c>
      <c r="B97" s="5" t="s">
        <v>214</v>
      </c>
      <c r="C97">
        <v>762.9</v>
      </c>
      <c r="D97">
        <v>753.2</v>
      </c>
      <c r="E97">
        <v>728.1</v>
      </c>
      <c r="F97">
        <v>723.2</v>
      </c>
      <c r="G97">
        <v>584.6</v>
      </c>
      <c r="H97">
        <v>702.5</v>
      </c>
      <c r="I97">
        <v>670.4</v>
      </c>
      <c r="J97">
        <v>631.5</v>
      </c>
      <c r="K97">
        <v>689.8</v>
      </c>
      <c r="L97">
        <v>542.1</v>
      </c>
      <c r="M97">
        <v>451.1</v>
      </c>
      <c r="N97">
        <v>519.5</v>
      </c>
      <c r="O97">
        <v>523.79999999999995</v>
      </c>
      <c r="P97">
        <v>560.6</v>
      </c>
      <c r="Q97">
        <v>559</v>
      </c>
      <c r="R97">
        <v>383.2</v>
      </c>
      <c r="S97">
        <v>840.4</v>
      </c>
      <c r="T97">
        <v>626.4</v>
      </c>
      <c r="U97">
        <v>630.29999999999995</v>
      </c>
      <c r="V97">
        <v>616.9</v>
      </c>
      <c r="W97" t="s">
        <v>67</v>
      </c>
    </row>
  </sheetData>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W89"/>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20" customWidth="1"/>
    <col min="13" max="14" width="11" customWidth="1"/>
    <col min="15" max="15" width="20" customWidth="1"/>
    <col min="16" max="17" width="21" customWidth="1"/>
    <col min="18" max="19" width="20" customWidth="1"/>
    <col min="20" max="20" width="21" customWidth="1"/>
    <col min="21" max="21" width="20" customWidth="1"/>
    <col min="22" max="23" width="10" customWidth="1"/>
  </cols>
  <sheetData>
    <row r="1" spans="1:23" ht="18.75" customHeight="1" x14ac:dyDescent="0.3">
      <c r="A1" s="1" t="s">
        <v>1353</v>
      </c>
      <c r="B1" s="2" t="s">
        <v>1354</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1017</v>
      </c>
      <c r="C4" s="5" t="s">
        <v>9</v>
      </c>
      <c r="D4" s="5"/>
      <c r="E4" t="s">
        <v>1355</v>
      </c>
      <c r="G4" t="s">
        <v>1356</v>
      </c>
      <c r="H4" t="s">
        <v>220</v>
      </c>
      <c r="J4" t="s">
        <v>225</v>
      </c>
      <c r="L4" t="s">
        <v>1357</v>
      </c>
    </row>
    <row r="5" spans="1:23" x14ac:dyDescent="0.25">
      <c r="A5" s="5" t="s">
        <v>15</v>
      </c>
      <c r="B5" t="s">
        <v>1358</v>
      </c>
      <c r="C5" s="5" t="s">
        <v>17</v>
      </c>
      <c r="D5" s="5"/>
      <c r="E5" t="s">
        <v>1359</v>
      </c>
      <c r="G5" t="s">
        <v>1023</v>
      </c>
      <c r="H5" t="s">
        <v>12</v>
      </c>
      <c r="J5" t="s">
        <v>1360</v>
      </c>
      <c r="L5" t="s">
        <v>1197</v>
      </c>
    </row>
    <row r="6" spans="1:23" x14ac:dyDescent="0.25">
      <c r="A6" s="5" t="s">
        <v>23</v>
      </c>
      <c r="B6" t="s">
        <v>1361</v>
      </c>
      <c r="C6" s="5" t="s">
        <v>25</v>
      </c>
      <c r="D6" s="5"/>
      <c r="E6" t="s">
        <v>1362</v>
      </c>
      <c r="G6" t="s">
        <v>381</v>
      </c>
      <c r="H6" t="s">
        <v>20</v>
      </c>
      <c r="J6" t="s">
        <v>1363</v>
      </c>
      <c r="L6" t="s">
        <v>1197</v>
      </c>
    </row>
    <row r="7" spans="1:23" x14ac:dyDescent="0.25">
      <c r="A7" s="5" t="s">
        <v>29</v>
      </c>
      <c r="B7" t="s">
        <v>447</v>
      </c>
      <c r="C7" s="5" t="s">
        <v>31</v>
      </c>
      <c r="D7" s="5"/>
      <c r="E7" t="s">
        <v>1364</v>
      </c>
      <c r="G7" t="s">
        <v>407</v>
      </c>
      <c r="H7" t="s">
        <v>28</v>
      </c>
      <c r="J7" t="s">
        <v>1365</v>
      </c>
      <c r="L7" t="s">
        <v>1366</v>
      </c>
    </row>
    <row r="8" spans="1:23" x14ac:dyDescent="0.25">
      <c r="A8" s="5" t="s">
        <v>35</v>
      </c>
      <c r="B8" t="s">
        <v>36</v>
      </c>
      <c r="C8" s="5" t="s">
        <v>37</v>
      </c>
      <c r="D8" s="5"/>
      <c r="E8" t="s">
        <v>1367</v>
      </c>
      <c r="G8" t="s">
        <v>1368</v>
      </c>
      <c r="H8" t="s">
        <v>450</v>
      </c>
      <c r="J8" t="s">
        <v>1369</v>
      </c>
      <c r="L8" t="s">
        <v>289</v>
      </c>
    </row>
    <row r="9" spans="1:23" x14ac:dyDescent="0.25">
      <c r="A9" s="5" t="s">
        <v>41</v>
      </c>
      <c r="B9" t="s">
        <v>42</v>
      </c>
      <c r="C9" s="5" t="s">
        <v>43</v>
      </c>
      <c r="D9" s="5"/>
      <c r="E9" t="s">
        <v>1370</v>
      </c>
      <c r="G9" t="s">
        <v>1371</v>
      </c>
      <c r="H9" t="s">
        <v>454</v>
      </c>
      <c r="J9" t="s">
        <v>445</v>
      </c>
      <c r="L9" t="s">
        <v>1372</v>
      </c>
    </row>
    <row r="10" spans="1:23" x14ac:dyDescent="0.25">
      <c r="A10" s="5" t="s">
        <v>45</v>
      </c>
      <c r="B10" t="s">
        <v>242</v>
      </c>
      <c r="C10" s="5" t="s">
        <v>47</v>
      </c>
      <c r="D10" s="5"/>
      <c r="E10" t="s">
        <v>1373</v>
      </c>
      <c r="G10" t="s">
        <v>604</v>
      </c>
      <c r="H10" t="s">
        <v>34</v>
      </c>
      <c r="J10" t="s">
        <v>1374</v>
      </c>
      <c r="L10" t="s">
        <v>1375</v>
      </c>
    </row>
    <row r="11" spans="1:23" x14ac:dyDescent="0.25">
      <c r="A11" s="5" t="s">
        <v>49</v>
      </c>
      <c r="B11" t="s">
        <v>245</v>
      </c>
      <c r="C11" t="s">
        <v>608</v>
      </c>
      <c r="D11" t="s">
        <v>40</v>
      </c>
      <c r="J11" t="s">
        <v>275</v>
      </c>
      <c r="L11" t="s">
        <v>1376</v>
      </c>
    </row>
    <row r="12" spans="1:23" x14ac:dyDescent="0.25">
      <c r="A12" s="5" t="s">
        <v>51</v>
      </c>
      <c r="B12" t="s">
        <v>423</v>
      </c>
      <c r="J12" t="s">
        <v>21</v>
      </c>
      <c r="L12" t="s">
        <v>1377</v>
      </c>
    </row>
    <row r="13" spans="1:23" x14ac:dyDescent="0.25">
      <c r="A13" s="5" t="s">
        <v>53</v>
      </c>
      <c r="B13" t="s">
        <v>1378</v>
      </c>
    </row>
    <row r="14" spans="1:23" x14ac:dyDescent="0.25">
      <c r="A14" s="5" t="s">
        <v>55</v>
      </c>
      <c r="B14" t="s">
        <v>1379</v>
      </c>
    </row>
    <row r="15" spans="1:23" x14ac:dyDescent="0.25">
      <c r="A15" s="5" t="s">
        <v>57</v>
      </c>
      <c r="B15" t="s">
        <v>1380</v>
      </c>
    </row>
    <row r="16" spans="1:23" x14ac:dyDescent="0.25">
      <c r="A16" s="5" t="s">
        <v>59</v>
      </c>
      <c r="B16" t="s">
        <v>1381</v>
      </c>
    </row>
    <row r="17" spans="1:23" x14ac:dyDescent="0.25">
      <c r="A17" s="5" t="s">
        <v>61</v>
      </c>
      <c r="B17" t="s">
        <v>1382</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255</v>
      </c>
      <c r="B20" s="5" t="s">
        <v>256</v>
      </c>
      <c r="C20">
        <v>22442</v>
      </c>
      <c r="D20">
        <v>24791</v>
      </c>
      <c r="E20">
        <v>25923</v>
      </c>
      <c r="F20">
        <v>28631</v>
      </c>
      <c r="G20">
        <v>32569</v>
      </c>
      <c r="H20">
        <v>30815</v>
      </c>
      <c r="I20">
        <v>29850</v>
      </c>
      <c r="J20">
        <v>32020</v>
      </c>
      <c r="K20">
        <v>31389</v>
      </c>
      <c r="L20">
        <v>27293</v>
      </c>
      <c r="M20">
        <v>25322</v>
      </c>
      <c r="N20">
        <v>12414</v>
      </c>
      <c r="O20">
        <v>30133</v>
      </c>
      <c r="P20">
        <v>28008</v>
      </c>
      <c r="Q20">
        <v>25266</v>
      </c>
      <c r="R20">
        <v>21546</v>
      </c>
      <c r="S20">
        <v>20155</v>
      </c>
      <c r="T20">
        <v>24456</v>
      </c>
      <c r="U20">
        <v>28597</v>
      </c>
      <c r="V20">
        <v>34001</v>
      </c>
      <c r="W20">
        <v>24307</v>
      </c>
    </row>
    <row r="21" spans="1:23" x14ac:dyDescent="0.25">
      <c r="A21" s="5" t="s">
        <v>68</v>
      </c>
      <c r="B21" s="5" t="s">
        <v>69</v>
      </c>
      <c r="C21">
        <v>-2634</v>
      </c>
      <c r="D21">
        <v>1330</v>
      </c>
      <c r="E21">
        <v>1228</v>
      </c>
      <c r="F21">
        <v>-810</v>
      </c>
      <c r="G21">
        <v>-6097</v>
      </c>
      <c r="H21">
        <v>3116</v>
      </c>
      <c r="I21">
        <v>1456</v>
      </c>
      <c r="J21">
        <v>784</v>
      </c>
      <c r="K21">
        <v>5390</v>
      </c>
      <c r="L21">
        <v>3975</v>
      </c>
      <c r="M21">
        <v>5202</v>
      </c>
      <c r="N21">
        <v>-5741</v>
      </c>
      <c r="O21">
        <v>8749</v>
      </c>
      <c r="P21">
        <v>8125</v>
      </c>
      <c r="Q21">
        <v>6112</v>
      </c>
      <c r="R21">
        <v>4029</v>
      </c>
      <c r="S21">
        <v>2756</v>
      </c>
      <c r="T21">
        <v>3549</v>
      </c>
      <c r="U21">
        <v>1803</v>
      </c>
      <c r="V21">
        <v>6869</v>
      </c>
      <c r="W21">
        <v>2351</v>
      </c>
    </row>
    <row r="22" spans="1:23" x14ac:dyDescent="0.25">
      <c r="A22" s="5" t="s">
        <v>70</v>
      </c>
      <c r="B22" s="5" t="s">
        <v>71</v>
      </c>
      <c r="C22" t="s">
        <v>67</v>
      </c>
      <c r="D22" t="s">
        <v>67</v>
      </c>
      <c r="E22" t="s">
        <v>67</v>
      </c>
      <c r="F22" t="s">
        <v>67</v>
      </c>
      <c r="G22" t="s">
        <v>67</v>
      </c>
      <c r="H22" t="s">
        <v>67</v>
      </c>
      <c r="I22" t="s">
        <v>67</v>
      </c>
      <c r="J22" t="s">
        <v>67</v>
      </c>
      <c r="K22" t="s">
        <v>67</v>
      </c>
      <c r="L22" t="s">
        <v>67</v>
      </c>
      <c r="M22" t="s">
        <v>67</v>
      </c>
      <c r="N22" t="s">
        <v>67</v>
      </c>
      <c r="O22" t="s">
        <v>67</v>
      </c>
      <c r="P22" t="s">
        <v>67</v>
      </c>
      <c r="Q22" t="s">
        <v>67</v>
      </c>
      <c r="R22" t="s">
        <v>67</v>
      </c>
      <c r="S22" t="s">
        <v>67</v>
      </c>
      <c r="T22" t="s">
        <v>67</v>
      </c>
      <c r="U22" t="s">
        <v>67</v>
      </c>
      <c r="V22" t="s">
        <v>67</v>
      </c>
      <c r="W22" t="s">
        <v>67</v>
      </c>
    </row>
    <row r="23" spans="1:23" x14ac:dyDescent="0.25">
      <c r="A23" s="5" t="s">
        <v>72</v>
      </c>
      <c r="B23" s="5" t="s">
        <v>73</v>
      </c>
      <c r="C23">
        <v>-2634</v>
      </c>
      <c r="D23">
        <v>1330</v>
      </c>
      <c r="E23">
        <v>1228</v>
      </c>
      <c r="F23">
        <v>-810</v>
      </c>
      <c r="G23">
        <v>-6097</v>
      </c>
      <c r="H23">
        <v>3116</v>
      </c>
      <c r="I23">
        <v>1456</v>
      </c>
      <c r="J23">
        <v>784</v>
      </c>
      <c r="K23">
        <v>5390</v>
      </c>
      <c r="L23">
        <v>3975</v>
      </c>
      <c r="M23">
        <v>5202</v>
      </c>
      <c r="N23">
        <v>-5741</v>
      </c>
      <c r="O23">
        <v>8749</v>
      </c>
      <c r="P23">
        <v>8125</v>
      </c>
      <c r="Q23">
        <v>6112</v>
      </c>
      <c r="R23">
        <v>4029</v>
      </c>
      <c r="S23">
        <v>2756</v>
      </c>
      <c r="T23">
        <v>3549</v>
      </c>
      <c r="U23">
        <v>1803</v>
      </c>
      <c r="V23">
        <v>6869</v>
      </c>
      <c r="W23">
        <v>2351</v>
      </c>
    </row>
    <row r="24" spans="1:23" x14ac:dyDescent="0.25">
      <c r="A24" s="5" t="s">
        <v>74</v>
      </c>
      <c r="B24" s="5" t="s">
        <v>75</v>
      </c>
      <c r="C24">
        <v>2630</v>
      </c>
      <c r="D24">
        <v>989</v>
      </c>
      <c r="E24">
        <v>1963</v>
      </c>
      <c r="F24">
        <v>546</v>
      </c>
      <c r="G24">
        <v>675</v>
      </c>
      <c r="H24">
        <v>1425</v>
      </c>
      <c r="I24">
        <v>775</v>
      </c>
      <c r="J24">
        <v>493</v>
      </c>
      <c r="K24">
        <v>1064</v>
      </c>
      <c r="L24">
        <v>1645</v>
      </c>
      <c r="M24">
        <v>244</v>
      </c>
      <c r="N24">
        <v>-1845</v>
      </c>
      <c r="O24">
        <v>2239</v>
      </c>
      <c r="P24">
        <v>2186</v>
      </c>
      <c r="Q24">
        <v>2039</v>
      </c>
      <c r="R24">
        <v>1437</v>
      </c>
      <c r="S24">
        <v>1327</v>
      </c>
      <c r="T24">
        <v>372</v>
      </c>
      <c r="U24">
        <v>434</v>
      </c>
      <c r="V24">
        <v>2643</v>
      </c>
      <c r="W24">
        <v>1689</v>
      </c>
    </row>
    <row r="25" spans="1:23" x14ac:dyDescent="0.25">
      <c r="A25" s="5" t="s">
        <v>76</v>
      </c>
      <c r="B25" s="5" t="s">
        <v>77</v>
      </c>
      <c r="C25">
        <v>-5265</v>
      </c>
      <c r="D25">
        <v>341</v>
      </c>
      <c r="E25">
        <v>-735</v>
      </c>
      <c r="F25">
        <v>-1356</v>
      </c>
      <c r="G25">
        <v>-6772</v>
      </c>
      <c r="H25">
        <v>1691</v>
      </c>
      <c r="I25">
        <v>681</v>
      </c>
      <c r="J25">
        <v>291</v>
      </c>
      <c r="K25">
        <v>4326</v>
      </c>
      <c r="L25">
        <v>2330</v>
      </c>
      <c r="M25">
        <v>4958</v>
      </c>
      <c r="N25">
        <v>-3896</v>
      </c>
      <c r="O25">
        <v>6510</v>
      </c>
      <c r="P25">
        <v>5940</v>
      </c>
      <c r="Q25">
        <v>3529</v>
      </c>
      <c r="R25">
        <v>2472</v>
      </c>
      <c r="S25">
        <v>1214</v>
      </c>
      <c r="T25">
        <v>360</v>
      </c>
      <c r="U25">
        <v>374</v>
      </c>
      <c r="V25">
        <v>13513</v>
      </c>
      <c r="W25">
        <v>1613</v>
      </c>
    </row>
    <row r="26" spans="1:23" x14ac:dyDescent="0.25">
      <c r="A26" s="5" t="s">
        <v>78</v>
      </c>
      <c r="B26" s="5" t="s">
        <v>79</v>
      </c>
      <c r="C26">
        <v>-125</v>
      </c>
      <c r="D26">
        <v>-75</v>
      </c>
      <c r="E26">
        <v>-15</v>
      </c>
      <c r="F26">
        <v>-45</v>
      </c>
      <c r="G26">
        <v>-21</v>
      </c>
      <c r="H26">
        <v>-28</v>
      </c>
      <c r="I26">
        <v>-15</v>
      </c>
      <c r="J26">
        <v>-54</v>
      </c>
      <c r="K26">
        <v>-194</v>
      </c>
      <c r="L26">
        <v>-20</v>
      </c>
      <c r="M26">
        <v>15</v>
      </c>
      <c r="N26">
        <v>61</v>
      </c>
      <c r="O26">
        <v>-36</v>
      </c>
      <c r="P26" t="s">
        <v>67</v>
      </c>
      <c r="Q26" t="s">
        <v>67</v>
      </c>
      <c r="R26" t="s">
        <v>67</v>
      </c>
      <c r="S26" t="s">
        <v>67</v>
      </c>
      <c r="T26" t="s">
        <v>67</v>
      </c>
      <c r="U26" t="s">
        <v>67</v>
      </c>
      <c r="V26" t="s">
        <v>67</v>
      </c>
      <c r="W26" t="s">
        <v>67</v>
      </c>
    </row>
    <row r="27" spans="1:23" x14ac:dyDescent="0.25">
      <c r="A27" s="5" t="s">
        <v>80</v>
      </c>
      <c r="B27" s="5" t="s">
        <v>81</v>
      </c>
      <c r="C27">
        <v>-5390</v>
      </c>
      <c r="D27">
        <v>267</v>
      </c>
      <c r="E27">
        <v>-751</v>
      </c>
      <c r="F27">
        <v>-1402</v>
      </c>
      <c r="G27">
        <v>-6794</v>
      </c>
      <c r="H27">
        <v>1663</v>
      </c>
      <c r="I27">
        <v>666</v>
      </c>
      <c r="J27">
        <v>237</v>
      </c>
      <c r="K27">
        <v>4132</v>
      </c>
      <c r="L27">
        <v>2310</v>
      </c>
      <c r="M27">
        <v>4973</v>
      </c>
      <c r="N27">
        <v>-3835</v>
      </c>
      <c r="O27">
        <v>6474</v>
      </c>
      <c r="P27">
        <v>5986</v>
      </c>
      <c r="Q27">
        <v>3529</v>
      </c>
      <c r="R27">
        <v>2472</v>
      </c>
      <c r="S27">
        <v>1365</v>
      </c>
      <c r="T27">
        <v>397</v>
      </c>
      <c r="U27">
        <v>167</v>
      </c>
      <c r="V27">
        <v>13513</v>
      </c>
      <c r="W27">
        <v>1613</v>
      </c>
    </row>
    <row r="28" spans="1:23" x14ac:dyDescent="0.25">
      <c r="A28" s="5" t="s">
        <v>86</v>
      </c>
      <c r="B28" s="5" t="s">
        <v>87</v>
      </c>
      <c r="C28">
        <v>1300000</v>
      </c>
      <c r="D28">
        <v>1350000</v>
      </c>
      <c r="E28">
        <v>1470000</v>
      </c>
      <c r="F28">
        <v>1590000</v>
      </c>
      <c r="G28">
        <v>1630000</v>
      </c>
      <c r="H28">
        <v>1710000</v>
      </c>
      <c r="I28">
        <v>1610000</v>
      </c>
      <c r="J28">
        <v>2010000</v>
      </c>
      <c r="K28">
        <v>2160000</v>
      </c>
      <c r="L28">
        <v>1910000</v>
      </c>
      <c r="M28">
        <v>1500000</v>
      </c>
      <c r="N28">
        <v>2200000</v>
      </c>
      <c r="O28">
        <v>2020000</v>
      </c>
      <c r="P28">
        <v>1130000</v>
      </c>
      <c r="Q28">
        <v>992161</v>
      </c>
      <c r="R28">
        <v>840068</v>
      </c>
      <c r="S28">
        <v>803614</v>
      </c>
      <c r="T28">
        <v>758355</v>
      </c>
      <c r="U28">
        <v>918222</v>
      </c>
      <c r="V28">
        <v>928994</v>
      </c>
      <c r="W28">
        <v>839865</v>
      </c>
    </row>
    <row r="29" spans="1:23" x14ac:dyDescent="0.25">
      <c r="A29" s="5" t="s">
        <v>92</v>
      </c>
      <c r="B29" s="5" t="s">
        <v>93</v>
      </c>
      <c r="C29">
        <v>1240000</v>
      </c>
      <c r="D29">
        <v>1280000</v>
      </c>
      <c r="E29">
        <v>1410000</v>
      </c>
      <c r="F29">
        <v>1530000</v>
      </c>
      <c r="G29">
        <v>1560000</v>
      </c>
      <c r="H29">
        <v>1640000</v>
      </c>
      <c r="I29">
        <v>1560000</v>
      </c>
      <c r="J29">
        <v>1960000</v>
      </c>
      <c r="K29">
        <v>2110000</v>
      </c>
      <c r="L29">
        <v>1860000</v>
      </c>
      <c r="M29">
        <v>1460000</v>
      </c>
      <c r="N29">
        <v>2170000</v>
      </c>
      <c r="O29">
        <v>1980000</v>
      </c>
      <c r="P29">
        <v>1090000</v>
      </c>
      <c r="Q29">
        <v>962225</v>
      </c>
      <c r="R29">
        <v>814164</v>
      </c>
      <c r="S29">
        <v>775412</v>
      </c>
      <c r="T29">
        <v>728364</v>
      </c>
      <c r="U29">
        <v>878029</v>
      </c>
      <c r="V29">
        <v>885311</v>
      </c>
      <c r="W29">
        <v>815841</v>
      </c>
    </row>
    <row r="30" spans="1:23" x14ac:dyDescent="0.25">
      <c r="A30" s="5" t="s">
        <v>78</v>
      </c>
      <c r="B30" s="5" t="s">
        <v>79</v>
      </c>
      <c r="C30">
        <v>1638</v>
      </c>
      <c r="D30">
        <v>1568</v>
      </c>
      <c r="E30">
        <v>250</v>
      </c>
      <c r="F30">
        <v>316</v>
      </c>
      <c r="G30">
        <v>270</v>
      </c>
      <c r="H30">
        <v>253</v>
      </c>
      <c r="I30">
        <v>247</v>
      </c>
      <c r="J30">
        <v>407</v>
      </c>
      <c r="K30">
        <v>1270</v>
      </c>
      <c r="L30">
        <v>1549</v>
      </c>
      <c r="M30">
        <v>1322</v>
      </c>
      <c r="N30">
        <v>1211</v>
      </c>
      <c r="O30">
        <v>1422</v>
      </c>
      <c r="P30" t="s">
        <v>67</v>
      </c>
      <c r="Q30" t="s">
        <v>67</v>
      </c>
      <c r="R30" t="s">
        <v>67</v>
      </c>
      <c r="S30" t="s">
        <v>67</v>
      </c>
      <c r="T30" t="s">
        <v>67</v>
      </c>
      <c r="U30" t="s">
        <v>67</v>
      </c>
      <c r="V30" t="s">
        <v>67</v>
      </c>
      <c r="W30">
        <v>877</v>
      </c>
    </row>
    <row r="31" spans="1:23" x14ac:dyDescent="0.25">
      <c r="A31" s="5" t="s">
        <v>94</v>
      </c>
      <c r="B31" s="5" t="s">
        <v>95</v>
      </c>
      <c r="C31">
        <v>60522</v>
      </c>
      <c r="D31">
        <v>67169</v>
      </c>
      <c r="E31">
        <v>67849</v>
      </c>
      <c r="F31">
        <v>64503</v>
      </c>
      <c r="G31">
        <v>67354</v>
      </c>
      <c r="H31">
        <v>72970</v>
      </c>
      <c r="I31">
        <v>54719</v>
      </c>
      <c r="J31">
        <v>54003</v>
      </c>
      <c r="K31">
        <v>53390</v>
      </c>
      <c r="L31">
        <v>48843</v>
      </c>
      <c r="M31">
        <v>36647</v>
      </c>
      <c r="N31">
        <v>30703</v>
      </c>
      <c r="O31">
        <v>37044</v>
      </c>
      <c r="P31">
        <v>32808</v>
      </c>
      <c r="Q31">
        <v>29936</v>
      </c>
      <c r="R31">
        <v>25904</v>
      </c>
      <c r="S31">
        <v>28202</v>
      </c>
      <c r="T31">
        <v>29991</v>
      </c>
      <c r="U31">
        <v>40193</v>
      </c>
      <c r="V31">
        <v>43683</v>
      </c>
      <c r="W31">
        <v>23147</v>
      </c>
    </row>
    <row r="32" spans="1:23" x14ac:dyDescent="0.25">
      <c r="A32" s="5" t="s">
        <v>96</v>
      </c>
      <c r="B32" s="5" t="s">
        <v>97</v>
      </c>
      <c r="C32">
        <v>1300000</v>
      </c>
      <c r="D32">
        <v>1350000</v>
      </c>
      <c r="E32">
        <v>1470000</v>
      </c>
      <c r="F32">
        <v>1590000</v>
      </c>
      <c r="G32">
        <v>1630000</v>
      </c>
      <c r="H32">
        <v>1710000</v>
      </c>
      <c r="I32">
        <v>1610000</v>
      </c>
      <c r="J32">
        <v>2010000</v>
      </c>
      <c r="K32">
        <v>2160000</v>
      </c>
      <c r="L32">
        <v>1910000</v>
      </c>
      <c r="M32">
        <v>1500000</v>
      </c>
      <c r="N32">
        <v>2200000</v>
      </c>
      <c r="O32">
        <v>2020000</v>
      </c>
      <c r="P32">
        <v>1130000</v>
      </c>
      <c r="Q32">
        <v>992161</v>
      </c>
      <c r="R32">
        <v>840068</v>
      </c>
      <c r="S32">
        <v>803614</v>
      </c>
      <c r="T32">
        <v>758355</v>
      </c>
      <c r="U32">
        <v>918222</v>
      </c>
      <c r="V32">
        <v>928994</v>
      </c>
      <c r="W32">
        <v>839865</v>
      </c>
    </row>
    <row r="33" spans="1:23" x14ac:dyDescent="0.25">
      <c r="A33" s="5" t="s">
        <v>98</v>
      </c>
      <c r="B33" s="5" t="s">
        <v>99</v>
      </c>
      <c r="C33">
        <v>2066</v>
      </c>
      <c r="D33">
        <v>2065</v>
      </c>
      <c r="E33">
        <v>2066</v>
      </c>
      <c r="F33">
        <v>1379</v>
      </c>
      <c r="G33">
        <v>1379</v>
      </c>
      <c r="H33">
        <v>1379</v>
      </c>
      <c r="I33">
        <v>1020</v>
      </c>
      <c r="J33">
        <v>929.5</v>
      </c>
      <c r="K33">
        <v>929.5</v>
      </c>
      <c r="L33">
        <v>929.5</v>
      </c>
      <c r="M33">
        <v>620.9</v>
      </c>
      <c r="N33">
        <v>570.9</v>
      </c>
      <c r="O33">
        <v>530.4</v>
      </c>
      <c r="P33">
        <v>524.79999999999995</v>
      </c>
      <c r="Q33">
        <v>505.6</v>
      </c>
      <c r="R33">
        <v>517.29999999999995</v>
      </c>
      <c r="S33">
        <v>565.1</v>
      </c>
      <c r="T33">
        <v>621.9</v>
      </c>
      <c r="U33">
        <v>621.6</v>
      </c>
      <c r="V33">
        <v>616.5</v>
      </c>
      <c r="W33" t="s">
        <v>67</v>
      </c>
    </row>
    <row r="34" spans="1:23" x14ac:dyDescent="0.25">
      <c r="A34" s="5" t="s">
        <v>100</v>
      </c>
      <c r="B34" s="5" t="s">
        <v>101</v>
      </c>
      <c r="C34">
        <v>5291</v>
      </c>
      <c r="D34">
        <v>5291</v>
      </c>
      <c r="E34">
        <v>5291</v>
      </c>
      <c r="F34">
        <v>3531</v>
      </c>
      <c r="G34">
        <v>3531</v>
      </c>
      <c r="H34">
        <v>3531</v>
      </c>
      <c r="I34">
        <v>2610</v>
      </c>
      <c r="J34">
        <v>2380</v>
      </c>
      <c r="K34">
        <v>2380</v>
      </c>
      <c r="L34">
        <v>2380</v>
      </c>
      <c r="M34">
        <v>1589</v>
      </c>
      <c r="N34">
        <v>1461</v>
      </c>
      <c r="O34">
        <v>1358</v>
      </c>
      <c r="P34">
        <v>1343</v>
      </c>
      <c r="Q34">
        <v>1420</v>
      </c>
      <c r="R34">
        <v>1392</v>
      </c>
      <c r="S34">
        <v>1490</v>
      </c>
      <c r="T34">
        <v>1592</v>
      </c>
      <c r="U34">
        <v>1591</v>
      </c>
      <c r="V34">
        <v>1578</v>
      </c>
      <c r="W34" t="s">
        <v>67</v>
      </c>
    </row>
    <row r="35" spans="1:23" x14ac:dyDescent="0.25">
      <c r="A35" s="5" t="s">
        <v>102</v>
      </c>
      <c r="B35" s="5" t="s">
        <v>103</v>
      </c>
      <c r="C35">
        <v>-1.27</v>
      </c>
      <c r="D35">
        <v>0.64</v>
      </c>
      <c r="E35">
        <v>0.59</v>
      </c>
      <c r="F35">
        <v>-0.59</v>
      </c>
      <c r="G35">
        <v>-4.42</v>
      </c>
      <c r="H35">
        <v>2.2599999999999998</v>
      </c>
      <c r="I35">
        <v>1.43</v>
      </c>
      <c r="J35">
        <v>0.84</v>
      </c>
      <c r="K35">
        <v>5.8</v>
      </c>
      <c r="L35">
        <v>4.28</v>
      </c>
      <c r="M35">
        <v>8.3800000000000008</v>
      </c>
      <c r="N35">
        <v>-10.06</v>
      </c>
      <c r="O35">
        <v>16.5</v>
      </c>
      <c r="P35">
        <v>15.48</v>
      </c>
      <c r="Q35">
        <v>12.09</v>
      </c>
      <c r="R35">
        <v>7.79</v>
      </c>
      <c r="S35">
        <v>4.88</v>
      </c>
      <c r="T35">
        <v>5.71</v>
      </c>
      <c r="U35">
        <v>2.9</v>
      </c>
      <c r="V35">
        <v>11.14</v>
      </c>
      <c r="W35" t="s">
        <v>67</v>
      </c>
    </row>
    <row r="36" spans="1:23" x14ac:dyDescent="0.25">
      <c r="A36" s="5" t="s">
        <v>104</v>
      </c>
      <c r="B36" s="5" t="s">
        <v>105</v>
      </c>
      <c r="C36">
        <v>-2.71</v>
      </c>
      <c r="D36">
        <v>-0.01</v>
      </c>
      <c r="E36">
        <v>-0.53</v>
      </c>
      <c r="F36">
        <v>-1.21</v>
      </c>
      <c r="G36">
        <v>-5.0599999999999996</v>
      </c>
      <c r="H36">
        <v>1.34</v>
      </c>
      <c r="I36">
        <v>0.67</v>
      </c>
      <c r="J36">
        <v>0.25</v>
      </c>
      <c r="K36">
        <v>4.45</v>
      </c>
      <c r="L36">
        <v>3.07</v>
      </c>
      <c r="M36">
        <v>7.21</v>
      </c>
      <c r="N36">
        <v>-7.61</v>
      </c>
      <c r="O36">
        <v>13.65</v>
      </c>
      <c r="P36">
        <v>13.31</v>
      </c>
      <c r="Q36">
        <v>7.62</v>
      </c>
      <c r="R36">
        <v>5.0199999999999996</v>
      </c>
      <c r="S36">
        <v>2.44</v>
      </c>
      <c r="T36">
        <v>0.64</v>
      </c>
      <c r="U36">
        <v>0.27</v>
      </c>
      <c r="V36">
        <v>7.93</v>
      </c>
      <c r="W36">
        <v>4.0599999999999996</v>
      </c>
    </row>
    <row r="37" spans="1:23" x14ac:dyDescent="0.25">
      <c r="A37" s="5" t="s">
        <v>106</v>
      </c>
      <c r="B37" s="5" t="s">
        <v>107</v>
      </c>
      <c r="C37">
        <v>-2.71</v>
      </c>
      <c r="D37">
        <v>-0.01</v>
      </c>
      <c r="E37">
        <v>-0.53</v>
      </c>
      <c r="F37">
        <v>-1.21</v>
      </c>
      <c r="G37">
        <v>-5.0599999999999996</v>
      </c>
      <c r="H37">
        <v>1.31</v>
      </c>
      <c r="I37">
        <v>0.65</v>
      </c>
      <c r="J37">
        <v>0.25</v>
      </c>
      <c r="K37">
        <v>4.3</v>
      </c>
      <c r="L37">
        <v>2.92</v>
      </c>
      <c r="M37">
        <v>6.94</v>
      </c>
      <c r="N37">
        <v>-7.61</v>
      </c>
      <c r="O37">
        <v>13.05</v>
      </c>
      <c r="P37">
        <v>11.55</v>
      </c>
      <c r="Q37">
        <v>6.95</v>
      </c>
      <c r="R37">
        <v>4.53</v>
      </c>
      <c r="S37">
        <v>2.31</v>
      </c>
      <c r="T37">
        <v>0.63</v>
      </c>
      <c r="U37">
        <v>0.27</v>
      </c>
      <c r="V37">
        <v>7.78</v>
      </c>
      <c r="W37">
        <v>3.91</v>
      </c>
    </row>
    <row r="38" spans="1:23" x14ac:dyDescent="0.25">
      <c r="A38" s="5" t="s">
        <v>108</v>
      </c>
      <c r="B38" s="5" t="s">
        <v>109</v>
      </c>
      <c r="C38" t="s">
        <v>67</v>
      </c>
      <c r="D38">
        <v>0.11</v>
      </c>
      <c r="E38">
        <v>0.11</v>
      </c>
      <c r="F38">
        <v>0.19</v>
      </c>
      <c r="G38" t="s">
        <v>67</v>
      </c>
      <c r="H38">
        <v>0.75</v>
      </c>
      <c r="I38">
        <v>0.75</v>
      </c>
      <c r="J38">
        <v>0.75</v>
      </c>
      <c r="K38">
        <v>0.75</v>
      </c>
      <c r="L38">
        <v>0.75</v>
      </c>
      <c r="M38">
        <v>0.75</v>
      </c>
      <c r="N38">
        <v>0.5</v>
      </c>
      <c r="O38">
        <v>4.5</v>
      </c>
      <c r="P38">
        <v>4</v>
      </c>
      <c r="Q38">
        <v>2.5</v>
      </c>
      <c r="R38">
        <v>1.7</v>
      </c>
      <c r="S38">
        <v>1.5</v>
      </c>
      <c r="T38">
        <v>1.3</v>
      </c>
      <c r="U38">
        <v>1.3</v>
      </c>
      <c r="V38">
        <v>1.1499999999999999</v>
      </c>
      <c r="W38">
        <v>1.1200000000000001</v>
      </c>
    </row>
    <row r="39" spans="1:23" x14ac:dyDescent="0.25">
      <c r="A39" s="5" t="s">
        <v>110</v>
      </c>
      <c r="B39" s="5" t="s">
        <v>111</v>
      </c>
      <c r="C39" t="s">
        <v>67</v>
      </c>
      <c r="D39">
        <v>227</v>
      </c>
      <c r="E39">
        <v>227.3</v>
      </c>
      <c r="F39">
        <v>392</v>
      </c>
      <c r="G39" t="s">
        <v>67</v>
      </c>
      <c r="H39">
        <v>765</v>
      </c>
      <c r="I39">
        <v>764</v>
      </c>
      <c r="J39">
        <v>697</v>
      </c>
      <c r="K39">
        <v>697</v>
      </c>
      <c r="L39">
        <v>697</v>
      </c>
      <c r="M39">
        <v>466</v>
      </c>
      <c r="N39">
        <v>310</v>
      </c>
      <c r="O39">
        <v>2274</v>
      </c>
      <c r="P39">
        <v>1615</v>
      </c>
      <c r="Q39">
        <v>1048</v>
      </c>
      <c r="R39">
        <v>815</v>
      </c>
      <c r="S39">
        <v>756</v>
      </c>
      <c r="T39">
        <v>800</v>
      </c>
      <c r="U39">
        <v>808</v>
      </c>
      <c r="V39">
        <v>801</v>
      </c>
      <c r="W39" t="s">
        <v>67</v>
      </c>
    </row>
    <row r="40" spans="1:23" x14ac:dyDescent="0.25">
      <c r="A40" s="5" t="s">
        <v>257</v>
      </c>
      <c r="B40" s="5" t="s">
        <v>258</v>
      </c>
      <c r="C40">
        <v>10.86</v>
      </c>
      <c r="D40">
        <v>12</v>
      </c>
      <c r="E40">
        <v>12.54</v>
      </c>
      <c r="F40">
        <v>20.76</v>
      </c>
      <c r="G40">
        <v>23.62</v>
      </c>
      <c r="H40">
        <v>22.35</v>
      </c>
      <c r="I40">
        <v>29.28</v>
      </c>
      <c r="J40">
        <v>34.450000000000003</v>
      </c>
      <c r="K40">
        <v>33.770000000000003</v>
      </c>
      <c r="L40">
        <v>29.36</v>
      </c>
      <c r="M40">
        <v>40.78</v>
      </c>
      <c r="N40">
        <v>21.74</v>
      </c>
      <c r="O40">
        <v>56.81</v>
      </c>
      <c r="P40">
        <v>53.37</v>
      </c>
      <c r="Q40">
        <v>49.97</v>
      </c>
      <c r="R40">
        <v>41.65</v>
      </c>
      <c r="S40">
        <v>35.67</v>
      </c>
      <c r="T40">
        <v>39.32</v>
      </c>
      <c r="U40">
        <v>46.01</v>
      </c>
      <c r="V40">
        <v>55.15</v>
      </c>
      <c r="W40" t="s">
        <v>67</v>
      </c>
    </row>
    <row r="41" spans="1:23" x14ac:dyDescent="0.25">
      <c r="A41" s="5" t="s">
        <v>112</v>
      </c>
      <c r="B41" s="5" t="s">
        <v>113</v>
      </c>
      <c r="C41">
        <v>29.29</v>
      </c>
      <c r="D41">
        <v>32.520000000000003</v>
      </c>
      <c r="E41">
        <v>32.83</v>
      </c>
      <c r="F41">
        <v>46.77</v>
      </c>
      <c r="G41">
        <v>48.85</v>
      </c>
      <c r="H41">
        <v>52.91</v>
      </c>
      <c r="I41">
        <v>53.67</v>
      </c>
      <c r="J41">
        <v>58.1</v>
      </c>
      <c r="K41">
        <v>57.44</v>
      </c>
      <c r="L41">
        <v>52.55</v>
      </c>
      <c r="M41">
        <v>59.02</v>
      </c>
      <c r="N41">
        <v>53.78</v>
      </c>
      <c r="O41">
        <v>69.84</v>
      </c>
      <c r="P41">
        <v>62.52</v>
      </c>
      <c r="Q41">
        <v>59.21</v>
      </c>
      <c r="R41">
        <v>50.08</v>
      </c>
      <c r="S41">
        <v>49.91</v>
      </c>
      <c r="T41">
        <v>48.22</v>
      </c>
      <c r="U41">
        <v>64.66</v>
      </c>
      <c r="V41">
        <v>70.86</v>
      </c>
      <c r="W41" t="s">
        <v>67</v>
      </c>
    </row>
    <row r="42" spans="1:23" x14ac:dyDescent="0.25">
      <c r="A42" s="5" t="s">
        <v>114</v>
      </c>
      <c r="B42" s="5" t="s">
        <v>115</v>
      </c>
      <c r="C42">
        <v>-19.579999999999998</v>
      </c>
      <c r="D42">
        <v>-26.18</v>
      </c>
      <c r="E42">
        <v>19.149999999999999</v>
      </c>
      <c r="F42">
        <v>51.2</v>
      </c>
      <c r="G42">
        <v>48.77</v>
      </c>
      <c r="H42">
        <v>-0.46</v>
      </c>
      <c r="I42">
        <v>7.05</v>
      </c>
      <c r="J42">
        <v>-26.3</v>
      </c>
      <c r="K42">
        <v>8.39</v>
      </c>
      <c r="L42">
        <v>-3.95</v>
      </c>
      <c r="M42">
        <v>-22.2</v>
      </c>
      <c r="N42">
        <v>65.010000000000005</v>
      </c>
      <c r="O42">
        <v>31.66</v>
      </c>
      <c r="P42">
        <v>-97.16</v>
      </c>
      <c r="Q42">
        <v>-126.5</v>
      </c>
      <c r="R42">
        <v>-57.9</v>
      </c>
      <c r="S42">
        <v>-15.61</v>
      </c>
      <c r="T42">
        <v>-1.26</v>
      </c>
      <c r="U42">
        <v>-21.25</v>
      </c>
      <c r="V42">
        <v>-54.07</v>
      </c>
      <c r="W42" t="s">
        <v>67</v>
      </c>
    </row>
    <row r="43" spans="1:23" x14ac:dyDescent="0.25">
      <c r="A43" s="5" t="s">
        <v>116</v>
      </c>
      <c r="B43" s="5" t="s">
        <v>117</v>
      </c>
      <c r="C43">
        <v>628.08000000000004</v>
      </c>
      <c r="D43">
        <v>652.72</v>
      </c>
      <c r="E43">
        <v>713.67</v>
      </c>
      <c r="F43">
        <v>1153</v>
      </c>
      <c r="G43">
        <v>1181</v>
      </c>
      <c r="H43">
        <v>1239</v>
      </c>
      <c r="I43">
        <v>1581</v>
      </c>
      <c r="J43">
        <v>2165</v>
      </c>
      <c r="K43">
        <v>2328</v>
      </c>
      <c r="L43">
        <v>2050</v>
      </c>
      <c r="M43">
        <v>2417</v>
      </c>
      <c r="N43">
        <v>3858</v>
      </c>
      <c r="O43">
        <v>3809</v>
      </c>
      <c r="P43">
        <v>2146</v>
      </c>
      <c r="Q43">
        <v>1962</v>
      </c>
      <c r="R43">
        <v>1624</v>
      </c>
      <c r="S43">
        <v>1422</v>
      </c>
      <c r="T43">
        <v>1219</v>
      </c>
      <c r="U43">
        <v>1477</v>
      </c>
      <c r="V43">
        <v>1507</v>
      </c>
      <c r="W43" t="s">
        <v>67</v>
      </c>
    </row>
    <row r="44" spans="1:23" x14ac:dyDescent="0.25">
      <c r="A44" s="5" t="s">
        <v>118</v>
      </c>
      <c r="B44" s="5" t="s">
        <v>119</v>
      </c>
      <c r="C44">
        <v>87597</v>
      </c>
      <c r="D44">
        <v>91737</v>
      </c>
      <c r="E44">
        <v>97535</v>
      </c>
      <c r="F44">
        <v>99744</v>
      </c>
      <c r="G44">
        <v>101104</v>
      </c>
      <c r="H44">
        <v>98138</v>
      </c>
      <c r="I44">
        <v>98254</v>
      </c>
      <c r="J44">
        <v>98219</v>
      </c>
      <c r="K44">
        <v>100996</v>
      </c>
      <c r="L44">
        <v>102062</v>
      </c>
      <c r="M44">
        <v>77053</v>
      </c>
      <c r="N44">
        <v>80456</v>
      </c>
      <c r="O44">
        <v>78291</v>
      </c>
      <c r="P44">
        <v>68849</v>
      </c>
      <c r="Q44">
        <v>63427</v>
      </c>
      <c r="R44">
        <v>65417</v>
      </c>
      <c r="S44">
        <v>67682</v>
      </c>
      <c r="T44">
        <v>77442</v>
      </c>
      <c r="U44">
        <v>86524</v>
      </c>
      <c r="V44">
        <v>89784</v>
      </c>
      <c r="W44">
        <v>87702</v>
      </c>
    </row>
    <row r="45" spans="1:23" x14ac:dyDescent="0.25">
      <c r="A45" s="5" t="s">
        <v>120</v>
      </c>
      <c r="B45" s="5" t="s">
        <v>121</v>
      </c>
      <c r="C45">
        <v>11142</v>
      </c>
      <c r="D45">
        <v>11814</v>
      </c>
      <c r="E45">
        <v>12253</v>
      </c>
      <c r="F45">
        <v>11874</v>
      </c>
      <c r="G45">
        <v>13292</v>
      </c>
      <c r="H45">
        <v>12512</v>
      </c>
      <c r="I45">
        <v>12329</v>
      </c>
      <c r="J45">
        <v>13490</v>
      </c>
      <c r="K45">
        <v>13135</v>
      </c>
      <c r="L45">
        <v>12671</v>
      </c>
      <c r="M45">
        <v>11310</v>
      </c>
      <c r="N45">
        <v>9606</v>
      </c>
      <c r="O45">
        <v>13122</v>
      </c>
      <c r="P45">
        <v>12649</v>
      </c>
      <c r="Q45">
        <v>10993</v>
      </c>
      <c r="R45">
        <v>10222</v>
      </c>
      <c r="S45">
        <v>10495</v>
      </c>
      <c r="T45">
        <v>11358</v>
      </c>
      <c r="U45">
        <v>13360</v>
      </c>
      <c r="V45">
        <v>13169</v>
      </c>
      <c r="W45">
        <v>9655</v>
      </c>
    </row>
    <row r="46" spans="1:23" x14ac:dyDescent="0.25">
      <c r="A46" s="5" t="s">
        <v>122</v>
      </c>
      <c r="B46" s="5" t="s">
        <v>123</v>
      </c>
      <c r="C46">
        <v>127196</v>
      </c>
      <c r="D46">
        <v>128781</v>
      </c>
      <c r="E46">
        <v>125627</v>
      </c>
      <c r="F46">
        <v>119045</v>
      </c>
      <c r="G46">
        <v>131469</v>
      </c>
      <c r="H46">
        <v>127494</v>
      </c>
      <c r="I46">
        <v>125481</v>
      </c>
      <c r="J46">
        <v>137346</v>
      </c>
      <c r="K46">
        <v>130055</v>
      </c>
      <c r="L46">
        <v>124150</v>
      </c>
      <c r="M46">
        <v>146782</v>
      </c>
      <c r="N46">
        <v>119394</v>
      </c>
      <c r="O46">
        <v>167605</v>
      </c>
      <c r="P46">
        <v>183721</v>
      </c>
      <c r="Q46">
        <v>173317</v>
      </c>
      <c r="R46">
        <v>156259</v>
      </c>
      <c r="S46">
        <v>155063</v>
      </c>
      <c r="T46">
        <v>146665</v>
      </c>
      <c r="U46">
        <v>154408</v>
      </c>
      <c r="V46">
        <v>146674</v>
      </c>
      <c r="W46" t="s">
        <v>67</v>
      </c>
    </row>
    <row r="47" spans="1:23" x14ac:dyDescent="0.25">
      <c r="A47" s="5" t="s">
        <v>259</v>
      </c>
      <c r="B47" s="5" t="s">
        <v>260</v>
      </c>
      <c r="C47">
        <v>256196</v>
      </c>
      <c r="D47">
        <v>270240</v>
      </c>
      <c r="E47">
        <v>265782</v>
      </c>
      <c r="F47">
        <v>287045</v>
      </c>
      <c r="G47">
        <v>322134</v>
      </c>
      <c r="H47">
        <v>313997</v>
      </c>
      <c r="I47">
        <v>303815</v>
      </c>
      <c r="J47">
        <v>326006</v>
      </c>
      <c r="K47">
        <v>310794</v>
      </c>
      <c r="L47">
        <v>267416</v>
      </c>
      <c r="M47">
        <v>328631</v>
      </c>
      <c r="N47">
        <v>154295</v>
      </c>
      <c r="O47">
        <v>384884</v>
      </c>
      <c r="P47">
        <v>406803</v>
      </c>
      <c r="Q47">
        <v>398347</v>
      </c>
      <c r="R47">
        <v>329363</v>
      </c>
      <c r="S47">
        <v>297789</v>
      </c>
      <c r="T47">
        <v>315797</v>
      </c>
      <c r="U47">
        <v>329584</v>
      </c>
      <c r="V47">
        <v>378697</v>
      </c>
      <c r="W47">
        <v>277154</v>
      </c>
    </row>
    <row r="48" spans="1:23" x14ac:dyDescent="0.25">
      <c r="A48" s="5" t="s">
        <v>126</v>
      </c>
      <c r="B48" s="5" t="s">
        <v>127</v>
      </c>
      <c r="C48" t="s">
        <v>67</v>
      </c>
      <c r="D48" t="s">
        <v>67</v>
      </c>
      <c r="E48" t="s">
        <v>67</v>
      </c>
      <c r="F48" t="s">
        <v>67</v>
      </c>
      <c r="G48" t="s">
        <v>67</v>
      </c>
      <c r="H48" t="s">
        <v>67</v>
      </c>
      <c r="I48" t="s">
        <v>67</v>
      </c>
      <c r="J48" t="s">
        <v>67</v>
      </c>
      <c r="K48" t="s">
        <v>67</v>
      </c>
      <c r="L48" t="s">
        <v>67</v>
      </c>
      <c r="M48" t="s">
        <v>67</v>
      </c>
      <c r="N48" t="s">
        <v>67</v>
      </c>
      <c r="O48" t="s">
        <v>67</v>
      </c>
      <c r="P48" t="s">
        <v>67</v>
      </c>
      <c r="Q48" t="s">
        <v>67</v>
      </c>
      <c r="R48" t="s">
        <v>67</v>
      </c>
      <c r="S48" t="s">
        <v>67</v>
      </c>
      <c r="T48" t="s">
        <v>67</v>
      </c>
      <c r="U48" t="s">
        <v>67</v>
      </c>
      <c r="V48" t="s">
        <v>67</v>
      </c>
      <c r="W48" t="s">
        <v>67</v>
      </c>
    </row>
    <row r="49" spans="1:23" x14ac:dyDescent="0.25">
      <c r="A49" s="5" t="s">
        <v>128</v>
      </c>
      <c r="B49" s="5" t="s">
        <v>129</v>
      </c>
      <c r="C49">
        <v>-61532</v>
      </c>
      <c r="D49">
        <v>2910</v>
      </c>
      <c r="E49">
        <v>-7700</v>
      </c>
      <c r="F49">
        <v>-14056</v>
      </c>
      <c r="G49">
        <v>-67198</v>
      </c>
      <c r="H49">
        <v>16946</v>
      </c>
      <c r="I49">
        <v>6778</v>
      </c>
      <c r="J49">
        <v>2413</v>
      </c>
      <c r="K49">
        <v>40913</v>
      </c>
      <c r="L49">
        <v>22633</v>
      </c>
      <c r="M49">
        <v>64540</v>
      </c>
      <c r="N49">
        <v>-47666</v>
      </c>
      <c r="O49">
        <v>82692</v>
      </c>
      <c r="P49">
        <v>86944</v>
      </c>
      <c r="Q49">
        <v>55639</v>
      </c>
      <c r="R49">
        <v>37788</v>
      </c>
      <c r="S49">
        <v>20168</v>
      </c>
      <c r="T49">
        <v>5126</v>
      </c>
      <c r="U49">
        <v>1930</v>
      </c>
      <c r="V49">
        <v>150506</v>
      </c>
      <c r="W49">
        <v>18392</v>
      </c>
    </row>
    <row r="50" spans="1:23" x14ac:dyDescent="0.25">
      <c r="A50" s="5" t="s">
        <v>130</v>
      </c>
      <c r="B50" s="5" t="s">
        <v>131</v>
      </c>
      <c r="C50" t="s">
        <v>67</v>
      </c>
      <c r="D50" t="s">
        <v>67</v>
      </c>
      <c r="E50" t="s">
        <v>67</v>
      </c>
      <c r="F50" t="s">
        <v>67</v>
      </c>
      <c r="G50" t="s">
        <v>67</v>
      </c>
      <c r="H50">
        <v>18.600000000000001</v>
      </c>
      <c r="I50">
        <v>51.7</v>
      </c>
      <c r="J50">
        <v>131.80000000000001</v>
      </c>
      <c r="K50">
        <v>6.6</v>
      </c>
      <c r="L50">
        <v>12.7</v>
      </c>
      <c r="M50">
        <v>6.9</v>
      </c>
      <c r="N50" t="s">
        <v>67</v>
      </c>
      <c r="O50">
        <v>6.5</v>
      </c>
      <c r="P50">
        <v>7.6</v>
      </c>
      <c r="Q50">
        <v>10.7</v>
      </c>
      <c r="R50">
        <v>13</v>
      </c>
      <c r="S50">
        <v>26.9</v>
      </c>
      <c r="T50">
        <v>68.599999999999994</v>
      </c>
      <c r="U50">
        <v>293.7</v>
      </c>
      <c r="V50">
        <v>11.3</v>
      </c>
      <c r="W50">
        <v>20.6</v>
      </c>
    </row>
    <row r="51" spans="1:23" x14ac:dyDescent="0.25">
      <c r="A51" s="5" t="s">
        <v>132</v>
      </c>
      <c r="B51" s="5" t="s">
        <v>133</v>
      </c>
      <c r="C51">
        <v>0.64</v>
      </c>
      <c r="D51">
        <v>0.57999999999999996</v>
      </c>
      <c r="E51">
        <v>1.27</v>
      </c>
      <c r="F51">
        <v>0.83</v>
      </c>
      <c r="G51">
        <v>0.95</v>
      </c>
      <c r="H51">
        <v>1.1200000000000001</v>
      </c>
      <c r="I51">
        <v>1.18</v>
      </c>
      <c r="J51">
        <v>0.96</v>
      </c>
      <c r="K51">
        <v>0.87</v>
      </c>
      <c r="L51">
        <v>1.33</v>
      </c>
      <c r="M51">
        <v>1.21</v>
      </c>
      <c r="N51">
        <v>1.28</v>
      </c>
      <c r="O51">
        <v>1.57</v>
      </c>
      <c r="P51">
        <v>1.9</v>
      </c>
      <c r="Q51">
        <v>1.64</v>
      </c>
      <c r="R51">
        <v>1.57</v>
      </c>
      <c r="S51">
        <v>1.84</v>
      </c>
      <c r="T51">
        <v>1.1200000000000001</v>
      </c>
      <c r="U51">
        <v>1.72</v>
      </c>
      <c r="V51">
        <v>1.62</v>
      </c>
      <c r="W51" t="s">
        <v>67</v>
      </c>
    </row>
    <row r="52" spans="1:23" x14ac:dyDescent="0.25">
      <c r="A52" s="5" t="s">
        <v>134</v>
      </c>
      <c r="B52" s="5" t="s">
        <v>135</v>
      </c>
      <c r="C52">
        <v>0.24</v>
      </c>
      <c r="D52">
        <v>0.21</v>
      </c>
      <c r="E52">
        <v>0.48</v>
      </c>
      <c r="F52">
        <v>0.37</v>
      </c>
      <c r="G52">
        <v>0.46</v>
      </c>
      <c r="H52">
        <v>0.47</v>
      </c>
      <c r="I52">
        <v>0.65</v>
      </c>
      <c r="J52">
        <v>0.56999999999999995</v>
      </c>
      <c r="K52">
        <v>0.51</v>
      </c>
      <c r="L52">
        <v>0.74</v>
      </c>
      <c r="M52">
        <v>0.84</v>
      </c>
      <c r="N52">
        <v>0.52</v>
      </c>
      <c r="O52">
        <v>1.28</v>
      </c>
      <c r="P52">
        <v>1.62</v>
      </c>
      <c r="Q52">
        <v>1.38</v>
      </c>
      <c r="R52">
        <v>1.3</v>
      </c>
      <c r="S52">
        <v>1.32</v>
      </c>
      <c r="T52">
        <v>0.91</v>
      </c>
      <c r="U52">
        <v>1.23</v>
      </c>
      <c r="V52">
        <v>1.26</v>
      </c>
      <c r="W52" t="s">
        <v>67</v>
      </c>
    </row>
    <row r="53" spans="1:23" x14ac:dyDescent="0.25">
      <c r="A53" s="5" t="s">
        <v>136</v>
      </c>
      <c r="B53" s="5" t="s">
        <v>137</v>
      </c>
      <c r="C53">
        <v>-0.35</v>
      </c>
      <c r="D53">
        <v>-0.27</v>
      </c>
      <c r="E53">
        <v>0.83</v>
      </c>
      <c r="F53">
        <v>0.34</v>
      </c>
      <c r="G53">
        <v>0.46</v>
      </c>
      <c r="H53">
        <v>-54.7</v>
      </c>
      <c r="I53">
        <v>4.92</v>
      </c>
      <c r="J53">
        <v>-1.25</v>
      </c>
      <c r="K53">
        <v>3.51</v>
      </c>
      <c r="L53">
        <v>-9.89</v>
      </c>
      <c r="M53">
        <v>-2.23</v>
      </c>
      <c r="N53">
        <v>0.43</v>
      </c>
      <c r="O53">
        <v>2.82</v>
      </c>
      <c r="P53">
        <v>-1.04</v>
      </c>
      <c r="Q53">
        <v>-0.65</v>
      </c>
      <c r="R53">
        <v>-1.1299999999999999</v>
      </c>
      <c r="S53">
        <v>-4.21</v>
      </c>
      <c r="T53">
        <v>-34.869999999999997</v>
      </c>
      <c r="U53">
        <v>-3.73</v>
      </c>
      <c r="V53">
        <v>-1.66</v>
      </c>
      <c r="W53" t="s">
        <v>67</v>
      </c>
    </row>
    <row r="54" spans="1:23" x14ac:dyDescent="0.25">
      <c r="A54" s="5" t="s">
        <v>138</v>
      </c>
      <c r="B54" s="5" t="s">
        <v>139</v>
      </c>
      <c r="C54" t="s">
        <v>67</v>
      </c>
      <c r="D54">
        <v>1.58</v>
      </c>
      <c r="E54">
        <v>0.69</v>
      </c>
      <c r="F54">
        <v>1.1000000000000001</v>
      </c>
      <c r="G54" t="s">
        <v>67</v>
      </c>
      <c r="H54">
        <v>3</v>
      </c>
      <c r="I54">
        <v>2.16</v>
      </c>
      <c r="J54">
        <v>2.2799999999999998</v>
      </c>
      <c r="K54">
        <v>2.5499999999999998</v>
      </c>
      <c r="L54">
        <v>1.92</v>
      </c>
      <c r="M54">
        <v>1.52</v>
      </c>
      <c r="N54">
        <v>1.8</v>
      </c>
      <c r="O54">
        <v>5.03</v>
      </c>
      <c r="P54">
        <v>3.95</v>
      </c>
      <c r="Q54">
        <v>3.05</v>
      </c>
      <c r="R54">
        <v>2.6</v>
      </c>
      <c r="S54">
        <v>2.2799999999999998</v>
      </c>
      <c r="T54">
        <v>2.96</v>
      </c>
      <c r="U54">
        <v>1.64</v>
      </c>
      <c r="V54">
        <v>1.28</v>
      </c>
      <c r="W54">
        <v>1.34</v>
      </c>
    </row>
    <row r="55" spans="1:23" x14ac:dyDescent="0.25">
      <c r="A55" s="5" t="s">
        <v>140</v>
      </c>
      <c r="B55" s="5" t="s">
        <v>141</v>
      </c>
      <c r="C55">
        <v>-39.200000000000003</v>
      </c>
      <c r="D55">
        <v>-0.1</v>
      </c>
      <c r="E55">
        <v>-3.3</v>
      </c>
      <c r="F55">
        <v>-7</v>
      </c>
      <c r="G55">
        <v>-22.5</v>
      </c>
      <c r="H55">
        <v>5.4</v>
      </c>
      <c r="I55">
        <v>1.9</v>
      </c>
      <c r="J55">
        <v>0.8</v>
      </c>
      <c r="K55">
        <v>15.1</v>
      </c>
      <c r="L55">
        <v>7.9</v>
      </c>
      <c r="M55">
        <v>14.6</v>
      </c>
      <c r="N55">
        <v>-27.3</v>
      </c>
      <c r="O55">
        <v>15.3</v>
      </c>
      <c r="P55">
        <v>13.1</v>
      </c>
      <c r="Q55">
        <v>9.3000000000000007</v>
      </c>
      <c r="R55">
        <v>7.7</v>
      </c>
      <c r="S55">
        <v>3.7</v>
      </c>
      <c r="T55">
        <v>1.5</v>
      </c>
      <c r="U55">
        <v>0.3</v>
      </c>
      <c r="V55">
        <v>8.9</v>
      </c>
      <c r="W55">
        <v>4.8</v>
      </c>
    </row>
    <row r="56" spans="1:23" x14ac:dyDescent="0.25">
      <c r="A56" s="5" t="s">
        <v>142</v>
      </c>
      <c r="B56" s="5" t="s">
        <v>143</v>
      </c>
      <c r="C56">
        <v>-8.91</v>
      </c>
      <c r="D56">
        <v>0.4</v>
      </c>
      <c r="E56">
        <v>-1.1100000000000001</v>
      </c>
      <c r="F56">
        <v>-2.17</v>
      </c>
      <c r="G56">
        <v>-10.09</v>
      </c>
      <c r="H56">
        <v>2.2799999999999998</v>
      </c>
      <c r="I56">
        <v>1.22</v>
      </c>
      <c r="J56">
        <v>0.44</v>
      </c>
      <c r="K56">
        <v>7.74</v>
      </c>
      <c r="L56">
        <v>4.7300000000000004</v>
      </c>
      <c r="M56">
        <v>13.57</v>
      </c>
      <c r="N56">
        <v>-12.49</v>
      </c>
      <c r="O56">
        <v>17.48</v>
      </c>
      <c r="P56">
        <v>18.25</v>
      </c>
      <c r="Q56">
        <v>11.79</v>
      </c>
      <c r="R56">
        <v>9.5399999999999991</v>
      </c>
      <c r="S56">
        <v>4.84</v>
      </c>
      <c r="T56">
        <v>1.32</v>
      </c>
      <c r="U56">
        <v>0.42</v>
      </c>
      <c r="V56">
        <v>30.93</v>
      </c>
      <c r="W56">
        <v>6.97</v>
      </c>
    </row>
    <row r="57" spans="1:23" x14ac:dyDescent="0.25">
      <c r="A57" s="5" t="s">
        <v>146</v>
      </c>
      <c r="B57" s="5" t="s">
        <v>147</v>
      </c>
      <c r="C57">
        <v>-0.42</v>
      </c>
      <c r="D57">
        <v>0.02</v>
      </c>
      <c r="E57">
        <v>-0.05</v>
      </c>
      <c r="F57">
        <v>-0.09</v>
      </c>
      <c r="G57">
        <v>-0.42</v>
      </c>
      <c r="H57">
        <v>0.1</v>
      </c>
      <c r="I57">
        <v>0.04</v>
      </c>
      <c r="J57">
        <v>0.01</v>
      </c>
      <c r="K57">
        <v>0.19</v>
      </c>
      <c r="L57">
        <v>0.12</v>
      </c>
      <c r="M57">
        <v>0.33</v>
      </c>
      <c r="N57">
        <v>-0.17</v>
      </c>
      <c r="O57">
        <v>0.32</v>
      </c>
      <c r="P57">
        <v>0.53</v>
      </c>
      <c r="Q57">
        <v>0.36</v>
      </c>
      <c r="R57">
        <v>0.28999999999999998</v>
      </c>
      <c r="S57">
        <v>0.17</v>
      </c>
      <c r="T57">
        <v>0.05</v>
      </c>
      <c r="U57">
        <v>0.02</v>
      </c>
      <c r="V57">
        <v>1.45</v>
      </c>
      <c r="W57">
        <v>0.19</v>
      </c>
    </row>
    <row r="58" spans="1:23" x14ac:dyDescent="0.25">
      <c r="A58" s="5" t="s">
        <v>151</v>
      </c>
      <c r="B58" s="5" t="s">
        <v>152</v>
      </c>
      <c r="C58">
        <v>4.66</v>
      </c>
      <c r="D58">
        <v>4.9800000000000004</v>
      </c>
      <c r="E58">
        <v>4.5999999999999996</v>
      </c>
      <c r="F58">
        <v>4.0599999999999996</v>
      </c>
      <c r="G58">
        <v>4.13</v>
      </c>
      <c r="H58">
        <v>4.2699999999999996</v>
      </c>
      <c r="I58">
        <v>3.4</v>
      </c>
      <c r="J58">
        <v>2.68</v>
      </c>
      <c r="K58">
        <v>2.4700000000000002</v>
      </c>
      <c r="L58">
        <v>2.56</v>
      </c>
      <c r="M58">
        <v>2.44</v>
      </c>
      <c r="N58">
        <v>1.39</v>
      </c>
      <c r="O58">
        <v>1.83</v>
      </c>
      <c r="P58">
        <v>2.91</v>
      </c>
      <c r="Q58">
        <v>3.02</v>
      </c>
      <c r="R58">
        <v>3.08</v>
      </c>
      <c r="S58">
        <v>3.51</v>
      </c>
      <c r="T58">
        <v>3.95</v>
      </c>
      <c r="U58">
        <v>4.38</v>
      </c>
      <c r="V58">
        <v>4.7</v>
      </c>
      <c r="W58">
        <v>2.76</v>
      </c>
    </row>
    <row r="59" spans="1:23" x14ac:dyDescent="0.25">
      <c r="A59" s="5" t="s">
        <v>153</v>
      </c>
      <c r="B59" s="5" t="s">
        <v>154</v>
      </c>
      <c r="C59">
        <v>95.34</v>
      </c>
      <c r="D59">
        <v>95.02</v>
      </c>
      <c r="E59">
        <v>95.4</v>
      </c>
      <c r="F59">
        <v>95.94</v>
      </c>
      <c r="G59">
        <v>95.87</v>
      </c>
      <c r="H59">
        <v>95.73</v>
      </c>
      <c r="I59">
        <v>96.6</v>
      </c>
      <c r="J59">
        <v>97.32</v>
      </c>
      <c r="K59">
        <v>97.53</v>
      </c>
      <c r="L59">
        <v>97.44</v>
      </c>
      <c r="M59">
        <v>97.56</v>
      </c>
      <c r="N59">
        <v>98.61</v>
      </c>
      <c r="O59">
        <v>98.17</v>
      </c>
      <c r="P59">
        <v>97.09</v>
      </c>
      <c r="Q59">
        <v>96.98</v>
      </c>
      <c r="R59">
        <v>96.92</v>
      </c>
      <c r="S59">
        <v>96.49</v>
      </c>
      <c r="T59">
        <v>96.05</v>
      </c>
      <c r="U59">
        <v>95.62</v>
      </c>
      <c r="V59">
        <v>95.3</v>
      </c>
      <c r="W59">
        <v>97.24</v>
      </c>
    </row>
    <row r="60" spans="1:23" x14ac:dyDescent="0.25">
      <c r="A60" s="5"/>
      <c r="B60" s="5"/>
    </row>
    <row r="61" spans="1:23" x14ac:dyDescent="0.25">
      <c r="A61" s="5"/>
      <c r="B61" s="5"/>
    </row>
    <row r="62" spans="1:23" x14ac:dyDescent="0.25">
      <c r="A62" s="5"/>
      <c r="B62" s="5"/>
    </row>
    <row r="63" spans="1:23" x14ac:dyDescent="0.25">
      <c r="A63" s="5"/>
      <c r="B63" s="5"/>
    </row>
    <row r="64" spans="1:23" x14ac:dyDescent="0.25">
      <c r="A64" s="5"/>
      <c r="B64" s="5"/>
    </row>
    <row r="65" spans="1:22" x14ac:dyDescent="0.25">
      <c r="A65" s="5"/>
      <c r="B65" s="5"/>
    </row>
    <row r="66" spans="1:22" x14ac:dyDescent="0.25">
      <c r="A66" s="5" t="s">
        <v>167</v>
      </c>
      <c r="B66" s="5" t="s">
        <v>168</v>
      </c>
      <c r="C66">
        <v>-0.41</v>
      </c>
      <c r="D66">
        <v>0.02</v>
      </c>
      <c r="E66">
        <v>-0.05</v>
      </c>
      <c r="F66">
        <v>-0.09</v>
      </c>
      <c r="G66">
        <v>-0.42</v>
      </c>
      <c r="H66">
        <v>0.1</v>
      </c>
      <c r="I66">
        <v>0.04</v>
      </c>
      <c r="J66">
        <v>0.01</v>
      </c>
      <c r="K66">
        <v>0.19</v>
      </c>
      <c r="L66">
        <v>0.12</v>
      </c>
      <c r="M66">
        <v>0.33</v>
      </c>
      <c r="N66">
        <v>-0.17</v>
      </c>
      <c r="O66">
        <v>0.32</v>
      </c>
      <c r="P66">
        <v>0.53</v>
      </c>
      <c r="Q66">
        <v>0.36</v>
      </c>
      <c r="R66">
        <v>0.28999999999999998</v>
      </c>
      <c r="S66">
        <v>0.17</v>
      </c>
      <c r="T66">
        <v>0.05</v>
      </c>
      <c r="U66">
        <v>0.02</v>
      </c>
      <c r="V66">
        <v>1.45</v>
      </c>
    </row>
    <row r="67" spans="1:22" x14ac:dyDescent="0.25">
      <c r="A67" s="5" t="s">
        <v>169</v>
      </c>
      <c r="B67" s="5" t="s">
        <v>170</v>
      </c>
      <c r="C67">
        <v>-0.2</v>
      </c>
      <c r="D67">
        <v>0.1</v>
      </c>
      <c r="E67">
        <v>0.08</v>
      </c>
      <c r="F67">
        <v>-0.05</v>
      </c>
      <c r="G67">
        <v>-0.37</v>
      </c>
      <c r="H67">
        <v>0.18</v>
      </c>
      <c r="I67">
        <v>0.09</v>
      </c>
      <c r="J67">
        <v>0.04</v>
      </c>
      <c r="K67">
        <v>0.25</v>
      </c>
      <c r="L67">
        <v>0.21</v>
      </c>
      <c r="M67">
        <v>0.35</v>
      </c>
      <c r="N67">
        <v>-0.26</v>
      </c>
      <c r="O67">
        <v>0.43</v>
      </c>
      <c r="P67">
        <v>0.72</v>
      </c>
      <c r="Q67">
        <v>0.62</v>
      </c>
      <c r="R67">
        <v>0.48</v>
      </c>
      <c r="S67">
        <v>0.34</v>
      </c>
      <c r="T67">
        <v>0.47</v>
      </c>
      <c r="U67">
        <v>0.2</v>
      </c>
      <c r="V67">
        <v>0.74</v>
      </c>
    </row>
    <row r="68" spans="1:22" x14ac:dyDescent="0.25">
      <c r="A68" s="5"/>
      <c r="B68" s="5"/>
    </row>
    <row r="69" spans="1:22" x14ac:dyDescent="0.25">
      <c r="A69" s="5"/>
      <c r="B69" s="5"/>
    </row>
    <row r="70" spans="1:22" x14ac:dyDescent="0.25">
      <c r="A70" s="5" t="s">
        <v>175</v>
      </c>
      <c r="B70" s="5" t="s">
        <v>176</v>
      </c>
      <c r="C70">
        <v>-723.09999999999991</v>
      </c>
      <c r="D70">
        <v>-557.55000000000007</v>
      </c>
      <c r="E70">
        <v>1714.78</v>
      </c>
      <c r="F70">
        <v>468.86</v>
      </c>
      <c r="G70">
        <v>634.34</v>
      </c>
      <c r="H70">
        <v>-75431.3</v>
      </c>
      <c r="I70">
        <v>5018.3999999999996</v>
      </c>
      <c r="J70">
        <v>-1161.875</v>
      </c>
      <c r="K70">
        <v>3262.5450000000001</v>
      </c>
      <c r="L70">
        <v>-9192.755000000001</v>
      </c>
      <c r="M70">
        <v>-1384.607</v>
      </c>
      <c r="N70">
        <v>245.48699999999999</v>
      </c>
      <c r="O70">
        <v>1495.7280000000001</v>
      </c>
      <c r="P70">
        <v>-545.79199999999992</v>
      </c>
      <c r="Q70">
        <v>-328.64</v>
      </c>
      <c r="R70">
        <v>-584.54899999999986</v>
      </c>
      <c r="S70">
        <v>-2379.0709999999999</v>
      </c>
      <c r="T70">
        <v>-21685.652999999998</v>
      </c>
      <c r="U70">
        <v>-2318.5680000000002</v>
      </c>
      <c r="V70">
        <v>-1023.39</v>
      </c>
    </row>
    <row r="71" spans="1:22" x14ac:dyDescent="0.25">
      <c r="A71" s="5" t="s">
        <v>177</v>
      </c>
      <c r="B71" s="5" t="s">
        <v>178</v>
      </c>
      <c r="C71">
        <v>-1</v>
      </c>
      <c r="D71">
        <v>1</v>
      </c>
      <c r="E71">
        <v>-687</v>
      </c>
      <c r="F71">
        <v>0</v>
      </c>
      <c r="G71">
        <v>0</v>
      </c>
      <c r="H71">
        <v>-359</v>
      </c>
      <c r="I71">
        <v>-90.5</v>
      </c>
      <c r="J71">
        <v>0</v>
      </c>
      <c r="K71">
        <v>0</v>
      </c>
      <c r="L71">
        <v>-308.60000000000002</v>
      </c>
      <c r="M71">
        <v>-50</v>
      </c>
      <c r="N71">
        <v>-40.5</v>
      </c>
      <c r="O71">
        <v>-5.6000000000000227</v>
      </c>
      <c r="P71">
        <v>-19.199999999999928</v>
      </c>
      <c r="Q71">
        <v>11.69999999999993</v>
      </c>
      <c r="R71">
        <v>47.800000000000068</v>
      </c>
      <c r="S71">
        <v>56.799999999999947</v>
      </c>
      <c r="T71">
        <v>-0.29999999999995453</v>
      </c>
      <c r="U71">
        <v>-5.1000000000000227</v>
      </c>
      <c r="V71" t="s">
        <v>67</v>
      </c>
    </row>
    <row r="72" spans="1:22" x14ac:dyDescent="0.25">
      <c r="A72" s="5"/>
      <c r="B72" s="5"/>
    </row>
    <row r="73" spans="1:22" x14ac:dyDescent="0.25">
      <c r="A73" s="5"/>
      <c r="B73" s="5"/>
    </row>
    <row r="74" spans="1:22" x14ac:dyDescent="0.25">
      <c r="A74" s="5"/>
      <c r="B74" s="5"/>
    </row>
    <row r="75" spans="1:22" x14ac:dyDescent="0.25">
      <c r="A75" s="5"/>
      <c r="B75" s="5"/>
    </row>
    <row r="76" spans="1:22" x14ac:dyDescent="0.25">
      <c r="A76" s="5" t="s">
        <v>187</v>
      </c>
      <c r="B76" s="5" t="s">
        <v>188</v>
      </c>
      <c r="C76">
        <v>-2118.73</v>
      </c>
      <c r="D76">
        <v>-135.55000000000001</v>
      </c>
      <c r="E76">
        <v>-46.43</v>
      </c>
      <c r="F76">
        <v>-79.36</v>
      </c>
      <c r="G76">
        <v>-508.54</v>
      </c>
      <c r="H76">
        <v>149.69999999999999</v>
      </c>
      <c r="I76">
        <v>181.01</v>
      </c>
      <c r="J76">
        <v>-94.26</v>
      </c>
      <c r="K76">
        <v>78.87</v>
      </c>
      <c r="L76">
        <v>-53.55</v>
      </c>
      <c r="M76">
        <v>-229.67</v>
      </c>
      <c r="N76">
        <v>-159.24</v>
      </c>
      <c r="O76">
        <v>8.15</v>
      </c>
      <c r="P76">
        <v>69.62</v>
      </c>
      <c r="Q76">
        <v>42.76</v>
      </c>
      <c r="R76">
        <v>81.099999999999994</v>
      </c>
      <c r="S76">
        <v>243.83</v>
      </c>
      <c r="T76">
        <v>137.72</v>
      </c>
      <c r="U76">
        <v>-98.76</v>
      </c>
      <c r="V76">
        <v>737.76</v>
      </c>
    </row>
    <row r="77" spans="1:22" x14ac:dyDescent="0.25">
      <c r="A77" s="5" t="s">
        <v>189</v>
      </c>
      <c r="B77" s="5" t="s">
        <v>190</v>
      </c>
      <c r="C77">
        <v>-766.9</v>
      </c>
      <c r="D77">
        <v>-87.11</v>
      </c>
      <c r="E77">
        <v>-211.44</v>
      </c>
      <c r="F77">
        <v>-146.07</v>
      </c>
      <c r="G77">
        <v>-59.28</v>
      </c>
      <c r="H77">
        <v>78.819999999999993</v>
      </c>
      <c r="I77">
        <v>55.21</v>
      </c>
      <c r="J77">
        <v>-22.98</v>
      </c>
      <c r="K77">
        <v>-68.12</v>
      </c>
      <c r="L77">
        <v>-147.49</v>
      </c>
      <c r="M77">
        <v>-126.92</v>
      </c>
      <c r="N77">
        <v>-27.16</v>
      </c>
      <c r="O77">
        <v>40.18</v>
      </c>
      <c r="P77">
        <v>64.489999999999995</v>
      </c>
      <c r="Q77">
        <v>122.56</v>
      </c>
      <c r="R77">
        <v>154.22</v>
      </c>
      <c r="S77">
        <v>94.26</v>
      </c>
      <c r="T77">
        <v>258.91000000000003</v>
      </c>
      <c r="U77" t="s">
        <v>67</v>
      </c>
      <c r="V77" t="s">
        <v>67</v>
      </c>
    </row>
    <row r="78" spans="1:22" x14ac:dyDescent="0.25">
      <c r="A78" s="5" t="s">
        <v>191</v>
      </c>
      <c r="B78" s="5" t="s">
        <v>192</v>
      </c>
      <c r="C78">
        <v>-577.72</v>
      </c>
      <c r="D78">
        <v>-124.04</v>
      </c>
      <c r="E78">
        <v>-60.72</v>
      </c>
      <c r="F78">
        <v>-70.290000000000006</v>
      </c>
      <c r="G78">
        <v>-38.64</v>
      </c>
      <c r="H78">
        <v>52.35</v>
      </c>
      <c r="I78">
        <v>-23.52</v>
      </c>
      <c r="J78">
        <v>-91.57</v>
      </c>
      <c r="K78">
        <v>-71.09</v>
      </c>
      <c r="L78">
        <v>-72.94</v>
      </c>
      <c r="M78">
        <v>-53.68</v>
      </c>
      <c r="N78">
        <v>8.48</v>
      </c>
      <c r="O78">
        <v>89.09</v>
      </c>
      <c r="P78">
        <v>115.01</v>
      </c>
      <c r="Q78">
        <v>81.33</v>
      </c>
      <c r="R78">
        <v>220.33</v>
      </c>
      <c r="S78" t="s">
        <v>67</v>
      </c>
      <c r="T78" t="s">
        <v>67</v>
      </c>
      <c r="U78" t="s">
        <v>67</v>
      </c>
      <c r="V78" t="s">
        <v>67</v>
      </c>
    </row>
    <row r="79" spans="1:22" x14ac:dyDescent="0.25">
      <c r="A79" s="5" t="s">
        <v>193</v>
      </c>
      <c r="B79" s="5" t="s">
        <v>194</v>
      </c>
      <c r="C79">
        <v>-262.68</v>
      </c>
      <c r="D79">
        <v>-73.78</v>
      </c>
      <c r="E79">
        <v>-76.150000000000006</v>
      </c>
      <c r="F79">
        <v>-70.69</v>
      </c>
      <c r="G79">
        <v>-55.79</v>
      </c>
      <c r="H79">
        <v>-0.66</v>
      </c>
      <c r="I79">
        <v>-7.52</v>
      </c>
      <c r="J79">
        <v>-1.24</v>
      </c>
      <c r="K79">
        <v>21.96</v>
      </c>
      <c r="L79">
        <v>4.2</v>
      </c>
      <c r="M79">
        <v>83.33</v>
      </c>
      <c r="N79" t="s">
        <v>67</v>
      </c>
      <c r="O79" t="s">
        <v>67</v>
      </c>
      <c r="P79" t="s">
        <v>67</v>
      </c>
      <c r="Q79" t="s">
        <v>67</v>
      </c>
      <c r="R79" t="s">
        <v>67</v>
      </c>
      <c r="S79" t="s">
        <v>67</v>
      </c>
      <c r="T79" t="s">
        <v>67</v>
      </c>
      <c r="U79" t="s">
        <v>67</v>
      </c>
      <c r="V79" t="s">
        <v>67</v>
      </c>
    </row>
    <row r="80" spans="1:22" x14ac:dyDescent="0.25">
      <c r="A80" s="5" t="s">
        <v>195</v>
      </c>
      <c r="B80" s="5" t="s">
        <v>196</v>
      </c>
      <c r="C80" t="s">
        <v>67</v>
      </c>
      <c r="D80" t="s">
        <v>67</v>
      </c>
      <c r="E80" t="s">
        <v>67</v>
      </c>
      <c r="F80" t="s">
        <v>67</v>
      </c>
      <c r="G80" t="s">
        <v>67</v>
      </c>
      <c r="H80">
        <v>0.36</v>
      </c>
      <c r="I80">
        <v>-2.2000000000000002</v>
      </c>
      <c r="J80">
        <v>-1.44</v>
      </c>
      <c r="K80">
        <v>-0.09</v>
      </c>
      <c r="L80">
        <v>-0.17</v>
      </c>
      <c r="M80">
        <v>-0.13</v>
      </c>
      <c r="N80" t="s">
        <v>67</v>
      </c>
      <c r="O80">
        <v>7.0000000000000007E-2</v>
      </c>
      <c r="P80">
        <v>7.0000000000000007E-2</v>
      </c>
      <c r="Q80">
        <v>0.13</v>
      </c>
      <c r="R80">
        <v>0.06</v>
      </c>
      <c r="S80" t="s">
        <v>67</v>
      </c>
      <c r="T80" t="s">
        <v>67</v>
      </c>
      <c r="U80" t="s">
        <v>67</v>
      </c>
      <c r="V80" t="s">
        <v>67</v>
      </c>
    </row>
    <row r="81" spans="1:23" x14ac:dyDescent="0.25">
      <c r="A81" s="5" t="s">
        <v>197</v>
      </c>
      <c r="B81" s="5" t="s">
        <v>198</v>
      </c>
      <c r="C81">
        <v>-298.05</v>
      </c>
      <c r="D81">
        <v>8.31</v>
      </c>
      <c r="E81">
        <v>-251.6</v>
      </c>
      <c r="F81">
        <v>-86.71</v>
      </c>
      <c r="G81">
        <v>-295.67</v>
      </c>
      <c r="H81">
        <v>114.01</v>
      </c>
      <c r="I81">
        <v>85.71</v>
      </c>
      <c r="J81">
        <v>-85.45</v>
      </c>
      <c r="K81">
        <v>35.6</v>
      </c>
      <c r="L81">
        <v>-23.59</v>
      </c>
      <c r="M81">
        <v>-190.61</v>
      </c>
      <c r="N81">
        <v>-165.62</v>
      </c>
      <c r="O81">
        <v>7.68</v>
      </c>
      <c r="P81">
        <v>32.94</v>
      </c>
      <c r="Q81">
        <v>51.7</v>
      </c>
      <c r="R81">
        <v>46.19</v>
      </c>
      <c r="S81">
        <v>-22.34</v>
      </c>
      <c r="T81">
        <v>96.84</v>
      </c>
      <c r="U81">
        <v>-73.75</v>
      </c>
      <c r="V81">
        <v>192.17</v>
      </c>
    </row>
    <row r="82" spans="1:23" x14ac:dyDescent="0.25">
      <c r="A82" s="5" t="s">
        <v>199</v>
      </c>
      <c r="B82" s="5" t="s">
        <v>200</v>
      </c>
      <c r="C82">
        <v>-180.45</v>
      </c>
      <c r="D82">
        <v>-110</v>
      </c>
      <c r="E82">
        <v>-211.33</v>
      </c>
      <c r="F82">
        <v>-89.46</v>
      </c>
      <c r="G82">
        <v>-31.98</v>
      </c>
      <c r="H82">
        <v>38.090000000000003</v>
      </c>
      <c r="I82">
        <v>11.95</v>
      </c>
      <c r="J82">
        <v>-24.48</v>
      </c>
      <c r="K82">
        <v>-59.53</v>
      </c>
      <c r="L82">
        <v>-126.61</v>
      </c>
      <c r="M82">
        <v>-116.18</v>
      </c>
      <c r="N82">
        <v>-41.67</v>
      </c>
      <c r="O82">
        <v>30.77</v>
      </c>
      <c r="P82">
        <v>43.61</v>
      </c>
      <c r="Q82">
        <v>25.18</v>
      </c>
      <c r="R82">
        <v>40.229999999999997</v>
      </c>
      <c r="S82">
        <v>0.25</v>
      </c>
      <c r="T82">
        <v>71.75</v>
      </c>
      <c r="U82" t="s">
        <v>67</v>
      </c>
      <c r="V82" t="s">
        <v>67</v>
      </c>
    </row>
    <row r="83" spans="1:23" x14ac:dyDescent="0.25">
      <c r="A83" s="5" t="s">
        <v>201</v>
      </c>
      <c r="B83" s="5" t="s">
        <v>202</v>
      </c>
      <c r="C83">
        <v>-184.74</v>
      </c>
      <c r="D83">
        <v>-102.33</v>
      </c>
      <c r="E83">
        <v>-86.85</v>
      </c>
      <c r="F83">
        <v>-53.62</v>
      </c>
      <c r="G83">
        <v>-29.16</v>
      </c>
      <c r="H83">
        <v>25.26</v>
      </c>
      <c r="I83">
        <v>-35.67</v>
      </c>
      <c r="J83">
        <v>-85.93</v>
      </c>
      <c r="K83">
        <v>-67.31</v>
      </c>
      <c r="L83">
        <v>-67.84</v>
      </c>
      <c r="M83">
        <v>-52.78</v>
      </c>
      <c r="N83">
        <v>-5.42</v>
      </c>
      <c r="O83">
        <v>23.23</v>
      </c>
      <c r="P83">
        <v>41.07</v>
      </c>
      <c r="Q83">
        <v>19.73</v>
      </c>
      <c r="R83">
        <v>47.82</v>
      </c>
      <c r="S83" t="s">
        <v>67</v>
      </c>
      <c r="T83" t="s">
        <v>67</v>
      </c>
      <c r="U83" t="s">
        <v>67</v>
      </c>
      <c r="V83" t="s">
        <v>67</v>
      </c>
    </row>
    <row r="84" spans="1:23" x14ac:dyDescent="0.25">
      <c r="A84" s="5" t="s">
        <v>203</v>
      </c>
      <c r="B84" s="5" t="s">
        <v>204</v>
      </c>
      <c r="C84">
        <v>-79.739999999999995</v>
      </c>
      <c r="D84">
        <v>-69</v>
      </c>
      <c r="E84">
        <v>-86.39</v>
      </c>
      <c r="F84">
        <v>-60.47</v>
      </c>
      <c r="G84">
        <v>-48.5</v>
      </c>
      <c r="H84">
        <v>-13.76</v>
      </c>
      <c r="I84">
        <v>-20.55</v>
      </c>
      <c r="J84">
        <v>-31.35</v>
      </c>
      <c r="K84">
        <v>-13.12</v>
      </c>
      <c r="L84">
        <v>-24.06</v>
      </c>
      <c r="M84">
        <v>-2.48</v>
      </c>
      <c r="N84" t="s">
        <v>67</v>
      </c>
      <c r="O84" t="s">
        <v>67</v>
      </c>
      <c r="P84" t="s">
        <v>67</v>
      </c>
      <c r="Q84" t="s">
        <v>67</v>
      </c>
      <c r="R84" t="s">
        <v>67</v>
      </c>
      <c r="S84" t="s">
        <v>67</v>
      </c>
      <c r="T84" t="s">
        <v>67</v>
      </c>
      <c r="U84" t="s">
        <v>67</v>
      </c>
      <c r="V84" t="s">
        <v>67</v>
      </c>
    </row>
    <row r="85" spans="1:23" x14ac:dyDescent="0.25">
      <c r="A85" s="5" t="s">
        <v>205</v>
      </c>
      <c r="B85" s="5" t="s">
        <v>206</v>
      </c>
      <c r="C85">
        <v>29.63</v>
      </c>
      <c r="D85">
        <v>-132.53</v>
      </c>
      <c r="E85">
        <v>144.12</v>
      </c>
      <c r="F85">
        <v>-26.09</v>
      </c>
      <c r="G85">
        <v>-100.84</v>
      </c>
      <c r="H85">
        <v>-1211.79</v>
      </c>
      <c r="I85">
        <v>-493.6</v>
      </c>
      <c r="J85">
        <v>-135.61000000000001</v>
      </c>
      <c r="K85">
        <v>-135.49</v>
      </c>
      <c r="L85">
        <v>343.5</v>
      </c>
      <c r="M85">
        <v>-618.6</v>
      </c>
      <c r="N85">
        <v>-84.75</v>
      </c>
      <c r="O85">
        <v>-371.15</v>
      </c>
      <c r="P85">
        <v>60</v>
      </c>
      <c r="Q85">
        <v>-42.48</v>
      </c>
      <c r="R85">
        <v>-73.16</v>
      </c>
      <c r="S85">
        <v>-87.93</v>
      </c>
      <c r="T85">
        <v>834.85</v>
      </c>
      <c r="U85">
        <v>124.7</v>
      </c>
      <c r="V85" t="s">
        <v>67</v>
      </c>
    </row>
    <row r="86" spans="1:23" x14ac:dyDescent="0.25">
      <c r="A86" s="5" t="s">
        <v>207</v>
      </c>
      <c r="B86" s="5" t="s">
        <v>208</v>
      </c>
      <c r="C86">
        <v>13.74</v>
      </c>
      <c r="D86">
        <v>-4.83</v>
      </c>
      <c r="E86">
        <v>5.73</v>
      </c>
      <c r="F86">
        <v>-446.24</v>
      </c>
      <c r="G86">
        <v>-602.08000000000004</v>
      </c>
      <c r="H86">
        <v>-613.66999999999996</v>
      </c>
      <c r="I86">
        <v>-254.9</v>
      </c>
      <c r="J86">
        <v>24.13</v>
      </c>
      <c r="K86">
        <v>-136.86000000000001</v>
      </c>
      <c r="L86">
        <v>-119.95</v>
      </c>
      <c r="M86">
        <v>-358.17</v>
      </c>
      <c r="N86">
        <v>-131.97</v>
      </c>
      <c r="O86">
        <v>-117.88</v>
      </c>
      <c r="P86">
        <v>-18.55</v>
      </c>
      <c r="Q86">
        <v>-67.86</v>
      </c>
      <c r="R86">
        <v>224.59</v>
      </c>
      <c r="S86">
        <v>290.54000000000002</v>
      </c>
      <c r="T86" t="s">
        <v>67</v>
      </c>
      <c r="U86" t="s">
        <v>67</v>
      </c>
      <c r="V86" t="s">
        <v>67</v>
      </c>
    </row>
    <row r="87" spans="1:23" x14ac:dyDescent="0.25">
      <c r="A87" s="5" t="s">
        <v>209</v>
      </c>
      <c r="B87" s="5" t="s">
        <v>210</v>
      </c>
      <c r="C87">
        <v>-17.14</v>
      </c>
      <c r="D87">
        <v>-265.43</v>
      </c>
      <c r="E87">
        <v>-337.64</v>
      </c>
      <c r="F87">
        <v>-393.59</v>
      </c>
      <c r="G87">
        <v>-415.47</v>
      </c>
      <c r="H87">
        <v>-326.60000000000002</v>
      </c>
      <c r="I87">
        <v>-207.96</v>
      </c>
      <c r="J87">
        <v>-126.19</v>
      </c>
      <c r="K87">
        <v>-173.3</v>
      </c>
      <c r="L87">
        <v>-134.19999999999999</v>
      </c>
      <c r="M87">
        <v>-211.4</v>
      </c>
      <c r="N87">
        <v>-102.31</v>
      </c>
      <c r="O87">
        <v>-102.94</v>
      </c>
      <c r="P87">
        <v>138.26</v>
      </c>
      <c r="Q87">
        <v>151.19999999999999</v>
      </c>
      <c r="R87" t="s">
        <v>67</v>
      </c>
      <c r="S87" t="s">
        <v>67</v>
      </c>
      <c r="T87" t="s">
        <v>67</v>
      </c>
      <c r="U87" t="s">
        <v>67</v>
      </c>
      <c r="V87" t="s">
        <v>67</v>
      </c>
    </row>
    <row r="88" spans="1:23" x14ac:dyDescent="0.25">
      <c r="A88" s="5" t="s">
        <v>211</v>
      </c>
      <c r="B88" s="5" t="s">
        <v>212</v>
      </c>
      <c r="C88">
        <v>-171.87</v>
      </c>
      <c r="D88">
        <v>-236.69</v>
      </c>
      <c r="E88">
        <v>-231.92</v>
      </c>
      <c r="F88">
        <v>-283.44</v>
      </c>
      <c r="G88">
        <v>-274.83</v>
      </c>
      <c r="H88">
        <v>-269</v>
      </c>
      <c r="I88">
        <v>-155.13</v>
      </c>
      <c r="J88">
        <v>-114.57</v>
      </c>
      <c r="K88">
        <v>-17.52</v>
      </c>
      <c r="L88">
        <v>8.5</v>
      </c>
      <c r="M88" t="s">
        <v>67</v>
      </c>
      <c r="N88" t="s">
        <v>67</v>
      </c>
      <c r="O88" t="s">
        <v>67</v>
      </c>
      <c r="P88" t="s">
        <v>67</v>
      </c>
      <c r="Q88" t="s">
        <v>67</v>
      </c>
      <c r="R88" t="s">
        <v>67</v>
      </c>
      <c r="S88" t="s">
        <v>67</v>
      </c>
      <c r="T88" t="s">
        <v>67</v>
      </c>
      <c r="U88" t="s">
        <v>67</v>
      </c>
      <c r="V88" t="s">
        <v>67</v>
      </c>
    </row>
    <row r="89" spans="1:23" x14ac:dyDescent="0.25">
      <c r="A89" s="5" t="s">
        <v>155</v>
      </c>
      <c r="B89" s="5" t="s">
        <v>156</v>
      </c>
      <c r="C89">
        <v>2044</v>
      </c>
      <c r="D89">
        <v>1907</v>
      </c>
      <c r="E89">
        <v>2074</v>
      </c>
      <c r="F89">
        <v>2366</v>
      </c>
      <c r="G89">
        <v>2319</v>
      </c>
      <c r="H89">
        <v>2242</v>
      </c>
      <c r="I89">
        <v>2845</v>
      </c>
      <c r="J89">
        <v>3626</v>
      </c>
      <c r="K89">
        <v>3953</v>
      </c>
      <c r="L89">
        <v>3802</v>
      </c>
      <c r="M89">
        <v>3995</v>
      </c>
      <c r="N89">
        <v>7073</v>
      </c>
      <c r="O89">
        <v>5354</v>
      </c>
      <c r="P89">
        <v>3333</v>
      </c>
      <c r="Q89">
        <v>3214</v>
      </c>
      <c r="R89">
        <v>3143</v>
      </c>
      <c r="S89">
        <v>2749</v>
      </c>
      <c r="T89">
        <v>2429</v>
      </c>
      <c r="U89">
        <v>2185</v>
      </c>
      <c r="V89">
        <v>2027</v>
      </c>
      <c r="W89">
        <v>3528</v>
      </c>
    </row>
  </sheetData>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W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79" customWidth="1"/>
    <col min="13" max="13" width="10" customWidth="1"/>
    <col min="14" max="14" width="20" customWidth="1"/>
    <col min="15" max="15" width="21" customWidth="1"/>
    <col min="16" max="16" width="19" customWidth="1"/>
    <col min="17" max="17" width="20" customWidth="1"/>
    <col min="18" max="18" width="21" customWidth="1"/>
    <col min="19" max="19" width="10" customWidth="1"/>
    <col min="20" max="20" width="20" customWidth="1"/>
    <col min="21" max="21" width="10" customWidth="1"/>
    <col min="22" max="22" width="11" customWidth="1"/>
    <col min="23" max="23" width="8" customWidth="1"/>
  </cols>
  <sheetData>
    <row r="1" spans="1:23" ht="18.75" customHeight="1" x14ac:dyDescent="0.3">
      <c r="A1" s="1" t="s">
        <v>1383</v>
      </c>
      <c r="B1" s="2" t="s">
        <v>1384</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1385</v>
      </c>
      <c r="C4" s="5" t="s">
        <v>9</v>
      </c>
      <c r="D4" s="5"/>
      <c r="E4" t="s">
        <v>1386</v>
      </c>
      <c r="G4" t="s">
        <v>934</v>
      </c>
      <c r="H4" t="s">
        <v>20</v>
      </c>
      <c r="J4" t="s">
        <v>582</v>
      </c>
      <c r="L4" t="s">
        <v>1387</v>
      </c>
    </row>
    <row r="5" spans="1:23" x14ac:dyDescent="0.25">
      <c r="A5" s="5" t="s">
        <v>15</v>
      </c>
      <c r="B5" t="s">
        <v>1388</v>
      </c>
      <c r="C5" s="5" t="s">
        <v>17</v>
      </c>
      <c r="D5" s="5"/>
      <c r="E5" t="s">
        <v>1389</v>
      </c>
      <c r="G5" t="s">
        <v>333</v>
      </c>
      <c r="H5" t="s">
        <v>28</v>
      </c>
      <c r="L5" t="s">
        <v>1390</v>
      </c>
      <c r="M5" t="s">
        <v>1391</v>
      </c>
    </row>
    <row r="6" spans="1:23" x14ac:dyDescent="0.25">
      <c r="A6" s="5" t="s">
        <v>23</v>
      </c>
      <c r="B6" t="s">
        <v>1392</v>
      </c>
      <c r="C6" s="5" t="s">
        <v>25</v>
      </c>
      <c r="D6" s="5"/>
      <c r="E6" t="s">
        <v>1393</v>
      </c>
      <c r="G6" t="s">
        <v>1095</v>
      </c>
      <c r="H6" t="s">
        <v>454</v>
      </c>
      <c r="J6" t="s">
        <v>1394</v>
      </c>
      <c r="L6" t="s">
        <v>523</v>
      </c>
    </row>
    <row r="7" spans="1:23" x14ac:dyDescent="0.25">
      <c r="A7" s="5" t="s">
        <v>29</v>
      </c>
      <c r="B7" t="s">
        <v>1395</v>
      </c>
      <c r="C7" s="5" t="s">
        <v>31</v>
      </c>
      <c r="D7" s="5"/>
      <c r="E7" t="s">
        <v>1396</v>
      </c>
      <c r="G7" t="s">
        <v>19</v>
      </c>
      <c r="H7" t="s">
        <v>34</v>
      </c>
      <c r="J7" t="s">
        <v>237</v>
      </c>
      <c r="L7" t="s">
        <v>289</v>
      </c>
    </row>
    <row r="8" spans="1:23" x14ac:dyDescent="0.25">
      <c r="A8" s="5" t="s">
        <v>35</v>
      </c>
      <c r="B8" t="s">
        <v>36</v>
      </c>
      <c r="C8" s="5" t="s">
        <v>37</v>
      </c>
      <c r="D8" s="5"/>
      <c r="E8" t="s">
        <v>1397</v>
      </c>
      <c r="G8" t="s">
        <v>279</v>
      </c>
      <c r="H8" t="s">
        <v>40</v>
      </c>
      <c r="J8" t="s">
        <v>354</v>
      </c>
      <c r="L8" t="s">
        <v>289</v>
      </c>
    </row>
    <row r="9" spans="1:23" x14ac:dyDescent="0.25">
      <c r="A9" s="5" t="s">
        <v>41</v>
      </c>
      <c r="B9" t="s">
        <v>42</v>
      </c>
      <c r="C9" s="5" t="s">
        <v>43</v>
      </c>
      <c r="D9" s="5"/>
      <c r="E9" t="s">
        <v>1398</v>
      </c>
      <c r="J9" t="s">
        <v>21</v>
      </c>
      <c r="L9" t="s">
        <v>1399</v>
      </c>
    </row>
    <row r="10" spans="1:23" x14ac:dyDescent="0.25">
      <c r="A10" s="5" t="s">
        <v>45</v>
      </c>
      <c r="B10" t="s">
        <v>981</v>
      </c>
      <c r="C10" s="5" t="s">
        <v>47</v>
      </c>
      <c r="D10" s="5"/>
      <c r="E10" t="s">
        <v>1400</v>
      </c>
    </row>
    <row r="11" spans="1:23" x14ac:dyDescent="0.25">
      <c r="A11" s="5" t="s">
        <v>49</v>
      </c>
      <c r="B11" t="s">
        <v>323</v>
      </c>
    </row>
    <row r="12" spans="1:23" x14ac:dyDescent="0.25">
      <c r="A12" s="5" t="s">
        <v>51</v>
      </c>
      <c r="B12" t="s">
        <v>292</v>
      </c>
    </row>
    <row r="13" spans="1:23" x14ac:dyDescent="0.25">
      <c r="A13" s="5" t="s">
        <v>53</v>
      </c>
      <c r="B13" t="s">
        <v>1401</v>
      </c>
    </row>
    <row r="14" spans="1:23" x14ac:dyDescent="0.25">
      <c r="A14" s="5" t="s">
        <v>55</v>
      </c>
      <c r="B14" t="s">
        <v>1402</v>
      </c>
    </row>
    <row r="15" spans="1:23" x14ac:dyDescent="0.25">
      <c r="A15" s="5" t="s">
        <v>57</v>
      </c>
      <c r="B15" t="s">
        <v>1403</v>
      </c>
    </row>
    <row r="16" spans="1:23" x14ac:dyDescent="0.25">
      <c r="A16" s="5" t="s">
        <v>59</v>
      </c>
      <c r="B16" t="s">
        <v>1404</v>
      </c>
    </row>
    <row r="17" spans="1:23" x14ac:dyDescent="0.25">
      <c r="A17" s="5" t="s">
        <v>61</v>
      </c>
      <c r="B17" t="s">
        <v>1405</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590</v>
      </c>
      <c r="B19" s="5" t="s">
        <v>591</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76.599999999999994</v>
      </c>
      <c r="D20">
        <v>62.7</v>
      </c>
      <c r="E20">
        <v>121.3</v>
      </c>
      <c r="F20">
        <v>78.5</v>
      </c>
      <c r="G20">
        <v>48.4</v>
      </c>
      <c r="H20">
        <v>54.5</v>
      </c>
      <c r="I20">
        <v>41</v>
      </c>
      <c r="J20">
        <v>51.3</v>
      </c>
      <c r="K20">
        <v>-4.5</v>
      </c>
      <c r="L20">
        <v>53.2</v>
      </c>
      <c r="M20">
        <v>31.8</v>
      </c>
      <c r="N20">
        <v>-53.4</v>
      </c>
      <c r="O20">
        <v>165</v>
      </c>
      <c r="P20">
        <v>114.4</v>
      </c>
      <c r="Q20">
        <v>51.8</v>
      </c>
      <c r="R20">
        <v>34.4</v>
      </c>
      <c r="S20">
        <v>21.7</v>
      </c>
      <c r="T20">
        <v>26.2</v>
      </c>
      <c r="U20">
        <v>29.9</v>
      </c>
      <c r="V20">
        <v>69.599999999999994</v>
      </c>
      <c r="W20" t="s">
        <v>67</v>
      </c>
    </row>
    <row r="21" spans="1:23" x14ac:dyDescent="0.25">
      <c r="A21" s="5" t="s">
        <v>68</v>
      </c>
      <c r="B21" s="5" t="s">
        <v>69</v>
      </c>
      <c r="C21">
        <v>44.9</v>
      </c>
      <c r="D21">
        <v>34</v>
      </c>
      <c r="E21">
        <v>90.8</v>
      </c>
      <c r="F21">
        <v>50.5</v>
      </c>
      <c r="G21">
        <v>26.8</v>
      </c>
      <c r="H21">
        <v>48.2</v>
      </c>
      <c r="I21">
        <v>33.799999999999997</v>
      </c>
      <c r="J21">
        <v>46.2</v>
      </c>
      <c r="K21">
        <v>-22.9</v>
      </c>
      <c r="L21">
        <v>36.799999999999997</v>
      </c>
      <c r="M21">
        <v>20.399999999999999</v>
      </c>
      <c r="N21">
        <v>-60.5</v>
      </c>
      <c r="O21">
        <v>150.80000000000001</v>
      </c>
      <c r="P21">
        <v>89.2</v>
      </c>
      <c r="Q21">
        <v>41.6</v>
      </c>
      <c r="R21">
        <v>21.4</v>
      </c>
      <c r="S21">
        <v>7.8</v>
      </c>
      <c r="T21">
        <v>-10.4</v>
      </c>
      <c r="U21">
        <v>9.1999999999999993</v>
      </c>
      <c r="V21">
        <v>46.1</v>
      </c>
      <c r="W21" t="s">
        <v>67</v>
      </c>
    </row>
    <row r="22" spans="1:23" x14ac:dyDescent="0.25">
      <c r="A22" s="5" t="s">
        <v>70</v>
      </c>
      <c r="B22" s="5" t="s">
        <v>71</v>
      </c>
      <c r="C22">
        <v>0.2</v>
      </c>
      <c r="D22">
        <v>-0.4</v>
      </c>
      <c r="E22">
        <v>-0.4</v>
      </c>
      <c r="F22">
        <v>-0.5</v>
      </c>
      <c r="G22">
        <v>0.3</v>
      </c>
      <c r="H22">
        <v>0.3</v>
      </c>
      <c r="I22" t="s">
        <v>67</v>
      </c>
      <c r="J22">
        <v>0.8</v>
      </c>
      <c r="K22">
        <v>3</v>
      </c>
      <c r="L22">
        <v>0.8</v>
      </c>
      <c r="M22">
        <v>2</v>
      </c>
      <c r="N22">
        <v>5.2</v>
      </c>
      <c r="O22">
        <v>4.8</v>
      </c>
      <c r="P22">
        <v>1.7</v>
      </c>
      <c r="Q22">
        <v>0.7</v>
      </c>
      <c r="R22">
        <v>-2</v>
      </c>
      <c r="S22">
        <v>-3.4</v>
      </c>
      <c r="T22">
        <v>-5.5</v>
      </c>
      <c r="U22">
        <v>-2.8</v>
      </c>
      <c r="V22">
        <v>-3.1</v>
      </c>
      <c r="W22" t="s">
        <v>67</v>
      </c>
    </row>
    <row r="23" spans="1:23" x14ac:dyDescent="0.25">
      <c r="A23" s="5" t="s">
        <v>72</v>
      </c>
      <c r="B23" s="5" t="s">
        <v>73</v>
      </c>
      <c r="C23">
        <v>45.1</v>
      </c>
      <c r="D23">
        <v>33.6</v>
      </c>
      <c r="E23">
        <v>90.4</v>
      </c>
      <c r="F23">
        <v>50</v>
      </c>
      <c r="G23">
        <v>27.1</v>
      </c>
      <c r="H23">
        <v>48.5</v>
      </c>
      <c r="I23">
        <v>33.799999999999997</v>
      </c>
      <c r="J23">
        <v>47</v>
      </c>
      <c r="K23">
        <v>-19.899999999999999</v>
      </c>
      <c r="L23">
        <v>37.6</v>
      </c>
      <c r="M23">
        <v>22.4</v>
      </c>
      <c r="N23">
        <v>-55.3</v>
      </c>
      <c r="O23">
        <v>155.6</v>
      </c>
      <c r="P23">
        <v>90.9</v>
      </c>
      <c r="Q23">
        <v>42.3</v>
      </c>
      <c r="R23">
        <v>19.399999999999999</v>
      </c>
      <c r="S23">
        <v>4.4000000000000004</v>
      </c>
      <c r="T23">
        <v>-15.9</v>
      </c>
      <c r="U23">
        <v>6.4</v>
      </c>
      <c r="V23">
        <v>43</v>
      </c>
      <c r="W23" t="s">
        <v>67</v>
      </c>
    </row>
    <row r="24" spans="1:23" x14ac:dyDescent="0.25">
      <c r="A24" s="5" t="s">
        <v>74</v>
      </c>
      <c r="B24" s="5" t="s">
        <v>75</v>
      </c>
      <c r="C24">
        <v>-0.7</v>
      </c>
      <c r="D24">
        <v>0.02</v>
      </c>
      <c r="E24" t="s">
        <v>67</v>
      </c>
      <c r="F24">
        <v>-0.2</v>
      </c>
      <c r="G24">
        <v>0.02</v>
      </c>
      <c r="H24">
        <v>0.4</v>
      </c>
      <c r="I24">
        <v>0.5</v>
      </c>
      <c r="J24">
        <v>0.9</v>
      </c>
      <c r="K24">
        <v>-1.8</v>
      </c>
      <c r="L24">
        <v>-1.3</v>
      </c>
      <c r="M24">
        <v>-0.3</v>
      </c>
      <c r="N24">
        <v>0.2</v>
      </c>
      <c r="O24">
        <v>5.7</v>
      </c>
      <c r="P24">
        <v>2.1</v>
      </c>
      <c r="Q24">
        <v>0.2</v>
      </c>
      <c r="R24">
        <v>1.2</v>
      </c>
      <c r="S24">
        <v>1.3</v>
      </c>
      <c r="T24">
        <v>-0.1</v>
      </c>
      <c r="U24">
        <v>-2.8</v>
      </c>
      <c r="V24">
        <v>10.9</v>
      </c>
      <c r="W24" t="s">
        <v>67</v>
      </c>
    </row>
    <row r="25" spans="1:23" x14ac:dyDescent="0.25">
      <c r="A25" s="5" t="s">
        <v>76</v>
      </c>
      <c r="B25" s="5" t="s">
        <v>77</v>
      </c>
      <c r="C25">
        <v>45.7</v>
      </c>
      <c r="D25">
        <v>33.6</v>
      </c>
      <c r="E25">
        <v>90.4</v>
      </c>
      <c r="F25">
        <v>50.2</v>
      </c>
      <c r="G25">
        <v>27.1</v>
      </c>
      <c r="H25">
        <v>48.1</v>
      </c>
      <c r="I25">
        <v>33.299999999999997</v>
      </c>
      <c r="J25">
        <v>46.1</v>
      </c>
      <c r="K25">
        <v>-18.100000000000001</v>
      </c>
      <c r="L25">
        <v>38.9</v>
      </c>
      <c r="M25">
        <v>22.7</v>
      </c>
      <c r="N25">
        <v>-55.5</v>
      </c>
      <c r="O25">
        <v>150</v>
      </c>
      <c r="P25">
        <v>88.7</v>
      </c>
      <c r="Q25">
        <v>42.1</v>
      </c>
      <c r="R25">
        <v>18.2</v>
      </c>
      <c r="S25">
        <v>3.1</v>
      </c>
      <c r="T25">
        <v>-15.8</v>
      </c>
      <c r="U25">
        <v>9.1999999999999993</v>
      </c>
      <c r="V25">
        <v>32.1</v>
      </c>
      <c r="W25" t="s">
        <v>67</v>
      </c>
    </row>
    <row r="26" spans="1:23" x14ac:dyDescent="0.25">
      <c r="A26" s="5" t="s">
        <v>78</v>
      </c>
      <c r="B26" s="5" t="s">
        <v>79</v>
      </c>
      <c r="C26">
        <v>0.1</v>
      </c>
      <c r="D26">
        <v>-0.03</v>
      </c>
      <c r="E26">
        <v>-0.04</v>
      </c>
      <c r="F26">
        <v>-0.03</v>
      </c>
      <c r="G26">
        <v>-0.03</v>
      </c>
      <c r="H26">
        <v>-0.3</v>
      </c>
      <c r="I26">
        <v>-1</v>
      </c>
      <c r="J26">
        <v>-1.7</v>
      </c>
      <c r="K26">
        <v>1.5</v>
      </c>
      <c r="L26">
        <v>-4.8</v>
      </c>
      <c r="M26">
        <v>-3</v>
      </c>
      <c r="N26">
        <v>4.4000000000000004</v>
      </c>
      <c r="O26">
        <v>-13.5</v>
      </c>
      <c r="P26">
        <v>-6</v>
      </c>
      <c r="Q26">
        <v>-0.8</v>
      </c>
      <c r="R26" t="s">
        <v>67</v>
      </c>
      <c r="S26" t="s">
        <v>67</v>
      </c>
      <c r="T26" t="s">
        <v>67</v>
      </c>
      <c r="U26" t="s">
        <v>67</v>
      </c>
      <c r="V26" t="s">
        <v>67</v>
      </c>
      <c r="W26" t="s">
        <v>67</v>
      </c>
    </row>
    <row r="27" spans="1:23" x14ac:dyDescent="0.25">
      <c r="A27" s="5" t="s">
        <v>80</v>
      </c>
      <c r="B27" s="5" t="s">
        <v>81</v>
      </c>
      <c r="C27">
        <v>45.9</v>
      </c>
      <c r="D27">
        <v>33.6</v>
      </c>
      <c r="E27">
        <v>90.4</v>
      </c>
      <c r="F27">
        <v>50.2</v>
      </c>
      <c r="G27">
        <v>27</v>
      </c>
      <c r="H27">
        <v>47.8</v>
      </c>
      <c r="I27">
        <v>32.200000000000003</v>
      </c>
      <c r="J27">
        <v>44.5</v>
      </c>
      <c r="K27">
        <v>-16.600000000000001</v>
      </c>
      <c r="L27">
        <v>34.1</v>
      </c>
      <c r="M27">
        <v>19.600000000000001</v>
      </c>
      <c r="N27">
        <v>-51.1</v>
      </c>
      <c r="O27">
        <v>136.5</v>
      </c>
      <c r="P27">
        <v>82.7</v>
      </c>
      <c r="Q27">
        <v>41.3</v>
      </c>
      <c r="R27">
        <v>18.2</v>
      </c>
      <c r="S27">
        <v>3.1</v>
      </c>
      <c r="T27">
        <v>-15.8</v>
      </c>
      <c r="U27">
        <v>9.1999999999999993</v>
      </c>
      <c r="V27">
        <v>32.1</v>
      </c>
      <c r="W27" t="s">
        <v>67</v>
      </c>
    </row>
    <row r="28" spans="1:23" x14ac:dyDescent="0.25">
      <c r="A28" s="5" t="s">
        <v>82</v>
      </c>
      <c r="B28" s="5" t="s">
        <v>83</v>
      </c>
      <c r="C28">
        <v>104.4</v>
      </c>
      <c r="D28">
        <v>105.2</v>
      </c>
      <c r="E28">
        <v>174.3</v>
      </c>
      <c r="F28">
        <v>72.8</v>
      </c>
      <c r="G28">
        <v>48.6</v>
      </c>
      <c r="H28">
        <v>103.2</v>
      </c>
      <c r="I28">
        <v>77.099999999999994</v>
      </c>
      <c r="J28">
        <v>60.3</v>
      </c>
      <c r="K28">
        <v>51.3</v>
      </c>
      <c r="L28">
        <v>71.8</v>
      </c>
      <c r="M28">
        <v>127.1</v>
      </c>
      <c r="N28">
        <v>125.1</v>
      </c>
      <c r="O28">
        <v>183</v>
      </c>
      <c r="P28">
        <v>195.5</v>
      </c>
      <c r="Q28">
        <v>65.2</v>
      </c>
      <c r="R28">
        <v>57.7</v>
      </c>
      <c r="S28">
        <v>33.799999999999997</v>
      </c>
      <c r="T28">
        <v>35.6</v>
      </c>
      <c r="U28">
        <v>37.5</v>
      </c>
      <c r="V28">
        <v>39.700000000000003</v>
      </c>
      <c r="W28">
        <v>53</v>
      </c>
    </row>
    <row r="29" spans="1:23" x14ac:dyDescent="0.25">
      <c r="A29" s="5" t="s">
        <v>84</v>
      </c>
      <c r="B29" s="5" t="s">
        <v>85</v>
      </c>
      <c r="C29">
        <v>387.2</v>
      </c>
      <c r="D29">
        <v>380</v>
      </c>
      <c r="E29">
        <v>298.10000000000002</v>
      </c>
      <c r="F29">
        <v>331.8</v>
      </c>
      <c r="G29">
        <v>278.60000000000002</v>
      </c>
      <c r="H29">
        <v>243.9</v>
      </c>
      <c r="I29">
        <v>233.6</v>
      </c>
      <c r="J29">
        <v>238.7</v>
      </c>
      <c r="K29">
        <v>228.6</v>
      </c>
      <c r="L29">
        <v>244.3</v>
      </c>
      <c r="M29">
        <v>163.4</v>
      </c>
      <c r="N29">
        <v>147.19999999999999</v>
      </c>
      <c r="O29">
        <v>211.4</v>
      </c>
      <c r="P29">
        <v>124.6</v>
      </c>
      <c r="Q29">
        <v>201.1</v>
      </c>
      <c r="R29">
        <v>251.6</v>
      </c>
      <c r="S29">
        <v>257.60000000000002</v>
      </c>
      <c r="T29">
        <v>270.5</v>
      </c>
      <c r="U29">
        <v>292.39999999999998</v>
      </c>
      <c r="V29">
        <v>252.6</v>
      </c>
      <c r="W29" t="s">
        <v>67</v>
      </c>
    </row>
    <row r="30" spans="1:23" x14ac:dyDescent="0.25">
      <c r="A30" s="5" t="s">
        <v>86</v>
      </c>
      <c r="B30" s="5" t="s">
        <v>87</v>
      </c>
      <c r="C30">
        <v>491.6</v>
      </c>
      <c r="D30">
        <v>485.2</v>
      </c>
      <c r="E30">
        <v>472.4</v>
      </c>
      <c r="F30">
        <v>404.6</v>
      </c>
      <c r="G30">
        <v>327.2</v>
      </c>
      <c r="H30">
        <v>347.1</v>
      </c>
      <c r="I30">
        <v>310.7</v>
      </c>
      <c r="J30">
        <v>299</v>
      </c>
      <c r="K30">
        <v>279.89999999999998</v>
      </c>
      <c r="L30">
        <v>316.10000000000002</v>
      </c>
      <c r="M30">
        <v>290.5</v>
      </c>
      <c r="N30">
        <v>272.3</v>
      </c>
      <c r="O30">
        <v>394.4</v>
      </c>
      <c r="P30">
        <v>320.10000000000002</v>
      </c>
      <c r="Q30">
        <v>266.3</v>
      </c>
      <c r="R30">
        <v>309.39999999999998</v>
      </c>
      <c r="S30">
        <v>291.89999999999998</v>
      </c>
      <c r="T30">
        <v>306.8</v>
      </c>
      <c r="U30">
        <v>329.9</v>
      </c>
      <c r="V30">
        <v>292.39999999999998</v>
      </c>
      <c r="W30">
        <v>285</v>
      </c>
    </row>
    <row r="31" spans="1:23" x14ac:dyDescent="0.25">
      <c r="A31" s="5" t="s">
        <v>88</v>
      </c>
      <c r="B31" s="5" t="s">
        <v>89</v>
      </c>
      <c r="C31">
        <v>11.8</v>
      </c>
      <c r="D31">
        <v>25.1</v>
      </c>
      <c r="E31">
        <v>16.100000000000001</v>
      </c>
      <c r="F31">
        <v>19.399999999999999</v>
      </c>
      <c r="G31">
        <v>15.1</v>
      </c>
      <c r="H31">
        <v>23.6</v>
      </c>
      <c r="I31">
        <v>18.399999999999999</v>
      </c>
      <c r="J31">
        <v>20.5</v>
      </c>
      <c r="K31">
        <v>30.1</v>
      </c>
      <c r="L31">
        <v>26.4</v>
      </c>
      <c r="M31">
        <v>19.100000000000001</v>
      </c>
      <c r="N31">
        <v>17.100000000000001</v>
      </c>
      <c r="O31">
        <v>23.7</v>
      </c>
      <c r="P31">
        <v>27.7</v>
      </c>
      <c r="Q31">
        <v>17</v>
      </c>
      <c r="R31" t="s">
        <v>67</v>
      </c>
      <c r="S31" t="s">
        <v>67</v>
      </c>
      <c r="T31" t="s">
        <v>67</v>
      </c>
      <c r="U31" t="s">
        <v>67</v>
      </c>
      <c r="V31" t="s">
        <v>67</v>
      </c>
      <c r="W31" t="s">
        <v>67</v>
      </c>
    </row>
    <row r="32" spans="1:23" x14ac:dyDescent="0.25">
      <c r="A32" s="5" t="s">
        <v>90</v>
      </c>
      <c r="B32" s="5" t="s">
        <v>91</v>
      </c>
      <c r="C32">
        <v>19.7</v>
      </c>
      <c r="D32">
        <v>12.4</v>
      </c>
      <c r="E32">
        <v>11.5</v>
      </c>
      <c r="F32">
        <v>15.7</v>
      </c>
      <c r="G32">
        <v>8.9</v>
      </c>
      <c r="H32">
        <v>20.100000000000001</v>
      </c>
      <c r="I32">
        <v>13.8</v>
      </c>
      <c r="J32">
        <v>12.3</v>
      </c>
      <c r="K32">
        <v>10.9</v>
      </c>
      <c r="L32">
        <v>15.8</v>
      </c>
      <c r="M32">
        <v>12.4</v>
      </c>
      <c r="N32">
        <v>10.3</v>
      </c>
      <c r="O32">
        <v>0.9</v>
      </c>
      <c r="P32">
        <v>0.9</v>
      </c>
      <c r="Q32">
        <v>1.7</v>
      </c>
      <c r="R32" t="s">
        <v>67</v>
      </c>
      <c r="S32" t="s">
        <v>67</v>
      </c>
      <c r="T32" t="s">
        <v>67</v>
      </c>
      <c r="U32" t="s">
        <v>67</v>
      </c>
      <c r="V32" t="s">
        <v>67</v>
      </c>
      <c r="W32" t="s">
        <v>67</v>
      </c>
    </row>
    <row r="33" spans="1:23" x14ac:dyDescent="0.25">
      <c r="A33" s="5" t="s">
        <v>92</v>
      </c>
      <c r="B33" s="5" t="s">
        <v>93</v>
      </c>
      <c r="C33">
        <v>31.5</v>
      </c>
      <c r="D33">
        <v>37.4</v>
      </c>
      <c r="E33">
        <v>27.5</v>
      </c>
      <c r="F33">
        <v>35</v>
      </c>
      <c r="G33">
        <v>24.1</v>
      </c>
      <c r="H33">
        <v>43.7</v>
      </c>
      <c r="I33">
        <v>32.200000000000003</v>
      </c>
      <c r="J33">
        <v>32.799999999999997</v>
      </c>
      <c r="K33">
        <v>41</v>
      </c>
      <c r="L33">
        <v>42.2</v>
      </c>
      <c r="M33">
        <v>31.5</v>
      </c>
      <c r="N33">
        <v>27.4</v>
      </c>
      <c r="O33">
        <v>24.6</v>
      </c>
      <c r="P33">
        <v>28.6</v>
      </c>
      <c r="Q33">
        <v>18.7</v>
      </c>
      <c r="R33">
        <v>80.3</v>
      </c>
      <c r="S33">
        <v>133.19999999999999</v>
      </c>
      <c r="T33">
        <v>151.4</v>
      </c>
      <c r="U33">
        <v>151.1</v>
      </c>
      <c r="V33">
        <v>94.7</v>
      </c>
      <c r="W33">
        <v>156</v>
      </c>
    </row>
    <row r="34" spans="1:23" x14ac:dyDescent="0.25">
      <c r="A34" s="5" t="s">
        <v>78</v>
      </c>
      <c r="B34" s="5" t="s">
        <v>79</v>
      </c>
      <c r="C34" t="s">
        <v>67</v>
      </c>
      <c r="D34" t="s">
        <v>67</v>
      </c>
      <c r="E34" t="s">
        <v>67</v>
      </c>
      <c r="F34" t="s">
        <v>67</v>
      </c>
      <c r="G34" t="s">
        <v>67</v>
      </c>
      <c r="H34" t="s">
        <v>67</v>
      </c>
      <c r="I34" t="s">
        <v>67</v>
      </c>
      <c r="J34" t="s">
        <v>67</v>
      </c>
      <c r="K34" t="s">
        <v>67</v>
      </c>
      <c r="L34" t="s">
        <v>67</v>
      </c>
      <c r="M34" t="s">
        <v>67</v>
      </c>
      <c r="N34" t="s">
        <v>67</v>
      </c>
      <c r="O34">
        <v>16.2</v>
      </c>
      <c r="P34">
        <v>2.5</v>
      </c>
      <c r="Q34">
        <v>1</v>
      </c>
      <c r="R34">
        <v>1.1000000000000001</v>
      </c>
      <c r="S34">
        <v>0.3</v>
      </c>
      <c r="T34">
        <v>0.3</v>
      </c>
      <c r="U34" t="s">
        <v>67</v>
      </c>
      <c r="V34" t="s">
        <v>67</v>
      </c>
      <c r="W34" t="s">
        <v>67</v>
      </c>
    </row>
    <row r="35" spans="1:23" x14ac:dyDescent="0.25">
      <c r="A35" s="5" t="s">
        <v>94</v>
      </c>
      <c r="B35" s="5" t="s">
        <v>95</v>
      </c>
      <c r="C35">
        <v>460.2</v>
      </c>
      <c r="D35">
        <v>447.8</v>
      </c>
      <c r="E35">
        <v>444.9</v>
      </c>
      <c r="F35">
        <v>369.6</v>
      </c>
      <c r="G35">
        <v>303.10000000000002</v>
      </c>
      <c r="H35">
        <v>303.39999999999998</v>
      </c>
      <c r="I35">
        <v>278.39999999999998</v>
      </c>
      <c r="J35">
        <v>266.2</v>
      </c>
      <c r="K35">
        <v>238.9</v>
      </c>
      <c r="L35">
        <v>273.89999999999998</v>
      </c>
      <c r="M35">
        <v>259</v>
      </c>
      <c r="N35">
        <v>244.8</v>
      </c>
      <c r="O35">
        <v>353.6</v>
      </c>
      <c r="P35">
        <v>289</v>
      </c>
      <c r="Q35">
        <v>246.6</v>
      </c>
      <c r="R35">
        <v>228</v>
      </c>
      <c r="S35">
        <v>158.4</v>
      </c>
      <c r="T35">
        <v>155.1</v>
      </c>
      <c r="U35">
        <v>178.8</v>
      </c>
      <c r="V35">
        <v>197.7</v>
      </c>
      <c r="W35" t="s">
        <v>67</v>
      </c>
    </row>
    <row r="36" spans="1:23" x14ac:dyDescent="0.25">
      <c r="A36" s="5" t="s">
        <v>96</v>
      </c>
      <c r="B36" s="5" t="s">
        <v>97</v>
      </c>
      <c r="C36">
        <v>491.6</v>
      </c>
      <c r="D36">
        <v>485.2</v>
      </c>
      <c r="E36">
        <v>472.4</v>
      </c>
      <c r="F36">
        <v>404.6</v>
      </c>
      <c r="G36">
        <v>327.2</v>
      </c>
      <c r="H36">
        <v>347.1</v>
      </c>
      <c r="I36">
        <v>310.7</v>
      </c>
      <c r="J36">
        <v>299</v>
      </c>
      <c r="K36">
        <v>279.89999999999998</v>
      </c>
      <c r="L36">
        <v>316.10000000000002</v>
      </c>
      <c r="M36">
        <v>290.5</v>
      </c>
      <c r="N36">
        <v>272.3</v>
      </c>
      <c r="O36">
        <v>394.4</v>
      </c>
      <c r="P36">
        <v>320.10000000000002</v>
      </c>
      <c r="Q36">
        <v>266.3</v>
      </c>
      <c r="R36">
        <v>309.39999999999998</v>
      </c>
      <c r="S36">
        <v>291.89999999999998</v>
      </c>
      <c r="T36">
        <v>306.8</v>
      </c>
      <c r="U36">
        <v>329.9</v>
      </c>
      <c r="V36">
        <v>292.39999999999998</v>
      </c>
      <c r="W36">
        <v>285</v>
      </c>
    </row>
    <row r="37" spans="1:23" x14ac:dyDescent="0.25">
      <c r="A37" s="5" t="s">
        <v>98</v>
      </c>
      <c r="B37" s="5" t="s">
        <v>99</v>
      </c>
      <c r="C37">
        <v>15.04</v>
      </c>
      <c r="D37">
        <v>15.04</v>
      </c>
      <c r="E37">
        <v>15.04</v>
      </c>
      <c r="F37">
        <v>15.04</v>
      </c>
      <c r="G37">
        <v>13.68</v>
      </c>
      <c r="H37">
        <v>13.68</v>
      </c>
      <c r="I37">
        <v>13.68</v>
      </c>
      <c r="J37">
        <v>13.68</v>
      </c>
      <c r="K37">
        <v>13.7</v>
      </c>
      <c r="L37">
        <v>13.7</v>
      </c>
      <c r="M37">
        <v>13.7</v>
      </c>
      <c r="N37">
        <v>13.7</v>
      </c>
      <c r="O37">
        <v>14.4</v>
      </c>
      <c r="P37">
        <v>15.1</v>
      </c>
      <c r="Q37">
        <v>16.8</v>
      </c>
      <c r="R37">
        <v>17.100000000000001</v>
      </c>
      <c r="S37">
        <v>14</v>
      </c>
      <c r="T37">
        <v>14</v>
      </c>
      <c r="U37">
        <v>14</v>
      </c>
      <c r="V37">
        <v>14</v>
      </c>
      <c r="W37" t="s">
        <v>67</v>
      </c>
    </row>
    <row r="38" spans="1:23" x14ac:dyDescent="0.25">
      <c r="A38" s="5" t="s">
        <v>100</v>
      </c>
      <c r="B38" s="5" t="s">
        <v>101</v>
      </c>
      <c r="C38">
        <v>53.39</v>
      </c>
      <c r="D38">
        <v>53.39</v>
      </c>
      <c r="E38">
        <v>53.39</v>
      </c>
      <c r="F38">
        <v>53.39</v>
      </c>
      <c r="G38">
        <v>48.53</v>
      </c>
      <c r="H38">
        <v>48.53</v>
      </c>
      <c r="I38">
        <v>48.53</v>
      </c>
      <c r="J38">
        <v>48.53</v>
      </c>
      <c r="K38">
        <v>48.53</v>
      </c>
      <c r="L38">
        <v>48.5</v>
      </c>
      <c r="M38">
        <v>48.5</v>
      </c>
      <c r="N38">
        <v>48.5</v>
      </c>
      <c r="O38">
        <v>48.5</v>
      </c>
      <c r="P38">
        <v>48.5</v>
      </c>
      <c r="Q38">
        <v>48.5</v>
      </c>
      <c r="R38">
        <v>48.5</v>
      </c>
      <c r="S38">
        <v>36.4</v>
      </c>
      <c r="T38">
        <v>36.4</v>
      </c>
      <c r="U38">
        <v>36.4</v>
      </c>
      <c r="V38">
        <v>36.4</v>
      </c>
      <c r="W38" t="s">
        <v>67</v>
      </c>
    </row>
    <row r="39" spans="1:23" x14ac:dyDescent="0.25">
      <c r="A39" s="5" t="s">
        <v>102</v>
      </c>
      <c r="B39" s="5" t="s">
        <v>103</v>
      </c>
      <c r="C39">
        <v>3</v>
      </c>
      <c r="D39">
        <v>2.23</v>
      </c>
      <c r="E39">
        <v>6.01</v>
      </c>
      <c r="F39">
        <v>3.32</v>
      </c>
      <c r="G39">
        <v>1.98</v>
      </c>
      <c r="H39">
        <v>3.55</v>
      </c>
      <c r="I39">
        <v>2.4700000000000002</v>
      </c>
      <c r="J39">
        <v>3.44</v>
      </c>
      <c r="K39">
        <v>-1.45</v>
      </c>
      <c r="L39">
        <v>2.74</v>
      </c>
      <c r="M39">
        <v>1.64</v>
      </c>
      <c r="N39">
        <v>-4.04</v>
      </c>
      <c r="O39">
        <v>10.81</v>
      </c>
      <c r="P39">
        <v>6.02</v>
      </c>
      <c r="Q39">
        <v>2.52</v>
      </c>
      <c r="R39">
        <v>1.1299999999999999</v>
      </c>
      <c r="S39">
        <v>0.31</v>
      </c>
      <c r="T39">
        <v>-1.1399999999999999</v>
      </c>
      <c r="U39">
        <v>0.46</v>
      </c>
      <c r="V39">
        <v>3.07</v>
      </c>
      <c r="W39" t="s">
        <v>67</v>
      </c>
    </row>
    <row r="40" spans="1:23" x14ac:dyDescent="0.25">
      <c r="A40" s="5" t="s">
        <v>104</v>
      </c>
      <c r="B40" s="5" t="s">
        <v>105</v>
      </c>
      <c r="C40">
        <v>3.05</v>
      </c>
      <c r="D40">
        <v>2.23</v>
      </c>
      <c r="E40">
        <v>5.45</v>
      </c>
      <c r="F40">
        <v>3.65</v>
      </c>
      <c r="G40">
        <v>1.98</v>
      </c>
      <c r="H40">
        <v>3.51</v>
      </c>
      <c r="I40">
        <v>2.36</v>
      </c>
      <c r="J40">
        <v>3.25</v>
      </c>
      <c r="K40">
        <v>-1.22</v>
      </c>
      <c r="L40">
        <v>2.5</v>
      </c>
      <c r="M40">
        <v>1.44</v>
      </c>
      <c r="N40">
        <v>-3.73</v>
      </c>
      <c r="O40">
        <v>9.1999999999999993</v>
      </c>
      <c r="P40">
        <v>5.0199999999999996</v>
      </c>
      <c r="Q40">
        <v>2.27</v>
      </c>
      <c r="R40">
        <v>1.07</v>
      </c>
      <c r="S40">
        <v>0.22</v>
      </c>
      <c r="T40">
        <v>-1.1299999999999999</v>
      </c>
      <c r="U40">
        <v>0.56000000000000005</v>
      </c>
      <c r="V40">
        <v>2.56</v>
      </c>
      <c r="W40">
        <v>3.13</v>
      </c>
    </row>
    <row r="41" spans="1:23" x14ac:dyDescent="0.25">
      <c r="A41" s="5" t="s">
        <v>106</v>
      </c>
      <c r="B41" s="5" t="s">
        <v>107</v>
      </c>
      <c r="C41">
        <v>3.05</v>
      </c>
      <c r="D41">
        <v>2.23</v>
      </c>
      <c r="E41">
        <v>5.45</v>
      </c>
      <c r="F41">
        <v>3.65</v>
      </c>
      <c r="G41">
        <v>1.98</v>
      </c>
      <c r="H41">
        <v>3.51</v>
      </c>
      <c r="I41">
        <v>2.36</v>
      </c>
      <c r="J41">
        <v>3.25</v>
      </c>
      <c r="K41">
        <v>-1.22</v>
      </c>
      <c r="L41">
        <v>2.5</v>
      </c>
      <c r="M41">
        <v>1.44</v>
      </c>
      <c r="N41">
        <v>-3.73</v>
      </c>
      <c r="O41">
        <v>9.1999999999999993</v>
      </c>
      <c r="P41">
        <v>5.0199999999999996</v>
      </c>
      <c r="Q41">
        <v>2.27</v>
      </c>
      <c r="R41">
        <v>1.07</v>
      </c>
      <c r="S41">
        <v>0.22</v>
      </c>
      <c r="T41">
        <v>-1.1299999999999999</v>
      </c>
      <c r="U41">
        <v>0.56000000000000005</v>
      </c>
      <c r="V41">
        <v>2.56</v>
      </c>
      <c r="W41">
        <v>3.13</v>
      </c>
    </row>
    <row r="42" spans="1:23" x14ac:dyDescent="0.25">
      <c r="A42" s="5" t="s">
        <v>108</v>
      </c>
      <c r="B42" s="5" t="s">
        <v>109</v>
      </c>
      <c r="C42">
        <v>1.5</v>
      </c>
      <c r="D42">
        <v>1.45</v>
      </c>
      <c r="E42">
        <v>1.4</v>
      </c>
      <c r="F42">
        <v>1.2</v>
      </c>
      <c r="G42">
        <v>0.5</v>
      </c>
      <c r="H42">
        <v>0.4</v>
      </c>
      <c r="I42">
        <v>0.4</v>
      </c>
      <c r="J42">
        <v>0.4</v>
      </c>
      <c r="K42">
        <v>0.4</v>
      </c>
      <c r="L42">
        <v>0.4</v>
      </c>
      <c r="M42">
        <v>0.4</v>
      </c>
      <c r="N42">
        <v>0.4</v>
      </c>
      <c r="O42">
        <v>3.5</v>
      </c>
      <c r="P42">
        <v>3</v>
      </c>
      <c r="Q42">
        <v>0.66</v>
      </c>
      <c r="R42">
        <v>0.33</v>
      </c>
      <c r="S42" t="s">
        <v>67</v>
      </c>
      <c r="T42" t="s">
        <v>67</v>
      </c>
      <c r="U42">
        <v>0.71</v>
      </c>
      <c r="V42">
        <v>2.57</v>
      </c>
      <c r="W42">
        <v>1.79</v>
      </c>
    </row>
    <row r="43" spans="1:23" x14ac:dyDescent="0.25">
      <c r="A43" s="5" t="s">
        <v>705</v>
      </c>
      <c r="B43" s="5" t="s">
        <v>706</v>
      </c>
      <c r="C43" t="s">
        <v>67</v>
      </c>
      <c r="D43" t="s">
        <v>67</v>
      </c>
      <c r="E43" t="s">
        <v>67</v>
      </c>
      <c r="F43" t="s">
        <v>67</v>
      </c>
      <c r="G43">
        <v>0.5</v>
      </c>
      <c r="H43">
        <v>1.6</v>
      </c>
      <c r="I43">
        <v>0.8</v>
      </c>
      <c r="J43">
        <v>0.8</v>
      </c>
      <c r="K43">
        <v>0.4</v>
      </c>
      <c r="L43">
        <v>1</v>
      </c>
      <c r="M43">
        <v>0.6</v>
      </c>
      <c r="N43" t="s">
        <v>67</v>
      </c>
      <c r="O43">
        <v>2.5</v>
      </c>
      <c r="P43">
        <v>2.5</v>
      </c>
      <c r="Q43">
        <v>0.33</v>
      </c>
      <c r="R43" t="s">
        <v>67</v>
      </c>
      <c r="S43" t="s">
        <v>67</v>
      </c>
      <c r="T43" t="s">
        <v>67</v>
      </c>
      <c r="U43" t="s">
        <v>67</v>
      </c>
      <c r="V43" t="s">
        <v>67</v>
      </c>
      <c r="W43" t="s">
        <v>67</v>
      </c>
    </row>
    <row r="44" spans="1:23" x14ac:dyDescent="0.25">
      <c r="A44" s="5" t="s">
        <v>110</v>
      </c>
      <c r="B44" s="5" t="s">
        <v>111</v>
      </c>
      <c r="C44">
        <v>22.6</v>
      </c>
      <c r="D44">
        <v>21.8</v>
      </c>
      <c r="E44">
        <v>21.1</v>
      </c>
      <c r="F44">
        <v>18.100000000000001</v>
      </c>
      <c r="G44">
        <v>13.7</v>
      </c>
      <c r="H44">
        <v>27.4</v>
      </c>
      <c r="I44">
        <v>16.399999999999999</v>
      </c>
      <c r="J44">
        <v>16.399999999999999</v>
      </c>
      <c r="K44">
        <v>10.9</v>
      </c>
      <c r="L44">
        <v>19.100000000000001</v>
      </c>
      <c r="M44">
        <v>13.7</v>
      </c>
      <c r="N44">
        <v>5.5</v>
      </c>
      <c r="O44">
        <v>47.9</v>
      </c>
      <c r="P44">
        <v>45.5</v>
      </c>
      <c r="Q44">
        <v>11.1</v>
      </c>
      <c r="R44">
        <v>6.2</v>
      </c>
      <c r="S44" t="s">
        <v>67</v>
      </c>
      <c r="T44" t="s">
        <v>67</v>
      </c>
      <c r="U44">
        <v>7</v>
      </c>
      <c r="V44">
        <v>36</v>
      </c>
      <c r="W44" t="s">
        <v>67</v>
      </c>
    </row>
    <row r="45" spans="1:23" x14ac:dyDescent="0.25">
      <c r="A45" s="5" t="s">
        <v>65</v>
      </c>
      <c r="B45" s="5" t="s">
        <v>66</v>
      </c>
      <c r="C45">
        <v>5.09</v>
      </c>
      <c r="D45">
        <v>4.17</v>
      </c>
      <c r="E45">
        <v>8.06</v>
      </c>
      <c r="F45">
        <v>5.22</v>
      </c>
      <c r="G45">
        <v>3.54</v>
      </c>
      <c r="H45">
        <v>3.99</v>
      </c>
      <c r="I45">
        <v>3</v>
      </c>
      <c r="J45">
        <v>3.75</v>
      </c>
      <c r="K45">
        <v>-0.33</v>
      </c>
      <c r="L45">
        <v>3.88</v>
      </c>
      <c r="M45">
        <v>2.3199999999999998</v>
      </c>
      <c r="N45">
        <v>-3.9</v>
      </c>
      <c r="O45">
        <v>11.46</v>
      </c>
      <c r="P45">
        <v>7.58</v>
      </c>
      <c r="Q45">
        <v>3.08</v>
      </c>
      <c r="R45">
        <v>2.0099999999999998</v>
      </c>
      <c r="S45">
        <v>1.55</v>
      </c>
      <c r="T45">
        <v>1.87</v>
      </c>
      <c r="U45">
        <v>2.14</v>
      </c>
      <c r="V45">
        <v>4.97</v>
      </c>
      <c r="W45" t="s">
        <v>67</v>
      </c>
    </row>
    <row r="46" spans="1:23" x14ac:dyDescent="0.25">
      <c r="A46" s="5" t="s">
        <v>112</v>
      </c>
      <c r="B46" s="5" t="s">
        <v>113</v>
      </c>
      <c r="C46">
        <v>30.59</v>
      </c>
      <c r="D46">
        <v>29.77</v>
      </c>
      <c r="E46">
        <v>29.57</v>
      </c>
      <c r="F46">
        <v>24.57</v>
      </c>
      <c r="G46">
        <v>22.16</v>
      </c>
      <c r="H46">
        <v>22.18</v>
      </c>
      <c r="I46">
        <v>20.36</v>
      </c>
      <c r="J46">
        <v>19.46</v>
      </c>
      <c r="K46">
        <v>17.440000000000001</v>
      </c>
      <c r="L46">
        <v>19.989999999999998</v>
      </c>
      <c r="M46">
        <v>18.91</v>
      </c>
      <c r="N46">
        <v>17.87</v>
      </c>
      <c r="O46">
        <v>25.68</v>
      </c>
      <c r="P46">
        <v>19.3</v>
      </c>
      <c r="Q46">
        <v>14.74</v>
      </c>
      <c r="R46">
        <v>13.4</v>
      </c>
      <c r="S46">
        <v>11.34</v>
      </c>
      <c r="T46">
        <v>11.1</v>
      </c>
      <c r="U46">
        <v>12.77</v>
      </c>
      <c r="V46">
        <v>14.12</v>
      </c>
      <c r="W46" t="s">
        <v>67</v>
      </c>
    </row>
    <row r="47" spans="1:23" x14ac:dyDescent="0.25">
      <c r="A47" s="5" t="s">
        <v>114</v>
      </c>
      <c r="B47" s="5" t="s">
        <v>115</v>
      </c>
      <c r="C47">
        <v>-0.82</v>
      </c>
      <c r="D47">
        <v>0.66</v>
      </c>
      <c r="E47">
        <v>-0.03</v>
      </c>
      <c r="F47">
        <v>7.0000000000000007E-2</v>
      </c>
      <c r="G47">
        <v>0.53</v>
      </c>
      <c r="H47">
        <v>-0.1</v>
      </c>
      <c r="I47">
        <v>-0.88</v>
      </c>
      <c r="J47">
        <v>-0.7</v>
      </c>
      <c r="K47">
        <v>7.0000000000000007E-2</v>
      </c>
      <c r="L47">
        <v>-0.93</v>
      </c>
      <c r="M47">
        <v>-0.26</v>
      </c>
      <c r="N47">
        <v>0.22</v>
      </c>
      <c r="O47">
        <v>-0.18</v>
      </c>
      <c r="P47">
        <v>-0.27</v>
      </c>
      <c r="Q47">
        <v>-2.12</v>
      </c>
      <c r="R47">
        <v>0.19</v>
      </c>
      <c r="S47">
        <v>0.84</v>
      </c>
      <c r="T47">
        <v>0.36</v>
      </c>
      <c r="U47">
        <v>3.49</v>
      </c>
      <c r="V47">
        <v>4.59</v>
      </c>
      <c r="W47" t="s">
        <v>67</v>
      </c>
    </row>
    <row r="48" spans="1:23" x14ac:dyDescent="0.25">
      <c r="A48" s="5" t="s">
        <v>116</v>
      </c>
      <c r="B48" s="5" t="s">
        <v>117</v>
      </c>
      <c r="C48">
        <v>32.68</v>
      </c>
      <c r="D48">
        <v>32.25</v>
      </c>
      <c r="E48">
        <v>31.4</v>
      </c>
      <c r="F48">
        <v>26.89</v>
      </c>
      <c r="G48">
        <v>23.93</v>
      </c>
      <c r="H48">
        <v>25.38</v>
      </c>
      <c r="I48">
        <v>22.72</v>
      </c>
      <c r="J48">
        <v>21.86</v>
      </c>
      <c r="K48">
        <v>20.43</v>
      </c>
      <c r="L48">
        <v>23.07</v>
      </c>
      <c r="M48">
        <v>21.2</v>
      </c>
      <c r="N48">
        <v>19.88</v>
      </c>
      <c r="O48">
        <v>27.39</v>
      </c>
      <c r="P48">
        <v>21.2</v>
      </c>
      <c r="Q48">
        <v>15.85</v>
      </c>
      <c r="R48">
        <v>18.09</v>
      </c>
      <c r="S48">
        <v>20.85</v>
      </c>
      <c r="T48">
        <v>21.91</v>
      </c>
      <c r="U48">
        <v>23.56</v>
      </c>
      <c r="V48">
        <v>20.89</v>
      </c>
      <c r="W48" t="s">
        <v>67</v>
      </c>
    </row>
    <row r="49" spans="1:23" x14ac:dyDescent="0.25">
      <c r="A49" s="5" t="s">
        <v>118</v>
      </c>
      <c r="B49" s="5" t="s">
        <v>119</v>
      </c>
      <c r="C49">
        <v>75</v>
      </c>
      <c r="D49">
        <v>71</v>
      </c>
      <c r="E49">
        <v>67</v>
      </c>
      <c r="F49">
        <v>63</v>
      </c>
      <c r="G49">
        <v>62</v>
      </c>
      <c r="H49">
        <v>56</v>
      </c>
      <c r="I49">
        <v>55</v>
      </c>
      <c r="J49">
        <v>54</v>
      </c>
      <c r="K49">
        <v>53</v>
      </c>
      <c r="L49">
        <v>51</v>
      </c>
      <c r="M49">
        <v>49</v>
      </c>
      <c r="N49">
        <v>48</v>
      </c>
      <c r="O49">
        <v>47</v>
      </c>
      <c r="P49">
        <v>44</v>
      </c>
      <c r="Q49">
        <v>50</v>
      </c>
      <c r="R49">
        <v>50</v>
      </c>
      <c r="S49">
        <v>50</v>
      </c>
      <c r="T49">
        <v>51</v>
      </c>
      <c r="U49">
        <v>50</v>
      </c>
      <c r="V49">
        <v>50</v>
      </c>
      <c r="W49">
        <v>49</v>
      </c>
    </row>
    <row r="50" spans="1:23" x14ac:dyDescent="0.25">
      <c r="A50" s="5" t="s">
        <v>120</v>
      </c>
      <c r="B50" s="5" t="s">
        <v>121</v>
      </c>
      <c r="C50">
        <v>21</v>
      </c>
      <c r="D50">
        <v>16.8</v>
      </c>
      <c r="E50">
        <v>20.7</v>
      </c>
      <c r="F50">
        <v>16.100000000000001</v>
      </c>
      <c r="G50">
        <v>14.9</v>
      </c>
      <c r="H50">
        <v>16.399999999999999</v>
      </c>
      <c r="I50">
        <v>13.8</v>
      </c>
      <c r="J50">
        <v>15.9</v>
      </c>
      <c r="K50">
        <v>13.8</v>
      </c>
      <c r="L50">
        <v>12</v>
      </c>
      <c r="M50">
        <v>13.4</v>
      </c>
      <c r="N50">
        <v>12</v>
      </c>
      <c r="O50">
        <v>17.899999999999999</v>
      </c>
      <c r="P50">
        <v>22</v>
      </c>
      <c r="Q50">
        <v>10</v>
      </c>
      <c r="R50">
        <v>9</v>
      </c>
      <c r="S50">
        <v>7.6</v>
      </c>
      <c r="T50">
        <v>7.6</v>
      </c>
      <c r="U50">
        <v>8.8000000000000007</v>
      </c>
      <c r="V50">
        <v>10</v>
      </c>
      <c r="W50">
        <v>9</v>
      </c>
    </row>
    <row r="51" spans="1:23" x14ac:dyDescent="0.25">
      <c r="A51" s="5" t="s">
        <v>122</v>
      </c>
      <c r="B51" s="5" t="s">
        <v>123</v>
      </c>
      <c r="C51">
        <v>280000</v>
      </c>
      <c r="D51">
        <v>236620</v>
      </c>
      <c r="E51">
        <v>308955</v>
      </c>
      <c r="F51">
        <v>255556</v>
      </c>
      <c r="G51">
        <v>240323</v>
      </c>
      <c r="H51">
        <v>292857</v>
      </c>
      <c r="I51">
        <v>250909</v>
      </c>
      <c r="J51">
        <v>294444</v>
      </c>
      <c r="K51">
        <v>260377</v>
      </c>
      <c r="L51">
        <v>235294</v>
      </c>
      <c r="M51">
        <v>273469</v>
      </c>
      <c r="N51">
        <v>250000</v>
      </c>
      <c r="O51">
        <v>380851</v>
      </c>
      <c r="P51">
        <v>500000</v>
      </c>
      <c r="Q51">
        <v>200000</v>
      </c>
      <c r="R51">
        <v>180000</v>
      </c>
      <c r="S51">
        <v>152000</v>
      </c>
      <c r="T51">
        <v>149020</v>
      </c>
      <c r="U51">
        <v>176000</v>
      </c>
      <c r="V51">
        <v>200000</v>
      </c>
      <c r="W51" t="s">
        <v>67</v>
      </c>
    </row>
    <row r="52" spans="1:23" x14ac:dyDescent="0.25">
      <c r="A52" s="5" t="s">
        <v>124</v>
      </c>
      <c r="B52" s="5" t="s">
        <v>125</v>
      </c>
      <c r="C52">
        <v>1020000</v>
      </c>
      <c r="D52">
        <v>882662</v>
      </c>
      <c r="E52">
        <v>1810000</v>
      </c>
      <c r="F52">
        <v>1250000</v>
      </c>
      <c r="G52">
        <v>780806</v>
      </c>
      <c r="H52">
        <v>973304</v>
      </c>
      <c r="I52">
        <v>745600</v>
      </c>
      <c r="J52">
        <v>950778</v>
      </c>
      <c r="K52">
        <v>-85189</v>
      </c>
      <c r="L52">
        <v>1040000</v>
      </c>
      <c r="M52">
        <v>648122</v>
      </c>
      <c r="N52">
        <v>-1110000</v>
      </c>
      <c r="O52">
        <v>3510000</v>
      </c>
      <c r="P52">
        <v>2600000</v>
      </c>
      <c r="Q52">
        <v>1040000</v>
      </c>
      <c r="R52">
        <v>688000</v>
      </c>
      <c r="S52">
        <v>434000</v>
      </c>
      <c r="T52">
        <v>513725</v>
      </c>
      <c r="U52">
        <v>740000</v>
      </c>
      <c r="V52">
        <v>1560000</v>
      </c>
      <c r="W52" t="s">
        <v>67</v>
      </c>
    </row>
    <row r="53" spans="1:23" x14ac:dyDescent="0.25">
      <c r="A53" s="5" t="s">
        <v>126</v>
      </c>
      <c r="B53" s="5" t="s">
        <v>127</v>
      </c>
      <c r="C53" t="s">
        <v>67</v>
      </c>
      <c r="D53" t="s">
        <v>67</v>
      </c>
      <c r="E53" t="s">
        <v>67</v>
      </c>
      <c r="F53" t="s">
        <v>67</v>
      </c>
      <c r="G53" t="s">
        <v>67</v>
      </c>
      <c r="H53" t="s">
        <v>67</v>
      </c>
      <c r="I53" t="s">
        <v>67</v>
      </c>
      <c r="J53" t="s">
        <v>67</v>
      </c>
      <c r="K53" t="s">
        <v>67</v>
      </c>
      <c r="L53" t="s">
        <v>67</v>
      </c>
      <c r="M53" t="s">
        <v>67</v>
      </c>
      <c r="N53" t="s">
        <v>67</v>
      </c>
      <c r="O53" t="s">
        <v>67</v>
      </c>
      <c r="P53" t="s">
        <v>67</v>
      </c>
      <c r="Q53" t="s">
        <v>67</v>
      </c>
      <c r="R53" t="s">
        <v>67</v>
      </c>
      <c r="S53" t="s">
        <v>67</v>
      </c>
      <c r="T53" t="s">
        <v>67</v>
      </c>
      <c r="U53" t="s">
        <v>67</v>
      </c>
      <c r="V53" t="s">
        <v>67</v>
      </c>
      <c r="W53" t="s">
        <v>67</v>
      </c>
    </row>
    <row r="54" spans="1:23" x14ac:dyDescent="0.25">
      <c r="A54" s="5" t="s">
        <v>128</v>
      </c>
      <c r="B54" s="5" t="s">
        <v>129</v>
      </c>
      <c r="C54">
        <v>612000</v>
      </c>
      <c r="D54">
        <v>473239</v>
      </c>
      <c r="E54">
        <v>1350000</v>
      </c>
      <c r="F54">
        <v>796825</v>
      </c>
      <c r="G54">
        <v>435484</v>
      </c>
      <c r="H54">
        <v>853571</v>
      </c>
      <c r="I54">
        <v>585455</v>
      </c>
      <c r="J54">
        <v>824074</v>
      </c>
      <c r="K54">
        <v>-313208</v>
      </c>
      <c r="L54">
        <v>668627</v>
      </c>
      <c r="M54">
        <v>400000</v>
      </c>
      <c r="N54">
        <v>-1060000</v>
      </c>
      <c r="O54">
        <v>2900000</v>
      </c>
      <c r="P54">
        <v>1880000</v>
      </c>
      <c r="Q54">
        <v>826000</v>
      </c>
      <c r="R54">
        <v>364000</v>
      </c>
      <c r="S54">
        <v>62000</v>
      </c>
      <c r="T54">
        <v>-309804</v>
      </c>
      <c r="U54">
        <v>184000</v>
      </c>
      <c r="V54">
        <v>642000</v>
      </c>
      <c r="W54" t="s">
        <v>67</v>
      </c>
    </row>
    <row r="55" spans="1:23" x14ac:dyDescent="0.25">
      <c r="A55" s="5" t="s">
        <v>130</v>
      </c>
      <c r="B55" s="5" t="s">
        <v>131</v>
      </c>
      <c r="C55">
        <v>11.4</v>
      </c>
      <c r="D55">
        <v>15.9</v>
      </c>
      <c r="E55">
        <v>8</v>
      </c>
      <c r="F55">
        <v>8.4</v>
      </c>
      <c r="G55">
        <v>13.1</v>
      </c>
      <c r="H55">
        <v>6.2</v>
      </c>
      <c r="I55">
        <v>8.1999999999999993</v>
      </c>
      <c r="J55">
        <v>6</v>
      </c>
      <c r="K55" t="s">
        <v>67</v>
      </c>
      <c r="L55">
        <v>8.3000000000000007</v>
      </c>
      <c r="M55">
        <v>11.8</v>
      </c>
      <c r="N55" t="s">
        <v>67</v>
      </c>
      <c r="O55">
        <v>2.6</v>
      </c>
      <c r="P55">
        <v>3.5</v>
      </c>
      <c r="Q55">
        <v>5.8</v>
      </c>
      <c r="R55">
        <v>9.1999999999999993</v>
      </c>
      <c r="S55">
        <v>59.1</v>
      </c>
      <c r="T55" t="s">
        <v>67</v>
      </c>
      <c r="U55">
        <v>35.5</v>
      </c>
      <c r="V55">
        <v>16.399999999999999</v>
      </c>
      <c r="W55">
        <v>8.3000000000000007</v>
      </c>
    </row>
    <row r="56" spans="1:23" x14ac:dyDescent="0.25">
      <c r="A56" s="5" t="s">
        <v>132</v>
      </c>
      <c r="B56" s="5" t="s">
        <v>133</v>
      </c>
      <c r="C56">
        <v>6.81</v>
      </c>
      <c r="D56">
        <v>8.49</v>
      </c>
      <c r="E56">
        <v>5.41</v>
      </c>
      <c r="F56">
        <v>5.89</v>
      </c>
      <c r="G56">
        <v>7.3</v>
      </c>
      <c r="H56">
        <v>5.48</v>
      </c>
      <c r="I56">
        <v>6.46</v>
      </c>
      <c r="J56">
        <v>5.2</v>
      </c>
      <c r="K56">
        <v>-47.19</v>
      </c>
      <c r="L56">
        <v>5.35</v>
      </c>
      <c r="M56">
        <v>7.3</v>
      </c>
      <c r="N56">
        <v>-2.68</v>
      </c>
      <c r="O56">
        <v>2.1</v>
      </c>
      <c r="P56">
        <v>2.29</v>
      </c>
      <c r="Q56">
        <v>4.3</v>
      </c>
      <c r="R56">
        <v>4.91</v>
      </c>
      <c r="S56">
        <v>8.39</v>
      </c>
      <c r="T56">
        <v>5.01</v>
      </c>
      <c r="U56">
        <v>9.32</v>
      </c>
      <c r="V56">
        <v>8.4600000000000009</v>
      </c>
      <c r="W56" t="s">
        <v>67</v>
      </c>
    </row>
    <row r="57" spans="1:23" x14ac:dyDescent="0.25">
      <c r="A57" s="5" t="s">
        <v>134</v>
      </c>
      <c r="B57" s="5" t="s">
        <v>135</v>
      </c>
      <c r="C57">
        <v>1.1299999999999999</v>
      </c>
      <c r="D57">
        <v>1.19</v>
      </c>
      <c r="E57">
        <v>1.47</v>
      </c>
      <c r="F57">
        <v>1.25</v>
      </c>
      <c r="G57">
        <v>1.17</v>
      </c>
      <c r="H57">
        <v>0.98</v>
      </c>
      <c r="I57">
        <v>0.95</v>
      </c>
      <c r="J57">
        <v>1</v>
      </c>
      <c r="K57">
        <v>0.89</v>
      </c>
      <c r="L57">
        <v>1.04</v>
      </c>
      <c r="M57">
        <v>0.9</v>
      </c>
      <c r="N57">
        <v>0.57999999999999996</v>
      </c>
      <c r="O57">
        <v>0.98</v>
      </c>
      <c r="P57">
        <v>0.91</v>
      </c>
      <c r="Q57">
        <v>0.9</v>
      </c>
      <c r="R57">
        <v>0.74</v>
      </c>
      <c r="S57">
        <v>1.1499999999999999</v>
      </c>
      <c r="T57">
        <v>0.85</v>
      </c>
      <c r="U57">
        <v>1.56</v>
      </c>
      <c r="V57">
        <v>2.98</v>
      </c>
      <c r="W57" t="s">
        <v>67</v>
      </c>
    </row>
    <row r="58" spans="1:23" x14ac:dyDescent="0.25">
      <c r="A58" s="5" t="s">
        <v>136</v>
      </c>
      <c r="B58" s="5" t="s">
        <v>137</v>
      </c>
      <c r="C58">
        <v>-42.44</v>
      </c>
      <c r="D58">
        <v>53.79</v>
      </c>
      <c r="E58">
        <v>-1312</v>
      </c>
      <c r="F58">
        <v>420.68</v>
      </c>
      <c r="G58">
        <v>49.1</v>
      </c>
      <c r="H58">
        <v>-213.25</v>
      </c>
      <c r="I58">
        <v>-21.88</v>
      </c>
      <c r="J58">
        <v>-27.77</v>
      </c>
      <c r="K58">
        <v>235.94</v>
      </c>
      <c r="L58">
        <v>-22.25</v>
      </c>
      <c r="M58">
        <v>-66.31</v>
      </c>
      <c r="N58">
        <v>47.72</v>
      </c>
      <c r="O58">
        <v>-133.47999999999999</v>
      </c>
      <c r="P58">
        <v>-63.9</v>
      </c>
      <c r="Q58">
        <v>-6.25</v>
      </c>
      <c r="R58">
        <v>51.2</v>
      </c>
      <c r="S58">
        <v>15.56</v>
      </c>
      <c r="T58">
        <v>26.24</v>
      </c>
      <c r="U58">
        <v>5.7</v>
      </c>
      <c r="V58">
        <v>9.17</v>
      </c>
      <c r="W58" t="s">
        <v>67</v>
      </c>
    </row>
    <row r="59" spans="1:23" x14ac:dyDescent="0.25">
      <c r="A59" s="5" t="s">
        <v>138</v>
      </c>
      <c r="B59" s="5" t="s">
        <v>139</v>
      </c>
      <c r="C59">
        <v>4.32</v>
      </c>
      <c r="D59">
        <v>4.0999999999999996</v>
      </c>
      <c r="E59">
        <v>3.21</v>
      </c>
      <c r="F59">
        <v>3.9</v>
      </c>
      <c r="G59">
        <v>1.93</v>
      </c>
      <c r="H59">
        <v>1.83</v>
      </c>
      <c r="I59">
        <v>2.0699999999999998</v>
      </c>
      <c r="J59">
        <v>2.0499999999999998</v>
      </c>
      <c r="K59">
        <v>2.58</v>
      </c>
      <c r="L59">
        <v>1.92</v>
      </c>
      <c r="M59">
        <v>2.36</v>
      </c>
      <c r="N59">
        <v>3.83</v>
      </c>
      <c r="O59">
        <v>14.52</v>
      </c>
      <c r="P59">
        <v>17.29</v>
      </c>
      <c r="Q59">
        <v>4.9800000000000004</v>
      </c>
      <c r="R59">
        <v>3.34</v>
      </c>
      <c r="S59" t="s">
        <v>67</v>
      </c>
      <c r="T59" t="s">
        <v>67</v>
      </c>
      <c r="U59">
        <v>3.57</v>
      </c>
      <c r="V59">
        <v>6.11</v>
      </c>
      <c r="W59">
        <v>6.85</v>
      </c>
    </row>
    <row r="60" spans="1:23" x14ac:dyDescent="0.25">
      <c r="A60" s="5" t="s">
        <v>140</v>
      </c>
      <c r="B60" s="5" t="s">
        <v>141</v>
      </c>
      <c r="C60">
        <v>8.8000000000000007</v>
      </c>
      <c r="D60">
        <v>6.3</v>
      </c>
      <c r="E60">
        <v>12.5</v>
      </c>
      <c r="F60">
        <v>11.9</v>
      </c>
      <c r="G60">
        <v>7.7</v>
      </c>
      <c r="H60">
        <v>16.100000000000001</v>
      </c>
      <c r="I60">
        <v>12.2</v>
      </c>
      <c r="J60">
        <v>16.7</v>
      </c>
      <c r="K60">
        <v>-7.9</v>
      </c>
      <c r="L60">
        <v>12</v>
      </c>
      <c r="M60">
        <v>8.5</v>
      </c>
      <c r="N60">
        <v>-35.700000000000003</v>
      </c>
      <c r="O60">
        <v>38.200000000000003</v>
      </c>
      <c r="P60">
        <v>28.9</v>
      </c>
      <c r="Q60">
        <v>17.100000000000001</v>
      </c>
      <c r="R60">
        <v>10.8</v>
      </c>
      <c r="S60">
        <v>1.7</v>
      </c>
      <c r="T60">
        <v>-12.1</v>
      </c>
      <c r="U60">
        <v>2.8</v>
      </c>
      <c r="V60">
        <v>6.1</v>
      </c>
      <c r="W60">
        <v>12</v>
      </c>
    </row>
    <row r="61" spans="1:23" x14ac:dyDescent="0.25">
      <c r="A61" s="5" t="s">
        <v>142</v>
      </c>
      <c r="B61" s="5" t="s">
        <v>143</v>
      </c>
      <c r="C61">
        <v>9.9700000000000006</v>
      </c>
      <c r="D61">
        <v>7.5</v>
      </c>
      <c r="E61">
        <v>20.32</v>
      </c>
      <c r="F61">
        <v>13.58</v>
      </c>
      <c r="G61">
        <v>8.91</v>
      </c>
      <c r="H61">
        <v>15.75</v>
      </c>
      <c r="I61">
        <v>11.57</v>
      </c>
      <c r="J61">
        <v>16.72</v>
      </c>
      <c r="K61">
        <v>-6.95</v>
      </c>
      <c r="L61">
        <v>12.45</v>
      </c>
      <c r="M61">
        <v>7.57</v>
      </c>
      <c r="N61">
        <v>-20.87</v>
      </c>
      <c r="O61">
        <v>36.909999999999997</v>
      </c>
      <c r="P61">
        <v>28.37</v>
      </c>
      <c r="Q61">
        <v>16.68</v>
      </c>
      <c r="R61">
        <v>7.94</v>
      </c>
      <c r="S61">
        <v>1.95</v>
      </c>
      <c r="T61">
        <v>-10.17</v>
      </c>
      <c r="U61">
        <v>5.15</v>
      </c>
      <c r="V61">
        <v>16.239999999999998</v>
      </c>
      <c r="W61" t="s">
        <v>67</v>
      </c>
    </row>
    <row r="62" spans="1:23" x14ac:dyDescent="0.25">
      <c r="A62" s="5" t="s">
        <v>144</v>
      </c>
      <c r="B62" s="5" t="s">
        <v>145</v>
      </c>
      <c r="C62">
        <v>59.92</v>
      </c>
      <c r="D62">
        <v>53.59</v>
      </c>
      <c r="E62">
        <v>74.53</v>
      </c>
      <c r="F62">
        <v>63.95</v>
      </c>
      <c r="G62">
        <v>55.79</v>
      </c>
      <c r="H62">
        <v>87.71</v>
      </c>
      <c r="I62">
        <v>78.540000000000006</v>
      </c>
      <c r="J62">
        <v>86.74</v>
      </c>
      <c r="K62">
        <v>368.89</v>
      </c>
      <c r="L62">
        <v>64.099999999999994</v>
      </c>
      <c r="M62">
        <v>61.64</v>
      </c>
      <c r="N62">
        <v>95.69</v>
      </c>
      <c r="O62">
        <v>82.73</v>
      </c>
      <c r="P62">
        <v>72.290000000000006</v>
      </c>
      <c r="Q62">
        <v>79.73</v>
      </c>
      <c r="R62">
        <v>52.91</v>
      </c>
      <c r="S62">
        <v>14.29</v>
      </c>
      <c r="T62">
        <v>-60.31</v>
      </c>
      <c r="U62">
        <v>30.77</v>
      </c>
      <c r="V62">
        <v>46.12</v>
      </c>
      <c r="W62" t="s">
        <v>67</v>
      </c>
    </row>
    <row r="63" spans="1:23" x14ac:dyDescent="0.25">
      <c r="A63" s="5" t="s">
        <v>146</v>
      </c>
      <c r="B63" s="5" t="s">
        <v>147</v>
      </c>
      <c r="C63">
        <v>9.5</v>
      </c>
      <c r="D63">
        <v>7.07</v>
      </c>
      <c r="E63">
        <v>19.260000000000002</v>
      </c>
      <c r="F63">
        <v>12.56</v>
      </c>
      <c r="G63">
        <v>8.31</v>
      </c>
      <c r="H63">
        <v>13.83</v>
      </c>
      <c r="I63">
        <v>10.62</v>
      </c>
      <c r="J63">
        <v>15.12</v>
      </c>
      <c r="K63">
        <v>-5.93</v>
      </c>
      <c r="L63">
        <v>10.79</v>
      </c>
      <c r="M63">
        <v>6.75</v>
      </c>
      <c r="N63">
        <v>-18.77</v>
      </c>
      <c r="O63">
        <v>34.61</v>
      </c>
      <c r="P63">
        <v>25.84</v>
      </c>
      <c r="Q63">
        <v>15.51</v>
      </c>
      <c r="R63">
        <v>5.88</v>
      </c>
      <c r="S63">
        <v>1.06</v>
      </c>
      <c r="T63">
        <v>-5.15</v>
      </c>
      <c r="U63">
        <v>2.79</v>
      </c>
      <c r="V63">
        <v>10.98</v>
      </c>
      <c r="W63" t="s">
        <v>67</v>
      </c>
    </row>
    <row r="64" spans="1:23" x14ac:dyDescent="0.25">
      <c r="A64" s="5" t="s">
        <v>148</v>
      </c>
      <c r="B64" s="5" t="s">
        <v>148</v>
      </c>
      <c r="C64">
        <v>9.34</v>
      </c>
      <c r="D64">
        <v>6.92</v>
      </c>
      <c r="E64">
        <v>19.14</v>
      </c>
      <c r="F64">
        <v>12.41</v>
      </c>
      <c r="G64">
        <v>8.25</v>
      </c>
      <c r="H64">
        <v>13.77</v>
      </c>
      <c r="I64">
        <v>10.36</v>
      </c>
      <c r="J64">
        <v>14.88</v>
      </c>
      <c r="K64">
        <v>-5.93</v>
      </c>
      <c r="L64">
        <v>10.79</v>
      </c>
      <c r="M64">
        <v>6.75</v>
      </c>
      <c r="N64">
        <v>-18.77</v>
      </c>
      <c r="O64">
        <v>34.61</v>
      </c>
      <c r="P64">
        <v>25.84</v>
      </c>
      <c r="Q64">
        <v>15.51</v>
      </c>
      <c r="R64">
        <v>5.88</v>
      </c>
      <c r="S64">
        <v>1.06</v>
      </c>
      <c r="T64">
        <v>-5.15</v>
      </c>
      <c r="U64">
        <v>2.79</v>
      </c>
      <c r="V64">
        <v>10.98</v>
      </c>
      <c r="W64" t="s">
        <v>67</v>
      </c>
    </row>
    <row r="65" spans="1:23" x14ac:dyDescent="0.25">
      <c r="A65" s="5" t="s">
        <v>149</v>
      </c>
      <c r="B65" s="5" t="s">
        <v>150</v>
      </c>
      <c r="C65">
        <v>21.24</v>
      </c>
      <c r="D65">
        <v>21.68</v>
      </c>
      <c r="E65">
        <v>36.9</v>
      </c>
      <c r="F65">
        <v>17.989999999999998</v>
      </c>
      <c r="G65">
        <v>14.85</v>
      </c>
      <c r="H65">
        <v>29.73</v>
      </c>
      <c r="I65">
        <v>24.81</v>
      </c>
      <c r="J65">
        <v>20.170000000000002</v>
      </c>
      <c r="K65">
        <v>18.329999999999998</v>
      </c>
      <c r="L65">
        <v>22.71</v>
      </c>
      <c r="M65">
        <v>43.75</v>
      </c>
      <c r="N65">
        <v>45.94</v>
      </c>
      <c r="O65">
        <v>46.4</v>
      </c>
      <c r="P65">
        <v>61.07</v>
      </c>
      <c r="Q65">
        <v>24.48</v>
      </c>
      <c r="R65">
        <v>18.649999999999999</v>
      </c>
      <c r="S65">
        <v>11.58</v>
      </c>
      <c r="T65">
        <v>11.6</v>
      </c>
      <c r="U65">
        <v>11.37</v>
      </c>
      <c r="V65">
        <v>13.58</v>
      </c>
      <c r="W65">
        <v>18.600000000000001</v>
      </c>
    </row>
    <row r="66" spans="1:23" x14ac:dyDescent="0.25">
      <c r="A66" s="5" t="s">
        <v>151</v>
      </c>
      <c r="B66" s="5" t="s">
        <v>152</v>
      </c>
      <c r="C66">
        <v>93.61</v>
      </c>
      <c r="D66">
        <v>92.29</v>
      </c>
      <c r="E66">
        <v>94.18</v>
      </c>
      <c r="F66">
        <v>91.35</v>
      </c>
      <c r="G66">
        <v>92.63</v>
      </c>
      <c r="H66">
        <v>87.41</v>
      </c>
      <c r="I66">
        <v>89.6</v>
      </c>
      <c r="J66">
        <v>89.03</v>
      </c>
      <c r="K66">
        <v>85.35</v>
      </c>
      <c r="L66">
        <v>86.65</v>
      </c>
      <c r="M66">
        <v>89.16</v>
      </c>
      <c r="N66">
        <v>89.9</v>
      </c>
      <c r="O66">
        <v>93.76</v>
      </c>
      <c r="P66">
        <v>91.07</v>
      </c>
      <c r="Q66">
        <v>92.98</v>
      </c>
      <c r="R66">
        <v>74.05</v>
      </c>
      <c r="S66">
        <v>54.37</v>
      </c>
      <c r="T66">
        <v>50.65</v>
      </c>
      <c r="U66">
        <v>54.2</v>
      </c>
      <c r="V66">
        <v>67.61</v>
      </c>
      <c r="W66">
        <v>45.26</v>
      </c>
    </row>
    <row r="67" spans="1:23" x14ac:dyDescent="0.25">
      <c r="A67" s="5" t="s">
        <v>153</v>
      </c>
      <c r="B67" s="5" t="s">
        <v>154</v>
      </c>
      <c r="C67">
        <v>6.39</v>
      </c>
      <c r="D67">
        <v>7.71</v>
      </c>
      <c r="E67">
        <v>5.82</v>
      </c>
      <c r="F67">
        <v>8.65</v>
      </c>
      <c r="G67">
        <v>7.37</v>
      </c>
      <c r="H67">
        <v>12.59</v>
      </c>
      <c r="I67">
        <v>10.4</v>
      </c>
      <c r="J67">
        <v>10.97</v>
      </c>
      <c r="K67">
        <v>14.65</v>
      </c>
      <c r="L67">
        <v>13.35</v>
      </c>
      <c r="M67">
        <v>10.84</v>
      </c>
      <c r="N67">
        <v>10.1</v>
      </c>
      <c r="O67">
        <v>6.24</v>
      </c>
      <c r="P67">
        <v>8.93</v>
      </c>
      <c r="Q67">
        <v>7.02</v>
      </c>
      <c r="R67">
        <v>25.95</v>
      </c>
      <c r="S67">
        <v>45.63</v>
      </c>
      <c r="T67">
        <v>49.35</v>
      </c>
      <c r="U67">
        <v>45.8</v>
      </c>
      <c r="V67">
        <v>32.39</v>
      </c>
      <c r="W67">
        <v>54.74</v>
      </c>
    </row>
    <row r="68" spans="1:23" x14ac:dyDescent="0.25">
      <c r="A68" s="5" t="s">
        <v>155</v>
      </c>
      <c r="B68" s="5" t="s">
        <v>156</v>
      </c>
      <c r="C68">
        <v>6.82</v>
      </c>
      <c r="D68">
        <v>8.35</v>
      </c>
      <c r="E68">
        <v>6.18</v>
      </c>
      <c r="F68">
        <v>9.4700000000000006</v>
      </c>
      <c r="G68">
        <v>7.95</v>
      </c>
      <c r="H68">
        <v>14.4</v>
      </c>
      <c r="I68">
        <v>11.6</v>
      </c>
      <c r="J68">
        <v>12.32</v>
      </c>
      <c r="K68">
        <v>17.16</v>
      </c>
      <c r="L68">
        <v>15.41</v>
      </c>
      <c r="M68">
        <v>12.16</v>
      </c>
      <c r="N68">
        <v>11.23</v>
      </c>
      <c r="O68">
        <v>6.65</v>
      </c>
      <c r="P68">
        <v>9.81</v>
      </c>
      <c r="Q68">
        <v>7.55</v>
      </c>
      <c r="R68">
        <v>35.049999999999997</v>
      </c>
      <c r="S68">
        <v>83.93</v>
      </c>
      <c r="T68">
        <v>97.43</v>
      </c>
      <c r="U68">
        <v>84.51</v>
      </c>
      <c r="V68">
        <v>47.9</v>
      </c>
      <c r="W68">
        <v>120.93</v>
      </c>
    </row>
    <row r="69" spans="1:23" x14ac:dyDescent="0.25">
      <c r="A69" s="5"/>
      <c r="B69" s="5"/>
    </row>
    <row r="70" spans="1:23" x14ac:dyDescent="0.25">
      <c r="A70" s="5" t="s">
        <v>157</v>
      </c>
      <c r="B70" s="5" t="s">
        <v>158</v>
      </c>
      <c r="C70">
        <v>21.24</v>
      </c>
      <c r="D70">
        <v>21.68</v>
      </c>
      <c r="E70">
        <v>36.9</v>
      </c>
      <c r="F70">
        <v>17.989999999999998</v>
      </c>
      <c r="G70">
        <v>14.85</v>
      </c>
      <c r="H70">
        <v>29.73</v>
      </c>
      <c r="I70">
        <v>24.81</v>
      </c>
      <c r="J70">
        <v>20.170000000000002</v>
      </c>
      <c r="K70">
        <v>18.329999999999998</v>
      </c>
      <c r="L70">
        <v>22.71</v>
      </c>
      <c r="M70">
        <v>43.75</v>
      </c>
      <c r="N70">
        <v>45.94</v>
      </c>
      <c r="O70">
        <v>46.4</v>
      </c>
      <c r="P70">
        <v>61.07</v>
      </c>
      <c r="Q70">
        <v>24.48</v>
      </c>
      <c r="R70">
        <v>18.649999999999999</v>
      </c>
      <c r="S70">
        <v>11.58</v>
      </c>
      <c r="T70">
        <v>11.6</v>
      </c>
      <c r="U70">
        <v>11.37</v>
      </c>
      <c r="V70">
        <v>13.58</v>
      </c>
    </row>
    <row r="71" spans="1:23" x14ac:dyDescent="0.25">
      <c r="A71" s="5" t="s">
        <v>159</v>
      </c>
      <c r="B71" s="5" t="s">
        <v>160</v>
      </c>
      <c r="C71">
        <v>901.77</v>
      </c>
      <c r="D71">
        <v>805.76</v>
      </c>
      <c r="E71">
        <v>1121.5899999999999</v>
      </c>
      <c r="F71">
        <v>961.69</v>
      </c>
      <c r="G71">
        <v>762.71</v>
      </c>
      <c r="H71">
        <v>1197.99</v>
      </c>
      <c r="I71">
        <v>1073.33</v>
      </c>
      <c r="J71">
        <v>1186.67</v>
      </c>
      <c r="K71">
        <v>5030.3</v>
      </c>
      <c r="L71">
        <v>878.87</v>
      </c>
      <c r="M71">
        <v>844.83</v>
      </c>
      <c r="N71">
        <v>1310.26</v>
      </c>
      <c r="O71">
        <v>1191.0999999999999</v>
      </c>
      <c r="P71">
        <v>1091.03</v>
      </c>
      <c r="Q71">
        <v>1340.91</v>
      </c>
      <c r="R71">
        <v>905.47</v>
      </c>
      <c r="S71">
        <v>200</v>
      </c>
      <c r="T71">
        <v>-844.92</v>
      </c>
      <c r="U71">
        <v>429.91</v>
      </c>
      <c r="V71">
        <v>645.88</v>
      </c>
    </row>
    <row r="72" spans="1:23" x14ac:dyDescent="0.25">
      <c r="A72" s="5" t="s">
        <v>161</v>
      </c>
      <c r="B72" s="5" t="s">
        <v>162</v>
      </c>
      <c r="C72">
        <v>882.12</v>
      </c>
      <c r="D72">
        <v>815.35</v>
      </c>
      <c r="E72">
        <v>1126.55</v>
      </c>
      <c r="F72">
        <v>967.43</v>
      </c>
      <c r="G72">
        <v>757.06</v>
      </c>
      <c r="H72">
        <v>1208.02</v>
      </c>
      <c r="I72">
        <v>1126.67</v>
      </c>
      <c r="J72">
        <v>1232</v>
      </c>
      <c r="K72">
        <v>6939.39</v>
      </c>
      <c r="L72">
        <v>948.45</v>
      </c>
      <c r="M72">
        <v>879.31</v>
      </c>
      <c r="N72">
        <v>1551.28</v>
      </c>
      <c r="O72">
        <v>1315.88</v>
      </c>
      <c r="P72">
        <v>1176.78</v>
      </c>
      <c r="Q72">
        <v>1350.65</v>
      </c>
      <c r="R72">
        <v>1064.68</v>
      </c>
      <c r="S72">
        <v>503.23</v>
      </c>
      <c r="T72">
        <v>-556.15</v>
      </c>
      <c r="U72">
        <v>429.91</v>
      </c>
      <c r="V72">
        <v>927.57</v>
      </c>
    </row>
    <row r="73" spans="1:23" x14ac:dyDescent="0.25">
      <c r="A73" s="5" t="s">
        <v>163</v>
      </c>
      <c r="B73" s="5" t="s">
        <v>164</v>
      </c>
      <c r="C73">
        <v>1.04</v>
      </c>
      <c r="D73">
        <v>0.86</v>
      </c>
      <c r="E73">
        <v>1.71</v>
      </c>
      <c r="F73">
        <v>1.29</v>
      </c>
      <c r="G73">
        <v>1.08</v>
      </c>
      <c r="H73">
        <v>1.1499999999999999</v>
      </c>
      <c r="I73">
        <v>0.97</v>
      </c>
      <c r="J73">
        <v>1.25</v>
      </c>
      <c r="K73">
        <v>-0.12</v>
      </c>
      <c r="L73">
        <v>1.23</v>
      </c>
      <c r="M73">
        <v>0.8</v>
      </c>
      <c r="N73">
        <v>-1.43</v>
      </c>
      <c r="O73">
        <v>2.91</v>
      </c>
      <c r="P73">
        <v>2.37</v>
      </c>
      <c r="Q73">
        <v>1.1599999999999999</v>
      </c>
      <c r="R73">
        <v>0.65</v>
      </c>
      <c r="S73">
        <v>0.53</v>
      </c>
      <c r="T73">
        <v>0.61</v>
      </c>
      <c r="U73">
        <v>0.65</v>
      </c>
      <c r="V73">
        <v>1.7</v>
      </c>
    </row>
    <row r="74" spans="1:23" x14ac:dyDescent="0.25">
      <c r="A74" s="5" t="s">
        <v>165</v>
      </c>
      <c r="B74" s="5" t="s">
        <v>166</v>
      </c>
      <c r="C74">
        <v>78.760000000000005</v>
      </c>
      <c r="D74">
        <v>78.319999999999993</v>
      </c>
      <c r="E74">
        <v>63.1</v>
      </c>
      <c r="F74">
        <v>82.01</v>
      </c>
      <c r="G74">
        <v>85.15</v>
      </c>
      <c r="H74">
        <v>70.27</v>
      </c>
      <c r="I74">
        <v>75.19</v>
      </c>
      <c r="J74">
        <v>79.83</v>
      </c>
      <c r="K74">
        <v>81.67</v>
      </c>
      <c r="L74">
        <v>77.290000000000006</v>
      </c>
      <c r="M74">
        <v>56.25</v>
      </c>
      <c r="N74">
        <v>54.06</v>
      </c>
      <c r="O74">
        <v>53.6</v>
      </c>
      <c r="P74">
        <v>38.93</v>
      </c>
      <c r="Q74">
        <v>75.52</v>
      </c>
      <c r="R74">
        <v>81.319999999999993</v>
      </c>
      <c r="S74">
        <v>88.25</v>
      </c>
      <c r="T74">
        <v>88.17</v>
      </c>
      <c r="U74">
        <v>88.63</v>
      </c>
      <c r="V74">
        <v>86.39</v>
      </c>
    </row>
    <row r="75" spans="1:23" x14ac:dyDescent="0.25">
      <c r="A75" s="5" t="s">
        <v>167</v>
      </c>
      <c r="B75" s="5" t="s">
        <v>168</v>
      </c>
      <c r="C75">
        <v>9.34</v>
      </c>
      <c r="D75">
        <v>6.92</v>
      </c>
      <c r="E75">
        <v>19.14</v>
      </c>
      <c r="F75">
        <v>12.41</v>
      </c>
      <c r="G75">
        <v>8.25</v>
      </c>
      <c r="H75">
        <v>13.77</v>
      </c>
      <c r="I75">
        <v>10.36</v>
      </c>
      <c r="J75">
        <v>14.88</v>
      </c>
      <c r="K75">
        <v>-5.93</v>
      </c>
      <c r="L75">
        <v>10.79</v>
      </c>
      <c r="M75">
        <v>6.75</v>
      </c>
      <c r="N75">
        <v>-18.77</v>
      </c>
      <c r="O75">
        <v>34.61</v>
      </c>
      <c r="P75">
        <v>25.84</v>
      </c>
      <c r="Q75">
        <v>15.51</v>
      </c>
      <c r="R75">
        <v>5.88</v>
      </c>
      <c r="S75">
        <v>1.06</v>
      </c>
      <c r="T75">
        <v>-5.15</v>
      </c>
      <c r="U75">
        <v>2.79</v>
      </c>
      <c r="V75">
        <v>10.98</v>
      </c>
    </row>
    <row r="76" spans="1:23" x14ac:dyDescent="0.25">
      <c r="A76" s="5" t="s">
        <v>169</v>
      </c>
      <c r="B76" s="5" t="s">
        <v>170</v>
      </c>
      <c r="C76">
        <v>9.36</v>
      </c>
      <c r="D76">
        <v>7.39</v>
      </c>
      <c r="E76">
        <v>19.899999999999999</v>
      </c>
      <c r="F76">
        <v>13.11</v>
      </c>
      <c r="G76">
        <v>8.59</v>
      </c>
      <c r="H76">
        <v>14.9</v>
      </c>
      <c r="I76">
        <v>11.56</v>
      </c>
      <c r="J76">
        <v>16.59</v>
      </c>
      <c r="K76">
        <v>-9.17</v>
      </c>
      <c r="L76">
        <v>12.7</v>
      </c>
      <c r="M76">
        <v>7.52</v>
      </c>
      <c r="N76">
        <v>-23.71</v>
      </c>
      <c r="O76">
        <v>40.68</v>
      </c>
      <c r="P76">
        <v>30.51</v>
      </c>
      <c r="Q76">
        <v>16.690000000000001</v>
      </c>
      <c r="R76" t="s">
        <v>67</v>
      </c>
      <c r="S76" t="s">
        <v>67</v>
      </c>
      <c r="T76" t="s">
        <v>67</v>
      </c>
      <c r="U76" t="s">
        <v>67</v>
      </c>
      <c r="V76" t="s">
        <v>67</v>
      </c>
    </row>
    <row r="77" spans="1:23" x14ac:dyDescent="0.25">
      <c r="A77" s="5" t="s">
        <v>171</v>
      </c>
      <c r="B77" s="5" t="s">
        <v>172</v>
      </c>
      <c r="C77">
        <v>118.85</v>
      </c>
      <c r="D77">
        <v>117.84</v>
      </c>
      <c r="E77">
        <v>149.25</v>
      </c>
      <c r="F77">
        <v>111.39</v>
      </c>
      <c r="G77">
        <v>108.79</v>
      </c>
      <c r="H77">
        <v>124.4</v>
      </c>
      <c r="I77">
        <v>119.18</v>
      </c>
      <c r="J77">
        <v>111.52</v>
      </c>
      <c r="K77">
        <v>104.51</v>
      </c>
      <c r="L77">
        <v>112.12</v>
      </c>
      <c r="M77">
        <v>158.51</v>
      </c>
      <c r="N77">
        <v>166.3</v>
      </c>
      <c r="O77">
        <v>167.27</v>
      </c>
      <c r="P77">
        <v>231.94</v>
      </c>
      <c r="Q77">
        <v>122.63</v>
      </c>
      <c r="R77">
        <v>90.62</v>
      </c>
      <c r="S77">
        <v>61.49</v>
      </c>
      <c r="T77">
        <v>57.34</v>
      </c>
      <c r="U77">
        <v>61.15</v>
      </c>
      <c r="V77">
        <v>78.27</v>
      </c>
    </row>
    <row r="78" spans="1:23" x14ac:dyDescent="0.25">
      <c r="A78" s="5" t="s">
        <v>173</v>
      </c>
      <c r="B78" s="5" t="s">
        <v>174</v>
      </c>
      <c r="C78">
        <v>884.75</v>
      </c>
      <c r="D78">
        <v>419.12</v>
      </c>
      <c r="E78">
        <v>1082.6099999999999</v>
      </c>
      <c r="F78">
        <v>375.26</v>
      </c>
      <c r="G78">
        <v>321.85000000000002</v>
      </c>
      <c r="H78">
        <v>437.29</v>
      </c>
      <c r="I78">
        <v>419.02</v>
      </c>
      <c r="J78">
        <v>294.14999999999998</v>
      </c>
      <c r="K78">
        <v>170.43</v>
      </c>
      <c r="L78">
        <v>271.97000000000003</v>
      </c>
      <c r="M78">
        <v>665.45</v>
      </c>
      <c r="N78">
        <v>731.58</v>
      </c>
      <c r="O78">
        <v>772.15</v>
      </c>
      <c r="P78">
        <v>705.78</v>
      </c>
      <c r="Q78">
        <v>383.53</v>
      </c>
      <c r="R78" t="s">
        <v>67</v>
      </c>
      <c r="S78" t="s">
        <v>67</v>
      </c>
      <c r="T78" t="s">
        <v>67</v>
      </c>
      <c r="U78" t="s">
        <v>67</v>
      </c>
      <c r="V78" t="s">
        <v>67</v>
      </c>
    </row>
    <row r="79" spans="1:23" x14ac:dyDescent="0.25">
      <c r="A79" s="5" t="s">
        <v>175</v>
      </c>
      <c r="B79" s="5" t="s">
        <v>176</v>
      </c>
      <c r="C79">
        <v>-638.29759999999987</v>
      </c>
      <c r="D79">
        <v>809.00159999999994</v>
      </c>
      <c r="E79">
        <v>-19732.48</v>
      </c>
      <c r="F79">
        <v>6327.0272000000004</v>
      </c>
      <c r="G79">
        <v>671.68799999999999</v>
      </c>
      <c r="H79">
        <v>-2917.26</v>
      </c>
      <c r="I79">
        <v>-299.3184</v>
      </c>
      <c r="J79">
        <v>-379.89359999999999</v>
      </c>
      <c r="K79">
        <v>3232.3780000000002</v>
      </c>
      <c r="L79">
        <v>-304.82499999999999</v>
      </c>
      <c r="M79">
        <v>-908.447</v>
      </c>
      <c r="N79">
        <v>653.7639999999999</v>
      </c>
      <c r="O79">
        <v>-1922.1120000000001</v>
      </c>
      <c r="P79">
        <v>-964.89</v>
      </c>
      <c r="Q79">
        <v>-105</v>
      </c>
      <c r="R79">
        <v>875.5200000000001</v>
      </c>
      <c r="S79">
        <v>217.84</v>
      </c>
      <c r="T79">
        <v>367.36</v>
      </c>
      <c r="U79">
        <v>79.8</v>
      </c>
      <c r="V79">
        <v>128.38</v>
      </c>
    </row>
    <row r="80" spans="1:23" x14ac:dyDescent="0.25">
      <c r="A80" s="5" t="s">
        <v>177</v>
      </c>
      <c r="B80" s="5" t="s">
        <v>178</v>
      </c>
      <c r="C80">
        <v>0</v>
      </c>
      <c r="D80">
        <v>0</v>
      </c>
      <c r="E80">
        <v>0</v>
      </c>
      <c r="F80">
        <v>-1.359999999999999</v>
      </c>
      <c r="G80">
        <v>0</v>
      </c>
      <c r="H80">
        <v>0</v>
      </c>
      <c r="I80">
        <v>0</v>
      </c>
      <c r="J80">
        <v>1.999999999999957E-2</v>
      </c>
      <c r="K80">
        <v>0</v>
      </c>
      <c r="L80">
        <v>0</v>
      </c>
      <c r="M80">
        <v>0</v>
      </c>
      <c r="N80">
        <v>0.70000000000000107</v>
      </c>
      <c r="O80">
        <v>0.69999999999999929</v>
      </c>
      <c r="P80">
        <v>1.7000000000000011</v>
      </c>
      <c r="Q80">
        <v>0.30000000000000071</v>
      </c>
      <c r="R80">
        <v>-3.100000000000001</v>
      </c>
      <c r="S80">
        <v>0</v>
      </c>
      <c r="T80">
        <v>0</v>
      </c>
      <c r="U80">
        <v>0</v>
      </c>
      <c r="V80" t="s">
        <v>67</v>
      </c>
    </row>
    <row r="81" spans="1:22" x14ac:dyDescent="0.25">
      <c r="A81" s="5" t="s">
        <v>179</v>
      </c>
      <c r="B81" s="5" t="s">
        <v>180</v>
      </c>
      <c r="C81">
        <v>22.06</v>
      </c>
      <c r="D81">
        <v>-48.26</v>
      </c>
      <c r="E81">
        <v>54.41</v>
      </c>
      <c r="F81">
        <v>47.46</v>
      </c>
      <c r="G81">
        <v>-11.28</v>
      </c>
      <c r="H81">
        <v>33</v>
      </c>
      <c r="I81">
        <v>-20</v>
      </c>
      <c r="J81">
        <v>-1236.3599999999999</v>
      </c>
      <c r="K81">
        <v>-108.51</v>
      </c>
      <c r="L81">
        <v>67.239999999999995</v>
      </c>
      <c r="M81">
        <v>-159.49</v>
      </c>
      <c r="N81">
        <v>-134.03</v>
      </c>
      <c r="O81">
        <v>51.19</v>
      </c>
      <c r="P81">
        <v>146.1</v>
      </c>
      <c r="Q81">
        <v>53.23</v>
      </c>
      <c r="R81">
        <v>29.68</v>
      </c>
      <c r="S81">
        <v>-17.11</v>
      </c>
      <c r="T81">
        <v>-12.62</v>
      </c>
      <c r="U81">
        <v>-56.94</v>
      </c>
      <c r="V81" t="s">
        <v>67</v>
      </c>
    </row>
    <row r="82" spans="1:22" x14ac:dyDescent="0.25">
      <c r="A82" s="5" t="s">
        <v>181</v>
      </c>
      <c r="B82" s="5" t="s">
        <v>182</v>
      </c>
      <c r="C82">
        <v>9.4</v>
      </c>
      <c r="D82">
        <v>17.87</v>
      </c>
      <c r="E82">
        <v>30.2</v>
      </c>
      <c r="F82">
        <v>23.06</v>
      </c>
      <c r="G82">
        <v>0.56999999999999995</v>
      </c>
      <c r="H82">
        <v>-407.79</v>
      </c>
      <c r="I82">
        <v>-454.96</v>
      </c>
      <c r="J82">
        <v>-425.88</v>
      </c>
      <c r="K82">
        <v>-66.92</v>
      </c>
      <c r="L82">
        <v>-75.430000000000007</v>
      </c>
      <c r="M82">
        <v>-80.78</v>
      </c>
      <c r="N82">
        <v>21.09</v>
      </c>
      <c r="O82">
        <v>83.51</v>
      </c>
      <c r="P82">
        <v>76.34</v>
      </c>
      <c r="Q82">
        <v>21.93</v>
      </c>
      <c r="R82">
        <v>-0.02</v>
      </c>
      <c r="S82">
        <v>-28.89</v>
      </c>
      <c r="T82" t="s">
        <v>67</v>
      </c>
      <c r="U82" t="s">
        <v>67</v>
      </c>
      <c r="V82" t="s">
        <v>67</v>
      </c>
    </row>
    <row r="83" spans="1:22" x14ac:dyDescent="0.25">
      <c r="A83" s="5" t="s">
        <v>183</v>
      </c>
      <c r="B83" s="5" t="s">
        <v>184</v>
      </c>
      <c r="C83">
        <v>12.88</v>
      </c>
      <c r="D83">
        <v>15.07</v>
      </c>
      <c r="E83">
        <v>20.72</v>
      </c>
      <c r="F83">
        <v>-237.44</v>
      </c>
      <c r="G83">
        <v>-268.63</v>
      </c>
      <c r="H83">
        <v>-252.93</v>
      </c>
      <c r="I83">
        <v>-291.42</v>
      </c>
      <c r="J83">
        <v>-314.23</v>
      </c>
      <c r="K83">
        <v>-56.72</v>
      </c>
      <c r="L83">
        <v>-5.8</v>
      </c>
      <c r="M83">
        <v>-8.6</v>
      </c>
      <c r="N83">
        <v>29.23</v>
      </c>
      <c r="O83">
        <v>52.62</v>
      </c>
      <c r="P83">
        <v>39.86</v>
      </c>
      <c r="Q83">
        <v>-0.75</v>
      </c>
      <c r="R83" t="s">
        <v>67</v>
      </c>
      <c r="S83" t="s">
        <v>67</v>
      </c>
      <c r="T83" t="s">
        <v>67</v>
      </c>
      <c r="U83" t="s">
        <v>67</v>
      </c>
      <c r="V83" t="s">
        <v>67</v>
      </c>
    </row>
    <row r="84" spans="1:22" x14ac:dyDescent="0.25">
      <c r="A84" s="5" t="s">
        <v>185</v>
      </c>
      <c r="B84" s="5" t="s">
        <v>186</v>
      </c>
      <c r="C84">
        <v>-120.02</v>
      </c>
      <c r="D84">
        <v>-138.18</v>
      </c>
      <c r="E84">
        <v>-146.76</v>
      </c>
      <c r="F84">
        <v>-147.08000000000001</v>
      </c>
      <c r="G84">
        <v>-137.21</v>
      </c>
      <c r="H84">
        <v>-130.76</v>
      </c>
      <c r="I84">
        <v>-131.09</v>
      </c>
      <c r="J84">
        <v>-130.81</v>
      </c>
      <c r="K84">
        <v>-8.43</v>
      </c>
      <c r="L84">
        <v>-3.28</v>
      </c>
      <c r="M84" t="s">
        <v>67</v>
      </c>
      <c r="N84" t="s">
        <v>67</v>
      </c>
      <c r="O84" t="s">
        <v>67</v>
      </c>
      <c r="P84" t="s">
        <v>67</v>
      </c>
      <c r="Q84" t="s">
        <v>67</v>
      </c>
      <c r="R84" t="s">
        <v>67</v>
      </c>
      <c r="S84" t="s">
        <v>67</v>
      </c>
      <c r="T84" t="s">
        <v>67</v>
      </c>
      <c r="U84" t="s">
        <v>67</v>
      </c>
      <c r="V84" t="s">
        <v>67</v>
      </c>
    </row>
    <row r="85" spans="1:22" x14ac:dyDescent="0.25">
      <c r="A85" s="5" t="s">
        <v>187</v>
      </c>
      <c r="B85" s="5" t="s">
        <v>188</v>
      </c>
      <c r="C85">
        <v>36.61</v>
      </c>
      <c r="D85">
        <v>-62.83</v>
      </c>
      <c r="E85">
        <v>80.08</v>
      </c>
      <c r="F85">
        <v>85.93</v>
      </c>
      <c r="G85">
        <v>-43.51</v>
      </c>
      <c r="H85">
        <v>48.45</v>
      </c>
      <c r="I85">
        <v>-27.64</v>
      </c>
      <c r="J85">
        <v>-368.07</v>
      </c>
      <c r="K85">
        <v>-148.68</v>
      </c>
      <c r="L85">
        <v>73.98</v>
      </c>
      <c r="M85">
        <v>-138.36000000000001</v>
      </c>
      <c r="N85">
        <v>-137.44</v>
      </c>
      <c r="O85">
        <v>65.05</v>
      </c>
      <c r="P85">
        <v>100.24</v>
      </c>
      <c r="Q85">
        <v>126.92</v>
      </c>
      <c r="R85">
        <v>487.1</v>
      </c>
      <c r="S85">
        <v>-119.62</v>
      </c>
      <c r="T85">
        <v>-271.74</v>
      </c>
      <c r="U85">
        <v>-71.34</v>
      </c>
      <c r="V85" t="s">
        <v>67</v>
      </c>
    </row>
    <row r="86" spans="1:22" x14ac:dyDescent="0.25">
      <c r="A86" s="5" t="s">
        <v>189</v>
      </c>
      <c r="B86" s="5" t="s">
        <v>190</v>
      </c>
      <c r="C86">
        <v>17.95</v>
      </c>
      <c r="D86">
        <v>34.39</v>
      </c>
      <c r="E86">
        <v>40.83</v>
      </c>
      <c r="F86">
        <v>30.29</v>
      </c>
      <c r="G86">
        <v>-7.57</v>
      </c>
      <c r="H86">
        <v>-115.75</v>
      </c>
      <c r="I86">
        <v>-181.46</v>
      </c>
      <c r="J86">
        <v>-147.59</v>
      </c>
      <c r="K86">
        <v>-71.02</v>
      </c>
      <c r="L86">
        <v>-67.27</v>
      </c>
      <c r="M86">
        <v>-70.25</v>
      </c>
      <c r="N86">
        <v>9.2799999999999994</v>
      </c>
      <c r="O86">
        <v>97.4</v>
      </c>
      <c r="P86">
        <v>238.09</v>
      </c>
      <c r="Q86">
        <v>164.8</v>
      </c>
      <c r="R86">
        <v>31.91</v>
      </c>
      <c r="S86">
        <v>-154.22999999999999</v>
      </c>
      <c r="T86" t="s">
        <v>67</v>
      </c>
      <c r="U86" t="s">
        <v>67</v>
      </c>
      <c r="V86" t="s">
        <v>67</v>
      </c>
    </row>
    <row r="87" spans="1:22" x14ac:dyDescent="0.25">
      <c r="A87" s="5" t="s">
        <v>191</v>
      </c>
      <c r="B87" s="5" t="s">
        <v>192</v>
      </c>
      <c r="C87">
        <v>19.260000000000002</v>
      </c>
      <c r="D87">
        <v>21.62</v>
      </c>
      <c r="E87">
        <v>28.66</v>
      </c>
      <c r="F87">
        <v>-60.97</v>
      </c>
      <c r="G87">
        <v>-107.89</v>
      </c>
      <c r="H87">
        <v>-84.39</v>
      </c>
      <c r="I87">
        <v>-121.75</v>
      </c>
      <c r="J87">
        <v>-143.71</v>
      </c>
      <c r="K87">
        <v>-57.09</v>
      </c>
      <c r="L87">
        <v>-7.31</v>
      </c>
      <c r="M87">
        <v>3.28</v>
      </c>
      <c r="N87">
        <v>128.37</v>
      </c>
      <c r="O87">
        <v>131.94</v>
      </c>
      <c r="P87">
        <v>64.58</v>
      </c>
      <c r="Q87">
        <v>30.26</v>
      </c>
      <c r="R87" t="s">
        <v>67</v>
      </c>
      <c r="S87" t="s">
        <v>67</v>
      </c>
      <c r="T87" t="s">
        <v>67</v>
      </c>
      <c r="U87" t="s">
        <v>67</v>
      </c>
      <c r="V87" t="s">
        <v>67</v>
      </c>
    </row>
    <row r="88" spans="1:22" x14ac:dyDescent="0.25">
      <c r="A88" s="5" t="s">
        <v>193</v>
      </c>
      <c r="B88" s="5" t="s">
        <v>194</v>
      </c>
      <c r="C88">
        <v>-32.57</v>
      </c>
      <c r="D88">
        <v>-50.06</v>
      </c>
      <c r="E88">
        <v>-57.53</v>
      </c>
      <c r="F88">
        <v>-59.03</v>
      </c>
      <c r="G88">
        <v>-57.6</v>
      </c>
      <c r="H88">
        <v>-40.549999999999997</v>
      </c>
      <c r="I88">
        <v>3.31</v>
      </c>
      <c r="J88">
        <v>-5.89</v>
      </c>
      <c r="K88">
        <v>3.75</v>
      </c>
      <c r="L88">
        <v>11.48</v>
      </c>
      <c r="M88" t="s">
        <v>67</v>
      </c>
      <c r="N88" t="s">
        <v>67</v>
      </c>
      <c r="O88" t="s">
        <v>67</v>
      </c>
      <c r="P88" t="s">
        <v>67</v>
      </c>
      <c r="Q88" t="s">
        <v>67</v>
      </c>
      <c r="R88" t="s">
        <v>67</v>
      </c>
      <c r="S88" t="s">
        <v>67</v>
      </c>
      <c r="T88" t="s">
        <v>67</v>
      </c>
      <c r="U88" t="s">
        <v>67</v>
      </c>
      <c r="V88" t="s">
        <v>67</v>
      </c>
    </row>
    <row r="89" spans="1:22" x14ac:dyDescent="0.25">
      <c r="A89" s="5" t="s">
        <v>195</v>
      </c>
      <c r="B89" s="5" t="s">
        <v>196</v>
      </c>
      <c r="C89">
        <v>0.59</v>
      </c>
      <c r="D89">
        <v>0.74</v>
      </c>
      <c r="E89">
        <v>0.28000000000000003</v>
      </c>
      <c r="F89">
        <v>-0.14000000000000001</v>
      </c>
      <c r="G89">
        <v>-0.12</v>
      </c>
      <c r="H89">
        <v>-7.0000000000000007E-2</v>
      </c>
      <c r="I89">
        <v>-7.0000000000000007E-2</v>
      </c>
      <c r="J89">
        <v>-0.04</v>
      </c>
      <c r="K89" t="s">
        <v>67</v>
      </c>
      <c r="L89">
        <v>-1.1399999999999999</v>
      </c>
      <c r="M89">
        <v>3.6</v>
      </c>
      <c r="N89" t="s">
        <v>67</v>
      </c>
      <c r="O89">
        <v>0.02</v>
      </c>
      <c r="P89">
        <v>0.05</v>
      </c>
      <c r="Q89">
        <v>0.19</v>
      </c>
      <c r="R89" t="s">
        <v>67</v>
      </c>
      <c r="S89" t="s">
        <v>67</v>
      </c>
      <c r="T89" t="s">
        <v>67</v>
      </c>
      <c r="U89" t="s">
        <v>67</v>
      </c>
      <c r="V89" t="s">
        <v>67</v>
      </c>
    </row>
    <row r="90" spans="1:22" x14ac:dyDescent="0.25">
      <c r="A90" s="5" t="s">
        <v>197</v>
      </c>
      <c r="B90" s="5" t="s">
        <v>198</v>
      </c>
      <c r="C90">
        <v>32.06</v>
      </c>
      <c r="D90">
        <v>-62.56</v>
      </c>
      <c r="E90">
        <v>79.8</v>
      </c>
      <c r="F90">
        <v>88.43</v>
      </c>
      <c r="G90">
        <v>-44.4</v>
      </c>
      <c r="H90">
        <v>42.6</v>
      </c>
      <c r="I90">
        <v>-26.84</v>
      </c>
      <c r="J90">
        <v>-301.75</v>
      </c>
      <c r="K90">
        <v>-162.22999999999999</v>
      </c>
      <c r="L90">
        <v>80.39</v>
      </c>
      <c r="M90">
        <v>-133.72</v>
      </c>
      <c r="N90">
        <v>-140.12</v>
      </c>
      <c r="O90">
        <v>69.06</v>
      </c>
      <c r="P90">
        <v>114.42</v>
      </c>
      <c r="Q90">
        <v>94.39</v>
      </c>
      <c r="R90">
        <v>174.36</v>
      </c>
      <c r="S90">
        <v>-175</v>
      </c>
      <c r="T90">
        <v>-213.04</v>
      </c>
      <c r="U90">
        <v>-80.040000000000006</v>
      </c>
      <c r="V90" t="s">
        <v>67</v>
      </c>
    </row>
    <row r="91" spans="1:22" x14ac:dyDescent="0.25">
      <c r="A91" s="5" t="s">
        <v>199</v>
      </c>
      <c r="B91" s="5" t="s">
        <v>200</v>
      </c>
      <c r="C91">
        <v>16.43</v>
      </c>
      <c r="D91">
        <v>35.22</v>
      </c>
      <c r="E91">
        <v>41.28</v>
      </c>
      <c r="F91">
        <v>28.88</v>
      </c>
      <c r="G91">
        <v>-9.5500000000000007</v>
      </c>
      <c r="H91">
        <v>-95.33</v>
      </c>
      <c r="I91">
        <v>-163.61000000000001</v>
      </c>
      <c r="J91">
        <v>-127.86</v>
      </c>
      <c r="K91">
        <v>-71.849999999999994</v>
      </c>
      <c r="L91">
        <v>-64.48</v>
      </c>
      <c r="M91">
        <v>-68.260000000000005</v>
      </c>
      <c r="N91">
        <v>14.45</v>
      </c>
      <c r="O91">
        <v>92.62</v>
      </c>
      <c r="P91">
        <v>127.72</v>
      </c>
      <c r="Q91">
        <v>31.25</v>
      </c>
      <c r="R91">
        <v>-71.23</v>
      </c>
      <c r="S91">
        <v>-156.03</v>
      </c>
      <c r="T91" t="s">
        <v>67</v>
      </c>
      <c r="U91" t="s">
        <v>67</v>
      </c>
      <c r="V91" t="s">
        <v>67</v>
      </c>
    </row>
    <row r="92" spans="1:22" x14ac:dyDescent="0.25">
      <c r="A92" s="5" t="s">
        <v>201</v>
      </c>
      <c r="B92" s="5" t="s">
        <v>202</v>
      </c>
      <c r="C92">
        <v>18.670000000000002</v>
      </c>
      <c r="D92">
        <v>20.77</v>
      </c>
      <c r="E92">
        <v>27.92</v>
      </c>
      <c r="F92">
        <v>-48.39</v>
      </c>
      <c r="G92">
        <v>-98.52</v>
      </c>
      <c r="H92">
        <v>-73.569999999999993</v>
      </c>
      <c r="I92">
        <v>-108.83</v>
      </c>
      <c r="J92">
        <v>-131.49</v>
      </c>
      <c r="K92">
        <v>-57.32</v>
      </c>
      <c r="L92">
        <v>-1.99</v>
      </c>
      <c r="M92">
        <v>0.81</v>
      </c>
      <c r="N92">
        <v>62.42</v>
      </c>
      <c r="O92">
        <v>55.45</v>
      </c>
      <c r="P92">
        <v>-0.97</v>
      </c>
      <c r="Q92">
        <v>-39.869999999999997</v>
      </c>
      <c r="R92" t="s">
        <v>67</v>
      </c>
      <c r="S92" t="s">
        <v>67</v>
      </c>
      <c r="T92" t="s">
        <v>67</v>
      </c>
      <c r="U92" t="s">
        <v>67</v>
      </c>
      <c r="V92" t="s">
        <v>67</v>
      </c>
    </row>
    <row r="93" spans="1:22" x14ac:dyDescent="0.25">
      <c r="A93" s="5" t="s">
        <v>203</v>
      </c>
      <c r="B93" s="5" t="s">
        <v>204</v>
      </c>
      <c r="C93">
        <v>-27.45</v>
      </c>
      <c r="D93">
        <v>-44.03</v>
      </c>
      <c r="E93">
        <v>-51.78</v>
      </c>
      <c r="F93">
        <v>-52.86</v>
      </c>
      <c r="G93">
        <v>-50.26</v>
      </c>
      <c r="H93">
        <v>-36.380000000000003</v>
      </c>
      <c r="I93">
        <v>-23.2</v>
      </c>
      <c r="J93">
        <v>-38.020000000000003</v>
      </c>
      <c r="K93">
        <v>-29.15</v>
      </c>
      <c r="L93">
        <v>-20.93</v>
      </c>
      <c r="M93" t="s">
        <v>67</v>
      </c>
      <c r="N93" t="s">
        <v>67</v>
      </c>
      <c r="O93" t="s">
        <v>67</v>
      </c>
      <c r="P93" t="s">
        <v>67</v>
      </c>
      <c r="Q93" t="s">
        <v>67</v>
      </c>
      <c r="R93" t="s">
        <v>67</v>
      </c>
      <c r="S93" t="s">
        <v>67</v>
      </c>
      <c r="T93" t="s">
        <v>67</v>
      </c>
      <c r="U93" t="s">
        <v>67</v>
      </c>
      <c r="V93" t="s">
        <v>67</v>
      </c>
    </row>
    <row r="94" spans="1:22" x14ac:dyDescent="0.25">
      <c r="A94" s="5" t="s">
        <v>205</v>
      </c>
      <c r="B94" s="5" t="s">
        <v>206</v>
      </c>
      <c r="C94">
        <v>-178.9</v>
      </c>
      <c r="D94">
        <v>-104.1</v>
      </c>
      <c r="E94">
        <v>-411.88</v>
      </c>
      <c r="F94">
        <v>756.78</v>
      </c>
      <c r="G94">
        <v>-123.02</v>
      </c>
      <c r="H94">
        <v>874.63</v>
      </c>
      <c r="I94">
        <v>-21.21</v>
      </c>
      <c r="J94">
        <v>-111.77</v>
      </c>
      <c r="K94">
        <v>-1160.4000000000001</v>
      </c>
      <c r="L94">
        <v>-66.45</v>
      </c>
      <c r="M94">
        <v>-238.96</v>
      </c>
      <c r="N94">
        <v>-135.75</v>
      </c>
      <c r="O94">
        <v>108.89</v>
      </c>
      <c r="P94">
        <v>922.4</v>
      </c>
      <c r="Q94">
        <v>-112.21</v>
      </c>
      <c r="R94">
        <v>229.05</v>
      </c>
      <c r="S94">
        <v>-40.700000000000003</v>
      </c>
      <c r="T94">
        <v>360.35</v>
      </c>
      <c r="U94">
        <v>-37.840000000000003</v>
      </c>
      <c r="V94" t="s">
        <v>67</v>
      </c>
    </row>
    <row r="95" spans="1:22" x14ac:dyDescent="0.25">
      <c r="A95" s="5" t="s">
        <v>207</v>
      </c>
      <c r="B95" s="5" t="s">
        <v>208</v>
      </c>
      <c r="C95">
        <v>-231.63</v>
      </c>
      <c r="D95">
        <v>80.27</v>
      </c>
      <c r="E95">
        <v>73.959999999999994</v>
      </c>
      <c r="F95">
        <v>502.8</v>
      </c>
      <c r="G95">
        <v>243.47</v>
      </c>
      <c r="H95">
        <v>247.22</v>
      </c>
      <c r="I95">
        <v>-431.13</v>
      </c>
      <c r="J95">
        <v>-446.21</v>
      </c>
      <c r="K95">
        <v>-488.6</v>
      </c>
      <c r="L95">
        <v>-147.05000000000001</v>
      </c>
      <c r="M95">
        <v>-88.61</v>
      </c>
      <c r="N95">
        <v>298.51</v>
      </c>
      <c r="O95">
        <v>306.36</v>
      </c>
      <c r="P95">
        <v>346.41</v>
      </c>
      <c r="Q95">
        <v>25.38</v>
      </c>
      <c r="R95">
        <v>182.9</v>
      </c>
      <c r="S95">
        <v>93.94</v>
      </c>
      <c r="T95" t="s">
        <v>67</v>
      </c>
      <c r="U95" t="s">
        <v>67</v>
      </c>
      <c r="V95" t="s">
        <v>67</v>
      </c>
    </row>
    <row r="96" spans="1:22" x14ac:dyDescent="0.25">
      <c r="A96" s="5" t="s">
        <v>209</v>
      </c>
      <c r="B96" s="5" t="s">
        <v>210</v>
      </c>
      <c r="C96">
        <v>-12.22</v>
      </c>
      <c r="D96">
        <v>198.48</v>
      </c>
      <c r="E96">
        <v>215.06</v>
      </c>
      <c r="F96">
        <v>275.08</v>
      </c>
      <c r="G96">
        <v>-108.35</v>
      </c>
      <c r="H96">
        <v>-97.04</v>
      </c>
      <c r="I96">
        <v>-319.76</v>
      </c>
      <c r="J96">
        <v>-342.67</v>
      </c>
      <c r="K96">
        <v>-298.52999999999997</v>
      </c>
      <c r="L96">
        <v>118.03</v>
      </c>
      <c r="M96">
        <v>108.87</v>
      </c>
      <c r="N96">
        <v>202.48</v>
      </c>
      <c r="O96">
        <v>221.49</v>
      </c>
      <c r="P96">
        <v>271.77999999999997</v>
      </c>
      <c r="Q96">
        <v>79.73</v>
      </c>
      <c r="R96" t="s">
        <v>67</v>
      </c>
      <c r="S96" t="s">
        <v>67</v>
      </c>
      <c r="T96" t="s">
        <v>67</v>
      </c>
      <c r="U96" t="s">
        <v>67</v>
      </c>
      <c r="V96" t="s">
        <v>67</v>
      </c>
    </row>
    <row r="97" spans="1:23" x14ac:dyDescent="0.25">
      <c r="A97" s="5" t="s">
        <v>211</v>
      </c>
      <c r="B97" s="5" t="s">
        <v>212</v>
      </c>
      <c r="C97">
        <v>-54.63</v>
      </c>
      <c r="D97">
        <v>-60.64</v>
      </c>
      <c r="E97">
        <v>-63.8</v>
      </c>
      <c r="F97">
        <v>-11.73</v>
      </c>
      <c r="G97">
        <v>4.84</v>
      </c>
      <c r="H97">
        <v>5.92</v>
      </c>
      <c r="I97">
        <v>-58.64</v>
      </c>
      <c r="J97">
        <v>-60.59</v>
      </c>
      <c r="K97">
        <v>-13.38</v>
      </c>
      <c r="L97">
        <v>98.88</v>
      </c>
      <c r="M97" t="s">
        <v>67</v>
      </c>
      <c r="N97" t="s">
        <v>67</v>
      </c>
      <c r="O97" t="s">
        <v>67</v>
      </c>
      <c r="P97" t="s">
        <v>67</v>
      </c>
      <c r="Q97" t="s">
        <v>67</v>
      </c>
      <c r="R97" t="s">
        <v>67</v>
      </c>
      <c r="S97" t="s">
        <v>67</v>
      </c>
      <c r="T97" t="s">
        <v>67</v>
      </c>
      <c r="U97" t="s">
        <v>67</v>
      </c>
      <c r="V97" t="s">
        <v>67</v>
      </c>
    </row>
    <row r="98" spans="1:23" x14ac:dyDescent="0.25">
      <c r="A98" s="5" t="s">
        <v>213</v>
      </c>
      <c r="B98" s="5" t="s">
        <v>214</v>
      </c>
      <c r="C98">
        <v>92.6</v>
      </c>
      <c r="D98">
        <v>80.099999999999994</v>
      </c>
      <c r="E98">
        <v>158.19999999999999</v>
      </c>
      <c r="F98">
        <v>53.4</v>
      </c>
      <c r="G98">
        <v>33.5</v>
      </c>
      <c r="H98">
        <v>79.599999999999994</v>
      </c>
      <c r="I98">
        <v>58.7</v>
      </c>
      <c r="J98">
        <v>39.799999999999997</v>
      </c>
      <c r="K98">
        <v>21.2</v>
      </c>
      <c r="L98">
        <v>45.4</v>
      </c>
      <c r="M98">
        <v>108</v>
      </c>
      <c r="N98">
        <v>108</v>
      </c>
      <c r="O98">
        <v>159.30000000000001</v>
      </c>
      <c r="P98">
        <v>167.8</v>
      </c>
      <c r="Q98">
        <v>48.2</v>
      </c>
      <c r="R98">
        <v>57.7</v>
      </c>
      <c r="S98">
        <v>33.799999999999997</v>
      </c>
      <c r="T98">
        <v>35.6</v>
      </c>
      <c r="U98">
        <v>37.5</v>
      </c>
      <c r="V98">
        <v>39.700000000000003</v>
      </c>
      <c r="W98">
        <v>53</v>
      </c>
    </row>
  </sheetData>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W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4" width="10" customWidth="1"/>
    <col min="15" max="16" width="19" customWidth="1"/>
    <col min="17" max="17" width="20" customWidth="1"/>
    <col min="18" max="18" width="10" customWidth="1"/>
    <col min="19" max="19" width="20" customWidth="1"/>
    <col min="20" max="20" width="10" customWidth="1"/>
    <col min="21" max="21" width="20" customWidth="1"/>
    <col min="22" max="23" width="10" customWidth="1"/>
  </cols>
  <sheetData>
    <row r="1" spans="1:23" ht="18.75" customHeight="1" x14ac:dyDescent="0.3">
      <c r="A1" s="1" t="s">
        <v>1406</v>
      </c>
      <c r="B1" s="2" t="s">
        <v>1407</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500</v>
      </c>
      <c r="C4" s="5" t="s">
        <v>9</v>
      </c>
      <c r="D4" s="5"/>
      <c r="E4" t="s">
        <v>1408</v>
      </c>
      <c r="G4" t="s">
        <v>753</v>
      </c>
      <c r="H4" t="s">
        <v>220</v>
      </c>
      <c r="J4" t="s">
        <v>225</v>
      </c>
      <c r="L4" t="s">
        <v>1409</v>
      </c>
    </row>
    <row r="5" spans="1:23" x14ac:dyDescent="0.25">
      <c r="A5" s="5" t="s">
        <v>15</v>
      </c>
      <c r="B5" t="s">
        <v>1410</v>
      </c>
      <c r="C5" s="5" t="s">
        <v>17</v>
      </c>
      <c r="D5" s="5"/>
      <c r="E5" t="s">
        <v>1411</v>
      </c>
      <c r="G5" t="s">
        <v>1412</v>
      </c>
      <c r="H5" t="s">
        <v>658</v>
      </c>
      <c r="J5" t="s">
        <v>288</v>
      </c>
      <c r="L5" t="s">
        <v>1413</v>
      </c>
    </row>
    <row r="6" spans="1:23" x14ac:dyDescent="0.25">
      <c r="A6" s="5" t="s">
        <v>23</v>
      </c>
      <c r="B6" t="s">
        <v>1414</v>
      </c>
      <c r="C6" s="5" t="s">
        <v>25</v>
      </c>
      <c r="D6" s="5"/>
      <c r="E6" t="s">
        <v>1415</v>
      </c>
      <c r="G6" t="s">
        <v>791</v>
      </c>
      <c r="H6" t="s">
        <v>12</v>
      </c>
      <c r="J6" t="s">
        <v>1416</v>
      </c>
      <c r="L6" t="s">
        <v>247</v>
      </c>
    </row>
    <row r="7" spans="1:23" x14ac:dyDescent="0.25">
      <c r="A7" s="5" t="s">
        <v>29</v>
      </c>
      <c r="B7" t="s">
        <v>277</v>
      </c>
      <c r="C7" s="5" t="s">
        <v>31</v>
      </c>
      <c r="D7" s="5"/>
      <c r="E7" t="s">
        <v>1417</v>
      </c>
      <c r="G7" t="s">
        <v>381</v>
      </c>
      <c r="H7" t="s">
        <v>20</v>
      </c>
      <c r="J7" t="s">
        <v>823</v>
      </c>
      <c r="L7" t="s">
        <v>351</v>
      </c>
    </row>
    <row r="8" spans="1:23" x14ac:dyDescent="0.25">
      <c r="A8" s="5" t="s">
        <v>35</v>
      </c>
      <c r="B8" t="s">
        <v>36</v>
      </c>
      <c r="C8" s="5" t="s">
        <v>37</v>
      </c>
      <c r="D8" s="5"/>
      <c r="E8" t="s">
        <v>1418</v>
      </c>
      <c r="G8" t="s">
        <v>27</v>
      </c>
      <c r="H8" t="s">
        <v>28</v>
      </c>
      <c r="J8" t="s">
        <v>275</v>
      </c>
      <c r="L8" t="s">
        <v>1419</v>
      </c>
    </row>
    <row r="9" spans="1:23" x14ac:dyDescent="0.25">
      <c r="A9" s="5" t="s">
        <v>41</v>
      </c>
      <c r="B9" t="s">
        <v>42</v>
      </c>
      <c r="C9" s="5" t="s">
        <v>43</v>
      </c>
      <c r="D9" s="5"/>
      <c r="E9" t="s">
        <v>1420</v>
      </c>
      <c r="G9" t="s">
        <v>407</v>
      </c>
      <c r="H9" t="s">
        <v>450</v>
      </c>
      <c r="J9" t="s">
        <v>1421</v>
      </c>
      <c r="L9" t="s">
        <v>569</v>
      </c>
    </row>
    <row r="10" spans="1:23" x14ac:dyDescent="0.25">
      <c r="A10" s="5" t="s">
        <v>45</v>
      </c>
      <c r="B10" t="s">
        <v>1422</v>
      </c>
      <c r="C10" s="5" t="s">
        <v>47</v>
      </c>
      <c r="D10" s="5"/>
      <c r="E10" t="s">
        <v>1423</v>
      </c>
      <c r="G10" t="s">
        <v>1368</v>
      </c>
      <c r="H10" t="s">
        <v>454</v>
      </c>
      <c r="J10" t="s">
        <v>1424</v>
      </c>
      <c r="L10" t="s">
        <v>626</v>
      </c>
    </row>
    <row r="11" spans="1:23" x14ac:dyDescent="0.25">
      <c r="A11" s="5" t="s">
        <v>49</v>
      </c>
      <c r="B11" t="s">
        <v>245</v>
      </c>
      <c r="C11" t="s">
        <v>604</v>
      </c>
      <c r="D11" t="s">
        <v>34</v>
      </c>
      <c r="J11" t="s">
        <v>1425</v>
      </c>
      <c r="L11" t="s">
        <v>1426</v>
      </c>
    </row>
    <row r="12" spans="1:23" x14ac:dyDescent="0.25">
      <c r="A12" s="5" t="s">
        <v>51</v>
      </c>
      <c r="B12" t="s">
        <v>292</v>
      </c>
      <c r="C12" t="s">
        <v>608</v>
      </c>
      <c r="D12" t="s">
        <v>40</v>
      </c>
      <c r="J12" t="s">
        <v>1427</v>
      </c>
      <c r="L12" t="s">
        <v>244</v>
      </c>
    </row>
    <row r="13" spans="1:23" x14ac:dyDescent="0.25">
      <c r="A13" s="5" t="s">
        <v>53</v>
      </c>
      <c r="B13" t="s">
        <v>1428</v>
      </c>
    </row>
    <row r="14" spans="1:23" x14ac:dyDescent="0.25">
      <c r="A14" s="5" t="s">
        <v>55</v>
      </c>
      <c r="B14" t="s">
        <v>1429</v>
      </c>
    </row>
    <row r="15" spans="1:23" x14ac:dyDescent="0.25">
      <c r="A15" s="5" t="s">
        <v>57</v>
      </c>
      <c r="B15" t="s">
        <v>1430</v>
      </c>
    </row>
    <row r="16" spans="1:23" x14ac:dyDescent="0.25">
      <c r="A16" s="5" t="s">
        <v>59</v>
      </c>
      <c r="B16" t="s">
        <v>1431</v>
      </c>
    </row>
    <row r="17" spans="1:23" x14ac:dyDescent="0.25">
      <c r="A17" s="5" t="s">
        <v>61</v>
      </c>
      <c r="B17" t="s">
        <v>1432</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3054</v>
      </c>
      <c r="D20">
        <v>2894</v>
      </c>
      <c r="E20">
        <v>2639</v>
      </c>
      <c r="F20">
        <v>2557</v>
      </c>
      <c r="G20">
        <v>2723</v>
      </c>
      <c r="H20">
        <v>2348</v>
      </c>
      <c r="I20">
        <v>2160</v>
      </c>
      <c r="J20">
        <v>2145</v>
      </c>
      <c r="K20">
        <v>2233</v>
      </c>
      <c r="L20">
        <v>2106</v>
      </c>
      <c r="M20">
        <v>2062</v>
      </c>
      <c r="N20">
        <v>2455</v>
      </c>
      <c r="O20">
        <v>2185</v>
      </c>
      <c r="P20">
        <v>1854</v>
      </c>
      <c r="Q20">
        <v>1632</v>
      </c>
      <c r="R20">
        <v>1450</v>
      </c>
      <c r="S20">
        <v>1419</v>
      </c>
      <c r="T20">
        <v>1107</v>
      </c>
      <c r="U20">
        <v>760.3</v>
      </c>
      <c r="V20">
        <v>702.3</v>
      </c>
      <c r="W20">
        <v>635.1</v>
      </c>
    </row>
    <row r="21" spans="1:23" x14ac:dyDescent="0.25">
      <c r="A21" s="5" t="s">
        <v>68</v>
      </c>
      <c r="B21" s="5" t="s">
        <v>69</v>
      </c>
      <c r="C21">
        <v>1452</v>
      </c>
      <c r="D21">
        <v>1233</v>
      </c>
      <c r="E21">
        <v>1369</v>
      </c>
      <c r="F21">
        <v>1108</v>
      </c>
      <c r="G21">
        <v>992.6</v>
      </c>
      <c r="H21">
        <v>1007</v>
      </c>
      <c r="I21">
        <v>738.8</v>
      </c>
      <c r="J21">
        <v>969.4</v>
      </c>
      <c r="K21">
        <v>1152</v>
      </c>
      <c r="L21">
        <v>527.79999999999995</v>
      </c>
      <c r="M21">
        <v>637.79999999999995</v>
      </c>
      <c r="N21">
        <v>1508</v>
      </c>
      <c r="O21">
        <v>1346</v>
      </c>
      <c r="P21">
        <v>1028</v>
      </c>
      <c r="Q21">
        <v>705</v>
      </c>
      <c r="R21">
        <v>458.7</v>
      </c>
      <c r="S21">
        <v>454.9</v>
      </c>
      <c r="T21">
        <v>351.2</v>
      </c>
      <c r="U21">
        <v>278.10000000000002</v>
      </c>
      <c r="V21">
        <v>216.5</v>
      </c>
      <c r="W21">
        <v>106.2</v>
      </c>
    </row>
    <row r="22" spans="1:23" x14ac:dyDescent="0.25">
      <c r="A22" s="5" t="s">
        <v>70</v>
      </c>
      <c r="B22" s="5" t="s">
        <v>71</v>
      </c>
      <c r="C22">
        <v>-53.7</v>
      </c>
      <c r="D22">
        <v>-76.400000000000006</v>
      </c>
      <c r="E22">
        <v>-79.7</v>
      </c>
      <c r="F22">
        <v>-74.599999999999994</v>
      </c>
      <c r="G22">
        <v>-42.4</v>
      </c>
      <c r="H22">
        <v>-43.1</v>
      </c>
      <c r="I22">
        <v>-70.7</v>
      </c>
      <c r="J22">
        <v>-132.69999999999999</v>
      </c>
      <c r="K22">
        <v>-1.3</v>
      </c>
      <c r="L22">
        <v>-108.2</v>
      </c>
      <c r="M22">
        <v>-79.7</v>
      </c>
      <c r="N22">
        <v>-39.5</v>
      </c>
      <c r="O22">
        <v>8.9</v>
      </c>
      <c r="P22">
        <v>-1.5</v>
      </c>
      <c r="Q22">
        <v>-8.8000000000000007</v>
      </c>
      <c r="R22">
        <v>-6.7</v>
      </c>
      <c r="S22">
        <v>-6.8</v>
      </c>
      <c r="T22">
        <v>23.2</v>
      </c>
      <c r="U22">
        <v>41.1</v>
      </c>
      <c r="V22">
        <v>2.4</v>
      </c>
      <c r="W22">
        <v>25.3</v>
      </c>
    </row>
    <row r="23" spans="1:23" x14ac:dyDescent="0.25">
      <c r="A23" s="5" t="s">
        <v>72</v>
      </c>
      <c r="B23" s="5" t="s">
        <v>73</v>
      </c>
      <c r="C23">
        <v>1398</v>
      </c>
      <c r="D23">
        <v>1157</v>
      </c>
      <c r="E23">
        <v>1289</v>
      </c>
      <c r="F23">
        <v>1034</v>
      </c>
      <c r="G23">
        <v>950.2</v>
      </c>
      <c r="H23">
        <v>963.4</v>
      </c>
      <c r="I23">
        <v>668.1</v>
      </c>
      <c r="J23">
        <v>836.7</v>
      </c>
      <c r="K23">
        <v>1150</v>
      </c>
      <c r="L23">
        <v>419.6</v>
      </c>
      <c r="M23">
        <v>558.1</v>
      </c>
      <c r="N23">
        <v>1469</v>
      </c>
      <c r="O23">
        <v>1355</v>
      </c>
      <c r="P23">
        <v>1026</v>
      </c>
      <c r="Q23">
        <v>696.2</v>
      </c>
      <c r="R23">
        <v>452</v>
      </c>
      <c r="S23">
        <v>448.1</v>
      </c>
      <c r="T23">
        <v>374.4</v>
      </c>
      <c r="U23">
        <v>319.2</v>
      </c>
      <c r="V23">
        <v>218.9</v>
      </c>
      <c r="W23">
        <v>131.5</v>
      </c>
    </row>
    <row r="24" spans="1:23" x14ac:dyDescent="0.25">
      <c r="A24" s="5" t="s">
        <v>74</v>
      </c>
      <c r="B24" s="5" t="s">
        <v>75</v>
      </c>
      <c r="C24">
        <v>363</v>
      </c>
      <c r="D24">
        <v>304.3</v>
      </c>
      <c r="E24">
        <v>391.4</v>
      </c>
      <c r="F24">
        <v>284.5</v>
      </c>
      <c r="G24">
        <v>247.4</v>
      </c>
      <c r="H24">
        <v>173.5</v>
      </c>
      <c r="I24">
        <v>171.8</v>
      </c>
      <c r="J24">
        <v>166.9</v>
      </c>
      <c r="K24">
        <v>279</v>
      </c>
      <c r="L24">
        <v>24.5</v>
      </c>
      <c r="M24">
        <v>86.9</v>
      </c>
      <c r="N24">
        <v>418.6</v>
      </c>
      <c r="O24">
        <v>439.9</v>
      </c>
      <c r="P24">
        <v>360</v>
      </c>
      <c r="Q24">
        <v>266.39999999999998</v>
      </c>
      <c r="R24">
        <v>197.8</v>
      </c>
      <c r="S24">
        <v>202.5</v>
      </c>
      <c r="T24">
        <v>141.19999999999999</v>
      </c>
      <c r="U24">
        <v>116.2</v>
      </c>
      <c r="V24">
        <v>71.5</v>
      </c>
      <c r="W24">
        <v>59.3</v>
      </c>
    </row>
    <row r="25" spans="1:23" x14ac:dyDescent="0.25">
      <c r="A25" s="5" t="s">
        <v>76</v>
      </c>
      <c r="B25" s="5" t="s">
        <v>77</v>
      </c>
      <c r="C25">
        <v>1035</v>
      </c>
      <c r="D25">
        <v>852.5</v>
      </c>
      <c r="E25">
        <v>896</v>
      </c>
      <c r="F25">
        <v>747.6</v>
      </c>
      <c r="G25">
        <v>701.2</v>
      </c>
      <c r="H25">
        <v>788.5</v>
      </c>
      <c r="I25">
        <v>495.2</v>
      </c>
      <c r="J25">
        <v>669.8</v>
      </c>
      <c r="K25">
        <v>871.4</v>
      </c>
      <c r="L25">
        <v>395.1</v>
      </c>
      <c r="M25">
        <v>471.2</v>
      </c>
      <c r="N25">
        <v>1050</v>
      </c>
      <c r="O25">
        <v>914.9</v>
      </c>
      <c r="P25">
        <v>666</v>
      </c>
      <c r="Q25">
        <v>429.8</v>
      </c>
      <c r="R25">
        <v>254.2</v>
      </c>
      <c r="S25">
        <v>245.6</v>
      </c>
      <c r="T25">
        <v>233.2</v>
      </c>
      <c r="U25">
        <v>203</v>
      </c>
      <c r="V25">
        <v>146.30000000000001</v>
      </c>
      <c r="W25">
        <v>70.599999999999994</v>
      </c>
    </row>
    <row r="26" spans="1:23" x14ac:dyDescent="0.25">
      <c r="A26" s="5" t="s">
        <v>78</v>
      </c>
      <c r="B26" s="5" t="s">
        <v>79</v>
      </c>
      <c r="C26">
        <v>-31.5</v>
      </c>
      <c r="D26">
        <v>-28.2</v>
      </c>
      <c r="E26">
        <v>-21.7</v>
      </c>
      <c r="F26">
        <v>-25.5</v>
      </c>
      <c r="G26">
        <v>-35.700000000000003</v>
      </c>
      <c r="H26">
        <v>-26.2</v>
      </c>
      <c r="I26">
        <v>-16.8</v>
      </c>
      <c r="J26">
        <v>-24.8</v>
      </c>
      <c r="K26">
        <v>-22.6</v>
      </c>
      <c r="L26">
        <v>22.7</v>
      </c>
      <c r="M26">
        <v>24.9</v>
      </c>
      <c r="N26">
        <v>-17</v>
      </c>
      <c r="O26">
        <v>-3.2</v>
      </c>
      <c r="P26">
        <v>2.7</v>
      </c>
      <c r="Q26">
        <v>-2.4</v>
      </c>
      <c r="R26">
        <v>11.9</v>
      </c>
      <c r="S26">
        <v>0.7</v>
      </c>
      <c r="T26">
        <v>1.9</v>
      </c>
      <c r="U26" t="s">
        <v>67</v>
      </c>
      <c r="V26" t="s">
        <v>67</v>
      </c>
      <c r="W26" t="s">
        <v>67</v>
      </c>
    </row>
    <row r="27" spans="1:23" x14ac:dyDescent="0.25">
      <c r="A27" s="5" t="s">
        <v>80</v>
      </c>
      <c r="B27" s="5" t="s">
        <v>81</v>
      </c>
      <c r="C27">
        <v>1004</v>
      </c>
      <c r="D27">
        <v>824.3</v>
      </c>
      <c r="E27">
        <v>874.3</v>
      </c>
      <c r="F27">
        <v>722.1</v>
      </c>
      <c r="G27">
        <v>665.5</v>
      </c>
      <c r="H27">
        <v>762.3</v>
      </c>
      <c r="I27">
        <v>478.4</v>
      </c>
      <c r="J27">
        <v>645</v>
      </c>
      <c r="K27">
        <v>848.8</v>
      </c>
      <c r="L27">
        <v>417.8</v>
      </c>
      <c r="M27">
        <v>496.1</v>
      </c>
      <c r="N27">
        <v>1033</v>
      </c>
      <c r="O27">
        <v>911.7</v>
      </c>
      <c r="P27">
        <v>668.7</v>
      </c>
      <c r="Q27">
        <v>427.4</v>
      </c>
      <c r="R27">
        <v>266.10000000000002</v>
      </c>
      <c r="S27">
        <v>246.3</v>
      </c>
      <c r="T27">
        <v>235.1</v>
      </c>
      <c r="U27">
        <v>203</v>
      </c>
      <c r="V27">
        <v>220.5</v>
      </c>
      <c r="W27">
        <v>70.599999999999994</v>
      </c>
    </row>
    <row r="28" spans="1:23" x14ac:dyDescent="0.25">
      <c r="A28" s="5" t="s">
        <v>82</v>
      </c>
      <c r="B28" s="5" t="s">
        <v>83</v>
      </c>
      <c r="C28">
        <v>125458</v>
      </c>
      <c r="D28">
        <v>146257</v>
      </c>
      <c r="E28">
        <v>124258</v>
      </c>
      <c r="F28">
        <v>151904</v>
      </c>
      <c r="G28">
        <v>165689</v>
      </c>
      <c r="H28">
        <v>204641</v>
      </c>
      <c r="I28">
        <v>180513</v>
      </c>
      <c r="J28">
        <v>211414</v>
      </c>
      <c r="K28">
        <v>212982</v>
      </c>
      <c r="L28">
        <v>143781</v>
      </c>
      <c r="M28">
        <v>156110</v>
      </c>
      <c r="N28">
        <v>141334</v>
      </c>
      <c r="O28">
        <v>75474</v>
      </c>
      <c r="P28">
        <v>63118</v>
      </c>
      <c r="Q28">
        <v>31087</v>
      </c>
      <c r="R28">
        <v>6440</v>
      </c>
      <c r="S28">
        <v>5907</v>
      </c>
      <c r="T28">
        <v>3866</v>
      </c>
      <c r="U28">
        <v>1387</v>
      </c>
      <c r="V28">
        <v>292.39999999999998</v>
      </c>
      <c r="W28">
        <v>3630</v>
      </c>
    </row>
    <row r="29" spans="1:23" x14ac:dyDescent="0.25">
      <c r="A29" s="5" t="s">
        <v>84</v>
      </c>
      <c r="B29" s="5" t="s">
        <v>85</v>
      </c>
      <c r="C29">
        <v>11707</v>
      </c>
      <c r="D29">
        <v>15642</v>
      </c>
      <c r="E29">
        <v>10884</v>
      </c>
      <c r="F29">
        <v>11940</v>
      </c>
      <c r="G29">
        <v>14387</v>
      </c>
      <c r="H29">
        <v>11267</v>
      </c>
      <c r="I29">
        <v>8797</v>
      </c>
      <c r="J29">
        <v>5114</v>
      </c>
      <c r="K29">
        <v>5012</v>
      </c>
      <c r="L29">
        <v>5062</v>
      </c>
      <c r="M29">
        <v>5245</v>
      </c>
      <c r="N29">
        <v>4531</v>
      </c>
      <c r="O29">
        <v>4167</v>
      </c>
      <c r="P29">
        <v>1908</v>
      </c>
      <c r="Q29">
        <v>2008</v>
      </c>
      <c r="R29">
        <v>2162</v>
      </c>
      <c r="S29">
        <v>2366</v>
      </c>
      <c r="T29">
        <v>2665</v>
      </c>
      <c r="U29">
        <v>737.2</v>
      </c>
      <c r="V29">
        <v>620.29999999999995</v>
      </c>
      <c r="W29">
        <v>260</v>
      </c>
    </row>
    <row r="30" spans="1:23" x14ac:dyDescent="0.25">
      <c r="A30" s="5" t="s">
        <v>86</v>
      </c>
      <c r="B30" s="5" t="s">
        <v>87</v>
      </c>
      <c r="C30">
        <v>137165</v>
      </c>
      <c r="D30">
        <v>161899</v>
      </c>
      <c r="E30">
        <v>135141</v>
      </c>
      <c r="F30">
        <v>163845</v>
      </c>
      <c r="G30">
        <v>180076</v>
      </c>
      <c r="H30">
        <v>215908</v>
      </c>
      <c r="I30">
        <v>189310</v>
      </c>
      <c r="J30">
        <v>216528</v>
      </c>
      <c r="K30">
        <v>218006</v>
      </c>
      <c r="L30">
        <v>148851</v>
      </c>
      <c r="M30">
        <v>161361</v>
      </c>
      <c r="N30">
        <v>145879</v>
      </c>
      <c r="O30">
        <v>79658</v>
      </c>
      <c r="P30">
        <v>65025</v>
      </c>
      <c r="Q30">
        <v>33095</v>
      </c>
      <c r="R30">
        <v>8603</v>
      </c>
      <c r="S30">
        <v>8289</v>
      </c>
      <c r="T30">
        <v>6544</v>
      </c>
      <c r="U30">
        <v>2135</v>
      </c>
      <c r="V30">
        <v>922.7</v>
      </c>
      <c r="W30">
        <v>3906</v>
      </c>
    </row>
    <row r="31" spans="1:23" x14ac:dyDescent="0.25">
      <c r="A31" s="5" t="s">
        <v>88</v>
      </c>
      <c r="B31" s="5" t="s">
        <v>89</v>
      </c>
      <c r="C31">
        <v>122444</v>
      </c>
      <c r="D31">
        <v>144107</v>
      </c>
      <c r="E31">
        <v>123158</v>
      </c>
      <c r="F31">
        <v>150551</v>
      </c>
      <c r="G31">
        <v>165795</v>
      </c>
      <c r="H31">
        <v>204194</v>
      </c>
      <c r="I31">
        <v>180022</v>
      </c>
      <c r="J31">
        <v>211742</v>
      </c>
      <c r="K31">
        <v>212953</v>
      </c>
      <c r="L31">
        <v>143570</v>
      </c>
      <c r="M31">
        <v>155928</v>
      </c>
      <c r="N31">
        <v>140687</v>
      </c>
      <c r="O31">
        <v>76196</v>
      </c>
      <c r="P31">
        <v>62095</v>
      </c>
      <c r="Q31">
        <v>30230</v>
      </c>
      <c r="R31">
        <v>5344</v>
      </c>
      <c r="S31">
        <v>5224</v>
      </c>
      <c r="T31">
        <v>4150</v>
      </c>
      <c r="U31">
        <v>448</v>
      </c>
      <c r="V31">
        <v>324.3</v>
      </c>
      <c r="W31" t="s">
        <v>67</v>
      </c>
    </row>
    <row r="32" spans="1:23" x14ac:dyDescent="0.25">
      <c r="A32" s="5" t="s">
        <v>90</v>
      </c>
      <c r="B32" s="5" t="s">
        <v>91</v>
      </c>
      <c r="C32">
        <v>8610</v>
      </c>
      <c r="D32">
        <v>12829</v>
      </c>
      <c r="E32">
        <v>7024</v>
      </c>
      <c r="F32">
        <v>8670</v>
      </c>
      <c r="G32">
        <v>10585</v>
      </c>
      <c r="H32">
        <v>7963</v>
      </c>
      <c r="I32">
        <v>6020</v>
      </c>
      <c r="J32">
        <v>1616</v>
      </c>
      <c r="K32">
        <v>1887</v>
      </c>
      <c r="L32">
        <v>1870</v>
      </c>
      <c r="M32">
        <v>2094</v>
      </c>
      <c r="N32">
        <v>2214</v>
      </c>
      <c r="O32">
        <v>771.4</v>
      </c>
      <c r="P32">
        <v>646.4</v>
      </c>
      <c r="Q32">
        <v>664.1</v>
      </c>
      <c r="R32">
        <v>706.6</v>
      </c>
      <c r="S32">
        <v>711.4</v>
      </c>
      <c r="T32">
        <v>219.2</v>
      </c>
      <c r="U32">
        <v>116.1</v>
      </c>
      <c r="V32">
        <v>174.3</v>
      </c>
      <c r="W32" t="s">
        <v>67</v>
      </c>
    </row>
    <row r="33" spans="1:23" x14ac:dyDescent="0.25">
      <c r="A33" s="5" t="s">
        <v>92</v>
      </c>
      <c r="B33" s="5" t="s">
        <v>93</v>
      </c>
      <c r="C33">
        <v>131055</v>
      </c>
      <c r="D33">
        <v>156936</v>
      </c>
      <c r="E33">
        <v>130182</v>
      </c>
      <c r="F33">
        <v>159220</v>
      </c>
      <c r="G33">
        <v>176381</v>
      </c>
      <c r="H33">
        <v>212156</v>
      </c>
      <c r="I33">
        <v>186042</v>
      </c>
      <c r="J33">
        <v>213358</v>
      </c>
      <c r="K33">
        <v>214840</v>
      </c>
      <c r="L33">
        <v>145440</v>
      </c>
      <c r="M33">
        <v>158022</v>
      </c>
      <c r="N33">
        <v>142900</v>
      </c>
      <c r="O33">
        <v>76967</v>
      </c>
      <c r="P33">
        <v>62742</v>
      </c>
      <c r="Q33">
        <v>30894</v>
      </c>
      <c r="R33">
        <v>6050</v>
      </c>
      <c r="S33">
        <v>5936</v>
      </c>
      <c r="T33">
        <v>4369</v>
      </c>
      <c r="U33">
        <v>564.20000000000005</v>
      </c>
      <c r="V33">
        <v>498.6</v>
      </c>
      <c r="W33">
        <v>3644</v>
      </c>
    </row>
    <row r="34" spans="1:23" x14ac:dyDescent="0.25">
      <c r="A34" s="5" t="s">
        <v>78</v>
      </c>
      <c r="B34" s="5" t="s">
        <v>79</v>
      </c>
      <c r="C34">
        <v>375.3</v>
      </c>
      <c r="D34">
        <v>133.5</v>
      </c>
      <c r="E34">
        <v>118.1</v>
      </c>
      <c r="F34">
        <v>142.19999999999999</v>
      </c>
      <c r="G34">
        <v>139</v>
      </c>
      <c r="H34">
        <v>322.39999999999998</v>
      </c>
      <c r="I34">
        <v>231.4</v>
      </c>
      <c r="J34">
        <v>223</v>
      </c>
      <c r="K34">
        <v>212.6</v>
      </c>
      <c r="L34">
        <v>458.9</v>
      </c>
      <c r="M34">
        <v>472.6</v>
      </c>
      <c r="N34">
        <v>324</v>
      </c>
      <c r="O34">
        <v>312.89999999999998</v>
      </c>
      <c r="P34">
        <v>19.899999999999999</v>
      </c>
      <c r="Q34">
        <v>14.1</v>
      </c>
      <c r="R34">
        <v>7.3</v>
      </c>
      <c r="S34">
        <v>12.3</v>
      </c>
      <c r="T34">
        <v>23.1</v>
      </c>
      <c r="U34">
        <v>10.6</v>
      </c>
      <c r="V34">
        <v>4.3</v>
      </c>
      <c r="W34">
        <v>3.8</v>
      </c>
    </row>
    <row r="35" spans="1:23" x14ac:dyDescent="0.25">
      <c r="A35" s="5" t="s">
        <v>94</v>
      </c>
      <c r="B35" s="5" t="s">
        <v>95</v>
      </c>
      <c r="C35">
        <v>5735</v>
      </c>
      <c r="D35">
        <v>4830</v>
      </c>
      <c r="E35">
        <v>4841</v>
      </c>
      <c r="F35">
        <v>4482</v>
      </c>
      <c r="G35">
        <v>3556</v>
      </c>
      <c r="H35">
        <v>3430</v>
      </c>
      <c r="I35">
        <v>3037</v>
      </c>
      <c r="J35">
        <v>2947</v>
      </c>
      <c r="K35">
        <v>2954</v>
      </c>
      <c r="L35">
        <v>2951</v>
      </c>
      <c r="M35">
        <v>2866</v>
      </c>
      <c r="N35">
        <v>2654</v>
      </c>
      <c r="O35">
        <v>2377</v>
      </c>
      <c r="P35">
        <v>2263</v>
      </c>
      <c r="Q35">
        <v>2187</v>
      </c>
      <c r="R35">
        <v>2545</v>
      </c>
      <c r="S35">
        <v>2341</v>
      </c>
      <c r="T35">
        <v>2152</v>
      </c>
      <c r="U35">
        <v>1560</v>
      </c>
      <c r="V35">
        <v>419.8</v>
      </c>
      <c r="W35">
        <v>257.89999999999998</v>
      </c>
    </row>
    <row r="36" spans="1:23" x14ac:dyDescent="0.25">
      <c r="A36" s="5" t="s">
        <v>96</v>
      </c>
      <c r="B36" s="5" t="s">
        <v>97</v>
      </c>
      <c r="C36">
        <v>137165</v>
      </c>
      <c r="D36">
        <v>161899</v>
      </c>
      <c r="E36">
        <v>135141</v>
      </c>
      <c r="F36">
        <v>163845</v>
      </c>
      <c r="G36">
        <v>180076</v>
      </c>
      <c r="H36">
        <v>215908</v>
      </c>
      <c r="I36">
        <v>189310</v>
      </c>
      <c r="J36">
        <v>216528</v>
      </c>
      <c r="K36">
        <v>218006</v>
      </c>
      <c r="L36">
        <v>148851</v>
      </c>
      <c r="M36">
        <v>161361</v>
      </c>
      <c r="N36">
        <v>145879</v>
      </c>
      <c r="O36">
        <v>79658</v>
      </c>
      <c r="P36">
        <v>65025</v>
      </c>
      <c r="Q36">
        <v>33095</v>
      </c>
      <c r="R36">
        <v>8603</v>
      </c>
      <c r="S36">
        <v>8289</v>
      </c>
      <c r="T36">
        <v>6544</v>
      </c>
      <c r="U36">
        <v>2135</v>
      </c>
      <c r="V36">
        <v>922.7</v>
      </c>
      <c r="W36">
        <v>3906</v>
      </c>
    </row>
    <row r="37" spans="1:23" x14ac:dyDescent="0.25">
      <c r="A37" s="5" t="s">
        <v>98</v>
      </c>
      <c r="B37" s="5" t="s">
        <v>99</v>
      </c>
      <c r="C37">
        <v>190</v>
      </c>
      <c r="D37">
        <v>190</v>
      </c>
      <c r="E37">
        <v>193</v>
      </c>
      <c r="F37">
        <v>193</v>
      </c>
      <c r="G37">
        <v>193</v>
      </c>
      <c r="H37">
        <v>193</v>
      </c>
      <c r="I37">
        <v>193</v>
      </c>
      <c r="J37">
        <v>193</v>
      </c>
      <c r="K37">
        <v>195</v>
      </c>
      <c r="L37">
        <v>195</v>
      </c>
      <c r="M37">
        <v>195</v>
      </c>
      <c r="N37">
        <v>195</v>
      </c>
      <c r="O37">
        <v>200</v>
      </c>
      <c r="P37">
        <v>204</v>
      </c>
      <c r="Q37">
        <v>211.8</v>
      </c>
      <c r="R37">
        <v>223.6</v>
      </c>
      <c r="S37">
        <v>223.6</v>
      </c>
      <c r="T37">
        <v>223.6</v>
      </c>
      <c r="U37">
        <v>205.6</v>
      </c>
      <c r="V37">
        <v>146.80000000000001</v>
      </c>
      <c r="W37">
        <v>146.80000000000001</v>
      </c>
    </row>
    <row r="38" spans="1:23" x14ac:dyDescent="0.25">
      <c r="A38" s="5" t="s">
        <v>102</v>
      </c>
      <c r="B38" s="5" t="s">
        <v>103</v>
      </c>
      <c r="C38">
        <v>7.36</v>
      </c>
      <c r="D38">
        <v>6.09</v>
      </c>
      <c r="E38">
        <v>6.68</v>
      </c>
      <c r="F38">
        <v>5.36</v>
      </c>
      <c r="G38">
        <v>4.92</v>
      </c>
      <c r="H38">
        <v>4.99</v>
      </c>
      <c r="I38">
        <v>3.46</v>
      </c>
      <c r="J38">
        <v>4.34</v>
      </c>
      <c r="K38">
        <v>5.9</v>
      </c>
      <c r="L38">
        <v>2.15</v>
      </c>
      <c r="M38">
        <v>2.86</v>
      </c>
      <c r="N38">
        <v>7.53</v>
      </c>
      <c r="O38">
        <v>6.77</v>
      </c>
      <c r="P38">
        <v>5.03</v>
      </c>
      <c r="Q38">
        <v>3.29</v>
      </c>
      <c r="R38">
        <v>2.02</v>
      </c>
      <c r="S38">
        <v>2</v>
      </c>
      <c r="T38">
        <v>1.67</v>
      </c>
      <c r="U38">
        <v>1.55</v>
      </c>
      <c r="V38">
        <v>1.49</v>
      </c>
      <c r="W38">
        <v>0.9</v>
      </c>
    </row>
    <row r="39" spans="1:23" x14ac:dyDescent="0.25">
      <c r="A39" s="5" t="s">
        <v>104</v>
      </c>
      <c r="B39" s="5" t="s">
        <v>105</v>
      </c>
      <c r="C39">
        <v>5.47</v>
      </c>
      <c r="D39">
        <v>4.46</v>
      </c>
      <c r="E39">
        <v>4.68</v>
      </c>
      <c r="F39">
        <v>6.81</v>
      </c>
      <c r="G39">
        <v>3.6</v>
      </c>
      <c r="H39">
        <v>4.1399999999999997</v>
      </c>
      <c r="I39">
        <v>2.6</v>
      </c>
      <c r="J39">
        <v>3.44</v>
      </c>
      <c r="K39">
        <v>4.57</v>
      </c>
      <c r="L39">
        <v>2.25</v>
      </c>
      <c r="M39">
        <v>2.67</v>
      </c>
      <c r="N39">
        <v>5.42</v>
      </c>
      <c r="O39">
        <v>4.7</v>
      </c>
      <c r="P39">
        <v>3.37</v>
      </c>
      <c r="Q39">
        <v>2</v>
      </c>
      <c r="R39">
        <v>1.19</v>
      </c>
      <c r="S39">
        <v>1.1000000000000001</v>
      </c>
      <c r="T39">
        <v>1.0900000000000001</v>
      </c>
      <c r="U39">
        <v>1.02</v>
      </c>
      <c r="V39">
        <v>0.98</v>
      </c>
      <c r="W39">
        <v>0.48</v>
      </c>
    </row>
    <row r="40" spans="1:23" x14ac:dyDescent="0.25">
      <c r="A40" s="5" t="s">
        <v>106</v>
      </c>
      <c r="B40" s="5" t="s">
        <v>107</v>
      </c>
      <c r="C40">
        <v>5.47</v>
      </c>
      <c r="D40">
        <v>4.46</v>
      </c>
      <c r="E40">
        <v>4.68</v>
      </c>
      <c r="F40">
        <v>6.81</v>
      </c>
      <c r="G40">
        <v>3.6</v>
      </c>
      <c r="H40">
        <v>4.1399999999999997</v>
      </c>
      <c r="I40">
        <v>2.6</v>
      </c>
      <c r="J40">
        <v>3.43</v>
      </c>
      <c r="K40">
        <v>4.5599999999999996</v>
      </c>
      <c r="L40">
        <v>2.2400000000000002</v>
      </c>
      <c r="M40">
        <v>2.67</v>
      </c>
      <c r="N40">
        <v>5.41</v>
      </c>
      <c r="O40">
        <v>4.7</v>
      </c>
      <c r="P40">
        <v>3.36</v>
      </c>
      <c r="Q40">
        <v>2</v>
      </c>
      <c r="R40">
        <v>1.19</v>
      </c>
      <c r="S40">
        <v>1.1000000000000001</v>
      </c>
      <c r="T40">
        <v>1.0900000000000001</v>
      </c>
      <c r="U40">
        <v>1.02</v>
      </c>
      <c r="V40">
        <v>0.98</v>
      </c>
      <c r="W40">
        <v>0.48</v>
      </c>
    </row>
    <row r="41" spans="1:23" x14ac:dyDescent="0.25">
      <c r="A41" s="5" t="s">
        <v>108</v>
      </c>
      <c r="B41" s="5" t="s">
        <v>109</v>
      </c>
      <c r="C41">
        <v>2.9</v>
      </c>
      <c r="D41">
        <v>2.7</v>
      </c>
      <c r="E41">
        <v>2.4500000000000002</v>
      </c>
      <c r="F41">
        <v>2.35</v>
      </c>
      <c r="G41">
        <v>2.25</v>
      </c>
      <c r="H41">
        <v>2.1</v>
      </c>
      <c r="I41">
        <v>2.1</v>
      </c>
      <c r="J41">
        <v>2.1</v>
      </c>
      <c r="K41">
        <v>2.2999999999999998</v>
      </c>
      <c r="L41">
        <v>2.1</v>
      </c>
      <c r="M41">
        <v>2.1</v>
      </c>
      <c r="N41">
        <v>2.1</v>
      </c>
      <c r="O41">
        <v>2.1</v>
      </c>
      <c r="P41">
        <v>1.7</v>
      </c>
      <c r="Q41">
        <v>1.05</v>
      </c>
      <c r="R41">
        <v>0.35</v>
      </c>
      <c r="S41">
        <v>0.28000000000000003</v>
      </c>
      <c r="T41">
        <v>0.22</v>
      </c>
      <c r="U41">
        <v>0.18</v>
      </c>
      <c r="V41">
        <v>0.15</v>
      </c>
      <c r="W41">
        <v>0.4</v>
      </c>
    </row>
    <row r="42" spans="1:23" x14ac:dyDescent="0.25">
      <c r="A42" s="5" t="s">
        <v>705</v>
      </c>
      <c r="B42" s="5" t="s">
        <v>706</v>
      </c>
      <c r="C42" t="s">
        <v>67</v>
      </c>
      <c r="D42" t="s">
        <v>67</v>
      </c>
      <c r="E42" t="s">
        <v>67</v>
      </c>
      <c r="F42" t="s">
        <v>67</v>
      </c>
      <c r="G42" t="s">
        <v>67</v>
      </c>
      <c r="H42" t="s">
        <v>67</v>
      </c>
      <c r="I42" t="s">
        <v>67</v>
      </c>
      <c r="J42" t="s">
        <v>67</v>
      </c>
      <c r="K42">
        <v>1</v>
      </c>
      <c r="L42" t="s">
        <v>67</v>
      </c>
      <c r="M42" t="s">
        <v>67</v>
      </c>
      <c r="N42" t="s">
        <v>67</v>
      </c>
      <c r="O42" t="s">
        <v>67</v>
      </c>
      <c r="P42" t="s">
        <v>67</v>
      </c>
      <c r="Q42" t="s">
        <v>67</v>
      </c>
      <c r="R42" t="s">
        <v>67</v>
      </c>
      <c r="S42" t="s">
        <v>67</v>
      </c>
      <c r="T42" t="s">
        <v>67</v>
      </c>
      <c r="U42" t="s">
        <v>67</v>
      </c>
      <c r="V42" t="s">
        <v>67</v>
      </c>
      <c r="W42" t="s">
        <v>67</v>
      </c>
    </row>
    <row r="43" spans="1:23" x14ac:dyDescent="0.25">
      <c r="A43" s="5" t="s">
        <v>110</v>
      </c>
      <c r="B43" s="5" t="s">
        <v>111</v>
      </c>
      <c r="C43">
        <v>532</v>
      </c>
      <c r="D43">
        <v>495</v>
      </c>
      <c r="E43">
        <v>456.4</v>
      </c>
      <c r="F43">
        <v>439</v>
      </c>
      <c r="G43">
        <v>420.1</v>
      </c>
      <c r="H43">
        <v>386.8</v>
      </c>
      <c r="I43">
        <v>386.6</v>
      </c>
      <c r="J43">
        <v>386.5</v>
      </c>
      <c r="K43">
        <v>622.9</v>
      </c>
      <c r="L43">
        <v>390.7</v>
      </c>
      <c r="M43">
        <v>390.5</v>
      </c>
      <c r="N43">
        <v>390.2</v>
      </c>
      <c r="O43">
        <v>403</v>
      </c>
      <c r="P43">
        <v>332.5</v>
      </c>
      <c r="Q43">
        <v>210.6</v>
      </c>
      <c r="R43">
        <v>78.3</v>
      </c>
      <c r="S43">
        <v>61.5</v>
      </c>
      <c r="T43">
        <v>49.2</v>
      </c>
      <c r="U43">
        <v>37</v>
      </c>
      <c r="V43">
        <v>30.8</v>
      </c>
      <c r="W43">
        <v>58.7</v>
      </c>
    </row>
    <row r="44" spans="1:23" x14ac:dyDescent="0.25">
      <c r="A44" s="5" t="s">
        <v>65</v>
      </c>
      <c r="B44" s="5" t="s">
        <v>66</v>
      </c>
      <c r="C44">
        <v>16.07</v>
      </c>
      <c r="D44">
        <v>15.23</v>
      </c>
      <c r="E44">
        <v>13.67</v>
      </c>
      <c r="F44">
        <v>13.25</v>
      </c>
      <c r="G44">
        <v>14.11</v>
      </c>
      <c r="H44">
        <v>12.16</v>
      </c>
      <c r="I44">
        <v>11.19</v>
      </c>
      <c r="J44">
        <v>11.12</v>
      </c>
      <c r="K44">
        <v>11.45</v>
      </c>
      <c r="L44">
        <v>10.8</v>
      </c>
      <c r="M44">
        <v>10.57</v>
      </c>
      <c r="N44">
        <v>12.59</v>
      </c>
      <c r="O44">
        <v>10.93</v>
      </c>
      <c r="P44">
        <v>9.09</v>
      </c>
      <c r="Q44">
        <v>7.7</v>
      </c>
      <c r="R44">
        <v>6.48</v>
      </c>
      <c r="S44">
        <v>6.35</v>
      </c>
      <c r="T44">
        <v>4.95</v>
      </c>
      <c r="U44">
        <v>3.7</v>
      </c>
      <c r="V44">
        <v>4.78</v>
      </c>
      <c r="W44">
        <v>4.33</v>
      </c>
    </row>
    <row r="45" spans="1:23" x14ac:dyDescent="0.25">
      <c r="A45" s="5" t="s">
        <v>112</v>
      </c>
      <c r="B45" s="5" t="s">
        <v>113</v>
      </c>
      <c r="C45">
        <v>30.19</v>
      </c>
      <c r="D45">
        <v>25.42</v>
      </c>
      <c r="E45">
        <v>25.08</v>
      </c>
      <c r="F45">
        <v>23.22</v>
      </c>
      <c r="G45">
        <v>18.43</v>
      </c>
      <c r="H45">
        <v>17.77</v>
      </c>
      <c r="I45">
        <v>15.73</v>
      </c>
      <c r="J45">
        <v>15.27</v>
      </c>
      <c r="K45">
        <v>15.15</v>
      </c>
      <c r="L45">
        <v>15.14</v>
      </c>
      <c r="M45">
        <v>14.7</v>
      </c>
      <c r="N45">
        <v>13.61</v>
      </c>
      <c r="O45">
        <v>11.89</v>
      </c>
      <c r="P45">
        <v>11.1</v>
      </c>
      <c r="Q45">
        <v>10.32</v>
      </c>
      <c r="R45">
        <v>11.38</v>
      </c>
      <c r="S45">
        <v>10.47</v>
      </c>
      <c r="T45">
        <v>9.6300000000000008</v>
      </c>
      <c r="U45">
        <v>7.59</v>
      </c>
      <c r="V45">
        <v>2.86</v>
      </c>
      <c r="W45">
        <v>1.76</v>
      </c>
    </row>
    <row r="46" spans="1:23" x14ac:dyDescent="0.25">
      <c r="A46" s="5" t="s">
        <v>114</v>
      </c>
      <c r="B46" s="5" t="s">
        <v>115</v>
      </c>
      <c r="C46">
        <v>4.87</v>
      </c>
      <c r="D46">
        <v>6.83</v>
      </c>
      <c r="E46">
        <v>5.47</v>
      </c>
      <c r="F46">
        <v>8.4</v>
      </c>
      <c r="G46">
        <v>0.05</v>
      </c>
      <c r="H46">
        <v>3.51</v>
      </c>
      <c r="I46">
        <v>3.77</v>
      </c>
      <c r="J46">
        <v>3.67</v>
      </c>
      <c r="K46">
        <v>4.03</v>
      </c>
      <c r="L46">
        <v>4.84</v>
      </c>
      <c r="M46">
        <v>4.1100000000000003</v>
      </c>
      <c r="N46">
        <v>6.56</v>
      </c>
      <c r="O46">
        <v>4.2</v>
      </c>
      <c r="P46">
        <v>4.13</v>
      </c>
      <c r="Q46">
        <v>3.15</v>
      </c>
      <c r="R46">
        <v>1.97</v>
      </c>
      <c r="S46">
        <v>2.37</v>
      </c>
      <c r="T46">
        <v>2.08</v>
      </c>
      <c r="U46">
        <v>1.37</v>
      </c>
      <c r="V46">
        <v>0.92</v>
      </c>
      <c r="W46">
        <v>1.1499999999999999</v>
      </c>
    </row>
    <row r="47" spans="1:23" x14ac:dyDescent="0.25">
      <c r="A47" s="5" t="s">
        <v>116</v>
      </c>
      <c r="B47" s="5" t="s">
        <v>117</v>
      </c>
      <c r="C47">
        <v>721.92</v>
      </c>
      <c r="D47">
        <v>852.1</v>
      </c>
      <c r="E47">
        <v>700.21</v>
      </c>
      <c r="F47">
        <v>848.94</v>
      </c>
      <c r="G47">
        <v>933.04</v>
      </c>
      <c r="H47">
        <v>1119</v>
      </c>
      <c r="I47">
        <v>980.88</v>
      </c>
      <c r="J47">
        <v>1122</v>
      </c>
      <c r="K47">
        <v>1118</v>
      </c>
      <c r="L47">
        <v>763.34</v>
      </c>
      <c r="M47">
        <v>827.49</v>
      </c>
      <c r="N47">
        <v>748.1</v>
      </c>
      <c r="O47">
        <v>398.29</v>
      </c>
      <c r="P47">
        <v>318.75</v>
      </c>
      <c r="Q47">
        <v>156.25</v>
      </c>
      <c r="R47">
        <v>38.47</v>
      </c>
      <c r="S47">
        <v>37.07</v>
      </c>
      <c r="T47">
        <v>29.27</v>
      </c>
      <c r="U47">
        <v>10.38</v>
      </c>
      <c r="V47">
        <v>6.29</v>
      </c>
      <c r="W47" t="s">
        <v>67</v>
      </c>
    </row>
    <row r="48" spans="1:23" x14ac:dyDescent="0.25">
      <c r="A48" s="5" t="s">
        <v>118</v>
      </c>
      <c r="B48" s="5" t="s">
        <v>119</v>
      </c>
      <c r="C48">
        <v>6775</v>
      </c>
      <c r="D48">
        <v>5964</v>
      </c>
      <c r="E48">
        <v>5640</v>
      </c>
      <c r="F48">
        <v>5176</v>
      </c>
      <c r="G48">
        <v>5283</v>
      </c>
      <c r="H48">
        <v>3911</v>
      </c>
      <c r="I48">
        <v>3515</v>
      </c>
      <c r="J48">
        <v>3416</v>
      </c>
      <c r="K48">
        <v>3278</v>
      </c>
      <c r="L48">
        <v>3300</v>
      </c>
      <c r="M48">
        <v>3333</v>
      </c>
      <c r="N48">
        <v>3115</v>
      </c>
      <c r="O48">
        <v>2854</v>
      </c>
      <c r="P48">
        <v>2739</v>
      </c>
      <c r="Q48">
        <v>2979</v>
      </c>
      <c r="R48">
        <v>3080</v>
      </c>
      <c r="S48">
        <v>3049</v>
      </c>
      <c r="T48">
        <v>2302</v>
      </c>
      <c r="U48">
        <v>1030</v>
      </c>
      <c r="V48">
        <v>894</v>
      </c>
      <c r="W48">
        <v>972</v>
      </c>
    </row>
    <row r="49" spans="1:23" x14ac:dyDescent="0.25">
      <c r="A49" s="5" t="s">
        <v>120</v>
      </c>
      <c r="B49" s="5" t="s">
        <v>121</v>
      </c>
      <c r="C49">
        <v>747.8</v>
      </c>
      <c r="D49">
        <v>824</v>
      </c>
      <c r="E49">
        <v>650.5</v>
      </c>
      <c r="F49">
        <v>585.70000000000005</v>
      </c>
      <c r="G49">
        <v>640.70000000000005</v>
      </c>
      <c r="H49">
        <v>472.4</v>
      </c>
      <c r="I49">
        <v>476</v>
      </c>
      <c r="J49">
        <v>414.2</v>
      </c>
      <c r="K49">
        <v>385.8</v>
      </c>
      <c r="L49">
        <v>502</v>
      </c>
      <c r="M49">
        <v>394.3</v>
      </c>
      <c r="N49">
        <v>421.4</v>
      </c>
      <c r="O49">
        <v>566.20000000000005</v>
      </c>
      <c r="P49">
        <v>414.9</v>
      </c>
      <c r="Q49">
        <v>406.1</v>
      </c>
      <c r="R49">
        <v>335.7</v>
      </c>
      <c r="S49">
        <v>317.7</v>
      </c>
      <c r="T49">
        <v>245.3</v>
      </c>
      <c r="U49">
        <v>112</v>
      </c>
      <c r="V49">
        <v>105</v>
      </c>
      <c r="W49">
        <v>87.9</v>
      </c>
    </row>
    <row r="50" spans="1:23" x14ac:dyDescent="0.25">
      <c r="A50" s="5" t="s">
        <v>122</v>
      </c>
      <c r="B50" s="5" t="s">
        <v>123</v>
      </c>
      <c r="C50">
        <v>110376</v>
      </c>
      <c r="D50">
        <v>138162</v>
      </c>
      <c r="E50">
        <v>115337</v>
      </c>
      <c r="F50">
        <v>113157</v>
      </c>
      <c r="G50">
        <v>121276</v>
      </c>
      <c r="H50">
        <v>120788</v>
      </c>
      <c r="I50">
        <v>135420</v>
      </c>
      <c r="J50">
        <v>121253</v>
      </c>
      <c r="K50">
        <v>117694</v>
      </c>
      <c r="L50">
        <v>152121</v>
      </c>
      <c r="M50">
        <v>118302</v>
      </c>
      <c r="N50">
        <v>135281</v>
      </c>
      <c r="O50">
        <v>198388</v>
      </c>
      <c r="P50">
        <v>151479</v>
      </c>
      <c r="Q50">
        <v>136321</v>
      </c>
      <c r="R50">
        <v>108994</v>
      </c>
      <c r="S50">
        <v>104198</v>
      </c>
      <c r="T50">
        <v>106560</v>
      </c>
      <c r="U50">
        <v>108738</v>
      </c>
      <c r="V50">
        <v>117450</v>
      </c>
      <c r="W50" t="s">
        <v>67</v>
      </c>
    </row>
    <row r="51" spans="1:23" x14ac:dyDescent="0.25">
      <c r="A51" s="5" t="s">
        <v>124</v>
      </c>
      <c r="B51" s="5" t="s">
        <v>125</v>
      </c>
      <c r="C51">
        <v>450804</v>
      </c>
      <c r="D51">
        <v>485228</v>
      </c>
      <c r="E51">
        <v>467819</v>
      </c>
      <c r="F51">
        <v>494069</v>
      </c>
      <c r="G51">
        <v>529434</v>
      </c>
      <c r="H51">
        <v>614600</v>
      </c>
      <c r="I51">
        <v>614595</v>
      </c>
      <c r="J51">
        <v>628015</v>
      </c>
      <c r="K51">
        <v>681300</v>
      </c>
      <c r="L51">
        <v>638273</v>
      </c>
      <c r="M51">
        <v>618572</v>
      </c>
      <c r="N51">
        <v>788154</v>
      </c>
      <c r="O51">
        <v>765662</v>
      </c>
      <c r="P51">
        <v>676962</v>
      </c>
      <c r="Q51">
        <v>621383</v>
      </c>
      <c r="R51">
        <v>471000</v>
      </c>
      <c r="S51">
        <v>466000</v>
      </c>
      <c r="T51">
        <v>481000</v>
      </c>
      <c r="U51">
        <v>738000</v>
      </c>
      <c r="V51">
        <v>726000</v>
      </c>
      <c r="W51">
        <v>545000</v>
      </c>
    </row>
    <row r="52" spans="1:23" x14ac:dyDescent="0.25">
      <c r="A52" s="5" t="s">
        <v>126</v>
      </c>
      <c r="B52" s="5" t="s">
        <v>127</v>
      </c>
      <c r="C52" t="s">
        <v>67</v>
      </c>
      <c r="D52" t="s">
        <v>67</v>
      </c>
      <c r="E52" t="s">
        <v>67</v>
      </c>
      <c r="F52" t="s">
        <v>67</v>
      </c>
      <c r="G52" t="s">
        <v>67</v>
      </c>
      <c r="H52" t="s">
        <v>67</v>
      </c>
      <c r="I52" t="s">
        <v>67</v>
      </c>
      <c r="J52" t="s">
        <v>67</v>
      </c>
      <c r="K52" t="s">
        <v>67</v>
      </c>
      <c r="L52" t="s">
        <v>67</v>
      </c>
      <c r="M52" t="s">
        <v>67</v>
      </c>
      <c r="N52" t="s">
        <v>67</v>
      </c>
      <c r="O52" t="s">
        <v>67</v>
      </c>
      <c r="P52" t="s">
        <v>67</v>
      </c>
      <c r="Q52" t="s">
        <v>67</v>
      </c>
      <c r="R52" t="s">
        <v>67</v>
      </c>
      <c r="S52" t="s">
        <v>67</v>
      </c>
      <c r="T52" t="s">
        <v>67</v>
      </c>
      <c r="U52" t="s">
        <v>67</v>
      </c>
      <c r="V52" t="s">
        <v>67</v>
      </c>
      <c r="W52" t="s">
        <v>67</v>
      </c>
    </row>
    <row r="53" spans="1:23" x14ac:dyDescent="0.25">
      <c r="A53" s="5" t="s">
        <v>128</v>
      </c>
      <c r="B53" s="5" t="s">
        <v>129</v>
      </c>
      <c r="C53">
        <v>148177</v>
      </c>
      <c r="D53">
        <v>138213</v>
      </c>
      <c r="E53">
        <v>155018</v>
      </c>
      <c r="F53">
        <v>139509</v>
      </c>
      <c r="G53">
        <v>125970</v>
      </c>
      <c r="H53">
        <v>194912</v>
      </c>
      <c r="I53">
        <v>136102</v>
      </c>
      <c r="J53">
        <v>188817</v>
      </c>
      <c r="K53">
        <v>258938</v>
      </c>
      <c r="L53">
        <v>126606</v>
      </c>
      <c r="M53">
        <v>148845</v>
      </c>
      <c r="N53">
        <v>331718</v>
      </c>
      <c r="O53">
        <v>319446</v>
      </c>
      <c r="P53">
        <v>244140</v>
      </c>
      <c r="Q53">
        <v>143471</v>
      </c>
      <c r="R53">
        <v>86396</v>
      </c>
      <c r="S53">
        <v>80781</v>
      </c>
      <c r="T53">
        <v>102129</v>
      </c>
      <c r="U53">
        <v>197087</v>
      </c>
      <c r="V53">
        <v>246644</v>
      </c>
      <c r="W53">
        <v>72634</v>
      </c>
    </row>
    <row r="54" spans="1:23" x14ac:dyDescent="0.25">
      <c r="A54" s="5" t="s">
        <v>130</v>
      </c>
      <c r="B54" s="5" t="s">
        <v>131</v>
      </c>
      <c r="C54">
        <v>25.6</v>
      </c>
      <c r="D54">
        <v>23.5</v>
      </c>
      <c r="E54">
        <v>20.7</v>
      </c>
      <c r="F54">
        <v>11</v>
      </c>
      <c r="G54">
        <v>22.6</v>
      </c>
      <c r="H54">
        <v>14.3</v>
      </c>
      <c r="I54">
        <v>23.2</v>
      </c>
      <c r="J54">
        <v>13.4</v>
      </c>
      <c r="K54">
        <v>8.9</v>
      </c>
      <c r="L54">
        <v>23.1</v>
      </c>
      <c r="M54">
        <v>21.7</v>
      </c>
      <c r="N54">
        <v>9.4</v>
      </c>
      <c r="O54">
        <v>28.9</v>
      </c>
      <c r="P54">
        <v>20.7</v>
      </c>
      <c r="Q54">
        <v>21.6</v>
      </c>
      <c r="R54">
        <v>18.600000000000001</v>
      </c>
      <c r="S54">
        <v>19.7</v>
      </c>
      <c r="T54">
        <v>17.5</v>
      </c>
      <c r="U54">
        <v>21.2</v>
      </c>
      <c r="V54" t="s">
        <v>67</v>
      </c>
      <c r="W54" t="s">
        <v>67</v>
      </c>
    </row>
    <row r="55" spans="1:23" x14ac:dyDescent="0.25">
      <c r="A55" s="5" t="s">
        <v>132</v>
      </c>
      <c r="B55" s="5" t="s">
        <v>133</v>
      </c>
      <c r="C55">
        <v>8.7200000000000006</v>
      </c>
      <c r="D55">
        <v>6.89</v>
      </c>
      <c r="E55">
        <v>7.08</v>
      </c>
      <c r="F55">
        <v>5.67</v>
      </c>
      <c r="G55">
        <v>5.77</v>
      </c>
      <c r="H55">
        <v>4.87</v>
      </c>
      <c r="I55">
        <v>5.38</v>
      </c>
      <c r="J55">
        <v>4.16</v>
      </c>
      <c r="K55">
        <v>3.54</v>
      </c>
      <c r="L55">
        <v>4.8099999999999996</v>
      </c>
      <c r="M55">
        <v>5.49</v>
      </c>
      <c r="N55">
        <v>4.03</v>
      </c>
      <c r="O55">
        <v>12.42</v>
      </c>
      <c r="P55">
        <v>7.67</v>
      </c>
      <c r="Q55">
        <v>5.62</v>
      </c>
      <c r="R55">
        <v>3.42</v>
      </c>
      <c r="S55">
        <v>3.42</v>
      </c>
      <c r="T55">
        <v>3.86</v>
      </c>
      <c r="U55">
        <v>5.84</v>
      </c>
      <c r="V55" t="s">
        <v>67</v>
      </c>
      <c r="W55" t="s">
        <v>67</v>
      </c>
    </row>
    <row r="56" spans="1:23" x14ac:dyDescent="0.25">
      <c r="A56" s="5" t="s">
        <v>134</v>
      </c>
      <c r="B56" s="5" t="s">
        <v>135</v>
      </c>
      <c r="C56">
        <v>4.6399999999999997</v>
      </c>
      <c r="D56">
        <v>4.13</v>
      </c>
      <c r="E56">
        <v>3.86</v>
      </c>
      <c r="F56">
        <v>3.23</v>
      </c>
      <c r="G56">
        <v>4.42</v>
      </c>
      <c r="H56">
        <v>3.33</v>
      </c>
      <c r="I56">
        <v>3.83</v>
      </c>
      <c r="J56">
        <v>3.03</v>
      </c>
      <c r="K56">
        <v>2.67</v>
      </c>
      <c r="L56">
        <v>3.43</v>
      </c>
      <c r="M56">
        <v>3.95</v>
      </c>
      <c r="N56">
        <v>3.73</v>
      </c>
      <c r="O56">
        <v>11.42</v>
      </c>
      <c r="P56">
        <v>6.28</v>
      </c>
      <c r="Q56">
        <v>4.1900000000000004</v>
      </c>
      <c r="R56">
        <v>1.95</v>
      </c>
      <c r="S56">
        <v>2.0699999999999998</v>
      </c>
      <c r="T56">
        <v>1.98</v>
      </c>
      <c r="U56">
        <v>2.85</v>
      </c>
      <c r="V56" t="s">
        <v>67</v>
      </c>
      <c r="W56" t="s">
        <v>67</v>
      </c>
    </row>
    <row r="57" spans="1:23" x14ac:dyDescent="0.25">
      <c r="A57" s="5" t="s">
        <v>136</v>
      </c>
      <c r="B57" s="5" t="s">
        <v>137</v>
      </c>
      <c r="C57">
        <v>28.75</v>
      </c>
      <c r="D57">
        <v>15.36</v>
      </c>
      <c r="E57">
        <v>17.690000000000001</v>
      </c>
      <c r="F57">
        <v>8.94</v>
      </c>
      <c r="G57">
        <v>1555</v>
      </c>
      <c r="H57">
        <v>16.88</v>
      </c>
      <c r="I57">
        <v>15.95</v>
      </c>
      <c r="J57">
        <v>12.6</v>
      </c>
      <c r="K57">
        <v>10.06</v>
      </c>
      <c r="L57">
        <v>10.74</v>
      </c>
      <c r="M57">
        <v>14.11</v>
      </c>
      <c r="N57">
        <v>7.75</v>
      </c>
      <c r="O57">
        <v>32.340000000000003</v>
      </c>
      <c r="P57">
        <v>16.86</v>
      </c>
      <c r="Q57">
        <v>13.73</v>
      </c>
      <c r="R57">
        <v>11.26</v>
      </c>
      <c r="S57">
        <v>9.14</v>
      </c>
      <c r="T57">
        <v>9.15</v>
      </c>
      <c r="U57">
        <v>15.72</v>
      </c>
      <c r="V57" t="s">
        <v>67</v>
      </c>
      <c r="W57" t="s">
        <v>67</v>
      </c>
    </row>
    <row r="58" spans="1:23" x14ac:dyDescent="0.25">
      <c r="A58" s="5" t="s">
        <v>138</v>
      </c>
      <c r="B58" s="5" t="s">
        <v>139</v>
      </c>
      <c r="C58">
        <v>2.0699999999999998</v>
      </c>
      <c r="D58">
        <v>2.57</v>
      </c>
      <c r="E58">
        <v>2.5299999999999998</v>
      </c>
      <c r="F58">
        <v>3.13</v>
      </c>
      <c r="G58">
        <v>2.76</v>
      </c>
      <c r="H58">
        <v>3.55</v>
      </c>
      <c r="I58">
        <v>3.49</v>
      </c>
      <c r="J58">
        <v>4.54</v>
      </c>
      <c r="K58">
        <v>5.68</v>
      </c>
      <c r="L58">
        <v>4.04</v>
      </c>
      <c r="M58">
        <v>3.62</v>
      </c>
      <c r="N58">
        <v>4.13</v>
      </c>
      <c r="O58">
        <v>1.55</v>
      </c>
      <c r="P58">
        <v>2.44</v>
      </c>
      <c r="Q58">
        <v>2.4300000000000002</v>
      </c>
      <c r="R58">
        <v>1.58</v>
      </c>
      <c r="S58">
        <v>1.29</v>
      </c>
      <c r="T58">
        <v>1.1499999999999999</v>
      </c>
      <c r="U58">
        <v>0.83</v>
      </c>
      <c r="V58" t="s">
        <v>67</v>
      </c>
      <c r="W58" t="s">
        <v>67</v>
      </c>
    </row>
    <row r="59" spans="1:23" x14ac:dyDescent="0.25">
      <c r="A59" s="5" t="s">
        <v>140</v>
      </c>
      <c r="B59" s="5" t="s">
        <v>141</v>
      </c>
      <c r="C59">
        <v>3.9</v>
      </c>
      <c r="D59">
        <v>4.2</v>
      </c>
      <c r="E59">
        <v>4.8</v>
      </c>
      <c r="F59">
        <v>9.1</v>
      </c>
      <c r="G59">
        <v>4.4000000000000004</v>
      </c>
      <c r="H59">
        <v>7</v>
      </c>
      <c r="I59">
        <v>4.3</v>
      </c>
      <c r="J59">
        <v>7.4</v>
      </c>
      <c r="K59">
        <v>11.3</v>
      </c>
      <c r="L59">
        <v>4.3</v>
      </c>
      <c r="M59">
        <v>4.5999999999999996</v>
      </c>
      <c r="N59">
        <v>10.7</v>
      </c>
      <c r="O59">
        <v>3.5</v>
      </c>
      <c r="P59">
        <v>4.8</v>
      </c>
      <c r="Q59">
        <v>4.5999999999999996</v>
      </c>
      <c r="R59">
        <v>5.4</v>
      </c>
      <c r="S59">
        <v>5.0999999999999996</v>
      </c>
      <c r="T59">
        <v>5.7</v>
      </c>
      <c r="U59">
        <v>4.7</v>
      </c>
      <c r="V59" t="s">
        <v>67</v>
      </c>
      <c r="W59" t="s">
        <v>67</v>
      </c>
    </row>
    <row r="60" spans="1:23" x14ac:dyDescent="0.25">
      <c r="A60" s="5" t="s">
        <v>142</v>
      </c>
      <c r="B60" s="5" t="s">
        <v>143</v>
      </c>
      <c r="C60">
        <v>17.5</v>
      </c>
      <c r="D60">
        <v>17.07</v>
      </c>
      <c r="E60">
        <v>18.059999999999999</v>
      </c>
      <c r="F60">
        <v>16.11</v>
      </c>
      <c r="G60">
        <v>18.71</v>
      </c>
      <c r="H60">
        <v>22.23</v>
      </c>
      <c r="I60">
        <v>15.75</v>
      </c>
      <c r="J60">
        <v>21.89</v>
      </c>
      <c r="K60">
        <v>28.74</v>
      </c>
      <c r="L60">
        <v>14.16</v>
      </c>
      <c r="M60">
        <v>17.309999999999999</v>
      </c>
      <c r="N60">
        <v>38.93</v>
      </c>
      <c r="O60">
        <v>38.35</v>
      </c>
      <c r="P60">
        <v>29.54</v>
      </c>
      <c r="Q60">
        <v>19.55</v>
      </c>
      <c r="R60">
        <v>10.45</v>
      </c>
      <c r="S60">
        <v>10.52</v>
      </c>
      <c r="T60">
        <v>10.92</v>
      </c>
      <c r="U60">
        <v>13.01</v>
      </c>
      <c r="V60">
        <v>52.53</v>
      </c>
      <c r="W60">
        <v>27.37</v>
      </c>
    </row>
    <row r="61" spans="1:23" x14ac:dyDescent="0.25">
      <c r="A61" s="5" t="s">
        <v>144</v>
      </c>
      <c r="B61" s="5" t="s">
        <v>145</v>
      </c>
      <c r="C61">
        <v>32.869999999999997</v>
      </c>
      <c r="D61">
        <v>28.48</v>
      </c>
      <c r="E61">
        <v>33.14</v>
      </c>
      <c r="F61">
        <v>28.24</v>
      </c>
      <c r="G61">
        <v>24.44</v>
      </c>
      <c r="H61">
        <v>32.47</v>
      </c>
      <c r="I61">
        <v>22.15</v>
      </c>
      <c r="J61">
        <v>30.07</v>
      </c>
      <c r="K61">
        <v>38.01</v>
      </c>
      <c r="L61">
        <v>19.84</v>
      </c>
      <c r="M61">
        <v>24.06</v>
      </c>
      <c r="N61">
        <v>42.09</v>
      </c>
      <c r="O61">
        <v>41.72</v>
      </c>
      <c r="P61">
        <v>36.06</v>
      </c>
      <c r="Q61">
        <v>26.2</v>
      </c>
      <c r="R61">
        <v>18.36</v>
      </c>
      <c r="S61">
        <v>17.350000000000001</v>
      </c>
      <c r="T61">
        <v>21.25</v>
      </c>
      <c r="U61">
        <v>26.7</v>
      </c>
      <c r="V61">
        <v>31.4</v>
      </c>
      <c r="W61">
        <v>11.12</v>
      </c>
    </row>
    <row r="62" spans="1:23" x14ac:dyDescent="0.25">
      <c r="A62" s="5" t="s">
        <v>146</v>
      </c>
      <c r="B62" s="5" t="s">
        <v>147</v>
      </c>
      <c r="C62">
        <v>0.78</v>
      </c>
      <c r="D62">
        <v>0.51</v>
      </c>
      <c r="E62">
        <v>0.71</v>
      </c>
      <c r="F62">
        <v>0.49</v>
      </c>
      <c r="G62">
        <v>0.4</v>
      </c>
      <c r="H62">
        <v>0.38</v>
      </c>
      <c r="I62">
        <v>0.28999999999999998</v>
      </c>
      <c r="J62">
        <v>0.36</v>
      </c>
      <c r="K62">
        <v>0.45</v>
      </c>
      <c r="L62">
        <v>0.37</v>
      </c>
      <c r="M62">
        <v>0.39</v>
      </c>
      <c r="N62">
        <v>0.9</v>
      </c>
      <c r="O62">
        <v>1.29</v>
      </c>
      <c r="P62">
        <v>1.1299999999999999</v>
      </c>
      <c r="Q62">
        <v>1.47</v>
      </c>
      <c r="R62">
        <v>3.09</v>
      </c>
      <c r="S62">
        <v>2.97</v>
      </c>
      <c r="T62">
        <v>3.59</v>
      </c>
      <c r="U62">
        <v>9.51</v>
      </c>
      <c r="V62">
        <v>23.9</v>
      </c>
      <c r="W62">
        <v>1.81</v>
      </c>
    </row>
    <row r="63" spans="1:23" x14ac:dyDescent="0.25">
      <c r="A63" s="5" t="s">
        <v>148</v>
      </c>
      <c r="B63" s="5" t="s">
        <v>148</v>
      </c>
      <c r="C63">
        <v>0.73</v>
      </c>
      <c r="D63">
        <v>0.51</v>
      </c>
      <c r="E63">
        <v>0.65</v>
      </c>
      <c r="F63">
        <v>0.44</v>
      </c>
      <c r="G63">
        <v>0.37</v>
      </c>
      <c r="H63">
        <v>0.35</v>
      </c>
      <c r="I63">
        <v>0.25</v>
      </c>
      <c r="J63">
        <v>0.3</v>
      </c>
      <c r="K63">
        <v>0.39</v>
      </c>
      <c r="L63">
        <v>0.28000000000000003</v>
      </c>
      <c r="M63">
        <v>0.31</v>
      </c>
      <c r="N63">
        <v>0.71</v>
      </c>
      <c r="O63">
        <v>1.1399999999999999</v>
      </c>
      <c r="P63">
        <v>1.03</v>
      </c>
      <c r="Q63">
        <v>1.29</v>
      </c>
      <c r="R63">
        <v>3.09</v>
      </c>
      <c r="S63">
        <v>2.97</v>
      </c>
      <c r="T63">
        <v>3.59</v>
      </c>
      <c r="U63">
        <v>9.51</v>
      </c>
      <c r="V63">
        <v>23.9</v>
      </c>
      <c r="W63">
        <v>1.81</v>
      </c>
    </row>
    <row r="64" spans="1:23" x14ac:dyDescent="0.25">
      <c r="A64" s="5" t="s">
        <v>149</v>
      </c>
      <c r="B64" s="5" t="s">
        <v>150</v>
      </c>
      <c r="C64">
        <v>91.47</v>
      </c>
      <c r="D64">
        <v>90.34</v>
      </c>
      <c r="E64">
        <v>91.95</v>
      </c>
      <c r="F64">
        <v>92.71</v>
      </c>
      <c r="G64">
        <v>92.01</v>
      </c>
      <c r="H64">
        <v>94.78</v>
      </c>
      <c r="I64">
        <v>95.35</v>
      </c>
      <c r="J64">
        <v>97.64</v>
      </c>
      <c r="K64">
        <v>97.7</v>
      </c>
      <c r="L64">
        <v>96.59</v>
      </c>
      <c r="M64">
        <v>96.75</v>
      </c>
      <c r="N64">
        <v>96.88</v>
      </c>
      <c r="O64">
        <v>94.75</v>
      </c>
      <c r="P64">
        <v>97.07</v>
      </c>
      <c r="Q64">
        <v>93.93</v>
      </c>
      <c r="R64">
        <v>74.86</v>
      </c>
      <c r="S64">
        <v>71.27</v>
      </c>
      <c r="T64">
        <v>59.07</v>
      </c>
      <c r="U64">
        <v>64.95</v>
      </c>
      <c r="V64">
        <v>31.69</v>
      </c>
      <c r="W64">
        <v>92.94</v>
      </c>
    </row>
    <row r="65" spans="1:23" x14ac:dyDescent="0.25">
      <c r="A65" s="5" t="s">
        <v>151</v>
      </c>
      <c r="B65" s="5" t="s">
        <v>152</v>
      </c>
      <c r="C65">
        <v>4.18</v>
      </c>
      <c r="D65">
        <v>2.98</v>
      </c>
      <c r="E65">
        <v>3.58</v>
      </c>
      <c r="F65">
        <v>2.74</v>
      </c>
      <c r="G65">
        <v>1.97</v>
      </c>
      <c r="H65">
        <v>1.59</v>
      </c>
      <c r="I65">
        <v>1.6</v>
      </c>
      <c r="J65">
        <v>1.36</v>
      </c>
      <c r="K65">
        <v>1.35</v>
      </c>
      <c r="L65">
        <v>1.98</v>
      </c>
      <c r="M65">
        <v>1.78</v>
      </c>
      <c r="N65">
        <v>1.82</v>
      </c>
      <c r="O65">
        <v>2.98</v>
      </c>
      <c r="P65">
        <v>3.48</v>
      </c>
      <c r="Q65">
        <v>6.61</v>
      </c>
      <c r="R65">
        <v>29.59</v>
      </c>
      <c r="S65">
        <v>28.24</v>
      </c>
      <c r="T65">
        <v>32.89</v>
      </c>
      <c r="U65">
        <v>73.08</v>
      </c>
      <c r="V65">
        <v>45.5</v>
      </c>
      <c r="W65">
        <v>6.6</v>
      </c>
    </row>
    <row r="66" spans="1:23" x14ac:dyDescent="0.25">
      <c r="A66" s="5" t="s">
        <v>153</v>
      </c>
      <c r="B66" s="5" t="s">
        <v>154</v>
      </c>
      <c r="C66">
        <v>95.82</v>
      </c>
      <c r="D66">
        <v>97.02</v>
      </c>
      <c r="E66">
        <v>96.42</v>
      </c>
      <c r="F66">
        <v>97.26</v>
      </c>
      <c r="G66">
        <v>98.03</v>
      </c>
      <c r="H66">
        <v>98.41</v>
      </c>
      <c r="I66">
        <v>98.4</v>
      </c>
      <c r="J66">
        <v>98.64</v>
      </c>
      <c r="K66">
        <v>98.65</v>
      </c>
      <c r="L66">
        <v>98.02</v>
      </c>
      <c r="M66">
        <v>98.22</v>
      </c>
      <c r="N66">
        <v>98.18</v>
      </c>
      <c r="O66">
        <v>97.02</v>
      </c>
      <c r="P66">
        <v>96.52</v>
      </c>
      <c r="Q66">
        <v>93.39</v>
      </c>
      <c r="R66">
        <v>70.41</v>
      </c>
      <c r="S66">
        <v>71.760000000000005</v>
      </c>
      <c r="T66">
        <v>67.11</v>
      </c>
      <c r="U66">
        <v>26.92</v>
      </c>
      <c r="V66">
        <v>54.5</v>
      </c>
      <c r="W66">
        <v>93.4</v>
      </c>
    </row>
    <row r="67" spans="1:23" x14ac:dyDescent="0.25">
      <c r="A67" s="5" t="s">
        <v>155</v>
      </c>
      <c r="B67" s="5" t="s">
        <v>156</v>
      </c>
      <c r="C67">
        <v>2292</v>
      </c>
      <c r="D67">
        <v>3252</v>
      </c>
      <c r="E67">
        <v>2691</v>
      </c>
      <c r="F67">
        <v>3555</v>
      </c>
      <c r="G67">
        <v>4964</v>
      </c>
      <c r="H67">
        <v>6195</v>
      </c>
      <c r="I67">
        <v>6134</v>
      </c>
      <c r="J67">
        <v>7248</v>
      </c>
      <c r="K67">
        <v>7281</v>
      </c>
      <c r="L67">
        <v>4943</v>
      </c>
      <c r="M67">
        <v>5530</v>
      </c>
      <c r="N67">
        <v>5396</v>
      </c>
      <c r="O67">
        <v>3251</v>
      </c>
      <c r="P67">
        <v>2773</v>
      </c>
      <c r="Q67">
        <v>1413</v>
      </c>
      <c r="R67">
        <v>238</v>
      </c>
      <c r="S67">
        <v>254.08</v>
      </c>
      <c r="T67">
        <v>204.07</v>
      </c>
      <c r="U67">
        <v>36.840000000000003</v>
      </c>
      <c r="V67">
        <v>119.8</v>
      </c>
      <c r="W67">
        <v>1415</v>
      </c>
    </row>
    <row r="68" spans="1:23" x14ac:dyDescent="0.25">
      <c r="A68" s="5"/>
      <c r="B68" s="5"/>
    </row>
    <row r="69" spans="1:23" x14ac:dyDescent="0.25">
      <c r="A69" s="5" t="s">
        <v>157</v>
      </c>
      <c r="B69" s="5" t="s">
        <v>158</v>
      </c>
      <c r="C69">
        <v>91.47</v>
      </c>
      <c r="D69">
        <v>90.34</v>
      </c>
      <c r="E69">
        <v>91.95</v>
      </c>
      <c r="F69">
        <v>92.71</v>
      </c>
      <c r="G69">
        <v>92.01</v>
      </c>
      <c r="H69">
        <v>94.78</v>
      </c>
      <c r="I69">
        <v>95.35</v>
      </c>
      <c r="J69">
        <v>97.64</v>
      </c>
      <c r="K69">
        <v>97.7</v>
      </c>
      <c r="L69">
        <v>96.59</v>
      </c>
      <c r="M69">
        <v>96.75</v>
      </c>
      <c r="N69">
        <v>96.88</v>
      </c>
      <c r="O69">
        <v>94.75</v>
      </c>
      <c r="P69">
        <v>97.07</v>
      </c>
      <c r="Q69">
        <v>93.93</v>
      </c>
      <c r="R69">
        <v>74.86</v>
      </c>
      <c r="S69">
        <v>71.260000000000005</v>
      </c>
      <c r="T69">
        <v>59.08</v>
      </c>
      <c r="U69">
        <v>64.959999999999994</v>
      </c>
      <c r="V69">
        <v>31.69</v>
      </c>
    </row>
    <row r="70" spans="1:23" x14ac:dyDescent="0.25">
      <c r="A70" s="5" t="s">
        <v>159</v>
      </c>
      <c r="B70" s="5" t="s">
        <v>160</v>
      </c>
      <c r="C70">
        <v>6247.67</v>
      </c>
      <c r="D70">
        <v>5412.34</v>
      </c>
      <c r="E70">
        <v>6395.76</v>
      </c>
      <c r="F70">
        <v>5449.81</v>
      </c>
      <c r="G70">
        <v>4716.51</v>
      </c>
      <c r="H70">
        <v>6268.91</v>
      </c>
      <c r="I70">
        <v>4275.25</v>
      </c>
      <c r="J70">
        <v>5800.36</v>
      </c>
      <c r="K70">
        <v>7413.1</v>
      </c>
      <c r="L70">
        <v>3868.52</v>
      </c>
      <c r="M70">
        <v>4693.47</v>
      </c>
      <c r="N70">
        <v>8204.92</v>
      </c>
      <c r="O70">
        <v>8341.26</v>
      </c>
      <c r="P70">
        <v>7356.44</v>
      </c>
      <c r="Q70">
        <v>5550.65</v>
      </c>
      <c r="R70">
        <v>4106.4799999999996</v>
      </c>
      <c r="S70">
        <v>3878.74</v>
      </c>
      <c r="T70">
        <v>4749.49</v>
      </c>
      <c r="U70">
        <v>5486.49</v>
      </c>
      <c r="V70">
        <v>4612.97</v>
      </c>
    </row>
    <row r="71" spans="1:23" x14ac:dyDescent="0.25">
      <c r="A71" s="5" t="s">
        <v>161</v>
      </c>
      <c r="B71" s="5" t="s">
        <v>162</v>
      </c>
      <c r="C71">
        <v>9035.4699999999993</v>
      </c>
      <c r="D71">
        <v>8095.86</v>
      </c>
      <c r="E71">
        <v>10014.629999999999</v>
      </c>
      <c r="F71">
        <v>8362.26</v>
      </c>
      <c r="G71">
        <v>7034.73</v>
      </c>
      <c r="H71">
        <v>8281.25</v>
      </c>
      <c r="I71">
        <v>6602.32</v>
      </c>
      <c r="J71">
        <v>8717.6299999999992</v>
      </c>
      <c r="K71">
        <v>10061.14</v>
      </c>
      <c r="L71">
        <v>4887.04</v>
      </c>
      <c r="M71">
        <v>6034.06</v>
      </c>
      <c r="N71">
        <v>11977.76</v>
      </c>
      <c r="O71">
        <v>12314.73</v>
      </c>
      <c r="P71">
        <v>11309.13</v>
      </c>
      <c r="Q71">
        <v>9155.84</v>
      </c>
      <c r="R71">
        <v>7078.7</v>
      </c>
      <c r="S71">
        <v>7163.78</v>
      </c>
      <c r="T71">
        <v>7094.95</v>
      </c>
      <c r="U71">
        <v>7516.22</v>
      </c>
      <c r="V71">
        <v>4529.29</v>
      </c>
    </row>
    <row r="72" spans="1:23" x14ac:dyDescent="0.25">
      <c r="A72" s="5" t="s">
        <v>163</v>
      </c>
      <c r="B72" s="5" t="s">
        <v>164</v>
      </c>
      <c r="C72">
        <v>0.01</v>
      </c>
      <c r="D72">
        <v>0.01</v>
      </c>
      <c r="E72">
        <v>0.01</v>
      </c>
      <c r="F72">
        <v>0.01</v>
      </c>
      <c r="G72">
        <v>0.01</v>
      </c>
      <c r="H72">
        <v>0.01</v>
      </c>
      <c r="I72">
        <v>0.01</v>
      </c>
      <c r="J72">
        <v>0.01</v>
      </c>
      <c r="K72">
        <v>0.01</v>
      </c>
      <c r="L72">
        <v>0.01</v>
      </c>
      <c r="M72">
        <v>0.01</v>
      </c>
      <c r="N72">
        <v>0.01</v>
      </c>
      <c r="O72">
        <v>0.01</v>
      </c>
      <c r="P72">
        <v>0.01</v>
      </c>
      <c r="Q72">
        <v>0.02</v>
      </c>
      <c r="R72">
        <v>0.08</v>
      </c>
      <c r="S72">
        <v>0.08</v>
      </c>
      <c r="T72">
        <v>0.08</v>
      </c>
      <c r="U72">
        <v>0.17</v>
      </c>
      <c r="V72">
        <v>0.52</v>
      </c>
    </row>
    <row r="73" spans="1:23" x14ac:dyDescent="0.25">
      <c r="A73" s="5" t="s">
        <v>165</v>
      </c>
      <c r="B73" s="5" t="s">
        <v>166</v>
      </c>
      <c r="C73">
        <v>8.5299999999999994</v>
      </c>
      <c r="D73">
        <v>9.66</v>
      </c>
      <c r="E73">
        <v>8.0500000000000007</v>
      </c>
      <c r="F73">
        <v>7.29</v>
      </c>
      <c r="G73">
        <v>7.99</v>
      </c>
      <c r="H73">
        <v>5.22</v>
      </c>
      <c r="I73">
        <v>4.6500000000000004</v>
      </c>
      <c r="J73">
        <v>2.36</v>
      </c>
      <c r="K73">
        <v>2.2999999999999998</v>
      </c>
      <c r="L73">
        <v>3.4</v>
      </c>
      <c r="M73">
        <v>3.25</v>
      </c>
      <c r="N73">
        <v>3.11</v>
      </c>
      <c r="O73">
        <v>5.23</v>
      </c>
      <c r="P73">
        <v>2.93</v>
      </c>
      <c r="Q73">
        <v>6.07</v>
      </c>
      <c r="R73">
        <v>25.13</v>
      </c>
      <c r="S73">
        <v>28.54</v>
      </c>
      <c r="T73">
        <v>40.72</v>
      </c>
      <c r="U73">
        <v>34.53</v>
      </c>
      <c r="V73">
        <v>67.23</v>
      </c>
    </row>
    <row r="74" spans="1:23" x14ac:dyDescent="0.25">
      <c r="A74" s="5" t="s">
        <v>167</v>
      </c>
      <c r="B74" s="5" t="s">
        <v>168</v>
      </c>
      <c r="C74">
        <v>0.73</v>
      </c>
      <c r="D74">
        <v>0.51</v>
      </c>
      <c r="E74">
        <v>0.65</v>
      </c>
      <c r="F74">
        <v>0.44</v>
      </c>
      <c r="G74">
        <v>0.37</v>
      </c>
      <c r="H74">
        <v>0.35</v>
      </c>
      <c r="I74">
        <v>0.25</v>
      </c>
      <c r="J74">
        <v>0.3</v>
      </c>
      <c r="K74">
        <v>0.39</v>
      </c>
      <c r="L74">
        <v>0.28000000000000003</v>
      </c>
      <c r="M74">
        <v>0.31</v>
      </c>
      <c r="N74">
        <v>0.71</v>
      </c>
      <c r="O74">
        <v>1.1399999999999999</v>
      </c>
      <c r="P74">
        <v>1.03</v>
      </c>
      <c r="Q74">
        <v>1.29</v>
      </c>
      <c r="R74">
        <v>3.09</v>
      </c>
      <c r="S74">
        <v>2.97</v>
      </c>
      <c r="T74">
        <v>3.59</v>
      </c>
      <c r="U74">
        <v>9.51</v>
      </c>
      <c r="V74">
        <v>23.9</v>
      </c>
    </row>
    <row r="75" spans="1:23" x14ac:dyDescent="0.25">
      <c r="A75" s="5" t="s">
        <v>169</v>
      </c>
      <c r="B75" s="5" t="s">
        <v>170</v>
      </c>
      <c r="C75">
        <v>9.86</v>
      </c>
      <c r="D75">
        <v>6.93</v>
      </c>
      <c r="E75">
        <v>11.42</v>
      </c>
      <c r="F75">
        <v>8.33</v>
      </c>
      <c r="G75">
        <v>6.95</v>
      </c>
      <c r="H75">
        <v>8.6</v>
      </c>
      <c r="I75">
        <v>7.95</v>
      </c>
      <c r="J75">
        <v>20.25</v>
      </c>
      <c r="K75">
        <v>22.8</v>
      </c>
      <c r="L75">
        <v>9.99</v>
      </c>
      <c r="M75">
        <v>11.74</v>
      </c>
      <c r="N75">
        <v>29.04</v>
      </c>
      <c r="O75">
        <v>38.880000000000003</v>
      </c>
      <c r="P75">
        <v>35.090000000000003</v>
      </c>
      <c r="Q75">
        <v>24.61</v>
      </c>
      <c r="R75">
        <v>14.07</v>
      </c>
      <c r="S75">
        <v>14.84</v>
      </c>
      <c r="T75">
        <v>14.67</v>
      </c>
      <c r="U75">
        <v>16.48</v>
      </c>
      <c r="V75">
        <v>36.18</v>
      </c>
    </row>
    <row r="76" spans="1:23" x14ac:dyDescent="0.25">
      <c r="A76" s="5" t="s">
        <v>171</v>
      </c>
      <c r="B76" s="5" t="s">
        <v>172</v>
      </c>
      <c r="C76">
        <v>48.99</v>
      </c>
      <c r="D76">
        <v>30.88</v>
      </c>
      <c r="E76">
        <v>44.48</v>
      </c>
      <c r="F76">
        <v>37.54</v>
      </c>
      <c r="G76">
        <v>24.72</v>
      </c>
      <c r="H76">
        <v>30.44</v>
      </c>
      <c r="I76">
        <v>34.520000000000003</v>
      </c>
      <c r="J76">
        <v>57.63</v>
      </c>
      <c r="K76">
        <v>58.94</v>
      </c>
      <c r="L76">
        <v>58.3</v>
      </c>
      <c r="M76">
        <v>54.64</v>
      </c>
      <c r="N76">
        <v>58.57</v>
      </c>
      <c r="O76">
        <v>57.04</v>
      </c>
      <c r="P76">
        <v>118.61</v>
      </c>
      <c r="Q76">
        <v>108.91</v>
      </c>
      <c r="R76">
        <v>117.72</v>
      </c>
      <c r="S76">
        <v>98.94</v>
      </c>
      <c r="T76">
        <v>80.75</v>
      </c>
      <c r="U76">
        <v>211.61</v>
      </c>
      <c r="V76">
        <v>67.680000000000007</v>
      </c>
    </row>
    <row r="77" spans="1:23" x14ac:dyDescent="0.25">
      <c r="A77" s="5" t="s">
        <v>173</v>
      </c>
      <c r="B77" s="5" t="s">
        <v>174</v>
      </c>
      <c r="C77">
        <v>102.46</v>
      </c>
      <c r="D77">
        <v>101.49</v>
      </c>
      <c r="E77">
        <v>100.89</v>
      </c>
      <c r="F77">
        <v>100.9</v>
      </c>
      <c r="G77">
        <v>99.94</v>
      </c>
      <c r="H77">
        <v>100.22</v>
      </c>
      <c r="I77">
        <v>100.27</v>
      </c>
      <c r="J77">
        <v>99.85</v>
      </c>
      <c r="K77">
        <v>100.01</v>
      </c>
      <c r="L77">
        <v>100.15</v>
      </c>
      <c r="M77">
        <v>100.12</v>
      </c>
      <c r="N77">
        <v>100.46</v>
      </c>
      <c r="O77">
        <v>99.05</v>
      </c>
      <c r="P77">
        <v>101.65</v>
      </c>
      <c r="Q77">
        <v>102.83</v>
      </c>
      <c r="R77">
        <v>120.51</v>
      </c>
      <c r="S77">
        <v>113.07</v>
      </c>
      <c r="T77">
        <v>93.16</v>
      </c>
      <c r="U77">
        <v>309.60000000000002</v>
      </c>
      <c r="V77">
        <v>90.16</v>
      </c>
    </row>
    <row r="78" spans="1:23" x14ac:dyDescent="0.25">
      <c r="A78" s="5" t="s">
        <v>175</v>
      </c>
      <c r="B78" s="5" t="s">
        <v>176</v>
      </c>
      <c r="C78">
        <v>5462.5</v>
      </c>
      <c r="D78">
        <v>2918.4</v>
      </c>
      <c r="E78">
        <v>3414.17</v>
      </c>
      <c r="F78">
        <v>1725.42</v>
      </c>
      <c r="G78">
        <v>300115</v>
      </c>
      <c r="H78">
        <v>3257.84</v>
      </c>
      <c r="I78">
        <v>3078.35</v>
      </c>
      <c r="J78">
        <v>2431.8000000000002</v>
      </c>
      <c r="K78">
        <v>1961.7</v>
      </c>
      <c r="L78">
        <v>2094.3000000000002</v>
      </c>
      <c r="M78">
        <v>2751.45</v>
      </c>
      <c r="N78">
        <v>1511.25</v>
      </c>
      <c r="O78">
        <v>6468.0000000000009</v>
      </c>
      <c r="P78">
        <v>3439.44</v>
      </c>
      <c r="Q78">
        <v>2908.0140000000001</v>
      </c>
      <c r="R78">
        <v>2517.7359999999999</v>
      </c>
      <c r="S78">
        <v>2043.704</v>
      </c>
      <c r="T78">
        <v>2045.94</v>
      </c>
      <c r="U78">
        <v>3232.0320000000002</v>
      </c>
      <c r="V78" t="s">
        <v>67</v>
      </c>
    </row>
    <row r="79" spans="1:23" x14ac:dyDescent="0.25">
      <c r="A79" s="5" t="s">
        <v>177</v>
      </c>
      <c r="B79" s="5" t="s">
        <v>178</v>
      </c>
      <c r="C79">
        <v>0</v>
      </c>
      <c r="D79">
        <v>3</v>
      </c>
      <c r="E79">
        <v>0</v>
      </c>
      <c r="F79">
        <v>0</v>
      </c>
      <c r="G79">
        <v>0</v>
      </c>
      <c r="H79">
        <v>0</v>
      </c>
      <c r="I79">
        <v>0</v>
      </c>
      <c r="J79">
        <v>2</v>
      </c>
      <c r="K79">
        <v>0</v>
      </c>
      <c r="L79">
        <v>0</v>
      </c>
      <c r="M79">
        <v>0</v>
      </c>
      <c r="N79">
        <v>5</v>
      </c>
      <c r="O79">
        <v>4</v>
      </c>
      <c r="P79">
        <v>7.8000000000000114</v>
      </c>
      <c r="Q79">
        <v>11.799999999999979</v>
      </c>
      <c r="R79">
        <v>0</v>
      </c>
      <c r="S79">
        <v>0</v>
      </c>
      <c r="T79">
        <v>-18</v>
      </c>
      <c r="U79">
        <v>-58.799999999999983</v>
      </c>
      <c r="V79">
        <v>0</v>
      </c>
    </row>
    <row r="80" spans="1:23" x14ac:dyDescent="0.25">
      <c r="A80" s="5" t="s">
        <v>179</v>
      </c>
      <c r="B80" s="5" t="s">
        <v>180</v>
      </c>
      <c r="C80">
        <v>5.52</v>
      </c>
      <c r="D80">
        <v>11.41</v>
      </c>
      <c r="E80">
        <v>3.17</v>
      </c>
      <c r="F80">
        <v>-6.09</v>
      </c>
      <c r="G80">
        <v>16.04</v>
      </c>
      <c r="H80">
        <v>8.67</v>
      </c>
      <c r="I80">
        <v>0.63</v>
      </c>
      <c r="J80">
        <v>-2.88</v>
      </c>
      <c r="K80">
        <v>6.02</v>
      </c>
      <c r="L80">
        <v>2.1800000000000002</v>
      </c>
      <c r="M80">
        <v>-16.04</v>
      </c>
      <c r="N80">
        <v>15.19</v>
      </c>
      <c r="O80">
        <v>20.239999999999998</v>
      </c>
      <c r="P80">
        <v>18.05</v>
      </c>
      <c r="Q80">
        <v>18.829999999999998</v>
      </c>
      <c r="R80">
        <v>2.0499999999999998</v>
      </c>
      <c r="S80">
        <v>28.28</v>
      </c>
      <c r="T80">
        <v>33.78</v>
      </c>
      <c r="U80">
        <v>-22.59</v>
      </c>
      <c r="V80">
        <v>10.39</v>
      </c>
    </row>
    <row r="81" spans="1:22" x14ac:dyDescent="0.25">
      <c r="A81" s="5" t="s">
        <v>181</v>
      </c>
      <c r="B81" s="5" t="s">
        <v>182</v>
      </c>
      <c r="C81">
        <v>6.7</v>
      </c>
      <c r="D81">
        <v>2.83</v>
      </c>
      <c r="E81">
        <v>4.37</v>
      </c>
      <c r="F81">
        <v>6.21</v>
      </c>
      <c r="G81">
        <v>8.4499999999999993</v>
      </c>
      <c r="H81">
        <v>2.14</v>
      </c>
      <c r="I81">
        <v>1.26</v>
      </c>
      <c r="J81">
        <v>1.77</v>
      </c>
      <c r="K81">
        <v>-2.61</v>
      </c>
      <c r="L81">
        <v>0.44</v>
      </c>
      <c r="M81">
        <v>6.46</v>
      </c>
      <c r="N81">
        <v>17.829999999999998</v>
      </c>
      <c r="O81">
        <v>19.04</v>
      </c>
      <c r="P81">
        <v>12.98</v>
      </c>
      <c r="Q81">
        <v>16.39</v>
      </c>
      <c r="R81">
        <v>21.37</v>
      </c>
      <c r="S81">
        <v>13.16</v>
      </c>
      <c r="T81">
        <v>7.19</v>
      </c>
      <c r="U81" t="s">
        <v>67</v>
      </c>
      <c r="V81" t="s">
        <v>67</v>
      </c>
    </row>
    <row r="82" spans="1:22" x14ac:dyDescent="0.25">
      <c r="A82" s="5" t="s">
        <v>183</v>
      </c>
      <c r="B82" s="5" t="s">
        <v>184</v>
      </c>
      <c r="C82">
        <v>6.01</v>
      </c>
      <c r="D82">
        <v>6.64</v>
      </c>
      <c r="E82">
        <v>4.4800000000000004</v>
      </c>
      <c r="F82">
        <v>3.27</v>
      </c>
      <c r="G82">
        <v>5.7</v>
      </c>
      <c r="H82">
        <v>2.92</v>
      </c>
      <c r="I82">
        <v>-2.02</v>
      </c>
      <c r="J82">
        <v>0.89</v>
      </c>
      <c r="K82">
        <v>5.52</v>
      </c>
      <c r="L82">
        <v>7.92</v>
      </c>
      <c r="M82">
        <v>11.25</v>
      </c>
      <c r="N82">
        <v>14.87</v>
      </c>
      <c r="O82">
        <v>17.489999999999998</v>
      </c>
      <c r="P82">
        <v>20.2</v>
      </c>
      <c r="Q82">
        <v>12.07</v>
      </c>
      <c r="R82">
        <v>10.38</v>
      </c>
      <c r="S82" t="s">
        <v>67</v>
      </c>
      <c r="T82" t="s">
        <v>67</v>
      </c>
      <c r="U82" t="s">
        <v>67</v>
      </c>
      <c r="V82" t="s">
        <v>67</v>
      </c>
    </row>
    <row r="83" spans="1:22" x14ac:dyDescent="0.25">
      <c r="A83" s="5" t="s">
        <v>185</v>
      </c>
      <c r="B83" s="5" t="s">
        <v>186</v>
      </c>
      <c r="C83">
        <v>4.47</v>
      </c>
      <c r="D83">
        <v>2.31</v>
      </c>
      <c r="E83">
        <v>2.69</v>
      </c>
      <c r="F83">
        <v>4.4000000000000004</v>
      </c>
      <c r="G83">
        <v>6.81</v>
      </c>
      <c r="H83">
        <v>7.09</v>
      </c>
      <c r="I83">
        <v>6.43</v>
      </c>
      <c r="J83">
        <v>9.19</v>
      </c>
      <c r="K83">
        <v>12.86</v>
      </c>
      <c r="L83">
        <v>10</v>
      </c>
      <c r="M83">
        <v>10.82</v>
      </c>
      <c r="N83" t="s">
        <v>67</v>
      </c>
      <c r="O83" t="s">
        <v>67</v>
      </c>
      <c r="P83" t="s">
        <v>67</v>
      </c>
      <c r="Q83" t="s">
        <v>67</v>
      </c>
      <c r="R83" t="s">
        <v>67</v>
      </c>
      <c r="S83" t="s">
        <v>67</v>
      </c>
      <c r="T83" t="s">
        <v>67</v>
      </c>
      <c r="U83" t="s">
        <v>67</v>
      </c>
      <c r="V83" t="s">
        <v>67</v>
      </c>
    </row>
    <row r="84" spans="1:22" x14ac:dyDescent="0.25">
      <c r="A84" s="5" t="s">
        <v>187</v>
      </c>
      <c r="B84" s="5" t="s">
        <v>188</v>
      </c>
      <c r="C84">
        <v>21.8</v>
      </c>
      <c r="D84">
        <v>-5.72</v>
      </c>
      <c r="E84">
        <v>21.08</v>
      </c>
      <c r="F84">
        <v>8.5</v>
      </c>
      <c r="G84">
        <v>-12.7</v>
      </c>
      <c r="H84">
        <v>59.34</v>
      </c>
      <c r="I84">
        <v>-25.83</v>
      </c>
      <c r="J84">
        <v>-24.01</v>
      </c>
      <c r="K84">
        <v>103.16</v>
      </c>
      <c r="L84">
        <v>-15.78</v>
      </c>
      <c r="M84">
        <v>-51.97</v>
      </c>
      <c r="N84">
        <v>13.3</v>
      </c>
      <c r="O84">
        <v>36.340000000000003</v>
      </c>
      <c r="P84">
        <v>56.46</v>
      </c>
      <c r="Q84">
        <v>60.62</v>
      </c>
      <c r="R84">
        <v>8.0399999999999991</v>
      </c>
      <c r="S84">
        <v>4.76</v>
      </c>
      <c r="T84">
        <v>15.81</v>
      </c>
      <c r="U84">
        <v>-7.94</v>
      </c>
      <c r="V84">
        <v>212.32</v>
      </c>
    </row>
    <row r="85" spans="1:22" x14ac:dyDescent="0.25">
      <c r="A85" s="5" t="s">
        <v>189</v>
      </c>
      <c r="B85" s="5" t="s">
        <v>190</v>
      </c>
      <c r="C85">
        <v>12.39</v>
      </c>
      <c r="D85">
        <v>7.95</v>
      </c>
      <c r="E85">
        <v>5.63</v>
      </c>
      <c r="F85">
        <v>18.38</v>
      </c>
      <c r="G85">
        <v>6.94</v>
      </c>
      <c r="H85">
        <v>3.17</v>
      </c>
      <c r="I85">
        <v>17.77</v>
      </c>
      <c r="J85">
        <v>21.12</v>
      </c>
      <c r="K85">
        <v>11.8</v>
      </c>
      <c r="L85">
        <v>-18.149999999999999</v>
      </c>
      <c r="M85">
        <v>-0.78</v>
      </c>
      <c r="N85">
        <v>35.369999999999997</v>
      </c>
      <c r="O85">
        <v>51.14</v>
      </c>
      <c r="P85">
        <v>41.71</v>
      </c>
      <c r="Q85">
        <v>24.47</v>
      </c>
      <c r="R85">
        <v>9.5399999999999991</v>
      </c>
      <c r="S85">
        <v>4.21</v>
      </c>
      <c r="T85">
        <v>73.400000000000006</v>
      </c>
      <c r="U85" t="s">
        <v>67</v>
      </c>
      <c r="V85" t="s">
        <v>67</v>
      </c>
    </row>
    <row r="86" spans="1:22" x14ac:dyDescent="0.25">
      <c r="A86" s="5" t="s">
        <v>191</v>
      </c>
      <c r="B86" s="5" t="s">
        <v>192</v>
      </c>
      <c r="C86">
        <v>6.59</v>
      </c>
      <c r="D86">
        <v>14.1</v>
      </c>
      <c r="E86">
        <v>10.08</v>
      </c>
      <c r="F86">
        <v>1.06</v>
      </c>
      <c r="G86">
        <v>19.989999999999998</v>
      </c>
      <c r="H86">
        <v>19.38</v>
      </c>
      <c r="I86">
        <v>-2.89</v>
      </c>
      <c r="J86">
        <v>4.9400000000000004</v>
      </c>
      <c r="K86">
        <v>17.010000000000002</v>
      </c>
      <c r="L86">
        <v>7.67</v>
      </c>
      <c r="M86">
        <v>22.95</v>
      </c>
      <c r="N86">
        <v>34.950000000000003</v>
      </c>
      <c r="O86">
        <v>33.24</v>
      </c>
      <c r="P86">
        <v>29.14</v>
      </c>
      <c r="Q86">
        <v>16.260000000000002</v>
      </c>
      <c r="R86">
        <v>46.6</v>
      </c>
      <c r="S86" t="s">
        <v>67</v>
      </c>
      <c r="T86" t="s">
        <v>67</v>
      </c>
      <c r="U86" t="s">
        <v>67</v>
      </c>
      <c r="V86" t="s">
        <v>67</v>
      </c>
    </row>
    <row r="87" spans="1:22" x14ac:dyDescent="0.25">
      <c r="A87" s="5" t="s">
        <v>193</v>
      </c>
      <c r="B87" s="5" t="s">
        <v>194</v>
      </c>
      <c r="C87">
        <v>12.98</v>
      </c>
      <c r="D87">
        <v>5.61</v>
      </c>
      <c r="E87">
        <v>7.51</v>
      </c>
      <c r="F87">
        <v>9.0399999999999991</v>
      </c>
      <c r="G87">
        <v>13.83</v>
      </c>
      <c r="H87">
        <v>21.16</v>
      </c>
      <c r="I87">
        <v>16.03</v>
      </c>
      <c r="J87">
        <v>19.09</v>
      </c>
      <c r="K87">
        <v>23.07</v>
      </c>
      <c r="L87">
        <v>11.96</v>
      </c>
      <c r="M87">
        <v>34.770000000000003</v>
      </c>
      <c r="N87" t="s">
        <v>67</v>
      </c>
      <c r="O87" t="s">
        <v>67</v>
      </c>
      <c r="P87" t="s">
        <v>67</v>
      </c>
      <c r="Q87" t="s">
        <v>67</v>
      </c>
      <c r="R87" t="s">
        <v>67</v>
      </c>
      <c r="S87" t="s">
        <v>67</v>
      </c>
      <c r="T87" t="s">
        <v>67</v>
      </c>
      <c r="U87" t="s">
        <v>67</v>
      </c>
      <c r="V87" t="s">
        <v>67</v>
      </c>
    </row>
    <row r="88" spans="1:22" x14ac:dyDescent="0.25">
      <c r="A88" s="5" t="s">
        <v>195</v>
      </c>
      <c r="B88" s="5" t="s">
        <v>196</v>
      </c>
      <c r="C88">
        <v>3.88</v>
      </c>
      <c r="D88">
        <v>1.67</v>
      </c>
      <c r="E88">
        <v>2.0499999999999998</v>
      </c>
      <c r="F88">
        <v>10.38</v>
      </c>
      <c r="G88">
        <v>1.1299999999999999</v>
      </c>
      <c r="H88">
        <v>0.74</v>
      </c>
      <c r="I88">
        <v>-8.0299999999999994</v>
      </c>
      <c r="J88">
        <v>2.71</v>
      </c>
      <c r="K88">
        <v>0.52</v>
      </c>
      <c r="L88">
        <v>3.01</v>
      </c>
      <c r="M88">
        <v>0.95</v>
      </c>
      <c r="N88">
        <v>0.27</v>
      </c>
      <c r="O88">
        <v>0.87</v>
      </c>
      <c r="P88">
        <v>0.71</v>
      </c>
      <c r="Q88">
        <v>1.33</v>
      </c>
      <c r="R88">
        <v>0.4</v>
      </c>
      <c r="S88" t="s">
        <v>67</v>
      </c>
      <c r="T88" t="s">
        <v>67</v>
      </c>
      <c r="U88" t="s">
        <v>67</v>
      </c>
      <c r="V88" t="s">
        <v>67</v>
      </c>
    </row>
    <row r="89" spans="1:22" x14ac:dyDescent="0.25">
      <c r="A89" s="5" t="s">
        <v>197</v>
      </c>
      <c r="B89" s="5" t="s">
        <v>198</v>
      </c>
      <c r="C89">
        <v>17.760000000000002</v>
      </c>
      <c r="D89">
        <v>-9.93</v>
      </c>
      <c r="E89">
        <v>23.56</v>
      </c>
      <c r="F89">
        <v>11.63</v>
      </c>
      <c r="G89">
        <v>-1.43</v>
      </c>
      <c r="H89">
        <v>36.299999999999997</v>
      </c>
      <c r="I89">
        <v>-23.79</v>
      </c>
      <c r="J89">
        <v>-15.85</v>
      </c>
      <c r="K89">
        <v>118.26</v>
      </c>
      <c r="L89">
        <v>-17.25</v>
      </c>
      <c r="M89">
        <v>-57.71</v>
      </c>
      <c r="N89">
        <v>12.04</v>
      </c>
      <c r="O89">
        <v>30.93</v>
      </c>
      <c r="P89">
        <v>45.82</v>
      </c>
      <c r="Q89">
        <v>53.7</v>
      </c>
      <c r="R89">
        <v>0.84</v>
      </c>
      <c r="S89">
        <v>29.53</v>
      </c>
      <c r="T89">
        <v>26.29</v>
      </c>
      <c r="U89">
        <v>28.45</v>
      </c>
      <c r="V89">
        <v>103.86</v>
      </c>
    </row>
    <row r="90" spans="1:22" x14ac:dyDescent="0.25">
      <c r="A90" s="5" t="s">
        <v>199</v>
      </c>
      <c r="B90" s="5" t="s">
        <v>200</v>
      </c>
      <c r="C90">
        <v>10.46</v>
      </c>
      <c r="D90">
        <v>8.42</v>
      </c>
      <c r="E90">
        <v>11.25</v>
      </c>
      <c r="F90">
        <v>15.5</v>
      </c>
      <c r="G90">
        <v>3.69</v>
      </c>
      <c r="H90">
        <v>-1.1100000000000001</v>
      </c>
      <c r="I90">
        <v>26.21</v>
      </c>
      <c r="J90">
        <v>28.39</v>
      </c>
      <c r="K90">
        <v>14.43</v>
      </c>
      <c r="L90">
        <v>-20.97</v>
      </c>
      <c r="M90">
        <v>-4.91</v>
      </c>
      <c r="N90">
        <v>29.6</v>
      </c>
      <c r="O90">
        <v>43.48</v>
      </c>
      <c r="P90">
        <v>33.450000000000003</v>
      </c>
      <c r="Q90">
        <v>28.02</v>
      </c>
      <c r="R90">
        <v>18.89</v>
      </c>
      <c r="S90">
        <v>28.09</v>
      </c>
      <c r="T90">
        <v>52.87</v>
      </c>
      <c r="U90" t="s">
        <v>67</v>
      </c>
      <c r="V90" t="s">
        <v>67</v>
      </c>
    </row>
    <row r="91" spans="1:22" x14ac:dyDescent="0.25">
      <c r="A91" s="5" t="s">
        <v>201</v>
      </c>
      <c r="B91" s="5" t="s">
        <v>202</v>
      </c>
      <c r="C91">
        <v>8.32</v>
      </c>
      <c r="D91">
        <v>12.03</v>
      </c>
      <c r="E91">
        <v>9.25</v>
      </c>
      <c r="F91">
        <v>1.37</v>
      </c>
      <c r="G91">
        <v>22.7</v>
      </c>
      <c r="H91">
        <v>19.53</v>
      </c>
      <c r="I91">
        <v>0.73</v>
      </c>
      <c r="J91">
        <v>7.9</v>
      </c>
      <c r="K91">
        <v>17.25</v>
      </c>
      <c r="L91">
        <v>2.77</v>
      </c>
      <c r="M91">
        <v>16.96</v>
      </c>
      <c r="N91">
        <v>28.67</v>
      </c>
      <c r="O91">
        <v>32.159999999999997</v>
      </c>
      <c r="P91">
        <v>31.24</v>
      </c>
      <c r="Q91">
        <v>27.76</v>
      </c>
      <c r="R91">
        <v>37.79</v>
      </c>
      <c r="S91" t="s">
        <v>67</v>
      </c>
      <c r="T91" t="s">
        <v>67</v>
      </c>
      <c r="U91" t="s">
        <v>67</v>
      </c>
      <c r="V91" t="s">
        <v>67</v>
      </c>
    </row>
    <row r="92" spans="1:22" x14ac:dyDescent="0.25">
      <c r="A92" s="5" t="s">
        <v>203</v>
      </c>
      <c r="B92" s="5" t="s">
        <v>204</v>
      </c>
      <c r="C92">
        <v>13.93</v>
      </c>
      <c r="D92">
        <v>6.38</v>
      </c>
      <c r="E92">
        <v>8.58</v>
      </c>
      <c r="F92">
        <v>9.31</v>
      </c>
      <c r="G92">
        <v>12.73</v>
      </c>
      <c r="H92">
        <v>18.239999999999998</v>
      </c>
      <c r="I92">
        <v>14.7</v>
      </c>
      <c r="J92">
        <v>20.03</v>
      </c>
      <c r="K92">
        <v>24.25</v>
      </c>
      <c r="L92">
        <v>15.26</v>
      </c>
      <c r="M92">
        <v>27.38</v>
      </c>
      <c r="N92" t="s">
        <v>67</v>
      </c>
      <c r="O92" t="s">
        <v>67</v>
      </c>
      <c r="P92" t="s">
        <v>67</v>
      </c>
      <c r="Q92" t="s">
        <v>67</v>
      </c>
      <c r="R92" t="s">
        <v>67</v>
      </c>
      <c r="S92" t="s">
        <v>67</v>
      </c>
      <c r="T92" t="s">
        <v>67</v>
      </c>
      <c r="U92" t="s">
        <v>67</v>
      </c>
      <c r="V92" t="s">
        <v>67</v>
      </c>
    </row>
    <row r="93" spans="1:22" x14ac:dyDescent="0.25">
      <c r="A93" s="5" t="s">
        <v>205</v>
      </c>
      <c r="B93" s="5" t="s">
        <v>206</v>
      </c>
      <c r="C93">
        <v>87.17</v>
      </c>
      <c r="D93">
        <v>-13.17</v>
      </c>
      <c r="E93">
        <v>97.87</v>
      </c>
      <c r="F93">
        <v>-99.43</v>
      </c>
      <c r="G93">
        <v>9112.09</v>
      </c>
      <c r="H93">
        <v>5.83</v>
      </c>
      <c r="I93">
        <v>26.59</v>
      </c>
      <c r="J93">
        <v>25.25</v>
      </c>
      <c r="K93">
        <v>-6.33</v>
      </c>
      <c r="L93">
        <v>-23.88</v>
      </c>
      <c r="M93">
        <v>82.06</v>
      </c>
      <c r="N93">
        <v>-76.040000000000006</v>
      </c>
      <c r="O93">
        <v>91.81</v>
      </c>
      <c r="P93">
        <v>22.8</v>
      </c>
      <c r="Q93">
        <v>21.94</v>
      </c>
      <c r="R93">
        <v>23.19</v>
      </c>
      <c r="S93">
        <v>-0.11</v>
      </c>
      <c r="T93">
        <v>-41.79</v>
      </c>
      <c r="U93" t="s">
        <v>67</v>
      </c>
      <c r="V93" t="s">
        <v>67</v>
      </c>
    </row>
    <row r="94" spans="1:22" x14ac:dyDescent="0.25">
      <c r="A94" s="5" t="s">
        <v>207</v>
      </c>
      <c r="B94" s="5" t="s">
        <v>208</v>
      </c>
      <c r="C94">
        <v>57.29</v>
      </c>
      <c r="D94">
        <v>-4.91</v>
      </c>
      <c r="E94">
        <v>3036.84</v>
      </c>
      <c r="F94">
        <v>3006.16</v>
      </c>
      <c r="G94">
        <v>3048.17</v>
      </c>
      <c r="H94">
        <v>19.22</v>
      </c>
      <c r="I94">
        <v>15.17</v>
      </c>
      <c r="J94">
        <v>-1.65</v>
      </c>
      <c r="K94">
        <v>17.28</v>
      </c>
      <c r="L94">
        <v>-5.95</v>
      </c>
      <c r="M94">
        <v>32.61</v>
      </c>
      <c r="N94">
        <v>12.86</v>
      </c>
      <c r="O94">
        <v>45.52</v>
      </c>
      <c r="P94">
        <v>22.64</v>
      </c>
      <c r="Q94">
        <v>15.01</v>
      </c>
      <c r="R94">
        <v>-6.24</v>
      </c>
      <c r="S94" t="s">
        <v>67</v>
      </c>
      <c r="T94" t="s">
        <v>67</v>
      </c>
      <c r="U94" t="s">
        <v>67</v>
      </c>
      <c r="V94" t="s">
        <v>67</v>
      </c>
    </row>
    <row r="95" spans="1:22" x14ac:dyDescent="0.25">
      <c r="A95" s="5" t="s">
        <v>209</v>
      </c>
      <c r="B95" s="5" t="s">
        <v>210</v>
      </c>
      <c r="C95">
        <v>1836.91</v>
      </c>
      <c r="D95">
        <v>1820.64</v>
      </c>
      <c r="E95">
        <v>1828.59</v>
      </c>
      <c r="F95">
        <v>1814.07</v>
      </c>
      <c r="G95">
        <v>1832.69</v>
      </c>
      <c r="H95">
        <v>5.49</v>
      </c>
      <c r="I95">
        <v>20.74</v>
      </c>
      <c r="J95">
        <v>0.21</v>
      </c>
      <c r="K95">
        <v>13.52</v>
      </c>
      <c r="L95">
        <v>19.350000000000001</v>
      </c>
      <c r="M95">
        <v>28.51</v>
      </c>
      <c r="N95">
        <v>16.739999999999998</v>
      </c>
      <c r="O95">
        <v>31.93</v>
      </c>
      <c r="P95">
        <v>5.21</v>
      </c>
      <c r="Q95" t="s">
        <v>67</v>
      </c>
      <c r="R95" t="s">
        <v>67</v>
      </c>
      <c r="S95" t="s">
        <v>67</v>
      </c>
      <c r="T95" t="s">
        <v>67</v>
      </c>
      <c r="U95" t="s">
        <v>67</v>
      </c>
      <c r="V95" t="s">
        <v>67</v>
      </c>
    </row>
    <row r="96" spans="1:22" x14ac:dyDescent="0.25">
      <c r="A96" s="5" t="s">
        <v>211</v>
      </c>
      <c r="B96" s="5" t="s">
        <v>212</v>
      </c>
      <c r="C96">
        <v>921.2</v>
      </c>
      <c r="D96">
        <v>920.69</v>
      </c>
      <c r="E96">
        <v>914.4</v>
      </c>
      <c r="F96">
        <v>913.79</v>
      </c>
      <c r="G96">
        <v>926.02</v>
      </c>
      <c r="H96">
        <v>17</v>
      </c>
      <c r="I96">
        <v>18.739999999999998</v>
      </c>
      <c r="J96">
        <v>16.07</v>
      </c>
      <c r="K96">
        <v>9.3699999999999992</v>
      </c>
      <c r="L96" t="s">
        <v>67</v>
      </c>
      <c r="M96" t="s">
        <v>67</v>
      </c>
      <c r="N96" t="s">
        <v>67</v>
      </c>
      <c r="O96" t="s">
        <v>67</v>
      </c>
      <c r="P96" t="s">
        <v>67</v>
      </c>
      <c r="Q96" t="s">
        <v>67</v>
      </c>
      <c r="R96" t="s">
        <v>67</v>
      </c>
      <c r="S96" t="s">
        <v>67</v>
      </c>
      <c r="T96" t="s">
        <v>67</v>
      </c>
      <c r="U96" t="s">
        <v>67</v>
      </c>
      <c r="V96" t="s">
        <v>67</v>
      </c>
    </row>
    <row r="97" spans="1:23" x14ac:dyDescent="0.25">
      <c r="A97" s="5" t="s">
        <v>213</v>
      </c>
      <c r="B97" s="5" t="s">
        <v>214</v>
      </c>
      <c r="C97">
        <v>3014</v>
      </c>
      <c r="D97">
        <v>2150</v>
      </c>
      <c r="E97">
        <v>1100</v>
      </c>
      <c r="F97">
        <v>1354</v>
      </c>
      <c r="G97">
        <v>-106.4</v>
      </c>
      <c r="H97">
        <v>447.4</v>
      </c>
      <c r="I97">
        <v>491</v>
      </c>
      <c r="J97">
        <v>-327.9</v>
      </c>
      <c r="K97">
        <v>29.1</v>
      </c>
      <c r="L97">
        <v>211.2</v>
      </c>
      <c r="M97">
        <v>181.3</v>
      </c>
      <c r="N97">
        <v>647.1</v>
      </c>
      <c r="O97">
        <v>-722.2</v>
      </c>
      <c r="P97">
        <v>1022</v>
      </c>
      <c r="Q97">
        <v>857.1</v>
      </c>
      <c r="R97">
        <v>1096</v>
      </c>
      <c r="S97">
        <v>682.9</v>
      </c>
      <c r="T97">
        <v>-283.89999999999998</v>
      </c>
      <c r="U97">
        <v>938.7</v>
      </c>
      <c r="V97">
        <v>-31.9</v>
      </c>
      <c r="W97" t="s">
        <v>67</v>
      </c>
    </row>
  </sheetData>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V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3" width="20" customWidth="1"/>
    <col min="14" max="16" width="12" customWidth="1"/>
    <col min="17" max="17" width="21" customWidth="1"/>
    <col min="18" max="18" width="20" customWidth="1"/>
    <col min="19" max="20" width="12" customWidth="1"/>
    <col min="21" max="21" width="20" customWidth="1"/>
    <col min="22" max="22" width="8" customWidth="1"/>
  </cols>
  <sheetData>
    <row r="1" spans="1:22" ht="18.75" customHeight="1" x14ac:dyDescent="0.3">
      <c r="A1" s="1" t="s">
        <v>1433</v>
      </c>
      <c r="B1" s="2" t="s">
        <v>1434</v>
      </c>
      <c r="C1" s="2"/>
      <c r="D1" s="2"/>
      <c r="E1" s="2"/>
      <c r="F1" s="2" t="str">
        <f>HYPERLINK("dax-30_Stock_Data_EUR.xlsx#INDEX!A1", "Back to INDEX")</f>
        <v>Back to INDEX</v>
      </c>
      <c r="G1" s="2"/>
      <c r="H1" s="2"/>
      <c r="I1" s="2"/>
      <c r="J1" s="2"/>
      <c r="K1" s="2"/>
      <c r="L1" s="2"/>
      <c r="M1" s="2"/>
      <c r="N1" s="2"/>
      <c r="O1" s="2"/>
      <c r="P1" s="2"/>
      <c r="Q1" s="2"/>
      <c r="R1" s="2"/>
      <c r="S1" s="2"/>
      <c r="T1" s="2"/>
      <c r="U1" s="2"/>
      <c r="V1" s="2"/>
    </row>
    <row r="2" spans="1:22" x14ac:dyDescent="0.25">
      <c r="A2" s="3"/>
      <c r="B2" s="4"/>
      <c r="C2" s="4"/>
      <c r="D2" s="4"/>
      <c r="E2" s="4"/>
      <c r="F2" s="4"/>
      <c r="G2" s="4"/>
      <c r="H2" s="4"/>
      <c r="I2" s="4"/>
      <c r="J2" s="4"/>
      <c r="K2" s="4"/>
      <c r="L2" s="4"/>
      <c r="M2" s="4"/>
      <c r="N2" s="4"/>
      <c r="O2" s="4"/>
      <c r="P2" s="4"/>
      <c r="Q2" s="4"/>
      <c r="R2" s="4"/>
      <c r="S2" s="4"/>
      <c r="T2" s="4"/>
      <c r="U2" s="4"/>
      <c r="V2" s="4"/>
    </row>
    <row r="3" spans="1:22" x14ac:dyDescent="0.25">
      <c r="A3" s="5" t="s">
        <v>3</v>
      </c>
      <c r="C3" s="5" t="s">
        <v>4</v>
      </c>
      <c r="D3" s="5"/>
      <c r="G3" s="5" t="s">
        <v>5</v>
      </c>
      <c r="H3" s="5"/>
      <c r="J3" s="5" t="s">
        <v>6</v>
      </c>
      <c r="K3" s="5"/>
    </row>
    <row r="4" spans="1:22" x14ac:dyDescent="0.25">
      <c r="A4" s="5" t="s">
        <v>7</v>
      </c>
      <c r="B4" t="s">
        <v>1043</v>
      </c>
      <c r="C4" s="5" t="s">
        <v>9</v>
      </c>
      <c r="D4" s="5"/>
      <c r="E4" t="s">
        <v>1435</v>
      </c>
      <c r="G4" t="s">
        <v>678</v>
      </c>
      <c r="H4" t="s">
        <v>220</v>
      </c>
      <c r="J4" t="s">
        <v>1436</v>
      </c>
      <c r="L4" t="s">
        <v>1437</v>
      </c>
    </row>
    <row r="5" spans="1:22" x14ac:dyDescent="0.25">
      <c r="A5" s="5" t="s">
        <v>15</v>
      </c>
      <c r="B5" t="s">
        <v>1438</v>
      </c>
      <c r="C5" s="5" t="s">
        <v>17</v>
      </c>
      <c r="D5" s="5"/>
      <c r="E5" t="s">
        <v>1439</v>
      </c>
      <c r="G5" t="s">
        <v>1440</v>
      </c>
      <c r="H5" t="s">
        <v>12</v>
      </c>
      <c r="J5" t="s">
        <v>1441</v>
      </c>
      <c r="L5" t="s">
        <v>1442</v>
      </c>
    </row>
    <row r="6" spans="1:22" x14ac:dyDescent="0.25">
      <c r="A6" s="5" t="s">
        <v>23</v>
      </c>
      <c r="B6" t="s">
        <v>1443</v>
      </c>
      <c r="C6" s="5" t="s">
        <v>25</v>
      </c>
      <c r="D6" s="5"/>
      <c r="E6" t="s">
        <v>1444</v>
      </c>
      <c r="G6" t="s">
        <v>273</v>
      </c>
      <c r="H6" t="s">
        <v>20</v>
      </c>
      <c r="J6" t="s">
        <v>1445</v>
      </c>
      <c r="L6" t="s">
        <v>1446</v>
      </c>
    </row>
    <row r="7" spans="1:22" x14ac:dyDescent="0.25">
      <c r="A7" s="5" t="s">
        <v>29</v>
      </c>
      <c r="B7" t="s">
        <v>277</v>
      </c>
      <c r="C7" s="5" t="s">
        <v>31</v>
      </c>
      <c r="D7" s="5"/>
      <c r="E7" t="s">
        <v>1447</v>
      </c>
      <c r="G7" t="s">
        <v>1448</v>
      </c>
      <c r="H7" t="s">
        <v>28</v>
      </c>
      <c r="J7" t="s">
        <v>1449</v>
      </c>
      <c r="L7" t="s">
        <v>860</v>
      </c>
    </row>
    <row r="8" spans="1:22" x14ac:dyDescent="0.25">
      <c r="A8" s="5" t="s">
        <v>35</v>
      </c>
      <c r="B8" t="s">
        <v>36</v>
      </c>
      <c r="C8" s="5" t="s">
        <v>37</v>
      </c>
      <c r="D8" s="5"/>
      <c r="E8" t="s">
        <v>1450</v>
      </c>
      <c r="G8" t="s">
        <v>33</v>
      </c>
      <c r="H8" t="s">
        <v>34</v>
      </c>
      <c r="J8" t="s">
        <v>234</v>
      </c>
      <c r="L8" t="s">
        <v>1451</v>
      </c>
    </row>
    <row r="9" spans="1:22" x14ac:dyDescent="0.25">
      <c r="A9" s="5" t="s">
        <v>41</v>
      </c>
      <c r="B9" t="s">
        <v>42</v>
      </c>
      <c r="C9" s="5" t="s">
        <v>43</v>
      </c>
      <c r="D9" s="5"/>
      <c r="E9" t="s">
        <v>1452</v>
      </c>
      <c r="G9" t="s">
        <v>239</v>
      </c>
      <c r="H9" t="s">
        <v>40</v>
      </c>
      <c r="J9" t="s">
        <v>21</v>
      </c>
      <c r="L9" t="s">
        <v>1453</v>
      </c>
    </row>
    <row r="10" spans="1:22" x14ac:dyDescent="0.25">
      <c r="A10" s="5" t="s">
        <v>45</v>
      </c>
      <c r="B10" t="s">
        <v>322</v>
      </c>
      <c r="C10" s="5" t="s">
        <v>47</v>
      </c>
      <c r="D10" s="5"/>
      <c r="E10" t="s">
        <v>1454</v>
      </c>
    </row>
    <row r="11" spans="1:22" x14ac:dyDescent="0.25">
      <c r="A11" s="5" t="s">
        <v>49</v>
      </c>
      <c r="B11" t="s">
        <v>323</v>
      </c>
    </row>
    <row r="12" spans="1:22" x14ac:dyDescent="0.25">
      <c r="A12" s="5" t="s">
        <v>51</v>
      </c>
      <c r="B12" t="s">
        <v>423</v>
      </c>
    </row>
    <row r="13" spans="1:22" x14ac:dyDescent="0.25">
      <c r="A13" s="5" t="s">
        <v>53</v>
      </c>
      <c r="B13" t="s">
        <v>1455</v>
      </c>
    </row>
    <row r="14" spans="1:22" x14ac:dyDescent="0.25">
      <c r="A14" s="5" t="s">
        <v>55</v>
      </c>
      <c r="B14" t="s">
        <v>1456</v>
      </c>
    </row>
    <row r="15" spans="1:22" x14ac:dyDescent="0.25">
      <c r="A15" s="5" t="s">
        <v>57</v>
      </c>
      <c r="B15" t="s">
        <v>1457</v>
      </c>
    </row>
    <row r="16" spans="1:22" x14ac:dyDescent="0.25">
      <c r="A16" s="5" t="s">
        <v>59</v>
      </c>
      <c r="B16" t="s">
        <v>1458</v>
      </c>
    </row>
    <row r="17" spans="1:22" x14ac:dyDescent="0.25">
      <c r="A17" s="5" t="s">
        <v>61</v>
      </c>
      <c r="B17" t="s">
        <v>1459</v>
      </c>
    </row>
    <row r="18" spans="1:22" x14ac:dyDescent="0.25">
      <c r="A18" s="3"/>
      <c r="B18" s="4"/>
      <c r="C18" s="4"/>
      <c r="D18" s="4"/>
      <c r="E18" s="4"/>
      <c r="F18" s="4"/>
      <c r="G18" s="4"/>
      <c r="H18" s="4"/>
      <c r="I18" s="4"/>
      <c r="J18" s="4"/>
      <c r="K18" s="4"/>
      <c r="L18" s="4"/>
      <c r="M18" s="4"/>
      <c r="N18" s="4"/>
      <c r="O18" s="4"/>
      <c r="P18" s="4"/>
      <c r="Q18" s="4"/>
      <c r="R18" s="4"/>
      <c r="S18" s="4"/>
      <c r="T18" s="4"/>
      <c r="U18" s="4"/>
      <c r="V18" s="4"/>
    </row>
    <row r="19" spans="1:22"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row>
    <row r="20" spans="1:22" x14ac:dyDescent="0.25">
      <c r="A20" s="5" t="s">
        <v>65</v>
      </c>
      <c r="B20" s="5" t="s">
        <v>66</v>
      </c>
      <c r="C20">
        <v>225.9</v>
      </c>
      <c r="D20">
        <v>225</v>
      </c>
      <c r="E20">
        <v>218.5</v>
      </c>
      <c r="F20">
        <v>205.1</v>
      </c>
      <c r="G20">
        <v>202.9</v>
      </c>
      <c r="H20">
        <v>200.8</v>
      </c>
      <c r="I20">
        <v>188</v>
      </c>
      <c r="J20">
        <v>211.2</v>
      </c>
      <c r="K20">
        <v>190</v>
      </c>
      <c r="L20">
        <v>144.19999999999999</v>
      </c>
      <c r="M20">
        <v>127.6</v>
      </c>
      <c r="N20">
        <v>115.3</v>
      </c>
      <c r="O20">
        <v>95.8</v>
      </c>
      <c r="P20">
        <v>92.9</v>
      </c>
      <c r="Q20">
        <v>72.099999999999994</v>
      </c>
      <c r="R20">
        <v>61.4</v>
      </c>
      <c r="S20">
        <v>49.3</v>
      </c>
      <c r="T20">
        <v>46.5</v>
      </c>
      <c r="U20">
        <v>22.7</v>
      </c>
      <c r="V20" t="s">
        <v>67</v>
      </c>
    </row>
    <row r="21" spans="1:22" x14ac:dyDescent="0.25">
      <c r="A21" s="5" t="s">
        <v>68</v>
      </c>
      <c r="B21" s="5" t="s">
        <v>69</v>
      </c>
      <c r="C21">
        <v>197.5</v>
      </c>
      <c r="D21">
        <v>199.1</v>
      </c>
      <c r="E21">
        <v>192.4</v>
      </c>
      <c r="F21">
        <v>178.6</v>
      </c>
      <c r="G21">
        <v>176.3</v>
      </c>
      <c r="H21">
        <v>177.5</v>
      </c>
      <c r="I21">
        <v>165.4</v>
      </c>
      <c r="J21">
        <v>181</v>
      </c>
      <c r="K21">
        <v>165.7</v>
      </c>
      <c r="L21">
        <v>124</v>
      </c>
      <c r="M21">
        <v>110.7</v>
      </c>
      <c r="N21">
        <v>98.1</v>
      </c>
      <c r="O21">
        <v>77.2</v>
      </c>
      <c r="P21">
        <v>86.3</v>
      </c>
      <c r="Q21">
        <v>57.5</v>
      </c>
      <c r="R21">
        <v>50.7</v>
      </c>
      <c r="S21">
        <v>14.1</v>
      </c>
      <c r="T21">
        <v>11.8</v>
      </c>
      <c r="U21">
        <v>-5.5</v>
      </c>
      <c r="V21">
        <v>-0.5</v>
      </c>
    </row>
    <row r="22" spans="1:22" x14ac:dyDescent="0.25">
      <c r="A22" s="5" t="s">
        <v>70</v>
      </c>
      <c r="B22" s="5" t="s">
        <v>71</v>
      </c>
      <c r="C22">
        <v>-154.80000000000001</v>
      </c>
      <c r="D22">
        <v>-97</v>
      </c>
      <c r="E22">
        <v>-26.6</v>
      </c>
      <c r="F22">
        <v>102.9</v>
      </c>
      <c r="G22">
        <v>218.4</v>
      </c>
      <c r="H22">
        <v>37.200000000000003</v>
      </c>
      <c r="I22">
        <v>22.2</v>
      </c>
      <c r="J22">
        <v>-77.5</v>
      </c>
      <c r="K22">
        <v>-37.299999999999997</v>
      </c>
      <c r="L22">
        <v>-27</v>
      </c>
      <c r="M22">
        <v>-70.599999999999994</v>
      </c>
      <c r="N22">
        <v>-11.1</v>
      </c>
      <c r="O22">
        <v>0.6</v>
      </c>
      <c r="P22">
        <v>37.799999999999997</v>
      </c>
      <c r="Q22">
        <v>23.6</v>
      </c>
      <c r="R22">
        <v>-12.5</v>
      </c>
      <c r="S22">
        <v>-7.6</v>
      </c>
      <c r="T22">
        <v>-6.9</v>
      </c>
      <c r="U22">
        <v>-6.8</v>
      </c>
      <c r="V22">
        <v>11.4</v>
      </c>
    </row>
    <row r="23" spans="1:22" x14ac:dyDescent="0.25">
      <c r="A23" s="5" t="s">
        <v>72</v>
      </c>
      <c r="B23" s="5" t="s">
        <v>73</v>
      </c>
      <c r="C23">
        <v>42.7</v>
      </c>
      <c r="D23">
        <v>102.1</v>
      </c>
      <c r="E23">
        <v>165.8</v>
      </c>
      <c r="F23">
        <v>281.5</v>
      </c>
      <c r="G23">
        <v>394.7</v>
      </c>
      <c r="H23">
        <v>214.7</v>
      </c>
      <c r="I23">
        <v>187.6</v>
      </c>
      <c r="J23">
        <v>103.5</v>
      </c>
      <c r="K23">
        <v>128.4</v>
      </c>
      <c r="L23">
        <v>97</v>
      </c>
      <c r="M23">
        <v>40.1</v>
      </c>
      <c r="N23">
        <v>87</v>
      </c>
      <c r="O23">
        <v>77.8</v>
      </c>
      <c r="P23">
        <v>124.1</v>
      </c>
      <c r="Q23">
        <v>81.099999999999994</v>
      </c>
      <c r="R23">
        <v>38.200000000000003</v>
      </c>
      <c r="S23">
        <v>6.5</v>
      </c>
      <c r="T23">
        <v>4.9000000000000004</v>
      </c>
      <c r="U23">
        <v>-12.3</v>
      </c>
      <c r="V23">
        <v>10.9</v>
      </c>
    </row>
    <row r="24" spans="1:22" x14ac:dyDescent="0.25">
      <c r="A24" s="5" t="s">
        <v>74</v>
      </c>
      <c r="B24" s="5" t="s">
        <v>75</v>
      </c>
      <c r="C24">
        <v>-69.400000000000006</v>
      </c>
      <c r="D24">
        <v>22.7</v>
      </c>
      <c r="E24">
        <v>31.5</v>
      </c>
      <c r="F24">
        <v>59.8</v>
      </c>
      <c r="G24">
        <v>85.4</v>
      </c>
      <c r="H24">
        <v>37.200000000000003</v>
      </c>
      <c r="I24">
        <v>16.600000000000001</v>
      </c>
      <c r="J24">
        <v>-19</v>
      </c>
      <c r="K24">
        <v>35</v>
      </c>
      <c r="L24">
        <v>15.2</v>
      </c>
      <c r="M24">
        <v>5.7</v>
      </c>
      <c r="N24">
        <v>18.100000000000001</v>
      </c>
      <c r="O24">
        <v>-16.3</v>
      </c>
      <c r="P24">
        <v>17.399999999999999</v>
      </c>
      <c r="Q24">
        <v>19.399999999999999</v>
      </c>
      <c r="R24">
        <v>10.8</v>
      </c>
      <c r="S24">
        <v>7.8</v>
      </c>
      <c r="T24">
        <v>7</v>
      </c>
      <c r="U24">
        <v>4.0999999999999996</v>
      </c>
      <c r="V24">
        <v>3.9</v>
      </c>
    </row>
    <row r="25" spans="1:22" x14ac:dyDescent="0.25">
      <c r="A25" s="5" t="s">
        <v>76</v>
      </c>
      <c r="B25" s="5" t="s">
        <v>77</v>
      </c>
      <c r="C25">
        <v>112.1</v>
      </c>
      <c r="D25">
        <v>79.400000000000006</v>
      </c>
      <c r="E25">
        <v>134.30000000000001</v>
      </c>
      <c r="F25">
        <v>221.8</v>
      </c>
      <c r="G25">
        <v>309.3</v>
      </c>
      <c r="H25">
        <v>177.4</v>
      </c>
      <c r="I25">
        <v>171</v>
      </c>
      <c r="J25">
        <v>122.5</v>
      </c>
      <c r="K25">
        <v>93.4</v>
      </c>
      <c r="L25">
        <v>81.8</v>
      </c>
      <c r="M25">
        <v>34.4</v>
      </c>
      <c r="N25">
        <v>68.900000000000006</v>
      </c>
      <c r="O25">
        <v>94.2</v>
      </c>
      <c r="P25">
        <v>106.7</v>
      </c>
      <c r="Q25">
        <v>61.7</v>
      </c>
      <c r="R25">
        <v>26.4</v>
      </c>
      <c r="S25">
        <v>-2.2999999999999998</v>
      </c>
      <c r="T25">
        <v>-3</v>
      </c>
      <c r="U25">
        <v>-16.8</v>
      </c>
      <c r="V25">
        <v>7</v>
      </c>
    </row>
    <row r="26" spans="1:22" x14ac:dyDescent="0.25">
      <c r="A26" s="5" t="s">
        <v>78</v>
      </c>
      <c r="B26" s="5" t="s">
        <v>79</v>
      </c>
      <c r="C26" t="s">
        <v>67</v>
      </c>
      <c r="D26" t="s">
        <v>67</v>
      </c>
      <c r="E26" t="s">
        <v>67</v>
      </c>
      <c r="F26" t="s">
        <v>67</v>
      </c>
      <c r="G26" t="s">
        <v>67</v>
      </c>
      <c r="H26" t="s">
        <v>67</v>
      </c>
      <c r="I26" t="s">
        <v>67</v>
      </c>
      <c r="J26" t="s">
        <v>67</v>
      </c>
      <c r="K26" t="s">
        <v>67</v>
      </c>
      <c r="L26" t="s">
        <v>67</v>
      </c>
      <c r="M26" t="s">
        <v>67</v>
      </c>
      <c r="N26" t="s">
        <v>67</v>
      </c>
      <c r="O26" t="s">
        <v>67</v>
      </c>
      <c r="P26">
        <v>-6.4</v>
      </c>
      <c r="Q26">
        <v>-12.9</v>
      </c>
      <c r="R26">
        <v>1.3</v>
      </c>
      <c r="S26">
        <v>1.7</v>
      </c>
      <c r="T26" t="s">
        <v>67</v>
      </c>
      <c r="U26" t="s">
        <v>67</v>
      </c>
      <c r="V26" t="s">
        <v>67</v>
      </c>
    </row>
    <row r="27" spans="1:22" x14ac:dyDescent="0.25">
      <c r="A27" s="5" t="s">
        <v>80</v>
      </c>
      <c r="B27" s="5" t="s">
        <v>81</v>
      </c>
      <c r="C27">
        <v>112.1</v>
      </c>
      <c r="D27">
        <v>79.400000000000006</v>
      </c>
      <c r="E27">
        <v>134.30000000000001</v>
      </c>
      <c r="F27">
        <v>221.8</v>
      </c>
      <c r="G27">
        <v>309.3</v>
      </c>
      <c r="H27">
        <v>177.4</v>
      </c>
      <c r="I27">
        <v>171</v>
      </c>
      <c r="J27">
        <v>122.5</v>
      </c>
      <c r="K27">
        <v>93.4</v>
      </c>
      <c r="L27">
        <v>81.8</v>
      </c>
      <c r="M27">
        <v>34.4</v>
      </c>
      <c r="N27">
        <v>68.900000000000006</v>
      </c>
      <c r="O27">
        <v>94.2</v>
      </c>
      <c r="P27">
        <v>100.3</v>
      </c>
      <c r="Q27">
        <v>48.7</v>
      </c>
      <c r="R27">
        <v>27.7</v>
      </c>
      <c r="S27">
        <v>-0.5</v>
      </c>
      <c r="T27">
        <v>-3</v>
      </c>
      <c r="U27">
        <v>-16.8</v>
      </c>
      <c r="V27">
        <v>7</v>
      </c>
    </row>
    <row r="28" spans="1:22" x14ac:dyDescent="0.25">
      <c r="A28" s="5" t="s">
        <v>82</v>
      </c>
      <c r="B28" s="5" t="s">
        <v>83</v>
      </c>
      <c r="C28">
        <v>170.2</v>
      </c>
      <c r="D28">
        <v>133.5</v>
      </c>
      <c r="E28">
        <v>122.1</v>
      </c>
      <c r="F28">
        <v>77.900000000000006</v>
      </c>
      <c r="G28">
        <v>83.5</v>
      </c>
      <c r="H28">
        <v>71.900000000000006</v>
      </c>
      <c r="I28">
        <v>55.7</v>
      </c>
      <c r="J28">
        <v>183.7</v>
      </c>
      <c r="K28">
        <v>85.3</v>
      </c>
      <c r="L28">
        <v>234.2</v>
      </c>
      <c r="M28">
        <v>91.9</v>
      </c>
      <c r="N28">
        <v>52.9</v>
      </c>
      <c r="O28">
        <v>137.1</v>
      </c>
      <c r="P28">
        <v>143.30000000000001</v>
      </c>
      <c r="Q28">
        <v>216.6</v>
      </c>
      <c r="R28">
        <v>167</v>
      </c>
      <c r="S28">
        <v>127</v>
      </c>
      <c r="T28">
        <v>185.6</v>
      </c>
      <c r="U28">
        <v>228.7</v>
      </c>
      <c r="V28">
        <v>345.3</v>
      </c>
    </row>
    <row r="29" spans="1:22" x14ac:dyDescent="0.25">
      <c r="A29" s="5" t="s">
        <v>84</v>
      </c>
      <c r="B29" s="5" t="s">
        <v>85</v>
      </c>
      <c r="C29">
        <v>4388</v>
      </c>
      <c r="D29">
        <v>4477</v>
      </c>
      <c r="E29">
        <v>4505</v>
      </c>
      <c r="F29">
        <v>4037</v>
      </c>
      <c r="G29">
        <v>3768</v>
      </c>
      <c r="H29">
        <v>3420</v>
      </c>
      <c r="I29">
        <v>3339</v>
      </c>
      <c r="J29">
        <v>3365</v>
      </c>
      <c r="K29">
        <v>3140</v>
      </c>
      <c r="L29">
        <v>2729</v>
      </c>
      <c r="M29">
        <v>2020</v>
      </c>
      <c r="N29">
        <v>1954</v>
      </c>
      <c r="O29">
        <v>1839</v>
      </c>
      <c r="P29">
        <v>1653</v>
      </c>
      <c r="Q29">
        <v>1327</v>
      </c>
      <c r="R29">
        <v>1203</v>
      </c>
      <c r="S29">
        <v>851.8</v>
      </c>
      <c r="T29">
        <v>814.7</v>
      </c>
      <c r="U29">
        <v>704.1</v>
      </c>
      <c r="V29">
        <v>589.79999999999995</v>
      </c>
    </row>
    <row r="30" spans="1:22" x14ac:dyDescent="0.25">
      <c r="A30" s="5" t="s">
        <v>86</v>
      </c>
      <c r="B30" s="5" t="s">
        <v>87</v>
      </c>
      <c r="C30">
        <v>4559</v>
      </c>
      <c r="D30">
        <v>4610</v>
      </c>
      <c r="E30">
        <v>4627</v>
      </c>
      <c r="F30">
        <v>4115</v>
      </c>
      <c r="G30">
        <v>3852</v>
      </c>
      <c r="H30">
        <v>3492</v>
      </c>
      <c r="I30">
        <v>3395</v>
      </c>
      <c r="J30">
        <v>3549</v>
      </c>
      <c r="K30">
        <v>3225</v>
      </c>
      <c r="L30">
        <v>2964</v>
      </c>
      <c r="M30">
        <v>2112</v>
      </c>
      <c r="N30">
        <v>2007</v>
      </c>
      <c r="O30">
        <v>1976</v>
      </c>
      <c r="P30">
        <v>1796</v>
      </c>
      <c r="Q30">
        <v>1544</v>
      </c>
      <c r="R30">
        <v>1370</v>
      </c>
      <c r="S30">
        <v>980.7</v>
      </c>
      <c r="T30">
        <v>1000</v>
      </c>
      <c r="U30">
        <v>932.8</v>
      </c>
      <c r="V30">
        <v>935.9</v>
      </c>
    </row>
    <row r="31" spans="1:22" x14ac:dyDescent="0.25">
      <c r="A31" s="5" t="s">
        <v>88</v>
      </c>
      <c r="B31" s="5" t="s">
        <v>89</v>
      </c>
      <c r="C31">
        <v>111.1</v>
      </c>
      <c r="D31">
        <v>53.6</v>
      </c>
      <c r="E31">
        <v>56.7</v>
      </c>
      <c r="F31">
        <v>222.5</v>
      </c>
      <c r="G31">
        <v>68.900000000000006</v>
      </c>
      <c r="H31">
        <v>79.8</v>
      </c>
      <c r="I31">
        <v>123.4</v>
      </c>
      <c r="J31">
        <v>247.9</v>
      </c>
      <c r="K31">
        <v>167</v>
      </c>
      <c r="L31">
        <v>86.2</v>
      </c>
      <c r="M31">
        <v>41.2</v>
      </c>
      <c r="N31">
        <v>52.7</v>
      </c>
      <c r="O31">
        <v>88.2</v>
      </c>
      <c r="P31">
        <v>64.599999999999994</v>
      </c>
      <c r="Q31">
        <v>69.900000000000006</v>
      </c>
      <c r="R31">
        <v>36.5</v>
      </c>
      <c r="S31" t="s">
        <v>67</v>
      </c>
      <c r="T31" t="s">
        <v>67</v>
      </c>
      <c r="U31" t="s">
        <v>67</v>
      </c>
      <c r="V31" t="s">
        <v>67</v>
      </c>
    </row>
    <row r="32" spans="1:22" x14ac:dyDescent="0.25">
      <c r="A32" s="5" t="s">
        <v>90</v>
      </c>
      <c r="B32" s="5" t="s">
        <v>91</v>
      </c>
      <c r="C32">
        <v>1819</v>
      </c>
      <c r="D32">
        <v>1874</v>
      </c>
      <c r="E32">
        <v>1893</v>
      </c>
      <c r="F32">
        <v>1616</v>
      </c>
      <c r="G32">
        <v>1705</v>
      </c>
      <c r="H32">
        <v>1661</v>
      </c>
      <c r="I32">
        <v>1644</v>
      </c>
      <c r="J32">
        <v>1799</v>
      </c>
      <c r="K32">
        <v>1655</v>
      </c>
      <c r="L32">
        <v>1527</v>
      </c>
      <c r="M32">
        <v>1064</v>
      </c>
      <c r="N32">
        <v>1011</v>
      </c>
      <c r="O32">
        <v>963.1</v>
      </c>
      <c r="P32">
        <v>854.1</v>
      </c>
      <c r="Q32">
        <v>616.4</v>
      </c>
      <c r="R32">
        <v>597.70000000000005</v>
      </c>
      <c r="S32" t="s">
        <v>67</v>
      </c>
      <c r="T32" t="s">
        <v>67</v>
      </c>
      <c r="U32" t="s">
        <v>67</v>
      </c>
      <c r="V32" t="s">
        <v>67</v>
      </c>
    </row>
    <row r="33" spans="1:22" x14ac:dyDescent="0.25">
      <c r="A33" s="5" t="s">
        <v>92</v>
      </c>
      <c r="B33" s="5" t="s">
        <v>93</v>
      </c>
      <c r="C33">
        <v>2309</v>
      </c>
      <c r="D33">
        <v>2381</v>
      </c>
      <c r="E33">
        <v>2390</v>
      </c>
      <c r="F33">
        <v>2198</v>
      </c>
      <c r="G33">
        <v>2084</v>
      </c>
      <c r="H33">
        <v>1968</v>
      </c>
      <c r="I33">
        <v>1966</v>
      </c>
      <c r="J33">
        <v>2227</v>
      </c>
      <c r="K33">
        <v>2032</v>
      </c>
      <c r="L33">
        <v>1714</v>
      </c>
      <c r="M33">
        <v>1191</v>
      </c>
      <c r="N33">
        <v>1146</v>
      </c>
      <c r="O33">
        <v>1116</v>
      </c>
      <c r="P33">
        <v>999.9</v>
      </c>
      <c r="Q33">
        <v>756.1</v>
      </c>
      <c r="R33">
        <v>685.8</v>
      </c>
      <c r="S33">
        <v>445</v>
      </c>
      <c r="T33">
        <v>443.5</v>
      </c>
      <c r="U33">
        <v>335.7</v>
      </c>
      <c r="V33">
        <v>322.8</v>
      </c>
    </row>
    <row r="34" spans="1:22" x14ac:dyDescent="0.25">
      <c r="A34" s="5" t="s">
        <v>78</v>
      </c>
      <c r="B34" s="5" t="s">
        <v>79</v>
      </c>
      <c r="C34" t="s">
        <v>67</v>
      </c>
      <c r="D34" t="s">
        <v>67</v>
      </c>
      <c r="E34" t="s">
        <v>67</v>
      </c>
      <c r="F34" t="s">
        <v>67</v>
      </c>
      <c r="G34" t="s">
        <v>67</v>
      </c>
      <c r="H34" t="s">
        <v>67</v>
      </c>
      <c r="I34" t="s">
        <v>67</v>
      </c>
      <c r="J34" t="s">
        <v>67</v>
      </c>
      <c r="K34" t="s">
        <v>67</v>
      </c>
      <c r="L34" t="s">
        <v>67</v>
      </c>
      <c r="M34" t="s">
        <v>67</v>
      </c>
      <c r="N34" t="s">
        <v>67</v>
      </c>
      <c r="O34" t="s">
        <v>67</v>
      </c>
      <c r="P34" t="s">
        <v>67</v>
      </c>
      <c r="Q34">
        <v>62.8</v>
      </c>
      <c r="R34">
        <v>49.3</v>
      </c>
      <c r="S34">
        <v>6.9</v>
      </c>
      <c r="T34">
        <v>-2.5</v>
      </c>
      <c r="U34">
        <v>5.0999999999999996</v>
      </c>
      <c r="V34">
        <v>6.1</v>
      </c>
    </row>
    <row r="35" spans="1:22" x14ac:dyDescent="0.25">
      <c r="A35" s="5" t="s">
        <v>94</v>
      </c>
      <c r="B35" s="5" t="s">
        <v>95</v>
      </c>
      <c r="C35">
        <v>2250</v>
      </c>
      <c r="D35">
        <v>2230</v>
      </c>
      <c r="E35">
        <v>2237</v>
      </c>
      <c r="F35">
        <v>1916</v>
      </c>
      <c r="G35">
        <v>1768</v>
      </c>
      <c r="H35">
        <v>1524</v>
      </c>
      <c r="I35">
        <v>1429</v>
      </c>
      <c r="J35">
        <v>1322</v>
      </c>
      <c r="K35">
        <v>1193</v>
      </c>
      <c r="L35">
        <v>1250</v>
      </c>
      <c r="M35">
        <v>921.3</v>
      </c>
      <c r="N35">
        <v>860.5</v>
      </c>
      <c r="O35">
        <v>860.8</v>
      </c>
      <c r="P35">
        <v>796.3</v>
      </c>
      <c r="Q35">
        <v>724.6</v>
      </c>
      <c r="R35">
        <v>635.1</v>
      </c>
      <c r="S35">
        <v>528.79999999999995</v>
      </c>
      <c r="T35">
        <v>559.29999999999995</v>
      </c>
      <c r="U35">
        <v>592</v>
      </c>
      <c r="V35">
        <v>607</v>
      </c>
    </row>
    <row r="36" spans="1:22" x14ac:dyDescent="0.25">
      <c r="A36" s="5" t="s">
        <v>96</v>
      </c>
      <c r="B36" s="5" t="s">
        <v>97</v>
      </c>
      <c r="C36">
        <v>4559</v>
      </c>
      <c r="D36">
        <v>4610</v>
      </c>
      <c r="E36">
        <v>4627</v>
      </c>
      <c r="F36">
        <v>4115</v>
      </c>
      <c r="G36">
        <v>3852</v>
      </c>
      <c r="H36">
        <v>3492</v>
      </c>
      <c r="I36">
        <v>3395</v>
      </c>
      <c r="J36">
        <v>3549</v>
      </c>
      <c r="K36">
        <v>3225</v>
      </c>
      <c r="L36">
        <v>2964</v>
      </c>
      <c r="M36">
        <v>2112</v>
      </c>
      <c r="N36">
        <v>2007</v>
      </c>
      <c r="O36">
        <v>1976</v>
      </c>
      <c r="P36">
        <v>1796</v>
      </c>
      <c r="Q36">
        <v>1544</v>
      </c>
      <c r="R36">
        <v>1370</v>
      </c>
      <c r="S36">
        <v>980.7</v>
      </c>
      <c r="T36">
        <v>1000</v>
      </c>
      <c r="U36">
        <v>932.8</v>
      </c>
      <c r="V36">
        <v>935.9</v>
      </c>
    </row>
    <row r="37" spans="1:22" x14ac:dyDescent="0.25">
      <c r="A37" s="5" t="s">
        <v>98</v>
      </c>
      <c r="B37" s="5" t="s">
        <v>99</v>
      </c>
      <c r="C37">
        <v>61.78</v>
      </c>
      <c r="D37">
        <v>61.78</v>
      </c>
      <c r="E37">
        <v>61.78</v>
      </c>
      <c r="F37">
        <v>53.95</v>
      </c>
      <c r="G37">
        <v>53.95</v>
      </c>
      <c r="H37">
        <v>53.95</v>
      </c>
      <c r="I37">
        <v>53.95</v>
      </c>
      <c r="J37">
        <v>53.95</v>
      </c>
      <c r="K37">
        <v>51.63</v>
      </c>
      <c r="L37">
        <v>51.6</v>
      </c>
      <c r="M37">
        <v>44.1</v>
      </c>
      <c r="N37">
        <v>34.4</v>
      </c>
      <c r="O37">
        <v>34.4</v>
      </c>
      <c r="P37">
        <v>34.4</v>
      </c>
      <c r="Q37">
        <v>34.4</v>
      </c>
      <c r="R37">
        <v>31.2</v>
      </c>
      <c r="S37">
        <v>31.2</v>
      </c>
      <c r="T37">
        <v>31.2</v>
      </c>
      <c r="U37">
        <v>31.2</v>
      </c>
      <c r="V37">
        <v>31.2</v>
      </c>
    </row>
    <row r="38" spans="1:22" x14ac:dyDescent="0.25">
      <c r="A38" s="5" t="s">
        <v>100</v>
      </c>
      <c r="B38" s="5" t="s">
        <v>101</v>
      </c>
      <c r="C38">
        <v>61.78</v>
      </c>
      <c r="D38">
        <v>61.78</v>
      </c>
      <c r="E38">
        <v>61.78</v>
      </c>
      <c r="F38">
        <v>53.95</v>
      </c>
      <c r="G38">
        <v>53.95</v>
      </c>
      <c r="H38">
        <v>53.95</v>
      </c>
      <c r="I38">
        <v>53.95</v>
      </c>
      <c r="J38">
        <v>53.95</v>
      </c>
      <c r="K38">
        <v>51.63</v>
      </c>
      <c r="L38">
        <v>51.6</v>
      </c>
      <c r="M38">
        <v>44.1</v>
      </c>
      <c r="N38">
        <v>34.4</v>
      </c>
      <c r="O38">
        <v>34.4</v>
      </c>
      <c r="P38">
        <v>44</v>
      </c>
      <c r="Q38">
        <v>44</v>
      </c>
      <c r="R38">
        <v>40</v>
      </c>
      <c r="S38">
        <v>40</v>
      </c>
      <c r="T38">
        <v>40</v>
      </c>
      <c r="U38">
        <v>40</v>
      </c>
      <c r="V38">
        <v>40</v>
      </c>
    </row>
    <row r="39" spans="1:22" x14ac:dyDescent="0.25">
      <c r="A39" s="5" t="s">
        <v>102</v>
      </c>
      <c r="B39" s="5" t="s">
        <v>103</v>
      </c>
      <c r="C39">
        <v>0.69</v>
      </c>
      <c r="D39">
        <v>1.65</v>
      </c>
      <c r="E39">
        <v>2.68</v>
      </c>
      <c r="F39">
        <v>5.22</v>
      </c>
      <c r="G39">
        <v>7.32</v>
      </c>
      <c r="H39">
        <v>3.98</v>
      </c>
      <c r="I39">
        <v>3.48</v>
      </c>
      <c r="J39">
        <v>1.92</v>
      </c>
      <c r="K39">
        <v>2.4900000000000002</v>
      </c>
      <c r="L39">
        <v>1.88</v>
      </c>
      <c r="M39">
        <v>0.91</v>
      </c>
      <c r="N39">
        <v>2.5299999999999998</v>
      </c>
      <c r="O39">
        <v>2.2599999999999998</v>
      </c>
      <c r="P39">
        <v>3.61</v>
      </c>
      <c r="Q39">
        <v>2.36</v>
      </c>
      <c r="R39">
        <v>1.22</v>
      </c>
      <c r="S39">
        <v>0.21</v>
      </c>
      <c r="T39">
        <v>0.16</v>
      </c>
      <c r="U39">
        <v>-0.39</v>
      </c>
      <c r="V39">
        <v>0.35</v>
      </c>
    </row>
    <row r="40" spans="1:22" x14ac:dyDescent="0.25">
      <c r="A40" s="5" t="s">
        <v>104</v>
      </c>
      <c r="B40" s="5" t="s">
        <v>105</v>
      </c>
      <c r="C40">
        <v>1.81</v>
      </c>
      <c r="D40">
        <v>1.29</v>
      </c>
      <c r="E40">
        <v>2.31</v>
      </c>
      <c r="F40">
        <v>4.1100000000000003</v>
      </c>
      <c r="G40">
        <v>5.73</v>
      </c>
      <c r="H40">
        <v>3.29</v>
      </c>
      <c r="I40">
        <v>3.17</v>
      </c>
      <c r="J40">
        <v>2.36</v>
      </c>
      <c r="K40">
        <v>1.81</v>
      </c>
      <c r="L40">
        <v>1.8</v>
      </c>
      <c r="M40">
        <v>0.94</v>
      </c>
      <c r="N40">
        <v>2</v>
      </c>
      <c r="O40">
        <v>2.74</v>
      </c>
      <c r="P40">
        <v>2.92</v>
      </c>
      <c r="Q40">
        <v>1.55</v>
      </c>
      <c r="R40">
        <v>0.89</v>
      </c>
      <c r="S40">
        <v>0.61</v>
      </c>
      <c r="T40">
        <v>-0.09</v>
      </c>
      <c r="U40">
        <v>-0.46</v>
      </c>
      <c r="V40">
        <v>0.21</v>
      </c>
    </row>
    <row r="41" spans="1:22" x14ac:dyDescent="0.25">
      <c r="A41" s="5" t="s">
        <v>106</v>
      </c>
      <c r="B41" s="5" t="s">
        <v>107</v>
      </c>
      <c r="C41">
        <v>1.81</v>
      </c>
      <c r="D41">
        <v>1.29</v>
      </c>
      <c r="E41">
        <v>2.31</v>
      </c>
      <c r="F41">
        <v>3.92</v>
      </c>
      <c r="G41">
        <v>5.73</v>
      </c>
      <c r="H41">
        <v>3.15</v>
      </c>
      <c r="I41">
        <v>3.05</v>
      </c>
      <c r="J41">
        <v>2.35</v>
      </c>
      <c r="K41">
        <v>1.81</v>
      </c>
      <c r="L41">
        <v>1.8</v>
      </c>
      <c r="M41">
        <v>0.94</v>
      </c>
      <c r="N41">
        <v>2</v>
      </c>
      <c r="O41">
        <v>2.74</v>
      </c>
      <c r="P41">
        <v>2.92</v>
      </c>
      <c r="Q41">
        <v>1.42</v>
      </c>
      <c r="R41">
        <v>0.89</v>
      </c>
      <c r="S41">
        <v>0.61</v>
      </c>
      <c r="T41">
        <v>-0.09</v>
      </c>
      <c r="U41">
        <v>-0.46</v>
      </c>
      <c r="V41">
        <v>0.21</v>
      </c>
    </row>
    <row r="42" spans="1:22" x14ac:dyDescent="0.25">
      <c r="A42" s="5" t="s">
        <v>108</v>
      </c>
      <c r="B42" s="5" t="s">
        <v>109</v>
      </c>
      <c r="C42" t="s">
        <v>67</v>
      </c>
      <c r="D42">
        <v>1.5</v>
      </c>
      <c r="E42">
        <v>1.45</v>
      </c>
      <c r="F42">
        <v>1.4</v>
      </c>
      <c r="G42">
        <v>1.35</v>
      </c>
      <c r="H42">
        <v>1.3</v>
      </c>
      <c r="I42">
        <v>1.25</v>
      </c>
      <c r="J42">
        <v>1.2</v>
      </c>
      <c r="K42">
        <v>1.1000000000000001</v>
      </c>
      <c r="L42">
        <v>1.1000000000000001</v>
      </c>
      <c r="M42">
        <v>1.05</v>
      </c>
      <c r="N42">
        <v>1.05</v>
      </c>
      <c r="O42">
        <v>1.05</v>
      </c>
      <c r="P42">
        <v>1.05</v>
      </c>
      <c r="Q42">
        <v>1</v>
      </c>
      <c r="R42">
        <v>0.96</v>
      </c>
      <c r="S42">
        <v>0.96</v>
      </c>
      <c r="T42">
        <v>0.96</v>
      </c>
      <c r="U42">
        <v>0.96</v>
      </c>
      <c r="V42" t="s">
        <v>67</v>
      </c>
    </row>
    <row r="43" spans="1:22" x14ac:dyDescent="0.25">
      <c r="A43" s="5" t="s">
        <v>110</v>
      </c>
      <c r="B43" s="5" t="s">
        <v>111</v>
      </c>
      <c r="C43" t="s">
        <v>67</v>
      </c>
      <c r="D43">
        <v>92.68</v>
      </c>
      <c r="E43">
        <v>89.59</v>
      </c>
      <c r="F43">
        <v>81.77</v>
      </c>
      <c r="G43">
        <v>72.83</v>
      </c>
      <c r="H43">
        <v>70.13</v>
      </c>
      <c r="I43">
        <v>67.430000000000007</v>
      </c>
      <c r="J43">
        <v>64.73</v>
      </c>
      <c r="K43">
        <v>56.8</v>
      </c>
      <c r="L43">
        <v>56.8</v>
      </c>
      <c r="M43">
        <v>46.32</v>
      </c>
      <c r="N43">
        <v>36.090000000000003</v>
      </c>
      <c r="O43">
        <v>36.090000000000003</v>
      </c>
      <c r="P43">
        <v>36.090000000000003</v>
      </c>
      <c r="Q43">
        <v>34.380000000000003</v>
      </c>
      <c r="R43">
        <v>33.380000000000003</v>
      </c>
      <c r="S43">
        <v>36.03</v>
      </c>
      <c r="T43">
        <v>30</v>
      </c>
      <c r="U43">
        <v>30</v>
      </c>
      <c r="V43" t="s">
        <v>67</v>
      </c>
    </row>
    <row r="44" spans="1:22" x14ac:dyDescent="0.25">
      <c r="A44" s="5" t="s">
        <v>65</v>
      </c>
      <c r="B44" s="5" t="s">
        <v>66</v>
      </c>
      <c r="C44">
        <v>3.66</v>
      </c>
      <c r="D44">
        <v>3.64</v>
      </c>
      <c r="E44">
        <v>3.54</v>
      </c>
      <c r="F44">
        <v>3.8</v>
      </c>
      <c r="G44">
        <v>3.76</v>
      </c>
      <c r="H44">
        <v>3.72</v>
      </c>
      <c r="I44">
        <v>3.48</v>
      </c>
      <c r="J44">
        <v>3.92</v>
      </c>
      <c r="K44">
        <v>3.68</v>
      </c>
      <c r="L44">
        <v>2.79</v>
      </c>
      <c r="M44">
        <v>2.89</v>
      </c>
      <c r="N44">
        <v>3.35</v>
      </c>
      <c r="O44">
        <v>2.78</v>
      </c>
      <c r="P44">
        <v>2.7</v>
      </c>
      <c r="Q44">
        <v>2.1</v>
      </c>
      <c r="R44">
        <v>1.97</v>
      </c>
      <c r="S44">
        <v>1.58</v>
      </c>
      <c r="T44">
        <v>1.49</v>
      </c>
      <c r="U44">
        <v>0.73</v>
      </c>
      <c r="V44" t="s">
        <v>67</v>
      </c>
    </row>
    <row r="45" spans="1:22" x14ac:dyDescent="0.25">
      <c r="A45" s="5" t="s">
        <v>112</v>
      </c>
      <c r="B45" s="5" t="s">
        <v>113</v>
      </c>
      <c r="C45">
        <v>36.409999999999997</v>
      </c>
      <c r="D45">
        <v>36.090000000000003</v>
      </c>
      <c r="E45">
        <v>36.21</v>
      </c>
      <c r="F45">
        <v>35.520000000000003</v>
      </c>
      <c r="G45">
        <v>32.770000000000003</v>
      </c>
      <c r="H45">
        <v>28.26</v>
      </c>
      <c r="I45">
        <v>26.49</v>
      </c>
      <c r="J45">
        <v>24.5</v>
      </c>
      <c r="K45">
        <v>23.11</v>
      </c>
      <c r="L45">
        <v>24.22</v>
      </c>
      <c r="M45">
        <v>20.89</v>
      </c>
      <c r="N45">
        <v>25.01</v>
      </c>
      <c r="O45">
        <v>25.02</v>
      </c>
      <c r="P45">
        <v>23.15</v>
      </c>
      <c r="Q45">
        <v>22.89</v>
      </c>
      <c r="R45">
        <v>21.94</v>
      </c>
      <c r="S45">
        <v>17.170000000000002</v>
      </c>
      <c r="T45">
        <v>17.850000000000001</v>
      </c>
      <c r="U45">
        <v>19.14</v>
      </c>
      <c r="V45">
        <v>19.649999999999999</v>
      </c>
    </row>
    <row r="46" spans="1:22" x14ac:dyDescent="0.25">
      <c r="A46" s="5" t="s">
        <v>114</v>
      </c>
      <c r="B46" s="5" t="s">
        <v>115</v>
      </c>
      <c r="C46">
        <v>2.75</v>
      </c>
      <c r="D46">
        <v>2.58</v>
      </c>
      <c r="E46">
        <v>2.52</v>
      </c>
      <c r="F46">
        <v>2.61</v>
      </c>
      <c r="G46">
        <v>2.48</v>
      </c>
      <c r="H46">
        <v>2.46</v>
      </c>
      <c r="I46">
        <v>1.84</v>
      </c>
      <c r="J46">
        <v>2.25</v>
      </c>
      <c r="K46">
        <v>4.83</v>
      </c>
      <c r="L46">
        <v>-1.83</v>
      </c>
      <c r="M46">
        <v>1.41</v>
      </c>
      <c r="N46">
        <v>2.3199999999999998</v>
      </c>
      <c r="O46">
        <v>2.2400000000000002</v>
      </c>
      <c r="P46">
        <v>0.5</v>
      </c>
      <c r="Q46">
        <v>0.56999999999999995</v>
      </c>
      <c r="R46">
        <v>1.19</v>
      </c>
      <c r="S46">
        <v>0.82</v>
      </c>
      <c r="T46">
        <v>0.71</v>
      </c>
      <c r="U46">
        <v>2.11</v>
      </c>
      <c r="V46" t="s">
        <v>67</v>
      </c>
    </row>
    <row r="47" spans="1:22" x14ac:dyDescent="0.25">
      <c r="A47" s="5" t="s">
        <v>116</v>
      </c>
      <c r="B47" s="5" t="s">
        <v>117</v>
      </c>
      <c r="C47">
        <v>73.78</v>
      </c>
      <c r="D47">
        <v>74.62</v>
      </c>
      <c r="E47">
        <v>74.89</v>
      </c>
      <c r="F47">
        <v>76.27</v>
      </c>
      <c r="G47">
        <v>71.400000000000006</v>
      </c>
      <c r="H47">
        <v>64.739999999999995</v>
      </c>
      <c r="I47">
        <v>62.93</v>
      </c>
      <c r="J47">
        <v>65.790000000000006</v>
      </c>
      <c r="K47">
        <v>62.46</v>
      </c>
      <c r="L47">
        <v>57.43</v>
      </c>
      <c r="M47">
        <v>47.89</v>
      </c>
      <c r="N47">
        <v>58.34</v>
      </c>
      <c r="O47">
        <v>57.45</v>
      </c>
      <c r="P47">
        <v>52.22</v>
      </c>
      <c r="Q47">
        <v>44.87</v>
      </c>
      <c r="R47">
        <v>43.92</v>
      </c>
      <c r="S47">
        <v>31.43</v>
      </c>
      <c r="T47">
        <v>32.06</v>
      </c>
      <c r="U47">
        <v>29.9</v>
      </c>
      <c r="V47">
        <v>30</v>
      </c>
    </row>
    <row r="48" spans="1:22" x14ac:dyDescent="0.25">
      <c r="A48" s="5" t="s">
        <v>118</v>
      </c>
      <c r="B48" s="5" t="s">
        <v>119</v>
      </c>
      <c r="C48">
        <v>5</v>
      </c>
      <c r="D48">
        <v>5</v>
      </c>
      <c r="E48">
        <v>5</v>
      </c>
      <c r="F48">
        <v>5</v>
      </c>
      <c r="G48">
        <v>4</v>
      </c>
      <c r="H48">
        <v>4</v>
      </c>
      <c r="I48">
        <v>4</v>
      </c>
      <c r="J48">
        <v>4</v>
      </c>
      <c r="K48">
        <v>5</v>
      </c>
      <c r="L48">
        <v>4</v>
      </c>
      <c r="M48">
        <v>4</v>
      </c>
      <c r="N48">
        <v>4</v>
      </c>
      <c r="O48">
        <v>4</v>
      </c>
      <c r="P48">
        <v>4</v>
      </c>
      <c r="Q48">
        <v>5</v>
      </c>
      <c r="R48">
        <v>3</v>
      </c>
      <c r="S48">
        <v>3</v>
      </c>
      <c r="T48">
        <v>3</v>
      </c>
      <c r="U48">
        <v>1</v>
      </c>
      <c r="V48" t="s">
        <v>67</v>
      </c>
    </row>
    <row r="49" spans="1:22" x14ac:dyDescent="0.25">
      <c r="A49" s="5" t="s">
        <v>120</v>
      </c>
      <c r="B49" s="5" t="s">
        <v>121</v>
      </c>
      <c r="C49">
        <v>2.1</v>
      </c>
      <c r="D49">
        <v>1.9</v>
      </c>
      <c r="E49">
        <v>1.9</v>
      </c>
      <c r="F49">
        <v>1.8</v>
      </c>
      <c r="G49">
        <v>2.8</v>
      </c>
      <c r="H49">
        <v>2.5</v>
      </c>
      <c r="I49">
        <v>2.1</v>
      </c>
      <c r="J49">
        <v>2.1</v>
      </c>
      <c r="K49">
        <v>1.7</v>
      </c>
      <c r="L49">
        <v>1.8</v>
      </c>
      <c r="M49">
        <v>1.4</v>
      </c>
      <c r="N49">
        <v>1.4</v>
      </c>
      <c r="O49">
        <v>1.2</v>
      </c>
      <c r="P49">
        <v>1</v>
      </c>
      <c r="Q49">
        <v>0.9</v>
      </c>
      <c r="R49">
        <v>0.8</v>
      </c>
      <c r="S49">
        <v>0.8</v>
      </c>
      <c r="T49">
        <v>0.5</v>
      </c>
      <c r="U49" t="s">
        <v>67</v>
      </c>
      <c r="V49" t="s">
        <v>67</v>
      </c>
    </row>
    <row r="50" spans="1:22" x14ac:dyDescent="0.25">
      <c r="A50" s="5" t="s">
        <v>122</v>
      </c>
      <c r="B50" s="5" t="s">
        <v>123</v>
      </c>
      <c r="C50">
        <v>420000</v>
      </c>
      <c r="D50">
        <v>380000</v>
      </c>
      <c r="E50">
        <v>380000</v>
      </c>
      <c r="F50">
        <v>360000</v>
      </c>
      <c r="G50">
        <v>700000</v>
      </c>
      <c r="H50">
        <v>625000</v>
      </c>
      <c r="I50">
        <v>525000</v>
      </c>
      <c r="J50">
        <v>525000</v>
      </c>
      <c r="K50">
        <v>340000</v>
      </c>
      <c r="L50">
        <v>450000</v>
      </c>
      <c r="M50">
        <v>350000</v>
      </c>
      <c r="N50">
        <v>350000</v>
      </c>
      <c r="O50">
        <v>300000</v>
      </c>
      <c r="P50">
        <v>250000</v>
      </c>
      <c r="Q50">
        <v>180000</v>
      </c>
      <c r="R50">
        <v>266667</v>
      </c>
      <c r="S50">
        <v>266667</v>
      </c>
      <c r="T50">
        <v>166667</v>
      </c>
      <c r="U50" t="s">
        <v>67</v>
      </c>
      <c r="V50" t="s">
        <v>67</v>
      </c>
    </row>
    <row r="51" spans="1:22" x14ac:dyDescent="0.25">
      <c r="A51" s="5" t="s">
        <v>124</v>
      </c>
      <c r="B51" s="5" t="s">
        <v>125</v>
      </c>
      <c r="C51">
        <v>45200000</v>
      </c>
      <c r="D51">
        <v>45000000</v>
      </c>
      <c r="E51">
        <v>43700000</v>
      </c>
      <c r="F51">
        <v>41000000</v>
      </c>
      <c r="G51">
        <v>50700000</v>
      </c>
      <c r="H51">
        <v>50200000</v>
      </c>
      <c r="I51">
        <v>47000000</v>
      </c>
      <c r="J51">
        <v>52800000</v>
      </c>
      <c r="K51">
        <v>38000000</v>
      </c>
      <c r="L51">
        <v>36000000</v>
      </c>
      <c r="M51">
        <v>31900000</v>
      </c>
      <c r="N51">
        <v>28800000</v>
      </c>
      <c r="O51">
        <v>24000000</v>
      </c>
      <c r="P51">
        <v>23200000</v>
      </c>
      <c r="Q51">
        <v>14400000</v>
      </c>
      <c r="R51">
        <v>20500000</v>
      </c>
      <c r="S51">
        <v>16400000</v>
      </c>
      <c r="T51">
        <v>15500000</v>
      </c>
      <c r="U51">
        <v>22700000</v>
      </c>
      <c r="V51" t="s">
        <v>67</v>
      </c>
    </row>
    <row r="52" spans="1:22" x14ac:dyDescent="0.25">
      <c r="A52" s="5" t="s">
        <v>126</v>
      </c>
      <c r="B52" s="5" t="s">
        <v>127</v>
      </c>
      <c r="C52" t="s">
        <v>67</v>
      </c>
      <c r="D52" t="s">
        <v>67</v>
      </c>
      <c r="E52" t="s">
        <v>67</v>
      </c>
      <c r="F52" t="s">
        <v>67</v>
      </c>
      <c r="G52" t="s">
        <v>67</v>
      </c>
      <c r="H52" t="s">
        <v>67</v>
      </c>
      <c r="I52" t="s">
        <v>67</v>
      </c>
      <c r="J52" t="s">
        <v>67</v>
      </c>
      <c r="K52" t="s">
        <v>67</v>
      </c>
      <c r="L52" t="s">
        <v>67</v>
      </c>
      <c r="M52" t="s">
        <v>67</v>
      </c>
      <c r="N52" t="s">
        <v>67</v>
      </c>
      <c r="O52" t="s">
        <v>67</v>
      </c>
      <c r="P52" t="s">
        <v>67</v>
      </c>
      <c r="Q52" t="s">
        <v>67</v>
      </c>
      <c r="R52" t="s">
        <v>67</v>
      </c>
      <c r="S52" t="s">
        <v>67</v>
      </c>
      <c r="T52" t="s">
        <v>67</v>
      </c>
      <c r="U52" t="s">
        <v>67</v>
      </c>
      <c r="V52" t="s">
        <v>67</v>
      </c>
    </row>
    <row r="53" spans="1:22" x14ac:dyDescent="0.25">
      <c r="A53" s="5" t="s">
        <v>128</v>
      </c>
      <c r="B53" s="5" t="s">
        <v>129</v>
      </c>
      <c r="C53">
        <v>22400000</v>
      </c>
      <c r="D53">
        <v>15900000</v>
      </c>
      <c r="E53">
        <v>26900000</v>
      </c>
      <c r="F53">
        <v>44400000</v>
      </c>
      <c r="G53">
        <v>77300000</v>
      </c>
      <c r="H53">
        <v>44400000</v>
      </c>
      <c r="I53">
        <v>42800000</v>
      </c>
      <c r="J53">
        <v>30600000</v>
      </c>
      <c r="K53">
        <v>18700000</v>
      </c>
      <c r="L53">
        <v>20500000</v>
      </c>
      <c r="M53">
        <v>8600000</v>
      </c>
      <c r="N53">
        <v>17200000</v>
      </c>
      <c r="O53">
        <v>23600000</v>
      </c>
      <c r="P53">
        <v>25100000</v>
      </c>
      <c r="Q53">
        <v>9740000</v>
      </c>
      <c r="R53">
        <v>9230000</v>
      </c>
      <c r="S53">
        <v>-166667</v>
      </c>
      <c r="T53">
        <v>-1000000</v>
      </c>
      <c r="U53">
        <v>-16800000</v>
      </c>
      <c r="V53" t="s">
        <v>67</v>
      </c>
    </row>
    <row r="54" spans="1:22" x14ac:dyDescent="0.25">
      <c r="A54" s="5" t="s">
        <v>130</v>
      </c>
      <c r="B54" s="5" t="s">
        <v>131</v>
      </c>
      <c r="C54">
        <v>14.6</v>
      </c>
      <c r="D54">
        <v>19.600000000000001</v>
      </c>
      <c r="E54">
        <v>14.7</v>
      </c>
      <c r="F54">
        <v>9.4</v>
      </c>
      <c r="G54">
        <v>7.1</v>
      </c>
      <c r="H54">
        <v>11</v>
      </c>
      <c r="I54">
        <v>10</v>
      </c>
      <c r="J54">
        <v>13.4</v>
      </c>
      <c r="K54">
        <v>15.7</v>
      </c>
      <c r="L54">
        <v>16.100000000000001</v>
      </c>
      <c r="M54">
        <v>25.1</v>
      </c>
      <c r="N54">
        <v>12.2</v>
      </c>
      <c r="O54">
        <v>8.6</v>
      </c>
      <c r="P54">
        <v>9.6</v>
      </c>
      <c r="Q54">
        <v>15.3</v>
      </c>
      <c r="R54">
        <v>21.6</v>
      </c>
      <c r="S54">
        <v>27.9</v>
      </c>
      <c r="T54" t="s">
        <v>67</v>
      </c>
      <c r="U54" t="s">
        <v>67</v>
      </c>
      <c r="V54" t="s">
        <v>67</v>
      </c>
    </row>
    <row r="55" spans="1:22" x14ac:dyDescent="0.25">
      <c r="A55" s="5" t="s">
        <v>132</v>
      </c>
      <c r="B55" s="5" t="s">
        <v>133</v>
      </c>
      <c r="C55">
        <v>7.23</v>
      </c>
      <c r="D55">
        <v>6.96</v>
      </c>
      <c r="E55">
        <v>9.6</v>
      </c>
      <c r="F55">
        <v>10.17</v>
      </c>
      <c r="G55">
        <v>10.76</v>
      </c>
      <c r="H55">
        <v>9.73</v>
      </c>
      <c r="I55">
        <v>9.1300000000000008</v>
      </c>
      <c r="J55">
        <v>8.08</v>
      </c>
      <c r="K55">
        <v>7.72</v>
      </c>
      <c r="L55">
        <v>10.37</v>
      </c>
      <c r="M55">
        <v>8.16</v>
      </c>
      <c r="N55">
        <v>7.25</v>
      </c>
      <c r="O55">
        <v>8.44</v>
      </c>
      <c r="P55">
        <v>10.4</v>
      </c>
      <c r="Q55">
        <v>11.32</v>
      </c>
      <c r="R55">
        <v>9.7899999999999991</v>
      </c>
      <c r="S55">
        <v>10.76</v>
      </c>
      <c r="T55">
        <v>10.4</v>
      </c>
      <c r="U55">
        <v>20.96</v>
      </c>
      <c r="V55" t="s">
        <v>67</v>
      </c>
    </row>
    <row r="56" spans="1:22" x14ac:dyDescent="0.25">
      <c r="A56" s="5" t="s">
        <v>134</v>
      </c>
      <c r="B56" s="5" t="s">
        <v>135</v>
      </c>
      <c r="C56">
        <v>0.73</v>
      </c>
      <c r="D56">
        <v>0.7</v>
      </c>
      <c r="E56">
        <v>0.94</v>
      </c>
      <c r="F56">
        <v>1.0900000000000001</v>
      </c>
      <c r="G56">
        <v>1.23</v>
      </c>
      <c r="H56">
        <v>1.28</v>
      </c>
      <c r="I56">
        <v>1.2</v>
      </c>
      <c r="J56">
        <v>1.29</v>
      </c>
      <c r="K56">
        <v>1.23</v>
      </c>
      <c r="L56">
        <v>1.2</v>
      </c>
      <c r="M56">
        <v>1.1299999999999999</v>
      </c>
      <c r="N56">
        <v>0.97</v>
      </c>
      <c r="O56">
        <v>0.94</v>
      </c>
      <c r="P56">
        <v>1.21</v>
      </c>
      <c r="Q56">
        <v>1.1299999999999999</v>
      </c>
      <c r="R56">
        <v>0.95</v>
      </c>
      <c r="S56">
        <v>1</v>
      </c>
      <c r="T56">
        <v>0.86</v>
      </c>
      <c r="U56">
        <v>0.8</v>
      </c>
      <c r="V56" t="s">
        <v>67</v>
      </c>
    </row>
    <row r="57" spans="1:22" x14ac:dyDescent="0.25">
      <c r="A57" s="5" t="s">
        <v>136</v>
      </c>
      <c r="B57" s="5" t="s">
        <v>137</v>
      </c>
      <c r="C57">
        <v>9.59</v>
      </c>
      <c r="D57">
        <v>9.83</v>
      </c>
      <c r="E57">
        <v>13.45</v>
      </c>
      <c r="F57">
        <v>14.79</v>
      </c>
      <c r="G57">
        <v>16.309999999999999</v>
      </c>
      <c r="H57">
        <v>14.71</v>
      </c>
      <c r="I57">
        <v>17.27</v>
      </c>
      <c r="J57">
        <v>14.06</v>
      </c>
      <c r="K57">
        <v>5.88</v>
      </c>
      <c r="L57">
        <v>-15.87</v>
      </c>
      <c r="M57">
        <v>16.77</v>
      </c>
      <c r="N57">
        <v>10.48</v>
      </c>
      <c r="O57">
        <v>10.51</v>
      </c>
      <c r="P57">
        <v>55.84</v>
      </c>
      <c r="Q57">
        <v>41.65</v>
      </c>
      <c r="R57">
        <v>16.239999999999998</v>
      </c>
      <c r="S57">
        <v>20.8</v>
      </c>
      <c r="T57">
        <v>21.88</v>
      </c>
      <c r="U57">
        <v>7.22</v>
      </c>
      <c r="V57" t="s">
        <v>67</v>
      </c>
    </row>
    <row r="58" spans="1:22" x14ac:dyDescent="0.25">
      <c r="A58" s="5" t="s">
        <v>138</v>
      </c>
      <c r="B58" s="5" t="s">
        <v>139</v>
      </c>
      <c r="C58" t="s">
        <v>67</v>
      </c>
      <c r="D58">
        <v>5.92</v>
      </c>
      <c r="E58">
        <v>4.2699999999999996</v>
      </c>
      <c r="F58">
        <v>3.62</v>
      </c>
      <c r="G58">
        <v>3.34</v>
      </c>
      <c r="H58">
        <v>3.59</v>
      </c>
      <c r="I58">
        <v>3.93</v>
      </c>
      <c r="J58">
        <v>3.79</v>
      </c>
      <c r="K58">
        <v>3.87</v>
      </c>
      <c r="L58">
        <v>3.8</v>
      </c>
      <c r="M58">
        <v>4.45</v>
      </c>
      <c r="N58">
        <v>4.32</v>
      </c>
      <c r="O58">
        <v>4.47</v>
      </c>
      <c r="P58">
        <v>3.74</v>
      </c>
      <c r="Q58">
        <v>4.21</v>
      </c>
      <c r="R58">
        <v>4.9800000000000004</v>
      </c>
      <c r="S58">
        <v>5.65</v>
      </c>
      <c r="T58">
        <v>6.19</v>
      </c>
      <c r="U58">
        <v>6.3</v>
      </c>
      <c r="V58" t="s">
        <v>67</v>
      </c>
    </row>
    <row r="59" spans="1:22" x14ac:dyDescent="0.25">
      <c r="A59" s="5" t="s">
        <v>140</v>
      </c>
      <c r="B59" s="5" t="s">
        <v>141</v>
      </c>
      <c r="C59">
        <v>6.9</v>
      </c>
      <c r="D59">
        <v>5.0999999999999996</v>
      </c>
      <c r="E59">
        <v>6.8</v>
      </c>
      <c r="F59">
        <v>10.6</v>
      </c>
      <c r="G59">
        <v>14.2</v>
      </c>
      <c r="H59">
        <v>9.1</v>
      </c>
      <c r="I59">
        <v>10</v>
      </c>
      <c r="J59">
        <v>7.5</v>
      </c>
      <c r="K59">
        <v>6.4</v>
      </c>
      <c r="L59">
        <v>6.2</v>
      </c>
      <c r="M59">
        <v>4</v>
      </c>
      <c r="N59">
        <v>8.1999999999999993</v>
      </c>
      <c r="O59">
        <v>11.7</v>
      </c>
      <c r="P59">
        <v>10.4</v>
      </c>
      <c r="Q59">
        <v>6.5</v>
      </c>
      <c r="R59">
        <v>4.5999999999999996</v>
      </c>
      <c r="S59">
        <v>3.6</v>
      </c>
      <c r="T59">
        <v>-0.6</v>
      </c>
      <c r="U59">
        <v>-3</v>
      </c>
      <c r="V59" t="s">
        <v>67</v>
      </c>
    </row>
    <row r="60" spans="1:22" x14ac:dyDescent="0.25">
      <c r="A60" s="5" t="s">
        <v>142</v>
      </c>
      <c r="B60" s="5" t="s">
        <v>143</v>
      </c>
      <c r="C60">
        <v>4.9800000000000004</v>
      </c>
      <c r="D60">
        <v>3.56</v>
      </c>
      <c r="E60">
        <v>6</v>
      </c>
      <c r="F60">
        <v>11.58</v>
      </c>
      <c r="G60">
        <v>17.5</v>
      </c>
      <c r="H60">
        <v>11.64</v>
      </c>
      <c r="I60">
        <v>11.97</v>
      </c>
      <c r="J60">
        <v>9.27</v>
      </c>
      <c r="K60">
        <v>7.83</v>
      </c>
      <c r="L60">
        <v>6.55</v>
      </c>
      <c r="M60">
        <v>3.73</v>
      </c>
      <c r="N60">
        <v>8.01</v>
      </c>
      <c r="O60">
        <v>10.94</v>
      </c>
      <c r="P60">
        <v>12.6</v>
      </c>
      <c r="Q60">
        <v>6.18</v>
      </c>
      <c r="R60">
        <v>4.05</v>
      </c>
      <c r="S60">
        <v>-0.09</v>
      </c>
      <c r="T60">
        <v>-0.54</v>
      </c>
      <c r="U60">
        <v>-2.81</v>
      </c>
      <c r="V60">
        <v>1.1399999999999999</v>
      </c>
    </row>
    <row r="61" spans="1:22" x14ac:dyDescent="0.25">
      <c r="A61" s="5" t="s">
        <v>144</v>
      </c>
      <c r="B61" s="5" t="s">
        <v>145</v>
      </c>
      <c r="C61">
        <v>49.62</v>
      </c>
      <c r="D61">
        <v>35.29</v>
      </c>
      <c r="E61">
        <v>61.46</v>
      </c>
      <c r="F61">
        <v>108.14</v>
      </c>
      <c r="G61">
        <v>152.44</v>
      </c>
      <c r="H61">
        <v>88.35</v>
      </c>
      <c r="I61">
        <v>90.96</v>
      </c>
      <c r="J61">
        <v>58</v>
      </c>
      <c r="K61">
        <v>49.16</v>
      </c>
      <c r="L61">
        <v>56.73</v>
      </c>
      <c r="M61">
        <v>26.96</v>
      </c>
      <c r="N61">
        <v>59.76</v>
      </c>
      <c r="O61">
        <v>98.33</v>
      </c>
      <c r="P61">
        <v>107.97</v>
      </c>
      <c r="Q61">
        <v>67.55</v>
      </c>
      <c r="R61">
        <v>90.23</v>
      </c>
      <c r="S61">
        <v>-1.01</v>
      </c>
      <c r="T61">
        <v>-6.45</v>
      </c>
      <c r="U61">
        <v>-74.010000000000005</v>
      </c>
      <c r="V61" t="s">
        <v>67</v>
      </c>
    </row>
    <row r="62" spans="1:22" x14ac:dyDescent="0.25">
      <c r="A62" s="5" t="s">
        <v>146</v>
      </c>
      <c r="B62" s="5" t="s">
        <v>147</v>
      </c>
      <c r="C62">
        <v>3.54</v>
      </c>
      <c r="D62">
        <v>2.87</v>
      </c>
      <c r="E62">
        <v>4.07</v>
      </c>
      <c r="F62">
        <v>6.68</v>
      </c>
      <c r="G62">
        <v>9.48</v>
      </c>
      <c r="H62">
        <v>6.76</v>
      </c>
      <c r="I62">
        <v>6.74</v>
      </c>
      <c r="J62">
        <v>5.48</v>
      </c>
      <c r="K62">
        <v>4.9400000000000004</v>
      </c>
      <c r="L62">
        <v>4.59</v>
      </c>
      <c r="M62">
        <v>3.98</v>
      </c>
      <c r="N62">
        <v>5.73</v>
      </c>
      <c r="O62">
        <v>6.8</v>
      </c>
      <c r="P62">
        <v>7.75</v>
      </c>
      <c r="Q62">
        <v>5.33</v>
      </c>
      <c r="R62">
        <v>3.87</v>
      </c>
      <c r="S62">
        <v>1.87</v>
      </c>
      <c r="T62">
        <v>1.56</v>
      </c>
      <c r="U62">
        <v>0.7</v>
      </c>
      <c r="V62">
        <v>0.75</v>
      </c>
    </row>
    <row r="63" spans="1:22" x14ac:dyDescent="0.25">
      <c r="A63" s="5" t="s">
        <v>148</v>
      </c>
      <c r="B63" s="5" t="s">
        <v>148</v>
      </c>
      <c r="C63">
        <v>2.46</v>
      </c>
      <c r="D63">
        <v>1.72</v>
      </c>
      <c r="E63">
        <v>2.9</v>
      </c>
      <c r="F63">
        <v>5.39</v>
      </c>
      <c r="G63">
        <v>8.0299999999999994</v>
      </c>
      <c r="H63">
        <v>5.08</v>
      </c>
      <c r="I63">
        <v>5.04</v>
      </c>
      <c r="J63">
        <v>3.45</v>
      </c>
      <c r="K63">
        <v>2.9</v>
      </c>
      <c r="L63">
        <v>2.76</v>
      </c>
      <c r="M63">
        <v>1.63</v>
      </c>
      <c r="N63">
        <v>3.43</v>
      </c>
      <c r="O63">
        <v>4.7699999999999996</v>
      </c>
      <c r="P63">
        <v>5.58</v>
      </c>
      <c r="Q63">
        <v>3.15</v>
      </c>
      <c r="R63">
        <v>2.02</v>
      </c>
      <c r="S63">
        <v>-0.05</v>
      </c>
      <c r="T63">
        <v>-0.3</v>
      </c>
      <c r="U63">
        <v>-1.8</v>
      </c>
      <c r="V63">
        <v>0.75</v>
      </c>
    </row>
    <row r="64" spans="1:22" x14ac:dyDescent="0.25">
      <c r="A64" s="5" t="s">
        <v>149</v>
      </c>
      <c r="B64" s="5" t="s">
        <v>150</v>
      </c>
      <c r="C64">
        <v>3.73</v>
      </c>
      <c r="D64">
        <v>2.9</v>
      </c>
      <c r="E64">
        <v>2.64</v>
      </c>
      <c r="F64">
        <v>1.89</v>
      </c>
      <c r="G64">
        <v>2.17</v>
      </c>
      <c r="H64">
        <v>2.06</v>
      </c>
      <c r="I64">
        <v>1.64</v>
      </c>
      <c r="J64">
        <v>5.18</v>
      </c>
      <c r="K64">
        <v>2.64</v>
      </c>
      <c r="L64">
        <v>7.9</v>
      </c>
      <c r="M64">
        <v>4.3499999999999996</v>
      </c>
      <c r="N64">
        <v>2.64</v>
      </c>
      <c r="O64">
        <v>6.94</v>
      </c>
      <c r="P64">
        <v>7.98</v>
      </c>
      <c r="Q64">
        <v>14.03</v>
      </c>
      <c r="R64">
        <v>12.19</v>
      </c>
      <c r="S64">
        <v>12.95</v>
      </c>
      <c r="T64">
        <v>18.55</v>
      </c>
      <c r="U64">
        <v>24.52</v>
      </c>
      <c r="V64">
        <v>36.89</v>
      </c>
    </row>
    <row r="65" spans="1:22" x14ac:dyDescent="0.25">
      <c r="A65" s="5" t="s">
        <v>151</v>
      </c>
      <c r="B65" s="5" t="s">
        <v>152</v>
      </c>
      <c r="C65">
        <v>49.35</v>
      </c>
      <c r="D65">
        <v>48.36</v>
      </c>
      <c r="E65">
        <v>48.36</v>
      </c>
      <c r="F65">
        <v>46.57</v>
      </c>
      <c r="G65">
        <v>45.9</v>
      </c>
      <c r="H65">
        <v>43.65</v>
      </c>
      <c r="I65">
        <v>42.09</v>
      </c>
      <c r="J65">
        <v>37.25</v>
      </c>
      <c r="K65">
        <v>36.99</v>
      </c>
      <c r="L65">
        <v>42.17</v>
      </c>
      <c r="M65">
        <v>43.62</v>
      </c>
      <c r="N65">
        <v>42.88</v>
      </c>
      <c r="O65">
        <v>43.56</v>
      </c>
      <c r="P65">
        <v>44.33</v>
      </c>
      <c r="Q65">
        <v>51.01</v>
      </c>
      <c r="R65">
        <v>49.95</v>
      </c>
      <c r="S65">
        <v>54.62</v>
      </c>
      <c r="T65">
        <v>55.66</v>
      </c>
      <c r="U65">
        <v>64.010000000000005</v>
      </c>
      <c r="V65">
        <v>65.510000000000005</v>
      </c>
    </row>
    <row r="66" spans="1:22" x14ac:dyDescent="0.25">
      <c r="A66" s="5" t="s">
        <v>153</v>
      </c>
      <c r="B66" s="5" t="s">
        <v>154</v>
      </c>
      <c r="C66">
        <v>50.65</v>
      </c>
      <c r="D66">
        <v>51.64</v>
      </c>
      <c r="E66">
        <v>51.64</v>
      </c>
      <c r="F66">
        <v>53.43</v>
      </c>
      <c r="G66">
        <v>54.1</v>
      </c>
      <c r="H66">
        <v>56.35</v>
      </c>
      <c r="I66">
        <v>57.91</v>
      </c>
      <c r="J66">
        <v>62.75</v>
      </c>
      <c r="K66">
        <v>63.01</v>
      </c>
      <c r="L66">
        <v>57.83</v>
      </c>
      <c r="M66">
        <v>56.38</v>
      </c>
      <c r="N66">
        <v>57.12</v>
      </c>
      <c r="O66">
        <v>56.44</v>
      </c>
      <c r="P66">
        <v>55.67</v>
      </c>
      <c r="Q66">
        <v>48.99</v>
      </c>
      <c r="R66">
        <v>50.05</v>
      </c>
      <c r="S66">
        <v>45.38</v>
      </c>
      <c r="T66">
        <v>44.34</v>
      </c>
      <c r="U66">
        <v>35.99</v>
      </c>
      <c r="V66">
        <v>34.49</v>
      </c>
    </row>
    <row r="67" spans="1:22" x14ac:dyDescent="0.25">
      <c r="A67" s="5" t="s">
        <v>155</v>
      </c>
      <c r="B67" s="5" t="s">
        <v>156</v>
      </c>
      <c r="C67">
        <v>102.64</v>
      </c>
      <c r="D67">
        <v>106.76</v>
      </c>
      <c r="E67">
        <v>106.8</v>
      </c>
      <c r="F67">
        <v>114.73</v>
      </c>
      <c r="G67">
        <v>117.86</v>
      </c>
      <c r="H67">
        <v>129.1</v>
      </c>
      <c r="I67">
        <v>137.59</v>
      </c>
      <c r="J67">
        <v>168.47</v>
      </c>
      <c r="K67">
        <v>170.34</v>
      </c>
      <c r="L67">
        <v>137.13999999999999</v>
      </c>
      <c r="M67">
        <v>129.25</v>
      </c>
      <c r="N67">
        <v>133.21</v>
      </c>
      <c r="O67">
        <v>129.59</v>
      </c>
      <c r="P67">
        <v>125.57</v>
      </c>
      <c r="Q67">
        <v>96.04</v>
      </c>
      <c r="R67">
        <v>100.2</v>
      </c>
      <c r="S67">
        <v>83.07</v>
      </c>
      <c r="T67">
        <v>79.650000000000006</v>
      </c>
      <c r="U67">
        <v>56.22</v>
      </c>
      <c r="V67">
        <v>52.65</v>
      </c>
    </row>
    <row r="68" spans="1:22" x14ac:dyDescent="0.25">
      <c r="A68" s="5"/>
      <c r="B68" s="5"/>
    </row>
    <row r="69" spans="1:22" x14ac:dyDescent="0.25">
      <c r="A69" s="5" t="s">
        <v>157</v>
      </c>
      <c r="B69" s="5" t="s">
        <v>158</v>
      </c>
      <c r="C69">
        <v>3.73</v>
      </c>
      <c r="D69">
        <v>2.9</v>
      </c>
      <c r="E69">
        <v>2.64</v>
      </c>
      <c r="F69">
        <v>1.89</v>
      </c>
      <c r="G69">
        <v>2.17</v>
      </c>
      <c r="H69">
        <v>2.06</v>
      </c>
      <c r="I69">
        <v>1.64</v>
      </c>
      <c r="J69">
        <v>5.18</v>
      </c>
      <c r="K69">
        <v>2.64</v>
      </c>
      <c r="L69">
        <v>7.9</v>
      </c>
      <c r="M69">
        <v>4.3499999999999996</v>
      </c>
      <c r="N69">
        <v>2.64</v>
      </c>
      <c r="O69">
        <v>6.94</v>
      </c>
      <c r="P69">
        <v>7.98</v>
      </c>
      <c r="Q69">
        <v>14.03</v>
      </c>
      <c r="R69">
        <v>12.19</v>
      </c>
      <c r="S69">
        <v>12.95</v>
      </c>
      <c r="T69">
        <v>18.559999999999999</v>
      </c>
      <c r="U69">
        <v>24.52</v>
      </c>
    </row>
    <row r="70" spans="1:22" x14ac:dyDescent="0.25">
      <c r="A70" s="5" t="s">
        <v>159</v>
      </c>
      <c r="B70" s="5" t="s">
        <v>160</v>
      </c>
      <c r="C70">
        <v>3062.84</v>
      </c>
      <c r="D70">
        <v>2181.3200000000002</v>
      </c>
      <c r="E70">
        <v>3793.79</v>
      </c>
      <c r="F70">
        <v>5836.84</v>
      </c>
      <c r="G70">
        <v>8226.06</v>
      </c>
      <c r="H70">
        <v>4768.82</v>
      </c>
      <c r="I70">
        <v>4913.79</v>
      </c>
      <c r="J70">
        <v>3125</v>
      </c>
      <c r="K70">
        <v>2538.04</v>
      </c>
      <c r="L70">
        <v>2931.9</v>
      </c>
      <c r="M70">
        <v>1190.31</v>
      </c>
      <c r="N70">
        <v>2056.7199999999998</v>
      </c>
      <c r="O70">
        <v>3388.49</v>
      </c>
      <c r="P70">
        <v>3714.81</v>
      </c>
      <c r="Q70">
        <v>2319.0500000000002</v>
      </c>
      <c r="R70">
        <v>1406.09</v>
      </c>
      <c r="S70">
        <v>-31.65</v>
      </c>
      <c r="T70">
        <v>-201.34</v>
      </c>
      <c r="U70">
        <v>-2301.37</v>
      </c>
    </row>
    <row r="71" spans="1:22" x14ac:dyDescent="0.25">
      <c r="A71" s="5" t="s">
        <v>161</v>
      </c>
      <c r="B71" s="5" t="s">
        <v>162</v>
      </c>
      <c r="C71">
        <v>5396.17</v>
      </c>
      <c r="D71">
        <v>5469.78</v>
      </c>
      <c r="E71">
        <v>5435.03</v>
      </c>
      <c r="F71">
        <v>4700</v>
      </c>
      <c r="G71">
        <v>4688.83</v>
      </c>
      <c r="H71">
        <v>4771.51</v>
      </c>
      <c r="I71">
        <v>4752.87</v>
      </c>
      <c r="J71">
        <v>4617.3500000000004</v>
      </c>
      <c r="K71">
        <v>4502.72</v>
      </c>
      <c r="L71">
        <v>4444.4399999999996</v>
      </c>
      <c r="M71">
        <v>3830.45</v>
      </c>
      <c r="N71">
        <v>2928.36</v>
      </c>
      <c r="O71">
        <v>2776.98</v>
      </c>
      <c r="P71">
        <v>3196.3</v>
      </c>
      <c r="Q71">
        <v>2738.1</v>
      </c>
      <c r="R71">
        <v>2573.6</v>
      </c>
      <c r="S71">
        <v>892.41</v>
      </c>
      <c r="T71">
        <v>791.95</v>
      </c>
      <c r="U71">
        <v>-753.42</v>
      </c>
    </row>
    <row r="72" spans="1:22" x14ac:dyDescent="0.25">
      <c r="A72" s="5" t="s">
        <v>163</v>
      </c>
      <c r="B72" s="5" t="s">
        <v>164</v>
      </c>
      <c r="C72">
        <v>0.08</v>
      </c>
      <c r="D72">
        <v>0.08</v>
      </c>
      <c r="E72">
        <v>0.08</v>
      </c>
      <c r="F72">
        <v>0.09</v>
      </c>
      <c r="G72">
        <v>0.1</v>
      </c>
      <c r="H72">
        <v>0.11</v>
      </c>
      <c r="I72">
        <v>0.1</v>
      </c>
      <c r="J72">
        <v>0.11</v>
      </c>
      <c r="K72">
        <v>0.11</v>
      </c>
      <c r="L72">
        <v>0.09</v>
      </c>
      <c r="M72">
        <v>0.14000000000000001</v>
      </c>
      <c r="N72">
        <v>0.17</v>
      </c>
      <c r="O72">
        <v>0.14000000000000001</v>
      </c>
      <c r="P72">
        <v>0.15</v>
      </c>
      <c r="Q72">
        <v>0.14000000000000001</v>
      </c>
      <c r="R72">
        <v>0.14000000000000001</v>
      </c>
      <c r="S72">
        <v>0.16</v>
      </c>
      <c r="T72">
        <v>0.15</v>
      </c>
      <c r="U72">
        <v>0.08</v>
      </c>
    </row>
    <row r="73" spans="1:22" x14ac:dyDescent="0.25">
      <c r="A73" s="5" t="s">
        <v>165</v>
      </c>
      <c r="B73" s="5" t="s">
        <v>166</v>
      </c>
      <c r="C73">
        <v>96.25</v>
      </c>
      <c r="D73">
        <v>97.11</v>
      </c>
      <c r="E73">
        <v>97.36</v>
      </c>
      <c r="F73">
        <v>98.1</v>
      </c>
      <c r="G73">
        <v>97.82</v>
      </c>
      <c r="H73">
        <v>97.94</v>
      </c>
      <c r="I73">
        <v>98.35</v>
      </c>
      <c r="J73">
        <v>94.82</v>
      </c>
      <c r="K73">
        <v>97.36</v>
      </c>
      <c r="L73">
        <v>92.07</v>
      </c>
      <c r="M73">
        <v>95.64</v>
      </c>
      <c r="N73">
        <v>97.36</v>
      </c>
      <c r="O73">
        <v>93.07</v>
      </c>
      <c r="P73">
        <v>92.04</v>
      </c>
      <c r="Q73">
        <v>85.95</v>
      </c>
      <c r="R73">
        <v>87.81</v>
      </c>
      <c r="S73">
        <v>86.86</v>
      </c>
      <c r="T73">
        <v>81.47</v>
      </c>
      <c r="U73">
        <v>75.48</v>
      </c>
    </row>
    <row r="74" spans="1:22" x14ac:dyDescent="0.25">
      <c r="A74" s="5" t="s">
        <v>167</v>
      </c>
      <c r="B74" s="5" t="s">
        <v>168</v>
      </c>
      <c r="C74">
        <v>2.46</v>
      </c>
      <c r="D74">
        <v>1.72</v>
      </c>
      <c r="E74">
        <v>2.9</v>
      </c>
      <c r="F74">
        <v>5.39</v>
      </c>
      <c r="G74">
        <v>8.0299999999999994</v>
      </c>
      <c r="H74">
        <v>5.08</v>
      </c>
      <c r="I74">
        <v>5.04</v>
      </c>
      <c r="J74">
        <v>3.45</v>
      </c>
      <c r="K74">
        <v>2.9</v>
      </c>
      <c r="L74">
        <v>2.76</v>
      </c>
      <c r="M74">
        <v>1.63</v>
      </c>
      <c r="N74">
        <v>3.43</v>
      </c>
      <c r="O74">
        <v>4.7699999999999996</v>
      </c>
      <c r="P74">
        <v>5.58</v>
      </c>
      <c r="Q74">
        <v>3.15</v>
      </c>
      <c r="R74">
        <v>2.02</v>
      </c>
      <c r="S74">
        <v>-0.05</v>
      </c>
      <c r="T74">
        <v>-0.3</v>
      </c>
      <c r="U74">
        <v>-1.8</v>
      </c>
    </row>
    <row r="75" spans="1:22" x14ac:dyDescent="0.25">
      <c r="A75" s="5" t="s">
        <v>169</v>
      </c>
      <c r="B75" s="5" t="s">
        <v>170</v>
      </c>
      <c r="C75">
        <v>4.4400000000000004</v>
      </c>
      <c r="D75">
        <v>4.37</v>
      </c>
      <c r="E75">
        <v>4.21</v>
      </c>
      <c r="F75">
        <v>4.59</v>
      </c>
      <c r="G75">
        <v>4.66</v>
      </c>
      <c r="H75">
        <v>5.2</v>
      </c>
      <c r="I75">
        <v>5.0599999999999996</v>
      </c>
      <c r="J75">
        <v>5.48</v>
      </c>
      <c r="K75">
        <v>5.42</v>
      </c>
      <c r="L75">
        <v>4.3099999999999996</v>
      </c>
      <c r="M75">
        <v>5.35</v>
      </c>
      <c r="N75">
        <v>5.0199999999999996</v>
      </c>
      <c r="O75">
        <v>4.09</v>
      </c>
      <c r="P75">
        <v>4.9800000000000004</v>
      </c>
      <c r="Q75">
        <v>3.9</v>
      </c>
      <c r="R75">
        <v>3.8</v>
      </c>
      <c r="S75" t="s">
        <v>67</v>
      </c>
      <c r="T75" t="s">
        <v>67</v>
      </c>
      <c r="U75" t="s">
        <v>67</v>
      </c>
    </row>
    <row r="76" spans="1:22" x14ac:dyDescent="0.25">
      <c r="A76" s="5" t="s">
        <v>171</v>
      </c>
      <c r="B76" s="5" t="s">
        <v>172</v>
      </c>
      <c r="C76">
        <v>51.28</v>
      </c>
      <c r="D76">
        <v>49.81</v>
      </c>
      <c r="E76">
        <v>49.66</v>
      </c>
      <c r="F76">
        <v>47.46</v>
      </c>
      <c r="G76">
        <v>46.92</v>
      </c>
      <c r="H76">
        <v>44.56</v>
      </c>
      <c r="I76">
        <v>42.8</v>
      </c>
      <c r="J76">
        <v>39.29</v>
      </c>
      <c r="K76">
        <v>37.99</v>
      </c>
      <c r="L76">
        <v>45.8</v>
      </c>
      <c r="M76">
        <v>45.61</v>
      </c>
      <c r="N76">
        <v>44.04</v>
      </c>
      <c r="O76">
        <v>46.81</v>
      </c>
      <c r="P76">
        <v>48.17</v>
      </c>
      <c r="Q76">
        <v>54.6</v>
      </c>
      <c r="R76">
        <v>52.79</v>
      </c>
      <c r="S76">
        <v>62.08</v>
      </c>
      <c r="T76">
        <v>68.650000000000006</v>
      </c>
      <c r="U76">
        <v>84.08</v>
      </c>
    </row>
    <row r="77" spans="1:22" x14ac:dyDescent="0.25">
      <c r="A77" s="5" t="s">
        <v>173</v>
      </c>
      <c r="B77" s="5" t="s">
        <v>174</v>
      </c>
      <c r="C77">
        <v>153.19999999999999</v>
      </c>
      <c r="D77">
        <v>249.07</v>
      </c>
      <c r="E77">
        <v>215.34</v>
      </c>
      <c r="F77">
        <v>35.01</v>
      </c>
      <c r="G77">
        <v>121.19</v>
      </c>
      <c r="H77">
        <v>90.1</v>
      </c>
      <c r="I77">
        <v>45.14</v>
      </c>
      <c r="J77">
        <v>74.099999999999994</v>
      </c>
      <c r="K77">
        <v>51.08</v>
      </c>
      <c r="L77">
        <v>271.69</v>
      </c>
      <c r="M77">
        <v>223.06</v>
      </c>
      <c r="N77">
        <v>100.38</v>
      </c>
      <c r="O77">
        <v>155.44</v>
      </c>
      <c r="P77">
        <v>221.83</v>
      </c>
      <c r="Q77">
        <v>309.87</v>
      </c>
      <c r="R77">
        <v>457.53</v>
      </c>
      <c r="S77" t="s">
        <v>67</v>
      </c>
      <c r="T77" t="s">
        <v>67</v>
      </c>
      <c r="U77" t="s">
        <v>67</v>
      </c>
    </row>
    <row r="78" spans="1:22" x14ac:dyDescent="0.25">
      <c r="A78" s="5" t="s">
        <v>175</v>
      </c>
      <c r="B78" s="5" t="s">
        <v>176</v>
      </c>
      <c r="C78">
        <v>592.47019999999998</v>
      </c>
      <c r="D78">
        <v>607.29740000000004</v>
      </c>
      <c r="E78">
        <v>830.94099999999992</v>
      </c>
      <c r="F78">
        <v>797.92049999999995</v>
      </c>
      <c r="G78">
        <v>879.92449999999997</v>
      </c>
      <c r="H78">
        <v>793.60450000000014</v>
      </c>
      <c r="I78">
        <v>931.7165</v>
      </c>
      <c r="J78">
        <v>758.53700000000003</v>
      </c>
      <c r="K78">
        <v>303.58440000000002</v>
      </c>
      <c r="L78">
        <v>-818.89199999999994</v>
      </c>
      <c r="M78">
        <v>739.55700000000002</v>
      </c>
      <c r="N78">
        <v>360.512</v>
      </c>
      <c r="O78">
        <v>361.54399999999998</v>
      </c>
      <c r="P78">
        <v>1920.896</v>
      </c>
      <c r="Q78">
        <v>1432.76</v>
      </c>
      <c r="R78">
        <v>506.68799999999987</v>
      </c>
      <c r="S78">
        <v>648.96</v>
      </c>
      <c r="T78">
        <v>682.65599999999995</v>
      </c>
      <c r="U78">
        <v>225.26400000000001</v>
      </c>
    </row>
    <row r="79" spans="1:22" x14ac:dyDescent="0.25">
      <c r="A79" s="5" t="s">
        <v>177</v>
      </c>
      <c r="B79" s="5" t="s">
        <v>178</v>
      </c>
      <c r="C79">
        <v>0</v>
      </c>
      <c r="D79">
        <v>0</v>
      </c>
      <c r="E79">
        <v>-7.8299999999999983</v>
      </c>
      <c r="F79">
        <v>0</v>
      </c>
      <c r="G79">
        <v>0</v>
      </c>
      <c r="H79">
        <v>0</v>
      </c>
      <c r="I79">
        <v>0</v>
      </c>
      <c r="J79">
        <v>-2.3199999999999998</v>
      </c>
      <c r="K79">
        <v>-3.000000000000114E-2</v>
      </c>
      <c r="L79">
        <v>-7.5</v>
      </c>
      <c r="M79">
        <v>-9.7000000000000028</v>
      </c>
      <c r="N79">
        <v>0</v>
      </c>
      <c r="O79">
        <v>0</v>
      </c>
      <c r="P79">
        <v>0</v>
      </c>
      <c r="Q79">
        <v>-3.1999999999999988</v>
      </c>
      <c r="R79">
        <v>0</v>
      </c>
      <c r="S79">
        <v>0</v>
      </c>
      <c r="T79">
        <v>0</v>
      </c>
      <c r="U79">
        <v>0</v>
      </c>
    </row>
    <row r="80" spans="1:22" x14ac:dyDescent="0.25">
      <c r="A80" s="5" t="s">
        <v>179</v>
      </c>
      <c r="B80" s="5" t="s">
        <v>180</v>
      </c>
      <c r="C80">
        <v>0.55000000000000004</v>
      </c>
      <c r="D80">
        <v>2.82</v>
      </c>
      <c r="E80">
        <v>-6.84</v>
      </c>
      <c r="F80">
        <v>1.06</v>
      </c>
      <c r="G80">
        <v>1.08</v>
      </c>
      <c r="H80">
        <v>6.9</v>
      </c>
      <c r="I80">
        <v>-11.22</v>
      </c>
      <c r="J80">
        <v>6.52</v>
      </c>
      <c r="K80">
        <v>31.9</v>
      </c>
      <c r="L80">
        <v>-3.46</v>
      </c>
      <c r="M80">
        <v>-13.73</v>
      </c>
      <c r="N80">
        <v>20.5</v>
      </c>
      <c r="O80">
        <v>2.96</v>
      </c>
      <c r="P80">
        <v>28.57</v>
      </c>
      <c r="Q80">
        <v>6.6</v>
      </c>
      <c r="R80">
        <v>24.68</v>
      </c>
      <c r="S80">
        <v>6.04</v>
      </c>
      <c r="T80">
        <v>104.11</v>
      </c>
      <c r="U80" t="s">
        <v>67</v>
      </c>
    </row>
    <row r="81" spans="1:21" x14ac:dyDescent="0.25">
      <c r="A81" s="5" t="s">
        <v>181</v>
      </c>
      <c r="B81" s="5" t="s">
        <v>182</v>
      </c>
      <c r="C81">
        <v>-1.1599999999999999</v>
      </c>
      <c r="D81">
        <v>-0.99</v>
      </c>
      <c r="E81">
        <v>-1.57</v>
      </c>
      <c r="F81">
        <v>3.01</v>
      </c>
      <c r="G81">
        <v>-1.08</v>
      </c>
      <c r="H81">
        <v>0.73</v>
      </c>
      <c r="I81">
        <v>9.07</v>
      </c>
      <c r="J81">
        <v>11.65</v>
      </c>
      <c r="K81">
        <v>4.9000000000000004</v>
      </c>
      <c r="L81">
        <v>1.1000000000000001</v>
      </c>
      <c r="M81">
        <v>3.24</v>
      </c>
      <c r="N81">
        <v>17.34</v>
      </c>
      <c r="O81">
        <v>12.71</v>
      </c>
      <c r="P81">
        <v>19.95</v>
      </c>
      <c r="Q81">
        <v>12.44</v>
      </c>
      <c r="R81">
        <v>44.94</v>
      </c>
      <c r="S81" t="s">
        <v>67</v>
      </c>
      <c r="T81" t="s">
        <v>67</v>
      </c>
      <c r="U81" t="s">
        <v>67</v>
      </c>
    </row>
    <row r="82" spans="1:21" x14ac:dyDescent="0.25">
      <c r="A82" s="5" t="s">
        <v>183</v>
      </c>
      <c r="B82" s="5" t="s">
        <v>184</v>
      </c>
      <c r="C82">
        <v>-0.27</v>
      </c>
      <c r="D82">
        <v>1</v>
      </c>
      <c r="E82">
        <v>-1.8</v>
      </c>
      <c r="F82">
        <v>0.87</v>
      </c>
      <c r="G82">
        <v>7.04</v>
      </c>
      <c r="H82">
        <v>6.13</v>
      </c>
      <c r="I82">
        <v>2</v>
      </c>
      <c r="J82">
        <v>8.35</v>
      </c>
      <c r="K82">
        <v>7.63</v>
      </c>
      <c r="L82">
        <v>6.97</v>
      </c>
      <c r="M82">
        <v>8.98</v>
      </c>
      <c r="N82">
        <v>16.66</v>
      </c>
      <c r="O82">
        <v>13.77</v>
      </c>
      <c r="P82">
        <v>34</v>
      </c>
      <c r="Q82" t="s">
        <v>67</v>
      </c>
      <c r="R82" t="s">
        <v>67</v>
      </c>
      <c r="S82" t="s">
        <v>67</v>
      </c>
      <c r="T82" t="s">
        <v>67</v>
      </c>
      <c r="U82" t="s">
        <v>67</v>
      </c>
    </row>
    <row r="83" spans="1:21" x14ac:dyDescent="0.25">
      <c r="A83" s="5" t="s">
        <v>185</v>
      </c>
      <c r="B83" s="5" t="s">
        <v>186</v>
      </c>
      <c r="C83">
        <v>2.93</v>
      </c>
      <c r="D83">
        <v>1.5</v>
      </c>
      <c r="E83">
        <v>3.27</v>
      </c>
      <c r="F83">
        <v>4.25</v>
      </c>
      <c r="G83">
        <v>7</v>
      </c>
      <c r="H83">
        <v>7.55</v>
      </c>
      <c r="I83">
        <v>9.33</v>
      </c>
      <c r="J83">
        <v>11.06</v>
      </c>
      <c r="K83">
        <v>20.82</v>
      </c>
      <c r="L83" t="s">
        <v>67</v>
      </c>
      <c r="M83" t="s">
        <v>67</v>
      </c>
      <c r="N83" t="s">
        <v>67</v>
      </c>
      <c r="O83" t="s">
        <v>67</v>
      </c>
      <c r="P83" t="s">
        <v>67</v>
      </c>
      <c r="Q83" t="s">
        <v>67</v>
      </c>
      <c r="R83" t="s">
        <v>67</v>
      </c>
      <c r="S83" t="s">
        <v>67</v>
      </c>
      <c r="T83" t="s">
        <v>67</v>
      </c>
      <c r="U83" t="s">
        <v>67</v>
      </c>
    </row>
    <row r="84" spans="1:21" x14ac:dyDescent="0.25">
      <c r="A84" s="5" t="s">
        <v>187</v>
      </c>
      <c r="B84" s="5" t="s">
        <v>188</v>
      </c>
      <c r="C84">
        <v>41.18</v>
      </c>
      <c r="D84">
        <v>-40.880000000000003</v>
      </c>
      <c r="E84">
        <v>-39.450000000000003</v>
      </c>
      <c r="F84">
        <v>-28.29</v>
      </c>
      <c r="G84">
        <v>74.349999999999994</v>
      </c>
      <c r="H84">
        <v>3.74</v>
      </c>
      <c r="I84">
        <v>39.590000000000003</v>
      </c>
      <c r="J84">
        <v>31.16</v>
      </c>
      <c r="K84">
        <v>14.18</v>
      </c>
      <c r="L84">
        <v>137.79</v>
      </c>
      <c r="M84">
        <v>-50.07</v>
      </c>
      <c r="N84">
        <v>-26.86</v>
      </c>
      <c r="O84">
        <v>-6.08</v>
      </c>
      <c r="P84">
        <v>105.95</v>
      </c>
      <c r="Q84">
        <v>75.81</v>
      </c>
      <c r="R84">
        <v>-5640</v>
      </c>
      <c r="S84">
        <v>-83.33</v>
      </c>
      <c r="T84">
        <v>-82.14</v>
      </c>
      <c r="U84">
        <v>-340</v>
      </c>
    </row>
    <row r="85" spans="1:21" x14ac:dyDescent="0.25">
      <c r="A85" s="5" t="s">
        <v>189</v>
      </c>
      <c r="B85" s="5" t="s">
        <v>190</v>
      </c>
      <c r="C85">
        <v>-13.05</v>
      </c>
      <c r="D85">
        <v>-36.21</v>
      </c>
      <c r="E85">
        <v>2.2000000000000002</v>
      </c>
      <c r="F85">
        <v>16.600000000000001</v>
      </c>
      <c r="G85">
        <v>39.229999999999997</v>
      </c>
      <c r="H85">
        <v>24.83</v>
      </c>
      <c r="I85">
        <v>28.31</v>
      </c>
      <c r="J85">
        <v>61.04</v>
      </c>
      <c r="K85">
        <v>33.97</v>
      </c>
      <c r="L85">
        <v>20.29</v>
      </c>
      <c r="M85">
        <v>-27.67</v>
      </c>
      <c r="N85">
        <v>24.34</v>
      </c>
      <c r="O85">
        <v>58.56</v>
      </c>
      <c r="P85">
        <v>-1819.41</v>
      </c>
      <c r="Q85">
        <v>-1882.51</v>
      </c>
      <c r="R85">
        <v>-1935.16</v>
      </c>
      <c r="S85">
        <v>-168.49</v>
      </c>
      <c r="T85" t="s">
        <v>67</v>
      </c>
      <c r="U85" t="s">
        <v>67</v>
      </c>
    </row>
    <row r="86" spans="1:21" x14ac:dyDescent="0.25">
      <c r="A86" s="5" t="s">
        <v>191</v>
      </c>
      <c r="B86" s="5" t="s">
        <v>192</v>
      </c>
      <c r="C86">
        <v>1.38</v>
      </c>
      <c r="D86">
        <v>-6.11</v>
      </c>
      <c r="E86">
        <v>9.99</v>
      </c>
      <c r="F86">
        <v>24.11</v>
      </c>
      <c r="G86">
        <v>32.6</v>
      </c>
      <c r="H86">
        <v>45.29</v>
      </c>
      <c r="I86">
        <v>34.53</v>
      </c>
      <c r="J86">
        <v>21.24</v>
      </c>
      <c r="K86">
        <v>13.79</v>
      </c>
      <c r="L86">
        <v>32.15</v>
      </c>
      <c r="M86">
        <v>19.75</v>
      </c>
      <c r="N86">
        <v>-1098.24</v>
      </c>
      <c r="O86">
        <v>-1109.53</v>
      </c>
      <c r="P86">
        <v>-1124.74</v>
      </c>
      <c r="Q86">
        <v>-1213.93</v>
      </c>
      <c r="R86" t="s">
        <v>67</v>
      </c>
      <c r="S86" t="s">
        <v>67</v>
      </c>
      <c r="T86" t="s">
        <v>67</v>
      </c>
      <c r="U86" t="s">
        <v>67</v>
      </c>
    </row>
    <row r="87" spans="1:21" x14ac:dyDescent="0.25">
      <c r="A87" s="5" t="s">
        <v>193</v>
      </c>
      <c r="B87" s="5" t="s">
        <v>194</v>
      </c>
      <c r="C87">
        <v>23.34</v>
      </c>
      <c r="D87">
        <v>14.21</v>
      </c>
      <c r="E87">
        <v>15.61</v>
      </c>
      <c r="F87">
        <v>18.95</v>
      </c>
      <c r="G87">
        <v>32.380000000000003</v>
      </c>
      <c r="H87">
        <v>32.520000000000003</v>
      </c>
      <c r="I87">
        <v>-531.85</v>
      </c>
      <c r="J87">
        <v>-544.14</v>
      </c>
      <c r="K87">
        <v>-555.48</v>
      </c>
      <c r="L87">
        <v>-590.89</v>
      </c>
      <c r="M87" t="s">
        <v>67</v>
      </c>
      <c r="N87" t="s">
        <v>67</v>
      </c>
      <c r="O87" t="s">
        <v>67</v>
      </c>
      <c r="P87" t="s">
        <v>67</v>
      </c>
      <c r="Q87" t="s">
        <v>67</v>
      </c>
      <c r="R87" t="s">
        <v>67</v>
      </c>
      <c r="S87" t="s">
        <v>67</v>
      </c>
      <c r="T87" t="s">
        <v>67</v>
      </c>
      <c r="U87" t="s">
        <v>67</v>
      </c>
    </row>
    <row r="88" spans="1:21" x14ac:dyDescent="0.25">
      <c r="A88" s="5" t="s">
        <v>195</v>
      </c>
      <c r="B88" s="5" t="s">
        <v>196</v>
      </c>
      <c r="C88">
        <v>10.58</v>
      </c>
      <c r="D88">
        <v>-3.21</v>
      </c>
      <c r="E88">
        <v>1.47</v>
      </c>
      <c r="F88">
        <v>0.39</v>
      </c>
      <c r="G88">
        <v>0.22</v>
      </c>
      <c r="H88">
        <v>0.24</v>
      </c>
      <c r="I88">
        <v>0.28999999999999998</v>
      </c>
      <c r="J88">
        <v>0.63</v>
      </c>
      <c r="K88">
        <v>1.1399999999999999</v>
      </c>
      <c r="L88">
        <v>0.5</v>
      </c>
      <c r="M88">
        <v>1.27</v>
      </c>
      <c r="N88">
        <v>-0.01</v>
      </c>
      <c r="O88">
        <v>-0.01</v>
      </c>
      <c r="P88">
        <v>-0.01</v>
      </c>
      <c r="Q88">
        <v>-0.01</v>
      </c>
      <c r="R88" t="s">
        <v>67</v>
      </c>
      <c r="S88" t="s">
        <v>67</v>
      </c>
      <c r="T88" t="s">
        <v>67</v>
      </c>
      <c r="U88" t="s">
        <v>67</v>
      </c>
    </row>
    <row r="89" spans="1:21" x14ac:dyDescent="0.25">
      <c r="A89" s="5" t="s">
        <v>197</v>
      </c>
      <c r="B89" s="5" t="s">
        <v>198</v>
      </c>
      <c r="C89">
        <v>-0.8</v>
      </c>
      <c r="D89">
        <v>3.48</v>
      </c>
      <c r="E89">
        <v>7.73</v>
      </c>
      <c r="F89">
        <v>1.3</v>
      </c>
      <c r="G89">
        <v>-0.68</v>
      </c>
      <c r="H89">
        <v>7.32</v>
      </c>
      <c r="I89">
        <v>-8.6199999999999992</v>
      </c>
      <c r="J89">
        <v>9.23</v>
      </c>
      <c r="K89">
        <v>33.630000000000003</v>
      </c>
      <c r="L89">
        <v>12.01</v>
      </c>
      <c r="M89">
        <v>12.84</v>
      </c>
      <c r="N89">
        <v>27.07</v>
      </c>
      <c r="O89">
        <v>-10.54</v>
      </c>
      <c r="P89">
        <v>50.09</v>
      </c>
      <c r="Q89">
        <v>13.41</v>
      </c>
      <c r="R89">
        <v>259.57</v>
      </c>
      <c r="S89">
        <v>19.489999999999998</v>
      </c>
      <c r="T89">
        <v>-314.55</v>
      </c>
      <c r="U89">
        <v>1000</v>
      </c>
    </row>
    <row r="90" spans="1:21" x14ac:dyDescent="0.25">
      <c r="A90" s="5" t="s">
        <v>199</v>
      </c>
      <c r="B90" s="5" t="s">
        <v>200</v>
      </c>
      <c r="C90">
        <v>3.47</v>
      </c>
      <c r="D90">
        <v>4.17</v>
      </c>
      <c r="E90">
        <v>2.78</v>
      </c>
      <c r="F90">
        <v>2.65</v>
      </c>
      <c r="G90">
        <v>-0.66</v>
      </c>
      <c r="H90">
        <v>2.64</v>
      </c>
      <c r="I90">
        <v>11.41</v>
      </c>
      <c r="J90">
        <v>18.29</v>
      </c>
      <c r="K90">
        <v>19.489999999999998</v>
      </c>
      <c r="L90">
        <v>17.309999999999999</v>
      </c>
      <c r="M90">
        <v>9.7899999999999991</v>
      </c>
      <c r="N90">
        <v>22.21</v>
      </c>
      <c r="O90">
        <v>17.649999999999999</v>
      </c>
      <c r="P90">
        <v>107.69</v>
      </c>
      <c r="Q90">
        <v>97.49</v>
      </c>
      <c r="R90">
        <v>-11.83</v>
      </c>
      <c r="S90">
        <v>234.98</v>
      </c>
      <c r="T90" t="s">
        <v>67</v>
      </c>
      <c r="U90" t="s">
        <v>67</v>
      </c>
    </row>
    <row r="91" spans="1:21" x14ac:dyDescent="0.25">
      <c r="A91" s="5" t="s">
        <v>201</v>
      </c>
      <c r="B91" s="5" t="s">
        <v>202</v>
      </c>
      <c r="C91">
        <v>2.21</v>
      </c>
      <c r="D91">
        <v>3.83</v>
      </c>
      <c r="E91">
        <v>1.41</v>
      </c>
      <c r="F91">
        <v>1.71</v>
      </c>
      <c r="G91">
        <v>8.18</v>
      </c>
      <c r="H91">
        <v>10.71</v>
      </c>
      <c r="I91">
        <v>11.82</v>
      </c>
      <c r="J91">
        <v>18.96</v>
      </c>
      <c r="K91">
        <v>15</v>
      </c>
      <c r="L91">
        <v>18.29</v>
      </c>
      <c r="M91">
        <v>18.57</v>
      </c>
      <c r="N91">
        <v>67.92</v>
      </c>
      <c r="O91">
        <v>66.400000000000006</v>
      </c>
      <c r="P91">
        <v>5.6</v>
      </c>
      <c r="Q91">
        <v>195.58</v>
      </c>
      <c r="R91" t="s">
        <v>67</v>
      </c>
      <c r="S91" t="s">
        <v>67</v>
      </c>
      <c r="T91" t="s">
        <v>67</v>
      </c>
      <c r="U91" t="s">
        <v>67</v>
      </c>
    </row>
    <row r="92" spans="1:21" x14ac:dyDescent="0.25">
      <c r="A92" s="5" t="s">
        <v>203</v>
      </c>
      <c r="B92" s="5" t="s">
        <v>204</v>
      </c>
      <c r="C92">
        <v>6.46</v>
      </c>
      <c r="D92">
        <v>7.82</v>
      </c>
      <c r="E92">
        <v>10.18</v>
      </c>
      <c r="F92">
        <v>8.36</v>
      </c>
      <c r="G92">
        <v>13.24</v>
      </c>
      <c r="H92">
        <v>14.64</v>
      </c>
      <c r="I92">
        <v>39.869999999999997</v>
      </c>
      <c r="J92">
        <v>42.68</v>
      </c>
      <c r="K92">
        <v>10.3</v>
      </c>
      <c r="L92">
        <v>106.94</v>
      </c>
      <c r="M92" t="s">
        <v>67</v>
      </c>
      <c r="N92" t="s">
        <v>67</v>
      </c>
      <c r="O92" t="s">
        <v>67</v>
      </c>
      <c r="P92" t="s">
        <v>67</v>
      </c>
      <c r="Q92" t="s">
        <v>67</v>
      </c>
      <c r="R92" t="s">
        <v>67</v>
      </c>
      <c r="S92" t="s">
        <v>67</v>
      </c>
      <c r="T92" t="s">
        <v>67</v>
      </c>
      <c r="U92" t="s">
        <v>67</v>
      </c>
    </row>
    <row r="93" spans="1:21" x14ac:dyDescent="0.25">
      <c r="A93" s="5" t="s">
        <v>205</v>
      </c>
      <c r="B93" s="5" t="s">
        <v>206</v>
      </c>
      <c r="C93">
        <v>-2.44</v>
      </c>
      <c r="D93">
        <v>-26.91</v>
      </c>
      <c r="E93">
        <v>-9.06</v>
      </c>
      <c r="F93">
        <v>-9.32</v>
      </c>
      <c r="G93">
        <v>10.88</v>
      </c>
      <c r="H93">
        <v>-14.82</v>
      </c>
      <c r="I93">
        <v>22.83</v>
      </c>
      <c r="J93">
        <v>139.12</v>
      </c>
      <c r="K93">
        <v>-137.05000000000001</v>
      </c>
      <c r="L93">
        <v>-194.63</v>
      </c>
      <c r="M93">
        <v>60.02</v>
      </c>
      <c r="N93">
        <v>-0.28999999999999998</v>
      </c>
      <c r="O93">
        <v>-81.180000000000007</v>
      </c>
      <c r="P93">
        <v>34.07</v>
      </c>
      <c r="Q93">
        <v>156.47</v>
      </c>
      <c r="R93">
        <v>-21.92</v>
      </c>
      <c r="S93">
        <v>-4.9400000000000004</v>
      </c>
      <c r="T93">
        <v>203.05</v>
      </c>
      <c r="U93" t="s">
        <v>67</v>
      </c>
    </row>
    <row r="94" spans="1:21" x14ac:dyDescent="0.25">
      <c r="A94" s="5" t="s">
        <v>207</v>
      </c>
      <c r="B94" s="5" t="s">
        <v>208</v>
      </c>
      <c r="C94">
        <v>-12.8</v>
      </c>
      <c r="D94">
        <v>-15.1</v>
      </c>
      <c r="E94">
        <v>-2.5</v>
      </c>
      <c r="F94">
        <v>-4.42</v>
      </c>
      <c r="G94">
        <v>6.3</v>
      </c>
      <c r="H94">
        <v>49.04</v>
      </c>
      <c r="I94">
        <v>8.3000000000000007</v>
      </c>
      <c r="J94">
        <v>-64.19</v>
      </c>
      <c r="K94">
        <v>-90.55</v>
      </c>
      <c r="L94">
        <v>-44.97</v>
      </c>
      <c r="M94">
        <v>-7.15</v>
      </c>
      <c r="N94">
        <v>-15.8</v>
      </c>
      <c r="O94">
        <v>36.450000000000003</v>
      </c>
      <c r="P94">
        <v>56.21</v>
      </c>
      <c r="Q94">
        <v>43.2</v>
      </c>
      <c r="R94">
        <v>58.73</v>
      </c>
      <c r="S94" t="s">
        <v>67</v>
      </c>
      <c r="T94" t="s">
        <v>67</v>
      </c>
      <c r="U94" t="s">
        <v>67</v>
      </c>
    </row>
    <row r="95" spans="1:21" x14ac:dyDescent="0.25">
      <c r="A95" s="5" t="s">
        <v>209</v>
      </c>
      <c r="B95" s="5" t="s">
        <v>210</v>
      </c>
      <c r="C95">
        <v>-7.37</v>
      </c>
      <c r="D95">
        <v>-9.85</v>
      </c>
      <c r="E95">
        <v>0.1</v>
      </c>
      <c r="F95">
        <v>29.74</v>
      </c>
      <c r="G95">
        <v>4.1900000000000004</v>
      </c>
      <c r="H95">
        <v>-36.909999999999997</v>
      </c>
      <c r="I95">
        <v>-21.94</v>
      </c>
      <c r="J95">
        <v>-26.57</v>
      </c>
      <c r="K95">
        <v>-70.63</v>
      </c>
      <c r="L95">
        <v>-36.4</v>
      </c>
      <c r="M95">
        <v>33.82</v>
      </c>
      <c r="N95">
        <v>17.43</v>
      </c>
      <c r="O95">
        <v>16.5</v>
      </c>
      <c r="P95">
        <v>73.349999999999994</v>
      </c>
      <c r="Q95" t="s">
        <v>67</v>
      </c>
      <c r="R95" t="s">
        <v>67</v>
      </c>
      <c r="S95" t="s">
        <v>67</v>
      </c>
      <c r="T95" t="s">
        <v>67</v>
      </c>
      <c r="U95" t="s">
        <v>67</v>
      </c>
    </row>
    <row r="96" spans="1:21" x14ac:dyDescent="0.25">
      <c r="A96" s="5" t="s">
        <v>211</v>
      </c>
      <c r="B96" s="5" t="s">
        <v>212</v>
      </c>
      <c r="C96">
        <v>-22.14</v>
      </c>
      <c r="D96">
        <v>-15.89</v>
      </c>
      <c r="E96">
        <v>-13.23</v>
      </c>
      <c r="F96">
        <v>-20.440000000000001</v>
      </c>
      <c r="G96">
        <v>-16.11</v>
      </c>
      <c r="H96">
        <v>-1.55</v>
      </c>
      <c r="I96">
        <v>-2.2599999999999998</v>
      </c>
      <c r="J96">
        <v>-5.03</v>
      </c>
      <c r="K96">
        <v>1.36</v>
      </c>
      <c r="L96" t="s">
        <v>67</v>
      </c>
      <c r="M96" t="s">
        <v>67</v>
      </c>
      <c r="N96" t="s">
        <v>67</v>
      </c>
      <c r="O96" t="s">
        <v>67</v>
      </c>
      <c r="P96" t="s">
        <v>67</v>
      </c>
      <c r="Q96" t="s">
        <v>67</v>
      </c>
      <c r="R96" t="s">
        <v>67</v>
      </c>
      <c r="S96" t="s">
        <v>67</v>
      </c>
      <c r="T96" t="s">
        <v>67</v>
      </c>
      <c r="U96" t="s">
        <v>67</v>
      </c>
    </row>
    <row r="97" spans="1:22" x14ac:dyDescent="0.25">
      <c r="A97" s="5" t="s">
        <v>213</v>
      </c>
      <c r="B97" s="5" t="s">
        <v>214</v>
      </c>
      <c r="C97">
        <v>59.1</v>
      </c>
      <c r="D97">
        <v>79.900000000000006</v>
      </c>
      <c r="E97">
        <v>65.400000000000006</v>
      </c>
      <c r="F97">
        <v>-144.6</v>
      </c>
      <c r="G97">
        <v>14.6</v>
      </c>
      <c r="H97">
        <v>-7.9</v>
      </c>
      <c r="I97">
        <v>-67.7</v>
      </c>
      <c r="J97">
        <v>-64.2</v>
      </c>
      <c r="K97">
        <v>-81.7</v>
      </c>
      <c r="L97">
        <v>148</v>
      </c>
      <c r="M97">
        <v>50.7</v>
      </c>
      <c r="N97">
        <v>0.2</v>
      </c>
      <c r="O97">
        <v>48.9</v>
      </c>
      <c r="P97">
        <v>78.7</v>
      </c>
      <c r="Q97">
        <v>146.69999999999999</v>
      </c>
      <c r="R97">
        <v>130.5</v>
      </c>
      <c r="S97">
        <v>127</v>
      </c>
      <c r="T97">
        <v>185.6</v>
      </c>
      <c r="U97">
        <v>228.7</v>
      </c>
      <c r="V97">
        <v>345.3</v>
      </c>
    </row>
  </sheetData>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L8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7" customWidth="1"/>
  </cols>
  <sheetData>
    <row r="1" spans="1:12" ht="18.75" customHeight="1" x14ac:dyDescent="0.3">
      <c r="A1" s="1" t="s">
        <v>1460</v>
      </c>
      <c r="B1" s="2" t="s">
        <v>1461</v>
      </c>
      <c r="C1" s="2"/>
      <c r="D1" s="2"/>
      <c r="E1" s="2"/>
      <c r="F1" s="2" t="str">
        <f>HYPERLINK("dax-30_Stock_Data_EUR.xlsx#INDEX!A1", "Back to INDEX")</f>
        <v>Back to INDEX</v>
      </c>
      <c r="G1" s="2"/>
      <c r="H1" s="2"/>
      <c r="I1" s="2"/>
      <c r="J1" s="2"/>
      <c r="K1" s="2"/>
      <c r="L1" s="2"/>
    </row>
    <row r="2" spans="1:12" x14ac:dyDescent="0.25">
      <c r="A2" s="3"/>
      <c r="B2" s="4"/>
      <c r="C2" s="4"/>
      <c r="D2" s="4"/>
      <c r="E2" s="4"/>
      <c r="F2" s="4"/>
      <c r="G2" s="4"/>
      <c r="H2" s="4"/>
      <c r="I2" s="4"/>
      <c r="J2" s="4"/>
      <c r="K2" s="4"/>
      <c r="L2" s="4"/>
    </row>
    <row r="3" spans="1:12" x14ac:dyDescent="0.25">
      <c r="A3" s="5" t="s">
        <v>3</v>
      </c>
      <c r="C3" s="5" t="s">
        <v>4</v>
      </c>
      <c r="D3" s="5"/>
      <c r="G3" s="5" t="s">
        <v>5</v>
      </c>
      <c r="H3" s="5"/>
      <c r="J3" s="5" t="s">
        <v>6</v>
      </c>
      <c r="K3" s="5"/>
    </row>
    <row r="4" spans="1:12" x14ac:dyDescent="0.25">
      <c r="A4" s="5" t="s">
        <v>7</v>
      </c>
      <c r="B4" t="s">
        <v>307</v>
      </c>
      <c r="C4" s="5" t="s">
        <v>9</v>
      </c>
      <c r="D4" s="5"/>
      <c r="E4" t="s">
        <v>1462</v>
      </c>
      <c r="G4" t="s">
        <v>878</v>
      </c>
      <c r="H4" t="s">
        <v>220</v>
      </c>
      <c r="J4" t="s">
        <v>1463</v>
      </c>
      <c r="L4" t="s">
        <v>1464</v>
      </c>
    </row>
    <row r="5" spans="1:12" x14ac:dyDescent="0.25">
      <c r="A5" s="5" t="s">
        <v>15</v>
      </c>
      <c r="B5" t="s">
        <v>1465</v>
      </c>
      <c r="C5" s="5" t="s">
        <v>17</v>
      </c>
      <c r="D5" s="5"/>
      <c r="E5" t="s">
        <v>1466</v>
      </c>
      <c r="G5" t="s">
        <v>678</v>
      </c>
      <c r="H5" t="s">
        <v>12</v>
      </c>
      <c r="J5" t="s">
        <v>234</v>
      </c>
      <c r="L5" t="s">
        <v>1467</v>
      </c>
    </row>
    <row r="6" spans="1:12" x14ac:dyDescent="0.25">
      <c r="A6" s="5" t="s">
        <v>23</v>
      </c>
      <c r="B6" t="s">
        <v>1468</v>
      </c>
      <c r="C6" s="5" t="s">
        <v>25</v>
      </c>
      <c r="D6" s="5"/>
      <c r="E6" t="s">
        <v>1469</v>
      </c>
      <c r="G6" t="s">
        <v>19</v>
      </c>
      <c r="H6" t="s">
        <v>20</v>
      </c>
      <c r="J6" t="s">
        <v>243</v>
      </c>
      <c r="L6" t="s">
        <v>1470</v>
      </c>
    </row>
    <row r="7" spans="1:12" x14ac:dyDescent="0.25">
      <c r="A7" s="5" t="s">
        <v>29</v>
      </c>
      <c r="B7" t="s">
        <v>1471</v>
      </c>
      <c r="C7" s="5" t="s">
        <v>31</v>
      </c>
      <c r="D7" s="5"/>
      <c r="E7" t="s">
        <v>1472</v>
      </c>
      <c r="G7" t="s">
        <v>767</v>
      </c>
      <c r="H7" t="s">
        <v>28</v>
      </c>
      <c r="J7" t="s">
        <v>275</v>
      </c>
      <c r="L7" t="s">
        <v>244</v>
      </c>
    </row>
    <row r="8" spans="1:12" x14ac:dyDescent="0.25">
      <c r="A8" s="5" t="s">
        <v>35</v>
      </c>
      <c r="B8" t="s">
        <v>36</v>
      </c>
      <c r="C8" s="5" t="s">
        <v>37</v>
      </c>
      <c r="D8" s="5"/>
      <c r="E8" t="s">
        <v>1473</v>
      </c>
      <c r="G8" t="s">
        <v>320</v>
      </c>
      <c r="H8" t="s">
        <v>34</v>
      </c>
      <c r="J8" t="s">
        <v>1474</v>
      </c>
      <c r="L8" t="s">
        <v>238</v>
      </c>
    </row>
    <row r="9" spans="1:12" x14ac:dyDescent="0.25">
      <c r="A9" s="5" t="s">
        <v>41</v>
      </c>
      <c r="B9" t="s">
        <v>42</v>
      </c>
      <c r="C9" s="5" t="s">
        <v>47</v>
      </c>
      <c r="D9" s="5"/>
      <c r="E9" t="s">
        <v>1475</v>
      </c>
      <c r="G9" t="s">
        <v>321</v>
      </c>
      <c r="H9" t="s">
        <v>40</v>
      </c>
      <c r="J9" t="s">
        <v>237</v>
      </c>
      <c r="L9" t="s">
        <v>446</v>
      </c>
    </row>
    <row r="10" spans="1:12" x14ac:dyDescent="0.25">
      <c r="A10" s="5" t="s">
        <v>45</v>
      </c>
      <c r="B10" t="s">
        <v>1422</v>
      </c>
      <c r="C10" s="5"/>
      <c r="D10" s="5"/>
      <c r="J10" t="s">
        <v>1476</v>
      </c>
      <c r="L10" t="s">
        <v>694</v>
      </c>
    </row>
    <row r="11" spans="1:12" x14ac:dyDescent="0.25">
      <c r="A11" s="5" t="s">
        <v>49</v>
      </c>
      <c r="B11" t="s">
        <v>245</v>
      </c>
      <c r="J11" t="s">
        <v>1294</v>
      </c>
      <c r="L11" t="s">
        <v>1477</v>
      </c>
    </row>
    <row r="12" spans="1:12" x14ac:dyDescent="0.25">
      <c r="A12" s="5" t="s">
        <v>51</v>
      </c>
      <c r="B12" t="s">
        <v>52</v>
      </c>
      <c r="J12" t="s">
        <v>354</v>
      </c>
      <c r="L12" t="s">
        <v>351</v>
      </c>
    </row>
    <row r="13" spans="1:12" x14ac:dyDescent="0.25">
      <c r="A13" s="5" t="s">
        <v>53</v>
      </c>
      <c r="B13" t="s">
        <v>1478</v>
      </c>
    </row>
    <row r="14" spans="1:12" x14ac:dyDescent="0.25">
      <c r="A14" s="5" t="s">
        <v>55</v>
      </c>
      <c r="B14" t="s">
        <v>1479</v>
      </c>
    </row>
    <row r="15" spans="1:12" x14ac:dyDescent="0.25">
      <c r="A15" s="5" t="s">
        <v>57</v>
      </c>
      <c r="B15" t="s">
        <v>1480</v>
      </c>
    </row>
    <row r="16" spans="1:12" x14ac:dyDescent="0.25">
      <c r="A16" s="5" t="s">
        <v>59</v>
      </c>
      <c r="B16" t="s">
        <v>1481</v>
      </c>
    </row>
    <row r="17" spans="1:12" x14ac:dyDescent="0.25">
      <c r="A17" s="5" t="s">
        <v>61</v>
      </c>
      <c r="B17" t="s">
        <v>1482</v>
      </c>
    </row>
    <row r="18" spans="1:12" x14ac:dyDescent="0.25">
      <c r="A18" s="3"/>
      <c r="B18" s="4"/>
      <c r="C18" s="4"/>
      <c r="D18" s="4"/>
      <c r="E18" s="4"/>
      <c r="F18" s="4"/>
      <c r="G18" s="4"/>
      <c r="H18" s="4"/>
      <c r="I18" s="4"/>
      <c r="J18" s="4"/>
      <c r="K18" s="4"/>
      <c r="L18" s="4"/>
    </row>
    <row r="19" spans="1:12" x14ac:dyDescent="0.25">
      <c r="A19" s="5" t="s">
        <v>63</v>
      </c>
      <c r="B19" s="5" t="s">
        <v>64</v>
      </c>
      <c r="C19" s="5">
        <v>2019</v>
      </c>
      <c r="D19" s="5">
        <v>2018</v>
      </c>
      <c r="E19" s="5">
        <v>2017</v>
      </c>
      <c r="F19" s="5">
        <v>2016</v>
      </c>
      <c r="G19" s="5">
        <v>2015</v>
      </c>
      <c r="H19" s="5">
        <v>2014</v>
      </c>
      <c r="I19" s="5">
        <v>2013</v>
      </c>
      <c r="J19" s="5"/>
      <c r="K19" s="5"/>
      <c r="L19" s="5"/>
    </row>
    <row r="20" spans="1:12" x14ac:dyDescent="0.25">
      <c r="A20" s="5" t="s">
        <v>255</v>
      </c>
      <c r="B20" s="5" t="s">
        <v>256</v>
      </c>
      <c r="C20">
        <v>506</v>
      </c>
      <c r="D20">
        <v>471</v>
      </c>
      <c r="E20">
        <v>424</v>
      </c>
      <c r="F20">
        <v>508</v>
      </c>
      <c r="G20">
        <v>400</v>
      </c>
      <c r="H20">
        <v>326</v>
      </c>
      <c r="I20">
        <v>482</v>
      </c>
    </row>
    <row r="21" spans="1:12" x14ac:dyDescent="0.25">
      <c r="A21" s="5" t="s">
        <v>68</v>
      </c>
      <c r="B21" s="5" t="s">
        <v>69</v>
      </c>
      <c r="C21">
        <v>216</v>
      </c>
      <c r="D21">
        <v>215</v>
      </c>
      <c r="E21">
        <v>204</v>
      </c>
      <c r="F21">
        <v>301</v>
      </c>
      <c r="G21">
        <v>195</v>
      </c>
      <c r="H21">
        <v>54</v>
      </c>
      <c r="I21">
        <v>165</v>
      </c>
    </row>
    <row r="22" spans="1:12" x14ac:dyDescent="0.25">
      <c r="A22" s="5" t="s">
        <v>70</v>
      </c>
      <c r="B22" s="5" t="s">
        <v>71</v>
      </c>
      <c r="C22" t="s">
        <v>67</v>
      </c>
      <c r="D22" t="s">
        <v>67</v>
      </c>
      <c r="E22" t="s">
        <v>67</v>
      </c>
      <c r="F22" t="s">
        <v>67</v>
      </c>
      <c r="G22" t="s">
        <v>67</v>
      </c>
      <c r="H22" t="s">
        <v>67</v>
      </c>
      <c r="I22" t="s">
        <v>67</v>
      </c>
    </row>
    <row r="23" spans="1:12" x14ac:dyDescent="0.25">
      <c r="A23" s="5" t="s">
        <v>72</v>
      </c>
      <c r="B23" s="5" t="s">
        <v>73</v>
      </c>
      <c r="C23">
        <v>216</v>
      </c>
      <c r="D23">
        <v>215</v>
      </c>
      <c r="E23">
        <v>204</v>
      </c>
      <c r="F23">
        <v>301</v>
      </c>
      <c r="G23">
        <v>195</v>
      </c>
      <c r="H23">
        <v>54</v>
      </c>
      <c r="I23">
        <v>165</v>
      </c>
    </row>
    <row r="24" spans="1:12" x14ac:dyDescent="0.25">
      <c r="A24" s="5" t="s">
        <v>74</v>
      </c>
      <c r="B24" s="5" t="s">
        <v>75</v>
      </c>
      <c r="C24">
        <v>37</v>
      </c>
      <c r="D24">
        <v>36</v>
      </c>
      <c r="E24">
        <v>22</v>
      </c>
      <c r="F24">
        <v>104</v>
      </c>
      <c r="G24">
        <v>-35</v>
      </c>
      <c r="H24">
        <v>50</v>
      </c>
      <c r="I24">
        <v>5</v>
      </c>
    </row>
    <row r="25" spans="1:12" x14ac:dyDescent="0.25">
      <c r="A25" s="5" t="s">
        <v>76</v>
      </c>
      <c r="B25" s="5" t="s">
        <v>77</v>
      </c>
      <c r="C25">
        <v>179</v>
      </c>
      <c r="D25">
        <v>179</v>
      </c>
      <c r="E25">
        <v>182</v>
      </c>
      <c r="F25">
        <v>197</v>
      </c>
      <c r="G25">
        <v>230</v>
      </c>
      <c r="H25">
        <v>4</v>
      </c>
      <c r="I25">
        <v>160</v>
      </c>
    </row>
    <row r="26" spans="1:12" x14ac:dyDescent="0.25">
      <c r="A26" s="5" t="s">
        <v>80</v>
      </c>
      <c r="B26" s="5" t="s">
        <v>81</v>
      </c>
      <c r="C26">
        <v>179</v>
      </c>
      <c r="D26">
        <v>179</v>
      </c>
      <c r="E26">
        <v>182</v>
      </c>
      <c r="F26">
        <v>197</v>
      </c>
      <c r="G26">
        <v>230</v>
      </c>
      <c r="H26">
        <v>4</v>
      </c>
      <c r="I26">
        <v>160</v>
      </c>
    </row>
    <row r="27" spans="1:12" x14ac:dyDescent="0.25">
      <c r="A27" s="5" t="s">
        <v>86</v>
      </c>
      <c r="B27" s="5" t="s">
        <v>87</v>
      </c>
      <c r="C27">
        <v>56822</v>
      </c>
      <c r="D27">
        <v>57769</v>
      </c>
      <c r="E27">
        <v>57994</v>
      </c>
      <c r="F27">
        <v>62629</v>
      </c>
      <c r="G27">
        <v>66761</v>
      </c>
      <c r="H27">
        <v>75518</v>
      </c>
      <c r="I27">
        <v>73924</v>
      </c>
    </row>
    <row r="28" spans="1:12" x14ac:dyDescent="0.25">
      <c r="A28" s="5" t="s">
        <v>92</v>
      </c>
      <c r="B28" s="5" t="s">
        <v>93</v>
      </c>
      <c r="C28">
        <v>53586</v>
      </c>
      <c r="D28">
        <v>54512</v>
      </c>
      <c r="E28">
        <v>55136</v>
      </c>
      <c r="F28">
        <v>59830</v>
      </c>
      <c r="G28">
        <v>64015</v>
      </c>
      <c r="H28">
        <v>72012</v>
      </c>
      <c r="I28">
        <v>70444</v>
      </c>
    </row>
    <row r="29" spans="1:12" x14ac:dyDescent="0.25">
      <c r="A29" s="5" t="s">
        <v>78</v>
      </c>
      <c r="B29" s="5" t="s">
        <v>79</v>
      </c>
      <c r="C29" t="s">
        <v>67</v>
      </c>
      <c r="D29" t="s">
        <v>67</v>
      </c>
      <c r="E29" t="s">
        <v>67</v>
      </c>
      <c r="F29" t="s">
        <v>67</v>
      </c>
      <c r="G29" t="s">
        <v>67</v>
      </c>
      <c r="H29" t="s">
        <v>67</v>
      </c>
      <c r="I29" t="s">
        <v>67</v>
      </c>
    </row>
    <row r="30" spans="1:12" x14ac:dyDescent="0.25">
      <c r="A30" s="5" t="s">
        <v>94</v>
      </c>
      <c r="B30" s="5" t="s">
        <v>95</v>
      </c>
      <c r="C30">
        <v>3236</v>
      </c>
      <c r="D30">
        <v>3257</v>
      </c>
      <c r="E30">
        <v>2858</v>
      </c>
      <c r="F30">
        <v>2799</v>
      </c>
      <c r="G30">
        <v>2746</v>
      </c>
      <c r="H30">
        <v>3506</v>
      </c>
      <c r="I30">
        <v>3480</v>
      </c>
    </row>
    <row r="31" spans="1:12" x14ac:dyDescent="0.25">
      <c r="A31" s="5" t="s">
        <v>96</v>
      </c>
      <c r="B31" s="5" t="s">
        <v>97</v>
      </c>
      <c r="C31">
        <v>56822</v>
      </c>
      <c r="D31">
        <v>57769</v>
      </c>
      <c r="E31">
        <v>57994</v>
      </c>
      <c r="F31">
        <v>62629</v>
      </c>
      <c r="G31">
        <v>66761</v>
      </c>
      <c r="H31">
        <v>75518</v>
      </c>
      <c r="I31">
        <v>73924</v>
      </c>
    </row>
    <row r="32" spans="1:12" x14ac:dyDescent="0.25">
      <c r="A32" s="5" t="s">
        <v>98</v>
      </c>
      <c r="B32" s="5" t="s">
        <v>99</v>
      </c>
      <c r="C32">
        <v>134.47999999999999</v>
      </c>
      <c r="D32">
        <v>134.47999999999999</v>
      </c>
      <c r="E32">
        <v>134.47999999999999</v>
      </c>
      <c r="F32">
        <v>134.47999999999999</v>
      </c>
      <c r="G32">
        <v>134.47999999999999</v>
      </c>
      <c r="H32">
        <v>134.47999999999999</v>
      </c>
      <c r="I32">
        <v>134.47999999999999</v>
      </c>
    </row>
    <row r="33" spans="1:9" x14ac:dyDescent="0.25">
      <c r="A33" s="5" t="s">
        <v>100</v>
      </c>
      <c r="B33" s="5" t="s">
        <v>101</v>
      </c>
      <c r="C33">
        <v>380.38</v>
      </c>
      <c r="D33">
        <v>380.38</v>
      </c>
      <c r="E33">
        <v>380.38</v>
      </c>
      <c r="F33">
        <v>380.38</v>
      </c>
      <c r="G33">
        <v>380.38</v>
      </c>
      <c r="H33">
        <v>380.38</v>
      </c>
      <c r="I33">
        <v>380.38</v>
      </c>
    </row>
    <row r="34" spans="1:9" x14ac:dyDescent="0.25">
      <c r="A34" s="5" t="s">
        <v>102</v>
      </c>
      <c r="B34" s="5" t="s">
        <v>103</v>
      </c>
      <c r="C34">
        <v>1.61</v>
      </c>
      <c r="D34">
        <v>1.6</v>
      </c>
      <c r="E34">
        <v>1.52</v>
      </c>
      <c r="F34">
        <v>2.2400000000000002</v>
      </c>
      <c r="G34">
        <v>1.45</v>
      </c>
      <c r="H34">
        <v>0.4</v>
      </c>
      <c r="I34">
        <v>1.23</v>
      </c>
    </row>
    <row r="35" spans="1:9" x14ac:dyDescent="0.25">
      <c r="A35" s="5" t="s">
        <v>104</v>
      </c>
      <c r="B35" s="5" t="s">
        <v>105</v>
      </c>
      <c r="C35">
        <v>1.2</v>
      </c>
      <c r="D35">
        <v>1.24</v>
      </c>
      <c r="E35">
        <v>1.35</v>
      </c>
      <c r="F35">
        <v>1.46</v>
      </c>
      <c r="G35">
        <v>1.71</v>
      </c>
      <c r="H35">
        <v>0.03</v>
      </c>
      <c r="I35">
        <v>1.19</v>
      </c>
    </row>
    <row r="36" spans="1:9" x14ac:dyDescent="0.25">
      <c r="A36" s="5" t="s">
        <v>106</v>
      </c>
      <c r="B36" s="5" t="s">
        <v>107</v>
      </c>
      <c r="C36">
        <v>1.2</v>
      </c>
      <c r="D36">
        <v>1.24</v>
      </c>
      <c r="E36">
        <v>1.35</v>
      </c>
      <c r="F36">
        <v>1.46</v>
      </c>
      <c r="G36">
        <v>1.71</v>
      </c>
      <c r="H36" t="s">
        <v>67</v>
      </c>
      <c r="I36" t="s">
        <v>67</v>
      </c>
    </row>
    <row r="37" spans="1:9" x14ac:dyDescent="0.25">
      <c r="A37" s="5" t="s">
        <v>108</v>
      </c>
      <c r="B37" s="5" t="s">
        <v>109</v>
      </c>
      <c r="C37" t="s">
        <v>67</v>
      </c>
      <c r="D37">
        <v>1</v>
      </c>
      <c r="E37">
        <v>1.07</v>
      </c>
      <c r="F37">
        <v>1.05</v>
      </c>
      <c r="G37">
        <v>0.43</v>
      </c>
      <c r="H37" t="s">
        <v>67</v>
      </c>
      <c r="I37" t="s">
        <v>67</v>
      </c>
    </row>
    <row r="38" spans="1:9" x14ac:dyDescent="0.25">
      <c r="A38" s="5" t="s">
        <v>110</v>
      </c>
      <c r="B38" s="5" t="s">
        <v>111</v>
      </c>
      <c r="C38" t="s">
        <v>67</v>
      </c>
      <c r="D38">
        <v>134</v>
      </c>
      <c r="E38">
        <v>144</v>
      </c>
      <c r="F38">
        <v>141</v>
      </c>
      <c r="G38">
        <v>58</v>
      </c>
      <c r="H38" t="s">
        <v>67</v>
      </c>
      <c r="I38" t="s">
        <v>67</v>
      </c>
    </row>
    <row r="39" spans="1:9" x14ac:dyDescent="0.25">
      <c r="A39" s="5" t="s">
        <v>257</v>
      </c>
      <c r="B39" s="5" t="s">
        <v>258</v>
      </c>
      <c r="C39">
        <v>3.76</v>
      </c>
      <c r="D39">
        <v>3.5</v>
      </c>
      <c r="E39">
        <v>3.15</v>
      </c>
      <c r="F39">
        <v>3.78</v>
      </c>
      <c r="G39">
        <v>2.97</v>
      </c>
      <c r="H39">
        <v>2.42</v>
      </c>
      <c r="I39">
        <v>3.58</v>
      </c>
    </row>
    <row r="40" spans="1:9" x14ac:dyDescent="0.25">
      <c r="A40" s="5" t="s">
        <v>112</v>
      </c>
      <c r="B40" s="5" t="s">
        <v>113</v>
      </c>
      <c r="C40">
        <v>24.06</v>
      </c>
      <c r="D40">
        <v>24.22</v>
      </c>
      <c r="E40">
        <v>21.25</v>
      </c>
      <c r="F40">
        <v>20.81</v>
      </c>
      <c r="G40">
        <v>20.420000000000002</v>
      </c>
      <c r="H40">
        <v>26.07</v>
      </c>
      <c r="I40">
        <v>25.88</v>
      </c>
    </row>
    <row r="41" spans="1:9" x14ac:dyDescent="0.25">
      <c r="A41" s="5" t="s">
        <v>114</v>
      </c>
      <c r="B41" s="5" t="s">
        <v>115</v>
      </c>
      <c r="C41">
        <v>-6.55</v>
      </c>
      <c r="D41">
        <v>-1.82</v>
      </c>
      <c r="E41">
        <v>-13.9</v>
      </c>
      <c r="F41">
        <v>-14.98</v>
      </c>
      <c r="G41">
        <v>-23.12</v>
      </c>
      <c r="H41">
        <v>-32.119999999999997</v>
      </c>
      <c r="I41">
        <v>-13.68</v>
      </c>
    </row>
    <row r="42" spans="1:9" x14ac:dyDescent="0.25">
      <c r="A42" s="5" t="s">
        <v>116</v>
      </c>
      <c r="B42" s="5" t="s">
        <v>117</v>
      </c>
      <c r="C42">
        <v>422.55</v>
      </c>
      <c r="D42">
        <v>429.59</v>
      </c>
      <c r="E42">
        <v>431.26</v>
      </c>
      <c r="F42">
        <v>465.73</v>
      </c>
      <c r="G42">
        <v>496.46</v>
      </c>
      <c r="H42">
        <v>561.58000000000004</v>
      </c>
      <c r="I42">
        <v>549.72</v>
      </c>
    </row>
    <row r="43" spans="1:9" x14ac:dyDescent="0.25">
      <c r="A43" s="5" t="s">
        <v>118</v>
      </c>
      <c r="B43" s="5" t="s">
        <v>119</v>
      </c>
      <c r="C43">
        <v>797</v>
      </c>
      <c r="D43">
        <v>793</v>
      </c>
      <c r="E43">
        <v>782</v>
      </c>
      <c r="F43">
        <v>791</v>
      </c>
      <c r="G43">
        <v>824</v>
      </c>
      <c r="H43">
        <v>844</v>
      </c>
      <c r="I43">
        <v>852</v>
      </c>
    </row>
    <row r="44" spans="1:9" x14ac:dyDescent="0.25">
      <c r="A44" s="5" t="s">
        <v>120</v>
      </c>
      <c r="B44" s="5" t="s">
        <v>121</v>
      </c>
      <c r="C44">
        <v>117</v>
      </c>
      <c r="D44">
        <v>114</v>
      </c>
      <c r="E44">
        <v>119</v>
      </c>
      <c r="F44">
        <v>103</v>
      </c>
      <c r="G44">
        <v>112</v>
      </c>
      <c r="H44">
        <v>110</v>
      </c>
      <c r="I44">
        <v>121</v>
      </c>
    </row>
    <row r="45" spans="1:9" x14ac:dyDescent="0.25">
      <c r="A45" s="5" t="s">
        <v>122</v>
      </c>
      <c r="B45" s="5" t="s">
        <v>123</v>
      </c>
      <c r="C45">
        <v>146801</v>
      </c>
      <c r="D45">
        <v>143758</v>
      </c>
      <c r="E45">
        <v>152174</v>
      </c>
      <c r="F45">
        <v>130215</v>
      </c>
      <c r="G45">
        <v>135922</v>
      </c>
      <c r="H45">
        <v>130332</v>
      </c>
      <c r="I45">
        <v>142019</v>
      </c>
    </row>
    <row r="46" spans="1:9" x14ac:dyDescent="0.25">
      <c r="A46" s="5" t="s">
        <v>259</v>
      </c>
      <c r="B46" s="5" t="s">
        <v>260</v>
      </c>
      <c r="C46">
        <v>642409</v>
      </c>
      <c r="D46">
        <v>593947</v>
      </c>
      <c r="E46">
        <v>542199</v>
      </c>
      <c r="F46">
        <v>642225</v>
      </c>
      <c r="G46">
        <v>485437</v>
      </c>
      <c r="H46">
        <v>386256</v>
      </c>
      <c r="I46">
        <v>565728</v>
      </c>
    </row>
    <row r="47" spans="1:9" x14ac:dyDescent="0.25">
      <c r="A47" s="5" t="s">
        <v>126</v>
      </c>
      <c r="B47" s="5" t="s">
        <v>127</v>
      </c>
      <c r="C47" t="s">
        <v>67</v>
      </c>
      <c r="D47" t="s">
        <v>67</v>
      </c>
      <c r="E47" t="s">
        <v>67</v>
      </c>
      <c r="F47" t="s">
        <v>67</v>
      </c>
      <c r="G47" t="s">
        <v>67</v>
      </c>
      <c r="H47" t="s">
        <v>67</v>
      </c>
      <c r="I47" t="s">
        <v>67</v>
      </c>
    </row>
    <row r="48" spans="1:9" x14ac:dyDescent="0.25">
      <c r="A48" s="5" t="s">
        <v>128</v>
      </c>
      <c r="B48" s="5" t="s">
        <v>129</v>
      </c>
      <c r="C48">
        <v>224592</v>
      </c>
      <c r="D48">
        <v>225725</v>
      </c>
      <c r="E48">
        <v>232737</v>
      </c>
      <c r="F48">
        <v>249052</v>
      </c>
      <c r="G48">
        <v>279126</v>
      </c>
      <c r="H48">
        <v>4739</v>
      </c>
      <c r="I48">
        <v>187793</v>
      </c>
    </row>
    <row r="49" spans="1:9" x14ac:dyDescent="0.25">
      <c r="A49" s="5" t="s">
        <v>130</v>
      </c>
      <c r="B49" s="5" t="s">
        <v>131</v>
      </c>
      <c r="C49">
        <v>12.1</v>
      </c>
      <c r="D49">
        <v>7</v>
      </c>
      <c r="E49">
        <v>9.9</v>
      </c>
      <c r="F49">
        <v>6.2</v>
      </c>
      <c r="G49">
        <v>9.9</v>
      </c>
      <c r="H49" t="s">
        <v>67</v>
      </c>
      <c r="I49" t="s">
        <v>67</v>
      </c>
    </row>
    <row r="50" spans="1:9" x14ac:dyDescent="0.25">
      <c r="A50" s="5" t="s">
        <v>132</v>
      </c>
      <c r="B50" s="5" t="s">
        <v>133</v>
      </c>
      <c r="C50">
        <v>3.87</v>
      </c>
      <c r="D50">
        <v>2.5</v>
      </c>
      <c r="E50">
        <v>4.24</v>
      </c>
      <c r="F50">
        <v>2.41</v>
      </c>
      <c r="G50">
        <v>5.71</v>
      </c>
      <c r="H50" t="s">
        <v>67</v>
      </c>
      <c r="I50" t="s">
        <v>67</v>
      </c>
    </row>
    <row r="51" spans="1:9" x14ac:dyDescent="0.25">
      <c r="A51" s="5" t="s">
        <v>134</v>
      </c>
      <c r="B51" s="5" t="s">
        <v>135</v>
      </c>
      <c r="C51">
        <v>0.61</v>
      </c>
      <c r="D51">
        <v>0.36</v>
      </c>
      <c r="E51">
        <v>0.63</v>
      </c>
      <c r="F51">
        <v>0.44</v>
      </c>
      <c r="G51">
        <v>0.83</v>
      </c>
      <c r="H51" t="s">
        <v>67</v>
      </c>
      <c r="I51" t="s">
        <v>67</v>
      </c>
    </row>
    <row r="52" spans="1:9" x14ac:dyDescent="0.25">
      <c r="A52" s="5" t="s">
        <v>136</v>
      </c>
      <c r="B52" s="5" t="s">
        <v>137</v>
      </c>
      <c r="C52">
        <v>-2.2200000000000002</v>
      </c>
      <c r="D52">
        <v>-4.8</v>
      </c>
      <c r="E52">
        <v>-0.96</v>
      </c>
      <c r="F52">
        <v>-0.61</v>
      </c>
      <c r="G52">
        <v>-0.73</v>
      </c>
      <c r="H52" t="s">
        <v>67</v>
      </c>
      <c r="I52" t="s">
        <v>67</v>
      </c>
    </row>
    <row r="53" spans="1:9" x14ac:dyDescent="0.25">
      <c r="A53" s="5" t="s">
        <v>138</v>
      </c>
      <c r="B53" s="5" t="s">
        <v>139</v>
      </c>
      <c r="C53" t="s">
        <v>67</v>
      </c>
      <c r="D53">
        <v>11.44</v>
      </c>
      <c r="E53">
        <v>8.01</v>
      </c>
      <c r="F53">
        <v>11.51</v>
      </c>
      <c r="G53">
        <v>2.5299999999999998</v>
      </c>
      <c r="H53" t="s">
        <v>67</v>
      </c>
      <c r="I53" t="s">
        <v>67</v>
      </c>
    </row>
    <row r="54" spans="1:9" x14ac:dyDescent="0.25">
      <c r="A54" s="5" t="s">
        <v>140</v>
      </c>
      <c r="B54" s="5" t="s">
        <v>141</v>
      </c>
      <c r="C54">
        <v>8.1999999999999993</v>
      </c>
      <c r="D54">
        <v>14.2</v>
      </c>
      <c r="E54">
        <v>10.1</v>
      </c>
      <c r="F54">
        <v>16</v>
      </c>
      <c r="G54">
        <v>10.1</v>
      </c>
      <c r="H54" t="s">
        <v>67</v>
      </c>
      <c r="I54" t="s">
        <v>67</v>
      </c>
    </row>
    <row r="55" spans="1:9" x14ac:dyDescent="0.25">
      <c r="A55" s="5" t="s">
        <v>142</v>
      </c>
      <c r="B55" s="5" t="s">
        <v>143</v>
      </c>
      <c r="C55">
        <v>5.53</v>
      </c>
      <c r="D55">
        <v>5.5</v>
      </c>
      <c r="E55">
        <v>6.37</v>
      </c>
      <c r="F55">
        <v>7.04</v>
      </c>
      <c r="G55">
        <v>8.3800000000000008</v>
      </c>
      <c r="H55">
        <v>0.11</v>
      </c>
      <c r="I55">
        <v>4.5999999999999996</v>
      </c>
    </row>
    <row r="56" spans="1:9" x14ac:dyDescent="0.25">
      <c r="A56" s="5" t="s">
        <v>146</v>
      </c>
      <c r="B56" s="5" t="s">
        <v>147</v>
      </c>
      <c r="C56">
        <v>0.32</v>
      </c>
      <c r="D56">
        <v>0.31</v>
      </c>
      <c r="E56">
        <v>0.31</v>
      </c>
      <c r="F56">
        <v>0.31</v>
      </c>
      <c r="G56">
        <v>0.34</v>
      </c>
      <c r="H56">
        <v>0.01</v>
      </c>
      <c r="I56">
        <v>0.22</v>
      </c>
    </row>
    <row r="57" spans="1:9" x14ac:dyDescent="0.25">
      <c r="A57" s="5" t="s">
        <v>151</v>
      </c>
      <c r="B57" s="5" t="s">
        <v>152</v>
      </c>
      <c r="C57">
        <v>5.69</v>
      </c>
      <c r="D57">
        <v>5.64</v>
      </c>
      <c r="E57">
        <v>4.93</v>
      </c>
      <c r="F57">
        <v>4.47</v>
      </c>
      <c r="G57">
        <v>4.1100000000000003</v>
      </c>
      <c r="H57">
        <v>4.6399999999999997</v>
      </c>
      <c r="I57">
        <v>4.71</v>
      </c>
    </row>
    <row r="58" spans="1:9" x14ac:dyDescent="0.25">
      <c r="A58" s="5" t="s">
        <v>153</v>
      </c>
      <c r="B58" s="5" t="s">
        <v>154</v>
      </c>
      <c r="C58">
        <v>94.31</v>
      </c>
      <c r="D58">
        <v>94.36</v>
      </c>
      <c r="E58">
        <v>95.07</v>
      </c>
      <c r="F58">
        <v>95.53</v>
      </c>
      <c r="G58">
        <v>95.89</v>
      </c>
      <c r="H58">
        <v>95.36</v>
      </c>
      <c r="I58">
        <v>95.29</v>
      </c>
    </row>
    <row r="59" spans="1:9" x14ac:dyDescent="0.25">
      <c r="A59" s="5"/>
      <c r="B59" s="5"/>
    </row>
    <row r="60" spans="1:9" x14ac:dyDescent="0.25">
      <c r="A60" s="5"/>
      <c r="B60" s="5"/>
    </row>
    <row r="61" spans="1:9" x14ac:dyDescent="0.25">
      <c r="A61" s="5"/>
      <c r="B61" s="5"/>
    </row>
    <row r="62" spans="1:9" x14ac:dyDescent="0.25">
      <c r="A62" s="5"/>
      <c r="B62" s="5"/>
    </row>
    <row r="63" spans="1:9" x14ac:dyDescent="0.25">
      <c r="A63" s="5"/>
      <c r="B63" s="5"/>
    </row>
    <row r="64" spans="1:9" x14ac:dyDescent="0.25">
      <c r="A64" s="5"/>
      <c r="B64" s="5"/>
    </row>
    <row r="65" spans="1:8" x14ac:dyDescent="0.25">
      <c r="A65" s="5" t="s">
        <v>167</v>
      </c>
      <c r="B65" s="5" t="s">
        <v>168</v>
      </c>
      <c r="C65">
        <v>0.32</v>
      </c>
      <c r="D65">
        <v>0.31</v>
      </c>
      <c r="E65">
        <v>0.31</v>
      </c>
      <c r="F65">
        <v>0.31</v>
      </c>
      <c r="G65">
        <v>0.34</v>
      </c>
      <c r="H65">
        <v>0.01</v>
      </c>
    </row>
    <row r="66" spans="1:8" x14ac:dyDescent="0.25">
      <c r="A66" s="5" t="s">
        <v>169</v>
      </c>
      <c r="B66" s="5" t="s">
        <v>170</v>
      </c>
      <c r="C66">
        <v>0.39</v>
      </c>
      <c r="D66">
        <v>0.39</v>
      </c>
      <c r="E66">
        <v>0.36</v>
      </c>
      <c r="F66">
        <v>0.5</v>
      </c>
      <c r="G66">
        <v>0.3</v>
      </c>
      <c r="H66">
        <v>7.0000000000000007E-2</v>
      </c>
    </row>
    <row r="67" spans="1:8" x14ac:dyDescent="0.25">
      <c r="A67" s="5"/>
      <c r="B67" s="5"/>
    </row>
    <row r="68" spans="1:8" x14ac:dyDescent="0.25">
      <c r="A68" s="5"/>
      <c r="B68" s="5"/>
    </row>
    <row r="69" spans="1:8" x14ac:dyDescent="0.25">
      <c r="A69" s="5" t="s">
        <v>175</v>
      </c>
      <c r="B69" s="5" t="s">
        <v>176</v>
      </c>
      <c r="C69">
        <v>-298.54559999999998</v>
      </c>
      <c r="D69">
        <v>-645.50399999999991</v>
      </c>
      <c r="E69">
        <v>-129.10079999999999</v>
      </c>
      <c r="F69">
        <v>-82.032799999999995</v>
      </c>
      <c r="G69">
        <v>-98.170399999999987</v>
      </c>
      <c r="H69" t="s">
        <v>67</v>
      </c>
    </row>
    <row r="70" spans="1:8" x14ac:dyDescent="0.25">
      <c r="A70" s="5" t="s">
        <v>177</v>
      </c>
      <c r="B70" s="5" t="s">
        <v>178</v>
      </c>
      <c r="C70">
        <v>0</v>
      </c>
      <c r="D70">
        <v>0</v>
      </c>
      <c r="E70">
        <v>0</v>
      </c>
      <c r="F70">
        <v>0</v>
      </c>
      <c r="G70">
        <v>0</v>
      </c>
      <c r="H70">
        <v>0</v>
      </c>
    </row>
    <row r="71" spans="1:8" x14ac:dyDescent="0.25">
      <c r="A71" s="5"/>
      <c r="B71" s="5"/>
    </row>
    <row r="72" spans="1:8" x14ac:dyDescent="0.25">
      <c r="A72" s="5"/>
      <c r="B72" s="5"/>
    </row>
    <row r="73" spans="1:8" x14ac:dyDescent="0.25">
      <c r="A73" s="5"/>
      <c r="B73" s="5"/>
    </row>
    <row r="74" spans="1:8" x14ac:dyDescent="0.25">
      <c r="A74" s="5"/>
      <c r="B74" s="5"/>
    </row>
    <row r="75" spans="1:8" x14ac:dyDescent="0.25">
      <c r="A75" s="5" t="s">
        <v>187</v>
      </c>
      <c r="B75" s="5" t="s">
        <v>188</v>
      </c>
      <c r="C75" t="s">
        <v>67</v>
      </c>
      <c r="D75">
        <v>-1.65</v>
      </c>
      <c r="E75">
        <v>-7.61</v>
      </c>
      <c r="F75">
        <v>-14.35</v>
      </c>
      <c r="G75">
        <v>5650</v>
      </c>
      <c r="H75">
        <v>-97.5</v>
      </c>
    </row>
    <row r="76" spans="1:8" x14ac:dyDescent="0.25">
      <c r="A76" s="5" t="s">
        <v>189</v>
      </c>
      <c r="B76" s="5" t="s">
        <v>190</v>
      </c>
      <c r="C76">
        <v>-3.09</v>
      </c>
      <c r="D76">
        <v>-7.87</v>
      </c>
      <c r="E76">
        <v>1876.01</v>
      </c>
      <c r="F76">
        <v>1846.05</v>
      </c>
      <c r="G76" t="s">
        <v>67</v>
      </c>
      <c r="H76" t="s">
        <v>67</v>
      </c>
    </row>
    <row r="77" spans="1:8" x14ac:dyDescent="0.25">
      <c r="A77" s="5" t="s">
        <v>191</v>
      </c>
      <c r="B77" s="5" t="s">
        <v>192</v>
      </c>
      <c r="C77">
        <v>1125.28</v>
      </c>
      <c r="D77">
        <v>1105.78</v>
      </c>
      <c r="E77" t="s">
        <v>67</v>
      </c>
      <c r="F77" t="s">
        <v>67</v>
      </c>
      <c r="G77" t="s">
        <v>67</v>
      </c>
      <c r="H77" t="s">
        <v>67</v>
      </c>
    </row>
    <row r="78" spans="1:8" x14ac:dyDescent="0.25">
      <c r="A78" s="5" t="s">
        <v>193</v>
      </c>
      <c r="B78" s="5" t="s">
        <v>194</v>
      </c>
      <c r="C78" t="s">
        <v>67</v>
      </c>
      <c r="D78" t="s">
        <v>67</v>
      </c>
      <c r="E78" t="s">
        <v>67</v>
      </c>
      <c r="F78" t="s">
        <v>67</v>
      </c>
      <c r="G78" t="s">
        <v>67</v>
      </c>
      <c r="H78" t="s">
        <v>67</v>
      </c>
    </row>
    <row r="79" spans="1:8" x14ac:dyDescent="0.25">
      <c r="A79" s="5" t="s">
        <v>195</v>
      </c>
      <c r="B79" s="5" t="s">
        <v>196</v>
      </c>
      <c r="C79">
        <v>0.01</v>
      </c>
      <c r="D79">
        <v>0.01</v>
      </c>
      <c r="E79" t="s">
        <v>67</v>
      </c>
      <c r="F79" t="s">
        <v>67</v>
      </c>
      <c r="G79" t="s">
        <v>67</v>
      </c>
      <c r="H79" t="s">
        <v>67</v>
      </c>
    </row>
    <row r="80" spans="1:8" x14ac:dyDescent="0.25">
      <c r="A80" s="5" t="s">
        <v>197</v>
      </c>
      <c r="B80" s="5" t="s">
        <v>198</v>
      </c>
      <c r="C80">
        <v>0.47</v>
      </c>
      <c r="D80">
        <v>5.39</v>
      </c>
      <c r="E80">
        <v>-32.229999999999997</v>
      </c>
      <c r="F80">
        <v>54.36</v>
      </c>
      <c r="G80">
        <v>261.11</v>
      </c>
      <c r="H80">
        <v>-67.27</v>
      </c>
    </row>
    <row r="81" spans="1:9" x14ac:dyDescent="0.25">
      <c r="A81" s="5" t="s">
        <v>199</v>
      </c>
      <c r="B81" s="5" t="s">
        <v>200</v>
      </c>
      <c r="C81">
        <v>-8.7899999999999991</v>
      </c>
      <c r="D81">
        <v>9.17</v>
      </c>
      <c r="E81">
        <v>94.41</v>
      </c>
      <c r="F81">
        <v>82.73</v>
      </c>
      <c r="G81" t="s">
        <v>67</v>
      </c>
      <c r="H81" t="s">
        <v>67</v>
      </c>
    </row>
    <row r="82" spans="1:9" x14ac:dyDescent="0.25">
      <c r="A82" s="5" t="s">
        <v>201</v>
      </c>
      <c r="B82" s="5" t="s">
        <v>202</v>
      </c>
      <c r="C82">
        <v>57.82</v>
      </c>
      <c r="D82">
        <v>44.27</v>
      </c>
      <c r="E82" t="s">
        <v>67</v>
      </c>
      <c r="F82" t="s">
        <v>67</v>
      </c>
      <c r="G82" t="s">
        <v>67</v>
      </c>
      <c r="H82" t="s">
        <v>67</v>
      </c>
    </row>
    <row r="83" spans="1:9" x14ac:dyDescent="0.25">
      <c r="A83" s="5" t="s">
        <v>203</v>
      </c>
      <c r="B83" s="5" t="s">
        <v>204</v>
      </c>
      <c r="C83" t="s">
        <v>67</v>
      </c>
      <c r="D83" t="s">
        <v>67</v>
      </c>
      <c r="E83" t="s">
        <v>67</v>
      </c>
      <c r="F83" t="s">
        <v>67</v>
      </c>
      <c r="G83" t="s">
        <v>67</v>
      </c>
      <c r="H83" t="s">
        <v>67</v>
      </c>
    </row>
    <row r="84" spans="1:9" x14ac:dyDescent="0.25">
      <c r="A84" s="5" t="s">
        <v>205</v>
      </c>
      <c r="B84" s="5" t="s">
        <v>206</v>
      </c>
      <c r="C84">
        <v>-53.75</v>
      </c>
      <c r="D84">
        <v>400</v>
      </c>
      <c r="E84">
        <v>57.38</v>
      </c>
      <c r="F84">
        <v>-16.440000000000001</v>
      </c>
      <c r="G84" t="s">
        <v>67</v>
      </c>
      <c r="H84" t="s">
        <v>67</v>
      </c>
    </row>
    <row r="85" spans="1:9" x14ac:dyDescent="0.25">
      <c r="A85" s="5" t="s">
        <v>207</v>
      </c>
      <c r="B85" s="5" t="s">
        <v>208</v>
      </c>
      <c r="C85">
        <v>134.54</v>
      </c>
      <c r="D85">
        <v>146.97999999999999</v>
      </c>
      <c r="E85" t="s">
        <v>67</v>
      </c>
      <c r="F85" t="s">
        <v>67</v>
      </c>
      <c r="G85" t="s">
        <v>67</v>
      </c>
      <c r="H85" t="s">
        <v>67</v>
      </c>
    </row>
    <row r="86" spans="1:9" x14ac:dyDescent="0.25">
      <c r="A86" s="5" t="s">
        <v>209</v>
      </c>
      <c r="B86" s="5" t="s">
        <v>210</v>
      </c>
      <c r="C86" t="s">
        <v>67</v>
      </c>
      <c r="D86" t="s">
        <v>67</v>
      </c>
      <c r="E86" t="s">
        <v>67</v>
      </c>
      <c r="F86" t="s">
        <v>67</v>
      </c>
      <c r="G86" t="s">
        <v>67</v>
      </c>
      <c r="H86" t="s">
        <v>67</v>
      </c>
    </row>
    <row r="87" spans="1:9" x14ac:dyDescent="0.25">
      <c r="A87" s="5" t="s">
        <v>211</v>
      </c>
      <c r="B87" s="5" t="s">
        <v>212</v>
      </c>
      <c r="C87" t="s">
        <v>67</v>
      </c>
      <c r="D87" t="s">
        <v>67</v>
      </c>
      <c r="E87" t="s">
        <v>67</v>
      </c>
      <c r="F87" t="s">
        <v>67</v>
      </c>
      <c r="G87" t="s">
        <v>67</v>
      </c>
      <c r="H87" t="s">
        <v>67</v>
      </c>
    </row>
    <row r="88" spans="1:9" x14ac:dyDescent="0.25">
      <c r="A88" s="5" t="s">
        <v>155</v>
      </c>
      <c r="B88" s="5" t="s">
        <v>156</v>
      </c>
      <c r="C88">
        <v>1656</v>
      </c>
      <c r="D88">
        <v>1674</v>
      </c>
      <c r="E88">
        <v>1929</v>
      </c>
      <c r="F88">
        <v>2138</v>
      </c>
      <c r="G88">
        <v>2331</v>
      </c>
      <c r="H88">
        <v>2054</v>
      </c>
      <c r="I88">
        <v>2024</v>
      </c>
    </row>
  </sheetData>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W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10" customWidth="1"/>
    <col min="13" max="13" width="11" customWidth="1"/>
    <col min="14" max="14" width="19" customWidth="1"/>
    <col min="15" max="16" width="10" customWidth="1"/>
    <col min="17" max="18" width="19" customWidth="1"/>
    <col min="19" max="21" width="10" customWidth="1"/>
    <col min="22" max="22" width="20" customWidth="1"/>
    <col min="23" max="23" width="10" customWidth="1"/>
  </cols>
  <sheetData>
    <row r="1" spans="1:23" ht="18.75" customHeight="1" x14ac:dyDescent="0.3">
      <c r="A1" s="1" t="s">
        <v>1483</v>
      </c>
      <c r="B1" s="2" t="s">
        <v>1484</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1147</v>
      </c>
      <c r="C4" s="5" t="s">
        <v>9</v>
      </c>
      <c r="D4" s="5"/>
      <c r="E4" t="s">
        <v>1485</v>
      </c>
      <c r="G4" t="s">
        <v>506</v>
      </c>
      <c r="H4" t="s">
        <v>12</v>
      </c>
      <c r="J4" t="s">
        <v>1486</v>
      </c>
      <c r="L4" t="s">
        <v>1487</v>
      </c>
    </row>
    <row r="5" spans="1:23" x14ac:dyDescent="0.25">
      <c r="A5" s="5" t="s">
        <v>15</v>
      </c>
      <c r="B5" t="s">
        <v>1488</v>
      </c>
      <c r="C5" s="5" t="s">
        <v>17</v>
      </c>
      <c r="D5" s="5"/>
      <c r="E5" t="s">
        <v>67</v>
      </c>
      <c r="G5" t="s">
        <v>228</v>
      </c>
      <c r="H5" t="s">
        <v>20</v>
      </c>
      <c r="J5" t="s">
        <v>225</v>
      </c>
      <c r="L5" t="s">
        <v>1489</v>
      </c>
    </row>
    <row r="6" spans="1:23" x14ac:dyDescent="0.25">
      <c r="A6" s="5" t="s">
        <v>23</v>
      </c>
      <c r="B6" t="s">
        <v>1490</v>
      </c>
      <c r="C6" s="5" t="s">
        <v>25</v>
      </c>
      <c r="D6" s="5"/>
      <c r="E6" t="s">
        <v>1491</v>
      </c>
      <c r="G6" t="s">
        <v>19</v>
      </c>
      <c r="H6" t="s">
        <v>274</v>
      </c>
      <c r="J6" t="s">
        <v>237</v>
      </c>
      <c r="L6" t="s">
        <v>1061</v>
      </c>
    </row>
    <row r="7" spans="1:23" x14ac:dyDescent="0.25">
      <c r="A7" s="5" t="s">
        <v>29</v>
      </c>
      <c r="B7" t="s">
        <v>277</v>
      </c>
      <c r="C7" s="5" t="s">
        <v>31</v>
      </c>
      <c r="D7" s="5"/>
      <c r="E7" t="s">
        <v>1492</v>
      </c>
      <c r="G7" t="s">
        <v>460</v>
      </c>
      <c r="H7" t="s">
        <v>34</v>
      </c>
      <c r="J7" t="s">
        <v>275</v>
      </c>
      <c r="L7" t="s">
        <v>626</v>
      </c>
    </row>
    <row r="8" spans="1:23" x14ac:dyDescent="0.25">
      <c r="A8" s="5" t="s">
        <v>35</v>
      </c>
      <c r="B8" t="s">
        <v>36</v>
      </c>
      <c r="C8" s="5" t="s">
        <v>37</v>
      </c>
      <c r="D8" s="5"/>
      <c r="E8" t="s">
        <v>1493</v>
      </c>
      <c r="G8" t="s">
        <v>39</v>
      </c>
      <c r="H8" t="s">
        <v>40</v>
      </c>
      <c r="J8" t="s">
        <v>21</v>
      </c>
      <c r="L8" t="s">
        <v>1494</v>
      </c>
    </row>
    <row r="9" spans="1:23" x14ac:dyDescent="0.25">
      <c r="A9" s="5" t="s">
        <v>41</v>
      </c>
      <c r="B9" t="s">
        <v>42</v>
      </c>
      <c r="C9" s="5" t="s">
        <v>43</v>
      </c>
      <c r="D9" s="5"/>
      <c r="E9" t="s">
        <v>1495</v>
      </c>
    </row>
    <row r="10" spans="1:23" x14ac:dyDescent="0.25">
      <c r="A10" s="5" t="s">
        <v>45</v>
      </c>
      <c r="B10" t="s">
        <v>1496</v>
      </c>
      <c r="C10" s="5" t="s">
        <v>47</v>
      </c>
      <c r="D10" s="5"/>
      <c r="E10" t="s">
        <v>1497</v>
      </c>
    </row>
    <row r="11" spans="1:23" x14ac:dyDescent="0.25">
      <c r="A11" s="5" t="s">
        <v>49</v>
      </c>
      <c r="B11" t="s">
        <v>389</v>
      </c>
    </row>
    <row r="12" spans="1:23" x14ac:dyDescent="0.25">
      <c r="A12" s="5" t="s">
        <v>51</v>
      </c>
      <c r="B12" t="s">
        <v>423</v>
      </c>
    </row>
    <row r="13" spans="1:23" x14ac:dyDescent="0.25">
      <c r="A13" s="5" t="s">
        <v>53</v>
      </c>
      <c r="B13" t="s">
        <v>1498</v>
      </c>
    </row>
    <row r="14" spans="1:23" x14ac:dyDescent="0.25">
      <c r="A14" s="5" t="s">
        <v>55</v>
      </c>
      <c r="B14" t="s">
        <v>1499</v>
      </c>
    </row>
    <row r="15" spans="1:23" x14ac:dyDescent="0.25">
      <c r="A15" s="5" t="s">
        <v>57</v>
      </c>
      <c r="B15" t="s">
        <v>1500</v>
      </c>
    </row>
    <row r="16" spans="1:23" x14ac:dyDescent="0.25">
      <c r="A16" s="5" t="s">
        <v>59</v>
      </c>
      <c r="B16" t="s">
        <v>1501</v>
      </c>
    </row>
    <row r="17" spans="1:23" x14ac:dyDescent="0.25">
      <c r="A17" s="5" t="s">
        <v>61</v>
      </c>
      <c r="B17" t="s">
        <v>1502</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63341</v>
      </c>
      <c r="D20">
        <v>61550</v>
      </c>
      <c r="E20">
        <v>60444</v>
      </c>
      <c r="F20">
        <v>57334</v>
      </c>
      <c r="G20">
        <v>59230</v>
      </c>
      <c r="H20">
        <v>56630</v>
      </c>
      <c r="I20">
        <v>55085</v>
      </c>
      <c r="J20">
        <v>55512</v>
      </c>
      <c r="K20">
        <v>52829</v>
      </c>
      <c r="L20">
        <v>51481</v>
      </c>
      <c r="M20">
        <v>46201</v>
      </c>
      <c r="N20">
        <v>54474</v>
      </c>
      <c r="O20">
        <v>66098</v>
      </c>
      <c r="P20">
        <v>63366</v>
      </c>
      <c r="Q20">
        <v>48279</v>
      </c>
      <c r="R20">
        <v>44533</v>
      </c>
      <c r="S20">
        <v>41220</v>
      </c>
      <c r="T20">
        <v>42262</v>
      </c>
      <c r="U20">
        <v>34955</v>
      </c>
      <c r="V20">
        <v>33917</v>
      </c>
      <c r="W20">
        <v>23522</v>
      </c>
    </row>
    <row r="21" spans="1:23" x14ac:dyDescent="0.25">
      <c r="A21" s="5" t="s">
        <v>68</v>
      </c>
      <c r="B21" s="5" t="s">
        <v>69</v>
      </c>
      <c r="C21">
        <v>4136</v>
      </c>
      <c r="D21">
        <v>3163</v>
      </c>
      <c r="E21">
        <v>3739</v>
      </c>
      <c r="F21">
        <v>3487</v>
      </c>
      <c r="G21">
        <v>2409</v>
      </c>
      <c r="H21">
        <v>2960</v>
      </c>
      <c r="I21">
        <v>2861</v>
      </c>
      <c r="J21">
        <v>2665</v>
      </c>
      <c r="K21">
        <v>2436</v>
      </c>
      <c r="L21">
        <v>1835</v>
      </c>
      <c r="M21">
        <v>231</v>
      </c>
      <c r="N21">
        <v>-567</v>
      </c>
      <c r="O21">
        <v>3202</v>
      </c>
      <c r="P21">
        <v>3872</v>
      </c>
      <c r="Q21">
        <v>3755</v>
      </c>
      <c r="R21">
        <v>2977</v>
      </c>
      <c r="S21">
        <v>2656</v>
      </c>
      <c r="T21">
        <v>1972</v>
      </c>
      <c r="U21">
        <v>2382</v>
      </c>
      <c r="V21">
        <v>2235</v>
      </c>
      <c r="W21">
        <v>851</v>
      </c>
    </row>
    <row r="22" spans="1:23" x14ac:dyDescent="0.25">
      <c r="A22" s="5" t="s">
        <v>70</v>
      </c>
      <c r="B22" s="5" t="s">
        <v>71</v>
      </c>
      <c r="C22">
        <v>-662</v>
      </c>
      <c r="D22">
        <v>-577</v>
      </c>
      <c r="E22">
        <v>-409</v>
      </c>
      <c r="F22">
        <v>-355</v>
      </c>
      <c r="G22">
        <v>-352</v>
      </c>
      <c r="H22">
        <v>-383</v>
      </c>
      <c r="I22">
        <v>-289</v>
      </c>
      <c r="J22">
        <v>-427</v>
      </c>
      <c r="K22">
        <v>-777</v>
      </c>
      <c r="L22">
        <v>989</v>
      </c>
      <c r="M22">
        <v>45</v>
      </c>
      <c r="N22">
        <v>-499</v>
      </c>
      <c r="O22">
        <v>-1010</v>
      </c>
      <c r="P22">
        <v>-1030</v>
      </c>
      <c r="Q22">
        <v>-702</v>
      </c>
      <c r="R22">
        <v>-821</v>
      </c>
      <c r="S22">
        <v>-741</v>
      </c>
      <c r="T22">
        <v>-116</v>
      </c>
      <c r="U22">
        <v>-229</v>
      </c>
      <c r="V22">
        <v>-197</v>
      </c>
      <c r="W22">
        <v>-75</v>
      </c>
    </row>
    <row r="23" spans="1:23" x14ac:dyDescent="0.25">
      <c r="A23" s="5" t="s">
        <v>72</v>
      </c>
      <c r="B23" s="5" t="s">
        <v>73</v>
      </c>
      <c r="C23">
        <v>3474</v>
      </c>
      <c r="D23">
        <v>2586</v>
      </c>
      <c r="E23">
        <v>3330</v>
      </c>
      <c r="F23">
        <v>3132</v>
      </c>
      <c r="G23">
        <v>2057</v>
      </c>
      <c r="H23">
        <v>2577</v>
      </c>
      <c r="I23">
        <v>2572</v>
      </c>
      <c r="J23">
        <v>2238</v>
      </c>
      <c r="K23">
        <v>1659</v>
      </c>
      <c r="L23">
        <v>2824</v>
      </c>
      <c r="M23">
        <v>276</v>
      </c>
      <c r="N23">
        <v>-1066</v>
      </c>
      <c r="O23">
        <v>2192</v>
      </c>
      <c r="P23">
        <v>2842</v>
      </c>
      <c r="Q23">
        <v>3053</v>
      </c>
      <c r="R23">
        <v>2156</v>
      </c>
      <c r="S23">
        <v>1915</v>
      </c>
      <c r="T23">
        <v>1856</v>
      </c>
      <c r="U23">
        <v>2153</v>
      </c>
      <c r="V23">
        <v>2038</v>
      </c>
      <c r="W23">
        <v>776</v>
      </c>
    </row>
    <row r="24" spans="1:23" x14ac:dyDescent="0.25">
      <c r="A24" s="5" t="s">
        <v>74</v>
      </c>
      <c r="B24" s="5" t="s">
        <v>75</v>
      </c>
      <c r="C24">
        <v>698</v>
      </c>
      <c r="D24">
        <v>362</v>
      </c>
      <c r="E24">
        <v>477</v>
      </c>
      <c r="F24">
        <v>351</v>
      </c>
      <c r="G24">
        <v>338</v>
      </c>
      <c r="H24">
        <v>400</v>
      </c>
      <c r="I24">
        <v>361</v>
      </c>
      <c r="J24">
        <v>458</v>
      </c>
      <c r="K24">
        <v>393</v>
      </c>
      <c r="L24">
        <v>194</v>
      </c>
      <c r="M24">
        <v>15</v>
      </c>
      <c r="N24">
        <v>200</v>
      </c>
      <c r="O24">
        <v>307</v>
      </c>
      <c r="P24">
        <v>560</v>
      </c>
      <c r="Q24">
        <v>605</v>
      </c>
      <c r="R24">
        <v>431</v>
      </c>
      <c r="S24">
        <v>573</v>
      </c>
      <c r="T24">
        <v>266</v>
      </c>
      <c r="U24">
        <v>560</v>
      </c>
      <c r="V24">
        <v>511</v>
      </c>
      <c r="W24">
        <v>-253</v>
      </c>
    </row>
    <row r="25" spans="1:23" x14ac:dyDescent="0.25">
      <c r="A25" s="5" t="s">
        <v>76</v>
      </c>
      <c r="B25" s="5" t="s">
        <v>77</v>
      </c>
      <c r="C25">
        <v>2776</v>
      </c>
      <c r="D25">
        <v>2224</v>
      </c>
      <c r="E25">
        <v>2853</v>
      </c>
      <c r="F25">
        <v>2781</v>
      </c>
      <c r="G25">
        <v>1719</v>
      </c>
      <c r="H25">
        <v>2177</v>
      </c>
      <c r="I25">
        <v>2211</v>
      </c>
      <c r="J25">
        <v>1780</v>
      </c>
      <c r="K25">
        <v>1266</v>
      </c>
      <c r="L25">
        <v>2630</v>
      </c>
      <c r="M25">
        <v>261</v>
      </c>
      <c r="N25">
        <v>-1266</v>
      </c>
      <c r="O25">
        <v>1885</v>
      </c>
      <c r="P25">
        <v>2282</v>
      </c>
      <c r="Q25">
        <v>2448</v>
      </c>
      <c r="R25">
        <v>1725</v>
      </c>
      <c r="S25">
        <v>1342</v>
      </c>
      <c r="T25">
        <v>1590</v>
      </c>
      <c r="U25">
        <v>1593</v>
      </c>
      <c r="V25">
        <v>1527</v>
      </c>
      <c r="W25">
        <v>1029</v>
      </c>
    </row>
    <row r="26" spans="1:23" x14ac:dyDescent="0.25">
      <c r="A26" s="5" t="s">
        <v>78</v>
      </c>
      <c r="B26" s="5" t="s">
        <v>79</v>
      </c>
      <c r="C26">
        <v>-153</v>
      </c>
      <c r="D26">
        <v>-149</v>
      </c>
      <c r="E26">
        <v>-140</v>
      </c>
      <c r="F26">
        <v>-142</v>
      </c>
      <c r="G26">
        <v>-179</v>
      </c>
      <c r="H26">
        <v>-106</v>
      </c>
      <c r="I26">
        <v>-120</v>
      </c>
      <c r="J26">
        <v>-122</v>
      </c>
      <c r="K26">
        <v>-103</v>
      </c>
      <c r="L26">
        <v>-89</v>
      </c>
      <c r="M26">
        <v>-49</v>
      </c>
      <c r="N26">
        <v>291</v>
      </c>
      <c r="O26">
        <v>-496</v>
      </c>
      <c r="P26">
        <v>-366</v>
      </c>
      <c r="Q26">
        <v>-213</v>
      </c>
      <c r="R26">
        <v>-137</v>
      </c>
      <c r="S26">
        <v>-33</v>
      </c>
      <c r="T26">
        <v>-24</v>
      </c>
      <c r="U26">
        <v>-10</v>
      </c>
      <c r="V26">
        <v>-15</v>
      </c>
      <c r="W26">
        <v>-5</v>
      </c>
    </row>
    <row r="27" spans="1:23" x14ac:dyDescent="0.25">
      <c r="A27" s="5" t="s">
        <v>80</v>
      </c>
      <c r="B27" s="5" t="s">
        <v>81</v>
      </c>
      <c r="C27">
        <v>2623</v>
      </c>
      <c r="D27">
        <v>2075</v>
      </c>
      <c r="E27">
        <v>2713</v>
      </c>
      <c r="F27">
        <v>2639</v>
      </c>
      <c r="G27">
        <v>1540</v>
      </c>
      <c r="H27">
        <v>2071</v>
      </c>
      <c r="I27">
        <v>2091</v>
      </c>
      <c r="J27">
        <v>1658</v>
      </c>
      <c r="K27">
        <v>1163</v>
      </c>
      <c r="L27">
        <v>2541</v>
      </c>
      <c r="M27">
        <v>644</v>
      </c>
      <c r="N27">
        <v>-1688</v>
      </c>
      <c r="O27">
        <v>1389</v>
      </c>
      <c r="P27">
        <v>1916</v>
      </c>
      <c r="Q27">
        <v>2235</v>
      </c>
      <c r="R27">
        <v>1588</v>
      </c>
      <c r="S27">
        <v>1309</v>
      </c>
      <c r="T27">
        <v>659</v>
      </c>
      <c r="U27">
        <v>1583</v>
      </c>
      <c r="V27">
        <v>1512</v>
      </c>
      <c r="W27">
        <v>1024</v>
      </c>
    </row>
    <row r="28" spans="1:23" x14ac:dyDescent="0.25">
      <c r="A28" s="5" t="s">
        <v>82</v>
      </c>
      <c r="B28" s="5" t="s">
        <v>83</v>
      </c>
      <c r="C28">
        <v>15052</v>
      </c>
      <c r="D28">
        <v>15666</v>
      </c>
      <c r="E28">
        <v>14756</v>
      </c>
      <c r="F28">
        <v>14129</v>
      </c>
      <c r="G28">
        <v>14143</v>
      </c>
      <c r="H28">
        <v>14077</v>
      </c>
      <c r="I28">
        <v>14112</v>
      </c>
      <c r="J28">
        <v>12289</v>
      </c>
      <c r="K28">
        <v>17183</v>
      </c>
      <c r="L28">
        <v>13270</v>
      </c>
      <c r="M28">
        <v>12716</v>
      </c>
      <c r="N28">
        <v>242447</v>
      </c>
      <c r="O28">
        <v>209722</v>
      </c>
      <c r="P28">
        <v>191624</v>
      </c>
      <c r="Q28">
        <v>147422</v>
      </c>
      <c r="R28">
        <v>136565</v>
      </c>
      <c r="S28">
        <v>138060</v>
      </c>
      <c r="T28">
        <v>146665</v>
      </c>
      <c r="U28">
        <v>142906</v>
      </c>
      <c r="V28">
        <v>137381</v>
      </c>
      <c r="W28">
        <v>62957</v>
      </c>
    </row>
    <row r="29" spans="1:23" x14ac:dyDescent="0.25">
      <c r="A29" s="5" t="s">
        <v>84</v>
      </c>
      <c r="B29" s="5" t="s">
        <v>85</v>
      </c>
      <c r="C29">
        <v>34592</v>
      </c>
      <c r="D29">
        <v>32272</v>
      </c>
      <c r="E29">
        <v>21644</v>
      </c>
      <c r="F29">
        <v>21974</v>
      </c>
      <c r="G29">
        <v>21720</v>
      </c>
      <c r="H29">
        <v>21150</v>
      </c>
      <c r="I29">
        <v>20039</v>
      </c>
      <c r="J29">
        <v>20575</v>
      </c>
      <c r="K29">
        <v>20072</v>
      </c>
      <c r="L29">
        <v>23520</v>
      </c>
      <c r="M29">
        <v>21354</v>
      </c>
      <c r="N29">
        <v>19484</v>
      </c>
      <c r="O29">
        <v>24724</v>
      </c>
      <c r="P29">
        <v>25532</v>
      </c>
      <c r="Q29">
        <v>23588</v>
      </c>
      <c r="R29">
        <v>16028</v>
      </c>
      <c r="S29">
        <v>15957</v>
      </c>
      <c r="T29">
        <v>14536</v>
      </c>
      <c r="U29">
        <v>12304</v>
      </c>
      <c r="V29">
        <v>11081</v>
      </c>
      <c r="W29">
        <v>9791</v>
      </c>
    </row>
    <row r="30" spans="1:23" x14ac:dyDescent="0.25">
      <c r="A30" s="5" t="s">
        <v>86</v>
      </c>
      <c r="B30" s="5" t="s">
        <v>87</v>
      </c>
      <c r="C30">
        <v>52169</v>
      </c>
      <c r="D30">
        <v>50470</v>
      </c>
      <c r="E30">
        <v>38672</v>
      </c>
      <c r="F30">
        <v>38295</v>
      </c>
      <c r="G30">
        <v>37870</v>
      </c>
      <c r="H30">
        <v>36979</v>
      </c>
      <c r="I30">
        <v>35478</v>
      </c>
      <c r="J30">
        <v>34121</v>
      </c>
      <c r="K30">
        <v>38408</v>
      </c>
      <c r="L30">
        <v>37763</v>
      </c>
      <c r="M30">
        <v>34738</v>
      </c>
      <c r="N30">
        <v>262964</v>
      </c>
      <c r="O30">
        <v>235466</v>
      </c>
      <c r="P30">
        <v>217698</v>
      </c>
      <c r="Q30">
        <v>171893</v>
      </c>
      <c r="R30">
        <v>153357</v>
      </c>
      <c r="S30">
        <v>154933</v>
      </c>
      <c r="T30">
        <v>162647</v>
      </c>
      <c r="U30">
        <v>156701</v>
      </c>
      <c r="V30">
        <v>150280</v>
      </c>
      <c r="W30">
        <v>75016</v>
      </c>
    </row>
    <row r="31" spans="1:23" x14ac:dyDescent="0.25">
      <c r="A31" s="5" t="s">
        <v>88</v>
      </c>
      <c r="B31" s="5" t="s">
        <v>89</v>
      </c>
      <c r="C31">
        <v>16873</v>
      </c>
      <c r="D31">
        <v>16466</v>
      </c>
      <c r="E31">
        <v>14399</v>
      </c>
      <c r="F31">
        <v>14818</v>
      </c>
      <c r="G31">
        <v>13841</v>
      </c>
      <c r="H31">
        <v>13595</v>
      </c>
      <c r="I31">
        <v>13876</v>
      </c>
      <c r="J31">
        <v>12625</v>
      </c>
      <c r="K31">
        <v>18622</v>
      </c>
      <c r="L31">
        <v>13223</v>
      </c>
      <c r="M31">
        <v>12363</v>
      </c>
      <c r="N31">
        <v>241398</v>
      </c>
      <c r="O31">
        <v>202048</v>
      </c>
      <c r="P31">
        <v>182626</v>
      </c>
      <c r="Q31">
        <v>141332</v>
      </c>
      <c r="R31" t="s">
        <v>67</v>
      </c>
      <c r="S31" t="s">
        <v>67</v>
      </c>
      <c r="T31" t="s">
        <v>67</v>
      </c>
      <c r="U31" t="s">
        <v>67</v>
      </c>
      <c r="V31" t="s">
        <v>67</v>
      </c>
      <c r="W31" t="s">
        <v>67</v>
      </c>
    </row>
    <row r="32" spans="1:23" x14ac:dyDescent="0.25">
      <c r="A32" s="5" t="s">
        <v>90</v>
      </c>
      <c r="B32" s="5" t="s">
        <v>91</v>
      </c>
      <c r="C32">
        <v>20904</v>
      </c>
      <c r="D32">
        <v>20131</v>
      </c>
      <c r="E32">
        <v>11370</v>
      </c>
      <c r="F32">
        <v>12127</v>
      </c>
      <c r="G32">
        <v>12734</v>
      </c>
      <c r="H32">
        <v>13804</v>
      </c>
      <c r="I32">
        <v>11554</v>
      </c>
      <c r="J32">
        <v>9332</v>
      </c>
      <c r="K32">
        <v>8587</v>
      </c>
      <c r="L32">
        <v>13844</v>
      </c>
      <c r="M32">
        <v>14102</v>
      </c>
      <c r="N32">
        <v>11714</v>
      </c>
      <c r="O32">
        <v>19559</v>
      </c>
      <c r="P32">
        <v>21120</v>
      </c>
      <c r="Q32">
        <v>18021</v>
      </c>
      <c r="R32" t="s">
        <v>67</v>
      </c>
      <c r="S32" t="s">
        <v>67</v>
      </c>
      <c r="T32" t="s">
        <v>67</v>
      </c>
      <c r="U32" t="s">
        <v>67</v>
      </c>
      <c r="V32" t="s">
        <v>67</v>
      </c>
      <c r="W32" t="s">
        <v>67</v>
      </c>
    </row>
    <row r="33" spans="1:23" x14ac:dyDescent="0.25">
      <c r="A33" s="5" t="s">
        <v>92</v>
      </c>
      <c r="B33" s="5" t="s">
        <v>93</v>
      </c>
      <c r="C33">
        <v>37777</v>
      </c>
      <c r="D33">
        <v>36597</v>
      </c>
      <c r="E33">
        <v>25769</v>
      </c>
      <c r="F33">
        <v>26945</v>
      </c>
      <c r="G33">
        <v>26575</v>
      </c>
      <c r="H33">
        <v>27399</v>
      </c>
      <c r="I33">
        <v>25430</v>
      </c>
      <c r="J33">
        <v>21957</v>
      </c>
      <c r="K33">
        <v>27209</v>
      </c>
      <c r="L33">
        <v>27067</v>
      </c>
      <c r="M33">
        <v>26465</v>
      </c>
      <c r="N33">
        <v>253112</v>
      </c>
      <c r="O33">
        <v>221607</v>
      </c>
      <c r="P33">
        <v>203746</v>
      </c>
      <c r="Q33">
        <v>159353</v>
      </c>
      <c r="R33">
        <v>144529</v>
      </c>
      <c r="S33">
        <v>148768</v>
      </c>
      <c r="T33">
        <v>157435</v>
      </c>
      <c r="U33">
        <v>151273</v>
      </c>
      <c r="V33">
        <v>146200</v>
      </c>
      <c r="W33">
        <v>72396</v>
      </c>
    </row>
    <row r="34" spans="1:23" x14ac:dyDescent="0.25">
      <c r="A34" s="5" t="s">
        <v>78</v>
      </c>
      <c r="B34" s="5" t="s">
        <v>79</v>
      </c>
      <c r="C34">
        <v>275</v>
      </c>
      <c r="D34">
        <v>283</v>
      </c>
      <c r="E34">
        <v>266</v>
      </c>
      <c r="F34">
        <v>263</v>
      </c>
      <c r="G34">
        <v>261</v>
      </c>
      <c r="H34">
        <v>204</v>
      </c>
      <c r="I34">
        <v>191</v>
      </c>
      <c r="J34">
        <v>213</v>
      </c>
      <c r="K34">
        <v>190</v>
      </c>
      <c r="L34">
        <v>185</v>
      </c>
      <c r="M34">
        <v>97</v>
      </c>
      <c r="N34">
        <v>2026</v>
      </c>
      <c r="O34">
        <v>2801</v>
      </c>
      <c r="P34">
        <v>2732</v>
      </c>
      <c r="Q34">
        <v>1833</v>
      </c>
      <c r="R34">
        <v>1611</v>
      </c>
      <c r="S34">
        <v>59</v>
      </c>
      <c r="T34">
        <v>117</v>
      </c>
      <c r="U34">
        <v>75</v>
      </c>
      <c r="V34">
        <v>79</v>
      </c>
      <c r="W34">
        <v>56</v>
      </c>
    </row>
    <row r="35" spans="1:23" x14ac:dyDescent="0.25">
      <c r="A35" s="5" t="s">
        <v>94</v>
      </c>
      <c r="B35" s="5" t="s">
        <v>95</v>
      </c>
      <c r="C35">
        <v>14117</v>
      </c>
      <c r="D35">
        <v>13590</v>
      </c>
      <c r="E35">
        <v>12637</v>
      </c>
      <c r="F35">
        <v>11087</v>
      </c>
      <c r="G35">
        <v>11034</v>
      </c>
      <c r="H35">
        <v>9376</v>
      </c>
      <c r="I35">
        <v>9857</v>
      </c>
      <c r="J35">
        <v>11951</v>
      </c>
      <c r="K35">
        <v>11009</v>
      </c>
      <c r="L35">
        <v>10511</v>
      </c>
      <c r="M35">
        <v>8176</v>
      </c>
      <c r="N35">
        <v>7826</v>
      </c>
      <c r="O35">
        <v>11058</v>
      </c>
      <c r="P35">
        <v>11220</v>
      </c>
      <c r="Q35">
        <v>10707</v>
      </c>
      <c r="R35">
        <v>7217</v>
      </c>
      <c r="S35">
        <v>6106</v>
      </c>
      <c r="T35">
        <v>5095</v>
      </c>
      <c r="U35">
        <v>5353</v>
      </c>
      <c r="V35">
        <v>4001</v>
      </c>
      <c r="W35">
        <v>2564</v>
      </c>
    </row>
    <row r="36" spans="1:23" x14ac:dyDescent="0.25">
      <c r="A36" s="5" t="s">
        <v>96</v>
      </c>
      <c r="B36" s="5" t="s">
        <v>97</v>
      </c>
      <c r="C36">
        <v>52169</v>
      </c>
      <c r="D36">
        <v>50470</v>
      </c>
      <c r="E36">
        <v>38672</v>
      </c>
      <c r="F36">
        <v>38295</v>
      </c>
      <c r="G36">
        <v>37870</v>
      </c>
      <c r="H36">
        <v>36979</v>
      </c>
      <c r="I36">
        <v>35478</v>
      </c>
      <c r="J36">
        <v>34121</v>
      </c>
      <c r="K36">
        <v>38408</v>
      </c>
      <c r="L36">
        <v>37763</v>
      </c>
      <c r="M36">
        <v>34738</v>
      </c>
      <c r="N36">
        <v>262964</v>
      </c>
      <c r="O36">
        <v>235466</v>
      </c>
      <c r="P36">
        <v>217698</v>
      </c>
      <c r="Q36">
        <v>171893</v>
      </c>
      <c r="R36">
        <v>153357</v>
      </c>
      <c r="S36">
        <v>154933</v>
      </c>
      <c r="T36">
        <v>162647</v>
      </c>
      <c r="U36">
        <v>156701</v>
      </c>
      <c r="V36">
        <v>150280</v>
      </c>
      <c r="W36">
        <v>75016</v>
      </c>
    </row>
    <row r="37" spans="1:23" x14ac:dyDescent="0.25">
      <c r="A37" s="5" t="s">
        <v>98</v>
      </c>
      <c r="B37" s="5" t="s">
        <v>99</v>
      </c>
      <c r="C37">
        <v>1237</v>
      </c>
      <c r="D37">
        <v>1237</v>
      </c>
      <c r="E37">
        <v>1229</v>
      </c>
      <c r="F37">
        <v>1241</v>
      </c>
      <c r="G37">
        <v>1213</v>
      </c>
      <c r="H37">
        <v>1211</v>
      </c>
      <c r="I37">
        <v>1209</v>
      </c>
      <c r="J37">
        <v>1209</v>
      </c>
      <c r="K37">
        <v>1209</v>
      </c>
      <c r="L37">
        <v>1209</v>
      </c>
      <c r="M37">
        <v>1209</v>
      </c>
      <c r="N37">
        <v>1209</v>
      </c>
      <c r="O37">
        <v>1208</v>
      </c>
      <c r="P37">
        <v>1202</v>
      </c>
      <c r="Q37">
        <v>1193</v>
      </c>
      <c r="R37">
        <v>1113</v>
      </c>
      <c r="S37">
        <v>1113</v>
      </c>
      <c r="T37">
        <v>1113</v>
      </c>
      <c r="U37">
        <v>1113</v>
      </c>
      <c r="V37">
        <v>1113</v>
      </c>
      <c r="W37" t="s">
        <v>67</v>
      </c>
    </row>
    <row r="38" spans="1:23" x14ac:dyDescent="0.25">
      <c r="A38" s="5" t="s">
        <v>100</v>
      </c>
      <c r="B38" s="5" t="s">
        <v>101</v>
      </c>
      <c r="C38">
        <v>1237</v>
      </c>
      <c r="D38">
        <v>1237</v>
      </c>
      <c r="E38">
        <v>1229</v>
      </c>
      <c r="F38">
        <v>1241</v>
      </c>
      <c r="G38">
        <v>1211</v>
      </c>
      <c r="H38">
        <v>1211</v>
      </c>
      <c r="I38">
        <v>1209</v>
      </c>
      <c r="J38">
        <v>1209</v>
      </c>
      <c r="K38">
        <v>1209</v>
      </c>
      <c r="L38">
        <v>1209</v>
      </c>
      <c r="M38">
        <v>1209</v>
      </c>
      <c r="N38">
        <v>1209</v>
      </c>
      <c r="O38">
        <v>1208</v>
      </c>
      <c r="P38">
        <v>1202</v>
      </c>
      <c r="Q38">
        <v>1193</v>
      </c>
      <c r="R38">
        <v>1113</v>
      </c>
      <c r="S38">
        <v>1113</v>
      </c>
      <c r="T38">
        <v>1113</v>
      </c>
      <c r="U38">
        <v>1113</v>
      </c>
      <c r="V38">
        <v>1113</v>
      </c>
      <c r="W38" t="s">
        <v>67</v>
      </c>
    </row>
    <row r="39" spans="1:23" x14ac:dyDescent="0.25">
      <c r="A39" s="5" t="s">
        <v>102</v>
      </c>
      <c r="B39" s="5" t="s">
        <v>103</v>
      </c>
      <c r="C39">
        <v>2.81</v>
      </c>
      <c r="D39">
        <v>2.09</v>
      </c>
      <c r="E39">
        <v>2.71</v>
      </c>
      <c r="F39">
        <v>2.52</v>
      </c>
      <c r="G39">
        <v>1.7</v>
      </c>
      <c r="H39">
        <v>2.13</v>
      </c>
      <c r="I39">
        <v>2.13</v>
      </c>
      <c r="J39">
        <v>1.85</v>
      </c>
      <c r="K39">
        <v>1.37</v>
      </c>
      <c r="L39">
        <v>2.34</v>
      </c>
      <c r="M39">
        <v>0.23</v>
      </c>
      <c r="N39">
        <v>-0.88</v>
      </c>
      <c r="O39">
        <v>1.82</v>
      </c>
      <c r="P39">
        <v>2.36</v>
      </c>
      <c r="Q39">
        <v>2.56</v>
      </c>
      <c r="R39">
        <v>1.94</v>
      </c>
      <c r="S39">
        <v>1.72</v>
      </c>
      <c r="T39">
        <v>1.67</v>
      </c>
      <c r="U39">
        <v>1.93</v>
      </c>
      <c r="V39">
        <v>1.83</v>
      </c>
      <c r="W39" t="s">
        <v>67</v>
      </c>
    </row>
    <row r="40" spans="1:23" x14ac:dyDescent="0.25">
      <c r="A40" s="5" t="s">
        <v>104</v>
      </c>
      <c r="B40" s="5" t="s">
        <v>105</v>
      </c>
      <c r="C40">
        <v>2.13</v>
      </c>
      <c r="D40">
        <v>1.69</v>
      </c>
      <c r="E40">
        <v>2.2400000000000002</v>
      </c>
      <c r="F40">
        <v>2.19</v>
      </c>
      <c r="G40">
        <v>1.27</v>
      </c>
      <c r="H40">
        <v>1.71</v>
      </c>
      <c r="I40">
        <v>1.73</v>
      </c>
      <c r="J40">
        <v>1.37</v>
      </c>
      <c r="K40">
        <v>0.96</v>
      </c>
      <c r="L40">
        <v>2.1</v>
      </c>
      <c r="M40">
        <v>0.53</v>
      </c>
      <c r="N40">
        <v>-1.4</v>
      </c>
      <c r="O40">
        <v>1.1499999999999999</v>
      </c>
      <c r="P40">
        <v>1.6</v>
      </c>
      <c r="Q40">
        <v>1.99</v>
      </c>
      <c r="R40">
        <v>1.43</v>
      </c>
      <c r="S40">
        <v>1.18</v>
      </c>
      <c r="T40">
        <v>0.59</v>
      </c>
      <c r="U40">
        <v>1.42</v>
      </c>
      <c r="V40">
        <v>1.36</v>
      </c>
      <c r="W40">
        <v>0.92</v>
      </c>
    </row>
    <row r="41" spans="1:23" x14ac:dyDescent="0.25">
      <c r="A41" s="5" t="s">
        <v>106</v>
      </c>
      <c r="B41" s="5" t="s">
        <v>107</v>
      </c>
      <c r="C41">
        <v>2.09</v>
      </c>
      <c r="D41">
        <v>1.66</v>
      </c>
      <c r="E41">
        <v>2.15</v>
      </c>
      <c r="F41">
        <v>2.1</v>
      </c>
      <c r="G41">
        <v>1.22</v>
      </c>
      <c r="H41">
        <v>1.64</v>
      </c>
      <c r="I41">
        <v>1.66</v>
      </c>
      <c r="J41">
        <v>1.32</v>
      </c>
      <c r="K41">
        <v>0.96</v>
      </c>
      <c r="L41">
        <v>2.1</v>
      </c>
      <c r="M41">
        <v>0.53</v>
      </c>
      <c r="N41">
        <v>-1.4</v>
      </c>
      <c r="O41">
        <v>1.1499999999999999</v>
      </c>
      <c r="P41">
        <v>1.6</v>
      </c>
      <c r="Q41">
        <v>1.99</v>
      </c>
      <c r="R41">
        <v>1.43</v>
      </c>
      <c r="S41">
        <v>1.18</v>
      </c>
      <c r="T41">
        <v>0.59</v>
      </c>
      <c r="U41">
        <v>1.42</v>
      </c>
      <c r="V41">
        <v>1.36</v>
      </c>
      <c r="W41">
        <v>0.92</v>
      </c>
    </row>
    <row r="42" spans="1:23" x14ac:dyDescent="0.25">
      <c r="A42" s="5" t="s">
        <v>108</v>
      </c>
      <c r="B42" s="5" t="s">
        <v>109</v>
      </c>
      <c r="C42">
        <v>1.25</v>
      </c>
      <c r="D42">
        <v>1.1499999999999999</v>
      </c>
      <c r="E42">
        <v>1.1499999999999999</v>
      </c>
      <c r="F42">
        <v>1.05</v>
      </c>
      <c r="G42">
        <v>0.85</v>
      </c>
      <c r="H42">
        <v>0.85</v>
      </c>
      <c r="I42">
        <v>0.8</v>
      </c>
      <c r="J42">
        <v>0.7</v>
      </c>
      <c r="K42">
        <v>0.7</v>
      </c>
      <c r="L42">
        <v>0.65</v>
      </c>
      <c r="M42">
        <v>0.6</v>
      </c>
      <c r="N42">
        <v>0.6</v>
      </c>
      <c r="O42">
        <v>0.9</v>
      </c>
      <c r="P42">
        <v>0.75</v>
      </c>
      <c r="Q42">
        <v>0.7</v>
      </c>
      <c r="R42">
        <v>0.5</v>
      </c>
      <c r="S42">
        <v>0.44</v>
      </c>
      <c r="T42">
        <v>0.4</v>
      </c>
      <c r="U42">
        <v>0.37</v>
      </c>
      <c r="V42">
        <v>0.27</v>
      </c>
      <c r="W42">
        <v>0.16</v>
      </c>
    </row>
    <row r="43" spans="1:23" x14ac:dyDescent="0.25">
      <c r="A43" s="5" t="s">
        <v>110</v>
      </c>
      <c r="B43" s="5" t="s">
        <v>111</v>
      </c>
      <c r="C43">
        <v>1546</v>
      </c>
      <c r="D43">
        <v>1419</v>
      </c>
      <c r="E43">
        <v>1409</v>
      </c>
      <c r="F43">
        <v>1270</v>
      </c>
      <c r="G43">
        <v>1027</v>
      </c>
      <c r="H43">
        <v>1030</v>
      </c>
      <c r="I43">
        <v>968</v>
      </c>
      <c r="J43">
        <v>846</v>
      </c>
      <c r="K43">
        <v>846</v>
      </c>
      <c r="L43">
        <v>786</v>
      </c>
      <c r="M43">
        <v>725</v>
      </c>
      <c r="N43">
        <v>725</v>
      </c>
      <c r="O43">
        <v>1087</v>
      </c>
      <c r="P43">
        <v>902</v>
      </c>
      <c r="Q43">
        <v>835</v>
      </c>
      <c r="R43">
        <v>556</v>
      </c>
      <c r="S43">
        <v>490</v>
      </c>
      <c r="T43">
        <v>445</v>
      </c>
      <c r="U43">
        <v>412</v>
      </c>
      <c r="V43">
        <v>300</v>
      </c>
      <c r="W43" t="s">
        <v>67</v>
      </c>
    </row>
    <row r="44" spans="1:23" x14ac:dyDescent="0.25">
      <c r="A44" s="5" t="s">
        <v>65</v>
      </c>
      <c r="B44" s="5" t="s">
        <v>66</v>
      </c>
      <c r="C44">
        <v>51.23</v>
      </c>
      <c r="D44">
        <v>49.78</v>
      </c>
      <c r="E44">
        <v>49.19</v>
      </c>
      <c r="F44">
        <v>46.2</v>
      </c>
      <c r="G44">
        <v>48.84</v>
      </c>
      <c r="H44">
        <v>46.76</v>
      </c>
      <c r="I44">
        <v>45.56</v>
      </c>
      <c r="J44">
        <v>45.92</v>
      </c>
      <c r="K44">
        <v>43.7</v>
      </c>
      <c r="L44">
        <v>42.58</v>
      </c>
      <c r="M44">
        <v>38.21</v>
      </c>
      <c r="N44">
        <v>45.06</v>
      </c>
      <c r="O44">
        <v>54.74</v>
      </c>
      <c r="P44">
        <v>52.7</v>
      </c>
      <c r="Q44">
        <v>40.479999999999997</v>
      </c>
      <c r="R44">
        <v>40.020000000000003</v>
      </c>
      <c r="S44">
        <v>37.04</v>
      </c>
      <c r="T44">
        <v>37.979999999999997</v>
      </c>
      <c r="U44">
        <v>31.41</v>
      </c>
      <c r="V44">
        <v>30.48</v>
      </c>
      <c r="W44" t="s">
        <v>67</v>
      </c>
    </row>
    <row r="45" spans="1:23" x14ac:dyDescent="0.25">
      <c r="A45" s="5" t="s">
        <v>112</v>
      </c>
      <c r="B45" s="5" t="s">
        <v>113</v>
      </c>
      <c r="C45">
        <v>11.42</v>
      </c>
      <c r="D45">
        <v>10.99</v>
      </c>
      <c r="E45">
        <v>10.28</v>
      </c>
      <c r="F45">
        <v>8.93</v>
      </c>
      <c r="G45">
        <v>9.1</v>
      </c>
      <c r="H45">
        <v>7.74</v>
      </c>
      <c r="I45">
        <v>8.15</v>
      </c>
      <c r="J45">
        <v>9.89</v>
      </c>
      <c r="K45">
        <v>9.11</v>
      </c>
      <c r="L45">
        <v>8.69</v>
      </c>
      <c r="M45">
        <v>6.76</v>
      </c>
      <c r="N45">
        <v>6.47</v>
      </c>
      <c r="O45">
        <v>9.16</v>
      </c>
      <c r="P45">
        <v>9.33</v>
      </c>
      <c r="Q45">
        <v>8.98</v>
      </c>
      <c r="R45">
        <v>6.49</v>
      </c>
      <c r="S45">
        <v>5.49</v>
      </c>
      <c r="T45">
        <v>4.58</v>
      </c>
      <c r="U45">
        <v>4.8099999999999996</v>
      </c>
      <c r="V45">
        <v>3.6</v>
      </c>
      <c r="W45" t="s">
        <v>67</v>
      </c>
    </row>
    <row r="46" spans="1:23" x14ac:dyDescent="0.25">
      <c r="A46" s="5" t="s">
        <v>114</v>
      </c>
      <c r="B46" s="5" t="s">
        <v>115</v>
      </c>
      <c r="C46">
        <v>4.8899999999999997</v>
      </c>
      <c r="D46">
        <v>4.6900000000000004</v>
      </c>
      <c r="E46">
        <v>2.68</v>
      </c>
      <c r="F46">
        <v>1.97</v>
      </c>
      <c r="G46">
        <v>2.84</v>
      </c>
      <c r="H46">
        <v>2.5099999999999998</v>
      </c>
      <c r="I46">
        <v>2.48</v>
      </c>
      <c r="J46">
        <v>-0.17</v>
      </c>
      <c r="K46">
        <v>1.96</v>
      </c>
      <c r="L46">
        <v>1.59</v>
      </c>
      <c r="M46">
        <v>-0.48</v>
      </c>
      <c r="N46">
        <v>1.6</v>
      </c>
      <c r="O46">
        <v>4.2699999999999996</v>
      </c>
      <c r="P46">
        <v>3.26</v>
      </c>
      <c r="Q46">
        <v>2.99</v>
      </c>
      <c r="R46">
        <v>2.1</v>
      </c>
      <c r="S46">
        <v>2.7</v>
      </c>
      <c r="T46">
        <v>2.4300000000000002</v>
      </c>
      <c r="U46">
        <v>2.61</v>
      </c>
      <c r="V46">
        <v>1.84</v>
      </c>
      <c r="W46" t="s">
        <v>67</v>
      </c>
    </row>
    <row r="47" spans="1:23" x14ac:dyDescent="0.25">
      <c r="A47" s="5" t="s">
        <v>116</v>
      </c>
      <c r="B47" s="5" t="s">
        <v>117</v>
      </c>
      <c r="C47">
        <v>42.19</v>
      </c>
      <c r="D47">
        <v>40.82</v>
      </c>
      <c r="E47">
        <v>31.47</v>
      </c>
      <c r="F47">
        <v>30.86</v>
      </c>
      <c r="G47">
        <v>31.23</v>
      </c>
      <c r="H47">
        <v>30.53</v>
      </c>
      <c r="I47">
        <v>29.34</v>
      </c>
      <c r="J47">
        <v>28.22</v>
      </c>
      <c r="K47">
        <v>31.77</v>
      </c>
      <c r="L47">
        <v>31.23</v>
      </c>
      <c r="M47">
        <v>28.73</v>
      </c>
      <c r="N47">
        <v>217.51</v>
      </c>
      <c r="O47">
        <v>195</v>
      </c>
      <c r="P47">
        <v>181.07</v>
      </c>
      <c r="Q47">
        <v>144.13</v>
      </c>
      <c r="R47">
        <v>137.81</v>
      </c>
      <c r="S47">
        <v>139.22999999999999</v>
      </c>
      <c r="T47">
        <v>146.16</v>
      </c>
      <c r="U47">
        <v>140.82</v>
      </c>
      <c r="V47">
        <v>135.05000000000001</v>
      </c>
      <c r="W47" t="s">
        <v>67</v>
      </c>
    </row>
    <row r="48" spans="1:23" x14ac:dyDescent="0.25">
      <c r="A48" s="5" t="s">
        <v>118</v>
      </c>
      <c r="B48" s="5" t="s">
        <v>119</v>
      </c>
      <c r="C48">
        <v>499250</v>
      </c>
      <c r="D48">
        <v>499018</v>
      </c>
      <c r="E48">
        <v>472208</v>
      </c>
      <c r="F48">
        <v>459262</v>
      </c>
      <c r="G48">
        <v>450508</v>
      </c>
      <c r="H48">
        <v>443784</v>
      </c>
      <c r="I48">
        <v>435520</v>
      </c>
      <c r="J48">
        <v>428287</v>
      </c>
      <c r="K48">
        <v>423348</v>
      </c>
      <c r="L48">
        <v>421274</v>
      </c>
      <c r="M48">
        <v>436651</v>
      </c>
      <c r="N48">
        <v>512536</v>
      </c>
      <c r="O48">
        <v>536350</v>
      </c>
      <c r="P48">
        <v>520112</v>
      </c>
      <c r="Q48">
        <v>502545</v>
      </c>
      <c r="R48">
        <v>379828</v>
      </c>
      <c r="S48">
        <v>383173</v>
      </c>
      <c r="T48">
        <v>371912</v>
      </c>
      <c r="U48">
        <v>321369</v>
      </c>
      <c r="V48">
        <v>324203</v>
      </c>
      <c r="W48">
        <v>301229</v>
      </c>
    </row>
    <row r="49" spans="1:23" x14ac:dyDescent="0.25">
      <c r="A49" s="5" t="s">
        <v>120</v>
      </c>
      <c r="B49" s="5" t="s">
        <v>121</v>
      </c>
      <c r="C49">
        <v>21610</v>
      </c>
      <c r="D49">
        <v>20825</v>
      </c>
      <c r="E49">
        <v>20072</v>
      </c>
      <c r="F49">
        <v>19592</v>
      </c>
      <c r="G49">
        <v>19640</v>
      </c>
      <c r="H49">
        <v>18189</v>
      </c>
      <c r="I49">
        <v>17776</v>
      </c>
      <c r="J49">
        <v>17770</v>
      </c>
      <c r="K49">
        <v>16730</v>
      </c>
      <c r="L49">
        <v>16609</v>
      </c>
      <c r="M49">
        <v>17021</v>
      </c>
      <c r="N49">
        <v>17990</v>
      </c>
      <c r="O49">
        <v>18616</v>
      </c>
      <c r="P49">
        <v>14337</v>
      </c>
      <c r="Q49">
        <v>13840</v>
      </c>
      <c r="R49">
        <v>13744</v>
      </c>
      <c r="S49">
        <v>13329</v>
      </c>
      <c r="T49">
        <v>13772</v>
      </c>
      <c r="U49">
        <v>11246</v>
      </c>
      <c r="V49">
        <v>11056</v>
      </c>
      <c r="W49">
        <v>11503</v>
      </c>
    </row>
    <row r="50" spans="1:23" x14ac:dyDescent="0.25">
      <c r="A50" s="5" t="s">
        <v>122</v>
      </c>
      <c r="B50" s="5" t="s">
        <v>123</v>
      </c>
      <c r="C50">
        <v>43285</v>
      </c>
      <c r="D50">
        <v>41732</v>
      </c>
      <c r="E50">
        <v>42507</v>
      </c>
      <c r="F50">
        <v>42660</v>
      </c>
      <c r="G50">
        <v>43595</v>
      </c>
      <c r="H50">
        <v>40986</v>
      </c>
      <c r="I50">
        <v>40816</v>
      </c>
      <c r="J50">
        <v>41491</v>
      </c>
      <c r="K50">
        <v>39518</v>
      </c>
      <c r="L50">
        <v>39426</v>
      </c>
      <c r="M50">
        <v>38981</v>
      </c>
      <c r="N50">
        <v>35100</v>
      </c>
      <c r="O50">
        <v>34709</v>
      </c>
      <c r="P50">
        <v>27565</v>
      </c>
      <c r="Q50">
        <v>27540</v>
      </c>
      <c r="R50">
        <v>36185</v>
      </c>
      <c r="S50">
        <v>34786</v>
      </c>
      <c r="T50">
        <v>37030</v>
      </c>
      <c r="U50">
        <v>34994</v>
      </c>
      <c r="V50">
        <v>34102</v>
      </c>
      <c r="W50" t="s">
        <v>67</v>
      </c>
    </row>
    <row r="51" spans="1:23" x14ac:dyDescent="0.25">
      <c r="A51" s="5" t="s">
        <v>124</v>
      </c>
      <c r="B51" s="5" t="s">
        <v>125</v>
      </c>
      <c r="C51">
        <v>126872</v>
      </c>
      <c r="D51">
        <v>123342</v>
      </c>
      <c r="E51">
        <v>128003</v>
      </c>
      <c r="F51">
        <v>124839</v>
      </c>
      <c r="G51">
        <v>131474</v>
      </c>
      <c r="H51">
        <v>123736</v>
      </c>
      <c r="I51">
        <v>126481</v>
      </c>
      <c r="J51">
        <v>129614</v>
      </c>
      <c r="K51">
        <v>124789</v>
      </c>
      <c r="L51">
        <v>122203</v>
      </c>
      <c r="M51">
        <v>105807</v>
      </c>
      <c r="N51">
        <v>106283</v>
      </c>
      <c r="O51">
        <v>123236</v>
      </c>
      <c r="P51">
        <v>121831</v>
      </c>
      <c r="Q51">
        <v>96069</v>
      </c>
      <c r="R51">
        <v>117245</v>
      </c>
      <c r="S51">
        <v>107575</v>
      </c>
      <c r="T51">
        <v>113634</v>
      </c>
      <c r="U51">
        <v>103865</v>
      </c>
      <c r="V51">
        <v>100887</v>
      </c>
      <c r="W51">
        <v>74239</v>
      </c>
    </row>
    <row r="52" spans="1:23" x14ac:dyDescent="0.25">
      <c r="A52" s="5" t="s">
        <v>126</v>
      </c>
      <c r="B52" s="5" t="s">
        <v>127</v>
      </c>
      <c r="C52" t="s">
        <v>67</v>
      </c>
      <c r="D52" t="s">
        <v>67</v>
      </c>
      <c r="E52" t="s">
        <v>67</v>
      </c>
      <c r="F52" t="s">
        <v>67</v>
      </c>
      <c r="G52" t="s">
        <v>67</v>
      </c>
      <c r="H52" t="s">
        <v>67</v>
      </c>
      <c r="I52" t="s">
        <v>67</v>
      </c>
      <c r="J52" t="s">
        <v>67</v>
      </c>
      <c r="K52" t="s">
        <v>67</v>
      </c>
      <c r="L52" t="s">
        <v>67</v>
      </c>
      <c r="M52" t="s">
        <v>67</v>
      </c>
      <c r="N52" t="s">
        <v>67</v>
      </c>
      <c r="O52" t="s">
        <v>67</v>
      </c>
      <c r="P52" t="s">
        <v>67</v>
      </c>
      <c r="Q52" t="s">
        <v>67</v>
      </c>
      <c r="R52" t="s">
        <v>67</v>
      </c>
      <c r="S52" t="s">
        <v>67</v>
      </c>
      <c r="T52" t="s">
        <v>67</v>
      </c>
      <c r="U52" t="s">
        <v>67</v>
      </c>
      <c r="V52" t="s">
        <v>67</v>
      </c>
      <c r="W52" t="s">
        <v>67</v>
      </c>
    </row>
    <row r="53" spans="1:23" x14ac:dyDescent="0.25">
      <c r="A53" s="5" t="s">
        <v>128</v>
      </c>
      <c r="B53" s="5" t="s">
        <v>129</v>
      </c>
      <c r="C53">
        <v>5254</v>
      </c>
      <c r="D53">
        <v>4158</v>
      </c>
      <c r="E53">
        <v>5745</v>
      </c>
      <c r="F53">
        <v>5746</v>
      </c>
      <c r="G53">
        <v>3418</v>
      </c>
      <c r="H53">
        <v>4667</v>
      </c>
      <c r="I53">
        <v>4801</v>
      </c>
      <c r="J53">
        <v>3871</v>
      </c>
      <c r="K53">
        <v>2747</v>
      </c>
      <c r="L53">
        <v>6032</v>
      </c>
      <c r="M53">
        <v>1475</v>
      </c>
      <c r="N53">
        <v>-3293</v>
      </c>
      <c r="O53">
        <v>2590</v>
      </c>
      <c r="P53">
        <v>3684</v>
      </c>
      <c r="Q53">
        <v>4447</v>
      </c>
      <c r="R53">
        <v>4181</v>
      </c>
      <c r="S53">
        <v>3416</v>
      </c>
      <c r="T53">
        <v>1772</v>
      </c>
      <c r="U53">
        <v>4926</v>
      </c>
      <c r="V53">
        <v>4664</v>
      </c>
      <c r="W53">
        <v>3399</v>
      </c>
    </row>
    <row r="54" spans="1:23" x14ac:dyDescent="0.25">
      <c r="A54" s="5" t="s">
        <v>130</v>
      </c>
      <c r="B54" s="5" t="s">
        <v>131</v>
      </c>
      <c r="C54">
        <v>16</v>
      </c>
      <c r="D54">
        <v>14.1</v>
      </c>
      <c r="E54">
        <v>17.7</v>
      </c>
      <c r="F54">
        <v>14.3</v>
      </c>
      <c r="G54">
        <v>20.399999999999999</v>
      </c>
      <c r="H54">
        <v>15.8</v>
      </c>
      <c r="I54">
        <v>15.3</v>
      </c>
      <c r="J54">
        <v>12.1</v>
      </c>
      <c r="K54">
        <v>12.4</v>
      </c>
      <c r="L54">
        <v>6</v>
      </c>
      <c r="M54">
        <v>25.4</v>
      </c>
      <c r="N54" t="s">
        <v>67</v>
      </c>
      <c r="O54">
        <v>20.399999999999999</v>
      </c>
      <c r="P54">
        <v>14.3</v>
      </c>
      <c r="Q54">
        <v>10.3</v>
      </c>
      <c r="R54">
        <v>11.8</v>
      </c>
      <c r="S54">
        <v>13.9</v>
      </c>
      <c r="T54">
        <v>16.899999999999999</v>
      </c>
      <c r="U54">
        <v>10.6</v>
      </c>
      <c r="V54">
        <v>16.899999999999999</v>
      </c>
      <c r="W54" t="s">
        <v>67</v>
      </c>
    </row>
    <row r="55" spans="1:23" x14ac:dyDescent="0.25">
      <c r="A55" s="5" t="s">
        <v>132</v>
      </c>
      <c r="B55" s="5" t="s">
        <v>133</v>
      </c>
      <c r="C55">
        <v>0.66</v>
      </c>
      <c r="D55">
        <v>0.48</v>
      </c>
      <c r="E55">
        <v>0.81</v>
      </c>
      <c r="F55">
        <v>0.68</v>
      </c>
      <c r="G55">
        <v>0.53</v>
      </c>
      <c r="H55">
        <v>0.57999999999999996</v>
      </c>
      <c r="I55">
        <v>0.57999999999999996</v>
      </c>
      <c r="J55">
        <v>0.36</v>
      </c>
      <c r="K55">
        <v>0.27</v>
      </c>
      <c r="L55">
        <v>0.3</v>
      </c>
      <c r="M55">
        <v>0.35</v>
      </c>
      <c r="N55">
        <v>0.26</v>
      </c>
      <c r="O55">
        <v>0.43</v>
      </c>
      <c r="P55">
        <v>0.43</v>
      </c>
      <c r="Q55">
        <v>0.51</v>
      </c>
      <c r="R55">
        <v>0.42</v>
      </c>
      <c r="S55">
        <v>0.44</v>
      </c>
      <c r="T55">
        <v>0.26</v>
      </c>
      <c r="U55">
        <v>0.48</v>
      </c>
      <c r="V55">
        <v>0.76</v>
      </c>
      <c r="W55" t="s">
        <v>67</v>
      </c>
    </row>
    <row r="56" spans="1:23" x14ac:dyDescent="0.25">
      <c r="A56" s="5" t="s">
        <v>134</v>
      </c>
      <c r="B56" s="5" t="s">
        <v>135</v>
      </c>
      <c r="C56">
        <v>2.98</v>
      </c>
      <c r="D56">
        <v>2.1800000000000002</v>
      </c>
      <c r="E56">
        <v>3.86</v>
      </c>
      <c r="F56">
        <v>3.5</v>
      </c>
      <c r="G56">
        <v>2.85</v>
      </c>
      <c r="H56">
        <v>3.49</v>
      </c>
      <c r="I56">
        <v>3.25</v>
      </c>
      <c r="J56">
        <v>1.68</v>
      </c>
      <c r="K56">
        <v>1.3</v>
      </c>
      <c r="L56">
        <v>1.46</v>
      </c>
      <c r="M56">
        <v>1.99</v>
      </c>
      <c r="N56">
        <v>1.84</v>
      </c>
      <c r="O56">
        <v>2.57</v>
      </c>
      <c r="P56">
        <v>2.4500000000000002</v>
      </c>
      <c r="Q56">
        <v>2.2799999999999998</v>
      </c>
      <c r="R56">
        <v>2.61</v>
      </c>
      <c r="S56">
        <v>2.98</v>
      </c>
      <c r="T56">
        <v>2.1800000000000002</v>
      </c>
      <c r="U56">
        <v>3.12</v>
      </c>
      <c r="V56">
        <v>6.41</v>
      </c>
      <c r="W56" t="s">
        <v>67</v>
      </c>
    </row>
    <row r="57" spans="1:23" x14ac:dyDescent="0.25">
      <c r="A57" s="5" t="s">
        <v>136</v>
      </c>
      <c r="B57" s="5" t="s">
        <v>137</v>
      </c>
      <c r="C57">
        <v>6.95</v>
      </c>
      <c r="D57">
        <v>5.0999999999999996</v>
      </c>
      <c r="E57">
        <v>14.81</v>
      </c>
      <c r="F57">
        <v>15.89</v>
      </c>
      <c r="G57">
        <v>9.14</v>
      </c>
      <c r="H57">
        <v>10.78</v>
      </c>
      <c r="I57">
        <v>10.7</v>
      </c>
      <c r="J57">
        <v>-98.86</v>
      </c>
      <c r="K57">
        <v>6.06</v>
      </c>
      <c r="L57">
        <v>7.97</v>
      </c>
      <c r="M57">
        <v>-27.91</v>
      </c>
      <c r="N57">
        <v>7.43</v>
      </c>
      <c r="O57">
        <v>5.51</v>
      </c>
      <c r="P57">
        <v>7</v>
      </c>
      <c r="Q57">
        <v>6.85</v>
      </c>
      <c r="R57">
        <v>8.0500000000000007</v>
      </c>
      <c r="S57">
        <v>6.05</v>
      </c>
      <c r="T57">
        <v>4.12</v>
      </c>
      <c r="U57">
        <v>5.74</v>
      </c>
      <c r="V57">
        <v>12.54</v>
      </c>
      <c r="W57" t="s">
        <v>67</v>
      </c>
    </row>
    <row r="58" spans="1:23" x14ac:dyDescent="0.25">
      <c r="A58" s="5" t="s">
        <v>138</v>
      </c>
      <c r="B58" s="5" t="s">
        <v>139</v>
      </c>
      <c r="C58">
        <v>3.68</v>
      </c>
      <c r="D58">
        <v>4.8099999999999996</v>
      </c>
      <c r="E58">
        <v>2.89</v>
      </c>
      <c r="F58">
        <v>3.36</v>
      </c>
      <c r="G58">
        <v>3.27</v>
      </c>
      <c r="H58">
        <v>3.14</v>
      </c>
      <c r="I58">
        <v>3.02</v>
      </c>
      <c r="J58">
        <v>4.22</v>
      </c>
      <c r="K58">
        <v>5.89</v>
      </c>
      <c r="L58">
        <v>5.12</v>
      </c>
      <c r="M58">
        <v>4.45</v>
      </c>
      <c r="N58">
        <v>5.04</v>
      </c>
      <c r="O58">
        <v>3.83</v>
      </c>
      <c r="P58">
        <v>3.28</v>
      </c>
      <c r="Q58">
        <v>3.42</v>
      </c>
      <c r="R58">
        <v>2.96</v>
      </c>
      <c r="S58">
        <v>2.69</v>
      </c>
      <c r="T58">
        <v>4</v>
      </c>
      <c r="U58">
        <v>2.4700000000000002</v>
      </c>
      <c r="V58">
        <v>1.17</v>
      </c>
      <c r="W58" t="s">
        <v>67</v>
      </c>
    </row>
    <row r="59" spans="1:23" x14ac:dyDescent="0.25">
      <c r="A59" s="5" t="s">
        <v>140</v>
      </c>
      <c r="B59" s="5" t="s">
        <v>141</v>
      </c>
      <c r="C59">
        <v>6.3</v>
      </c>
      <c r="D59">
        <v>7.1</v>
      </c>
      <c r="E59">
        <v>5.6</v>
      </c>
      <c r="F59">
        <v>7</v>
      </c>
      <c r="G59">
        <v>4.9000000000000004</v>
      </c>
      <c r="H59">
        <v>6.3</v>
      </c>
      <c r="I59">
        <v>6.5</v>
      </c>
      <c r="J59">
        <v>8.3000000000000007</v>
      </c>
      <c r="K59">
        <v>8.1</v>
      </c>
      <c r="L59">
        <v>16.5</v>
      </c>
      <c r="M59">
        <v>3.9</v>
      </c>
      <c r="N59">
        <v>-11.8</v>
      </c>
      <c r="O59">
        <v>4.9000000000000004</v>
      </c>
      <c r="P59">
        <v>7</v>
      </c>
      <c r="Q59">
        <v>9.6999999999999993</v>
      </c>
      <c r="R59">
        <v>8.5</v>
      </c>
      <c r="S59">
        <v>7.2</v>
      </c>
      <c r="T59">
        <v>5.9</v>
      </c>
      <c r="U59">
        <v>9.5</v>
      </c>
      <c r="V59">
        <v>5.9</v>
      </c>
      <c r="W59" t="s">
        <v>67</v>
      </c>
    </row>
    <row r="60" spans="1:23" x14ac:dyDescent="0.25">
      <c r="A60" s="5" t="s">
        <v>142</v>
      </c>
      <c r="B60" s="5" t="s">
        <v>143</v>
      </c>
      <c r="C60">
        <v>18.579999999999998</v>
      </c>
      <c r="D60">
        <v>15.27</v>
      </c>
      <c r="E60">
        <v>21.47</v>
      </c>
      <c r="F60">
        <v>23.8</v>
      </c>
      <c r="G60">
        <v>13.96</v>
      </c>
      <c r="H60">
        <v>22.09</v>
      </c>
      <c r="I60">
        <v>21.21</v>
      </c>
      <c r="J60">
        <v>13.87</v>
      </c>
      <c r="K60">
        <v>10.56</v>
      </c>
      <c r="L60">
        <v>24.17</v>
      </c>
      <c r="M60">
        <v>7.88</v>
      </c>
      <c r="N60">
        <v>-21.57</v>
      </c>
      <c r="O60">
        <v>12.56</v>
      </c>
      <c r="P60">
        <v>17.079999999999998</v>
      </c>
      <c r="Q60">
        <v>20.87</v>
      </c>
      <c r="R60">
        <v>22</v>
      </c>
      <c r="S60">
        <v>21.44</v>
      </c>
      <c r="T60">
        <v>12.93</v>
      </c>
      <c r="U60">
        <v>29.57</v>
      </c>
      <c r="V60">
        <v>37.79</v>
      </c>
      <c r="W60">
        <v>39.94</v>
      </c>
    </row>
    <row r="61" spans="1:23" x14ac:dyDescent="0.25">
      <c r="A61" s="5" t="s">
        <v>144</v>
      </c>
      <c r="B61" s="5" t="s">
        <v>145</v>
      </c>
      <c r="C61">
        <v>4.1399999999999997</v>
      </c>
      <c r="D61">
        <v>3.37</v>
      </c>
      <c r="E61">
        <v>4.49</v>
      </c>
      <c r="F61">
        <v>4.5999999999999996</v>
      </c>
      <c r="G61">
        <v>2.6</v>
      </c>
      <c r="H61">
        <v>3.66</v>
      </c>
      <c r="I61">
        <v>3.8</v>
      </c>
      <c r="J61">
        <v>2.99</v>
      </c>
      <c r="K61">
        <v>2.2000000000000002</v>
      </c>
      <c r="L61">
        <v>4.9400000000000004</v>
      </c>
      <c r="M61">
        <v>1.39</v>
      </c>
      <c r="N61">
        <v>-3.1</v>
      </c>
      <c r="O61">
        <v>2.1</v>
      </c>
      <c r="P61">
        <v>3.02</v>
      </c>
      <c r="Q61">
        <v>4.63</v>
      </c>
      <c r="R61">
        <v>7.13</v>
      </c>
      <c r="S61">
        <v>3.18</v>
      </c>
      <c r="T61">
        <v>1.56</v>
      </c>
      <c r="U61">
        <v>4.53</v>
      </c>
      <c r="V61">
        <v>4.46</v>
      </c>
      <c r="W61">
        <v>4.3499999999999996</v>
      </c>
    </row>
    <row r="62" spans="1:23" x14ac:dyDescent="0.25">
      <c r="A62" s="5" t="s">
        <v>146</v>
      </c>
      <c r="B62" s="5" t="s">
        <v>147</v>
      </c>
      <c r="C62">
        <v>6.65</v>
      </c>
      <c r="D62">
        <v>5.6</v>
      </c>
      <c r="E62">
        <v>8.26</v>
      </c>
      <c r="F62">
        <v>7.89</v>
      </c>
      <c r="G62">
        <v>5.15</v>
      </c>
      <c r="H62">
        <v>6.74</v>
      </c>
      <c r="I62">
        <v>7.11</v>
      </c>
      <c r="J62">
        <v>7.93</v>
      </c>
      <c r="K62">
        <v>6.65</v>
      </c>
      <c r="L62">
        <v>6.73</v>
      </c>
      <c r="M62">
        <v>1.85</v>
      </c>
      <c r="N62">
        <v>-0.64</v>
      </c>
      <c r="O62">
        <v>0.59</v>
      </c>
      <c r="P62">
        <v>0.88</v>
      </c>
      <c r="Q62">
        <v>1.3</v>
      </c>
      <c r="R62">
        <v>1.04</v>
      </c>
      <c r="S62">
        <v>0.84</v>
      </c>
      <c r="T62">
        <v>0.41</v>
      </c>
      <c r="U62">
        <v>1.01</v>
      </c>
      <c r="V62">
        <v>1.01</v>
      </c>
      <c r="W62">
        <v>1.37</v>
      </c>
    </row>
    <row r="63" spans="1:23" x14ac:dyDescent="0.25">
      <c r="A63" s="5" t="s">
        <v>148</v>
      </c>
      <c r="B63" s="5" t="s">
        <v>148</v>
      </c>
      <c r="C63">
        <v>5.03</v>
      </c>
      <c r="D63">
        <v>4.1100000000000003</v>
      </c>
      <c r="E63">
        <v>7.02</v>
      </c>
      <c r="F63">
        <v>6.89</v>
      </c>
      <c r="G63">
        <v>4.07</v>
      </c>
      <c r="H63">
        <v>5.6</v>
      </c>
      <c r="I63">
        <v>5.89</v>
      </c>
      <c r="J63">
        <v>4.8600000000000003</v>
      </c>
      <c r="K63">
        <v>3.03</v>
      </c>
      <c r="L63">
        <v>6.73</v>
      </c>
      <c r="M63">
        <v>1.85</v>
      </c>
      <c r="N63">
        <v>-0.64</v>
      </c>
      <c r="O63">
        <v>0.59</v>
      </c>
      <c r="P63">
        <v>0.88</v>
      </c>
      <c r="Q63">
        <v>1.3</v>
      </c>
      <c r="R63">
        <v>1.04</v>
      </c>
      <c r="S63">
        <v>0.84</v>
      </c>
      <c r="T63">
        <v>0.41</v>
      </c>
      <c r="U63">
        <v>1.01</v>
      </c>
      <c r="V63">
        <v>1.01</v>
      </c>
      <c r="W63">
        <v>1.37</v>
      </c>
    </row>
    <row r="64" spans="1:23" x14ac:dyDescent="0.25">
      <c r="A64" s="5" t="s">
        <v>149</v>
      </c>
      <c r="B64" s="5" t="s">
        <v>150</v>
      </c>
      <c r="C64">
        <v>28.85</v>
      </c>
      <c r="D64">
        <v>31.04</v>
      </c>
      <c r="E64">
        <v>38.159999999999997</v>
      </c>
      <c r="F64">
        <v>36.9</v>
      </c>
      <c r="G64">
        <v>37.35</v>
      </c>
      <c r="H64">
        <v>38.07</v>
      </c>
      <c r="I64">
        <v>39.78</v>
      </c>
      <c r="J64">
        <v>36.020000000000003</v>
      </c>
      <c r="K64">
        <v>44.74</v>
      </c>
      <c r="L64">
        <v>35.14</v>
      </c>
      <c r="M64">
        <v>36.61</v>
      </c>
      <c r="N64">
        <v>92.2</v>
      </c>
      <c r="O64">
        <v>89.07</v>
      </c>
      <c r="P64">
        <v>88.02</v>
      </c>
      <c r="Q64">
        <v>85.76</v>
      </c>
      <c r="R64">
        <v>89.05</v>
      </c>
      <c r="S64">
        <v>89.11</v>
      </c>
      <c r="T64">
        <v>90.17</v>
      </c>
      <c r="U64">
        <v>91.2</v>
      </c>
      <c r="V64">
        <v>91.42</v>
      </c>
      <c r="W64">
        <v>83.92</v>
      </c>
    </row>
    <row r="65" spans="1:23" x14ac:dyDescent="0.25">
      <c r="A65" s="5" t="s">
        <v>151</v>
      </c>
      <c r="B65" s="5" t="s">
        <v>152</v>
      </c>
      <c r="C65">
        <v>27.06</v>
      </c>
      <c r="D65">
        <v>26.93</v>
      </c>
      <c r="E65">
        <v>32.68</v>
      </c>
      <c r="F65">
        <v>28.95</v>
      </c>
      <c r="G65">
        <v>29.14</v>
      </c>
      <c r="H65">
        <v>25.35</v>
      </c>
      <c r="I65">
        <v>27.78</v>
      </c>
      <c r="J65">
        <v>35.03</v>
      </c>
      <c r="K65">
        <v>28.66</v>
      </c>
      <c r="L65">
        <v>27.83</v>
      </c>
      <c r="M65">
        <v>23.54</v>
      </c>
      <c r="N65">
        <v>2.98</v>
      </c>
      <c r="O65">
        <v>4.7</v>
      </c>
      <c r="P65">
        <v>5.15</v>
      </c>
      <c r="Q65">
        <v>6.23</v>
      </c>
      <c r="R65">
        <v>4.71</v>
      </c>
      <c r="S65">
        <v>3.94</v>
      </c>
      <c r="T65">
        <v>3.13</v>
      </c>
      <c r="U65">
        <v>3.42</v>
      </c>
      <c r="V65">
        <v>2.66</v>
      </c>
      <c r="W65">
        <v>3.42</v>
      </c>
    </row>
    <row r="66" spans="1:23" x14ac:dyDescent="0.25">
      <c r="A66" s="5" t="s">
        <v>153</v>
      </c>
      <c r="B66" s="5" t="s">
        <v>154</v>
      </c>
      <c r="C66">
        <v>72.94</v>
      </c>
      <c r="D66">
        <v>73.069999999999993</v>
      </c>
      <c r="E66">
        <v>67.319999999999993</v>
      </c>
      <c r="F66">
        <v>71.05</v>
      </c>
      <c r="G66">
        <v>70.86</v>
      </c>
      <c r="H66">
        <v>74.650000000000006</v>
      </c>
      <c r="I66">
        <v>72.22</v>
      </c>
      <c r="J66">
        <v>64.97</v>
      </c>
      <c r="K66">
        <v>71.34</v>
      </c>
      <c r="L66">
        <v>72.17</v>
      </c>
      <c r="M66">
        <v>76.459999999999994</v>
      </c>
      <c r="N66">
        <v>97.02</v>
      </c>
      <c r="O66">
        <v>95.3</v>
      </c>
      <c r="P66">
        <v>94.85</v>
      </c>
      <c r="Q66">
        <v>93.77</v>
      </c>
      <c r="R66">
        <v>95.29</v>
      </c>
      <c r="S66">
        <v>96.06</v>
      </c>
      <c r="T66">
        <v>96.87</v>
      </c>
      <c r="U66">
        <v>96.58</v>
      </c>
      <c r="V66">
        <v>97.34</v>
      </c>
      <c r="W66">
        <v>96.58</v>
      </c>
    </row>
    <row r="67" spans="1:23" x14ac:dyDescent="0.25">
      <c r="A67" s="5" t="s">
        <v>155</v>
      </c>
      <c r="B67" s="5" t="s">
        <v>156</v>
      </c>
      <c r="C67">
        <v>269.55</v>
      </c>
      <c r="D67">
        <v>271.38</v>
      </c>
      <c r="E67">
        <v>206.02</v>
      </c>
      <c r="F67">
        <v>245.4</v>
      </c>
      <c r="G67">
        <v>243.21</v>
      </c>
      <c r="H67">
        <v>294.39999999999998</v>
      </c>
      <c r="I67">
        <v>259.93</v>
      </c>
      <c r="J67">
        <v>185.51</v>
      </c>
      <c r="K67">
        <v>248.88</v>
      </c>
      <c r="L67">
        <v>259.27</v>
      </c>
      <c r="M67">
        <v>324.88</v>
      </c>
      <c r="N67">
        <v>3260</v>
      </c>
      <c r="O67">
        <v>2029</v>
      </c>
      <c r="P67">
        <v>1840</v>
      </c>
      <c r="Q67">
        <v>1505</v>
      </c>
      <c r="R67">
        <v>2025</v>
      </c>
      <c r="S67">
        <v>2437</v>
      </c>
      <c r="T67">
        <v>3092</v>
      </c>
      <c r="U67">
        <v>2827</v>
      </c>
      <c r="V67">
        <v>3656</v>
      </c>
      <c r="W67">
        <v>2826</v>
      </c>
    </row>
    <row r="68" spans="1:23" x14ac:dyDescent="0.25">
      <c r="A68" s="5"/>
      <c r="B68" s="5"/>
    </row>
    <row r="69" spans="1:23" x14ac:dyDescent="0.25">
      <c r="A69" s="5" t="s">
        <v>157</v>
      </c>
      <c r="B69" s="5" t="s">
        <v>158</v>
      </c>
      <c r="C69">
        <v>28.85</v>
      </c>
      <c r="D69">
        <v>31.04</v>
      </c>
      <c r="E69">
        <v>38.159999999999997</v>
      </c>
      <c r="F69">
        <v>36.9</v>
      </c>
      <c r="G69">
        <v>37.35</v>
      </c>
      <c r="H69">
        <v>38.07</v>
      </c>
      <c r="I69">
        <v>39.78</v>
      </c>
      <c r="J69">
        <v>36.020000000000003</v>
      </c>
      <c r="K69">
        <v>44.74</v>
      </c>
      <c r="L69">
        <v>35.14</v>
      </c>
      <c r="M69">
        <v>36.61</v>
      </c>
      <c r="N69">
        <v>92.2</v>
      </c>
      <c r="O69">
        <v>89.07</v>
      </c>
      <c r="P69">
        <v>88.02</v>
      </c>
      <c r="Q69">
        <v>85.76</v>
      </c>
      <c r="R69">
        <v>89.05</v>
      </c>
      <c r="S69">
        <v>89.11</v>
      </c>
      <c r="T69">
        <v>90.17</v>
      </c>
      <c r="U69">
        <v>91.2</v>
      </c>
      <c r="V69">
        <v>91.42</v>
      </c>
    </row>
    <row r="70" spans="1:23" x14ac:dyDescent="0.25">
      <c r="A70" s="5" t="s">
        <v>159</v>
      </c>
      <c r="B70" s="5" t="s">
        <v>160</v>
      </c>
      <c r="C70">
        <v>5120.05</v>
      </c>
      <c r="D70">
        <v>4168.34</v>
      </c>
      <c r="E70">
        <v>5515.35</v>
      </c>
      <c r="F70">
        <v>5712.12</v>
      </c>
      <c r="G70">
        <v>3153.15</v>
      </c>
      <c r="H70">
        <v>4429</v>
      </c>
      <c r="I70">
        <v>4589.55</v>
      </c>
      <c r="J70">
        <v>3610.63</v>
      </c>
      <c r="K70">
        <v>2661.33</v>
      </c>
      <c r="L70">
        <v>5967.59</v>
      </c>
      <c r="M70">
        <v>1685.42</v>
      </c>
      <c r="N70">
        <v>-3746.12</v>
      </c>
      <c r="O70">
        <v>2537.4499999999998</v>
      </c>
      <c r="P70">
        <v>3635.67</v>
      </c>
      <c r="Q70">
        <v>5521.25</v>
      </c>
      <c r="R70">
        <v>3968.02</v>
      </c>
      <c r="S70">
        <v>3534.02</v>
      </c>
      <c r="T70">
        <v>1735.12</v>
      </c>
      <c r="U70">
        <v>5039.8</v>
      </c>
      <c r="V70">
        <v>4960.63</v>
      </c>
    </row>
    <row r="71" spans="1:23" x14ac:dyDescent="0.25">
      <c r="A71" s="5" t="s">
        <v>161</v>
      </c>
      <c r="B71" s="5" t="s">
        <v>162</v>
      </c>
      <c r="C71">
        <v>8073.39</v>
      </c>
      <c r="D71">
        <v>6353.96</v>
      </c>
      <c r="E71">
        <v>7601.14</v>
      </c>
      <c r="F71">
        <v>7547.62</v>
      </c>
      <c r="G71">
        <v>4932.43</v>
      </c>
      <c r="H71">
        <v>6330.2</v>
      </c>
      <c r="I71">
        <v>6279.63</v>
      </c>
      <c r="J71">
        <v>5803.57</v>
      </c>
      <c r="K71">
        <v>5574.37</v>
      </c>
      <c r="L71">
        <v>4309.53</v>
      </c>
      <c r="M71">
        <v>604.54999999999995</v>
      </c>
      <c r="N71">
        <v>-1258.32</v>
      </c>
      <c r="O71">
        <v>5849.47</v>
      </c>
      <c r="P71">
        <v>7347.25</v>
      </c>
      <c r="Q71">
        <v>9276.19</v>
      </c>
      <c r="R71">
        <v>7438.78</v>
      </c>
      <c r="S71">
        <v>7170.63</v>
      </c>
      <c r="T71">
        <v>5192.21</v>
      </c>
      <c r="U71">
        <v>7583.57</v>
      </c>
      <c r="V71">
        <v>7332.68</v>
      </c>
    </row>
    <row r="72" spans="1:23" x14ac:dyDescent="0.25">
      <c r="A72" s="5" t="s">
        <v>163</v>
      </c>
      <c r="B72" s="5" t="s">
        <v>164</v>
      </c>
      <c r="C72">
        <v>0.1</v>
      </c>
      <c r="D72">
        <v>0.1</v>
      </c>
      <c r="E72">
        <v>0.13</v>
      </c>
      <c r="F72">
        <v>0.12</v>
      </c>
      <c r="G72">
        <v>0.13</v>
      </c>
      <c r="H72">
        <v>0.13</v>
      </c>
      <c r="I72">
        <v>0.13</v>
      </c>
      <c r="J72">
        <v>0.13</v>
      </c>
      <c r="K72">
        <v>0.11</v>
      </c>
      <c r="L72">
        <v>0.11</v>
      </c>
      <c r="M72">
        <v>0.11</v>
      </c>
      <c r="N72">
        <v>0.02</v>
      </c>
      <c r="O72">
        <v>0.02</v>
      </c>
      <c r="P72">
        <v>0.02</v>
      </c>
      <c r="Q72">
        <v>0.02</v>
      </c>
      <c r="R72">
        <v>0.03</v>
      </c>
      <c r="S72">
        <v>0.02</v>
      </c>
      <c r="T72">
        <v>0.02</v>
      </c>
      <c r="U72">
        <v>0.02</v>
      </c>
      <c r="V72">
        <v>0.02</v>
      </c>
    </row>
    <row r="73" spans="1:23" x14ac:dyDescent="0.25">
      <c r="A73" s="5" t="s">
        <v>165</v>
      </c>
      <c r="B73" s="5" t="s">
        <v>166</v>
      </c>
      <c r="C73">
        <v>66.31</v>
      </c>
      <c r="D73">
        <v>63.94</v>
      </c>
      <c r="E73">
        <v>55.97</v>
      </c>
      <c r="F73">
        <v>57.38</v>
      </c>
      <c r="G73">
        <v>57.35</v>
      </c>
      <c r="H73">
        <v>57.19</v>
      </c>
      <c r="I73">
        <v>56.48</v>
      </c>
      <c r="J73">
        <v>60.3</v>
      </c>
      <c r="K73">
        <v>52.26</v>
      </c>
      <c r="L73">
        <v>62.28</v>
      </c>
      <c r="M73">
        <v>61.47</v>
      </c>
      <c r="N73">
        <v>7.41</v>
      </c>
      <c r="O73">
        <v>10.5</v>
      </c>
      <c r="P73">
        <v>11.73</v>
      </c>
      <c r="Q73">
        <v>13.72</v>
      </c>
      <c r="R73">
        <v>10.45</v>
      </c>
      <c r="S73">
        <v>10.3</v>
      </c>
      <c r="T73">
        <v>8.94</v>
      </c>
      <c r="U73">
        <v>7.85</v>
      </c>
      <c r="V73">
        <v>7.37</v>
      </c>
    </row>
    <row r="74" spans="1:23" x14ac:dyDescent="0.25">
      <c r="A74" s="5" t="s">
        <v>167</v>
      </c>
      <c r="B74" s="5" t="s">
        <v>168</v>
      </c>
      <c r="C74">
        <v>5.03</v>
      </c>
      <c r="D74">
        <v>4.1100000000000003</v>
      </c>
      <c r="E74">
        <v>7.02</v>
      </c>
      <c r="F74">
        <v>6.89</v>
      </c>
      <c r="G74">
        <v>4.07</v>
      </c>
      <c r="H74">
        <v>5.6</v>
      </c>
      <c r="I74">
        <v>5.89</v>
      </c>
      <c r="J74">
        <v>4.8600000000000003</v>
      </c>
      <c r="K74">
        <v>3.03</v>
      </c>
      <c r="L74">
        <v>6.73</v>
      </c>
      <c r="M74">
        <v>1.85</v>
      </c>
      <c r="N74">
        <v>-0.64</v>
      </c>
      <c r="O74">
        <v>0.59</v>
      </c>
      <c r="P74">
        <v>0.88</v>
      </c>
      <c r="Q74">
        <v>1.3</v>
      </c>
      <c r="R74">
        <v>1.04</v>
      </c>
      <c r="S74">
        <v>0.84</v>
      </c>
      <c r="T74">
        <v>0.41</v>
      </c>
      <c r="U74">
        <v>1.01</v>
      </c>
      <c r="V74">
        <v>1.01</v>
      </c>
    </row>
    <row r="75" spans="1:23" x14ac:dyDescent="0.25">
      <c r="A75" s="5" t="s">
        <v>169</v>
      </c>
      <c r="B75" s="5" t="s">
        <v>170</v>
      </c>
      <c r="C75">
        <v>11.72</v>
      </c>
      <c r="D75">
        <v>9.3000000000000007</v>
      </c>
      <c r="E75">
        <v>15.4</v>
      </c>
      <c r="F75">
        <v>14.85</v>
      </c>
      <c r="G75">
        <v>10.029999999999999</v>
      </c>
      <c r="H75">
        <v>12.66</v>
      </c>
      <c r="I75">
        <v>13.24</v>
      </c>
      <c r="J75">
        <v>12.4</v>
      </c>
      <c r="K75">
        <v>12.31</v>
      </c>
      <c r="L75">
        <v>7.48</v>
      </c>
      <c r="M75">
        <v>1.03</v>
      </c>
      <c r="N75">
        <v>-2.63</v>
      </c>
      <c r="O75">
        <v>9.58</v>
      </c>
      <c r="P75">
        <v>11.04</v>
      </c>
      <c r="Q75">
        <v>12.29</v>
      </c>
      <c r="R75" t="s">
        <v>67</v>
      </c>
      <c r="S75" t="s">
        <v>67</v>
      </c>
      <c r="T75" t="s">
        <v>67</v>
      </c>
      <c r="U75" t="s">
        <v>67</v>
      </c>
      <c r="V75" t="s">
        <v>67</v>
      </c>
    </row>
    <row r="76" spans="1:23" x14ac:dyDescent="0.25">
      <c r="A76" s="5" t="s">
        <v>171</v>
      </c>
      <c r="B76" s="5" t="s">
        <v>172</v>
      </c>
      <c r="C76">
        <v>40.81</v>
      </c>
      <c r="D76">
        <v>42.11</v>
      </c>
      <c r="E76">
        <v>58.39</v>
      </c>
      <c r="F76">
        <v>50.46</v>
      </c>
      <c r="G76">
        <v>50.8</v>
      </c>
      <c r="H76">
        <v>44.33</v>
      </c>
      <c r="I76">
        <v>49.19</v>
      </c>
      <c r="J76">
        <v>58.09</v>
      </c>
      <c r="K76">
        <v>54.85</v>
      </c>
      <c r="L76">
        <v>44.69</v>
      </c>
      <c r="M76">
        <v>38.29</v>
      </c>
      <c r="N76">
        <v>40.17</v>
      </c>
      <c r="O76">
        <v>44.73</v>
      </c>
      <c r="P76">
        <v>43.94</v>
      </c>
      <c r="Q76">
        <v>45.39</v>
      </c>
      <c r="R76">
        <v>45.03</v>
      </c>
      <c r="S76">
        <v>38.270000000000003</v>
      </c>
      <c r="T76">
        <v>35.049999999999997</v>
      </c>
      <c r="U76">
        <v>43.51</v>
      </c>
      <c r="V76">
        <v>36.11</v>
      </c>
    </row>
    <row r="77" spans="1:23" x14ac:dyDescent="0.25">
      <c r="A77" s="5" t="s">
        <v>173</v>
      </c>
      <c r="B77" s="5" t="s">
        <v>174</v>
      </c>
      <c r="C77">
        <v>89.21</v>
      </c>
      <c r="D77">
        <v>95.14</v>
      </c>
      <c r="E77">
        <v>102.48</v>
      </c>
      <c r="F77">
        <v>95.35</v>
      </c>
      <c r="G77">
        <v>102.18</v>
      </c>
      <c r="H77">
        <v>103.55</v>
      </c>
      <c r="I77">
        <v>101.7</v>
      </c>
      <c r="J77">
        <v>97.34</v>
      </c>
      <c r="K77">
        <v>92.27</v>
      </c>
      <c r="L77">
        <v>100.36</v>
      </c>
      <c r="M77">
        <v>102.86</v>
      </c>
      <c r="N77">
        <v>100.43</v>
      </c>
      <c r="O77">
        <v>103.8</v>
      </c>
      <c r="P77">
        <v>104.93</v>
      </c>
      <c r="Q77">
        <v>104.31</v>
      </c>
      <c r="R77" t="s">
        <v>67</v>
      </c>
      <c r="S77" t="s">
        <v>67</v>
      </c>
      <c r="T77" t="s">
        <v>67</v>
      </c>
      <c r="U77" t="s">
        <v>67</v>
      </c>
      <c r="V77" t="s">
        <v>67</v>
      </c>
    </row>
    <row r="78" spans="1:23" x14ac:dyDescent="0.25">
      <c r="A78" s="5" t="s">
        <v>175</v>
      </c>
      <c r="B78" s="5" t="s">
        <v>176</v>
      </c>
      <c r="C78">
        <v>8597.15</v>
      </c>
      <c r="D78">
        <v>6308.7</v>
      </c>
      <c r="E78">
        <v>18201.490000000002</v>
      </c>
      <c r="F78">
        <v>19719.490000000002</v>
      </c>
      <c r="G78">
        <v>11086.82</v>
      </c>
      <c r="H78">
        <v>13054.58</v>
      </c>
      <c r="I78">
        <v>12936.3</v>
      </c>
      <c r="J78">
        <v>-119521.74</v>
      </c>
      <c r="K78">
        <v>7326.54</v>
      </c>
      <c r="L78">
        <v>9635.73</v>
      </c>
      <c r="M78">
        <v>-33743.19</v>
      </c>
      <c r="N78">
        <v>8982.869999999999</v>
      </c>
      <c r="O78">
        <v>6656.08</v>
      </c>
      <c r="P78">
        <v>8414</v>
      </c>
      <c r="Q78">
        <v>8172.0499999999993</v>
      </c>
      <c r="R78">
        <v>8959.6500000000015</v>
      </c>
      <c r="S78">
        <v>6733.65</v>
      </c>
      <c r="T78">
        <v>4585.5600000000004</v>
      </c>
      <c r="U78">
        <v>6388.62</v>
      </c>
      <c r="V78">
        <v>13957.02</v>
      </c>
    </row>
    <row r="79" spans="1:23" x14ac:dyDescent="0.25">
      <c r="A79" s="5" t="s">
        <v>177</v>
      </c>
      <c r="B79" s="5" t="s">
        <v>178</v>
      </c>
      <c r="C79">
        <v>0</v>
      </c>
      <c r="D79">
        <v>-8</v>
      </c>
      <c r="E79">
        <v>12</v>
      </c>
      <c r="F79">
        <v>-28</v>
      </c>
      <c r="G79">
        <v>-2</v>
      </c>
      <c r="H79">
        <v>-2</v>
      </c>
      <c r="I79">
        <v>0</v>
      </c>
      <c r="J79">
        <v>0</v>
      </c>
      <c r="K79">
        <v>0</v>
      </c>
      <c r="L79">
        <v>0</v>
      </c>
      <c r="M79">
        <v>0</v>
      </c>
      <c r="N79">
        <v>-1</v>
      </c>
      <c r="O79">
        <v>-6</v>
      </c>
      <c r="P79">
        <v>-9</v>
      </c>
      <c r="Q79">
        <v>-80</v>
      </c>
      <c r="R79">
        <v>0</v>
      </c>
      <c r="S79">
        <v>0</v>
      </c>
      <c r="T79">
        <v>0</v>
      </c>
      <c r="U79">
        <v>0</v>
      </c>
      <c r="V79" t="s">
        <v>67</v>
      </c>
    </row>
    <row r="80" spans="1:23" x14ac:dyDescent="0.25">
      <c r="A80" s="5" t="s">
        <v>179</v>
      </c>
      <c r="B80" s="5" t="s">
        <v>180</v>
      </c>
      <c r="C80">
        <v>2.91</v>
      </c>
      <c r="D80">
        <v>1.2</v>
      </c>
      <c r="E80">
        <v>6.47</v>
      </c>
      <c r="F80">
        <v>-5.41</v>
      </c>
      <c r="G80">
        <v>4.45</v>
      </c>
      <c r="H80">
        <v>2.63</v>
      </c>
      <c r="I80">
        <v>-0.78</v>
      </c>
      <c r="J80">
        <v>5.08</v>
      </c>
      <c r="K80">
        <v>2.63</v>
      </c>
      <c r="L80">
        <v>11.44</v>
      </c>
      <c r="M80">
        <v>-15.2</v>
      </c>
      <c r="N80">
        <v>-17.68</v>
      </c>
      <c r="O80">
        <v>3.87</v>
      </c>
      <c r="P80">
        <v>30.19</v>
      </c>
      <c r="Q80">
        <v>1.1499999999999999</v>
      </c>
      <c r="R80">
        <v>8.0500000000000007</v>
      </c>
      <c r="S80">
        <v>-2.4700000000000002</v>
      </c>
      <c r="T80">
        <v>20.92</v>
      </c>
      <c r="U80">
        <v>3.05</v>
      </c>
      <c r="V80" t="s">
        <v>67</v>
      </c>
    </row>
    <row r="81" spans="1:22" x14ac:dyDescent="0.25">
      <c r="A81" s="5" t="s">
        <v>181</v>
      </c>
      <c r="B81" s="5" t="s">
        <v>182</v>
      </c>
      <c r="C81">
        <v>3.53</v>
      </c>
      <c r="D81">
        <v>0.75</v>
      </c>
      <c r="E81">
        <v>1.84</v>
      </c>
      <c r="F81">
        <v>0.56000000000000005</v>
      </c>
      <c r="G81">
        <v>2.1</v>
      </c>
      <c r="H81">
        <v>2.31</v>
      </c>
      <c r="I81">
        <v>2.31</v>
      </c>
      <c r="J81">
        <v>6.38</v>
      </c>
      <c r="K81">
        <v>-0.38</v>
      </c>
      <c r="L81">
        <v>-7.15</v>
      </c>
      <c r="M81">
        <v>-9.67</v>
      </c>
      <c r="N81">
        <v>5.46</v>
      </c>
      <c r="O81">
        <v>11.74</v>
      </c>
      <c r="P81">
        <v>13.13</v>
      </c>
      <c r="Q81">
        <v>2.2400000000000002</v>
      </c>
      <c r="R81">
        <v>8.83</v>
      </c>
      <c r="S81">
        <v>7.17</v>
      </c>
      <c r="T81" t="s">
        <v>67</v>
      </c>
      <c r="U81" t="s">
        <v>67</v>
      </c>
      <c r="V81" t="s">
        <v>67</v>
      </c>
    </row>
    <row r="82" spans="1:22" x14ac:dyDescent="0.25">
      <c r="A82" s="5" t="s">
        <v>183</v>
      </c>
      <c r="B82" s="5" t="s">
        <v>184</v>
      </c>
      <c r="C82">
        <v>1.92</v>
      </c>
      <c r="D82">
        <v>1.87</v>
      </c>
      <c r="E82">
        <v>1.47</v>
      </c>
      <c r="F82">
        <v>1.19</v>
      </c>
      <c r="G82">
        <v>2.8</v>
      </c>
      <c r="H82">
        <v>4.2</v>
      </c>
      <c r="I82">
        <v>0.63</v>
      </c>
      <c r="J82">
        <v>-2.75</v>
      </c>
      <c r="K82">
        <v>-2.99</v>
      </c>
      <c r="L82">
        <v>2.52</v>
      </c>
      <c r="M82">
        <v>0.47</v>
      </c>
      <c r="N82">
        <v>5.12</v>
      </c>
      <c r="O82">
        <v>8.16</v>
      </c>
      <c r="P82">
        <v>11.57</v>
      </c>
      <c r="Q82">
        <v>6.14</v>
      </c>
      <c r="R82" t="s">
        <v>67</v>
      </c>
      <c r="S82" t="s">
        <v>67</v>
      </c>
      <c r="T82" t="s">
        <v>67</v>
      </c>
      <c r="U82" t="s">
        <v>67</v>
      </c>
      <c r="V82" t="s">
        <v>67</v>
      </c>
    </row>
    <row r="83" spans="1:22" x14ac:dyDescent="0.25">
      <c r="A83" s="5" t="s">
        <v>185</v>
      </c>
      <c r="B83" s="5" t="s">
        <v>186</v>
      </c>
      <c r="C83">
        <v>3.06</v>
      </c>
      <c r="D83">
        <v>1.25</v>
      </c>
      <c r="E83">
        <v>-0.64</v>
      </c>
      <c r="F83">
        <v>-0.9</v>
      </c>
      <c r="G83">
        <v>2.66</v>
      </c>
      <c r="H83">
        <v>2.33</v>
      </c>
      <c r="I83">
        <v>2.88</v>
      </c>
      <c r="J83">
        <v>2.71</v>
      </c>
      <c r="K83">
        <v>4.29</v>
      </c>
      <c r="L83">
        <v>4.33</v>
      </c>
      <c r="M83" t="s">
        <v>67</v>
      </c>
      <c r="N83" t="s">
        <v>67</v>
      </c>
      <c r="O83" t="s">
        <v>67</v>
      </c>
      <c r="P83" t="s">
        <v>67</v>
      </c>
      <c r="Q83" t="s">
        <v>67</v>
      </c>
      <c r="R83" t="s">
        <v>67</v>
      </c>
      <c r="S83" t="s">
        <v>67</v>
      </c>
      <c r="T83" t="s">
        <v>67</v>
      </c>
      <c r="U83" t="s">
        <v>67</v>
      </c>
      <c r="V83" t="s">
        <v>67</v>
      </c>
    </row>
    <row r="84" spans="1:22" x14ac:dyDescent="0.25">
      <c r="A84" s="5" t="s">
        <v>187</v>
      </c>
      <c r="B84" s="5" t="s">
        <v>188</v>
      </c>
      <c r="C84">
        <v>26.41</v>
      </c>
      <c r="D84">
        <v>-23.52</v>
      </c>
      <c r="E84">
        <v>2.8</v>
      </c>
      <c r="F84">
        <v>71.36</v>
      </c>
      <c r="G84">
        <v>-25.64</v>
      </c>
      <c r="H84">
        <v>-0.96</v>
      </c>
      <c r="I84">
        <v>26.12</v>
      </c>
      <c r="J84">
        <v>42.56</v>
      </c>
      <c r="K84">
        <v>-54.23</v>
      </c>
      <c r="L84">
        <v>294.57</v>
      </c>
      <c r="M84">
        <v>-138.15</v>
      </c>
      <c r="N84">
        <v>-221.53</v>
      </c>
      <c r="O84">
        <v>-27.51</v>
      </c>
      <c r="P84">
        <v>-14.27</v>
      </c>
      <c r="Q84">
        <v>40.74</v>
      </c>
      <c r="R84">
        <v>21.31</v>
      </c>
      <c r="S84">
        <v>98.63</v>
      </c>
      <c r="T84">
        <v>-58.37</v>
      </c>
      <c r="U84">
        <v>4.7</v>
      </c>
      <c r="V84">
        <v>47.66</v>
      </c>
    </row>
    <row r="85" spans="1:22" x14ac:dyDescent="0.25">
      <c r="A85" s="5" t="s">
        <v>189</v>
      </c>
      <c r="B85" s="5" t="s">
        <v>190</v>
      </c>
      <c r="C85">
        <v>1.9</v>
      </c>
      <c r="D85">
        <v>16.88</v>
      </c>
      <c r="E85">
        <v>16.170000000000002</v>
      </c>
      <c r="F85">
        <v>14.92</v>
      </c>
      <c r="G85">
        <v>-0.16</v>
      </c>
      <c r="H85">
        <v>22.57</v>
      </c>
      <c r="I85">
        <v>4.82</v>
      </c>
      <c r="J85">
        <v>94.3</v>
      </c>
      <c r="K85">
        <v>34.06</v>
      </c>
      <c r="L85">
        <v>-21.7</v>
      </c>
      <c r="M85">
        <v>-129.06</v>
      </c>
      <c r="N85">
        <v>-87.77</v>
      </c>
      <c r="O85">
        <v>-0.35</v>
      </c>
      <c r="P85">
        <v>15.93</v>
      </c>
      <c r="Q85">
        <v>53.56</v>
      </c>
      <c r="R85">
        <v>20.52</v>
      </c>
      <c r="S85">
        <v>14.99</v>
      </c>
      <c r="T85">
        <v>-2</v>
      </c>
      <c r="U85" t="s">
        <v>67</v>
      </c>
      <c r="V85" t="s">
        <v>67</v>
      </c>
    </row>
    <row r="86" spans="1:22" x14ac:dyDescent="0.25">
      <c r="A86" s="5" t="s">
        <v>191</v>
      </c>
      <c r="B86" s="5" t="s">
        <v>192</v>
      </c>
      <c r="C86">
        <v>10.28</v>
      </c>
      <c r="D86">
        <v>4.8099999999999996</v>
      </c>
      <c r="E86">
        <v>14.74</v>
      </c>
      <c r="F86">
        <v>22.69</v>
      </c>
      <c r="G86">
        <v>-2.4300000000000002</v>
      </c>
      <c r="H86">
        <v>61.61</v>
      </c>
      <c r="I86">
        <v>34.17</v>
      </c>
      <c r="J86">
        <v>-15.36</v>
      </c>
      <c r="K86">
        <v>-29.37</v>
      </c>
      <c r="L86">
        <v>-21.38</v>
      </c>
      <c r="M86">
        <v>-72.14</v>
      </c>
      <c r="N86">
        <v>-40.25</v>
      </c>
      <c r="O86">
        <v>23.78</v>
      </c>
      <c r="P86">
        <v>17.61</v>
      </c>
      <c r="Q86">
        <v>21.4</v>
      </c>
      <c r="R86">
        <v>22.79</v>
      </c>
      <c r="S86" t="s">
        <v>67</v>
      </c>
      <c r="T86" t="s">
        <v>67</v>
      </c>
      <c r="U86" t="s">
        <v>67</v>
      </c>
      <c r="V86" t="s">
        <v>67</v>
      </c>
    </row>
    <row r="87" spans="1:22" x14ac:dyDescent="0.25">
      <c r="A87" s="5" t="s">
        <v>193</v>
      </c>
      <c r="B87" s="5" t="s">
        <v>194</v>
      </c>
      <c r="C87">
        <v>35.950000000000003</v>
      </c>
      <c r="D87">
        <v>19.489999999999998</v>
      </c>
      <c r="E87">
        <v>-0.31</v>
      </c>
      <c r="F87">
        <v>-3.34</v>
      </c>
      <c r="G87">
        <v>-11.9</v>
      </c>
      <c r="H87">
        <v>-5.27</v>
      </c>
      <c r="I87">
        <v>-3.04</v>
      </c>
      <c r="J87">
        <v>4.21</v>
      </c>
      <c r="K87">
        <v>-5.88</v>
      </c>
      <c r="L87">
        <v>0.01</v>
      </c>
      <c r="M87">
        <v>-24.68</v>
      </c>
      <c r="N87" t="s">
        <v>67</v>
      </c>
      <c r="O87" t="s">
        <v>67</v>
      </c>
      <c r="P87" t="s">
        <v>67</v>
      </c>
      <c r="Q87" t="s">
        <v>67</v>
      </c>
      <c r="R87" t="s">
        <v>67</v>
      </c>
      <c r="S87" t="s">
        <v>67</v>
      </c>
      <c r="T87" t="s">
        <v>67</v>
      </c>
      <c r="U87" t="s">
        <v>67</v>
      </c>
      <c r="V87" t="s">
        <v>67</v>
      </c>
    </row>
    <row r="88" spans="1:22" x14ac:dyDescent="0.25">
      <c r="A88" s="5" t="s">
        <v>195</v>
      </c>
      <c r="B88" s="5" t="s">
        <v>196</v>
      </c>
      <c r="C88">
        <v>1.56</v>
      </c>
      <c r="D88">
        <v>2.93</v>
      </c>
      <c r="E88">
        <v>1.2</v>
      </c>
      <c r="F88">
        <v>0.63</v>
      </c>
      <c r="G88">
        <v>-8.4</v>
      </c>
      <c r="H88">
        <v>0.26</v>
      </c>
      <c r="I88">
        <v>0.45</v>
      </c>
      <c r="J88">
        <v>-0.79</v>
      </c>
      <c r="K88">
        <v>-0.42</v>
      </c>
      <c r="L88">
        <v>-0.28000000000000003</v>
      </c>
      <c r="M88">
        <v>-0.35</v>
      </c>
      <c r="N88" t="s">
        <v>67</v>
      </c>
      <c r="O88">
        <v>0.86</v>
      </c>
      <c r="P88">
        <v>0.81</v>
      </c>
      <c r="Q88">
        <v>0.48</v>
      </c>
      <c r="R88">
        <v>0.52</v>
      </c>
      <c r="S88" t="s">
        <v>67</v>
      </c>
      <c r="T88" t="s">
        <v>67</v>
      </c>
      <c r="U88" t="s">
        <v>67</v>
      </c>
      <c r="V88" t="s">
        <v>67</v>
      </c>
    </row>
    <row r="89" spans="1:22" x14ac:dyDescent="0.25">
      <c r="A89" s="5" t="s">
        <v>197</v>
      </c>
      <c r="B89" s="5" t="s">
        <v>198</v>
      </c>
      <c r="C89">
        <v>30.76</v>
      </c>
      <c r="D89">
        <v>-15.41</v>
      </c>
      <c r="E89">
        <v>7.23</v>
      </c>
      <c r="F89">
        <v>44.75</v>
      </c>
      <c r="G89">
        <v>-18.61</v>
      </c>
      <c r="H89">
        <v>3.46</v>
      </c>
      <c r="I89">
        <v>7.35</v>
      </c>
      <c r="J89">
        <v>9.4</v>
      </c>
      <c r="K89">
        <v>32.75</v>
      </c>
      <c r="L89">
        <v>694.37</v>
      </c>
      <c r="M89">
        <v>-140.74</v>
      </c>
      <c r="N89">
        <v>-117.71</v>
      </c>
      <c r="O89">
        <v>-17.3</v>
      </c>
      <c r="P89">
        <v>3.12</v>
      </c>
      <c r="Q89">
        <v>26.13</v>
      </c>
      <c r="R89">
        <v>12.09</v>
      </c>
      <c r="S89">
        <v>34.69</v>
      </c>
      <c r="T89">
        <v>-17.21</v>
      </c>
      <c r="U89">
        <v>6.58</v>
      </c>
      <c r="V89">
        <v>162.63</v>
      </c>
    </row>
    <row r="90" spans="1:22" x14ac:dyDescent="0.25">
      <c r="A90" s="5" t="s">
        <v>199</v>
      </c>
      <c r="B90" s="5" t="s">
        <v>200</v>
      </c>
      <c r="C90">
        <v>7.53</v>
      </c>
      <c r="D90">
        <v>12.19</v>
      </c>
      <c r="E90">
        <v>11.12</v>
      </c>
      <c r="F90">
        <v>9.8699999999999992</v>
      </c>
      <c r="G90">
        <v>-2.6</v>
      </c>
      <c r="H90">
        <v>6.74</v>
      </c>
      <c r="I90">
        <v>16.5</v>
      </c>
      <c r="J90">
        <v>245.51</v>
      </c>
      <c r="K90">
        <v>195.46</v>
      </c>
      <c r="L90">
        <v>145.31</v>
      </c>
      <c r="M90">
        <v>-91.92</v>
      </c>
      <c r="N90">
        <v>-43.96</v>
      </c>
      <c r="O90">
        <v>3.98</v>
      </c>
      <c r="P90">
        <v>13.78</v>
      </c>
      <c r="Q90">
        <v>24.3</v>
      </c>
      <c r="R90">
        <v>9.86</v>
      </c>
      <c r="S90">
        <v>8.02</v>
      </c>
      <c r="T90">
        <v>50.67</v>
      </c>
      <c r="U90" t="s">
        <v>67</v>
      </c>
      <c r="V90" t="s">
        <v>67</v>
      </c>
    </row>
    <row r="91" spans="1:22" x14ac:dyDescent="0.25">
      <c r="A91" s="5" t="s">
        <v>201</v>
      </c>
      <c r="B91" s="5" t="s">
        <v>202</v>
      </c>
      <c r="C91">
        <v>9.74</v>
      </c>
      <c r="D91">
        <v>4.28</v>
      </c>
      <c r="E91">
        <v>8.84</v>
      </c>
      <c r="F91">
        <v>9.27</v>
      </c>
      <c r="G91">
        <v>6.87</v>
      </c>
      <c r="H91">
        <v>149.47</v>
      </c>
      <c r="I91">
        <v>120.63</v>
      </c>
      <c r="J91">
        <v>95.61</v>
      </c>
      <c r="K91">
        <v>90.27</v>
      </c>
      <c r="L91">
        <v>84.35</v>
      </c>
      <c r="M91">
        <v>-49.3</v>
      </c>
      <c r="N91">
        <v>-18.73</v>
      </c>
      <c r="O91">
        <v>11.75</v>
      </c>
      <c r="P91">
        <v>11.76</v>
      </c>
      <c r="Q91">
        <v>12.46</v>
      </c>
      <c r="R91">
        <v>39.76</v>
      </c>
      <c r="S91" t="s">
        <v>67</v>
      </c>
      <c r="T91" t="s">
        <v>67</v>
      </c>
      <c r="U91" t="s">
        <v>67</v>
      </c>
      <c r="V91" t="s">
        <v>67</v>
      </c>
    </row>
    <row r="92" spans="1:22" x14ac:dyDescent="0.25">
      <c r="A92" s="5" t="s">
        <v>203</v>
      </c>
      <c r="B92" s="5" t="s">
        <v>204</v>
      </c>
      <c r="C92">
        <v>79.599999999999994</v>
      </c>
      <c r="D92">
        <v>62.45</v>
      </c>
      <c r="E92">
        <v>52.23</v>
      </c>
      <c r="F92">
        <v>49.77</v>
      </c>
      <c r="G92">
        <v>45.61</v>
      </c>
      <c r="H92">
        <v>50.08</v>
      </c>
      <c r="I92">
        <v>50.95</v>
      </c>
      <c r="J92">
        <v>53.68</v>
      </c>
      <c r="K92">
        <v>51.02</v>
      </c>
      <c r="L92">
        <v>48.4</v>
      </c>
      <c r="M92">
        <v>-4.7699999999999996</v>
      </c>
      <c r="N92" t="s">
        <v>67</v>
      </c>
      <c r="O92" t="s">
        <v>67</v>
      </c>
      <c r="P92" t="s">
        <v>67</v>
      </c>
      <c r="Q92" t="s">
        <v>67</v>
      </c>
      <c r="R92" t="s">
        <v>67</v>
      </c>
      <c r="S92" t="s">
        <v>67</v>
      </c>
      <c r="T92" t="s">
        <v>67</v>
      </c>
      <c r="U92" t="s">
        <v>67</v>
      </c>
      <c r="V92" t="s">
        <v>67</v>
      </c>
    </row>
    <row r="93" spans="1:22" x14ac:dyDescent="0.25">
      <c r="A93" s="5" t="s">
        <v>205</v>
      </c>
      <c r="B93" s="5" t="s">
        <v>206</v>
      </c>
      <c r="C93">
        <v>36.270000000000003</v>
      </c>
      <c r="D93">
        <v>-65.56</v>
      </c>
      <c r="E93">
        <v>-6.8</v>
      </c>
      <c r="F93">
        <v>73.849999999999994</v>
      </c>
      <c r="G93">
        <v>-15.21</v>
      </c>
      <c r="H93">
        <v>0.75</v>
      </c>
      <c r="I93">
        <v>-110.82</v>
      </c>
      <c r="J93">
        <v>-1731.35</v>
      </c>
      <c r="K93">
        <v>-23.96</v>
      </c>
      <c r="L93">
        <v>-128.56</v>
      </c>
      <c r="M93">
        <v>-475.64</v>
      </c>
      <c r="N93">
        <v>34.85</v>
      </c>
      <c r="O93">
        <v>-21.29</v>
      </c>
      <c r="P93">
        <v>2.19</v>
      </c>
      <c r="Q93">
        <v>-14.91</v>
      </c>
      <c r="R93">
        <v>33.06</v>
      </c>
      <c r="S93">
        <v>46.84</v>
      </c>
      <c r="T93">
        <v>-28.22</v>
      </c>
      <c r="U93">
        <v>-54.23</v>
      </c>
      <c r="V93" t="s">
        <v>67</v>
      </c>
    </row>
    <row r="94" spans="1:22" x14ac:dyDescent="0.25">
      <c r="A94" s="5" t="s">
        <v>207</v>
      </c>
      <c r="B94" s="5" t="s">
        <v>208</v>
      </c>
      <c r="C94">
        <v>-12.03</v>
      </c>
      <c r="D94">
        <v>0.5</v>
      </c>
      <c r="E94">
        <v>17.28</v>
      </c>
      <c r="F94">
        <v>19.8</v>
      </c>
      <c r="G94">
        <v>-41.76</v>
      </c>
      <c r="H94">
        <v>-613.80999999999995</v>
      </c>
      <c r="I94">
        <v>-622.04</v>
      </c>
      <c r="J94">
        <v>-627.96</v>
      </c>
      <c r="K94">
        <v>-209.39</v>
      </c>
      <c r="L94">
        <v>-189.78</v>
      </c>
      <c r="M94">
        <v>-154.03</v>
      </c>
      <c r="N94">
        <v>5.25</v>
      </c>
      <c r="O94">
        <v>-11.34</v>
      </c>
      <c r="P94">
        <v>6.78</v>
      </c>
      <c r="Q94">
        <v>21.66</v>
      </c>
      <c r="R94">
        <v>17.23</v>
      </c>
      <c r="S94">
        <v>-11.87</v>
      </c>
      <c r="T94" t="s">
        <v>67</v>
      </c>
      <c r="U94" t="s">
        <v>67</v>
      </c>
      <c r="V94" t="s">
        <v>67</v>
      </c>
    </row>
    <row r="95" spans="1:22" x14ac:dyDescent="0.25">
      <c r="A95" s="5" t="s">
        <v>209</v>
      </c>
      <c r="B95" s="5" t="s">
        <v>210</v>
      </c>
      <c r="C95">
        <v>4.51</v>
      </c>
      <c r="D95">
        <v>-2.59</v>
      </c>
      <c r="E95">
        <v>-11.65</v>
      </c>
      <c r="F95">
        <v>-356.56</v>
      </c>
      <c r="G95">
        <v>-376.12</v>
      </c>
      <c r="H95">
        <v>-398.79</v>
      </c>
      <c r="I95">
        <v>-494.07</v>
      </c>
      <c r="J95">
        <v>-464.93</v>
      </c>
      <c r="K95">
        <v>-122.92</v>
      </c>
      <c r="L95">
        <v>-117.69</v>
      </c>
      <c r="M95">
        <v>-94.96</v>
      </c>
      <c r="N95">
        <v>6.78</v>
      </c>
      <c r="O95">
        <v>9.18</v>
      </c>
      <c r="P95">
        <v>7.79</v>
      </c>
      <c r="Q95">
        <v>-3.49</v>
      </c>
      <c r="R95" t="s">
        <v>67</v>
      </c>
      <c r="S95" t="s">
        <v>67</v>
      </c>
      <c r="T95" t="s">
        <v>67</v>
      </c>
      <c r="U95" t="s">
        <v>67</v>
      </c>
      <c r="V95" t="s">
        <v>67</v>
      </c>
    </row>
    <row r="96" spans="1:22" x14ac:dyDescent="0.25">
      <c r="A96" s="5" t="s">
        <v>211</v>
      </c>
      <c r="B96" s="5" t="s">
        <v>212</v>
      </c>
      <c r="C96">
        <v>-197.14</v>
      </c>
      <c r="D96">
        <v>-248.33</v>
      </c>
      <c r="E96">
        <v>-238.29</v>
      </c>
      <c r="F96">
        <v>-239.74</v>
      </c>
      <c r="G96">
        <v>-246.9</v>
      </c>
      <c r="H96">
        <v>-246.87</v>
      </c>
      <c r="I96">
        <v>-243.64</v>
      </c>
      <c r="J96">
        <v>-227.88</v>
      </c>
      <c r="K96">
        <v>-57.56</v>
      </c>
      <c r="L96">
        <v>-60.59</v>
      </c>
      <c r="M96" t="s">
        <v>67</v>
      </c>
      <c r="N96" t="s">
        <v>67</v>
      </c>
      <c r="O96" t="s">
        <v>67</v>
      </c>
      <c r="P96" t="s">
        <v>67</v>
      </c>
      <c r="Q96" t="s">
        <v>67</v>
      </c>
      <c r="R96" t="s">
        <v>67</v>
      </c>
      <c r="S96" t="s">
        <v>67</v>
      </c>
      <c r="T96" t="s">
        <v>67</v>
      </c>
      <c r="U96" t="s">
        <v>67</v>
      </c>
      <c r="V96" t="s">
        <v>67</v>
      </c>
    </row>
    <row r="97" spans="1:23" x14ac:dyDescent="0.25">
      <c r="A97" s="5" t="s">
        <v>213</v>
      </c>
      <c r="B97" s="5" t="s">
        <v>214</v>
      </c>
      <c r="C97">
        <v>-1821</v>
      </c>
      <c r="D97">
        <v>-800</v>
      </c>
      <c r="E97">
        <v>357</v>
      </c>
      <c r="F97">
        <v>-689</v>
      </c>
      <c r="G97">
        <v>302</v>
      </c>
      <c r="H97">
        <v>482</v>
      </c>
      <c r="I97">
        <v>236</v>
      </c>
      <c r="J97">
        <v>-336</v>
      </c>
      <c r="K97">
        <v>-1439</v>
      </c>
      <c r="L97">
        <v>47</v>
      </c>
      <c r="M97">
        <v>353</v>
      </c>
      <c r="N97">
        <v>1049</v>
      </c>
      <c r="O97">
        <v>7674</v>
      </c>
      <c r="P97">
        <v>8998</v>
      </c>
      <c r="Q97">
        <v>6090</v>
      </c>
      <c r="R97">
        <v>136565</v>
      </c>
      <c r="S97">
        <v>138060</v>
      </c>
      <c r="T97">
        <v>146665</v>
      </c>
      <c r="U97">
        <v>142906</v>
      </c>
      <c r="V97">
        <v>137381</v>
      </c>
      <c r="W97">
        <v>62957</v>
      </c>
    </row>
  </sheetData>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W96"/>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7" width="10" customWidth="1"/>
    <col min="18" max="18" width="20" customWidth="1"/>
    <col min="19" max="19" width="10" customWidth="1"/>
    <col min="20" max="21" width="20" customWidth="1"/>
    <col min="22" max="22" width="10" customWidth="1"/>
    <col min="23" max="23" width="9" customWidth="1"/>
  </cols>
  <sheetData>
    <row r="1" spans="1:23" ht="18.75" customHeight="1" x14ac:dyDescent="0.3">
      <c r="A1" s="1" t="s">
        <v>1503</v>
      </c>
      <c r="B1" s="2" t="s">
        <v>1504</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1147</v>
      </c>
      <c r="C4" s="5" t="s">
        <v>9</v>
      </c>
      <c r="D4" s="5"/>
      <c r="E4" t="s">
        <v>1505</v>
      </c>
      <c r="G4" t="s">
        <v>758</v>
      </c>
      <c r="H4" t="s">
        <v>12</v>
      </c>
      <c r="J4" t="s">
        <v>1486</v>
      </c>
      <c r="L4" t="s">
        <v>1506</v>
      </c>
    </row>
    <row r="5" spans="1:23" x14ac:dyDescent="0.25">
      <c r="A5" s="5" t="s">
        <v>15</v>
      </c>
      <c r="B5" t="s">
        <v>1507</v>
      </c>
      <c r="C5" s="5" t="s">
        <v>17</v>
      </c>
      <c r="D5" s="5"/>
      <c r="E5" t="s">
        <v>1508</v>
      </c>
      <c r="G5" t="s">
        <v>273</v>
      </c>
      <c r="H5" t="s">
        <v>20</v>
      </c>
      <c r="J5" t="s">
        <v>1509</v>
      </c>
      <c r="L5" t="s">
        <v>1510</v>
      </c>
    </row>
    <row r="6" spans="1:23" x14ac:dyDescent="0.25">
      <c r="A6" s="5" t="s">
        <v>23</v>
      </c>
      <c r="B6" t="s">
        <v>1511</v>
      </c>
      <c r="C6" s="5" t="s">
        <v>25</v>
      </c>
      <c r="D6" s="5"/>
      <c r="E6" t="s">
        <v>1512</v>
      </c>
      <c r="G6" t="s">
        <v>1157</v>
      </c>
      <c r="H6" t="s">
        <v>28</v>
      </c>
      <c r="J6" t="s">
        <v>225</v>
      </c>
      <c r="L6" t="s">
        <v>515</v>
      </c>
    </row>
    <row r="7" spans="1:23" x14ac:dyDescent="0.25">
      <c r="A7" s="5" t="s">
        <v>29</v>
      </c>
      <c r="B7" t="s">
        <v>67</v>
      </c>
      <c r="C7" s="5" t="s">
        <v>37</v>
      </c>
      <c r="D7" s="5"/>
      <c r="E7" t="s">
        <v>1513</v>
      </c>
      <c r="G7" t="s">
        <v>1514</v>
      </c>
      <c r="H7" t="s">
        <v>450</v>
      </c>
      <c r="J7" t="s">
        <v>21</v>
      </c>
      <c r="L7" t="s">
        <v>1515</v>
      </c>
    </row>
    <row r="8" spans="1:23" x14ac:dyDescent="0.25">
      <c r="A8" s="5" t="s">
        <v>35</v>
      </c>
      <c r="B8" t="s">
        <v>36</v>
      </c>
      <c r="C8" s="5" t="s">
        <v>43</v>
      </c>
      <c r="D8" s="5"/>
      <c r="E8" t="s">
        <v>1516</v>
      </c>
      <c r="G8" t="s">
        <v>797</v>
      </c>
      <c r="H8" t="s">
        <v>454</v>
      </c>
    </row>
    <row r="9" spans="1:23" x14ac:dyDescent="0.25">
      <c r="A9" s="5" t="s">
        <v>41</v>
      </c>
      <c r="B9" t="s">
        <v>42</v>
      </c>
      <c r="C9" s="5" t="s">
        <v>47</v>
      </c>
      <c r="D9" s="5"/>
      <c r="E9" t="s">
        <v>67</v>
      </c>
      <c r="G9" t="s">
        <v>33</v>
      </c>
      <c r="H9" t="s">
        <v>34</v>
      </c>
    </row>
    <row r="10" spans="1:23" x14ac:dyDescent="0.25">
      <c r="A10" s="5" t="s">
        <v>45</v>
      </c>
      <c r="B10" t="s">
        <v>46</v>
      </c>
      <c r="C10" s="5" t="s">
        <v>239</v>
      </c>
      <c r="D10" s="5" t="s">
        <v>40</v>
      </c>
    </row>
    <row r="11" spans="1:23" x14ac:dyDescent="0.25">
      <c r="A11" s="5" t="s">
        <v>49</v>
      </c>
      <c r="B11" t="s">
        <v>50</v>
      </c>
    </row>
    <row r="12" spans="1:23" x14ac:dyDescent="0.25">
      <c r="A12" s="5" t="s">
        <v>51</v>
      </c>
      <c r="B12" t="s">
        <v>292</v>
      </c>
    </row>
    <row r="13" spans="1:23" x14ac:dyDescent="0.25">
      <c r="A13" s="5" t="s">
        <v>53</v>
      </c>
      <c r="B13" t="s">
        <v>1517</v>
      </c>
    </row>
    <row r="14" spans="1:23" x14ac:dyDescent="0.25">
      <c r="A14" s="5" t="s">
        <v>55</v>
      </c>
      <c r="B14" t="s">
        <v>1518</v>
      </c>
    </row>
    <row r="15" spans="1:23" x14ac:dyDescent="0.25">
      <c r="A15" s="5" t="s">
        <v>57</v>
      </c>
      <c r="B15" t="s">
        <v>1519</v>
      </c>
    </row>
    <row r="16" spans="1:23" x14ac:dyDescent="0.25">
      <c r="A16" s="5" t="s">
        <v>59</v>
      </c>
      <c r="B16" t="s">
        <v>1520</v>
      </c>
    </row>
    <row r="17" spans="1:23" x14ac:dyDescent="0.25">
      <c r="A17" s="5" t="s">
        <v>61</v>
      </c>
      <c r="B17" t="s">
        <v>1521</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80531</v>
      </c>
      <c r="D20">
        <v>75656</v>
      </c>
      <c r="E20">
        <v>74947</v>
      </c>
      <c r="F20">
        <v>73095</v>
      </c>
      <c r="G20">
        <v>69228</v>
      </c>
      <c r="H20">
        <v>62658</v>
      </c>
      <c r="I20">
        <v>60132</v>
      </c>
      <c r="J20">
        <v>58169</v>
      </c>
      <c r="K20">
        <v>58653</v>
      </c>
      <c r="L20">
        <v>62421</v>
      </c>
      <c r="M20">
        <v>64602</v>
      </c>
      <c r="N20">
        <v>61666</v>
      </c>
      <c r="O20">
        <v>62516</v>
      </c>
      <c r="P20">
        <v>61347</v>
      </c>
      <c r="Q20">
        <v>59604</v>
      </c>
      <c r="R20">
        <v>57880</v>
      </c>
      <c r="S20">
        <v>55838</v>
      </c>
      <c r="T20">
        <v>53689</v>
      </c>
      <c r="U20">
        <v>48309</v>
      </c>
      <c r="V20">
        <v>40939</v>
      </c>
      <c r="W20">
        <v>35470</v>
      </c>
    </row>
    <row r="21" spans="1:23" x14ac:dyDescent="0.25">
      <c r="A21" s="5" t="s">
        <v>68</v>
      </c>
      <c r="B21" s="5" t="s">
        <v>69</v>
      </c>
      <c r="C21">
        <v>9457</v>
      </c>
      <c r="D21">
        <v>8001</v>
      </c>
      <c r="E21">
        <v>9383</v>
      </c>
      <c r="F21">
        <v>9164</v>
      </c>
      <c r="G21">
        <v>7028</v>
      </c>
      <c r="H21">
        <v>7247</v>
      </c>
      <c r="I21">
        <v>4930</v>
      </c>
      <c r="J21">
        <v>-3810</v>
      </c>
      <c r="K21">
        <v>5586</v>
      </c>
      <c r="L21">
        <v>5505</v>
      </c>
      <c r="M21">
        <v>6012</v>
      </c>
      <c r="N21">
        <v>7040</v>
      </c>
      <c r="O21">
        <v>5286</v>
      </c>
      <c r="P21">
        <v>5287</v>
      </c>
      <c r="Q21">
        <v>7622</v>
      </c>
      <c r="R21">
        <v>9868</v>
      </c>
      <c r="S21">
        <v>5429</v>
      </c>
      <c r="T21">
        <v>-20764</v>
      </c>
      <c r="U21">
        <v>2844</v>
      </c>
      <c r="V21">
        <v>7722</v>
      </c>
      <c r="W21">
        <v>6073</v>
      </c>
    </row>
    <row r="22" spans="1:23" x14ac:dyDescent="0.25">
      <c r="A22" s="5" t="s">
        <v>70</v>
      </c>
      <c r="B22" s="5" t="s">
        <v>71</v>
      </c>
      <c r="C22">
        <v>-2197</v>
      </c>
      <c r="D22">
        <v>-2848</v>
      </c>
      <c r="E22">
        <v>-4389</v>
      </c>
      <c r="F22">
        <v>-4617</v>
      </c>
      <c r="G22">
        <v>-2250</v>
      </c>
      <c r="H22">
        <v>-2897</v>
      </c>
      <c r="I22">
        <v>-2802</v>
      </c>
      <c r="J22">
        <v>-2420</v>
      </c>
      <c r="K22">
        <v>-2567</v>
      </c>
      <c r="L22">
        <v>-2810</v>
      </c>
      <c r="M22">
        <v>-3357</v>
      </c>
      <c r="N22">
        <v>-3588</v>
      </c>
      <c r="O22">
        <v>-2834</v>
      </c>
      <c r="P22">
        <v>-2683</v>
      </c>
      <c r="Q22">
        <v>-1410</v>
      </c>
      <c r="R22">
        <v>-3327</v>
      </c>
      <c r="S22">
        <v>-4031</v>
      </c>
      <c r="T22">
        <v>-6022</v>
      </c>
      <c r="U22">
        <v>-5348</v>
      </c>
      <c r="V22">
        <v>-1230</v>
      </c>
      <c r="W22">
        <v>-2889</v>
      </c>
    </row>
    <row r="23" spans="1:23" x14ac:dyDescent="0.25">
      <c r="A23" s="5" t="s">
        <v>72</v>
      </c>
      <c r="B23" s="5" t="s">
        <v>73</v>
      </c>
      <c r="C23">
        <v>7260</v>
      </c>
      <c r="D23">
        <v>5153</v>
      </c>
      <c r="E23">
        <v>4994</v>
      </c>
      <c r="F23">
        <v>4547</v>
      </c>
      <c r="G23">
        <v>4778</v>
      </c>
      <c r="H23">
        <v>4350</v>
      </c>
      <c r="I23">
        <v>2128</v>
      </c>
      <c r="J23">
        <v>-6230</v>
      </c>
      <c r="K23">
        <v>3019</v>
      </c>
      <c r="L23">
        <v>2695</v>
      </c>
      <c r="M23">
        <v>2655</v>
      </c>
      <c r="N23">
        <v>3452</v>
      </c>
      <c r="O23">
        <v>2452</v>
      </c>
      <c r="P23">
        <v>2604</v>
      </c>
      <c r="Q23">
        <v>6212</v>
      </c>
      <c r="R23">
        <v>6541</v>
      </c>
      <c r="S23">
        <v>1398</v>
      </c>
      <c r="T23">
        <v>-26786</v>
      </c>
      <c r="U23">
        <v>-2504</v>
      </c>
      <c r="V23">
        <v>6492</v>
      </c>
      <c r="W23">
        <v>3184</v>
      </c>
    </row>
    <row r="24" spans="1:23" x14ac:dyDescent="0.25">
      <c r="A24" s="5" t="s">
        <v>74</v>
      </c>
      <c r="B24" s="5" t="s">
        <v>75</v>
      </c>
      <c r="C24">
        <v>1993</v>
      </c>
      <c r="D24">
        <v>1824</v>
      </c>
      <c r="E24">
        <v>-558</v>
      </c>
      <c r="F24">
        <v>1443</v>
      </c>
      <c r="G24">
        <v>1276</v>
      </c>
      <c r="H24">
        <v>1106</v>
      </c>
      <c r="I24">
        <v>924</v>
      </c>
      <c r="J24">
        <v>-1473</v>
      </c>
      <c r="K24">
        <v>2349</v>
      </c>
      <c r="L24">
        <v>935</v>
      </c>
      <c r="M24">
        <v>1782</v>
      </c>
      <c r="N24">
        <v>1428</v>
      </c>
      <c r="O24">
        <v>1374</v>
      </c>
      <c r="P24">
        <v>-970</v>
      </c>
      <c r="Q24">
        <v>196</v>
      </c>
      <c r="R24">
        <v>1608</v>
      </c>
      <c r="S24">
        <v>-225</v>
      </c>
      <c r="T24">
        <v>-2483</v>
      </c>
      <c r="U24">
        <v>808</v>
      </c>
      <c r="V24">
        <v>318</v>
      </c>
      <c r="W24">
        <v>1420</v>
      </c>
    </row>
    <row r="25" spans="1:23" x14ac:dyDescent="0.25">
      <c r="A25" s="5" t="s">
        <v>76</v>
      </c>
      <c r="B25" s="5" t="s">
        <v>77</v>
      </c>
      <c r="C25">
        <v>5268</v>
      </c>
      <c r="D25">
        <v>3329</v>
      </c>
      <c r="E25">
        <v>5551</v>
      </c>
      <c r="F25">
        <v>3104</v>
      </c>
      <c r="G25">
        <v>3502</v>
      </c>
      <c r="H25">
        <v>3244</v>
      </c>
      <c r="I25">
        <v>1204</v>
      </c>
      <c r="J25">
        <v>-4757</v>
      </c>
      <c r="K25">
        <v>670</v>
      </c>
      <c r="L25">
        <v>1760</v>
      </c>
      <c r="M25">
        <v>873</v>
      </c>
      <c r="N25">
        <v>2024</v>
      </c>
      <c r="O25">
        <v>1078</v>
      </c>
      <c r="P25">
        <v>3574</v>
      </c>
      <c r="Q25">
        <v>6016</v>
      </c>
      <c r="R25">
        <v>4933</v>
      </c>
      <c r="S25">
        <v>1623</v>
      </c>
      <c r="T25">
        <v>-24303</v>
      </c>
      <c r="U25">
        <v>-3312</v>
      </c>
      <c r="V25">
        <v>6174</v>
      </c>
      <c r="W25">
        <v>1764</v>
      </c>
    </row>
    <row r="26" spans="1:23" x14ac:dyDescent="0.25">
      <c r="A26" s="5" t="s">
        <v>78</v>
      </c>
      <c r="B26" s="5" t="s">
        <v>79</v>
      </c>
      <c r="C26">
        <v>-1401</v>
      </c>
      <c r="D26">
        <v>-1163</v>
      </c>
      <c r="E26">
        <v>-2090</v>
      </c>
      <c r="F26">
        <v>-429</v>
      </c>
      <c r="G26">
        <v>-248</v>
      </c>
      <c r="H26">
        <v>-320</v>
      </c>
      <c r="I26">
        <v>-274</v>
      </c>
      <c r="J26">
        <v>-498</v>
      </c>
      <c r="K26">
        <v>-113</v>
      </c>
      <c r="L26">
        <v>-65</v>
      </c>
      <c r="M26">
        <v>-520</v>
      </c>
      <c r="N26">
        <v>-541</v>
      </c>
      <c r="O26">
        <v>-509</v>
      </c>
      <c r="P26">
        <v>-409</v>
      </c>
      <c r="Q26">
        <v>-432</v>
      </c>
      <c r="R26">
        <v>-299</v>
      </c>
      <c r="S26">
        <v>-370</v>
      </c>
      <c r="T26">
        <v>-284</v>
      </c>
      <c r="U26">
        <v>-142</v>
      </c>
      <c r="V26">
        <v>-89</v>
      </c>
      <c r="W26">
        <v>-271</v>
      </c>
    </row>
    <row r="27" spans="1:23" x14ac:dyDescent="0.25">
      <c r="A27" s="5" t="s">
        <v>80</v>
      </c>
      <c r="B27" s="5" t="s">
        <v>81</v>
      </c>
      <c r="C27">
        <v>3867</v>
      </c>
      <c r="D27">
        <v>2166</v>
      </c>
      <c r="E27">
        <v>3461</v>
      </c>
      <c r="F27">
        <v>2675</v>
      </c>
      <c r="G27">
        <v>3254</v>
      </c>
      <c r="H27">
        <v>2924</v>
      </c>
      <c r="I27">
        <v>930</v>
      </c>
      <c r="J27">
        <v>-5255</v>
      </c>
      <c r="K27">
        <v>557</v>
      </c>
      <c r="L27">
        <v>1695</v>
      </c>
      <c r="M27">
        <v>353</v>
      </c>
      <c r="N27">
        <v>1483</v>
      </c>
      <c r="O27">
        <v>569</v>
      </c>
      <c r="P27">
        <v>3165</v>
      </c>
      <c r="Q27">
        <v>5584</v>
      </c>
      <c r="R27">
        <v>4634</v>
      </c>
      <c r="S27">
        <v>1253</v>
      </c>
      <c r="T27">
        <v>-24587</v>
      </c>
      <c r="U27">
        <v>-3454</v>
      </c>
      <c r="V27">
        <v>5926</v>
      </c>
      <c r="W27">
        <v>1253</v>
      </c>
    </row>
    <row r="28" spans="1:23" x14ac:dyDescent="0.25">
      <c r="A28" s="5" t="s">
        <v>82</v>
      </c>
      <c r="B28" s="5" t="s">
        <v>83</v>
      </c>
      <c r="C28">
        <v>24689</v>
      </c>
      <c r="D28">
        <v>21870</v>
      </c>
      <c r="E28">
        <v>20392</v>
      </c>
      <c r="F28">
        <v>26638</v>
      </c>
      <c r="G28">
        <v>32184</v>
      </c>
      <c r="H28">
        <v>29798</v>
      </c>
      <c r="I28">
        <v>21963</v>
      </c>
      <c r="J28">
        <v>15019</v>
      </c>
      <c r="K28">
        <v>15865</v>
      </c>
      <c r="L28">
        <v>15243</v>
      </c>
      <c r="M28">
        <v>23012</v>
      </c>
      <c r="N28">
        <v>15908</v>
      </c>
      <c r="O28">
        <v>15945</v>
      </c>
      <c r="P28">
        <v>15951</v>
      </c>
      <c r="Q28">
        <v>16668</v>
      </c>
      <c r="R28">
        <v>16652</v>
      </c>
      <c r="S28">
        <v>19656</v>
      </c>
      <c r="T28">
        <v>13524</v>
      </c>
      <c r="U28">
        <v>17033</v>
      </c>
      <c r="V28">
        <v>16680</v>
      </c>
      <c r="W28">
        <v>11723</v>
      </c>
    </row>
    <row r="29" spans="1:23" x14ac:dyDescent="0.25">
      <c r="A29" s="5" t="s">
        <v>84</v>
      </c>
      <c r="B29" s="5" t="s">
        <v>85</v>
      </c>
      <c r="C29">
        <v>145983</v>
      </c>
      <c r="D29">
        <v>123505</v>
      </c>
      <c r="E29">
        <v>120942</v>
      </c>
      <c r="F29">
        <v>121847</v>
      </c>
      <c r="G29">
        <v>111736</v>
      </c>
      <c r="H29">
        <v>99562</v>
      </c>
      <c r="I29">
        <v>96185</v>
      </c>
      <c r="J29">
        <v>92923</v>
      </c>
      <c r="K29">
        <v>106677</v>
      </c>
      <c r="L29">
        <v>112569</v>
      </c>
      <c r="M29">
        <v>104762</v>
      </c>
      <c r="N29">
        <v>107232</v>
      </c>
      <c r="O29">
        <v>104719</v>
      </c>
      <c r="P29">
        <v>114209</v>
      </c>
      <c r="Q29">
        <v>111212</v>
      </c>
      <c r="R29">
        <v>90437</v>
      </c>
      <c r="S29">
        <v>95651</v>
      </c>
      <c r="T29">
        <v>111526</v>
      </c>
      <c r="U29">
        <v>146716</v>
      </c>
      <c r="V29">
        <v>106606</v>
      </c>
      <c r="W29">
        <v>81983</v>
      </c>
    </row>
    <row r="30" spans="1:23" x14ac:dyDescent="0.25">
      <c r="A30" s="5" t="s">
        <v>86</v>
      </c>
      <c r="B30" s="5" t="s">
        <v>87</v>
      </c>
      <c r="C30">
        <v>170672</v>
      </c>
      <c r="D30">
        <v>145375</v>
      </c>
      <c r="E30">
        <v>141334</v>
      </c>
      <c r="F30">
        <v>148485</v>
      </c>
      <c r="G30">
        <v>143920</v>
      </c>
      <c r="H30">
        <v>129360</v>
      </c>
      <c r="I30">
        <v>118148</v>
      </c>
      <c r="J30">
        <v>107942</v>
      </c>
      <c r="K30">
        <v>122542</v>
      </c>
      <c r="L30">
        <v>127812</v>
      </c>
      <c r="M30">
        <v>127774</v>
      </c>
      <c r="N30">
        <v>123140</v>
      </c>
      <c r="O30">
        <v>120664</v>
      </c>
      <c r="P30">
        <v>130160</v>
      </c>
      <c r="Q30">
        <v>127880</v>
      </c>
      <c r="R30">
        <v>107816</v>
      </c>
      <c r="S30">
        <v>116079</v>
      </c>
      <c r="T30">
        <v>125821</v>
      </c>
      <c r="U30">
        <v>164562</v>
      </c>
      <c r="V30">
        <v>124242</v>
      </c>
      <c r="W30">
        <v>94637</v>
      </c>
    </row>
    <row r="31" spans="1:23" x14ac:dyDescent="0.25">
      <c r="A31" s="5" t="s">
        <v>88</v>
      </c>
      <c r="B31" s="5" t="s">
        <v>89</v>
      </c>
      <c r="C31">
        <v>32913</v>
      </c>
      <c r="D31">
        <v>29144</v>
      </c>
      <c r="E31">
        <v>27366</v>
      </c>
      <c r="F31">
        <v>33126</v>
      </c>
      <c r="G31">
        <v>33548</v>
      </c>
      <c r="H31">
        <v>28198</v>
      </c>
      <c r="I31">
        <v>22496</v>
      </c>
      <c r="J31">
        <v>23008</v>
      </c>
      <c r="K31">
        <v>24338</v>
      </c>
      <c r="L31">
        <v>26452</v>
      </c>
      <c r="M31">
        <v>24794</v>
      </c>
      <c r="N31">
        <v>24866</v>
      </c>
      <c r="O31">
        <v>23215</v>
      </c>
      <c r="P31">
        <v>22088</v>
      </c>
      <c r="Q31">
        <v>24958</v>
      </c>
      <c r="R31" t="s">
        <v>67</v>
      </c>
      <c r="S31" t="s">
        <v>67</v>
      </c>
      <c r="T31" t="s">
        <v>67</v>
      </c>
      <c r="U31" t="s">
        <v>67</v>
      </c>
      <c r="V31" t="s">
        <v>67</v>
      </c>
      <c r="W31" t="s">
        <v>67</v>
      </c>
    </row>
    <row r="32" spans="1:23" x14ac:dyDescent="0.25">
      <c r="A32" s="5" t="s">
        <v>90</v>
      </c>
      <c r="B32" s="5" t="s">
        <v>91</v>
      </c>
      <c r="C32">
        <v>91528</v>
      </c>
      <c r="D32">
        <v>72794</v>
      </c>
      <c r="E32">
        <v>71498</v>
      </c>
      <c r="F32">
        <v>76514</v>
      </c>
      <c r="G32">
        <v>72222</v>
      </c>
      <c r="H32">
        <v>67096</v>
      </c>
      <c r="I32">
        <v>63589</v>
      </c>
      <c r="J32">
        <v>54391</v>
      </c>
      <c r="K32">
        <v>58263</v>
      </c>
      <c r="L32">
        <v>58332</v>
      </c>
      <c r="M32">
        <v>61043</v>
      </c>
      <c r="N32">
        <v>55162</v>
      </c>
      <c r="O32">
        <v>52214</v>
      </c>
      <c r="P32">
        <v>58402</v>
      </c>
      <c r="Q32">
        <v>53340</v>
      </c>
      <c r="R32" t="s">
        <v>67</v>
      </c>
      <c r="S32" t="s">
        <v>67</v>
      </c>
      <c r="T32" t="s">
        <v>67</v>
      </c>
      <c r="U32" t="s">
        <v>67</v>
      </c>
      <c r="V32" t="s">
        <v>67</v>
      </c>
      <c r="W32" t="s">
        <v>67</v>
      </c>
    </row>
    <row r="33" spans="1:23" x14ac:dyDescent="0.25">
      <c r="A33" s="5" t="s">
        <v>92</v>
      </c>
      <c r="B33" s="5" t="s">
        <v>93</v>
      </c>
      <c r="C33">
        <v>124441</v>
      </c>
      <c r="D33">
        <v>101938</v>
      </c>
      <c r="E33">
        <v>98864</v>
      </c>
      <c r="F33">
        <v>109640</v>
      </c>
      <c r="G33">
        <v>105770</v>
      </c>
      <c r="H33">
        <v>95294</v>
      </c>
      <c r="I33">
        <v>86085</v>
      </c>
      <c r="J33">
        <v>77399</v>
      </c>
      <c r="K33">
        <v>82601</v>
      </c>
      <c r="L33">
        <v>84784</v>
      </c>
      <c r="M33">
        <v>85837</v>
      </c>
      <c r="N33">
        <v>80028</v>
      </c>
      <c r="O33">
        <v>75429</v>
      </c>
      <c r="P33">
        <v>80490</v>
      </c>
      <c r="Q33">
        <v>78298</v>
      </c>
      <c r="R33">
        <v>69875</v>
      </c>
      <c r="S33">
        <v>82268</v>
      </c>
      <c r="T33">
        <v>90405</v>
      </c>
      <c r="U33">
        <v>98261</v>
      </c>
      <c r="V33">
        <v>81526</v>
      </c>
      <c r="W33">
        <v>58948</v>
      </c>
    </row>
    <row r="34" spans="1:23" x14ac:dyDescent="0.25">
      <c r="A34" s="5" t="s">
        <v>78</v>
      </c>
      <c r="B34" s="5" t="s">
        <v>79</v>
      </c>
      <c r="C34">
        <v>14524</v>
      </c>
      <c r="D34">
        <v>12530</v>
      </c>
      <c r="E34">
        <v>11737</v>
      </c>
      <c r="F34">
        <v>9540</v>
      </c>
      <c r="G34">
        <v>8750</v>
      </c>
      <c r="H34">
        <v>8629</v>
      </c>
      <c r="I34">
        <v>8184</v>
      </c>
      <c r="J34">
        <v>4623</v>
      </c>
      <c r="K34">
        <v>4647</v>
      </c>
      <c r="L34">
        <v>5012</v>
      </c>
      <c r="M34">
        <v>5583</v>
      </c>
      <c r="N34">
        <v>3115</v>
      </c>
      <c r="O34">
        <v>3115</v>
      </c>
      <c r="P34">
        <v>3100</v>
      </c>
      <c r="Q34">
        <v>3511</v>
      </c>
      <c r="R34">
        <v>4023</v>
      </c>
      <c r="S34">
        <v>4053</v>
      </c>
      <c r="T34">
        <v>3988</v>
      </c>
      <c r="U34">
        <v>5307</v>
      </c>
      <c r="V34">
        <v>4302</v>
      </c>
      <c r="W34">
        <v>988</v>
      </c>
    </row>
    <row r="35" spans="1:23" x14ac:dyDescent="0.25">
      <c r="A35" s="5" t="s">
        <v>94</v>
      </c>
      <c r="B35" s="5" t="s">
        <v>95</v>
      </c>
      <c r="C35">
        <v>31707</v>
      </c>
      <c r="D35">
        <v>30907</v>
      </c>
      <c r="E35">
        <v>30733</v>
      </c>
      <c r="F35">
        <v>29305</v>
      </c>
      <c r="G35">
        <v>29400</v>
      </c>
      <c r="H35">
        <v>25437</v>
      </c>
      <c r="I35">
        <v>23879</v>
      </c>
      <c r="J35">
        <v>25920</v>
      </c>
      <c r="K35">
        <v>35294</v>
      </c>
      <c r="L35">
        <v>38016</v>
      </c>
      <c r="M35">
        <v>36354</v>
      </c>
      <c r="N35">
        <v>39997</v>
      </c>
      <c r="O35">
        <v>42120</v>
      </c>
      <c r="P35">
        <v>46570</v>
      </c>
      <c r="Q35">
        <v>46071</v>
      </c>
      <c r="R35">
        <v>33918</v>
      </c>
      <c r="S35">
        <v>29758</v>
      </c>
      <c r="T35">
        <v>31428</v>
      </c>
      <c r="U35">
        <v>60994</v>
      </c>
      <c r="V35">
        <v>38414</v>
      </c>
      <c r="W35">
        <v>34701</v>
      </c>
    </row>
    <row r="36" spans="1:23" x14ac:dyDescent="0.25">
      <c r="A36" s="5" t="s">
        <v>96</v>
      </c>
      <c r="B36" s="5" t="s">
        <v>97</v>
      </c>
      <c r="C36">
        <v>170672</v>
      </c>
      <c r="D36">
        <v>145375</v>
      </c>
      <c r="E36">
        <v>141334</v>
      </c>
      <c r="F36">
        <v>148485</v>
      </c>
      <c r="G36">
        <v>143920</v>
      </c>
      <c r="H36">
        <v>129360</v>
      </c>
      <c r="I36">
        <v>118148</v>
      </c>
      <c r="J36">
        <v>107942</v>
      </c>
      <c r="K36">
        <v>122542</v>
      </c>
      <c r="L36">
        <v>127812</v>
      </c>
      <c r="M36">
        <v>127774</v>
      </c>
      <c r="N36">
        <v>123140</v>
      </c>
      <c r="O36">
        <v>120664</v>
      </c>
      <c r="P36">
        <v>130160</v>
      </c>
      <c r="Q36">
        <v>127880</v>
      </c>
      <c r="R36">
        <v>107816</v>
      </c>
      <c r="S36">
        <v>116079</v>
      </c>
      <c r="T36">
        <v>125821</v>
      </c>
      <c r="U36">
        <v>164562</v>
      </c>
      <c r="V36">
        <v>124242</v>
      </c>
      <c r="W36">
        <v>94637</v>
      </c>
    </row>
    <row r="37" spans="1:23" x14ac:dyDescent="0.25">
      <c r="A37" s="5" t="s">
        <v>98</v>
      </c>
      <c r="B37" s="5" t="s">
        <v>99</v>
      </c>
      <c r="C37">
        <v>4761</v>
      </c>
      <c r="D37">
        <v>4761</v>
      </c>
      <c r="E37">
        <v>4761</v>
      </c>
      <c r="F37">
        <v>4677</v>
      </c>
      <c r="G37">
        <v>4607</v>
      </c>
      <c r="H37">
        <v>4536</v>
      </c>
      <c r="I37">
        <v>4451</v>
      </c>
      <c r="J37">
        <v>4321</v>
      </c>
      <c r="K37">
        <v>4321</v>
      </c>
      <c r="L37">
        <v>4321</v>
      </c>
      <c r="M37">
        <v>4361</v>
      </c>
      <c r="N37">
        <v>4361</v>
      </c>
      <c r="O37">
        <v>4361</v>
      </c>
      <c r="P37">
        <v>4361</v>
      </c>
      <c r="Q37">
        <v>4198</v>
      </c>
      <c r="R37">
        <v>4198</v>
      </c>
      <c r="S37">
        <v>4198</v>
      </c>
      <c r="T37">
        <v>4198</v>
      </c>
      <c r="U37">
        <v>3715</v>
      </c>
      <c r="V37">
        <v>3030</v>
      </c>
      <c r="W37" t="s">
        <v>67</v>
      </c>
    </row>
    <row r="38" spans="1:23" x14ac:dyDescent="0.25">
      <c r="A38" s="5" t="s">
        <v>102</v>
      </c>
      <c r="B38" s="5" t="s">
        <v>103</v>
      </c>
      <c r="C38">
        <v>1.52</v>
      </c>
      <c r="D38">
        <v>1.08</v>
      </c>
      <c r="E38">
        <v>1.05</v>
      </c>
      <c r="F38">
        <v>0.97</v>
      </c>
      <c r="G38">
        <v>1.04</v>
      </c>
      <c r="H38">
        <v>0.96</v>
      </c>
      <c r="I38">
        <v>0.48</v>
      </c>
      <c r="J38">
        <v>-1.44</v>
      </c>
      <c r="K38">
        <v>0.7</v>
      </c>
      <c r="L38">
        <v>0.62</v>
      </c>
      <c r="M38">
        <v>0.61</v>
      </c>
      <c r="N38">
        <v>0.79</v>
      </c>
      <c r="O38">
        <v>0.56000000000000005</v>
      </c>
      <c r="P38">
        <v>0.6</v>
      </c>
      <c r="Q38">
        <v>1.48</v>
      </c>
      <c r="R38">
        <v>1.56</v>
      </c>
      <c r="S38">
        <v>0.33</v>
      </c>
      <c r="T38">
        <v>-6.38</v>
      </c>
      <c r="U38">
        <v>-0.67</v>
      </c>
      <c r="V38">
        <v>2.14</v>
      </c>
      <c r="W38" t="s">
        <v>67</v>
      </c>
    </row>
    <row r="39" spans="1:23" x14ac:dyDescent="0.25">
      <c r="A39" s="5" t="s">
        <v>104</v>
      </c>
      <c r="B39" s="5" t="s">
        <v>105</v>
      </c>
      <c r="C39">
        <v>0.82</v>
      </c>
      <c r="D39">
        <v>0.46</v>
      </c>
      <c r="E39">
        <v>0.74</v>
      </c>
      <c r="F39">
        <v>0.57999999999999996</v>
      </c>
      <c r="G39">
        <v>0.71</v>
      </c>
      <c r="H39">
        <v>0.65</v>
      </c>
      <c r="I39">
        <v>0.21</v>
      </c>
      <c r="J39">
        <v>-1.22</v>
      </c>
      <c r="K39">
        <v>0.13</v>
      </c>
      <c r="L39">
        <v>0.39</v>
      </c>
      <c r="M39">
        <v>0.08</v>
      </c>
      <c r="N39">
        <v>0.34</v>
      </c>
      <c r="O39">
        <v>0.13</v>
      </c>
      <c r="P39">
        <v>0.74</v>
      </c>
      <c r="Q39">
        <v>1.31</v>
      </c>
      <c r="R39">
        <v>1.1000000000000001</v>
      </c>
      <c r="S39">
        <v>0.3</v>
      </c>
      <c r="T39">
        <v>-5.86</v>
      </c>
      <c r="U39">
        <v>-0.93</v>
      </c>
      <c r="V39">
        <v>1.96</v>
      </c>
      <c r="W39">
        <v>0.43</v>
      </c>
    </row>
    <row r="40" spans="1:23" x14ac:dyDescent="0.25">
      <c r="A40" s="5" t="s">
        <v>106</v>
      </c>
      <c r="B40" s="5" t="s">
        <v>107</v>
      </c>
      <c r="C40">
        <v>0.82</v>
      </c>
      <c r="D40">
        <v>0.46</v>
      </c>
      <c r="E40">
        <v>0.74</v>
      </c>
      <c r="F40">
        <v>0.57999999999999996</v>
      </c>
      <c r="G40">
        <v>0.71</v>
      </c>
      <c r="H40">
        <v>0.65</v>
      </c>
      <c r="I40">
        <v>0.21</v>
      </c>
      <c r="J40">
        <v>-1.22</v>
      </c>
      <c r="K40">
        <v>0.13</v>
      </c>
      <c r="L40">
        <v>0.39</v>
      </c>
      <c r="M40">
        <v>0.08</v>
      </c>
      <c r="N40">
        <v>0.34</v>
      </c>
      <c r="O40">
        <v>0.13</v>
      </c>
      <c r="P40">
        <v>0.74</v>
      </c>
      <c r="Q40">
        <v>1.31</v>
      </c>
      <c r="R40">
        <v>1.1000000000000001</v>
      </c>
      <c r="S40">
        <v>0.3</v>
      </c>
      <c r="T40">
        <v>-5.86</v>
      </c>
      <c r="U40">
        <v>-0.93</v>
      </c>
      <c r="V40">
        <v>1.96</v>
      </c>
      <c r="W40">
        <v>0.43</v>
      </c>
    </row>
    <row r="41" spans="1:23" x14ac:dyDescent="0.25">
      <c r="A41" s="5" t="s">
        <v>108</v>
      </c>
      <c r="B41" s="5" t="s">
        <v>109</v>
      </c>
      <c r="C41">
        <v>0.6</v>
      </c>
      <c r="D41">
        <v>0.7</v>
      </c>
      <c r="E41">
        <v>0.65</v>
      </c>
      <c r="F41">
        <v>0.6</v>
      </c>
      <c r="G41">
        <v>0.55000000000000004</v>
      </c>
      <c r="H41">
        <v>0.5</v>
      </c>
      <c r="I41">
        <v>0.5</v>
      </c>
      <c r="J41">
        <v>0.7</v>
      </c>
      <c r="K41">
        <v>0.7</v>
      </c>
      <c r="L41">
        <v>0.7</v>
      </c>
      <c r="M41">
        <v>0.78</v>
      </c>
      <c r="N41">
        <v>0.78</v>
      </c>
      <c r="O41">
        <v>0.78</v>
      </c>
      <c r="P41">
        <v>0.72</v>
      </c>
      <c r="Q41">
        <v>0.72</v>
      </c>
      <c r="R41">
        <v>0.62</v>
      </c>
      <c r="S41" t="s">
        <v>67</v>
      </c>
      <c r="T41" t="s">
        <v>67</v>
      </c>
      <c r="U41">
        <v>0.37</v>
      </c>
      <c r="V41">
        <v>0.62</v>
      </c>
      <c r="W41" t="s">
        <v>67</v>
      </c>
    </row>
    <row r="42" spans="1:23" x14ac:dyDescent="0.25">
      <c r="A42" s="5" t="s">
        <v>110</v>
      </c>
      <c r="B42" s="5" t="s">
        <v>111</v>
      </c>
      <c r="C42">
        <v>2846</v>
      </c>
      <c r="D42">
        <v>3320</v>
      </c>
      <c r="E42">
        <v>3083</v>
      </c>
      <c r="F42">
        <v>2794</v>
      </c>
      <c r="G42">
        <v>2523</v>
      </c>
      <c r="H42">
        <v>2257</v>
      </c>
      <c r="I42">
        <v>2243</v>
      </c>
      <c r="J42">
        <v>3010</v>
      </c>
      <c r="K42">
        <v>3010</v>
      </c>
      <c r="L42">
        <v>3011</v>
      </c>
      <c r="M42">
        <v>3386</v>
      </c>
      <c r="N42">
        <v>3386</v>
      </c>
      <c r="O42">
        <v>3386</v>
      </c>
      <c r="P42">
        <v>3124</v>
      </c>
      <c r="Q42">
        <v>3005</v>
      </c>
      <c r="R42">
        <v>2586</v>
      </c>
      <c r="S42" t="s">
        <v>67</v>
      </c>
      <c r="T42" t="s">
        <v>67</v>
      </c>
      <c r="U42">
        <v>1537</v>
      </c>
      <c r="V42">
        <v>1910</v>
      </c>
      <c r="W42" t="s">
        <v>67</v>
      </c>
    </row>
    <row r="43" spans="1:23" x14ac:dyDescent="0.25">
      <c r="A43" s="5" t="s">
        <v>65</v>
      </c>
      <c r="B43" s="5" t="s">
        <v>66</v>
      </c>
      <c r="C43">
        <v>16.91</v>
      </c>
      <c r="D43">
        <v>15.89</v>
      </c>
      <c r="E43">
        <v>15.74</v>
      </c>
      <c r="F43">
        <v>15.63</v>
      </c>
      <c r="G43">
        <v>15.03</v>
      </c>
      <c r="H43">
        <v>13.81</v>
      </c>
      <c r="I43">
        <v>13.51</v>
      </c>
      <c r="J43">
        <v>13.46</v>
      </c>
      <c r="K43">
        <v>13.57</v>
      </c>
      <c r="L43">
        <v>14.44</v>
      </c>
      <c r="M43">
        <v>14.81</v>
      </c>
      <c r="N43">
        <v>14.14</v>
      </c>
      <c r="O43">
        <v>14.33</v>
      </c>
      <c r="P43">
        <v>14.07</v>
      </c>
      <c r="Q43">
        <v>14.2</v>
      </c>
      <c r="R43">
        <v>13.79</v>
      </c>
      <c r="S43">
        <v>13.3</v>
      </c>
      <c r="T43">
        <v>12.79</v>
      </c>
      <c r="U43">
        <v>13</v>
      </c>
      <c r="V43">
        <v>13.51</v>
      </c>
      <c r="W43" t="s">
        <v>67</v>
      </c>
    </row>
    <row r="44" spans="1:23" x14ac:dyDescent="0.25">
      <c r="A44" s="5" t="s">
        <v>112</v>
      </c>
      <c r="B44" s="5" t="s">
        <v>113</v>
      </c>
      <c r="C44">
        <v>9.7100000000000009</v>
      </c>
      <c r="D44">
        <v>9.1199999999999992</v>
      </c>
      <c r="E44">
        <v>8.92</v>
      </c>
      <c r="F44">
        <v>8.31</v>
      </c>
      <c r="G44">
        <v>8.2799999999999994</v>
      </c>
      <c r="H44">
        <v>7.51</v>
      </c>
      <c r="I44">
        <v>7.2</v>
      </c>
      <c r="J44">
        <v>7.07</v>
      </c>
      <c r="K44">
        <v>9.24</v>
      </c>
      <c r="L44">
        <v>9.9600000000000009</v>
      </c>
      <c r="M44">
        <v>9.6199999999999992</v>
      </c>
      <c r="N44">
        <v>9.89</v>
      </c>
      <c r="O44">
        <v>10.37</v>
      </c>
      <c r="P44">
        <v>11.39</v>
      </c>
      <c r="Q44">
        <v>11.81</v>
      </c>
      <c r="R44">
        <v>9.0399999999999991</v>
      </c>
      <c r="S44">
        <v>8.0500000000000007</v>
      </c>
      <c r="T44">
        <v>8.44</v>
      </c>
      <c r="U44">
        <v>17.850000000000001</v>
      </c>
      <c r="V44">
        <v>14.1</v>
      </c>
      <c r="W44" t="s">
        <v>67</v>
      </c>
    </row>
    <row r="45" spans="1:23" x14ac:dyDescent="0.25">
      <c r="A45" s="5" t="s">
        <v>114</v>
      </c>
      <c r="B45" s="5" t="s">
        <v>115</v>
      </c>
      <c r="C45">
        <v>4.8499999999999996</v>
      </c>
      <c r="D45">
        <v>3.77</v>
      </c>
      <c r="E45">
        <v>3.61</v>
      </c>
      <c r="F45">
        <v>3.32</v>
      </c>
      <c r="G45">
        <v>3.26</v>
      </c>
      <c r="H45">
        <v>2.95</v>
      </c>
      <c r="I45">
        <v>2.92</v>
      </c>
      <c r="J45">
        <v>3.14</v>
      </c>
      <c r="K45">
        <v>3.75</v>
      </c>
      <c r="L45">
        <v>3.41</v>
      </c>
      <c r="M45">
        <v>3.62</v>
      </c>
      <c r="N45">
        <v>3.52</v>
      </c>
      <c r="O45">
        <v>3.14</v>
      </c>
      <c r="P45">
        <v>3.25</v>
      </c>
      <c r="Q45">
        <v>3.57</v>
      </c>
      <c r="R45">
        <v>3.88</v>
      </c>
      <c r="S45">
        <v>3.41</v>
      </c>
      <c r="T45">
        <v>2.97</v>
      </c>
      <c r="U45">
        <v>3.21</v>
      </c>
      <c r="V45">
        <v>3.3</v>
      </c>
      <c r="W45" t="s">
        <v>67</v>
      </c>
    </row>
    <row r="46" spans="1:23" x14ac:dyDescent="0.25">
      <c r="A46" s="5" t="s">
        <v>116</v>
      </c>
      <c r="B46" s="5" t="s">
        <v>117</v>
      </c>
      <c r="C46">
        <v>35.840000000000003</v>
      </c>
      <c r="D46">
        <v>30.53</v>
      </c>
      <c r="E46">
        <v>29.68</v>
      </c>
      <c r="F46">
        <v>31.75</v>
      </c>
      <c r="G46">
        <v>31.24</v>
      </c>
      <c r="H46">
        <v>28.52</v>
      </c>
      <c r="I46">
        <v>26.54</v>
      </c>
      <c r="J46">
        <v>24.98</v>
      </c>
      <c r="K46">
        <v>28.36</v>
      </c>
      <c r="L46">
        <v>29.58</v>
      </c>
      <c r="M46">
        <v>29.3</v>
      </c>
      <c r="N46">
        <v>28.23</v>
      </c>
      <c r="O46">
        <v>27.67</v>
      </c>
      <c r="P46">
        <v>29.85</v>
      </c>
      <c r="Q46">
        <v>30.46</v>
      </c>
      <c r="R46">
        <v>25.68</v>
      </c>
      <c r="S46">
        <v>27.65</v>
      </c>
      <c r="T46">
        <v>29.97</v>
      </c>
      <c r="U46">
        <v>44.3</v>
      </c>
      <c r="V46">
        <v>41</v>
      </c>
      <c r="W46" t="s">
        <v>67</v>
      </c>
    </row>
    <row r="47" spans="1:23" x14ac:dyDescent="0.25">
      <c r="A47" s="5" t="s">
        <v>118</v>
      </c>
      <c r="B47" s="5" t="s">
        <v>119</v>
      </c>
      <c r="C47">
        <v>212846</v>
      </c>
      <c r="D47">
        <v>216369</v>
      </c>
      <c r="E47">
        <v>216454</v>
      </c>
      <c r="F47">
        <v>221000</v>
      </c>
      <c r="G47">
        <v>266332</v>
      </c>
      <c r="H47">
        <v>228248</v>
      </c>
      <c r="I47">
        <v>230000</v>
      </c>
      <c r="J47">
        <v>232342</v>
      </c>
      <c r="K47">
        <v>240369</v>
      </c>
      <c r="L47">
        <v>252494</v>
      </c>
      <c r="M47">
        <v>258000</v>
      </c>
      <c r="N47">
        <v>235000</v>
      </c>
      <c r="O47">
        <v>244000</v>
      </c>
      <c r="P47">
        <v>248000</v>
      </c>
      <c r="Q47">
        <v>244000</v>
      </c>
      <c r="R47">
        <v>248000</v>
      </c>
      <c r="S47">
        <v>251000</v>
      </c>
      <c r="T47">
        <v>256000</v>
      </c>
      <c r="U47">
        <v>257000</v>
      </c>
      <c r="V47">
        <v>227000</v>
      </c>
      <c r="W47" t="s">
        <v>67</v>
      </c>
    </row>
    <row r="48" spans="1:23" x14ac:dyDescent="0.25">
      <c r="A48" s="5" t="s">
        <v>120</v>
      </c>
      <c r="B48" s="5" t="s">
        <v>121</v>
      </c>
      <c r="C48">
        <v>16723</v>
      </c>
      <c r="D48">
        <v>16436</v>
      </c>
      <c r="E48">
        <v>15504</v>
      </c>
      <c r="F48">
        <v>16463</v>
      </c>
      <c r="G48">
        <v>15856</v>
      </c>
      <c r="H48">
        <v>14683</v>
      </c>
      <c r="I48">
        <v>15144</v>
      </c>
      <c r="J48">
        <v>14726</v>
      </c>
      <c r="K48">
        <v>14743</v>
      </c>
      <c r="L48">
        <v>15071</v>
      </c>
      <c r="M48">
        <v>14333</v>
      </c>
      <c r="N48">
        <v>14078</v>
      </c>
      <c r="O48">
        <v>15387</v>
      </c>
      <c r="P48">
        <v>16542</v>
      </c>
      <c r="Q48">
        <v>14254</v>
      </c>
      <c r="R48">
        <v>13535</v>
      </c>
      <c r="S48">
        <v>13917</v>
      </c>
      <c r="T48">
        <v>13480</v>
      </c>
      <c r="U48">
        <v>12144</v>
      </c>
      <c r="V48">
        <v>9700</v>
      </c>
      <c r="W48" t="s">
        <v>67</v>
      </c>
    </row>
    <row r="49" spans="1:23" x14ac:dyDescent="0.25">
      <c r="A49" s="5" t="s">
        <v>122</v>
      </c>
      <c r="B49" s="5" t="s">
        <v>123</v>
      </c>
      <c r="C49">
        <v>78569</v>
      </c>
      <c r="D49">
        <v>75963</v>
      </c>
      <c r="E49">
        <v>71627</v>
      </c>
      <c r="F49">
        <v>74493</v>
      </c>
      <c r="G49">
        <v>59535</v>
      </c>
      <c r="H49">
        <v>64329</v>
      </c>
      <c r="I49">
        <v>65843</v>
      </c>
      <c r="J49">
        <v>63381</v>
      </c>
      <c r="K49">
        <v>61335</v>
      </c>
      <c r="L49">
        <v>59689</v>
      </c>
      <c r="M49">
        <v>55554</v>
      </c>
      <c r="N49">
        <v>59906</v>
      </c>
      <c r="O49">
        <v>63061</v>
      </c>
      <c r="P49">
        <v>66702</v>
      </c>
      <c r="Q49">
        <v>58418</v>
      </c>
      <c r="R49">
        <v>54577</v>
      </c>
      <c r="S49">
        <v>55446</v>
      </c>
      <c r="T49">
        <v>52656</v>
      </c>
      <c r="U49">
        <v>47253</v>
      </c>
      <c r="V49">
        <v>42731</v>
      </c>
      <c r="W49" t="s">
        <v>67</v>
      </c>
    </row>
    <row r="50" spans="1:23" x14ac:dyDescent="0.25">
      <c r="A50" s="5" t="s">
        <v>124</v>
      </c>
      <c r="B50" s="5" t="s">
        <v>125</v>
      </c>
      <c r="C50">
        <v>378353</v>
      </c>
      <c r="D50">
        <v>350259</v>
      </c>
      <c r="E50">
        <v>346977</v>
      </c>
      <c r="F50">
        <v>330747</v>
      </c>
      <c r="G50">
        <v>259931</v>
      </c>
      <c r="H50">
        <v>274517</v>
      </c>
      <c r="I50">
        <v>261443</v>
      </c>
      <c r="J50">
        <v>250359</v>
      </c>
      <c r="K50">
        <v>244012</v>
      </c>
      <c r="L50">
        <v>247218</v>
      </c>
      <c r="M50">
        <v>250395</v>
      </c>
      <c r="N50">
        <v>262408</v>
      </c>
      <c r="O50">
        <v>256213</v>
      </c>
      <c r="P50">
        <v>247366</v>
      </c>
      <c r="Q50">
        <v>244278</v>
      </c>
      <c r="R50">
        <v>233387</v>
      </c>
      <c r="S50">
        <v>222000</v>
      </c>
      <c r="T50">
        <v>210000</v>
      </c>
      <c r="U50">
        <v>199000</v>
      </c>
      <c r="V50">
        <v>201000</v>
      </c>
      <c r="W50" t="s">
        <v>67</v>
      </c>
    </row>
    <row r="51" spans="1:23" x14ac:dyDescent="0.25">
      <c r="A51" s="5" t="s">
        <v>126</v>
      </c>
      <c r="B51" s="5" t="s">
        <v>127</v>
      </c>
      <c r="C51" t="s">
        <v>67</v>
      </c>
      <c r="D51" t="s">
        <v>67</v>
      </c>
      <c r="E51" t="s">
        <v>67</v>
      </c>
      <c r="F51" t="s">
        <v>67</v>
      </c>
      <c r="G51" t="s">
        <v>67</v>
      </c>
      <c r="H51" t="s">
        <v>67</v>
      </c>
      <c r="I51" t="s">
        <v>67</v>
      </c>
      <c r="J51" t="s">
        <v>67</v>
      </c>
      <c r="K51" t="s">
        <v>67</v>
      </c>
      <c r="L51" t="s">
        <v>67</v>
      </c>
      <c r="M51" t="s">
        <v>67</v>
      </c>
      <c r="N51" t="s">
        <v>67</v>
      </c>
      <c r="O51" t="s">
        <v>67</v>
      </c>
      <c r="P51" t="s">
        <v>67</v>
      </c>
      <c r="Q51" t="s">
        <v>67</v>
      </c>
      <c r="R51" t="s">
        <v>67</v>
      </c>
      <c r="S51" t="s">
        <v>67</v>
      </c>
      <c r="T51" t="s">
        <v>67</v>
      </c>
      <c r="U51" t="s">
        <v>67</v>
      </c>
      <c r="V51" t="s">
        <v>67</v>
      </c>
      <c r="W51" t="s">
        <v>67</v>
      </c>
    </row>
    <row r="52" spans="1:23" x14ac:dyDescent="0.25">
      <c r="A52" s="5" t="s">
        <v>128</v>
      </c>
      <c r="B52" s="5" t="s">
        <v>129</v>
      </c>
      <c r="C52">
        <v>18168</v>
      </c>
      <c r="D52">
        <v>10011</v>
      </c>
      <c r="E52">
        <v>15990</v>
      </c>
      <c r="F52">
        <v>12104</v>
      </c>
      <c r="G52">
        <v>12218</v>
      </c>
      <c r="H52">
        <v>12811</v>
      </c>
      <c r="I52">
        <v>4043</v>
      </c>
      <c r="J52">
        <v>-22618</v>
      </c>
      <c r="K52">
        <v>2317</v>
      </c>
      <c r="L52">
        <v>6713</v>
      </c>
      <c r="M52">
        <v>1368</v>
      </c>
      <c r="N52">
        <v>6311</v>
      </c>
      <c r="O52">
        <v>2332</v>
      </c>
      <c r="P52">
        <v>12762</v>
      </c>
      <c r="Q52">
        <v>22885</v>
      </c>
      <c r="R52">
        <v>18685</v>
      </c>
      <c r="S52">
        <v>4992</v>
      </c>
      <c r="T52">
        <v>-96043</v>
      </c>
      <c r="U52">
        <v>-13440</v>
      </c>
      <c r="V52">
        <v>26106</v>
      </c>
      <c r="W52" t="s">
        <v>67</v>
      </c>
    </row>
    <row r="53" spans="1:23" x14ac:dyDescent="0.25">
      <c r="A53" s="5" t="s">
        <v>130</v>
      </c>
      <c r="B53" s="5" t="s">
        <v>131</v>
      </c>
      <c r="C53">
        <v>17.8</v>
      </c>
      <c r="D53">
        <v>32.200000000000003</v>
      </c>
      <c r="E53">
        <v>20</v>
      </c>
      <c r="F53">
        <v>28.2</v>
      </c>
      <c r="G53">
        <v>23.5</v>
      </c>
      <c r="H53">
        <v>20.399999999999999</v>
      </c>
      <c r="I53">
        <v>59.2</v>
      </c>
      <c r="J53" t="s">
        <v>67</v>
      </c>
      <c r="K53">
        <v>68.2</v>
      </c>
      <c r="L53">
        <v>24.7</v>
      </c>
      <c r="M53">
        <v>128.6</v>
      </c>
      <c r="N53">
        <v>31.6</v>
      </c>
      <c r="O53">
        <v>115.5</v>
      </c>
      <c r="P53">
        <v>18.7</v>
      </c>
      <c r="Q53">
        <v>10.7</v>
      </c>
      <c r="R53">
        <v>15.1</v>
      </c>
      <c r="S53">
        <v>48.4</v>
      </c>
      <c r="T53" t="s">
        <v>67</v>
      </c>
      <c r="U53" t="s">
        <v>67</v>
      </c>
      <c r="V53">
        <v>16.399999999999999</v>
      </c>
      <c r="W53">
        <v>165.1</v>
      </c>
    </row>
    <row r="54" spans="1:23" x14ac:dyDescent="0.25">
      <c r="A54" s="5" t="s">
        <v>132</v>
      </c>
      <c r="B54" s="5" t="s">
        <v>133</v>
      </c>
      <c r="C54">
        <v>0.86</v>
      </c>
      <c r="D54">
        <v>0.93</v>
      </c>
      <c r="E54">
        <v>0.94</v>
      </c>
      <c r="F54">
        <v>1.05</v>
      </c>
      <c r="G54">
        <v>1.1100000000000001</v>
      </c>
      <c r="H54">
        <v>0.96</v>
      </c>
      <c r="I54">
        <v>0.92</v>
      </c>
      <c r="J54">
        <v>0.64</v>
      </c>
      <c r="K54">
        <v>0.65</v>
      </c>
      <c r="L54">
        <v>0.67</v>
      </c>
      <c r="M54">
        <v>0.69</v>
      </c>
      <c r="N54">
        <v>0.76</v>
      </c>
      <c r="O54">
        <v>1.05</v>
      </c>
      <c r="P54">
        <v>0.98</v>
      </c>
      <c r="Q54">
        <v>0.99</v>
      </c>
      <c r="R54">
        <v>1.21</v>
      </c>
      <c r="S54">
        <v>1.0900000000000001</v>
      </c>
      <c r="T54">
        <v>0.96</v>
      </c>
      <c r="U54">
        <v>1.48</v>
      </c>
      <c r="V54">
        <v>2.38</v>
      </c>
      <c r="W54" t="s">
        <v>67</v>
      </c>
    </row>
    <row r="55" spans="1:23" x14ac:dyDescent="0.25">
      <c r="A55" s="5" t="s">
        <v>134</v>
      </c>
      <c r="B55" s="5" t="s">
        <v>135</v>
      </c>
      <c r="C55">
        <v>2.19</v>
      </c>
      <c r="D55">
        <v>2.2799999999999998</v>
      </c>
      <c r="E55">
        <v>2.29</v>
      </c>
      <c r="F55">
        <v>2.61</v>
      </c>
      <c r="G55">
        <v>2.62</v>
      </c>
      <c r="H55">
        <v>2.36</v>
      </c>
      <c r="I55">
        <v>2.3199999999999998</v>
      </c>
      <c r="J55">
        <v>1.43</v>
      </c>
      <c r="K55">
        <v>1.08</v>
      </c>
      <c r="L55">
        <v>1.1000000000000001</v>
      </c>
      <c r="M55">
        <v>1.23</v>
      </c>
      <c r="N55">
        <v>1.17</v>
      </c>
      <c r="O55">
        <v>1.56</v>
      </c>
      <c r="P55">
        <v>1.3</v>
      </c>
      <c r="Q55">
        <v>1.28</v>
      </c>
      <c r="R55">
        <v>2.06</v>
      </c>
      <c r="S55">
        <v>2.0499999999999998</v>
      </c>
      <c r="T55">
        <v>1.64</v>
      </c>
      <c r="U55">
        <v>1.18</v>
      </c>
      <c r="V55">
        <v>2.5299999999999998</v>
      </c>
      <c r="W55" t="s">
        <v>67</v>
      </c>
    </row>
    <row r="56" spans="1:23" x14ac:dyDescent="0.25">
      <c r="A56" s="5" t="s">
        <v>136</v>
      </c>
      <c r="B56" s="5" t="s">
        <v>137</v>
      </c>
      <c r="C56">
        <v>3.01</v>
      </c>
      <c r="D56">
        <v>3.93</v>
      </c>
      <c r="E56">
        <v>4.0999999999999996</v>
      </c>
      <c r="F56">
        <v>4.92</v>
      </c>
      <c r="G56">
        <v>5.13</v>
      </c>
      <c r="H56">
        <v>4.49</v>
      </c>
      <c r="I56">
        <v>4.25</v>
      </c>
      <c r="J56">
        <v>2.74</v>
      </c>
      <c r="K56">
        <v>2.36</v>
      </c>
      <c r="L56">
        <v>2.83</v>
      </c>
      <c r="M56">
        <v>2.84</v>
      </c>
      <c r="N56">
        <v>3.05</v>
      </c>
      <c r="O56">
        <v>4.78</v>
      </c>
      <c r="P56">
        <v>4.25</v>
      </c>
      <c r="Q56">
        <v>3.94</v>
      </c>
      <c r="R56">
        <v>4.29</v>
      </c>
      <c r="S56">
        <v>4.25</v>
      </c>
      <c r="T56">
        <v>4.13</v>
      </c>
      <c r="U56">
        <v>6.01</v>
      </c>
      <c r="V56">
        <v>9.73</v>
      </c>
      <c r="W56" t="s">
        <v>67</v>
      </c>
    </row>
    <row r="57" spans="1:23" x14ac:dyDescent="0.25">
      <c r="A57" s="5" t="s">
        <v>138</v>
      </c>
      <c r="B57" s="5" t="s">
        <v>139</v>
      </c>
      <c r="C57">
        <v>4.12</v>
      </c>
      <c r="D57">
        <v>4.72</v>
      </c>
      <c r="E57">
        <v>4.3899999999999997</v>
      </c>
      <c r="F57">
        <v>3.67</v>
      </c>
      <c r="G57">
        <v>3.3</v>
      </c>
      <c r="H57">
        <v>3.77</v>
      </c>
      <c r="I57">
        <v>4.0199999999999996</v>
      </c>
      <c r="J57">
        <v>8.14</v>
      </c>
      <c r="K57">
        <v>7.9</v>
      </c>
      <c r="L57">
        <v>7.25</v>
      </c>
      <c r="M57">
        <v>7.58</v>
      </c>
      <c r="N57">
        <v>7.26</v>
      </c>
      <c r="O57">
        <v>5.19</v>
      </c>
      <c r="P57">
        <v>5.2</v>
      </c>
      <c r="Q57">
        <v>5.1100000000000003</v>
      </c>
      <c r="R57">
        <v>3.72</v>
      </c>
      <c r="S57" t="s">
        <v>67</v>
      </c>
      <c r="T57" t="s">
        <v>67</v>
      </c>
      <c r="U57">
        <v>1.92</v>
      </c>
      <c r="V57">
        <v>1.93</v>
      </c>
      <c r="W57" t="s">
        <v>67</v>
      </c>
    </row>
    <row r="58" spans="1:23" x14ac:dyDescent="0.25">
      <c r="A58" s="5" t="s">
        <v>140</v>
      </c>
      <c r="B58" s="5" t="s">
        <v>141</v>
      </c>
      <c r="C58">
        <v>5.6</v>
      </c>
      <c r="D58">
        <v>3.1</v>
      </c>
      <c r="E58">
        <v>5</v>
      </c>
      <c r="F58">
        <v>3.5</v>
      </c>
      <c r="G58">
        <v>4.3</v>
      </c>
      <c r="H58">
        <v>4.9000000000000004</v>
      </c>
      <c r="I58">
        <v>1.7</v>
      </c>
      <c r="J58">
        <v>-14.2</v>
      </c>
      <c r="K58">
        <v>1.5</v>
      </c>
      <c r="L58">
        <v>4</v>
      </c>
      <c r="M58">
        <v>0.8</v>
      </c>
      <c r="N58">
        <v>3.2</v>
      </c>
      <c r="O58">
        <v>0.9</v>
      </c>
      <c r="P58">
        <v>5.3</v>
      </c>
      <c r="Q58">
        <v>9.3000000000000007</v>
      </c>
      <c r="R58">
        <v>6.6</v>
      </c>
      <c r="S58">
        <v>2.1</v>
      </c>
      <c r="T58">
        <v>-47.8</v>
      </c>
      <c r="U58">
        <v>-4.8</v>
      </c>
      <c r="V58">
        <v>6.1</v>
      </c>
      <c r="W58">
        <v>0.6</v>
      </c>
    </row>
    <row r="59" spans="1:23" x14ac:dyDescent="0.25">
      <c r="A59" s="5" t="s">
        <v>142</v>
      </c>
      <c r="B59" s="5" t="s">
        <v>143</v>
      </c>
      <c r="C59">
        <v>8.36</v>
      </c>
      <c r="D59">
        <v>4.99</v>
      </c>
      <c r="E59">
        <v>8.15</v>
      </c>
      <c r="F59">
        <v>6.89</v>
      </c>
      <c r="G59">
        <v>8.5299999999999994</v>
      </c>
      <c r="H59">
        <v>8.58</v>
      </c>
      <c r="I59">
        <v>2.9</v>
      </c>
      <c r="J59">
        <v>-17.21</v>
      </c>
      <c r="K59">
        <v>1.39</v>
      </c>
      <c r="L59">
        <v>3.94</v>
      </c>
      <c r="M59">
        <v>0.84</v>
      </c>
      <c r="N59">
        <v>3.44</v>
      </c>
      <c r="O59">
        <v>1.26</v>
      </c>
      <c r="P59">
        <v>6.37</v>
      </c>
      <c r="Q59">
        <v>11.26</v>
      </c>
      <c r="R59">
        <v>12.21</v>
      </c>
      <c r="S59">
        <v>3.71</v>
      </c>
      <c r="T59">
        <v>-69.42</v>
      </c>
      <c r="U59">
        <v>-5.21</v>
      </c>
      <c r="V59">
        <v>13.87</v>
      </c>
      <c r="W59">
        <v>3.51</v>
      </c>
    </row>
    <row r="60" spans="1:23" x14ac:dyDescent="0.25">
      <c r="A60" s="5" t="s">
        <v>144</v>
      </c>
      <c r="B60" s="5" t="s">
        <v>145</v>
      </c>
      <c r="C60">
        <v>4.8</v>
      </c>
      <c r="D60">
        <v>2.86</v>
      </c>
      <c r="E60">
        <v>4.62</v>
      </c>
      <c r="F60">
        <v>3.66</v>
      </c>
      <c r="G60">
        <v>4.7</v>
      </c>
      <c r="H60">
        <v>4.67</v>
      </c>
      <c r="I60">
        <v>1.55</v>
      </c>
      <c r="J60">
        <v>-9.0299999999999994</v>
      </c>
      <c r="K60">
        <v>0.95</v>
      </c>
      <c r="L60">
        <v>2.72</v>
      </c>
      <c r="M60">
        <v>0.55000000000000004</v>
      </c>
      <c r="N60">
        <v>2.4</v>
      </c>
      <c r="O60">
        <v>0.91</v>
      </c>
      <c r="P60">
        <v>5.16</v>
      </c>
      <c r="Q60">
        <v>9.3699999999999992</v>
      </c>
      <c r="R60">
        <v>16.010000000000002</v>
      </c>
      <c r="S60">
        <v>2.2400000000000002</v>
      </c>
      <c r="T60">
        <v>-45.8</v>
      </c>
      <c r="U60">
        <v>-7.15</v>
      </c>
      <c r="V60">
        <v>14.48</v>
      </c>
      <c r="W60">
        <v>3.53</v>
      </c>
    </row>
    <row r="61" spans="1:23" x14ac:dyDescent="0.25">
      <c r="A61" s="5" t="s">
        <v>146</v>
      </c>
      <c r="B61" s="5" t="s">
        <v>147</v>
      </c>
      <c r="C61">
        <v>3.85</v>
      </c>
      <c r="D61">
        <v>2.93</v>
      </c>
      <c r="E61">
        <v>4.2300000000000004</v>
      </c>
      <c r="F61">
        <v>3.63</v>
      </c>
      <c r="G61">
        <v>4.07</v>
      </c>
      <c r="H61">
        <v>4.32</v>
      </c>
      <c r="I61">
        <v>2.81</v>
      </c>
      <c r="J61">
        <v>-2.7</v>
      </c>
      <c r="K61">
        <v>2.57</v>
      </c>
      <c r="L61">
        <v>1.33</v>
      </c>
      <c r="M61">
        <v>0.28000000000000003</v>
      </c>
      <c r="N61">
        <v>1.2</v>
      </c>
      <c r="O61">
        <v>0.47</v>
      </c>
      <c r="P61">
        <v>2.4300000000000002</v>
      </c>
      <c r="Q61">
        <v>4.37</v>
      </c>
      <c r="R61">
        <v>4.3</v>
      </c>
      <c r="S61">
        <v>1.08</v>
      </c>
      <c r="T61">
        <v>-19.54</v>
      </c>
      <c r="U61">
        <v>-2.1</v>
      </c>
      <c r="V61">
        <v>4.7699999999999996</v>
      </c>
      <c r="W61">
        <v>1.32</v>
      </c>
    </row>
    <row r="62" spans="1:23" x14ac:dyDescent="0.25">
      <c r="A62" s="5" t="s">
        <v>148</v>
      </c>
      <c r="B62" s="5" t="s">
        <v>148</v>
      </c>
      <c r="C62">
        <v>2.27</v>
      </c>
      <c r="D62">
        <v>1.49</v>
      </c>
      <c r="E62">
        <v>2.4500000000000002</v>
      </c>
      <c r="F62">
        <v>1.8</v>
      </c>
      <c r="G62">
        <v>2.2599999999999998</v>
      </c>
      <c r="H62">
        <v>2.2599999999999998</v>
      </c>
      <c r="I62">
        <v>0.79</v>
      </c>
      <c r="J62">
        <v>-4.87</v>
      </c>
      <c r="K62">
        <v>0.45</v>
      </c>
      <c r="L62">
        <v>1.33</v>
      </c>
      <c r="M62">
        <v>0.28000000000000003</v>
      </c>
      <c r="N62">
        <v>1.2</v>
      </c>
      <c r="O62">
        <v>0.47</v>
      </c>
      <c r="P62">
        <v>2.4300000000000002</v>
      </c>
      <c r="Q62">
        <v>4.37</v>
      </c>
      <c r="R62">
        <v>4.3</v>
      </c>
      <c r="S62">
        <v>1.08</v>
      </c>
      <c r="T62">
        <v>-19.54</v>
      </c>
      <c r="U62">
        <v>-2.1</v>
      </c>
      <c r="V62">
        <v>4.7699999999999996</v>
      </c>
      <c r="W62">
        <v>1.32</v>
      </c>
    </row>
    <row r="63" spans="1:23" x14ac:dyDescent="0.25">
      <c r="A63" s="5" t="s">
        <v>149</v>
      </c>
      <c r="B63" s="5" t="s">
        <v>150</v>
      </c>
      <c r="C63">
        <v>14.47</v>
      </c>
      <c r="D63">
        <v>15.04</v>
      </c>
      <c r="E63">
        <v>14.43</v>
      </c>
      <c r="F63">
        <v>17.940000000000001</v>
      </c>
      <c r="G63">
        <v>22.36</v>
      </c>
      <c r="H63">
        <v>23.03</v>
      </c>
      <c r="I63">
        <v>18.59</v>
      </c>
      <c r="J63">
        <v>13.91</v>
      </c>
      <c r="K63">
        <v>12.95</v>
      </c>
      <c r="L63">
        <v>11.93</v>
      </c>
      <c r="M63">
        <v>18.010000000000002</v>
      </c>
      <c r="N63">
        <v>12.92</v>
      </c>
      <c r="O63">
        <v>13.21</v>
      </c>
      <c r="P63">
        <v>12.25</v>
      </c>
      <c r="Q63">
        <v>13.03</v>
      </c>
      <c r="R63">
        <v>15.44</v>
      </c>
      <c r="S63">
        <v>16.93</v>
      </c>
      <c r="T63">
        <v>10.75</v>
      </c>
      <c r="U63">
        <v>10.35</v>
      </c>
      <c r="V63">
        <v>13.43</v>
      </c>
      <c r="W63">
        <v>12.39</v>
      </c>
    </row>
    <row r="64" spans="1:23" x14ac:dyDescent="0.25">
      <c r="A64" s="5" t="s">
        <v>151</v>
      </c>
      <c r="B64" s="5" t="s">
        <v>152</v>
      </c>
      <c r="C64">
        <v>27.09</v>
      </c>
      <c r="D64">
        <v>29.88</v>
      </c>
      <c r="E64">
        <v>30.05</v>
      </c>
      <c r="F64">
        <v>26.16</v>
      </c>
      <c r="G64">
        <v>26.51</v>
      </c>
      <c r="H64">
        <v>26.33</v>
      </c>
      <c r="I64">
        <v>27.14</v>
      </c>
      <c r="J64">
        <v>28.3</v>
      </c>
      <c r="K64">
        <v>32.590000000000003</v>
      </c>
      <c r="L64">
        <v>33.67</v>
      </c>
      <c r="M64">
        <v>32.82</v>
      </c>
      <c r="N64">
        <v>35.01</v>
      </c>
      <c r="O64">
        <v>37.49</v>
      </c>
      <c r="P64">
        <v>38.159999999999997</v>
      </c>
      <c r="Q64">
        <v>38.770000000000003</v>
      </c>
      <c r="R64">
        <v>35.19</v>
      </c>
      <c r="S64">
        <v>29.13</v>
      </c>
      <c r="T64">
        <v>28.15</v>
      </c>
      <c r="U64">
        <v>40.29</v>
      </c>
      <c r="V64">
        <v>34.380000000000003</v>
      </c>
      <c r="W64">
        <v>37.71</v>
      </c>
    </row>
    <row r="65" spans="1:23" x14ac:dyDescent="0.25">
      <c r="A65" s="5" t="s">
        <v>153</v>
      </c>
      <c r="B65" s="5" t="s">
        <v>154</v>
      </c>
      <c r="C65">
        <v>72.91</v>
      </c>
      <c r="D65">
        <v>70.12</v>
      </c>
      <c r="E65">
        <v>69.95</v>
      </c>
      <c r="F65">
        <v>73.84</v>
      </c>
      <c r="G65">
        <v>73.489999999999995</v>
      </c>
      <c r="H65">
        <v>73.67</v>
      </c>
      <c r="I65">
        <v>72.86</v>
      </c>
      <c r="J65">
        <v>71.7</v>
      </c>
      <c r="K65">
        <v>67.41</v>
      </c>
      <c r="L65">
        <v>66.33</v>
      </c>
      <c r="M65">
        <v>67.180000000000007</v>
      </c>
      <c r="N65">
        <v>64.989999999999995</v>
      </c>
      <c r="O65">
        <v>62.51</v>
      </c>
      <c r="P65">
        <v>61.84</v>
      </c>
      <c r="Q65">
        <v>61.23</v>
      </c>
      <c r="R65">
        <v>64.81</v>
      </c>
      <c r="S65">
        <v>70.87</v>
      </c>
      <c r="T65">
        <v>71.849999999999994</v>
      </c>
      <c r="U65">
        <v>59.71</v>
      </c>
      <c r="V65">
        <v>65.62</v>
      </c>
      <c r="W65">
        <v>62.29</v>
      </c>
    </row>
    <row r="66" spans="1:23" x14ac:dyDescent="0.25">
      <c r="A66" s="5" t="s">
        <v>155</v>
      </c>
      <c r="B66" s="5" t="s">
        <v>156</v>
      </c>
      <c r="C66">
        <v>269.17</v>
      </c>
      <c r="D66">
        <v>234.68</v>
      </c>
      <c r="E66">
        <v>232.79</v>
      </c>
      <c r="F66">
        <v>282.25</v>
      </c>
      <c r="G66">
        <v>277.25</v>
      </c>
      <c r="H66">
        <v>279.73</v>
      </c>
      <c r="I66">
        <v>268.49</v>
      </c>
      <c r="J66">
        <v>253.41</v>
      </c>
      <c r="K66">
        <v>206.81</v>
      </c>
      <c r="L66">
        <v>197.04</v>
      </c>
      <c r="M66">
        <v>204.68</v>
      </c>
      <c r="N66">
        <v>185.63</v>
      </c>
      <c r="O66">
        <v>166.75</v>
      </c>
      <c r="P66">
        <v>162.05000000000001</v>
      </c>
      <c r="Q66">
        <v>157.91999999999999</v>
      </c>
      <c r="R66">
        <v>184.17</v>
      </c>
      <c r="S66">
        <v>243.32</v>
      </c>
      <c r="T66">
        <v>255.27</v>
      </c>
      <c r="U66">
        <v>148.19999999999999</v>
      </c>
      <c r="V66">
        <v>190.86</v>
      </c>
      <c r="W66">
        <v>165.17</v>
      </c>
    </row>
    <row r="67" spans="1:23" x14ac:dyDescent="0.25">
      <c r="A67" s="5"/>
      <c r="B67" s="5"/>
    </row>
    <row r="68" spans="1:23" x14ac:dyDescent="0.25">
      <c r="A68" s="5" t="s">
        <v>157</v>
      </c>
      <c r="B68" s="5" t="s">
        <v>158</v>
      </c>
      <c r="C68">
        <v>14.47</v>
      </c>
      <c r="D68">
        <v>15.04</v>
      </c>
      <c r="E68">
        <v>14.43</v>
      </c>
      <c r="F68">
        <v>17.940000000000001</v>
      </c>
      <c r="G68">
        <v>22.36</v>
      </c>
      <c r="H68">
        <v>23.03</v>
      </c>
      <c r="I68">
        <v>18.59</v>
      </c>
      <c r="J68">
        <v>13.91</v>
      </c>
      <c r="K68">
        <v>12.95</v>
      </c>
      <c r="L68">
        <v>11.93</v>
      </c>
      <c r="M68">
        <v>18.010000000000002</v>
      </c>
      <c r="N68">
        <v>12.92</v>
      </c>
      <c r="O68">
        <v>13.21</v>
      </c>
      <c r="P68">
        <v>12.25</v>
      </c>
      <c r="Q68">
        <v>13.03</v>
      </c>
      <c r="R68">
        <v>15.44</v>
      </c>
      <c r="S68">
        <v>16.93</v>
      </c>
      <c r="T68">
        <v>10.75</v>
      </c>
      <c r="U68">
        <v>10.35</v>
      </c>
      <c r="V68">
        <v>13.43</v>
      </c>
    </row>
    <row r="69" spans="1:23" x14ac:dyDescent="0.25">
      <c r="A69" s="5" t="s">
        <v>159</v>
      </c>
      <c r="B69" s="5" t="s">
        <v>160</v>
      </c>
      <c r="C69">
        <v>22868.13</v>
      </c>
      <c r="D69">
        <v>13631.21</v>
      </c>
      <c r="E69">
        <v>21988.560000000001</v>
      </c>
      <c r="F69">
        <v>17114.52</v>
      </c>
      <c r="G69">
        <v>21650.03</v>
      </c>
      <c r="H69">
        <v>21173.06</v>
      </c>
      <c r="I69">
        <v>6883.79</v>
      </c>
      <c r="J69">
        <v>-39041.599999999999</v>
      </c>
      <c r="K69">
        <v>4104.6400000000003</v>
      </c>
      <c r="L69">
        <v>11738.23</v>
      </c>
      <c r="M69">
        <v>2383.52</v>
      </c>
      <c r="N69">
        <v>10487.98</v>
      </c>
      <c r="O69">
        <v>3970.69</v>
      </c>
      <c r="P69">
        <v>22494.67</v>
      </c>
      <c r="Q69">
        <v>39323.94</v>
      </c>
      <c r="R69">
        <v>33604.06</v>
      </c>
      <c r="S69">
        <v>9421.0499999999993</v>
      </c>
      <c r="T69">
        <v>-192236.12</v>
      </c>
      <c r="U69">
        <v>-26569.23</v>
      </c>
      <c r="V69">
        <v>43863.8</v>
      </c>
    </row>
    <row r="70" spans="1:23" x14ac:dyDescent="0.25">
      <c r="A70" s="5" t="s">
        <v>161</v>
      </c>
      <c r="B70" s="5" t="s">
        <v>162</v>
      </c>
      <c r="C70">
        <v>55925.49</v>
      </c>
      <c r="D70">
        <v>50352.42</v>
      </c>
      <c r="E70">
        <v>59612.45</v>
      </c>
      <c r="F70">
        <v>58630.84</v>
      </c>
      <c r="G70">
        <v>46759.81</v>
      </c>
      <c r="H70">
        <v>52476.47</v>
      </c>
      <c r="I70">
        <v>36491.49</v>
      </c>
      <c r="J70">
        <v>-28306.09</v>
      </c>
      <c r="K70">
        <v>41164.33</v>
      </c>
      <c r="L70">
        <v>38123.269999999997</v>
      </c>
      <c r="M70">
        <v>40594.19</v>
      </c>
      <c r="N70">
        <v>49787.839999999997</v>
      </c>
      <c r="O70">
        <v>36887.65</v>
      </c>
      <c r="P70">
        <v>37576.400000000001</v>
      </c>
      <c r="Q70">
        <v>53676.06</v>
      </c>
      <c r="R70">
        <v>71559.100000000006</v>
      </c>
      <c r="S70">
        <v>40819.550000000003</v>
      </c>
      <c r="T70">
        <v>-162345.57999999999</v>
      </c>
      <c r="U70">
        <v>21876.92</v>
      </c>
      <c r="V70">
        <v>57157.66</v>
      </c>
    </row>
    <row r="71" spans="1:23" x14ac:dyDescent="0.25">
      <c r="A71" s="5" t="s">
        <v>163</v>
      </c>
      <c r="B71" s="5" t="s">
        <v>164</v>
      </c>
      <c r="C71">
        <v>0.01</v>
      </c>
      <c r="D71">
        <v>0.01</v>
      </c>
      <c r="E71">
        <v>0.01</v>
      </c>
      <c r="F71">
        <v>0.01</v>
      </c>
      <c r="G71">
        <v>0.01</v>
      </c>
      <c r="H71">
        <v>0.01</v>
      </c>
      <c r="I71">
        <v>0.01</v>
      </c>
      <c r="J71">
        <v>0.01</v>
      </c>
      <c r="K71">
        <v>0.01</v>
      </c>
      <c r="L71">
        <v>0.01</v>
      </c>
      <c r="M71">
        <v>0.01</v>
      </c>
      <c r="N71">
        <v>0.01</v>
      </c>
      <c r="O71">
        <v>0.01</v>
      </c>
      <c r="P71">
        <v>0.01</v>
      </c>
      <c r="Q71">
        <v>0.01</v>
      </c>
      <c r="R71">
        <v>0.01</v>
      </c>
      <c r="S71">
        <v>0.01</v>
      </c>
      <c r="T71">
        <v>0.01</v>
      </c>
      <c r="U71">
        <v>0.01</v>
      </c>
      <c r="V71">
        <v>0.01</v>
      </c>
    </row>
    <row r="72" spans="1:23" x14ac:dyDescent="0.25">
      <c r="A72" s="5" t="s">
        <v>165</v>
      </c>
      <c r="B72" s="5" t="s">
        <v>166</v>
      </c>
      <c r="C72">
        <v>85.53</v>
      </c>
      <c r="D72">
        <v>84.96</v>
      </c>
      <c r="E72">
        <v>85.57</v>
      </c>
      <c r="F72">
        <v>82.06</v>
      </c>
      <c r="G72">
        <v>77.64</v>
      </c>
      <c r="H72">
        <v>76.97</v>
      </c>
      <c r="I72">
        <v>81.41</v>
      </c>
      <c r="J72">
        <v>86.09</v>
      </c>
      <c r="K72">
        <v>87.05</v>
      </c>
      <c r="L72">
        <v>88.07</v>
      </c>
      <c r="M72">
        <v>81.99</v>
      </c>
      <c r="N72">
        <v>87.08</v>
      </c>
      <c r="O72">
        <v>86.79</v>
      </c>
      <c r="P72">
        <v>87.75</v>
      </c>
      <c r="Q72">
        <v>86.97</v>
      </c>
      <c r="R72">
        <v>83.88</v>
      </c>
      <c r="S72">
        <v>82.4</v>
      </c>
      <c r="T72">
        <v>88.64</v>
      </c>
      <c r="U72">
        <v>89.16</v>
      </c>
      <c r="V72">
        <v>85.81</v>
      </c>
    </row>
    <row r="73" spans="1:23" x14ac:dyDescent="0.25">
      <c r="A73" s="5" t="s">
        <v>167</v>
      </c>
      <c r="B73" s="5" t="s">
        <v>168</v>
      </c>
      <c r="C73">
        <v>2.27</v>
      </c>
      <c r="D73">
        <v>1.49</v>
      </c>
      <c r="E73">
        <v>2.4500000000000002</v>
      </c>
      <c r="F73">
        <v>1.8</v>
      </c>
      <c r="G73">
        <v>2.2599999999999998</v>
      </c>
      <c r="H73">
        <v>2.2599999999999998</v>
      </c>
      <c r="I73">
        <v>0.79</v>
      </c>
      <c r="J73">
        <v>-4.87</v>
      </c>
      <c r="K73">
        <v>0.45</v>
      </c>
      <c r="L73">
        <v>1.33</v>
      </c>
      <c r="M73">
        <v>0.28000000000000003</v>
      </c>
      <c r="N73">
        <v>1.2</v>
      </c>
      <c r="O73">
        <v>0.47</v>
      </c>
      <c r="P73">
        <v>2.4300000000000002</v>
      </c>
      <c r="Q73">
        <v>4.37</v>
      </c>
      <c r="R73">
        <v>4.3</v>
      </c>
      <c r="S73">
        <v>1.08</v>
      </c>
      <c r="T73">
        <v>-19.54</v>
      </c>
      <c r="U73">
        <v>-2.1</v>
      </c>
      <c r="V73">
        <v>4.7699999999999996</v>
      </c>
    </row>
    <row r="74" spans="1:23" x14ac:dyDescent="0.25">
      <c r="A74" s="5" t="s">
        <v>169</v>
      </c>
      <c r="B74" s="5" t="s">
        <v>170</v>
      </c>
      <c r="C74">
        <v>6.86</v>
      </c>
      <c r="D74">
        <v>6.88</v>
      </c>
      <c r="E74">
        <v>8.23</v>
      </c>
      <c r="F74">
        <v>7.94</v>
      </c>
      <c r="G74">
        <v>6.37</v>
      </c>
      <c r="H74">
        <v>7.16</v>
      </c>
      <c r="I74">
        <v>5.15</v>
      </c>
      <c r="J74">
        <v>-4.49</v>
      </c>
      <c r="K74">
        <v>5.69</v>
      </c>
      <c r="L74">
        <v>5.43</v>
      </c>
      <c r="M74">
        <v>5.84</v>
      </c>
      <c r="N74">
        <v>7.16</v>
      </c>
      <c r="O74">
        <v>5.42</v>
      </c>
      <c r="P74">
        <v>4.8899999999999997</v>
      </c>
      <c r="Q74">
        <v>7.41</v>
      </c>
      <c r="R74" t="s">
        <v>67</v>
      </c>
      <c r="S74" t="s">
        <v>67</v>
      </c>
      <c r="T74" t="s">
        <v>67</v>
      </c>
      <c r="U74" t="s">
        <v>67</v>
      </c>
      <c r="V74" t="s">
        <v>67</v>
      </c>
    </row>
    <row r="75" spans="1:23" x14ac:dyDescent="0.25">
      <c r="A75" s="5" t="s">
        <v>171</v>
      </c>
      <c r="B75" s="5" t="s">
        <v>172</v>
      </c>
      <c r="C75">
        <v>21.72</v>
      </c>
      <c r="D75">
        <v>25.02</v>
      </c>
      <c r="E75">
        <v>25.41</v>
      </c>
      <c r="F75">
        <v>24.05</v>
      </c>
      <c r="G75">
        <v>26.31</v>
      </c>
      <c r="H75">
        <v>25.55</v>
      </c>
      <c r="I75">
        <v>24.83</v>
      </c>
      <c r="J75">
        <v>27.89</v>
      </c>
      <c r="K75">
        <v>33.08</v>
      </c>
      <c r="L75">
        <v>33.770000000000003</v>
      </c>
      <c r="M75">
        <v>34.700000000000003</v>
      </c>
      <c r="N75">
        <v>37.299999999999997</v>
      </c>
      <c r="O75">
        <v>40.22</v>
      </c>
      <c r="P75">
        <v>40.78</v>
      </c>
      <c r="Q75">
        <v>41.43</v>
      </c>
      <c r="R75">
        <v>37.5</v>
      </c>
      <c r="S75">
        <v>31.11</v>
      </c>
      <c r="T75">
        <v>28.18</v>
      </c>
      <c r="U75">
        <v>41.57</v>
      </c>
      <c r="V75">
        <v>36.03</v>
      </c>
    </row>
    <row r="76" spans="1:23" x14ac:dyDescent="0.25">
      <c r="A76" s="5" t="s">
        <v>173</v>
      </c>
      <c r="B76" s="5" t="s">
        <v>174</v>
      </c>
      <c r="C76">
        <v>75.010000000000005</v>
      </c>
      <c r="D76">
        <v>75.040000000000006</v>
      </c>
      <c r="E76">
        <v>74.52</v>
      </c>
      <c r="F76">
        <v>80.41</v>
      </c>
      <c r="G76">
        <v>95.93</v>
      </c>
      <c r="H76">
        <v>105.67</v>
      </c>
      <c r="I76">
        <v>97.63</v>
      </c>
      <c r="J76">
        <v>65.28</v>
      </c>
      <c r="K76">
        <v>65.19</v>
      </c>
      <c r="L76">
        <v>57.63</v>
      </c>
      <c r="M76">
        <v>92.81</v>
      </c>
      <c r="N76">
        <v>63.97</v>
      </c>
      <c r="O76">
        <v>68.680000000000007</v>
      </c>
      <c r="P76">
        <v>72.22</v>
      </c>
      <c r="Q76">
        <v>66.78</v>
      </c>
      <c r="R76" t="s">
        <v>67</v>
      </c>
      <c r="S76" t="s">
        <v>67</v>
      </c>
      <c r="T76" t="s">
        <v>67</v>
      </c>
      <c r="U76" t="s">
        <v>67</v>
      </c>
      <c r="V76" t="s">
        <v>67</v>
      </c>
    </row>
    <row r="77" spans="1:23" x14ac:dyDescent="0.25">
      <c r="A77" s="5" t="s">
        <v>175</v>
      </c>
      <c r="B77" s="5" t="s">
        <v>176</v>
      </c>
      <c r="C77">
        <v>14330.61</v>
      </c>
      <c r="D77">
        <v>18710.73</v>
      </c>
      <c r="E77">
        <v>19520.099999999999</v>
      </c>
      <c r="F77">
        <v>23010.84</v>
      </c>
      <c r="G77">
        <v>23633.91</v>
      </c>
      <c r="H77">
        <v>20366.64</v>
      </c>
      <c r="I77">
        <v>18916.75</v>
      </c>
      <c r="J77">
        <v>11839.54</v>
      </c>
      <c r="K77">
        <v>10197.56</v>
      </c>
      <c r="L77">
        <v>12228.43</v>
      </c>
      <c r="M77">
        <v>12385.24</v>
      </c>
      <c r="N77">
        <v>13301.05</v>
      </c>
      <c r="O77">
        <v>20845.580000000002</v>
      </c>
      <c r="P77">
        <v>18534.25</v>
      </c>
      <c r="Q77">
        <v>16540.12</v>
      </c>
      <c r="R77">
        <v>18009.419999999998</v>
      </c>
      <c r="S77">
        <v>17841.5</v>
      </c>
      <c r="T77">
        <v>17337.740000000002</v>
      </c>
      <c r="U77">
        <v>22327.15</v>
      </c>
      <c r="V77">
        <v>29481.9</v>
      </c>
    </row>
    <row r="78" spans="1:23" x14ac:dyDescent="0.25">
      <c r="A78" s="5" t="s">
        <v>177</v>
      </c>
      <c r="B78" s="5" t="s">
        <v>178</v>
      </c>
      <c r="C78">
        <v>0</v>
      </c>
      <c r="D78">
        <v>0</v>
      </c>
      <c r="E78">
        <v>-84</v>
      </c>
      <c r="F78">
        <v>-70</v>
      </c>
      <c r="G78">
        <v>-71</v>
      </c>
      <c r="H78">
        <v>-85</v>
      </c>
      <c r="I78">
        <v>-130</v>
      </c>
      <c r="J78">
        <v>0</v>
      </c>
      <c r="K78">
        <v>0</v>
      </c>
      <c r="L78">
        <v>40</v>
      </c>
      <c r="M78">
        <v>0</v>
      </c>
      <c r="N78">
        <v>0</v>
      </c>
      <c r="O78">
        <v>0</v>
      </c>
      <c r="P78">
        <v>-163</v>
      </c>
      <c r="Q78">
        <v>0</v>
      </c>
      <c r="R78">
        <v>0</v>
      </c>
      <c r="S78">
        <v>0</v>
      </c>
      <c r="T78">
        <v>-483</v>
      </c>
      <c r="U78">
        <v>-685</v>
      </c>
      <c r="V78" t="s">
        <v>67</v>
      </c>
    </row>
    <row r="79" spans="1:23" x14ac:dyDescent="0.25">
      <c r="A79" s="5" t="s">
        <v>179</v>
      </c>
      <c r="B79" s="5" t="s">
        <v>180</v>
      </c>
      <c r="C79">
        <v>6.42</v>
      </c>
      <c r="D79">
        <v>0.95</v>
      </c>
      <c r="E79">
        <v>0.7</v>
      </c>
      <c r="F79">
        <v>3.99</v>
      </c>
      <c r="G79">
        <v>8.83</v>
      </c>
      <c r="H79">
        <v>2.2200000000000002</v>
      </c>
      <c r="I79">
        <v>0.37</v>
      </c>
      <c r="J79">
        <v>-0.81</v>
      </c>
      <c r="K79">
        <v>-6.02</v>
      </c>
      <c r="L79">
        <v>-2.5</v>
      </c>
      <c r="M79">
        <v>4.74</v>
      </c>
      <c r="N79">
        <v>-1.33</v>
      </c>
      <c r="O79">
        <v>1.85</v>
      </c>
      <c r="P79">
        <v>-0.92</v>
      </c>
      <c r="Q79">
        <v>2.97</v>
      </c>
      <c r="R79">
        <v>3.68</v>
      </c>
      <c r="S79">
        <v>3.99</v>
      </c>
      <c r="T79">
        <v>-1.62</v>
      </c>
      <c r="U79">
        <v>-3.77</v>
      </c>
      <c r="V79" t="s">
        <v>67</v>
      </c>
    </row>
    <row r="80" spans="1:23" x14ac:dyDescent="0.25">
      <c r="A80" s="5" t="s">
        <v>181</v>
      </c>
      <c r="B80" s="5" t="s">
        <v>182</v>
      </c>
      <c r="C80">
        <v>2.69</v>
      </c>
      <c r="D80">
        <v>1.88</v>
      </c>
      <c r="E80">
        <v>4.51</v>
      </c>
      <c r="F80">
        <v>5.01</v>
      </c>
      <c r="G80">
        <v>3.81</v>
      </c>
      <c r="H80">
        <v>0.59</v>
      </c>
      <c r="I80">
        <v>-2.15</v>
      </c>
      <c r="J80">
        <v>-3.11</v>
      </c>
      <c r="K80">
        <v>-1.26</v>
      </c>
      <c r="L80">
        <v>0.3</v>
      </c>
      <c r="M80">
        <v>1.75</v>
      </c>
      <c r="N80">
        <v>-0.13</v>
      </c>
      <c r="O80">
        <v>1.3</v>
      </c>
      <c r="P80">
        <v>1.91</v>
      </c>
      <c r="Q80">
        <v>3.55</v>
      </c>
      <c r="R80">
        <v>2.02</v>
      </c>
      <c r="S80">
        <v>-0.47</v>
      </c>
      <c r="T80" t="s">
        <v>67</v>
      </c>
      <c r="U80" t="s">
        <v>67</v>
      </c>
      <c r="V80" t="s">
        <v>67</v>
      </c>
    </row>
    <row r="81" spans="1:23" x14ac:dyDescent="0.25">
      <c r="A81" s="5" t="s">
        <v>183</v>
      </c>
      <c r="B81" s="5" t="s">
        <v>184</v>
      </c>
      <c r="C81">
        <v>4.18</v>
      </c>
      <c r="D81">
        <v>3.34</v>
      </c>
      <c r="E81">
        <v>3.22</v>
      </c>
      <c r="F81">
        <v>2.92</v>
      </c>
      <c r="G81">
        <v>0.92</v>
      </c>
      <c r="H81">
        <v>-1.35</v>
      </c>
      <c r="I81">
        <v>-0.84</v>
      </c>
      <c r="J81">
        <v>-1.18</v>
      </c>
      <c r="K81">
        <v>-0.65</v>
      </c>
      <c r="L81">
        <v>0.37</v>
      </c>
      <c r="M81">
        <v>1.46</v>
      </c>
      <c r="N81">
        <v>1.25</v>
      </c>
      <c r="O81">
        <v>2.31</v>
      </c>
      <c r="P81">
        <v>1.62</v>
      </c>
      <c r="Q81">
        <v>1.05</v>
      </c>
      <c r="R81" t="s">
        <v>67</v>
      </c>
      <c r="S81" t="s">
        <v>67</v>
      </c>
      <c r="T81" t="s">
        <v>67</v>
      </c>
      <c r="U81" t="s">
        <v>67</v>
      </c>
      <c r="V81" t="s">
        <v>67</v>
      </c>
    </row>
    <row r="82" spans="1:23" x14ac:dyDescent="0.25">
      <c r="A82" s="5" t="s">
        <v>185</v>
      </c>
      <c r="B82" s="5" t="s">
        <v>186</v>
      </c>
      <c r="C82">
        <v>1.42</v>
      </c>
      <c r="D82">
        <v>1.25</v>
      </c>
      <c r="E82">
        <v>1.02</v>
      </c>
      <c r="F82">
        <v>1.1299999999999999</v>
      </c>
      <c r="G82">
        <v>0.64</v>
      </c>
      <c r="H82">
        <v>0.06</v>
      </c>
      <c r="I82">
        <v>0.2</v>
      </c>
      <c r="J82">
        <v>0.56999999999999995</v>
      </c>
      <c r="K82">
        <v>0.48</v>
      </c>
      <c r="L82">
        <v>0.71</v>
      </c>
      <c r="M82" t="s">
        <v>67</v>
      </c>
      <c r="N82" t="s">
        <v>67</v>
      </c>
      <c r="O82" t="s">
        <v>67</v>
      </c>
      <c r="P82" t="s">
        <v>67</v>
      </c>
      <c r="Q82" t="s">
        <v>67</v>
      </c>
      <c r="R82" t="s">
        <v>67</v>
      </c>
      <c r="S82" t="s">
        <v>67</v>
      </c>
      <c r="T82" t="s">
        <v>67</v>
      </c>
      <c r="U82" t="s">
        <v>67</v>
      </c>
      <c r="V82" t="s">
        <v>67</v>
      </c>
    </row>
    <row r="83" spans="1:23" x14ac:dyDescent="0.25">
      <c r="A83" s="5" t="s">
        <v>187</v>
      </c>
      <c r="B83" s="5" t="s">
        <v>188</v>
      </c>
      <c r="C83">
        <v>78.53</v>
      </c>
      <c r="D83">
        <v>-37.42</v>
      </c>
      <c r="E83">
        <v>29.38</v>
      </c>
      <c r="F83">
        <v>-17.79</v>
      </c>
      <c r="G83">
        <v>11.29</v>
      </c>
      <c r="H83">
        <v>214.41</v>
      </c>
      <c r="I83">
        <v>-117.7</v>
      </c>
      <c r="J83">
        <v>-1043.45</v>
      </c>
      <c r="K83">
        <v>-67.14</v>
      </c>
      <c r="L83">
        <v>380.17</v>
      </c>
      <c r="M83">
        <v>-76.2</v>
      </c>
      <c r="N83">
        <v>160.63</v>
      </c>
      <c r="O83">
        <v>-82.02</v>
      </c>
      <c r="P83">
        <v>-43.32</v>
      </c>
      <c r="Q83">
        <v>20.5</v>
      </c>
      <c r="R83">
        <v>269.83</v>
      </c>
      <c r="S83">
        <v>-105.1</v>
      </c>
      <c r="T83">
        <v>611.84</v>
      </c>
      <c r="U83">
        <v>-158.29</v>
      </c>
      <c r="V83">
        <v>372.94</v>
      </c>
    </row>
    <row r="84" spans="1:23" x14ac:dyDescent="0.25">
      <c r="A84" s="5" t="s">
        <v>189</v>
      </c>
      <c r="B84" s="5" t="s">
        <v>190</v>
      </c>
      <c r="C84">
        <v>23.5</v>
      </c>
      <c r="D84">
        <v>-8.61</v>
      </c>
      <c r="E84">
        <v>7.63</v>
      </c>
      <c r="F84">
        <v>69.3</v>
      </c>
      <c r="G84">
        <v>36</v>
      </c>
      <c r="H84">
        <v>-315.58</v>
      </c>
      <c r="I84">
        <v>-409.43</v>
      </c>
      <c r="J84">
        <v>-243.47</v>
      </c>
      <c r="K84">
        <v>78.94</v>
      </c>
      <c r="L84">
        <v>154.87</v>
      </c>
      <c r="M84">
        <v>0.8</v>
      </c>
      <c r="N84">
        <v>11.76</v>
      </c>
      <c r="O84">
        <v>-34.950000000000003</v>
      </c>
      <c r="P84">
        <v>82.34</v>
      </c>
      <c r="Q84">
        <v>61.74</v>
      </c>
      <c r="R84">
        <v>258.86</v>
      </c>
      <c r="S84">
        <v>116.15</v>
      </c>
      <c r="T84">
        <v>275.5</v>
      </c>
      <c r="U84" t="s">
        <v>67</v>
      </c>
      <c r="V84" t="s">
        <v>67</v>
      </c>
    </row>
    <row r="85" spans="1:23" x14ac:dyDescent="0.25">
      <c r="A85" s="5" t="s">
        <v>191</v>
      </c>
      <c r="B85" s="5" t="s">
        <v>192</v>
      </c>
      <c r="C85">
        <v>12.8</v>
      </c>
      <c r="D85">
        <v>39.97</v>
      </c>
      <c r="E85">
        <v>23.92</v>
      </c>
      <c r="F85">
        <v>-190.65</v>
      </c>
      <c r="G85">
        <v>-200.52</v>
      </c>
      <c r="H85">
        <v>-126.74</v>
      </c>
      <c r="I85">
        <v>-184.86</v>
      </c>
      <c r="J85">
        <v>-129.19999999999999</v>
      </c>
      <c r="K85">
        <v>63.09</v>
      </c>
      <c r="L85">
        <v>67.849999999999994</v>
      </c>
      <c r="M85">
        <v>-4.08</v>
      </c>
      <c r="N85">
        <v>65.12</v>
      </c>
      <c r="O85">
        <v>11.98</v>
      </c>
      <c r="P85">
        <v>150.75</v>
      </c>
      <c r="Q85">
        <v>127.76</v>
      </c>
      <c r="R85">
        <v>198.24</v>
      </c>
      <c r="S85" t="s">
        <v>67</v>
      </c>
      <c r="T85" t="s">
        <v>67</v>
      </c>
      <c r="U85" t="s">
        <v>67</v>
      </c>
      <c r="V85" t="s">
        <v>67</v>
      </c>
    </row>
    <row r="86" spans="1:23" x14ac:dyDescent="0.25">
      <c r="A86" s="5" t="s">
        <v>193</v>
      </c>
      <c r="B86" s="5" t="s">
        <v>194</v>
      </c>
      <c r="C86">
        <v>-56.97</v>
      </c>
      <c r="D86">
        <v>-72.45</v>
      </c>
      <c r="E86">
        <v>-52.64</v>
      </c>
      <c r="F86">
        <v>-63.78</v>
      </c>
      <c r="G86">
        <v>-66.33</v>
      </c>
      <c r="H86">
        <v>-65.41</v>
      </c>
      <c r="I86">
        <v>-59.87</v>
      </c>
      <c r="J86">
        <v>-58.61</v>
      </c>
      <c r="K86">
        <v>106.92</v>
      </c>
      <c r="L86">
        <v>97.8</v>
      </c>
      <c r="M86">
        <v>97.08</v>
      </c>
      <c r="N86" t="s">
        <v>67</v>
      </c>
      <c r="O86" t="s">
        <v>67</v>
      </c>
      <c r="P86" t="s">
        <v>67</v>
      </c>
      <c r="Q86" t="s">
        <v>67</v>
      </c>
      <c r="R86" t="s">
        <v>67</v>
      </c>
      <c r="S86" t="s">
        <v>67</v>
      </c>
      <c r="T86" t="s">
        <v>67</v>
      </c>
      <c r="U86" t="s">
        <v>67</v>
      </c>
      <c r="V86" t="s">
        <v>67</v>
      </c>
    </row>
    <row r="87" spans="1:23" x14ac:dyDescent="0.25">
      <c r="A87" s="5" t="s">
        <v>195</v>
      </c>
      <c r="B87" s="5" t="s">
        <v>196</v>
      </c>
      <c r="C87">
        <v>1.39</v>
      </c>
      <c r="D87">
        <v>0.81</v>
      </c>
      <c r="E87">
        <v>0.84</v>
      </c>
      <c r="F87">
        <v>-0.15</v>
      </c>
      <c r="G87">
        <v>-0.12</v>
      </c>
      <c r="H87">
        <v>-0.16</v>
      </c>
      <c r="I87">
        <v>-0.32</v>
      </c>
      <c r="J87" t="s">
        <v>67</v>
      </c>
      <c r="K87">
        <v>1.08</v>
      </c>
      <c r="L87">
        <v>0.36</v>
      </c>
      <c r="M87">
        <v>-31.52</v>
      </c>
      <c r="N87">
        <v>0.49</v>
      </c>
      <c r="O87">
        <v>9.64</v>
      </c>
      <c r="P87">
        <v>0.12</v>
      </c>
      <c r="Q87">
        <v>0.08</v>
      </c>
      <c r="R87">
        <v>0.08</v>
      </c>
      <c r="S87" t="s">
        <v>67</v>
      </c>
      <c r="T87" t="s">
        <v>67</v>
      </c>
      <c r="U87" t="s">
        <v>67</v>
      </c>
      <c r="V87" t="s">
        <v>67</v>
      </c>
    </row>
    <row r="88" spans="1:23" x14ac:dyDescent="0.25">
      <c r="A88" s="5" t="s">
        <v>197</v>
      </c>
      <c r="B88" s="5" t="s">
        <v>198</v>
      </c>
      <c r="C88">
        <v>18.2</v>
      </c>
      <c r="D88">
        <v>-14.73</v>
      </c>
      <c r="E88">
        <v>2.39</v>
      </c>
      <c r="F88">
        <v>30.39</v>
      </c>
      <c r="G88">
        <v>-3.02</v>
      </c>
      <c r="H88">
        <v>47</v>
      </c>
      <c r="I88">
        <v>-229.4</v>
      </c>
      <c r="J88">
        <v>-168.21</v>
      </c>
      <c r="K88">
        <v>1.47</v>
      </c>
      <c r="L88">
        <v>-8.43</v>
      </c>
      <c r="M88">
        <v>-14.6</v>
      </c>
      <c r="N88">
        <v>33.18</v>
      </c>
      <c r="O88">
        <v>-0.02</v>
      </c>
      <c r="P88">
        <v>-30.64</v>
      </c>
      <c r="Q88">
        <v>-22.76</v>
      </c>
      <c r="R88">
        <v>81.760000000000005</v>
      </c>
      <c r="S88">
        <v>-126.15</v>
      </c>
      <c r="T88">
        <v>-830.1</v>
      </c>
      <c r="U88">
        <v>-63.17</v>
      </c>
      <c r="V88">
        <v>27.15</v>
      </c>
    </row>
    <row r="89" spans="1:23" x14ac:dyDescent="0.25">
      <c r="A89" s="5" t="s">
        <v>199</v>
      </c>
      <c r="B89" s="5" t="s">
        <v>200</v>
      </c>
      <c r="C89">
        <v>1.95</v>
      </c>
      <c r="D89">
        <v>6.02</v>
      </c>
      <c r="E89">
        <v>9.92</v>
      </c>
      <c r="F89">
        <v>24.79</v>
      </c>
      <c r="G89">
        <v>-61.81</v>
      </c>
      <c r="H89">
        <v>-116.87</v>
      </c>
      <c r="I89">
        <v>-132.05000000000001</v>
      </c>
      <c r="J89">
        <v>-58.39</v>
      </c>
      <c r="K89">
        <v>-7.19</v>
      </c>
      <c r="L89">
        <v>3.38</v>
      </c>
      <c r="M89">
        <v>6.19</v>
      </c>
      <c r="N89">
        <v>0.84</v>
      </c>
      <c r="O89">
        <v>-17.809999999999999</v>
      </c>
      <c r="P89">
        <v>9.4499999999999993</v>
      </c>
      <c r="Q89">
        <v>-22.38</v>
      </c>
      <c r="R89">
        <v>-291.5</v>
      </c>
      <c r="S89">
        <v>-339.81</v>
      </c>
      <c r="T89">
        <v>-288.70999999999998</v>
      </c>
      <c r="U89" t="s">
        <v>67</v>
      </c>
      <c r="V89" t="s">
        <v>67</v>
      </c>
    </row>
    <row r="90" spans="1:23" x14ac:dyDescent="0.25">
      <c r="A90" s="5" t="s">
        <v>201</v>
      </c>
      <c r="B90" s="5" t="s">
        <v>202</v>
      </c>
      <c r="C90">
        <v>6.65</v>
      </c>
      <c r="D90">
        <v>12.41</v>
      </c>
      <c r="E90">
        <v>-30.53</v>
      </c>
      <c r="F90">
        <v>-64.650000000000006</v>
      </c>
      <c r="G90">
        <v>-70.430000000000007</v>
      </c>
      <c r="H90">
        <v>-71.510000000000005</v>
      </c>
      <c r="I90">
        <v>-83.83</v>
      </c>
      <c r="J90">
        <v>-31.32</v>
      </c>
      <c r="K90">
        <v>2.3199999999999998</v>
      </c>
      <c r="L90">
        <v>-4.0999999999999996</v>
      </c>
      <c r="M90">
        <v>-6.97</v>
      </c>
      <c r="N90">
        <v>12.3</v>
      </c>
      <c r="O90">
        <v>-19.559999999999999</v>
      </c>
      <c r="P90">
        <v>-185.58</v>
      </c>
      <c r="Q90">
        <v>-192.08</v>
      </c>
      <c r="R90">
        <v>-182.1</v>
      </c>
      <c r="S90" t="s">
        <v>67</v>
      </c>
      <c r="T90" t="s">
        <v>67</v>
      </c>
      <c r="U90" t="s">
        <v>67</v>
      </c>
      <c r="V90" t="s">
        <v>67</v>
      </c>
    </row>
    <row r="91" spans="1:23" x14ac:dyDescent="0.25">
      <c r="A91" s="5" t="s">
        <v>203</v>
      </c>
      <c r="B91" s="5" t="s">
        <v>204</v>
      </c>
      <c r="C91">
        <v>-32.43</v>
      </c>
      <c r="D91">
        <v>-35.71</v>
      </c>
      <c r="E91">
        <v>-30.92</v>
      </c>
      <c r="F91">
        <v>-31.16</v>
      </c>
      <c r="G91">
        <v>-37.270000000000003</v>
      </c>
      <c r="H91">
        <v>-39.24</v>
      </c>
      <c r="I91">
        <v>-35.770000000000003</v>
      </c>
      <c r="J91">
        <v>-25.44</v>
      </c>
      <c r="K91">
        <v>-91.63</v>
      </c>
      <c r="L91">
        <v>-98.09</v>
      </c>
      <c r="M91">
        <v>-94.53</v>
      </c>
      <c r="N91" t="s">
        <v>67</v>
      </c>
      <c r="O91" t="s">
        <v>67</v>
      </c>
      <c r="P91" t="s">
        <v>67</v>
      </c>
      <c r="Q91" t="s">
        <v>67</v>
      </c>
      <c r="R91" t="s">
        <v>67</v>
      </c>
      <c r="S91" t="s">
        <v>67</v>
      </c>
      <c r="T91" t="s">
        <v>67</v>
      </c>
      <c r="U91" t="s">
        <v>67</v>
      </c>
      <c r="V91" t="s">
        <v>67</v>
      </c>
    </row>
    <row r="92" spans="1:23" x14ac:dyDescent="0.25">
      <c r="A92" s="5" t="s">
        <v>205</v>
      </c>
      <c r="B92" s="5" t="s">
        <v>206</v>
      </c>
      <c r="C92">
        <v>-23.41</v>
      </c>
      <c r="D92">
        <v>-4.1500000000000004</v>
      </c>
      <c r="E92">
        <v>-16.670000000000002</v>
      </c>
      <c r="F92">
        <v>-4.09</v>
      </c>
      <c r="G92">
        <v>14.25</v>
      </c>
      <c r="H92">
        <v>5.65</v>
      </c>
      <c r="I92">
        <v>55.11</v>
      </c>
      <c r="J92">
        <v>16.100000000000001</v>
      </c>
      <c r="K92">
        <v>-16.61</v>
      </c>
      <c r="L92">
        <v>-0.35</v>
      </c>
      <c r="M92">
        <v>-6.89</v>
      </c>
      <c r="N92">
        <v>-36.19</v>
      </c>
      <c r="O92">
        <v>12.47</v>
      </c>
      <c r="P92">
        <v>7.87</v>
      </c>
      <c r="Q92">
        <v>-8.16</v>
      </c>
      <c r="R92">
        <v>0.94</v>
      </c>
      <c r="S92">
        <v>2.91</v>
      </c>
      <c r="T92">
        <v>-31.28</v>
      </c>
      <c r="U92">
        <v>-38.229999999999997</v>
      </c>
      <c r="V92" t="s">
        <v>67</v>
      </c>
    </row>
    <row r="93" spans="1:23" x14ac:dyDescent="0.25">
      <c r="A93" s="5" t="s">
        <v>207</v>
      </c>
      <c r="B93" s="5" t="s">
        <v>208</v>
      </c>
      <c r="C93">
        <v>-14.74</v>
      </c>
      <c r="D93">
        <v>-8.3000000000000007</v>
      </c>
      <c r="E93">
        <v>-2.17</v>
      </c>
      <c r="F93">
        <v>5.27</v>
      </c>
      <c r="G93">
        <v>25</v>
      </c>
      <c r="H93">
        <v>25.62</v>
      </c>
      <c r="I93">
        <v>18.2</v>
      </c>
      <c r="J93">
        <v>-0.28999999999999998</v>
      </c>
      <c r="K93">
        <v>-7.95</v>
      </c>
      <c r="L93">
        <v>-14.48</v>
      </c>
      <c r="M93">
        <v>-10.199999999999999</v>
      </c>
      <c r="N93">
        <v>-5.28</v>
      </c>
      <c r="O93">
        <v>4.0599999999999996</v>
      </c>
      <c r="P93">
        <v>0.22</v>
      </c>
      <c r="Q93">
        <v>-1.44</v>
      </c>
      <c r="R93">
        <v>-9.14</v>
      </c>
      <c r="S93">
        <v>-22.2</v>
      </c>
      <c r="T93" t="s">
        <v>67</v>
      </c>
      <c r="U93" t="s">
        <v>67</v>
      </c>
      <c r="V93" t="s">
        <v>67</v>
      </c>
    </row>
    <row r="94" spans="1:23" x14ac:dyDescent="0.25">
      <c r="A94" s="5" t="s">
        <v>209</v>
      </c>
      <c r="B94" s="5" t="s">
        <v>210</v>
      </c>
      <c r="C94">
        <v>-6.81</v>
      </c>
      <c r="D94">
        <v>-1</v>
      </c>
      <c r="E94">
        <v>10.85</v>
      </c>
      <c r="F94">
        <v>17.399999999999999</v>
      </c>
      <c r="G94">
        <v>14.9</v>
      </c>
      <c r="H94">
        <v>11.98</v>
      </c>
      <c r="I94">
        <v>9.4700000000000006</v>
      </c>
      <c r="J94">
        <v>-8.7899999999999991</v>
      </c>
      <c r="K94">
        <v>-9.51</v>
      </c>
      <c r="L94">
        <v>-4.62</v>
      </c>
      <c r="M94">
        <v>-6.18</v>
      </c>
      <c r="N94">
        <v>-4.6100000000000003</v>
      </c>
      <c r="O94">
        <v>3.21</v>
      </c>
      <c r="P94">
        <v>-5.54</v>
      </c>
      <c r="Q94">
        <v>-14.76</v>
      </c>
      <c r="R94" t="s">
        <v>67</v>
      </c>
      <c r="S94" t="s">
        <v>67</v>
      </c>
      <c r="T94" t="s">
        <v>67</v>
      </c>
      <c r="U94" t="s">
        <v>67</v>
      </c>
      <c r="V94" t="s">
        <v>67</v>
      </c>
    </row>
    <row r="95" spans="1:23" x14ac:dyDescent="0.25">
      <c r="A95" s="5" t="s">
        <v>211</v>
      </c>
      <c r="B95" s="5" t="s">
        <v>212</v>
      </c>
      <c r="C95">
        <v>2.58</v>
      </c>
      <c r="D95">
        <v>4.24</v>
      </c>
      <c r="E95">
        <v>1.03</v>
      </c>
      <c r="F95">
        <v>3.95</v>
      </c>
      <c r="G95">
        <v>5.14</v>
      </c>
      <c r="H95">
        <v>2.9</v>
      </c>
      <c r="I95">
        <v>2.4300000000000002</v>
      </c>
      <c r="J95">
        <v>-2.79</v>
      </c>
      <c r="K95">
        <v>-7.53</v>
      </c>
      <c r="L95">
        <v>-9.69</v>
      </c>
      <c r="M95" t="s">
        <v>67</v>
      </c>
      <c r="N95" t="s">
        <v>67</v>
      </c>
      <c r="O95" t="s">
        <v>67</v>
      </c>
      <c r="P95" t="s">
        <v>67</v>
      </c>
      <c r="Q95" t="s">
        <v>67</v>
      </c>
      <c r="R95" t="s">
        <v>67</v>
      </c>
      <c r="S95" t="s">
        <v>67</v>
      </c>
      <c r="T95" t="s">
        <v>67</v>
      </c>
      <c r="U95" t="s">
        <v>67</v>
      </c>
      <c r="V95" t="s">
        <v>67</v>
      </c>
    </row>
    <row r="96" spans="1:23" x14ac:dyDescent="0.25">
      <c r="A96" s="5" t="s">
        <v>213</v>
      </c>
      <c r="B96" s="5" t="s">
        <v>214</v>
      </c>
      <c r="C96">
        <v>-8224</v>
      </c>
      <c r="D96">
        <v>-7274</v>
      </c>
      <c r="E96">
        <v>-6974</v>
      </c>
      <c r="F96">
        <v>-6488</v>
      </c>
      <c r="G96">
        <v>-1364</v>
      </c>
      <c r="H96">
        <v>1600</v>
      </c>
      <c r="I96">
        <v>-533</v>
      </c>
      <c r="J96">
        <v>-7989</v>
      </c>
      <c r="K96">
        <v>-8473</v>
      </c>
      <c r="L96">
        <v>-11209</v>
      </c>
      <c r="M96">
        <v>-1782</v>
      </c>
      <c r="N96">
        <v>-8958</v>
      </c>
      <c r="O96">
        <v>-7270</v>
      </c>
      <c r="P96">
        <v>-6137</v>
      </c>
      <c r="Q96">
        <v>-8290</v>
      </c>
      <c r="R96">
        <v>16652</v>
      </c>
      <c r="S96">
        <v>19656</v>
      </c>
      <c r="T96">
        <v>13524</v>
      </c>
      <c r="U96">
        <v>17033</v>
      </c>
      <c r="V96">
        <v>16680</v>
      </c>
      <c r="W96">
        <v>11723</v>
      </c>
    </row>
  </sheetData>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Q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20" customWidth="1"/>
    <col min="13" max="13" width="10" customWidth="1"/>
    <col min="14" max="14" width="20" customWidth="1"/>
    <col min="15" max="15" width="11" customWidth="1"/>
    <col min="16" max="16" width="21" customWidth="1"/>
    <col min="17" max="17" width="10" customWidth="1"/>
  </cols>
  <sheetData>
    <row r="1" spans="1:17" ht="18.75" customHeight="1" x14ac:dyDescent="0.3">
      <c r="A1" s="1" t="s">
        <v>1522</v>
      </c>
      <c r="B1" s="2" t="s">
        <v>1523</v>
      </c>
      <c r="C1" s="2"/>
      <c r="D1" s="2"/>
      <c r="E1" s="2"/>
      <c r="F1" s="2" t="str">
        <f>HYPERLINK("dax-30_Stock_Data_EUR.xlsx#INDEX!A1", "Back to INDEX")</f>
        <v>Back to INDEX</v>
      </c>
      <c r="G1" s="2"/>
      <c r="H1" s="2"/>
      <c r="I1" s="2"/>
      <c r="J1" s="2"/>
      <c r="K1" s="2"/>
      <c r="L1" s="2"/>
      <c r="M1" s="2"/>
      <c r="N1" s="2"/>
      <c r="O1" s="2"/>
      <c r="P1" s="2"/>
      <c r="Q1" s="2"/>
    </row>
    <row r="2" spans="1:17" x14ac:dyDescent="0.25">
      <c r="A2" s="3"/>
      <c r="B2" s="4"/>
      <c r="C2" s="4"/>
      <c r="D2" s="4"/>
      <c r="E2" s="4"/>
      <c r="F2" s="4"/>
      <c r="G2" s="4"/>
      <c r="H2" s="4"/>
      <c r="I2" s="4"/>
      <c r="J2" s="4"/>
      <c r="K2" s="4"/>
      <c r="L2" s="4"/>
      <c r="M2" s="4"/>
      <c r="N2" s="4"/>
      <c r="O2" s="4"/>
      <c r="P2" s="4"/>
      <c r="Q2" s="4"/>
    </row>
    <row r="3" spans="1:17" x14ac:dyDescent="0.25">
      <c r="A3" s="5" t="s">
        <v>3</v>
      </c>
      <c r="C3" s="5" t="s">
        <v>4</v>
      </c>
      <c r="D3" s="5"/>
      <c r="G3" s="5" t="s">
        <v>5</v>
      </c>
      <c r="H3" s="5"/>
      <c r="J3" s="5" t="s">
        <v>6</v>
      </c>
      <c r="K3" s="5"/>
    </row>
    <row r="4" spans="1:17" x14ac:dyDescent="0.25">
      <c r="A4" s="5" t="s">
        <v>7</v>
      </c>
      <c r="B4" t="s">
        <v>365</v>
      </c>
      <c r="C4" s="5" t="s">
        <v>9</v>
      </c>
      <c r="D4" s="5"/>
      <c r="E4" t="s">
        <v>1524</v>
      </c>
      <c r="G4" t="s">
        <v>1049</v>
      </c>
      <c r="H4" t="s">
        <v>12</v>
      </c>
      <c r="J4" t="s">
        <v>225</v>
      </c>
      <c r="L4" t="s">
        <v>1525</v>
      </c>
    </row>
    <row r="5" spans="1:17" x14ac:dyDescent="0.25">
      <c r="A5" s="5" t="s">
        <v>15</v>
      </c>
      <c r="B5" t="s">
        <v>1526</v>
      </c>
      <c r="C5" s="5" t="s">
        <v>17</v>
      </c>
      <c r="D5" s="5"/>
      <c r="E5" t="s">
        <v>1527</v>
      </c>
      <c r="G5" t="s">
        <v>19</v>
      </c>
      <c r="H5" t="s">
        <v>20</v>
      </c>
      <c r="J5" t="s">
        <v>1168</v>
      </c>
      <c r="L5" t="s">
        <v>244</v>
      </c>
    </row>
    <row r="6" spans="1:17" x14ac:dyDescent="0.25">
      <c r="A6" s="5" t="s">
        <v>23</v>
      </c>
      <c r="B6" t="s">
        <v>1528</v>
      </c>
      <c r="C6" s="5" t="s">
        <v>25</v>
      </c>
      <c r="D6" s="5"/>
      <c r="E6" t="s">
        <v>1529</v>
      </c>
      <c r="G6" t="s">
        <v>1108</v>
      </c>
      <c r="H6" t="s">
        <v>28</v>
      </c>
      <c r="J6" t="s">
        <v>237</v>
      </c>
      <c r="L6" t="s">
        <v>1530</v>
      </c>
    </row>
    <row r="7" spans="1:17" x14ac:dyDescent="0.25">
      <c r="A7" s="5" t="s">
        <v>29</v>
      </c>
      <c r="B7" t="s">
        <v>277</v>
      </c>
      <c r="C7" s="5" t="s">
        <v>37</v>
      </c>
      <c r="D7" s="5"/>
      <c r="E7" t="s">
        <v>1531</v>
      </c>
      <c r="G7" t="s">
        <v>33</v>
      </c>
      <c r="H7" t="s">
        <v>34</v>
      </c>
      <c r="J7" t="s">
        <v>1449</v>
      </c>
      <c r="L7" t="s">
        <v>421</v>
      </c>
    </row>
    <row r="8" spans="1:17" x14ac:dyDescent="0.25">
      <c r="A8" s="5" t="s">
        <v>35</v>
      </c>
      <c r="B8" t="s">
        <v>36</v>
      </c>
      <c r="C8" s="5" t="s">
        <v>43</v>
      </c>
      <c r="D8" s="5"/>
      <c r="E8" t="s">
        <v>1532</v>
      </c>
      <c r="G8" t="s">
        <v>1533</v>
      </c>
      <c r="H8" t="s">
        <v>40</v>
      </c>
      <c r="J8" t="s">
        <v>605</v>
      </c>
      <c r="L8" t="s">
        <v>289</v>
      </c>
    </row>
    <row r="9" spans="1:17" x14ac:dyDescent="0.25">
      <c r="A9" s="5" t="s">
        <v>41</v>
      </c>
      <c r="B9" t="s">
        <v>42</v>
      </c>
      <c r="C9" s="5" t="s">
        <v>47</v>
      </c>
      <c r="D9" s="5"/>
      <c r="E9" t="s">
        <v>1534</v>
      </c>
      <c r="J9" t="s">
        <v>275</v>
      </c>
      <c r="L9" t="s">
        <v>569</v>
      </c>
    </row>
    <row r="10" spans="1:17" x14ac:dyDescent="0.25">
      <c r="A10" s="5" t="s">
        <v>45</v>
      </c>
      <c r="B10" t="s">
        <v>322</v>
      </c>
      <c r="C10" s="5"/>
      <c r="D10" s="5"/>
      <c r="J10" t="s">
        <v>1535</v>
      </c>
      <c r="L10" t="s">
        <v>1004</v>
      </c>
    </row>
    <row r="11" spans="1:17" x14ac:dyDescent="0.25">
      <c r="A11" s="5" t="s">
        <v>49</v>
      </c>
      <c r="B11" t="s">
        <v>323</v>
      </c>
      <c r="J11" t="s">
        <v>343</v>
      </c>
      <c r="L11" t="s">
        <v>1536</v>
      </c>
    </row>
    <row r="12" spans="1:17" x14ac:dyDescent="0.25">
      <c r="A12" s="5" t="s">
        <v>51</v>
      </c>
      <c r="B12" t="s">
        <v>720</v>
      </c>
      <c r="J12" t="s">
        <v>1537</v>
      </c>
      <c r="L12" t="s">
        <v>1538</v>
      </c>
    </row>
    <row r="13" spans="1:17" x14ac:dyDescent="0.25">
      <c r="A13" s="5" t="s">
        <v>53</v>
      </c>
      <c r="B13" t="s">
        <v>1539</v>
      </c>
    </row>
    <row r="14" spans="1:17" x14ac:dyDescent="0.25">
      <c r="A14" s="5" t="s">
        <v>55</v>
      </c>
      <c r="B14" t="s">
        <v>1540</v>
      </c>
    </row>
    <row r="15" spans="1:17" x14ac:dyDescent="0.25">
      <c r="A15" s="5" t="s">
        <v>57</v>
      </c>
      <c r="B15" t="s">
        <v>1541</v>
      </c>
    </row>
    <row r="16" spans="1:17" x14ac:dyDescent="0.25">
      <c r="A16" s="5" t="s">
        <v>59</v>
      </c>
      <c r="B16" t="s">
        <v>1542</v>
      </c>
    </row>
    <row r="17" spans="1:17" x14ac:dyDescent="0.25">
      <c r="A17" s="5" t="s">
        <v>61</v>
      </c>
      <c r="B17" t="s">
        <v>1543</v>
      </c>
    </row>
    <row r="18" spans="1:17" x14ac:dyDescent="0.25">
      <c r="A18" s="3"/>
      <c r="B18" s="4"/>
      <c r="C18" s="4"/>
      <c r="D18" s="4"/>
      <c r="E18" s="4"/>
      <c r="F18" s="4"/>
      <c r="G18" s="4"/>
      <c r="H18" s="4"/>
      <c r="I18" s="4"/>
      <c r="J18" s="4"/>
      <c r="K18" s="4"/>
      <c r="L18" s="4"/>
      <c r="M18" s="4"/>
      <c r="N18" s="4"/>
      <c r="O18" s="4"/>
      <c r="P18" s="4"/>
      <c r="Q18" s="4"/>
    </row>
    <row r="19" spans="1:17" x14ac:dyDescent="0.25">
      <c r="A19" s="5" t="s">
        <v>63</v>
      </c>
      <c r="B19" s="5" t="s">
        <v>64</v>
      </c>
      <c r="C19" s="5">
        <v>2020</v>
      </c>
      <c r="D19" s="5">
        <v>2019</v>
      </c>
      <c r="E19" s="5">
        <v>2018</v>
      </c>
      <c r="F19" s="5">
        <v>2017</v>
      </c>
      <c r="G19" s="5">
        <v>2016</v>
      </c>
      <c r="H19" s="5">
        <v>2015</v>
      </c>
      <c r="I19" s="5">
        <v>2014</v>
      </c>
      <c r="J19" s="5">
        <v>2013</v>
      </c>
      <c r="K19" s="5">
        <v>2012</v>
      </c>
      <c r="L19" s="5">
        <v>2011</v>
      </c>
      <c r="M19" s="5">
        <v>2010</v>
      </c>
      <c r="N19" s="5">
        <v>2009</v>
      </c>
      <c r="O19" s="5">
        <v>2008</v>
      </c>
      <c r="P19" s="5">
        <v>2007</v>
      </c>
      <c r="Q19" s="5">
        <v>2006</v>
      </c>
    </row>
    <row r="20" spans="1:17" x14ac:dyDescent="0.25">
      <c r="A20" s="5" t="s">
        <v>65</v>
      </c>
      <c r="B20" s="5" t="s">
        <v>66</v>
      </c>
      <c r="C20" t="s">
        <v>67</v>
      </c>
      <c r="D20">
        <v>1004</v>
      </c>
      <c r="E20">
        <v>1101</v>
      </c>
      <c r="F20">
        <v>1174</v>
      </c>
      <c r="G20">
        <v>1129</v>
      </c>
      <c r="H20">
        <v>1375</v>
      </c>
      <c r="I20">
        <v>951.9</v>
      </c>
      <c r="J20">
        <v>602.5</v>
      </c>
      <c r="K20">
        <v>449.9</v>
      </c>
      <c r="L20">
        <v>387.1</v>
      </c>
      <c r="M20">
        <v>297.8</v>
      </c>
      <c r="N20">
        <v>306.3</v>
      </c>
      <c r="O20">
        <v>315.5</v>
      </c>
      <c r="P20">
        <v>204.4</v>
      </c>
      <c r="Q20">
        <v>66</v>
      </c>
    </row>
    <row r="21" spans="1:17" x14ac:dyDescent="0.25">
      <c r="A21" s="5" t="s">
        <v>68</v>
      </c>
      <c r="B21" s="5" t="s">
        <v>69</v>
      </c>
      <c r="C21" t="s">
        <v>67</v>
      </c>
      <c r="D21">
        <v>2237</v>
      </c>
      <c r="E21">
        <v>2828</v>
      </c>
      <c r="F21">
        <v>2990</v>
      </c>
      <c r="G21">
        <v>2699</v>
      </c>
      <c r="H21">
        <v>2194</v>
      </c>
      <c r="I21">
        <v>1401</v>
      </c>
      <c r="J21">
        <v>348.7</v>
      </c>
      <c r="K21">
        <v>312.60000000000002</v>
      </c>
      <c r="L21">
        <v>179</v>
      </c>
      <c r="M21">
        <v>180.3</v>
      </c>
      <c r="N21">
        <v>122.9</v>
      </c>
      <c r="O21">
        <v>-171.9</v>
      </c>
      <c r="P21">
        <v>141.6</v>
      </c>
      <c r="Q21">
        <v>40.6</v>
      </c>
    </row>
    <row r="22" spans="1:17" x14ac:dyDescent="0.25">
      <c r="A22" s="5" t="s">
        <v>70</v>
      </c>
      <c r="B22" s="5" t="s">
        <v>71</v>
      </c>
      <c r="C22" t="s">
        <v>67</v>
      </c>
      <c r="D22">
        <v>-132.30000000000001</v>
      </c>
      <c r="E22">
        <v>-201.3</v>
      </c>
      <c r="F22">
        <v>-392.2</v>
      </c>
      <c r="G22">
        <v>-209.8</v>
      </c>
      <c r="H22">
        <v>-406.3</v>
      </c>
      <c r="I22">
        <v>-379.6</v>
      </c>
      <c r="J22">
        <v>-130.80000000000001</v>
      </c>
      <c r="K22">
        <v>-107</v>
      </c>
      <c r="L22">
        <v>-93.2</v>
      </c>
      <c r="M22">
        <v>-123.2</v>
      </c>
      <c r="N22">
        <v>-119.5</v>
      </c>
      <c r="O22">
        <v>-156.9</v>
      </c>
      <c r="P22">
        <v>-75.900000000000006</v>
      </c>
      <c r="Q22">
        <v>-12</v>
      </c>
    </row>
    <row r="23" spans="1:17" x14ac:dyDescent="0.25">
      <c r="A23" s="5" t="s">
        <v>72</v>
      </c>
      <c r="B23" s="5" t="s">
        <v>73</v>
      </c>
      <c r="C23" t="s">
        <v>67</v>
      </c>
      <c r="D23">
        <v>2105</v>
      </c>
      <c r="E23">
        <v>2627</v>
      </c>
      <c r="F23">
        <v>2598</v>
      </c>
      <c r="G23">
        <v>2489</v>
      </c>
      <c r="H23">
        <v>1787</v>
      </c>
      <c r="I23">
        <v>1021</v>
      </c>
      <c r="J23">
        <v>217.9</v>
      </c>
      <c r="K23">
        <v>205.6</v>
      </c>
      <c r="L23">
        <v>85.8</v>
      </c>
      <c r="M23">
        <v>57.1</v>
      </c>
      <c r="N23">
        <v>3.4</v>
      </c>
      <c r="O23">
        <v>-328.8</v>
      </c>
      <c r="P23">
        <v>65.7</v>
      </c>
      <c r="Q23">
        <v>28.6</v>
      </c>
    </row>
    <row r="24" spans="1:17" x14ac:dyDescent="0.25">
      <c r="A24" s="5" t="s">
        <v>74</v>
      </c>
      <c r="B24" s="5" t="s">
        <v>75</v>
      </c>
      <c r="C24" t="s">
        <v>67</v>
      </c>
      <c r="D24">
        <v>503.7</v>
      </c>
      <c r="E24">
        <v>764.2</v>
      </c>
      <c r="F24">
        <v>834.9</v>
      </c>
      <c r="G24">
        <v>866</v>
      </c>
      <c r="H24">
        <v>580.6</v>
      </c>
      <c r="I24">
        <v>132.19999999999999</v>
      </c>
      <c r="J24">
        <v>5.2</v>
      </c>
      <c r="K24">
        <v>60.1</v>
      </c>
      <c r="L24">
        <v>35.200000000000003</v>
      </c>
      <c r="M24">
        <v>33.299999999999997</v>
      </c>
      <c r="N24">
        <v>16.600000000000001</v>
      </c>
      <c r="O24">
        <v>-56.5</v>
      </c>
      <c r="P24">
        <v>36</v>
      </c>
      <c r="Q24">
        <v>-0.7</v>
      </c>
    </row>
    <row r="25" spans="1:17" x14ac:dyDescent="0.25">
      <c r="A25" s="5" t="s">
        <v>76</v>
      </c>
      <c r="B25" s="5" t="s">
        <v>77</v>
      </c>
      <c r="C25" t="s">
        <v>67</v>
      </c>
      <c r="D25">
        <v>1601</v>
      </c>
      <c r="E25">
        <v>1863</v>
      </c>
      <c r="F25">
        <v>1763</v>
      </c>
      <c r="G25">
        <v>1623</v>
      </c>
      <c r="H25">
        <v>1207</v>
      </c>
      <c r="I25">
        <v>889.3</v>
      </c>
      <c r="J25">
        <v>212.7</v>
      </c>
      <c r="K25">
        <v>145.5</v>
      </c>
      <c r="L25">
        <v>50.6</v>
      </c>
      <c r="M25">
        <v>23.8</v>
      </c>
      <c r="N25">
        <v>-13.3</v>
      </c>
      <c r="O25">
        <v>-272.3</v>
      </c>
      <c r="P25">
        <v>29.8</v>
      </c>
      <c r="Q25">
        <v>29.3</v>
      </c>
    </row>
    <row r="26" spans="1:17" x14ac:dyDescent="0.25">
      <c r="A26" s="5" t="s">
        <v>78</v>
      </c>
      <c r="B26" s="5" t="s">
        <v>79</v>
      </c>
      <c r="C26" t="s">
        <v>67</v>
      </c>
      <c r="D26">
        <v>-71.400000000000006</v>
      </c>
      <c r="E26">
        <v>-29.6</v>
      </c>
      <c r="F26">
        <v>-45.4</v>
      </c>
      <c r="G26">
        <v>-39.299999999999997</v>
      </c>
      <c r="H26">
        <v>-45.2</v>
      </c>
      <c r="I26">
        <v>-33.299999999999997</v>
      </c>
      <c r="J26">
        <v>-0.3</v>
      </c>
      <c r="K26" t="s">
        <v>67</v>
      </c>
      <c r="L26" t="s">
        <v>67</v>
      </c>
      <c r="M26" t="s">
        <v>67</v>
      </c>
      <c r="N26" t="s">
        <v>67</v>
      </c>
      <c r="O26" t="s">
        <v>67</v>
      </c>
      <c r="P26" t="s">
        <v>67</v>
      </c>
      <c r="Q26" t="s">
        <v>67</v>
      </c>
    </row>
    <row r="27" spans="1:17" x14ac:dyDescent="0.25">
      <c r="A27" s="5" t="s">
        <v>80</v>
      </c>
      <c r="B27" s="5" t="s">
        <v>81</v>
      </c>
      <c r="C27" t="s">
        <v>67</v>
      </c>
      <c r="D27">
        <v>1530</v>
      </c>
      <c r="E27">
        <v>1833</v>
      </c>
      <c r="F27">
        <v>1718</v>
      </c>
      <c r="G27">
        <v>1584</v>
      </c>
      <c r="H27">
        <v>1161</v>
      </c>
      <c r="I27">
        <v>855.9</v>
      </c>
      <c r="J27">
        <v>212.4</v>
      </c>
      <c r="K27">
        <v>145.5</v>
      </c>
      <c r="L27">
        <v>50.6</v>
      </c>
      <c r="M27">
        <v>23.8</v>
      </c>
      <c r="N27">
        <v>-13.3</v>
      </c>
      <c r="O27">
        <v>-255.9</v>
      </c>
      <c r="P27">
        <v>29.8</v>
      </c>
      <c r="Q27">
        <v>29.3</v>
      </c>
    </row>
    <row r="28" spans="1:17" x14ac:dyDescent="0.25">
      <c r="A28" s="5" t="s">
        <v>82</v>
      </c>
      <c r="B28" s="5" t="s">
        <v>83</v>
      </c>
      <c r="C28" t="s">
        <v>67</v>
      </c>
      <c r="D28">
        <v>1404</v>
      </c>
      <c r="E28">
        <v>951</v>
      </c>
      <c r="F28">
        <v>744.2</v>
      </c>
      <c r="G28">
        <v>640</v>
      </c>
      <c r="H28">
        <v>901.2</v>
      </c>
      <c r="I28">
        <v>882.9</v>
      </c>
      <c r="J28">
        <v>400.6</v>
      </c>
      <c r="K28">
        <v>188.5</v>
      </c>
      <c r="L28">
        <v>288.7</v>
      </c>
      <c r="M28">
        <v>108.8</v>
      </c>
      <c r="N28">
        <v>123.1</v>
      </c>
      <c r="O28">
        <v>110.4</v>
      </c>
      <c r="P28">
        <v>133.69999999999999</v>
      </c>
      <c r="Q28">
        <v>136.1</v>
      </c>
    </row>
    <row r="29" spans="1:17" x14ac:dyDescent="0.25">
      <c r="A29" s="5" t="s">
        <v>84</v>
      </c>
      <c r="B29" s="5" t="s">
        <v>85</v>
      </c>
      <c r="C29" t="s">
        <v>67</v>
      </c>
      <c r="D29">
        <v>26448</v>
      </c>
      <c r="E29">
        <v>24107</v>
      </c>
      <c r="F29">
        <v>19795</v>
      </c>
      <c r="G29">
        <v>16144</v>
      </c>
      <c r="H29">
        <v>12799</v>
      </c>
      <c r="I29">
        <v>10563</v>
      </c>
      <c r="J29">
        <v>9773</v>
      </c>
      <c r="K29">
        <v>4719</v>
      </c>
      <c r="L29">
        <v>3014</v>
      </c>
      <c r="M29">
        <v>2929</v>
      </c>
      <c r="N29">
        <v>2956</v>
      </c>
      <c r="O29">
        <v>3016</v>
      </c>
      <c r="P29">
        <v>3387</v>
      </c>
      <c r="Q29">
        <v>1003</v>
      </c>
    </row>
    <row r="30" spans="1:17" x14ac:dyDescent="0.25">
      <c r="A30" s="5" t="s">
        <v>86</v>
      </c>
      <c r="B30" s="5" t="s">
        <v>87</v>
      </c>
      <c r="C30" t="s">
        <v>67</v>
      </c>
      <c r="D30">
        <v>27852</v>
      </c>
      <c r="E30">
        <v>25058</v>
      </c>
      <c r="F30">
        <v>20539</v>
      </c>
      <c r="G30">
        <v>16784</v>
      </c>
      <c r="H30">
        <v>13700</v>
      </c>
      <c r="I30">
        <v>11446</v>
      </c>
      <c r="J30">
        <v>10173</v>
      </c>
      <c r="K30">
        <v>4908</v>
      </c>
      <c r="L30">
        <v>3302</v>
      </c>
      <c r="M30">
        <v>3038</v>
      </c>
      <c r="N30">
        <v>3079</v>
      </c>
      <c r="O30">
        <v>3127</v>
      </c>
      <c r="P30">
        <v>3520</v>
      </c>
      <c r="Q30">
        <v>1140</v>
      </c>
    </row>
    <row r="31" spans="1:17" x14ac:dyDescent="0.25">
      <c r="A31" s="5" t="s">
        <v>88</v>
      </c>
      <c r="B31" s="5" t="s">
        <v>89</v>
      </c>
      <c r="C31" t="s">
        <v>67</v>
      </c>
      <c r="D31">
        <v>1183</v>
      </c>
      <c r="E31">
        <v>588.6</v>
      </c>
      <c r="F31">
        <v>349.4</v>
      </c>
      <c r="G31">
        <v>580.70000000000005</v>
      </c>
      <c r="H31">
        <v>367.8</v>
      </c>
      <c r="I31">
        <v>544.20000000000005</v>
      </c>
      <c r="J31">
        <v>510.1</v>
      </c>
      <c r="K31">
        <v>308.7</v>
      </c>
      <c r="L31">
        <v>230.5</v>
      </c>
      <c r="M31">
        <v>569.9</v>
      </c>
      <c r="N31">
        <v>228.8</v>
      </c>
      <c r="O31">
        <v>179.5</v>
      </c>
      <c r="P31">
        <v>222.3</v>
      </c>
      <c r="Q31">
        <v>84.8</v>
      </c>
    </row>
    <row r="32" spans="1:17" x14ac:dyDescent="0.25">
      <c r="A32" s="5" t="s">
        <v>90</v>
      </c>
      <c r="B32" s="5" t="s">
        <v>91</v>
      </c>
      <c r="C32" t="s">
        <v>67</v>
      </c>
      <c r="D32">
        <v>13561</v>
      </c>
      <c r="E32">
        <v>12561</v>
      </c>
      <c r="F32">
        <v>9979</v>
      </c>
      <c r="G32">
        <v>7969</v>
      </c>
      <c r="H32">
        <v>6460</v>
      </c>
      <c r="I32">
        <v>6026</v>
      </c>
      <c r="J32">
        <v>5719</v>
      </c>
      <c r="K32">
        <v>2990</v>
      </c>
      <c r="L32">
        <v>1988</v>
      </c>
      <c r="M32">
        <v>1578</v>
      </c>
      <c r="N32">
        <v>1989</v>
      </c>
      <c r="O32">
        <v>2298</v>
      </c>
      <c r="P32">
        <v>2362</v>
      </c>
      <c r="Q32">
        <v>659.1</v>
      </c>
    </row>
    <row r="33" spans="1:17" x14ac:dyDescent="0.25">
      <c r="A33" s="5" t="s">
        <v>92</v>
      </c>
      <c r="B33" s="5" t="s">
        <v>93</v>
      </c>
      <c r="C33" t="s">
        <v>67</v>
      </c>
      <c r="D33">
        <v>14744</v>
      </c>
      <c r="E33">
        <v>13150</v>
      </c>
      <c r="F33">
        <v>10328</v>
      </c>
      <c r="G33">
        <v>8550</v>
      </c>
      <c r="H33">
        <v>6828</v>
      </c>
      <c r="I33">
        <v>6570</v>
      </c>
      <c r="J33">
        <v>6229</v>
      </c>
      <c r="K33">
        <v>3298</v>
      </c>
      <c r="L33">
        <v>2219</v>
      </c>
      <c r="M33">
        <v>2148</v>
      </c>
      <c r="N33">
        <v>2217</v>
      </c>
      <c r="O33">
        <v>2478</v>
      </c>
      <c r="P33">
        <v>2584</v>
      </c>
      <c r="Q33">
        <v>743.9</v>
      </c>
    </row>
    <row r="34" spans="1:17" x14ac:dyDescent="0.25">
      <c r="A34" s="5" t="s">
        <v>78</v>
      </c>
      <c r="B34" s="5" t="s">
        <v>79</v>
      </c>
      <c r="C34" t="s">
        <v>67</v>
      </c>
      <c r="D34">
        <v>406.9</v>
      </c>
      <c r="E34">
        <v>349</v>
      </c>
      <c r="F34">
        <v>322.8</v>
      </c>
      <c r="G34">
        <v>268.39999999999998</v>
      </c>
      <c r="H34">
        <v>218.5</v>
      </c>
      <c r="I34">
        <v>183.2</v>
      </c>
      <c r="J34">
        <v>166.5</v>
      </c>
      <c r="K34">
        <v>0.3</v>
      </c>
      <c r="L34">
        <v>0.3</v>
      </c>
      <c r="M34">
        <v>0.3</v>
      </c>
      <c r="N34">
        <v>0.3</v>
      </c>
      <c r="O34">
        <v>0.3</v>
      </c>
      <c r="P34">
        <v>0.3</v>
      </c>
      <c r="Q34" t="s">
        <v>67</v>
      </c>
    </row>
    <row r="35" spans="1:17" x14ac:dyDescent="0.25">
      <c r="A35" s="5" t="s">
        <v>94</v>
      </c>
      <c r="B35" s="5" t="s">
        <v>95</v>
      </c>
      <c r="C35" t="s">
        <v>67</v>
      </c>
      <c r="D35">
        <v>12700</v>
      </c>
      <c r="E35">
        <v>11559</v>
      </c>
      <c r="F35">
        <v>9888</v>
      </c>
      <c r="G35">
        <v>7966</v>
      </c>
      <c r="H35">
        <v>6654</v>
      </c>
      <c r="I35">
        <v>4693</v>
      </c>
      <c r="J35">
        <v>3778</v>
      </c>
      <c r="K35">
        <v>1609</v>
      </c>
      <c r="L35">
        <v>1083</v>
      </c>
      <c r="M35">
        <v>889.6</v>
      </c>
      <c r="N35">
        <v>861.7</v>
      </c>
      <c r="O35">
        <v>649</v>
      </c>
      <c r="P35">
        <v>935.8</v>
      </c>
      <c r="Q35">
        <v>395.6</v>
      </c>
    </row>
    <row r="36" spans="1:17" x14ac:dyDescent="0.25">
      <c r="A36" s="5" t="s">
        <v>96</v>
      </c>
      <c r="B36" s="5" t="s">
        <v>97</v>
      </c>
      <c r="C36" t="s">
        <v>67</v>
      </c>
      <c r="D36">
        <v>27852</v>
      </c>
      <c r="E36">
        <v>25058</v>
      </c>
      <c r="F36">
        <v>20539</v>
      </c>
      <c r="G36">
        <v>16784</v>
      </c>
      <c r="H36">
        <v>13700</v>
      </c>
      <c r="I36">
        <v>11446</v>
      </c>
      <c r="J36">
        <v>10173</v>
      </c>
      <c r="K36">
        <v>4908</v>
      </c>
      <c r="L36">
        <v>3302</v>
      </c>
      <c r="M36">
        <v>3038</v>
      </c>
      <c r="N36">
        <v>3079</v>
      </c>
      <c r="O36">
        <v>3127</v>
      </c>
      <c r="P36">
        <v>3520</v>
      </c>
      <c r="Q36">
        <v>1140</v>
      </c>
    </row>
    <row r="37" spans="1:17" x14ac:dyDescent="0.25">
      <c r="A37" s="5" t="s">
        <v>98</v>
      </c>
      <c r="B37" s="5" t="s">
        <v>99</v>
      </c>
      <c r="C37">
        <v>359.77</v>
      </c>
      <c r="D37">
        <v>359.72</v>
      </c>
      <c r="E37">
        <v>357.01</v>
      </c>
      <c r="F37">
        <v>354.67</v>
      </c>
      <c r="G37">
        <v>337.48</v>
      </c>
      <c r="H37">
        <v>337.41</v>
      </c>
      <c r="I37">
        <v>294.26</v>
      </c>
      <c r="J37">
        <v>286.22000000000003</v>
      </c>
      <c r="K37">
        <v>146.13999999999999</v>
      </c>
      <c r="L37">
        <v>102.3</v>
      </c>
      <c r="M37">
        <v>81.8</v>
      </c>
      <c r="N37">
        <v>81.8</v>
      </c>
      <c r="O37">
        <v>26.4</v>
      </c>
      <c r="P37">
        <v>26.4</v>
      </c>
      <c r="Q37">
        <v>20</v>
      </c>
    </row>
    <row r="38" spans="1:17" x14ac:dyDescent="0.25">
      <c r="A38" s="5" t="s">
        <v>100</v>
      </c>
      <c r="B38" s="5" t="s">
        <v>101</v>
      </c>
      <c r="C38">
        <v>359.77</v>
      </c>
      <c r="D38">
        <v>359.72</v>
      </c>
      <c r="E38">
        <v>357.01</v>
      </c>
      <c r="F38">
        <v>354.67</v>
      </c>
      <c r="G38">
        <v>337.48</v>
      </c>
      <c r="H38">
        <v>337.41</v>
      </c>
      <c r="I38">
        <v>294.26</v>
      </c>
      <c r="J38">
        <v>286.22000000000003</v>
      </c>
      <c r="K38">
        <v>146.13999999999999</v>
      </c>
      <c r="L38">
        <v>102.3</v>
      </c>
      <c r="M38">
        <v>81.8</v>
      </c>
      <c r="N38">
        <v>81.8</v>
      </c>
      <c r="O38">
        <v>26.4</v>
      </c>
      <c r="P38">
        <v>26.4</v>
      </c>
      <c r="Q38">
        <v>20</v>
      </c>
    </row>
    <row r="39" spans="1:17" x14ac:dyDescent="0.25">
      <c r="A39" s="5" t="s">
        <v>102</v>
      </c>
      <c r="B39" s="5" t="s">
        <v>103</v>
      </c>
      <c r="C39" t="s">
        <v>67</v>
      </c>
      <c r="D39">
        <v>5.85</v>
      </c>
      <c r="E39">
        <v>7.36</v>
      </c>
      <c r="F39">
        <v>7.33</v>
      </c>
      <c r="G39">
        <v>7.38</v>
      </c>
      <c r="H39">
        <v>5.3</v>
      </c>
      <c r="I39">
        <v>3.47</v>
      </c>
      <c r="J39">
        <v>0.76</v>
      </c>
      <c r="K39">
        <v>1.41</v>
      </c>
      <c r="L39">
        <v>0.84</v>
      </c>
      <c r="M39">
        <v>0.7</v>
      </c>
      <c r="N39">
        <v>0.04</v>
      </c>
      <c r="O39">
        <v>-12.45</v>
      </c>
      <c r="P39">
        <v>2.4900000000000002</v>
      </c>
      <c r="Q39">
        <v>1.43</v>
      </c>
    </row>
    <row r="40" spans="1:17" x14ac:dyDescent="0.25">
      <c r="A40" s="5" t="s">
        <v>104</v>
      </c>
      <c r="B40" s="5" t="s">
        <v>105</v>
      </c>
      <c r="C40" t="s">
        <v>67</v>
      </c>
      <c r="D40">
        <v>4.2699999999999996</v>
      </c>
      <c r="E40">
        <v>5.15</v>
      </c>
      <c r="F40">
        <v>4.88</v>
      </c>
      <c r="G40">
        <v>4.6900000000000004</v>
      </c>
      <c r="H40">
        <v>3.62</v>
      </c>
      <c r="I40">
        <v>2.97</v>
      </c>
      <c r="J40">
        <v>1.21</v>
      </c>
      <c r="K40">
        <v>1.1499999999999999</v>
      </c>
      <c r="L40">
        <v>0.61</v>
      </c>
      <c r="M40">
        <v>0.28999999999999998</v>
      </c>
      <c r="N40">
        <v>-0.34</v>
      </c>
      <c r="O40">
        <v>-9.69</v>
      </c>
      <c r="P40">
        <v>1.32</v>
      </c>
      <c r="Q40">
        <v>1.47</v>
      </c>
    </row>
    <row r="41" spans="1:17" x14ac:dyDescent="0.25">
      <c r="A41" s="5" t="s">
        <v>106</v>
      </c>
      <c r="B41" s="5" t="s">
        <v>107</v>
      </c>
      <c r="C41" t="s">
        <v>67</v>
      </c>
      <c r="D41">
        <v>3.82</v>
      </c>
      <c r="E41">
        <v>4.8600000000000003</v>
      </c>
      <c r="F41">
        <v>4.74</v>
      </c>
      <c r="G41">
        <v>4.43</v>
      </c>
      <c r="H41">
        <v>3.62</v>
      </c>
      <c r="I41">
        <v>2.97</v>
      </c>
      <c r="J41">
        <v>1.21</v>
      </c>
      <c r="K41">
        <v>1.1499999999999999</v>
      </c>
      <c r="L41">
        <v>0.61</v>
      </c>
      <c r="M41">
        <v>0.28999999999999998</v>
      </c>
      <c r="N41">
        <v>-0.34</v>
      </c>
      <c r="O41">
        <v>-9.4499999999999993</v>
      </c>
      <c r="P41">
        <v>1.32</v>
      </c>
      <c r="Q41">
        <v>1.47</v>
      </c>
    </row>
    <row r="42" spans="1:17" x14ac:dyDescent="0.25">
      <c r="A42" s="5" t="s">
        <v>108</v>
      </c>
      <c r="B42" s="5" t="s">
        <v>109</v>
      </c>
      <c r="C42" t="s">
        <v>67</v>
      </c>
      <c r="D42">
        <v>1</v>
      </c>
      <c r="E42">
        <v>0.87</v>
      </c>
      <c r="F42">
        <v>0.8</v>
      </c>
      <c r="G42">
        <v>0.74</v>
      </c>
      <c r="H42">
        <v>0.54</v>
      </c>
      <c r="I42">
        <v>0.44</v>
      </c>
      <c r="J42">
        <v>0.34</v>
      </c>
      <c r="K42">
        <v>0.21</v>
      </c>
      <c r="L42">
        <v>0.23</v>
      </c>
      <c r="M42">
        <v>0.2</v>
      </c>
      <c r="N42" t="s">
        <v>67</v>
      </c>
      <c r="O42" t="s">
        <v>67</v>
      </c>
      <c r="P42" t="s">
        <v>67</v>
      </c>
      <c r="Q42">
        <v>1.76</v>
      </c>
    </row>
    <row r="43" spans="1:17" x14ac:dyDescent="0.25">
      <c r="A43" s="5" t="s">
        <v>110</v>
      </c>
      <c r="B43" s="5" t="s">
        <v>111</v>
      </c>
      <c r="C43" t="s">
        <v>67</v>
      </c>
      <c r="D43">
        <v>391</v>
      </c>
      <c r="E43">
        <v>310.60000000000002</v>
      </c>
      <c r="F43">
        <v>283.7</v>
      </c>
      <c r="G43">
        <v>262.39999999999998</v>
      </c>
      <c r="H43">
        <v>182.2</v>
      </c>
      <c r="I43">
        <v>129.9</v>
      </c>
      <c r="J43">
        <v>57.4</v>
      </c>
      <c r="K43">
        <v>33.799999999999997</v>
      </c>
      <c r="L43">
        <v>23.5</v>
      </c>
      <c r="M43">
        <v>16.399999999999999</v>
      </c>
      <c r="N43" t="s">
        <v>67</v>
      </c>
      <c r="O43" t="s">
        <v>67</v>
      </c>
      <c r="P43" t="s">
        <v>67</v>
      </c>
      <c r="Q43">
        <v>35.200000000000003</v>
      </c>
    </row>
    <row r="44" spans="1:17" x14ac:dyDescent="0.25">
      <c r="A44" s="5" t="s">
        <v>65</v>
      </c>
      <c r="B44" s="5" t="s">
        <v>66</v>
      </c>
      <c r="C44" t="s">
        <v>67</v>
      </c>
      <c r="D44">
        <v>2.79</v>
      </c>
      <c r="E44">
        <v>3.08</v>
      </c>
      <c r="F44">
        <v>3.31</v>
      </c>
      <c r="G44">
        <v>3.35</v>
      </c>
      <c r="H44">
        <v>4.08</v>
      </c>
      <c r="I44">
        <v>3.23</v>
      </c>
      <c r="J44">
        <v>2.11</v>
      </c>
      <c r="K44">
        <v>3.08</v>
      </c>
      <c r="L44">
        <v>3.78</v>
      </c>
      <c r="M44">
        <v>3.64</v>
      </c>
      <c r="N44">
        <v>3.74</v>
      </c>
      <c r="O44">
        <v>11.95</v>
      </c>
      <c r="P44">
        <v>7.74</v>
      </c>
      <c r="Q44">
        <v>3.3</v>
      </c>
    </row>
    <row r="45" spans="1:17" x14ac:dyDescent="0.25">
      <c r="A45" s="5" t="s">
        <v>112</v>
      </c>
      <c r="B45" s="5" t="s">
        <v>113</v>
      </c>
      <c r="C45" t="s">
        <v>67</v>
      </c>
      <c r="D45">
        <v>35.31</v>
      </c>
      <c r="E45">
        <v>32.380000000000003</v>
      </c>
      <c r="F45">
        <v>27.88</v>
      </c>
      <c r="G45">
        <v>23.6</v>
      </c>
      <c r="H45">
        <v>19.72</v>
      </c>
      <c r="I45">
        <v>15.95</v>
      </c>
      <c r="J45">
        <v>13.2</v>
      </c>
      <c r="K45">
        <v>11.01</v>
      </c>
      <c r="L45">
        <v>10.59</v>
      </c>
      <c r="M45">
        <v>10.88</v>
      </c>
      <c r="N45">
        <v>10.53</v>
      </c>
      <c r="O45">
        <v>24.58</v>
      </c>
      <c r="P45">
        <v>35.450000000000003</v>
      </c>
      <c r="Q45">
        <v>19.78</v>
      </c>
    </row>
    <row r="46" spans="1:17" x14ac:dyDescent="0.25">
      <c r="A46" s="5" t="s">
        <v>114</v>
      </c>
      <c r="B46" s="5" t="s">
        <v>115</v>
      </c>
      <c r="C46" t="s">
        <v>67</v>
      </c>
      <c r="D46">
        <v>1.26</v>
      </c>
      <c r="E46">
        <v>1.31</v>
      </c>
      <c r="F46">
        <v>1.46</v>
      </c>
      <c r="G46">
        <v>7.0000000000000007E-2</v>
      </c>
      <c r="H46">
        <v>0.65</v>
      </c>
      <c r="I46">
        <v>0.64</v>
      </c>
      <c r="J46">
        <v>0.21</v>
      </c>
      <c r="K46">
        <v>0.41</v>
      </c>
      <c r="L46">
        <v>0.43</v>
      </c>
      <c r="M46">
        <v>0.12</v>
      </c>
      <c r="N46">
        <v>0.04</v>
      </c>
      <c r="O46">
        <v>-0.39</v>
      </c>
      <c r="P46">
        <v>-0.4</v>
      </c>
      <c r="Q46">
        <v>-0.57999999999999996</v>
      </c>
    </row>
    <row r="47" spans="1:17" x14ac:dyDescent="0.25">
      <c r="A47" s="5" t="s">
        <v>116</v>
      </c>
      <c r="B47" s="5" t="s">
        <v>117</v>
      </c>
      <c r="C47" t="s">
        <v>67</v>
      </c>
      <c r="D47">
        <v>77.430000000000007</v>
      </c>
      <c r="E47">
        <v>70.19</v>
      </c>
      <c r="F47">
        <v>57.91</v>
      </c>
      <c r="G47">
        <v>49.73</v>
      </c>
      <c r="H47">
        <v>40.6</v>
      </c>
      <c r="I47">
        <v>38.9</v>
      </c>
      <c r="J47">
        <v>35.54</v>
      </c>
      <c r="K47">
        <v>33.58</v>
      </c>
      <c r="L47">
        <v>32.28</v>
      </c>
      <c r="M47">
        <v>37.14</v>
      </c>
      <c r="N47">
        <v>37.64</v>
      </c>
      <c r="O47">
        <v>118.44</v>
      </c>
      <c r="P47">
        <v>133.35</v>
      </c>
      <c r="Q47">
        <v>56.98</v>
      </c>
    </row>
    <row r="48" spans="1:17" x14ac:dyDescent="0.25">
      <c r="A48" s="5" t="s">
        <v>118</v>
      </c>
      <c r="B48" s="5" t="s">
        <v>119</v>
      </c>
      <c r="C48" t="s">
        <v>67</v>
      </c>
      <c r="D48">
        <v>3549</v>
      </c>
      <c r="E48">
        <v>1280</v>
      </c>
      <c r="F48">
        <v>1111</v>
      </c>
      <c r="G48">
        <v>2320</v>
      </c>
      <c r="H48">
        <v>2156</v>
      </c>
      <c r="I48">
        <v>2339</v>
      </c>
      <c r="J48">
        <v>1840</v>
      </c>
      <c r="K48">
        <v>1268</v>
      </c>
      <c r="L48">
        <v>1201</v>
      </c>
      <c r="M48">
        <v>1238</v>
      </c>
      <c r="N48">
        <v>1222</v>
      </c>
      <c r="O48">
        <v>1396</v>
      </c>
      <c r="P48">
        <v>1361</v>
      </c>
      <c r="Q48">
        <v>271</v>
      </c>
    </row>
    <row r="49" spans="1:17" x14ac:dyDescent="0.25">
      <c r="A49" s="5" t="s">
        <v>120</v>
      </c>
      <c r="B49" s="5" t="s">
        <v>121</v>
      </c>
      <c r="C49" t="s">
        <v>67</v>
      </c>
      <c r="D49">
        <v>138.19999999999999</v>
      </c>
      <c r="E49">
        <v>54.2</v>
      </c>
      <c r="F49">
        <v>49.9</v>
      </c>
      <c r="G49">
        <v>47.9</v>
      </c>
      <c r="H49">
        <v>45.9</v>
      </c>
      <c r="I49">
        <v>56.9</v>
      </c>
      <c r="J49">
        <v>49.5</v>
      </c>
      <c r="K49">
        <v>36.299999999999997</v>
      </c>
      <c r="L49">
        <v>39.700000000000003</v>
      </c>
      <c r="M49">
        <v>39.200000000000003</v>
      </c>
      <c r="N49">
        <v>40.200000000000003</v>
      </c>
      <c r="O49">
        <v>43.5</v>
      </c>
      <c r="P49">
        <v>31.7</v>
      </c>
      <c r="Q49">
        <v>8.4</v>
      </c>
    </row>
    <row r="50" spans="1:17" x14ac:dyDescent="0.25">
      <c r="A50" s="5" t="s">
        <v>122</v>
      </c>
      <c r="B50" s="5" t="s">
        <v>123</v>
      </c>
      <c r="C50" t="s">
        <v>67</v>
      </c>
      <c r="D50">
        <v>38941</v>
      </c>
      <c r="E50">
        <v>42344</v>
      </c>
      <c r="F50">
        <v>44914</v>
      </c>
      <c r="G50">
        <v>20647</v>
      </c>
      <c r="H50">
        <v>21289</v>
      </c>
      <c r="I50">
        <v>24327</v>
      </c>
      <c r="J50">
        <v>26902</v>
      </c>
      <c r="K50">
        <v>28628</v>
      </c>
      <c r="L50">
        <v>33056</v>
      </c>
      <c r="M50">
        <v>31664</v>
      </c>
      <c r="N50">
        <v>32897</v>
      </c>
      <c r="O50">
        <v>31160</v>
      </c>
      <c r="P50">
        <v>23292</v>
      </c>
      <c r="Q50">
        <v>30996</v>
      </c>
    </row>
    <row r="51" spans="1:17" x14ac:dyDescent="0.25">
      <c r="A51" s="5" t="s">
        <v>124</v>
      </c>
      <c r="B51" s="5" t="s">
        <v>125</v>
      </c>
      <c r="C51" t="s">
        <v>67</v>
      </c>
      <c r="D51">
        <v>282953</v>
      </c>
      <c r="E51">
        <v>860234</v>
      </c>
      <c r="F51">
        <v>1060000</v>
      </c>
      <c r="G51">
        <v>486595</v>
      </c>
      <c r="H51">
        <v>637816</v>
      </c>
      <c r="I51">
        <v>406969</v>
      </c>
      <c r="J51">
        <v>327446</v>
      </c>
      <c r="K51">
        <v>354811</v>
      </c>
      <c r="L51">
        <v>322315</v>
      </c>
      <c r="M51">
        <v>240558</v>
      </c>
      <c r="N51">
        <v>237835</v>
      </c>
      <c r="O51">
        <v>226002</v>
      </c>
      <c r="P51">
        <v>150183</v>
      </c>
      <c r="Q51">
        <v>243542</v>
      </c>
    </row>
    <row r="52" spans="1:17" x14ac:dyDescent="0.25">
      <c r="A52" s="5" t="s">
        <v>126</v>
      </c>
      <c r="B52" s="5" t="s">
        <v>127</v>
      </c>
      <c r="C52" t="s">
        <v>67</v>
      </c>
      <c r="D52" t="s">
        <v>67</v>
      </c>
      <c r="E52" t="s">
        <v>67</v>
      </c>
      <c r="F52" t="s">
        <v>67</v>
      </c>
      <c r="G52" t="s">
        <v>67</v>
      </c>
      <c r="H52" t="s">
        <v>67</v>
      </c>
      <c r="I52" t="s">
        <v>67</v>
      </c>
      <c r="J52" t="s">
        <v>67</v>
      </c>
      <c r="K52" t="s">
        <v>67</v>
      </c>
      <c r="L52" t="s">
        <v>67</v>
      </c>
      <c r="M52" t="s">
        <v>67</v>
      </c>
      <c r="N52" t="s">
        <v>67</v>
      </c>
      <c r="O52" t="s">
        <v>67</v>
      </c>
      <c r="P52" t="s">
        <v>67</v>
      </c>
      <c r="Q52" t="s">
        <v>67</v>
      </c>
    </row>
    <row r="53" spans="1:17" x14ac:dyDescent="0.25">
      <c r="A53" s="5" t="s">
        <v>128</v>
      </c>
      <c r="B53" s="5" t="s">
        <v>129</v>
      </c>
      <c r="C53" t="s">
        <v>67</v>
      </c>
      <c r="D53">
        <v>430966</v>
      </c>
      <c r="E53">
        <v>1430000</v>
      </c>
      <c r="F53">
        <v>1550000</v>
      </c>
      <c r="G53">
        <v>682716</v>
      </c>
      <c r="H53">
        <v>538683</v>
      </c>
      <c r="I53">
        <v>365926</v>
      </c>
      <c r="J53">
        <v>115435</v>
      </c>
      <c r="K53">
        <v>114748</v>
      </c>
      <c r="L53">
        <v>42132</v>
      </c>
      <c r="M53">
        <v>19225</v>
      </c>
      <c r="N53">
        <v>-10884</v>
      </c>
      <c r="O53">
        <v>-183309</v>
      </c>
      <c r="P53">
        <v>21896</v>
      </c>
      <c r="Q53">
        <v>108118</v>
      </c>
    </row>
    <row r="54" spans="1:17" x14ac:dyDescent="0.25">
      <c r="A54" s="5" t="s">
        <v>130</v>
      </c>
      <c r="B54" s="5" t="s">
        <v>131</v>
      </c>
      <c r="C54" t="s">
        <v>67</v>
      </c>
      <c r="D54">
        <v>8.5</v>
      </c>
      <c r="E54">
        <v>7.8</v>
      </c>
      <c r="F54">
        <v>7.5</v>
      </c>
      <c r="G54">
        <v>6.4</v>
      </c>
      <c r="H54">
        <v>7.1</v>
      </c>
      <c r="I54">
        <v>6.6</v>
      </c>
      <c r="J54">
        <v>11.6</v>
      </c>
      <c r="K54">
        <v>12.2</v>
      </c>
      <c r="L54">
        <v>16.8</v>
      </c>
      <c r="M54">
        <v>36.200000000000003</v>
      </c>
      <c r="N54" t="s">
        <v>67</v>
      </c>
      <c r="O54" t="s">
        <v>67</v>
      </c>
      <c r="P54">
        <v>16</v>
      </c>
      <c r="Q54">
        <v>33</v>
      </c>
    </row>
    <row r="55" spans="1:17" x14ac:dyDescent="0.25">
      <c r="A55" s="5" t="s">
        <v>132</v>
      </c>
      <c r="B55" s="5" t="s">
        <v>133</v>
      </c>
      <c r="C55" t="s">
        <v>67</v>
      </c>
      <c r="D55">
        <v>13.05</v>
      </c>
      <c r="E55">
        <v>12.97</v>
      </c>
      <c r="F55">
        <v>11.02</v>
      </c>
      <c r="G55">
        <v>8.92</v>
      </c>
      <c r="H55">
        <v>6.29</v>
      </c>
      <c r="I55">
        <v>6.05</v>
      </c>
      <c r="J55">
        <v>6.66</v>
      </c>
      <c r="K55">
        <v>4.55</v>
      </c>
      <c r="L55">
        <v>2.71</v>
      </c>
      <c r="M55">
        <v>2.88</v>
      </c>
      <c r="N55">
        <v>1.79</v>
      </c>
      <c r="O55">
        <v>0.79</v>
      </c>
      <c r="P55">
        <v>2.73</v>
      </c>
      <c r="Q55">
        <v>14.69</v>
      </c>
    </row>
    <row r="56" spans="1:17" x14ac:dyDescent="0.25">
      <c r="A56" s="5" t="s">
        <v>134</v>
      </c>
      <c r="B56" s="5" t="s">
        <v>135</v>
      </c>
      <c r="C56" t="s">
        <v>67</v>
      </c>
      <c r="D56">
        <v>1.03</v>
      </c>
      <c r="E56">
        <v>1.24</v>
      </c>
      <c r="F56">
        <v>1.31</v>
      </c>
      <c r="G56">
        <v>1.26</v>
      </c>
      <c r="H56">
        <v>1.3</v>
      </c>
      <c r="I56">
        <v>1.23</v>
      </c>
      <c r="J56">
        <v>1.06</v>
      </c>
      <c r="K56">
        <v>1.27</v>
      </c>
      <c r="L56">
        <v>0.97</v>
      </c>
      <c r="M56">
        <v>0.97</v>
      </c>
      <c r="N56">
        <v>0.64</v>
      </c>
      <c r="O56">
        <v>0.39</v>
      </c>
      <c r="P56">
        <v>0.6</v>
      </c>
      <c r="Q56">
        <v>2.4500000000000002</v>
      </c>
    </row>
    <row r="57" spans="1:17" x14ac:dyDescent="0.25">
      <c r="A57" s="5" t="s">
        <v>136</v>
      </c>
      <c r="B57" s="5" t="s">
        <v>137</v>
      </c>
      <c r="C57" t="s">
        <v>67</v>
      </c>
      <c r="D57">
        <v>28.82</v>
      </c>
      <c r="E57">
        <v>30.42</v>
      </c>
      <c r="F57">
        <v>24.95</v>
      </c>
      <c r="G57">
        <v>449.57</v>
      </c>
      <c r="H57">
        <v>39.29</v>
      </c>
      <c r="I57">
        <v>30.42</v>
      </c>
      <c r="J57">
        <v>65.72</v>
      </c>
      <c r="K57">
        <v>34.56</v>
      </c>
      <c r="L57">
        <v>24.15</v>
      </c>
      <c r="M57">
        <v>86.76</v>
      </c>
      <c r="N57">
        <v>166.08</v>
      </c>
      <c r="O57">
        <v>-24.32</v>
      </c>
      <c r="P57">
        <v>-53.05</v>
      </c>
      <c r="Q57">
        <v>-83.59</v>
      </c>
    </row>
    <row r="58" spans="1:17" x14ac:dyDescent="0.25">
      <c r="A58" s="5" t="s">
        <v>138</v>
      </c>
      <c r="B58" s="5" t="s">
        <v>139</v>
      </c>
      <c r="C58" t="s">
        <v>67</v>
      </c>
      <c r="D58">
        <v>2.75</v>
      </c>
      <c r="E58">
        <v>2.1800000000000002</v>
      </c>
      <c r="F58">
        <v>2.19</v>
      </c>
      <c r="G58">
        <v>2.48</v>
      </c>
      <c r="H58">
        <v>2.11</v>
      </c>
      <c r="I58">
        <v>2.25</v>
      </c>
      <c r="J58">
        <v>2.42</v>
      </c>
      <c r="K58">
        <v>1.5</v>
      </c>
      <c r="L58">
        <v>2.2400000000000002</v>
      </c>
      <c r="M58">
        <v>1.9</v>
      </c>
      <c r="N58" t="s">
        <v>67</v>
      </c>
      <c r="O58" t="s">
        <v>67</v>
      </c>
      <c r="P58" t="s">
        <v>67</v>
      </c>
      <c r="Q58">
        <v>3.63</v>
      </c>
    </row>
    <row r="59" spans="1:17" x14ac:dyDescent="0.25">
      <c r="A59" s="5" t="s">
        <v>140</v>
      </c>
      <c r="B59" s="5" t="s">
        <v>141</v>
      </c>
      <c r="C59" t="s">
        <v>67</v>
      </c>
      <c r="D59">
        <v>11.7</v>
      </c>
      <c r="E59">
        <v>12.9</v>
      </c>
      <c r="F59">
        <v>13.4</v>
      </c>
      <c r="G59">
        <v>15.7</v>
      </c>
      <c r="H59">
        <v>14.1</v>
      </c>
      <c r="I59">
        <v>15.2</v>
      </c>
      <c r="J59">
        <v>8.6</v>
      </c>
      <c r="K59">
        <v>8.1999999999999993</v>
      </c>
      <c r="L59">
        <v>5.9</v>
      </c>
      <c r="M59">
        <v>2.8</v>
      </c>
      <c r="N59">
        <v>-5.0999999999999996</v>
      </c>
      <c r="O59">
        <v>-102.1</v>
      </c>
      <c r="P59">
        <v>6.3</v>
      </c>
      <c r="Q59">
        <v>3</v>
      </c>
    </row>
    <row r="60" spans="1:17" x14ac:dyDescent="0.25">
      <c r="A60" s="5" t="s">
        <v>142</v>
      </c>
      <c r="B60" s="5" t="s">
        <v>143</v>
      </c>
      <c r="C60" t="s">
        <v>67</v>
      </c>
      <c r="D60">
        <v>12.04</v>
      </c>
      <c r="E60">
        <v>15.86</v>
      </c>
      <c r="F60">
        <v>17.37</v>
      </c>
      <c r="G60">
        <v>19.88</v>
      </c>
      <c r="H60">
        <v>17.46</v>
      </c>
      <c r="I60">
        <v>18.239999999999998</v>
      </c>
      <c r="J60">
        <v>5.62</v>
      </c>
      <c r="K60">
        <v>9.0399999999999991</v>
      </c>
      <c r="L60">
        <v>4.67</v>
      </c>
      <c r="M60">
        <v>2.68</v>
      </c>
      <c r="N60">
        <v>-1.54</v>
      </c>
      <c r="O60">
        <v>-39.43</v>
      </c>
      <c r="P60">
        <v>3.18</v>
      </c>
      <c r="Q60">
        <v>7.41</v>
      </c>
    </row>
    <row r="61" spans="1:17" x14ac:dyDescent="0.25">
      <c r="A61" s="5" t="s">
        <v>144</v>
      </c>
      <c r="B61" s="5" t="s">
        <v>145</v>
      </c>
      <c r="C61" t="s">
        <v>67</v>
      </c>
      <c r="D61">
        <v>152.31</v>
      </c>
      <c r="E61">
        <v>166.47</v>
      </c>
      <c r="F61">
        <v>146.38999999999999</v>
      </c>
      <c r="G61">
        <v>140.30000000000001</v>
      </c>
      <c r="H61">
        <v>84.46</v>
      </c>
      <c r="I61">
        <v>89.91</v>
      </c>
      <c r="J61">
        <v>35.25</v>
      </c>
      <c r="K61">
        <v>32.340000000000003</v>
      </c>
      <c r="L61">
        <v>13.07</v>
      </c>
      <c r="M61">
        <v>7.99</v>
      </c>
      <c r="N61">
        <v>-4.34</v>
      </c>
      <c r="O61">
        <v>-81.11</v>
      </c>
      <c r="P61">
        <v>14.58</v>
      </c>
      <c r="Q61">
        <v>44.39</v>
      </c>
    </row>
    <row r="62" spans="1:17" x14ac:dyDescent="0.25">
      <c r="A62" s="5" t="s">
        <v>146</v>
      </c>
      <c r="B62" s="5" t="s">
        <v>147</v>
      </c>
      <c r="C62" t="s">
        <v>67</v>
      </c>
      <c r="D62">
        <v>6.12</v>
      </c>
      <c r="E62">
        <v>7.84</v>
      </c>
      <c r="F62">
        <v>9.19</v>
      </c>
      <c r="G62">
        <v>10.220000000000001</v>
      </c>
      <c r="H62">
        <v>9.9</v>
      </c>
      <c r="I62">
        <v>9.82</v>
      </c>
      <c r="J62">
        <v>3.49</v>
      </c>
      <c r="K62">
        <v>5.18</v>
      </c>
      <c r="L62">
        <v>4.37</v>
      </c>
      <c r="M62">
        <v>0.78</v>
      </c>
      <c r="N62">
        <v>-0.43</v>
      </c>
      <c r="O62">
        <v>-8.18</v>
      </c>
      <c r="P62">
        <v>0.85</v>
      </c>
      <c r="Q62">
        <v>2.57</v>
      </c>
    </row>
    <row r="63" spans="1:17" x14ac:dyDescent="0.25">
      <c r="A63" s="5" t="s">
        <v>148</v>
      </c>
      <c r="B63" s="5" t="s">
        <v>148</v>
      </c>
      <c r="C63" t="s">
        <v>67</v>
      </c>
      <c r="D63">
        <v>5.49</v>
      </c>
      <c r="E63">
        <v>7.32</v>
      </c>
      <c r="F63">
        <v>8.36</v>
      </c>
      <c r="G63">
        <v>9.44</v>
      </c>
      <c r="H63">
        <v>8.48</v>
      </c>
      <c r="I63">
        <v>7.48</v>
      </c>
      <c r="J63">
        <v>2.09</v>
      </c>
      <c r="K63">
        <v>2.96</v>
      </c>
      <c r="L63">
        <v>1.53</v>
      </c>
      <c r="M63">
        <v>0.78</v>
      </c>
      <c r="N63">
        <v>-0.43</v>
      </c>
      <c r="O63">
        <v>-8.18</v>
      </c>
      <c r="P63">
        <v>0.85</v>
      </c>
      <c r="Q63">
        <v>2.57</v>
      </c>
    </row>
    <row r="64" spans="1:17" x14ac:dyDescent="0.25">
      <c r="A64" s="5" t="s">
        <v>149</v>
      </c>
      <c r="B64" s="5" t="s">
        <v>150</v>
      </c>
      <c r="C64" t="s">
        <v>67</v>
      </c>
      <c r="D64">
        <v>5.04</v>
      </c>
      <c r="E64">
        <v>3.8</v>
      </c>
      <c r="F64">
        <v>3.62</v>
      </c>
      <c r="G64">
        <v>3.81</v>
      </c>
      <c r="H64">
        <v>6.58</v>
      </c>
      <c r="I64">
        <v>7.71</v>
      </c>
      <c r="J64">
        <v>3.94</v>
      </c>
      <c r="K64">
        <v>3.84</v>
      </c>
      <c r="L64">
        <v>8.74</v>
      </c>
      <c r="M64">
        <v>3.58</v>
      </c>
      <c r="N64">
        <v>4</v>
      </c>
      <c r="O64">
        <v>3.53</v>
      </c>
      <c r="P64">
        <v>3.8</v>
      </c>
      <c r="Q64">
        <v>11.94</v>
      </c>
    </row>
    <row r="65" spans="1:17" x14ac:dyDescent="0.25">
      <c r="A65" s="5" t="s">
        <v>151</v>
      </c>
      <c r="B65" s="5" t="s">
        <v>152</v>
      </c>
      <c r="C65" t="s">
        <v>67</v>
      </c>
      <c r="D65">
        <v>45.6</v>
      </c>
      <c r="E65">
        <v>46.13</v>
      </c>
      <c r="F65">
        <v>48.14</v>
      </c>
      <c r="G65">
        <v>47.46</v>
      </c>
      <c r="H65">
        <v>48.57</v>
      </c>
      <c r="I65">
        <v>41</v>
      </c>
      <c r="J65">
        <v>37.14</v>
      </c>
      <c r="K65">
        <v>32.79</v>
      </c>
      <c r="L65">
        <v>32.799999999999997</v>
      </c>
      <c r="M65">
        <v>29.28</v>
      </c>
      <c r="N65">
        <v>27.98</v>
      </c>
      <c r="O65">
        <v>20.76</v>
      </c>
      <c r="P65">
        <v>26.58</v>
      </c>
      <c r="Q65">
        <v>34.72</v>
      </c>
    </row>
    <row r="66" spans="1:17" x14ac:dyDescent="0.25">
      <c r="A66" s="5" t="s">
        <v>153</v>
      </c>
      <c r="B66" s="5" t="s">
        <v>154</v>
      </c>
      <c r="C66" t="s">
        <v>67</v>
      </c>
      <c r="D66">
        <v>54.4</v>
      </c>
      <c r="E66">
        <v>53.87</v>
      </c>
      <c r="F66">
        <v>51.86</v>
      </c>
      <c r="G66">
        <v>52.54</v>
      </c>
      <c r="H66">
        <v>51.43</v>
      </c>
      <c r="I66">
        <v>59</v>
      </c>
      <c r="J66">
        <v>62.86</v>
      </c>
      <c r="K66">
        <v>67.209999999999994</v>
      </c>
      <c r="L66">
        <v>67.2</v>
      </c>
      <c r="M66">
        <v>70.72</v>
      </c>
      <c r="N66">
        <v>72.02</v>
      </c>
      <c r="O66">
        <v>79.239999999999995</v>
      </c>
      <c r="P66">
        <v>73.42</v>
      </c>
      <c r="Q66">
        <v>65.28</v>
      </c>
    </row>
    <row r="67" spans="1:17" x14ac:dyDescent="0.25">
      <c r="A67" s="5" t="s">
        <v>155</v>
      </c>
      <c r="B67" s="5" t="s">
        <v>156</v>
      </c>
      <c r="C67" t="s">
        <v>67</v>
      </c>
      <c r="D67">
        <v>119.3</v>
      </c>
      <c r="E67">
        <v>116.78</v>
      </c>
      <c r="F67">
        <v>107.72</v>
      </c>
      <c r="G67">
        <v>110.7</v>
      </c>
      <c r="H67">
        <v>105.91</v>
      </c>
      <c r="I67">
        <v>143.9</v>
      </c>
      <c r="J67">
        <v>169.29</v>
      </c>
      <c r="K67">
        <v>204.96</v>
      </c>
      <c r="L67">
        <v>204.89</v>
      </c>
      <c r="M67">
        <v>241.52</v>
      </c>
      <c r="N67">
        <v>257.35000000000002</v>
      </c>
      <c r="O67">
        <v>381.77</v>
      </c>
      <c r="P67">
        <v>276.19</v>
      </c>
      <c r="Q67">
        <v>188.04</v>
      </c>
    </row>
    <row r="68" spans="1:17" x14ac:dyDescent="0.25">
      <c r="A68" s="5"/>
      <c r="B68" s="5"/>
    </row>
    <row r="69" spans="1:17" x14ac:dyDescent="0.25">
      <c r="A69" s="5" t="s">
        <v>157</v>
      </c>
      <c r="B69" s="5" t="s">
        <v>158</v>
      </c>
      <c r="C69" t="s">
        <v>67</v>
      </c>
      <c r="D69">
        <v>5.04</v>
      </c>
      <c r="E69">
        <v>3.8</v>
      </c>
      <c r="F69">
        <v>3.62</v>
      </c>
      <c r="G69">
        <v>3.81</v>
      </c>
      <c r="H69">
        <v>6.58</v>
      </c>
      <c r="I69">
        <v>7.71</v>
      </c>
      <c r="J69">
        <v>3.94</v>
      </c>
      <c r="K69">
        <v>3.84</v>
      </c>
      <c r="L69">
        <v>8.74</v>
      </c>
      <c r="M69">
        <v>3.58</v>
      </c>
      <c r="N69">
        <v>4</v>
      </c>
      <c r="O69">
        <v>3.53</v>
      </c>
      <c r="P69">
        <v>3.8</v>
      </c>
    </row>
    <row r="70" spans="1:17" x14ac:dyDescent="0.25">
      <c r="A70" s="5" t="s">
        <v>159</v>
      </c>
      <c r="B70" s="5" t="s">
        <v>160</v>
      </c>
      <c r="C70" t="s">
        <v>67</v>
      </c>
      <c r="D70">
        <v>54838.71</v>
      </c>
      <c r="E70">
        <v>59512.99</v>
      </c>
      <c r="F70">
        <v>51903.32</v>
      </c>
      <c r="G70">
        <v>47283.58</v>
      </c>
      <c r="H70">
        <v>28455.88</v>
      </c>
      <c r="I70">
        <v>26498.45</v>
      </c>
      <c r="J70">
        <v>10066.35</v>
      </c>
      <c r="K70">
        <v>4724.03</v>
      </c>
      <c r="L70">
        <v>1338.62</v>
      </c>
      <c r="M70">
        <v>653.85</v>
      </c>
      <c r="N70">
        <v>-355.61</v>
      </c>
      <c r="O70">
        <v>-2141.42</v>
      </c>
      <c r="P70">
        <v>385.01</v>
      </c>
    </row>
    <row r="71" spans="1:17" x14ac:dyDescent="0.25">
      <c r="A71" s="5" t="s">
        <v>161</v>
      </c>
      <c r="B71" s="5" t="s">
        <v>162</v>
      </c>
      <c r="C71" t="s">
        <v>67</v>
      </c>
      <c r="D71">
        <v>80179.210000000006</v>
      </c>
      <c r="E71">
        <v>91818.18</v>
      </c>
      <c r="F71">
        <v>90332.33</v>
      </c>
      <c r="G71">
        <v>80567.16</v>
      </c>
      <c r="H71">
        <v>53774.51</v>
      </c>
      <c r="I71">
        <v>43374.61</v>
      </c>
      <c r="J71">
        <v>16526.07</v>
      </c>
      <c r="K71">
        <v>10149.35</v>
      </c>
      <c r="L71">
        <v>4735.45</v>
      </c>
      <c r="M71">
        <v>4953.3</v>
      </c>
      <c r="N71">
        <v>3286.1</v>
      </c>
      <c r="O71">
        <v>-1438.49</v>
      </c>
      <c r="P71">
        <v>1829.46</v>
      </c>
    </row>
    <row r="72" spans="1:17" x14ac:dyDescent="0.25">
      <c r="A72" s="5" t="s">
        <v>163</v>
      </c>
      <c r="B72" s="5" t="s">
        <v>164</v>
      </c>
      <c r="C72" t="s">
        <v>67</v>
      </c>
      <c r="D72">
        <v>0.01</v>
      </c>
      <c r="E72">
        <v>0.01</v>
      </c>
      <c r="F72">
        <v>0.02</v>
      </c>
      <c r="G72">
        <v>0.02</v>
      </c>
      <c r="H72">
        <v>0.03</v>
      </c>
      <c r="I72">
        <v>0.03</v>
      </c>
      <c r="J72">
        <v>0.02</v>
      </c>
      <c r="K72">
        <v>0.06</v>
      </c>
      <c r="L72">
        <v>0.11</v>
      </c>
      <c r="M72">
        <v>0.12</v>
      </c>
      <c r="N72">
        <v>0.12</v>
      </c>
      <c r="O72">
        <v>0.38</v>
      </c>
      <c r="P72">
        <v>0.22</v>
      </c>
    </row>
    <row r="73" spans="1:17" x14ac:dyDescent="0.25">
      <c r="A73" s="5" t="s">
        <v>165</v>
      </c>
      <c r="B73" s="5" t="s">
        <v>166</v>
      </c>
      <c r="C73" t="s">
        <v>67</v>
      </c>
      <c r="D73">
        <v>94.96</v>
      </c>
      <c r="E73">
        <v>96.2</v>
      </c>
      <c r="F73">
        <v>96.38</v>
      </c>
      <c r="G73">
        <v>96.19</v>
      </c>
      <c r="H73">
        <v>93.42</v>
      </c>
      <c r="I73">
        <v>92.29</v>
      </c>
      <c r="J73">
        <v>96.07</v>
      </c>
      <c r="K73">
        <v>96.15</v>
      </c>
      <c r="L73">
        <v>91.28</v>
      </c>
      <c r="M73">
        <v>96.41</v>
      </c>
      <c r="N73">
        <v>96.01</v>
      </c>
      <c r="O73">
        <v>96.45</v>
      </c>
      <c r="P73">
        <v>96.22</v>
      </c>
    </row>
    <row r="74" spans="1:17" x14ac:dyDescent="0.25">
      <c r="A74" s="5" t="s">
        <v>167</v>
      </c>
      <c r="B74" s="5" t="s">
        <v>168</v>
      </c>
      <c r="C74" t="s">
        <v>67</v>
      </c>
      <c r="D74">
        <v>5.49</v>
      </c>
      <c r="E74">
        <v>7.32</v>
      </c>
      <c r="F74">
        <v>8.36</v>
      </c>
      <c r="G74">
        <v>9.44</v>
      </c>
      <c r="H74">
        <v>8.4700000000000006</v>
      </c>
      <c r="I74">
        <v>7.48</v>
      </c>
      <c r="J74">
        <v>2.09</v>
      </c>
      <c r="K74">
        <v>2.96</v>
      </c>
      <c r="L74">
        <v>1.53</v>
      </c>
      <c r="M74">
        <v>0.78</v>
      </c>
      <c r="N74">
        <v>-0.43</v>
      </c>
      <c r="O74">
        <v>-8.18</v>
      </c>
      <c r="P74">
        <v>0.85</v>
      </c>
    </row>
    <row r="75" spans="1:17" x14ac:dyDescent="0.25">
      <c r="A75" s="5" t="s">
        <v>169</v>
      </c>
      <c r="B75" s="5" t="s">
        <v>170</v>
      </c>
      <c r="C75" t="s">
        <v>67</v>
      </c>
      <c r="D75">
        <v>8.39</v>
      </c>
      <c r="E75">
        <v>11.56</v>
      </c>
      <c r="F75">
        <v>14.81</v>
      </c>
      <c r="G75">
        <v>16.66</v>
      </c>
      <c r="H75">
        <v>16.46</v>
      </c>
      <c r="I75">
        <v>12.85</v>
      </c>
      <c r="J75">
        <v>3.61</v>
      </c>
      <c r="K75">
        <v>6.8</v>
      </c>
      <c r="L75">
        <v>5.83</v>
      </c>
      <c r="M75">
        <v>7.31</v>
      </c>
      <c r="N75">
        <v>4.3099999999999996</v>
      </c>
      <c r="O75">
        <v>-5.83</v>
      </c>
      <c r="P75">
        <v>4.29</v>
      </c>
    </row>
    <row r="76" spans="1:17" x14ac:dyDescent="0.25">
      <c r="A76" s="5" t="s">
        <v>171</v>
      </c>
      <c r="B76" s="5" t="s">
        <v>172</v>
      </c>
      <c r="C76" t="s">
        <v>67</v>
      </c>
      <c r="D76">
        <v>48.02</v>
      </c>
      <c r="E76">
        <v>47.95</v>
      </c>
      <c r="F76">
        <v>49.95</v>
      </c>
      <c r="G76">
        <v>49.34</v>
      </c>
      <c r="H76">
        <v>51.99</v>
      </c>
      <c r="I76">
        <v>44.43</v>
      </c>
      <c r="J76">
        <v>38.659999999999997</v>
      </c>
      <c r="K76">
        <v>34.1</v>
      </c>
      <c r="L76">
        <v>35.93</v>
      </c>
      <c r="M76">
        <v>30.37</v>
      </c>
      <c r="N76">
        <v>29.15</v>
      </c>
      <c r="O76">
        <v>21.52</v>
      </c>
      <c r="P76">
        <v>27.63</v>
      </c>
    </row>
    <row r="77" spans="1:17" x14ac:dyDescent="0.25">
      <c r="A77" s="5" t="s">
        <v>173</v>
      </c>
      <c r="B77" s="5" t="s">
        <v>174</v>
      </c>
      <c r="C77" t="s">
        <v>67</v>
      </c>
      <c r="D77">
        <v>118.68</v>
      </c>
      <c r="E77">
        <v>161.57</v>
      </c>
      <c r="F77">
        <v>212.99</v>
      </c>
      <c r="G77">
        <v>110.21</v>
      </c>
      <c r="H77">
        <v>245.02</v>
      </c>
      <c r="I77">
        <v>162.24</v>
      </c>
      <c r="J77">
        <v>78.53</v>
      </c>
      <c r="K77">
        <v>61.06</v>
      </c>
      <c r="L77">
        <v>125.25</v>
      </c>
      <c r="M77">
        <v>19.09</v>
      </c>
      <c r="N77">
        <v>53.8</v>
      </c>
      <c r="O77">
        <v>61.5</v>
      </c>
      <c r="P77">
        <v>60.14</v>
      </c>
    </row>
    <row r="78" spans="1:17" x14ac:dyDescent="0.25">
      <c r="A78" s="5" t="s">
        <v>175</v>
      </c>
      <c r="B78" s="5" t="s">
        <v>176</v>
      </c>
      <c r="C78" t="s">
        <v>67</v>
      </c>
      <c r="D78">
        <v>10367.1304</v>
      </c>
      <c r="E78">
        <v>10860.244199999999</v>
      </c>
      <c r="F78">
        <v>8849.0164999999997</v>
      </c>
      <c r="G78">
        <v>151720.8836</v>
      </c>
      <c r="H78">
        <v>13256.838900000001</v>
      </c>
      <c r="I78">
        <v>8951.3891999999996</v>
      </c>
      <c r="J78">
        <v>18810.378400000001</v>
      </c>
      <c r="K78">
        <v>5050.5983999999999</v>
      </c>
      <c r="L78">
        <v>2470.5450000000001</v>
      </c>
      <c r="M78">
        <v>7096.9679999999998</v>
      </c>
      <c r="N78">
        <v>13585.343999999999</v>
      </c>
      <c r="O78">
        <v>-642.048</v>
      </c>
      <c r="P78">
        <v>-1400.52</v>
      </c>
    </row>
    <row r="79" spans="1:17" x14ac:dyDescent="0.25">
      <c r="A79" s="5" t="s">
        <v>177</v>
      </c>
      <c r="B79" s="5" t="s">
        <v>178</v>
      </c>
      <c r="C79">
        <v>-4.9999999999954532E-2</v>
      </c>
      <c r="D79">
        <v>-2.7100000000000359</v>
      </c>
      <c r="E79">
        <v>-2.339999999999975</v>
      </c>
      <c r="F79">
        <v>-17.190000000000001</v>
      </c>
      <c r="G79">
        <v>-6.9999999999993179E-2</v>
      </c>
      <c r="H79">
        <v>-43.150000000000027</v>
      </c>
      <c r="I79">
        <v>-8.0399999999999636</v>
      </c>
      <c r="J79">
        <v>-140.08000000000001</v>
      </c>
      <c r="K79">
        <v>-43.839999999999989</v>
      </c>
      <c r="L79">
        <v>-20.5</v>
      </c>
      <c r="M79">
        <v>0</v>
      </c>
      <c r="N79">
        <v>-55.4</v>
      </c>
      <c r="O79">
        <v>0</v>
      </c>
      <c r="P79">
        <v>-6.3999999999999986</v>
      </c>
    </row>
    <row r="80" spans="1:17" x14ac:dyDescent="0.25">
      <c r="A80" s="5" t="s">
        <v>179</v>
      </c>
      <c r="B80" s="5" t="s">
        <v>180</v>
      </c>
      <c r="C80" t="s">
        <v>67</v>
      </c>
      <c r="D80">
        <v>-9.42</v>
      </c>
      <c r="E80">
        <v>-6.95</v>
      </c>
      <c r="F80">
        <v>-1.19</v>
      </c>
      <c r="G80">
        <v>-17.89</v>
      </c>
      <c r="H80">
        <v>26.32</v>
      </c>
      <c r="I80">
        <v>53.08</v>
      </c>
      <c r="J80">
        <v>-31.49</v>
      </c>
      <c r="K80">
        <v>-18.52</v>
      </c>
      <c r="L80">
        <v>3.85</v>
      </c>
      <c r="M80">
        <v>-2.67</v>
      </c>
      <c r="N80">
        <v>-68.7</v>
      </c>
      <c r="O80">
        <v>54.39</v>
      </c>
      <c r="P80">
        <v>134.55000000000001</v>
      </c>
    </row>
    <row r="81" spans="1:16" x14ac:dyDescent="0.25">
      <c r="A81" s="5" t="s">
        <v>181</v>
      </c>
      <c r="B81" s="5" t="s">
        <v>182</v>
      </c>
      <c r="C81" t="s">
        <v>67</v>
      </c>
      <c r="D81">
        <v>-5.85</v>
      </c>
      <c r="E81">
        <v>-8.68</v>
      </c>
      <c r="F81">
        <v>2.41</v>
      </c>
      <c r="G81">
        <v>20.5</v>
      </c>
      <c r="H81">
        <v>15.97</v>
      </c>
      <c r="I81">
        <v>1.02</v>
      </c>
      <c r="J81">
        <v>-15.39</v>
      </c>
      <c r="K81">
        <v>-5.78</v>
      </c>
      <c r="L81">
        <v>-22.51</v>
      </c>
      <c r="M81">
        <v>-5.66</v>
      </c>
      <c r="N81">
        <v>40.08</v>
      </c>
      <c r="O81" t="s">
        <v>67</v>
      </c>
      <c r="P81" t="s">
        <v>67</v>
      </c>
    </row>
    <row r="82" spans="1:16" x14ac:dyDescent="0.25">
      <c r="A82" s="5" t="s">
        <v>183</v>
      </c>
      <c r="B82" s="5" t="s">
        <v>184</v>
      </c>
      <c r="C82" t="s">
        <v>67</v>
      </c>
      <c r="D82">
        <v>-1.83</v>
      </c>
      <c r="E82">
        <v>10.67</v>
      </c>
      <c r="F82">
        <v>5.77</v>
      </c>
      <c r="G82">
        <v>2.2999999999999998</v>
      </c>
      <c r="H82">
        <v>6.65</v>
      </c>
      <c r="I82">
        <v>0.85</v>
      </c>
      <c r="J82">
        <v>-23.51</v>
      </c>
      <c r="K82">
        <v>-6.33</v>
      </c>
      <c r="L82">
        <v>24.28</v>
      </c>
      <c r="M82" t="s">
        <v>67</v>
      </c>
      <c r="N82" t="s">
        <v>67</v>
      </c>
      <c r="O82" t="s">
        <v>67</v>
      </c>
      <c r="P82" t="s">
        <v>67</v>
      </c>
    </row>
    <row r="83" spans="1:16" x14ac:dyDescent="0.25">
      <c r="A83" s="5" t="s">
        <v>185</v>
      </c>
      <c r="B83" s="5" t="s">
        <v>186</v>
      </c>
      <c r="C83" t="s">
        <v>67</v>
      </c>
      <c r="D83">
        <v>-0.49</v>
      </c>
      <c r="E83">
        <v>-6.42</v>
      </c>
      <c r="F83">
        <v>-0.28000000000000003</v>
      </c>
      <c r="G83">
        <v>13.29</v>
      </c>
      <c r="H83" t="s">
        <v>67</v>
      </c>
      <c r="I83" t="s">
        <v>67</v>
      </c>
      <c r="J83" t="s">
        <v>67</v>
      </c>
      <c r="K83" t="s">
        <v>67</v>
      </c>
      <c r="L83" t="s">
        <v>67</v>
      </c>
      <c r="M83" t="s">
        <v>67</v>
      </c>
      <c r="N83" t="s">
        <v>67</v>
      </c>
      <c r="O83" t="s">
        <v>67</v>
      </c>
      <c r="P83" t="s">
        <v>67</v>
      </c>
    </row>
    <row r="84" spans="1:16" x14ac:dyDescent="0.25">
      <c r="A84" s="5" t="s">
        <v>187</v>
      </c>
      <c r="B84" s="5" t="s">
        <v>188</v>
      </c>
      <c r="C84" t="s">
        <v>67</v>
      </c>
      <c r="D84">
        <v>-16.53</v>
      </c>
      <c r="E84">
        <v>6.69</v>
      </c>
      <c r="F84">
        <v>8.4600000000000009</v>
      </c>
      <c r="G84">
        <v>36.43</v>
      </c>
      <c r="H84">
        <v>35.65</v>
      </c>
      <c r="I84">
        <v>302.97000000000003</v>
      </c>
      <c r="J84">
        <v>45.98</v>
      </c>
      <c r="K84">
        <v>187.55</v>
      </c>
      <c r="L84">
        <v>112.61</v>
      </c>
      <c r="M84">
        <v>-278.95</v>
      </c>
      <c r="N84">
        <v>-94.8</v>
      </c>
      <c r="O84">
        <v>-958.72</v>
      </c>
      <c r="P84">
        <v>1.71</v>
      </c>
    </row>
    <row r="85" spans="1:16" x14ac:dyDescent="0.25">
      <c r="A85" s="5" t="s">
        <v>189</v>
      </c>
      <c r="B85" s="5" t="s">
        <v>190</v>
      </c>
      <c r="C85" t="s">
        <v>67</v>
      </c>
      <c r="D85">
        <v>-0.46</v>
      </c>
      <c r="E85">
        <v>17.190000000000001</v>
      </c>
      <c r="F85">
        <v>26.85</v>
      </c>
      <c r="G85">
        <v>125.02</v>
      </c>
      <c r="H85">
        <v>128.19999999999999</v>
      </c>
      <c r="I85">
        <v>178.83</v>
      </c>
      <c r="J85">
        <v>115.38</v>
      </c>
      <c r="K85">
        <v>7.07</v>
      </c>
      <c r="L85">
        <v>-87.05</v>
      </c>
      <c r="M85">
        <v>-444.16</v>
      </c>
      <c r="N85">
        <v>-350.6</v>
      </c>
      <c r="O85" t="s">
        <v>67</v>
      </c>
      <c r="P85" t="s">
        <v>67</v>
      </c>
    </row>
    <row r="86" spans="1:16" x14ac:dyDescent="0.25">
      <c r="A86" s="5" t="s">
        <v>191</v>
      </c>
      <c r="B86" s="5" t="s">
        <v>192</v>
      </c>
      <c r="C86" t="s">
        <v>67</v>
      </c>
      <c r="D86">
        <v>14.14</v>
      </c>
      <c r="E86">
        <v>78.040000000000006</v>
      </c>
      <c r="F86">
        <v>85.9</v>
      </c>
      <c r="G86">
        <v>121.72</v>
      </c>
      <c r="H86">
        <v>136.94999999999999</v>
      </c>
      <c r="I86">
        <v>74.03</v>
      </c>
      <c r="J86">
        <v>-5.52</v>
      </c>
      <c r="K86">
        <v>-206.46</v>
      </c>
      <c r="L86">
        <v>-243.63</v>
      </c>
      <c r="M86" t="s">
        <v>67</v>
      </c>
      <c r="N86" t="s">
        <v>67</v>
      </c>
      <c r="O86" t="s">
        <v>67</v>
      </c>
      <c r="P86" t="s">
        <v>67</v>
      </c>
    </row>
    <row r="87" spans="1:16" x14ac:dyDescent="0.25">
      <c r="A87" s="5" t="s">
        <v>193</v>
      </c>
      <c r="B87" s="5" t="s">
        <v>194</v>
      </c>
      <c r="C87" t="s">
        <v>67</v>
      </c>
      <c r="D87">
        <v>44.09</v>
      </c>
      <c r="E87">
        <v>36.26</v>
      </c>
      <c r="F87">
        <v>-60.28</v>
      </c>
      <c r="G87">
        <v>-60.96</v>
      </c>
      <c r="H87" t="s">
        <v>67</v>
      </c>
      <c r="I87" t="s">
        <v>67</v>
      </c>
      <c r="J87" t="s">
        <v>67</v>
      </c>
      <c r="K87" t="s">
        <v>67</v>
      </c>
      <c r="L87" t="s">
        <v>67</v>
      </c>
      <c r="M87" t="s">
        <v>67</v>
      </c>
      <c r="N87" t="s">
        <v>67</v>
      </c>
      <c r="O87" t="s">
        <v>67</v>
      </c>
      <c r="P87" t="s">
        <v>67</v>
      </c>
    </row>
    <row r="88" spans="1:16" x14ac:dyDescent="0.25">
      <c r="A88" s="5" t="s">
        <v>195</v>
      </c>
      <c r="B88" s="5" t="s">
        <v>196</v>
      </c>
      <c r="C88" t="s">
        <v>67</v>
      </c>
      <c r="D88">
        <v>0.6</v>
      </c>
      <c r="E88">
        <v>0.1</v>
      </c>
      <c r="F88">
        <v>0.09</v>
      </c>
      <c r="G88">
        <v>0.05</v>
      </c>
      <c r="H88">
        <v>0.05</v>
      </c>
      <c r="I88">
        <v>0.09</v>
      </c>
      <c r="J88">
        <v>-2.1</v>
      </c>
      <c r="K88">
        <v>-0.06</v>
      </c>
      <c r="L88">
        <v>-7.0000000000000007E-2</v>
      </c>
      <c r="M88" t="s">
        <v>67</v>
      </c>
      <c r="N88" t="s">
        <v>67</v>
      </c>
      <c r="O88" t="s">
        <v>67</v>
      </c>
      <c r="P88" t="s">
        <v>67</v>
      </c>
    </row>
    <row r="89" spans="1:16" x14ac:dyDescent="0.25">
      <c r="A89" s="5" t="s">
        <v>197</v>
      </c>
      <c r="B89" s="5" t="s">
        <v>198</v>
      </c>
      <c r="C89" t="s">
        <v>67</v>
      </c>
      <c r="D89">
        <v>-20.9</v>
      </c>
      <c r="E89">
        <v>-5.42</v>
      </c>
      <c r="F89">
        <v>10.78</v>
      </c>
      <c r="G89">
        <v>23.02</v>
      </c>
      <c r="H89">
        <v>56.6</v>
      </c>
      <c r="I89">
        <v>301.77999999999997</v>
      </c>
      <c r="J89">
        <v>11.55</v>
      </c>
      <c r="K89">
        <v>74.64</v>
      </c>
      <c r="L89">
        <v>-0.72</v>
      </c>
      <c r="M89">
        <v>46.7</v>
      </c>
      <c r="N89">
        <v>-171.5</v>
      </c>
      <c r="O89">
        <v>-221.4</v>
      </c>
      <c r="P89">
        <v>248.77</v>
      </c>
    </row>
    <row r="90" spans="1:16" x14ac:dyDescent="0.25">
      <c r="A90" s="5" t="s">
        <v>199</v>
      </c>
      <c r="B90" s="5" t="s">
        <v>200</v>
      </c>
      <c r="C90" t="s">
        <v>67</v>
      </c>
      <c r="D90">
        <v>-5.18</v>
      </c>
      <c r="E90">
        <v>9.4600000000000009</v>
      </c>
      <c r="F90">
        <v>30.13</v>
      </c>
      <c r="G90">
        <v>127.13</v>
      </c>
      <c r="H90">
        <v>123.31</v>
      </c>
      <c r="I90">
        <v>129.32</v>
      </c>
      <c r="J90">
        <v>28.49</v>
      </c>
      <c r="K90">
        <v>40.21</v>
      </c>
      <c r="L90">
        <v>-41.84</v>
      </c>
      <c r="M90">
        <v>-115.4</v>
      </c>
      <c r="N90">
        <v>-48.04</v>
      </c>
      <c r="O90" t="s">
        <v>67</v>
      </c>
      <c r="P90" t="s">
        <v>67</v>
      </c>
    </row>
    <row r="91" spans="1:16" x14ac:dyDescent="0.25">
      <c r="A91" s="5" t="s">
        <v>201</v>
      </c>
      <c r="B91" s="5" t="s">
        <v>202</v>
      </c>
      <c r="C91" t="s">
        <v>67</v>
      </c>
      <c r="D91">
        <v>12.82</v>
      </c>
      <c r="E91">
        <v>77.349999999999994</v>
      </c>
      <c r="F91">
        <v>80.75</v>
      </c>
      <c r="G91">
        <v>93.52</v>
      </c>
      <c r="H91">
        <v>88.77</v>
      </c>
      <c r="I91">
        <v>86.79</v>
      </c>
      <c r="J91">
        <v>-7.87</v>
      </c>
      <c r="K91">
        <v>-54.46</v>
      </c>
      <c r="L91">
        <v>-19.63</v>
      </c>
      <c r="M91" t="s">
        <v>67</v>
      </c>
      <c r="N91" t="s">
        <v>67</v>
      </c>
      <c r="O91" t="s">
        <v>67</v>
      </c>
      <c r="P91" t="s">
        <v>67</v>
      </c>
    </row>
    <row r="92" spans="1:16" x14ac:dyDescent="0.25">
      <c r="A92" s="5" t="s">
        <v>203</v>
      </c>
      <c r="B92" s="5" t="s">
        <v>204</v>
      </c>
      <c r="C92" t="s">
        <v>67</v>
      </c>
      <c r="D92">
        <v>49.8</v>
      </c>
      <c r="E92">
        <v>34.74</v>
      </c>
      <c r="F92">
        <v>13.14</v>
      </c>
      <c r="G92">
        <v>36.94</v>
      </c>
      <c r="H92" t="s">
        <v>67</v>
      </c>
      <c r="I92" t="s">
        <v>67</v>
      </c>
      <c r="J92" t="s">
        <v>67</v>
      </c>
      <c r="K92" t="s">
        <v>67</v>
      </c>
      <c r="L92" t="s">
        <v>67</v>
      </c>
      <c r="M92" t="s">
        <v>67</v>
      </c>
      <c r="N92" t="s">
        <v>67</v>
      </c>
      <c r="O92" t="s">
        <v>67</v>
      </c>
      <c r="P92" t="s">
        <v>67</v>
      </c>
    </row>
    <row r="93" spans="1:16" x14ac:dyDescent="0.25">
      <c r="A93" s="5" t="s">
        <v>205</v>
      </c>
      <c r="B93" s="5" t="s">
        <v>206</v>
      </c>
      <c r="C93" t="s">
        <v>67</v>
      </c>
      <c r="D93">
        <v>-5.26</v>
      </c>
      <c r="E93">
        <v>21.92</v>
      </c>
      <c r="F93">
        <v>-94.45</v>
      </c>
      <c r="G93">
        <v>1044.24</v>
      </c>
      <c r="H93">
        <v>29.16</v>
      </c>
      <c r="I93">
        <v>-53.71</v>
      </c>
      <c r="J93">
        <v>90.16</v>
      </c>
      <c r="K93">
        <v>43.11</v>
      </c>
      <c r="L93">
        <v>-72.16</v>
      </c>
      <c r="M93">
        <v>-47.76</v>
      </c>
      <c r="N93">
        <v>-782.89</v>
      </c>
      <c r="O93">
        <v>-54.16</v>
      </c>
      <c r="P93">
        <v>-36.54</v>
      </c>
    </row>
    <row r="94" spans="1:16" x14ac:dyDescent="0.25">
      <c r="A94" s="5" t="s">
        <v>207</v>
      </c>
      <c r="B94" s="5" t="s">
        <v>208</v>
      </c>
      <c r="C94" t="s">
        <v>67</v>
      </c>
      <c r="D94">
        <v>-25.93</v>
      </c>
      <c r="E94">
        <v>323.89999999999998</v>
      </c>
      <c r="F94">
        <v>326.32</v>
      </c>
      <c r="G94">
        <v>339.9</v>
      </c>
      <c r="H94">
        <v>21.87</v>
      </c>
      <c r="I94">
        <v>26.52</v>
      </c>
      <c r="J94">
        <v>20.37</v>
      </c>
      <c r="K94">
        <v>-25.6</v>
      </c>
      <c r="L94">
        <v>-300.94</v>
      </c>
      <c r="M94">
        <v>-294.94</v>
      </c>
      <c r="N94">
        <v>-291.2</v>
      </c>
      <c r="O94" t="s">
        <v>67</v>
      </c>
      <c r="P94" t="s">
        <v>67</v>
      </c>
    </row>
    <row r="95" spans="1:16" x14ac:dyDescent="0.25">
      <c r="A95" s="5" t="s">
        <v>209</v>
      </c>
      <c r="B95" s="5" t="s">
        <v>210</v>
      </c>
      <c r="C95" t="s">
        <v>67</v>
      </c>
      <c r="D95">
        <v>199.12</v>
      </c>
      <c r="E95">
        <v>189.43</v>
      </c>
      <c r="F95">
        <v>203.08</v>
      </c>
      <c r="G95">
        <v>230.59</v>
      </c>
      <c r="H95">
        <v>7.31</v>
      </c>
      <c r="I95">
        <v>-8.07</v>
      </c>
      <c r="J95">
        <v>-153.91</v>
      </c>
      <c r="K95">
        <v>-182.77</v>
      </c>
      <c r="L95">
        <v>-198.7</v>
      </c>
      <c r="M95" t="s">
        <v>67</v>
      </c>
      <c r="N95" t="s">
        <v>67</v>
      </c>
      <c r="O95" t="s">
        <v>67</v>
      </c>
      <c r="P95" t="s">
        <v>67</v>
      </c>
    </row>
    <row r="96" spans="1:16" x14ac:dyDescent="0.25">
      <c r="A96" s="5" t="s">
        <v>211</v>
      </c>
      <c r="B96" s="5" t="s">
        <v>212</v>
      </c>
      <c r="C96" t="s">
        <v>67</v>
      </c>
      <c r="D96">
        <v>95.52</v>
      </c>
      <c r="E96">
        <v>17.760000000000002</v>
      </c>
      <c r="F96">
        <v>10.15</v>
      </c>
      <c r="G96">
        <v>15.94</v>
      </c>
      <c r="H96" t="s">
        <v>67</v>
      </c>
      <c r="I96" t="s">
        <v>67</v>
      </c>
      <c r="J96" t="s">
        <v>67</v>
      </c>
      <c r="K96" t="s">
        <v>67</v>
      </c>
      <c r="L96" t="s">
        <v>67</v>
      </c>
      <c r="M96" t="s">
        <v>67</v>
      </c>
      <c r="N96" t="s">
        <v>67</v>
      </c>
      <c r="O96" t="s">
        <v>67</v>
      </c>
      <c r="P96" t="s">
        <v>67</v>
      </c>
    </row>
    <row r="97" spans="1:17" x14ac:dyDescent="0.25">
      <c r="A97" s="5" t="s">
        <v>213</v>
      </c>
      <c r="B97" s="5" t="s">
        <v>214</v>
      </c>
      <c r="C97" t="s">
        <v>67</v>
      </c>
      <c r="D97">
        <v>220.8</v>
      </c>
      <c r="E97">
        <v>362.4</v>
      </c>
      <c r="F97">
        <v>394.8</v>
      </c>
      <c r="G97">
        <v>59.3</v>
      </c>
      <c r="H97">
        <v>533.4</v>
      </c>
      <c r="I97">
        <v>338.7</v>
      </c>
      <c r="J97">
        <v>-109.5</v>
      </c>
      <c r="K97">
        <v>-120.2</v>
      </c>
      <c r="L97">
        <v>58.2</v>
      </c>
      <c r="M97">
        <v>-461.1</v>
      </c>
      <c r="N97">
        <v>-105.7</v>
      </c>
      <c r="O97">
        <v>-69.099999999999994</v>
      </c>
      <c r="P97">
        <v>-88.6</v>
      </c>
      <c r="Q97">
        <v>51.3</v>
      </c>
    </row>
  </sheetData>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L89"/>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8" customWidth="1"/>
  </cols>
  <sheetData>
    <row r="1" spans="1:12" ht="18.75" customHeight="1" x14ac:dyDescent="0.3">
      <c r="A1" s="1" t="s">
        <v>1544</v>
      </c>
      <c r="B1" s="2" t="s">
        <v>1545</v>
      </c>
      <c r="C1" s="2"/>
      <c r="D1" s="2"/>
      <c r="E1" s="2"/>
      <c r="F1" s="2" t="str">
        <f>HYPERLINK("dax-30_Stock_Data_EUR.xlsx#INDEX!A1", "Back to INDEX")</f>
        <v>Back to INDEX</v>
      </c>
      <c r="G1" s="2"/>
      <c r="H1" s="2"/>
      <c r="I1" s="2"/>
      <c r="J1" s="2"/>
      <c r="K1" s="2"/>
      <c r="L1" s="2"/>
    </row>
    <row r="2" spans="1:12" x14ac:dyDescent="0.25">
      <c r="A2" s="3"/>
      <c r="B2" s="4"/>
      <c r="C2" s="4"/>
      <c r="D2" s="4"/>
      <c r="E2" s="4"/>
      <c r="F2" s="4"/>
      <c r="G2" s="4"/>
      <c r="H2" s="4"/>
      <c r="I2" s="4"/>
      <c r="J2" s="4"/>
      <c r="K2" s="4"/>
      <c r="L2" s="4"/>
    </row>
    <row r="3" spans="1:12" x14ac:dyDescent="0.25">
      <c r="A3" s="5" t="s">
        <v>3</v>
      </c>
      <c r="C3" s="5" t="s">
        <v>4</v>
      </c>
      <c r="D3" s="5"/>
      <c r="G3" s="5" t="s">
        <v>5</v>
      </c>
      <c r="H3" s="5"/>
      <c r="J3" s="5" t="s">
        <v>6</v>
      </c>
      <c r="K3" s="5"/>
    </row>
    <row r="4" spans="1:12" x14ac:dyDescent="0.25">
      <c r="A4" s="5" t="s">
        <v>7</v>
      </c>
      <c r="B4" t="s">
        <v>307</v>
      </c>
      <c r="C4" s="5" t="s">
        <v>9</v>
      </c>
      <c r="D4" s="5"/>
      <c r="E4" t="s">
        <v>1546</v>
      </c>
      <c r="G4" t="s">
        <v>1356</v>
      </c>
      <c r="H4" t="s">
        <v>220</v>
      </c>
      <c r="J4" t="s">
        <v>1547</v>
      </c>
      <c r="L4" t="s">
        <v>1548</v>
      </c>
    </row>
    <row r="5" spans="1:12" x14ac:dyDescent="0.25">
      <c r="A5" s="5" t="s">
        <v>15</v>
      </c>
      <c r="B5" t="s">
        <v>1549</v>
      </c>
      <c r="C5" s="5" t="s">
        <v>17</v>
      </c>
      <c r="D5" s="5"/>
      <c r="E5" t="s">
        <v>1550</v>
      </c>
      <c r="G5" t="s">
        <v>1023</v>
      </c>
      <c r="H5" t="s">
        <v>12</v>
      </c>
      <c r="J5" t="s">
        <v>1551</v>
      </c>
      <c r="L5" t="s">
        <v>860</v>
      </c>
    </row>
    <row r="6" spans="1:12" x14ac:dyDescent="0.25">
      <c r="A6" s="5" t="s">
        <v>23</v>
      </c>
      <c r="B6" t="s">
        <v>1552</v>
      </c>
      <c r="C6" s="5" t="s">
        <v>25</v>
      </c>
      <c r="D6" s="5"/>
      <c r="E6" t="s">
        <v>1553</v>
      </c>
      <c r="G6" t="s">
        <v>381</v>
      </c>
      <c r="H6" t="s">
        <v>20</v>
      </c>
      <c r="J6" t="s">
        <v>21</v>
      </c>
      <c r="L6" t="s">
        <v>1554</v>
      </c>
    </row>
    <row r="7" spans="1:12" x14ac:dyDescent="0.25">
      <c r="A7" s="5" t="s">
        <v>29</v>
      </c>
      <c r="B7" t="s">
        <v>67</v>
      </c>
      <c r="C7" s="5" t="s">
        <v>31</v>
      </c>
      <c r="D7" s="5"/>
      <c r="E7" t="s">
        <v>1555</v>
      </c>
      <c r="G7" t="s">
        <v>601</v>
      </c>
      <c r="H7" t="s">
        <v>28</v>
      </c>
    </row>
    <row r="8" spans="1:12" x14ac:dyDescent="0.25">
      <c r="A8" s="5" t="s">
        <v>35</v>
      </c>
      <c r="B8" t="s">
        <v>36</v>
      </c>
      <c r="C8" s="5" t="s">
        <v>37</v>
      </c>
      <c r="D8" s="5"/>
      <c r="E8" t="s">
        <v>1556</v>
      </c>
      <c r="G8" t="s">
        <v>604</v>
      </c>
      <c r="H8" t="s">
        <v>34</v>
      </c>
    </row>
    <row r="9" spans="1:12" x14ac:dyDescent="0.25">
      <c r="A9" s="5" t="s">
        <v>41</v>
      </c>
      <c r="B9" t="s">
        <v>42</v>
      </c>
      <c r="C9" s="5" t="s">
        <v>43</v>
      </c>
      <c r="D9" s="5"/>
      <c r="E9" t="s">
        <v>1557</v>
      </c>
      <c r="G9" t="s">
        <v>608</v>
      </c>
      <c r="H9" t="s">
        <v>40</v>
      </c>
    </row>
    <row r="10" spans="1:12" x14ac:dyDescent="0.25">
      <c r="A10" s="5" t="s">
        <v>45</v>
      </c>
      <c r="B10" t="s">
        <v>1422</v>
      </c>
      <c r="C10" s="5" t="s">
        <v>47</v>
      </c>
      <c r="D10" s="5"/>
      <c r="E10" t="s">
        <v>1558</v>
      </c>
    </row>
    <row r="11" spans="1:12" x14ac:dyDescent="0.25">
      <c r="A11" s="5" t="s">
        <v>49</v>
      </c>
      <c r="B11" t="s">
        <v>245</v>
      </c>
    </row>
    <row r="12" spans="1:12" x14ac:dyDescent="0.25">
      <c r="A12" s="5" t="s">
        <v>51</v>
      </c>
      <c r="B12" t="s">
        <v>357</v>
      </c>
    </row>
    <row r="13" spans="1:12" x14ac:dyDescent="0.25">
      <c r="A13" s="5" t="s">
        <v>53</v>
      </c>
      <c r="B13" t="s">
        <v>1559</v>
      </c>
    </row>
    <row r="14" spans="1:12" x14ac:dyDescent="0.25">
      <c r="A14" s="5" t="s">
        <v>55</v>
      </c>
      <c r="B14" t="s">
        <v>1560</v>
      </c>
    </row>
    <row r="15" spans="1:12" x14ac:dyDescent="0.25">
      <c r="A15" s="5" t="s">
        <v>57</v>
      </c>
      <c r="B15" t="s">
        <v>1561</v>
      </c>
    </row>
    <row r="16" spans="1:12" x14ac:dyDescent="0.25">
      <c r="A16" s="5" t="s">
        <v>59</v>
      </c>
      <c r="B16" t="s">
        <v>1562</v>
      </c>
    </row>
    <row r="17" spans="1:12" x14ac:dyDescent="0.25">
      <c r="A17" s="5" t="s">
        <v>61</v>
      </c>
      <c r="B17" t="s">
        <v>1563</v>
      </c>
    </row>
    <row r="18" spans="1:12" x14ac:dyDescent="0.25">
      <c r="A18" s="3"/>
      <c r="B18" s="4"/>
      <c r="C18" s="4"/>
      <c r="D18" s="4"/>
      <c r="E18" s="4"/>
      <c r="F18" s="4"/>
      <c r="G18" s="4"/>
      <c r="H18" s="4"/>
      <c r="I18" s="4"/>
      <c r="J18" s="4"/>
      <c r="K18" s="4"/>
      <c r="L18" s="4"/>
    </row>
    <row r="19" spans="1:12" x14ac:dyDescent="0.25">
      <c r="A19" s="5" t="s">
        <v>63</v>
      </c>
      <c r="B19" s="5" t="s">
        <v>64</v>
      </c>
      <c r="C19" s="5">
        <v>2019</v>
      </c>
      <c r="D19" s="5">
        <v>2018</v>
      </c>
      <c r="E19" s="5">
        <v>2017</v>
      </c>
      <c r="F19" s="5"/>
      <c r="G19" s="5"/>
      <c r="H19" s="5"/>
      <c r="I19" s="5"/>
      <c r="J19" s="5"/>
      <c r="K19" s="5"/>
      <c r="L19" s="5"/>
    </row>
    <row r="20" spans="1:12" x14ac:dyDescent="0.25">
      <c r="A20" s="5" t="s">
        <v>255</v>
      </c>
      <c r="B20" s="5" t="s">
        <v>256</v>
      </c>
      <c r="C20">
        <v>2389</v>
      </c>
      <c r="D20">
        <v>2259</v>
      </c>
      <c r="E20">
        <v>2509</v>
      </c>
    </row>
    <row r="21" spans="1:12" x14ac:dyDescent="0.25">
      <c r="A21" s="5" t="s">
        <v>68</v>
      </c>
      <c r="B21" s="5" t="s">
        <v>69</v>
      </c>
      <c r="C21">
        <v>732</v>
      </c>
      <c r="D21">
        <v>583</v>
      </c>
      <c r="E21">
        <v>783</v>
      </c>
    </row>
    <row r="22" spans="1:12" x14ac:dyDescent="0.25">
      <c r="A22" s="5" t="s">
        <v>70</v>
      </c>
      <c r="B22" s="5" t="s">
        <v>71</v>
      </c>
      <c r="C22" t="s">
        <v>67</v>
      </c>
      <c r="D22" t="s">
        <v>67</v>
      </c>
      <c r="E22" t="s">
        <v>67</v>
      </c>
    </row>
    <row r="23" spans="1:12" x14ac:dyDescent="0.25">
      <c r="A23" s="5" t="s">
        <v>72</v>
      </c>
      <c r="B23" s="5" t="s">
        <v>73</v>
      </c>
      <c r="C23">
        <v>732</v>
      </c>
      <c r="D23">
        <v>583</v>
      </c>
      <c r="E23">
        <v>783</v>
      </c>
    </row>
    <row r="24" spans="1:12" x14ac:dyDescent="0.25">
      <c r="A24" s="5" t="s">
        <v>74</v>
      </c>
      <c r="B24" s="5" t="s">
        <v>75</v>
      </c>
      <c r="C24">
        <v>219</v>
      </c>
      <c r="D24">
        <v>192</v>
      </c>
      <c r="E24">
        <v>149</v>
      </c>
    </row>
    <row r="25" spans="1:12" x14ac:dyDescent="0.25">
      <c r="A25" s="5" t="s">
        <v>76</v>
      </c>
      <c r="B25" s="5" t="s">
        <v>77</v>
      </c>
      <c r="C25">
        <v>512</v>
      </c>
      <c r="D25">
        <v>391</v>
      </c>
      <c r="E25">
        <v>634</v>
      </c>
    </row>
    <row r="26" spans="1:12" x14ac:dyDescent="0.25">
      <c r="A26" s="5" t="s">
        <v>78</v>
      </c>
      <c r="B26" s="5" t="s">
        <v>79</v>
      </c>
      <c r="C26">
        <v>-1</v>
      </c>
      <c r="D26" t="s">
        <v>67</v>
      </c>
      <c r="E26">
        <v>-1</v>
      </c>
    </row>
    <row r="27" spans="1:12" x14ac:dyDescent="0.25">
      <c r="A27" s="5" t="s">
        <v>80</v>
      </c>
      <c r="B27" s="5" t="s">
        <v>81</v>
      </c>
      <c r="C27">
        <v>511</v>
      </c>
      <c r="D27">
        <v>391</v>
      </c>
      <c r="E27">
        <v>633</v>
      </c>
    </row>
    <row r="28" spans="1:12" x14ac:dyDescent="0.25">
      <c r="A28" s="5" t="s">
        <v>86</v>
      </c>
      <c r="B28" s="5" t="s">
        <v>87</v>
      </c>
      <c r="C28">
        <v>10952</v>
      </c>
      <c r="D28">
        <v>10694</v>
      </c>
      <c r="E28">
        <v>11226</v>
      </c>
    </row>
    <row r="29" spans="1:12" x14ac:dyDescent="0.25">
      <c r="A29" s="5" t="s">
        <v>92</v>
      </c>
      <c r="B29" s="5" t="s">
        <v>93</v>
      </c>
      <c r="C29">
        <v>4100</v>
      </c>
      <c r="D29">
        <v>4155</v>
      </c>
      <c r="E29">
        <v>4860</v>
      </c>
    </row>
    <row r="30" spans="1:12" x14ac:dyDescent="0.25">
      <c r="A30" s="5" t="s">
        <v>78</v>
      </c>
      <c r="B30" s="5" t="s">
        <v>79</v>
      </c>
      <c r="C30">
        <v>23</v>
      </c>
      <c r="D30">
        <v>20</v>
      </c>
      <c r="E30">
        <v>6</v>
      </c>
    </row>
    <row r="31" spans="1:12" x14ac:dyDescent="0.25">
      <c r="A31" s="5" t="s">
        <v>94</v>
      </c>
      <c r="B31" s="5" t="s">
        <v>95</v>
      </c>
      <c r="C31">
        <v>6829</v>
      </c>
      <c r="D31">
        <v>6519</v>
      </c>
      <c r="E31">
        <v>6360</v>
      </c>
    </row>
    <row r="32" spans="1:12" x14ac:dyDescent="0.25">
      <c r="A32" s="5" t="s">
        <v>96</v>
      </c>
      <c r="B32" s="5" t="s">
        <v>97</v>
      </c>
      <c r="C32">
        <v>10952</v>
      </c>
      <c r="D32">
        <v>10694</v>
      </c>
      <c r="E32">
        <v>11226</v>
      </c>
    </row>
    <row r="33" spans="1:5" x14ac:dyDescent="0.25">
      <c r="A33" s="5" t="s">
        <v>98</v>
      </c>
      <c r="B33" s="5" t="s">
        <v>99</v>
      </c>
      <c r="C33">
        <v>200</v>
      </c>
      <c r="D33">
        <v>200</v>
      </c>
      <c r="E33">
        <v>200</v>
      </c>
    </row>
    <row r="34" spans="1:5" x14ac:dyDescent="0.25">
      <c r="A34" s="5" t="s">
        <v>100</v>
      </c>
      <c r="B34" s="5" t="s">
        <v>101</v>
      </c>
      <c r="C34">
        <v>200</v>
      </c>
      <c r="D34">
        <v>200</v>
      </c>
      <c r="E34">
        <v>200</v>
      </c>
    </row>
    <row r="35" spans="1:5" x14ac:dyDescent="0.25">
      <c r="A35" s="5" t="s">
        <v>102</v>
      </c>
      <c r="B35" s="5" t="s">
        <v>103</v>
      </c>
      <c r="C35">
        <v>3.66</v>
      </c>
      <c r="D35">
        <v>2.92</v>
      </c>
      <c r="E35">
        <v>3.92</v>
      </c>
    </row>
    <row r="36" spans="1:5" x14ac:dyDescent="0.25">
      <c r="A36" s="5" t="s">
        <v>104</v>
      </c>
      <c r="B36" s="5" t="s">
        <v>105</v>
      </c>
      <c r="C36">
        <v>2.56</v>
      </c>
      <c r="D36">
        <v>1.95</v>
      </c>
      <c r="E36">
        <v>3.16</v>
      </c>
    </row>
    <row r="37" spans="1:5" x14ac:dyDescent="0.25">
      <c r="A37" s="5" t="s">
        <v>106</v>
      </c>
      <c r="B37" s="5" t="s">
        <v>107</v>
      </c>
      <c r="C37">
        <v>2.56</v>
      </c>
      <c r="D37">
        <v>1.95</v>
      </c>
      <c r="E37">
        <v>3.16</v>
      </c>
    </row>
    <row r="38" spans="1:5" x14ac:dyDescent="0.25">
      <c r="A38" s="5" t="s">
        <v>108</v>
      </c>
      <c r="B38" s="5" t="s">
        <v>109</v>
      </c>
      <c r="C38">
        <v>1.67</v>
      </c>
      <c r="D38">
        <v>1.37</v>
      </c>
      <c r="E38" t="s">
        <v>67</v>
      </c>
    </row>
    <row r="39" spans="1:5" x14ac:dyDescent="0.25">
      <c r="A39" s="5" t="s">
        <v>110</v>
      </c>
      <c r="B39" s="5" t="s">
        <v>111</v>
      </c>
      <c r="C39" t="s">
        <v>67</v>
      </c>
      <c r="D39">
        <v>274</v>
      </c>
      <c r="E39" t="s">
        <v>67</v>
      </c>
    </row>
    <row r="40" spans="1:5" x14ac:dyDescent="0.25">
      <c r="A40" s="5" t="s">
        <v>257</v>
      </c>
      <c r="B40" s="5" t="s">
        <v>258</v>
      </c>
      <c r="C40">
        <v>11.95</v>
      </c>
      <c r="D40">
        <v>11.3</v>
      </c>
      <c r="E40">
        <v>12.55</v>
      </c>
    </row>
    <row r="41" spans="1:5" x14ac:dyDescent="0.25">
      <c r="A41" s="5" t="s">
        <v>112</v>
      </c>
      <c r="B41" s="5" t="s">
        <v>113</v>
      </c>
      <c r="C41">
        <v>34.26</v>
      </c>
      <c r="D41">
        <v>32.700000000000003</v>
      </c>
      <c r="E41">
        <v>31.83</v>
      </c>
    </row>
    <row r="42" spans="1:5" x14ac:dyDescent="0.25">
      <c r="A42" s="5" t="s">
        <v>114</v>
      </c>
      <c r="B42" s="5" t="s">
        <v>115</v>
      </c>
      <c r="C42">
        <v>2.1800000000000002</v>
      </c>
      <c r="D42">
        <v>4.1900000000000004</v>
      </c>
      <c r="E42">
        <v>4.87</v>
      </c>
    </row>
    <row r="43" spans="1:5" x14ac:dyDescent="0.25">
      <c r="A43" s="5" t="s">
        <v>116</v>
      </c>
      <c r="B43" s="5" t="s">
        <v>117</v>
      </c>
      <c r="C43">
        <v>54.76</v>
      </c>
      <c r="D43">
        <v>53.47</v>
      </c>
      <c r="E43">
        <v>56.13</v>
      </c>
    </row>
    <row r="44" spans="1:5" x14ac:dyDescent="0.25">
      <c r="A44" s="5" t="s">
        <v>118</v>
      </c>
      <c r="B44" s="5" t="s">
        <v>119</v>
      </c>
      <c r="C44">
        <v>3360</v>
      </c>
      <c r="D44">
        <v>3400</v>
      </c>
      <c r="E44" t="s">
        <v>67</v>
      </c>
    </row>
    <row r="45" spans="1:5" x14ac:dyDescent="0.25">
      <c r="A45" s="5" t="s">
        <v>120</v>
      </c>
      <c r="B45" s="5" t="s">
        <v>121</v>
      </c>
      <c r="C45">
        <v>826</v>
      </c>
      <c r="D45">
        <v>730</v>
      </c>
      <c r="E45">
        <v>778</v>
      </c>
    </row>
    <row r="46" spans="1:5" x14ac:dyDescent="0.25">
      <c r="A46" s="5" t="s">
        <v>122</v>
      </c>
      <c r="B46" s="5" t="s">
        <v>123</v>
      </c>
      <c r="C46">
        <v>245833</v>
      </c>
      <c r="D46">
        <v>214706</v>
      </c>
      <c r="E46" t="s">
        <v>67</v>
      </c>
    </row>
    <row r="47" spans="1:5" x14ac:dyDescent="0.25">
      <c r="A47" s="5" t="s">
        <v>259</v>
      </c>
      <c r="B47" s="5" t="s">
        <v>260</v>
      </c>
      <c r="C47">
        <v>711012</v>
      </c>
      <c r="D47">
        <v>664412</v>
      </c>
      <c r="E47" t="s">
        <v>67</v>
      </c>
    </row>
    <row r="48" spans="1:5" x14ac:dyDescent="0.25">
      <c r="A48" s="5" t="s">
        <v>126</v>
      </c>
      <c r="B48" s="5" t="s">
        <v>127</v>
      </c>
      <c r="C48" t="s">
        <v>67</v>
      </c>
      <c r="D48" t="s">
        <v>67</v>
      </c>
      <c r="E48" t="s">
        <v>67</v>
      </c>
    </row>
    <row r="49" spans="1:5" x14ac:dyDescent="0.25">
      <c r="A49" s="5" t="s">
        <v>128</v>
      </c>
      <c r="B49" s="5" t="s">
        <v>129</v>
      </c>
      <c r="C49">
        <v>152083</v>
      </c>
      <c r="D49">
        <v>115000</v>
      </c>
      <c r="E49" t="s">
        <v>67</v>
      </c>
    </row>
    <row r="50" spans="1:5" x14ac:dyDescent="0.25">
      <c r="A50" s="5" t="s">
        <v>130</v>
      </c>
      <c r="B50" s="5" t="s">
        <v>131</v>
      </c>
      <c r="C50">
        <v>12.4</v>
      </c>
      <c r="D50">
        <v>12</v>
      </c>
      <c r="E50" t="s">
        <v>67</v>
      </c>
    </row>
    <row r="51" spans="1:5" x14ac:dyDescent="0.25">
      <c r="A51" s="5" t="s">
        <v>132</v>
      </c>
      <c r="B51" s="5" t="s">
        <v>133</v>
      </c>
      <c r="C51">
        <v>2.65</v>
      </c>
      <c r="D51">
        <v>2.0699999999999998</v>
      </c>
      <c r="E51" t="s">
        <v>67</v>
      </c>
    </row>
    <row r="52" spans="1:5" x14ac:dyDescent="0.25">
      <c r="A52" s="5" t="s">
        <v>134</v>
      </c>
      <c r="B52" s="5" t="s">
        <v>135</v>
      </c>
      <c r="C52">
        <v>0.93</v>
      </c>
      <c r="D52">
        <v>0.72</v>
      </c>
      <c r="E52" t="s">
        <v>67</v>
      </c>
    </row>
    <row r="53" spans="1:5" x14ac:dyDescent="0.25">
      <c r="A53" s="5" t="s">
        <v>136</v>
      </c>
      <c r="B53" s="5" t="s">
        <v>137</v>
      </c>
      <c r="C53">
        <v>14.54</v>
      </c>
      <c r="D53">
        <v>5.58</v>
      </c>
      <c r="E53" t="s">
        <v>67</v>
      </c>
    </row>
    <row r="54" spans="1:5" x14ac:dyDescent="0.25">
      <c r="A54" s="5" t="s">
        <v>138</v>
      </c>
      <c r="B54" s="5" t="s">
        <v>139</v>
      </c>
      <c r="C54">
        <v>5.27</v>
      </c>
      <c r="D54">
        <v>5.86</v>
      </c>
      <c r="E54" t="s">
        <v>67</v>
      </c>
    </row>
    <row r="55" spans="1:5" x14ac:dyDescent="0.25">
      <c r="A55" s="5" t="s">
        <v>140</v>
      </c>
      <c r="B55" s="5" t="s">
        <v>141</v>
      </c>
      <c r="C55">
        <v>8.1</v>
      </c>
      <c r="D55">
        <v>8.3000000000000007</v>
      </c>
      <c r="E55" t="s">
        <v>67</v>
      </c>
    </row>
    <row r="56" spans="1:5" x14ac:dyDescent="0.25">
      <c r="A56" s="5" t="s">
        <v>142</v>
      </c>
      <c r="B56" s="5" t="s">
        <v>143</v>
      </c>
      <c r="C56">
        <v>7.46</v>
      </c>
      <c r="D56">
        <v>5.98</v>
      </c>
      <c r="E56">
        <v>9.94</v>
      </c>
    </row>
    <row r="57" spans="1:5" x14ac:dyDescent="0.25">
      <c r="A57" s="5" t="s">
        <v>146</v>
      </c>
      <c r="B57" s="5" t="s">
        <v>147</v>
      </c>
      <c r="C57">
        <v>4.67</v>
      </c>
      <c r="D57">
        <v>3.66</v>
      </c>
      <c r="E57">
        <v>5.64</v>
      </c>
    </row>
    <row r="58" spans="1:5" x14ac:dyDescent="0.25">
      <c r="A58" s="5" t="s">
        <v>151</v>
      </c>
      <c r="B58" s="5" t="s">
        <v>152</v>
      </c>
      <c r="C58">
        <v>62.56</v>
      </c>
      <c r="D58">
        <v>61.15</v>
      </c>
      <c r="E58">
        <v>56.71</v>
      </c>
    </row>
    <row r="59" spans="1:5" x14ac:dyDescent="0.25">
      <c r="A59" s="5" t="s">
        <v>153</v>
      </c>
      <c r="B59" s="5" t="s">
        <v>154</v>
      </c>
      <c r="C59">
        <v>37.44</v>
      </c>
      <c r="D59">
        <v>38.85</v>
      </c>
      <c r="E59">
        <v>43.29</v>
      </c>
    </row>
    <row r="60" spans="1:5" x14ac:dyDescent="0.25">
      <c r="A60" s="5"/>
      <c r="B60" s="5"/>
    </row>
    <row r="61" spans="1:5" x14ac:dyDescent="0.25">
      <c r="A61" s="5"/>
      <c r="B61" s="5"/>
    </row>
    <row r="62" spans="1:5" x14ac:dyDescent="0.25">
      <c r="A62" s="5"/>
      <c r="B62" s="5"/>
    </row>
    <row r="63" spans="1:5" x14ac:dyDescent="0.25">
      <c r="A63" s="5"/>
      <c r="B63" s="5"/>
    </row>
    <row r="64" spans="1:5" x14ac:dyDescent="0.25">
      <c r="A64" s="5"/>
      <c r="B64" s="5"/>
    </row>
    <row r="65" spans="1:4" x14ac:dyDescent="0.25">
      <c r="A65" s="5"/>
      <c r="B65" s="5"/>
    </row>
    <row r="66" spans="1:4" x14ac:dyDescent="0.25">
      <c r="A66" s="5" t="s">
        <v>167</v>
      </c>
      <c r="B66" s="5" t="s">
        <v>168</v>
      </c>
      <c r="C66">
        <v>4.67</v>
      </c>
      <c r="D66">
        <v>3.66</v>
      </c>
    </row>
    <row r="67" spans="1:4" x14ac:dyDescent="0.25">
      <c r="A67" s="5" t="s">
        <v>169</v>
      </c>
      <c r="B67" s="5" t="s">
        <v>170</v>
      </c>
      <c r="C67">
        <v>8.19</v>
      </c>
      <c r="D67">
        <v>6.72</v>
      </c>
    </row>
    <row r="68" spans="1:4" x14ac:dyDescent="0.25">
      <c r="A68" s="5"/>
      <c r="B68" s="5"/>
    </row>
    <row r="69" spans="1:4" x14ac:dyDescent="0.25">
      <c r="A69" s="5"/>
      <c r="B69" s="5"/>
    </row>
    <row r="70" spans="1:4" x14ac:dyDescent="0.25">
      <c r="A70" s="5" t="s">
        <v>175</v>
      </c>
      <c r="B70" s="5" t="s">
        <v>176</v>
      </c>
      <c r="C70">
        <v>2908</v>
      </c>
      <c r="D70">
        <v>1116</v>
      </c>
    </row>
    <row r="71" spans="1:4" x14ac:dyDescent="0.25">
      <c r="A71" s="5" t="s">
        <v>177</v>
      </c>
      <c r="B71" s="5" t="s">
        <v>178</v>
      </c>
      <c r="C71">
        <v>0</v>
      </c>
      <c r="D71">
        <v>0</v>
      </c>
    </row>
    <row r="72" spans="1:4" x14ac:dyDescent="0.25">
      <c r="A72" s="5"/>
      <c r="B72" s="5"/>
    </row>
    <row r="73" spans="1:4" x14ac:dyDescent="0.25">
      <c r="A73" s="5"/>
      <c r="B73" s="5"/>
    </row>
    <row r="74" spans="1:4" x14ac:dyDescent="0.25">
      <c r="A74" s="5"/>
      <c r="B74" s="5"/>
    </row>
    <row r="75" spans="1:4" x14ac:dyDescent="0.25">
      <c r="A75" s="5"/>
      <c r="B75" s="5"/>
    </row>
    <row r="76" spans="1:4" x14ac:dyDescent="0.25">
      <c r="A76" s="5" t="s">
        <v>187</v>
      </c>
      <c r="B76" s="5" t="s">
        <v>188</v>
      </c>
      <c r="C76">
        <v>30.69</v>
      </c>
      <c r="D76">
        <v>-38.229999999999997</v>
      </c>
    </row>
    <row r="77" spans="1:4" x14ac:dyDescent="0.25">
      <c r="A77" s="5" t="s">
        <v>189</v>
      </c>
      <c r="B77" s="5" t="s">
        <v>190</v>
      </c>
      <c r="C77" t="s">
        <v>67</v>
      </c>
      <c r="D77" t="s">
        <v>67</v>
      </c>
    </row>
    <row r="78" spans="1:4" x14ac:dyDescent="0.25">
      <c r="A78" s="5" t="s">
        <v>191</v>
      </c>
      <c r="B78" s="5" t="s">
        <v>192</v>
      </c>
      <c r="C78" t="s">
        <v>67</v>
      </c>
      <c r="D78" t="s">
        <v>67</v>
      </c>
    </row>
    <row r="79" spans="1:4" x14ac:dyDescent="0.25">
      <c r="A79" s="5" t="s">
        <v>193</v>
      </c>
      <c r="B79" s="5" t="s">
        <v>194</v>
      </c>
      <c r="C79" t="s">
        <v>67</v>
      </c>
      <c r="D79" t="s">
        <v>67</v>
      </c>
    </row>
    <row r="80" spans="1:4" x14ac:dyDescent="0.25">
      <c r="A80" s="5" t="s">
        <v>195</v>
      </c>
      <c r="B80" s="5" t="s">
        <v>196</v>
      </c>
      <c r="C80" t="s">
        <v>67</v>
      </c>
      <c r="D80" t="s">
        <v>67</v>
      </c>
    </row>
    <row r="81" spans="1:5" x14ac:dyDescent="0.25">
      <c r="A81" s="5" t="s">
        <v>197</v>
      </c>
      <c r="B81" s="5" t="s">
        <v>198</v>
      </c>
      <c r="C81">
        <v>25.56</v>
      </c>
      <c r="D81">
        <v>-25.54</v>
      </c>
    </row>
    <row r="82" spans="1:5" x14ac:dyDescent="0.25">
      <c r="A82" s="5" t="s">
        <v>199</v>
      </c>
      <c r="B82" s="5" t="s">
        <v>200</v>
      </c>
      <c r="C82" t="s">
        <v>67</v>
      </c>
      <c r="D82" t="s">
        <v>67</v>
      </c>
    </row>
    <row r="83" spans="1:5" x14ac:dyDescent="0.25">
      <c r="A83" s="5" t="s">
        <v>201</v>
      </c>
      <c r="B83" s="5" t="s">
        <v>202</v>
      </c>
      <c r="C83" t="s">
        <v>67</v>
      </c>
      <c r="D83" t="s">
        <v>67</v>
      </c>
    </row>
    <row r="84" spans="1:5" x14ac:dyDescent="0.25">
      <c r="A84" s="5" t="s">
        <v>203</v>
      </c>
      <c r="B84" s="5" t="s">
        <v>204</v>
      </c>
      <c r="C84" t="s">
        <v>67</v>
      </c>
      <c r="D84" t="s">
        <v>67</v>
      </c>
    </row>
    <row r="85" spans="1:5" x14ac:dyDescent="0.25">
      <c r="A85" s="5" t="s">
        <v>205</v>
      </c>
      <c r="B85" s="5" t="s">
        <v>206</v>
      </c>
      <c r="C85">
        <v>160.57</v>
      </c>
      <c r="D85" t="s">
        <v>67</v>
      </c>
    </row>
    <row r="86" spans="1:5" x14ac:dyDescent="0.25">
      <c r="A86" s="5" t="s">
        <v>207</v>
      </c>
      <c r="B86" s="5" t="s">
        <v>208</v>
      </c>
      <c r="C86" t="s">
        <v>67</v>
      </c>
      <c r="D86" t="s">
        <v>67</v>
      </c>
    </row>
    <row r="87" spans="1:5" x14ac:dyDescent="0.25">
      <c r="A87" s="5" t="s">
        <v>209</v>
      </c>
      <c r="B87" s="5" t="s">
        <v>210</v>
      </c>
      <c r="C87" t="s">
        <v>67</v>
      </c>
      <c r="D87" t="s">
        <v>67</v>
      </c>
    </row>
    <row r="88" spans="1:5" x14ac:dyDescent="0.25">
      <c r="A88" s="5" t="s">
        <v>211</v>
      </c>
      <c r="B88" s="5" t="s">
        <v>212</v>
      </c>
      <c r="C88" t="s">
        <v>67</v>
      </c>
      <c r="D88" t="s">
        <v>67</v>
      </c>
    </row>
    <row r="89" spans="1:5" x14ac:dyDescent="0.25">
      <c r="A89" s="5" t="s">
        <v>155</v>
      </c>
      <c r="B89" s="5" t="s">
        <v>156</v>
      </c>
      <c r="C89">
        <v>59.84</v>
      </c>
      <c r="D89">
        <v>63.54</v>
      </c>
      <c r="E89">
        <v>76.34</v>
      </c>
    </row>
  </sheetData>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W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10" customWidth="1"/>
    <col min="13" max="14" width="20" customWidth="1"/>
    <col min="15" max="15" width="10" customWidth="1"/>
    <col min="16" max="16" width="20" customWidth="1"/>
    <col min="17" max="17" width="21" customWidth="1"/>
    <col min="18" max="18" width="10" customWidth="1"/>
    <col min="19" max="19" width="20" customWidth="1"/>
    <col min="20" max="21" width="10" customWidth="1"/>
    <col min="22" max="22" width="21" customWidth="1"/>
    <col min="23" max="23" width="8" customWidth="1"/>
  </cols>
  <sheetData>
    <row r="1" spans="1:23" ht="18.75" customHeight="1" x14ac:dyDescent="0.3">
      <c r="A1" s="1" t="s">
        <v>1564</v>
      </c>
      <c r="B1" s="2" t="s">
        <v>1565</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1566</v>
      </c>
      <c r="C4" s="5" t="s">
        <v>9</v>
      </c>
      <c r="D4" s="5"/>
      <c r="E4" t="s">
        <v>1567</v>
      </c>
      <c r="G4" t="s">
        <v>399</v>
      </c>
      <c r="H4" t="s">
        <v>220</v>
      </c>
      <c r="J4" t="s">
        <v>1568</v>
      </c>
      <c r="L4" t="s">
        <v>1569</v>
      </c>
    </row>
    <row r="5" spans="1:23" x14ac:dyDescent="0.25">
      <c r="A5" s="5" t="s">
        <v>15</v>
      </c>
      <c r="B5" t="s">
        <v>1570</v>
      </c>
      <c r="C5" s="5" t="s">
        <v>17</v>
      </c>
      <c r="D5" s="5"/>
      <c r="E5" t="s">
        <v>1571</v>
      </c>
      <c r="G5" t="s">
        <v>1023</v>
      </c>
      <c r="H5" t="s">
        <v>12</v>
      </c>
      <c r="J5" t="s">
        <v>1572</v>
      </c>
      <c r="L5" t="s">
        <v>1464</v>
      </c>
    </row>
    <row r="6" spans="1:23" x14ac:dyDescent="0.25">
      <c r="A6" s="5" t="s">
        <v>23</v>
      </c>
      <c r="B6" t="s">
        <v>1573</v>
      </c>
      <c r="C6" s="5" t="s">
        <v>25</v>
      </c>
      <c r="D6" s="5"/>
      <c r="E6" t="s">
        <v>1574</v>
      </c>
      <c r="G6" t="s">
        <v>273</v>
      </c>
      <c r="H6" t="s">
        <v>20</v>
      </c>
      <c r="J6" t="s">
        <v>1575</v>
      </c>
      <c r="L6" t="s">
        <v>569</v>
      </c>
    </row>
    <row r="7" spans="1:23" x14ac:dyDescent="0.25">
      <c r="A7" s="5" t="s">
        <v>29</v>
      </c>
      <c r="B7" t="s">
        <v>447</v>
      </c>
      <c r="C7" s="5" t="s">
        <v>31</v>
      </c>
      <c r="D7" s="5"/>
      <c r="E7" t="s">
        <v>1576</v>
      </c>
      <c r="G7" t="s">
        <v>767</v>
      </c>
      <c r="H7" t="s">
        <v>28</v>
      </c>
      <c r="J7" t="s">
        <v>243</v>
      </c>
      <c r="L7" t="s">
        <v>1577</v>
      </c>
    </row>
    <row r="8" spans="1:23" x14ac:dyDescent="0.25">
      <c r="A8" s="5" t="s">
        <v>35</v>
      </c>
      <c r="B8" t="s">
        <v>36</v>
      </c>
      <c r="C8" s="5" t="s">
        <v>37</v>
      </c>
      <c r="D8" s="5"/>
      <c r="E8" t="s">
        <v>1578</v>
      </c>
      <c r="G8" t="s">
        <v>279</v>
      </c>
      <c r="H8" t="s">
        <v>34</v>
      </c>
      <c r="J8" t="s">
        <v>1579</v>
      </c>
      <c r="L8" t="s">
        <v>1580</v>
      </c>
    </row>
    <row r="9" spans="1:23" x14ac:dyDescent="0.25">
      <c r="A9" s="5" t="s">
        <v>41</v>
      </c>
      <c r="B9" t="s">
        <v>42</v>
      </c>
      <c r="C9" s="5" t="s">
        <v>43</v>
      </c>
      <c r="D9" s="5"/>
      <c r="E9" t="s">
        <v>1581</v>
      </c>
      <c r="G9" t="s">
        <v>484</v>
      </c>
      <c r="H9" t="s">
        <v>40</v>
      </c>
      <c r="J9" t="s">
        <v>1582</v>
      </c>
      <c r="L9" t="s">
        <v>492</v>
      </c>
    </row>
    <row r="10" spans="1:23" x14ac:dyDescent="0.25">
      <c r="A10" s="5" t="s">
        <v>45</v>
      </c>
      <c r="B10" t="s">
        <v>1325</v>
      </c>
      <c r="C10" s="5" t="s">
        <v>47</v>
      </c>
      <c r="D10" s="5"/>
      <c r="E10" t="s">
        <v>1583</v>
      </c>
      <c r="J10" t="s">
        <v>440</v>
      </c>
      <c r="L10" t="s">
        <v>1584</v>
      </c>
    </row>
    <row r="11" spans="1:23" x14ac:dyDescent="0.25">
      <c r="A11" s="5" t="s">
        <v>49</v>
      </c>
      <c r="B11" t="s">
        <v>719</v>
      </c>
      <c r="J11" t="s">
        <v>1585</v>
      </c>
      <c r="L11" t="s">
        <v>1419</v>
      </c>
    </row>
    <row r="12" spans="1:23" x14ac:dyDescent="0.25">
      <c r="A12" s="5" t="s">
        <v>51</v>
      </c>
      <c r="B12" t="s">
        <v>357</v>
      </c>
      <c r="J12" t="s">
        <v>21</v>
      </c>
      <c r="L12" t="s">
        <v>1586</v>
      </c>
    </row>
    <row r="13" spans="1:23" x14ac:dyDescent="0.25">
      <c r="A13" s="5" t="s">
        <v>53</v>
      </c>
      <c r="B13" t="s">
        <v>1587</v>
      </c>
    </row>
    <row r="14" spans="1:23" x14ac:dyDescent="0.25">
      <c r="A14" s="5" t="s">
        <v>55</v>
      </c>
      <c r="B14" t="s">
        <v>1588</v>
      </c>
    </row>
    <row r="15" spans="1:23" x14ac:dyDescent="0.25">
      <c r="A15" s="5" t="s">
        <v>57</v>
      </c>
      <c r="B15" t="s">
        <v>1589</v>
      </c>
    </row>
    <row r="16" spans="1:23" x14ac:dyDescent="0.25">
      <c r="A16" s="5" t="s">
        <v>59</v>
      </c>
      <c r="B16" t="s">
        <v>1590</v>
      </c>
    </row>
    <row r="17" spans="1:23" x14ac:dyDescent="0.25">
      <c r="A17" s="5" t="s">
        <v>61</v>
      </c>
      <c r="B17" t="s">
        <v>1591</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3922</v>
      </c>
      <c r="D20">
        <v>3870</v>
      </c>
      <c r="E20">
        <v>3715</v>
      </c>
      <c r="F20">
        <v>3574</v>
      </c>
      <c r="G20">
        <v>3767</v>
      </c>
      <c r="H20">
        <v>2575</v>
      </c>
      <c r="I20">
        <v>2407</v>
      </c>
      <c r="J20">
        <v>2400</v>
      </c>
      <c r="K20">
        <v>1922</v>
      </c>
      <c r="L20">
        <v>1261</v>
      </c>
      <c r="M20">
        <v>1078</v>
      </c>
      <c r="N20">
        <v>1603</v>
      </c>
      <c r="O20">
        <v>1477</v>
      </c>
      <c r="P20">
        <v>1361</v>
      </c>
      <c r="Q20">
        <v>1401</v>
      </c>
      <c r="R20">
        <v>2136</v>
      </c>
      <c r="S20">
        <v>2265</v>
      </c>
      <c r="T20">
        <v>2082</v>
      </c>
      <c r="U20">
        <v>2201</v>
      </c>
      <c r="V20">
        <v>2042</v>
      </c>
      <c r="W20">
        <v>1224</v>
      </c>
    </row>
    <row r="21" spans="1:23" x14ac:dyDescent="0.25">
      <c r="A21" s="5" t="s">
        <v>299</v>
      </c>
      <c r="B21" s="5" t="s">
        <v>300</v>
      </c>
      <c r="C21">
        <v>838.2</v>
      </c>
      <c r="D21">
        <v>855.5</v>
      </c>
      <c r="E21">
        <v>858.3</v>
      </c>
      <c r="F21">
        <v>858.3</v>
      </c>
      <c r="G21">
        <v>828</v>
      </c>
      <c r="H21">
        <v>591.1</v>
      </c>
      <c r="I21">
        <v>487.3</v>
      </c>
      <c r="J21">
        <v>437.8</v>
      </c>
      <c r="K21">
        <v>331.4</v>
      </c>
      <c r="L21">
        <v>237.2</v>
      </c>
      <c r="M21">
        <v>221.1</v>
      </c>
      <c r="N21">
        <v>285.2</v>
      </c>
      <c r="O21">
        <v>240</v>
      </c>
      <c r="P21">
        <v>220.2</v>
      </c>
      <c r="Q21">
        <v>220.2</v>
      </c>
      <c r="R21">
        <v>352.1</v>
      </c>
      <c r="S21">
        <v>365.4</v>
      </c>
      <c r="T21">
        <v>381.2</v>
      </c>
      <c r="U21">
        <v>434</v>
      </c>
      <c r="V21">
        <v>348.3</v>
      </c>
      <c r="W21">
        <v>174.5</v>
      </c>
    </row>
    <row r="22" spans="1:23" x14ac:dyDescent="0.25">
      <c r="A22" s="5" t="s">
        <v>68</v>
      </c>
      <c r="B22" s="5" t="s">
        <v>69</v>
      </c>
      <c r="C22">
        <v>195.9</v>
      </c>
      <c r="D22">
        <v>233.5</v>
      </c>
      <c r="E22">
        <v>289.60000000000002</v>
      </c>
      <c r="F22">
        <v>271.39999999999998</v>
      </c>
      <c r="G22">
        <v>267.8</v>
      </c>
      <c r="H22">
        <v>220.9</v>
      </c>
      <c r="I22">
        <v>203</v>
      </c>
      <c r="J22">
        <v>176.9</v>
      </c>
      <c r="K22">
        <v>106.5</v>
      </c>
      <c r="L22">
        <v>33.700000000000003</v>
      </c>
      <c r="M22">
        <v>5.7</v>
      </c>
      <c r="N22">
        <v>72.7</v>
      </c>
      <c r="O22">
        <v>55.7</v>
      </c>
      <c r="P22">
        <v>33.1</v>
      </c>
      <c r="Q22">
        <v>-70.3</v>
      </c>
      <c r="R22">
        <v>35.6</v>
      </c>
      <c r="S22">
        <v>13.6</v>
      </c>
      <c r="T22">
        <v>47.8</v>
      </c>
      <c r="U22">
        <v>83</v>
      </c>
      <c r="V22">
        <v>64.3</v>
      </c>
      <c r="W22">
        <v>34.700000000000003</v>
      </c>
    </row>
    <row r="23" spans="1:23" x14ac:dyDescent="0.25">
      <c r="A23" s="5" t="s">
        <v>70</v>
      </c>
      <c r="B23" s="5" t="s">
        <v>71</v>
      </c>
      <c r="C23">
        <v>-21.2</v>
      </c>
      <c r="D23">
        <v>-13.8</v>
      </c>
      <c r="E23">
        <v>-19.7</v>
      </c>
      <c r="F23">
        <v>-13.3</v>
      </c>
      <c r="G23">
        <v>-23.3</v>
      </c>
      <c r="H23">
        <v>-16.2</v>
      </c>
      <c r="I23">
        <v>-17.399999999999999</v>
      </c>
      <c r="J23">
        <v>-29.2</v>
      </c>
      <c r="K23">
        <v>-20.7</v>
      </c>
      <c r="L23">
        <v>-21.2</v>
      </c>
      <c r="M23">
        <v>-17.899999999999999</v>
      </c>
      <c r="N23">
        <v>-26.3</v>
      </c>
      <c r="O23">
        <v>-20.9</v>
      </c>
      <c r="P23">
        <v>-18.3</v>
      </c>
      <c r="Q23">
        <v>-36.299999999999997</v>
      </c>
      <c r="R23">
        <v>-23.8</v>
      </c>
      <c r="S23">
        <v>-20.5</v>
      </c>
      <c r="T23">
        <v>-25.2</v>
      </c>
      <c r="U23">
        <v>-35.700000000000003</v>
      </c>
      <c r="V23">
        <v>-18</v>
      </c>
      <c r="W23">
        <v>0.9</v>
      </c>
    </row>
    <row r="24" spans="1:23" x14ac:dyDescent="0.25">
      <c r="A24" s="5" t="s">
        <v>72</v>
      </c>
      <c r="B24" s="5" t="s">
        <v>73</v>
      </c>
      <c r="C24">
        <v>174.7</v>
      </c>
      <c r="D24">
        <v>219.7</v>
      </c>
      <c r="E24">
        <v>269.89999999999998</v>
      </c>
      <c r="F24">
        <v>258.10000000000002</v>
      </c>
      <c r="G24">
        <v>244.5</v>
      </c>
      <c r="H24">
        <v>204.7</v>
      </c>
      <c r="I24">
        <v>185.6</v>
      </c>
      <c r="J24">
        <v>147.69999999999999</v>
      </c>
      <c r="K24">
        <v>85.8</v>
      </c>
      <c r="L24">
        <v>12.5</v>
      </c>
      <c r="M24">
        <v>-12.2</v>
      </c>
      <c r="N24">
        <v>46.4</v>
      </c>
      <c r="O24">
        <v>34.799999999999997</v>
      </c>
      <c r="P24">
        <v>14.8</v>
      </c>
      <c r="Q24">
        <v>-106.6</v>
      </c>
      <c r="R24">
        <v>11.8</v>
      </c>
      <c r="S24">
        <v>-6.9</v>
      </c>
      <c r="T24">
        <v>22.6</v>
      </c>
      <c r="U24">
        <v>47.3</v>
      </c>
      <c r="V24">
        <v>46.3</v>
      </c>
      <c r="W24">
        <v>35.6</v>
      </c>
    </row>
    <row r="25" spans="1:23" x14ac:dyDescent="0.25">
      <c r="A25" s="5" t="s">
        <v>74</v>
      </c>
      <c r="B25" s="5" t="s">
        <v>75</v>
      </c>
      <c r="C25">
        <v>44.9</v>
      </c>
      <c r="D25">
        <v>56.2</v>
      </c>
      <c r="E25">
        <v>68.400000000000006</v>
      </c>
      <c r="F25">
        <v>70.3</v>
      </c>
      <c r="G25">
        <v>78</v>
      </c>
      <c r="H25">
        <v>54.4</v>
      </c>
      <c r="I25">
        <v>43.7</v>
      </c>
      <c r="J25">
        <v>36.299999999999997</v>
      </c>
      <c r="K25">
        <v>21.6</v>
      </c>
      <c r="L25">
        <v>5.4</v>
      </c>
      <c r="M25">
        <v>13.5</v>
      </c>
      <c r="N25">
        <v>12.7</v>
      </c>
      <c r="O25">
        <v>13.6</v>
      </c>
      <c r="P25">
        <v>6.6</v>
      </c>
      <c r="Q25">
        <v>-2.1</v>
      </c>
      <c r="R25">
        <v>7.1</v>
      </c>
      <c r="S25">
        <v>24.1</v>
      </c>
      <c r="T25">
        <v>9.4</v>
      </c>
      <c r="U25">
        <v>22.2</v>
      </c>
      <c r="V25">
        <v>21.8</v>
      </c>
      <c r="W25">
        <v>19.899999999999999</v>
      </c>
    </row>
    <row r="26" spans="1:23" x14ac:dyDescent="0.25">
      <c r="A26" s="5" t="s">
        <v>76</v>
      </c>
      <c r="B26" s="5" t="s">
        <v>77</v>
      </c>
      <c r="C26">
        <v>129.80000000000001</v>
      </c>
      <c r="D26">
        <v>163.5</v>
      </c>
      <c r="E26">
        <v>201.5</v>
      </c>
      <c r="F26">
        <v>187.8</v>
      </c>
      <c r="G26">
        <v>166.6</v>
      </c>
      <c r="H26">
        <v>150.30000000000001</v>
      </c>
      <c r="I26">
        <v>140.9</v>
      </c>
      <c r="J26">
        <v>111.4</v>
      </c>
      <c r="K26">
        <v>64.3</v>
      </c>
      <c r="L26">
        <v>7.1</v>
      </c>
      <c r="M26">
        <v>-25.7</v>
      </c>
      <c r="N26">
        <v>33.700000000000003</v>
      </c>
      <c r="O26">
        <v>21.2</v>
      </c>
      <c r="P26">
        <v>8.1999999999999993</v>
      </c>
      <c r="Q26">
        <v>-104.5</v>
      </c>
      <c r="R26">
        <v>4.7</v>
      </c>
      <c r="S26">
        <v>-31.1</v>
      </c>
      <c r="T26">
        <v>13.3</v>
      </c>
      <c r="U26">
        <v>25</v>
      </c>
      <c r="V26">
        <v>24.5</v>
      </c>
      <c r="W26">
        <v>15.7</v>
      </c>
    </row>
    <row r="27" spans="1:23" x14ac:dyDescent="0.25">
      <c r="A27" s="5" t="s">
        <v>78</v>
      </c>
      <c r="B27" s="5" t="s">
        <v>79</v>
      </c>
      <c r="C27">
        <v>-5.8</v>
      </c>
      <c r="D27">
        <v>-6.5</v>
      </c>
      <c r="E27">
        <v>-7.1</v>
      </c>
      <c r="F27">
        <v>-5.9</v>
      </c>
      <c r="G27">
        <v>-5</v>
      </c>
      <c r="H27">
        <v>-0.5</v>
      </c>
      <c r="I27">
        <v>-0.8</v>
      </c>
      <c r="J27">
        <v>-4.2</v>
      </c>
      <c r="K27">
        <v>-2.4</v>
      </c>
      <c r="L27">
        <v>-0.8</v>
      </c>
      <c r="M27">
        <v>-1.1000000000000001</v>
      </c>
      <c r="N27">
        <v>-3.9</v>
      </c>
      <c r="O27" t="s">
        <v>67</v>
      </c>
      <c r="P27" t="s">
        <v>67</v>
      </c>
      <c r="Q27" t="s">
        <v>67</v>
      </c>
      <c r="R27">
        <v>1</v>
      </c>
      <c r="S27">
        <v>-0.2</v>
      </c>
      <c r="T27">
        <v>-1.3</v>
      </c>
      <c r="U27">
        <v>-0.3</v>
      </c>
      <c r="V27">
        <v>-1.5</v>
      </c>
      <c r="W27">
        <v>0.8</v>
      </c>
    </row>
    <row r="28" spans="1:23" x14ac:dyDescent="0.25">
      <c r="A28" s="5" t="s">
        <v>80</v>
      </c>
      <c r="B28" s="5" t="s">
        <v>81</v>
      </c>
      <c r="C28">
        <v>124.1</v>
      </c>
      <c r="D28">
        <v>157.1</v>
      </c>
      <c r="E28">
        <v>194.4</v>
      </c>
      <c r="F28">
        <v>181.9</v>
      </c>
      <c r="G28">
        <v>161.6</v>
      </c>
      <c r="H28">
        <v>149.80000000000001</v>
      </c>
      <c r="I28">
        <v>140.1</v>
      </c>
      <c r="J28">
        <v>107.2</v>
      </c>
      <c r="K28">
        <v>61.9</v>
      </c>
      <c r="L28">
        <v>6.3</v>
      </c>
      <c r="M28">
        <v>-26.9</v>
      </c>
      <c r="N28">
        <v>42.4</v>
      </c>
      <c r="O28">
        <v>22.2</v>
      </c>
      <c r="P28">
        <v>7.5</v>
      </c>
      <c r="Q28">
        <v>4.3</v>
      </c>
      <c r="R28">
        <v>5.7</v>
      </c>
      <c r="S28">
        <v>-31.3</v>
      </c>
      <c r="T28">
        <v>12</v>
      </c>
      <c r="U28">
        <v>24.7</v>
      </c>
      <c r="V28">
        <v>23</v>
      </c>
      <c r="W28">
        <v>16.600000000000001</v>
      </c>
    </row>
    <row r="29" spans="1:23" x14ac:dyDescent="0.25">
      <c r="A29" s="5" t="s">
        <v>82</v>
      </c>
      <c r="B29" s="5" t="s">
        <v>83</v>
      </c>
      <c r="C29">
        <v>2560</v>
      </c>
      <c r="D29">
        <v>2370</v>
      </c>
      <c r="E29">
        <v>2303</v>
      </c>
      <c r="F29">
        <v>2223</v>
      </c>
      <c r="G29">
        <v>1805</v>
      </c>
      <c r="H29">
        <v>1852</v>
      </c>
      <c r="I29">
        <v>1401</v>
      </c>
      <c r="J29">
        <v>1256</v>
      </c>
      <c r="K29">
        <v>1132</v>
      </c>
      <c r="L29">
        <v>754.1</v>
      </c>
      <c r="M29">
        <v>515.5</v>
      </c>
      <c r="N29">
        <v>644.5</v>
      </c>
      <c r="O29">
        <v>650.6</v>
      </c>
      <c r="P29">
        <v>592.9</v>
      </c>
      <c r="Q29">
        <v>700.4</v>
      </c>
      <c r="R29">
        <v>810.8</v>
      </c>
      <c r="S29">
        <v>1037</v>
      </c>
      <c r="T29">
        <v>1109</v>
      </c>
      <c r="U29">
        <v>1133</v>
      </c>
      <c r="V29">
        <v>957.8</v>
      </c>
      <c r="W29">
        <v>524.1</v>
      </c>
    </row>
    <row r="30" spans="1:23" x14ac:dyDescent="0.25">
      <c r="A30" s="5" t="s">
        <v>84</v>
      </c>
      <c r="B30" s="5" t="s">
        <v>85</v>
      </c>
      <c r="C30">
        <v>1322</v>
      </c>
      <c r="D30">
        <v>1244</v>
      </c>
      <c r="E30">
        <v>1073</v>
      </c>
      <c r="F30">
        <v>1093</v>
      </c>
      <c r="G30">
        <v>1144</v>
      </c>
      <c r="H30">
        <v>1081</v>
      </c>
      <c r="I30">
        <v>564.9</v>
      </c>
      <c r="J30">
        <v>533</v>
      </c>
      <c r="K30">
        <v>517.6</v>
      </c>
      <c r="L30">
        <v>447.4</v>
      </c>
      <c r="M30">
        <v>439.7</v>
      </c>
      <c r="N30">
        <v>434.4</v>
      </c>
      <c r="O30">
        <v>420.1</v>
      </c>
      <c r="P30">
        <v>427.4</v>
      </c>
      <c r="Q30">
        <v>444.5</v>
      </c>
      <c r="R30">
        <v>575</v>
      </c>
      <c r="S30">
        <v>569.1</v>
      </c>
      <c r="T30">
        <v>611.1</v>
      </c>
      <c r="U30">
        <v>646.1</v>
      </c>
      <c r="V30">
        <v>511.2</v>
      </c>
      <c r="W30">
        <v>276.39999999999998</v>
      </c>
    </row>
    <row r="31" spans="1:23" x14ac:dyDescent="0.25">
      <c r="A31" s="5" t="s">
        <v>86</v>
      </c>
      <c r="B31" s="5" t="s">
        <v>87</v>
      </c>
      <c r="C31">
        <v>3882</v>
      </c>
      <c r="D31">
        <v>3614</v>
      </c>
      <c r="E31">
        <v>3412</v>
      </c>
      <c r="F31">
        <v>3349</v>
      </c>
      <c r="G31">
        <v>2987</v>
      </c>
      <c r="H31">
        <v>2976</v>
      </c>
      <c r="I31">
        <v>1992</v>
      </c>
      <c r="J31">
        <v>1808</v>
      </c>
      <c r="K31">
        <v>1661</v>
      </c>
      <c r="L31">
        <v>1217</v>
      </c>
      <c r="M31">
        <v>968.1</v>
      </c>
      <c r="N31">
        <v>1088</v>
      </c>
      <c r="O31">
        <v>1075</v>
      </c>
      <c r="P31">
        <v>1040</v>
      </c>
      <c r="Q31">
        <v>1189</v>
      </c>
      <c r="R31">
        <v>1435</v>
      </c>
      <c r="S31">
        <v>1666</v>
      </c>
      <c r="T31">
        <v>1790</v>
      </c>
      <c r="U31">
        <v>1838</v>
      </c>
      <c r="V31">
        <v>1505</v>
      </c>
      <c r="W31">
        <v>833.3</v>
      </c>
    </row>
    <row r="32" spans="1:23" x14ac:dyDescent="0.25">
      <c r="A32" s="5" t="s">
        <v>88</v>
      </c>
      <c r="B32" s="5" t="s">
        <v>89</v>
      </c>
      <c r="C32">
        <v>1783</v>
      </c>
      <c r="D32">
        <v>1836</v>
      </c>
      <c r="E32">
        <v>1721</v>
      </c>
      <c r="F32">
        <v>1674</v>
      </c>
      <c r="G32">
        <v>1687</v>
      </c>
      <c r="H32">
        <v>1607</v>
      </c>
      <c r="I32">
        <v>1086</v>
      </c>
      <c r="J32">
        <v>973</v>
      </c>
      <c r="K32">
        <v>894.8</v>
      </c>
      <c r="L32">
        <v>568.79999999999995</v>
      </c>
      <c r="M32">
        <v>465.6</v>
      </c>
      <c r="N32">
        <v>545.4</v>
      </c>
      <c r="O32">
        <v>512.70000000000005</v>
      </c>
      <c r="P32">
        <v>472.7</v>
      </c>
      <c r="Q32">
        <v>614.70000000000005</v>
      </c>
      <c r="R32">
        <v>860.9</v>
      </c>
      <c r="S32" t="s">
        <v>67</v>
      </c>
      <c r="T32" t="s">
        <v>67</v>
      </c>
      <c r="U32" t="s">
        <v>67</v>
      </c>
      <c r="V32" t="s">
        <v>67</v>
      </c>
      <c r="W32" t="s">
        <v>67</v>
      </c>
    </row>
    <row r="33" spans="1:23" x14ac:dyDescent="0.25">
      <c r="A33" s="5" t="s">
        <v>90</v>
      </c>
      <c r="B33" s="5" t="s">
        <v>91</v>
      </c>
      <c r="C33">
        <v>1056</v>
      </c>
      <c r="D33">
        <v>786.1</v>
      </c>
      <c r="E33">
        <v>787.5</v>
      </c>
      <c r="F33">
        <v>843.3</v>
      </c>
      <c r="G33">
        <v>585</v>
      </c>
      <c r="H33">
        <v>643.1</v>
      </c>
      <c r="I33">
        <v>394.8</v>
      </c>
      <c r="J33">
        <v>402.6</v>
      </c>
      <c r="K33">
        <v>401.9</v>
      </c>
      <c r="L33">
        <v>328.2</v>
      </c>
      <c r="M33">
        <v>201.3</v>
      </c>
      <c r="N33">
        <v>201.3</v>
      </c>
      <c r="O33">
        <v>305</v>
      </c>
      <c r="P33">
        <v>321.7</v>
      </c>
      <c r="Q33">
        <v>324.60000000000002</v>
      </c>
      <c r="R33">
        <v>349.8</v>
      </c>
      <c r="S33" t="s">
        <v>67</v>
      </c>
      <c r="T33" t="s">
        <v>67</v>
      </c>
      <c r="U33" t="s">
        <v>67</v>
      </c>
      <c r="V33" t="s">
        <v>67</v>
      </c>
      <c r="W33" t="s">
        <v>67</v>
      </c>
    </row>
    <row r="34" spans="1:23" x14ac:dyDescent="0.25">
      <c r="A34" s="5" t="s">
        <v>92</v>
      </c>
      <c r="B34" s="5" t="s">
        <v>93</v>
      </c>
      <c r="C34">
        <v>2839</v>
      </c>
      <c r="D34">
        <v>2622</v>
      </c>
      <c r="E34">
        <v>2508</v>
      </c>
      <c r="F34">
        <v>2518</v>
      </c>
      <c r="G34">
        <v>2272</v>
      </c>
      <c r="H34">
        <v>2250</v>
      </c>
      <c r="I34">
        <v>1480</v>
      </c>
      <c r="J34">
        <v>1376</v>
      </c>
      <c r="K34">
        <v>1297</v>
      </c>
      <c r="L34">
        <v>897.1</v>
      </c>
      <c r="M34">
        <v>666.7</v>
      </c>
      <c r="N34">
        <v>746.6</v>
      </c>
      <c r="O34">
        <v>817.7</v>
      </c>
      <c r="P34">
        <v>794.4</v>
      </c>
      <c r="Q34">
        <v>941</v>
      </c>
      <c r="R34">
        <v>1211</v>
      </c>
      <c r="S34">
        <v>1445</v>
      </c>
      <c r="T34">
        <v>1520</v>
      </c>
      <c r="U34">
        <v>1531</v>
      </c>
      <c r="V34">
        <v>1191</v>
      </c>
      <c r="W34">
        <v>586.1</v>
      </c>
    </row>
    <row r="35" spans="1:23" x14ac:dyDescent="0.25">
      <c r="A35" s="5" t="s">
        <v>78</v>
      </c>
      <c r="B35" s="5" t="s">
        <v>79</v>
      </c>
      <c r="C35">
        <v>12.7</v>
      </c>
      <c r="D35">
        <v>14.9</v>
      </c>
      <c r="E35">
        <v>14.6</v>
      </c>
      <c r="F35">
        <v>21.4</v>
      </c>
      <c r="G35">
        <v>17.3</v>
      </c>
      <c r="H35">
        <v>110.4</v>
      </c>
      <c r="I35">
        <v>6.9</v>
      </c>
      <c r="J35">
        <v>8.3000000000000007</v>
      </c>
      <c r="K35">
        <v>5.4</v>
      </c>
      <c r="L35">
        <v>6.2</v>
      </c>
      <c r="M35">
        <v>6.5</v>
      </c>
      <c r="N35">
        <v>7.1</v>
      </c>
      <c r="O35">
        <v>1.6</v>
      </c>
      <c r="P35">
        <v>1.7</v>
      </c>
      <c r="Q35">
        <v>1.5</v>
      </c>
      <c r="R35">
        <v>1.9</v>
      </c>
      <c r="S35">
        <v>5.2</v>
      </c>
      <c r="T35">
        <v>8.1999999999999993</v>
      </c>
      <c r="U35">
        <v>8.6999999999999993</v>
      </c>
      <c r="V35">
        <v>11.6</v>
      </c>
      <c r="W35" t="s">
        <v>67</v>
      </c>
    </row>
    <row r="36" spans="1:23" x14ac:dyDescent="0.25">
      <c r="A36" s="5" t="s">
        <v>94</v>
      </c>
      <c r="B36" s="5" t="s">
        <v>95</v>
      </c>
      <c r="C36">
        <v>1031</v>
      </c>
      <c r="D36">
        <v>977.3</v>
      </c>
      <c r="E36">
        <v>889.1</v>
      </c>
      <c r="F36">
        <v>809.5</v>
      </c>
      <c r="G36">
        <v>697.1</v>
      </c>
      <c r="H36">
        <v>615.29999999999995</v>
      </c>
      <c r="I36">
        <v>504.5</v>
      </c>
      <c r="J36">
        <v>423.8</v>
      </c>
      <c r="K36">
        <v>358.9</v>
      </c>
      <c r="L36">
        <v>313.2</v>
      </c>
      <c r="M36">
        <v>294.89999999999998</v>
      </c>
      <c r="N36">
        <v>334.3</v>
      </c>
      <c r="O36">
        <v>255.5</v>
      </c>
      <c r="P36">
        <v>244</v>
      </c>
      <c r="Q36">
        <v>246.6</v>
      </c>
      <c r="R36">
        <v>222.4</v>
      </c>
      <c r="S36">
        <v>215.2</v>
      </c>
      <c r="T36">
        <v>262.3</v>
      </c>
      <c r="U36">
        <v>297.8</v>
      </c>
      <c r="V36">
        <v>302.60000000000002</v>
      </c>
      <c r="W36">
        <v>247.2</v>
      </c>
    </row>
    <row r="37" spans="1:23" x14ac:dyDescent="0.25">
      <c r="A37" s="5" t="s">
        <v>96</v>
      </c>
      <c r="B37" s="5" t="s">
        <v>97</v>
      </c>
      <c r="C37">
        <v>3882</v>
      </c>
      <c r="D37">
        <v>3614</v>
      </c>
      <c r="E37">
        <v>3412</v>
      </c>
      <c r="F37">
        <v>3349</v>
      </c>
      <c r="G37">
        <v>2987</v>
      </c>
      <c r="H37">
        <v>2976</v>
      </c>
      <c r="I37">
        <v>1992</v>
      </c>
      <c r="J37">
        <v>1808</v>
      </c>
      <c r="K37">
        <v>1661</v>
      </c>
      <c r="L37">
        <v>1217</v>
      </c>
      <c r="M37">
        <v>968.1</v>
      </c>
      <c r="N37">
        <v>1088</v>
      </c>
      <c r="O37">
        <v>1075</v>
      </c>
      <c r="P37">
        <v>1040</v>
      </c>
      <c r="Q37">
        <v>1189</v>
      </c>
      <c r="R37">
        <v>1435</v>
      </c>
      <c r="S37">
        <v>1666</v>
      </c>
      <c r="T37">
        <v>1790</v>
      </c>
      <c r="U37">
        <v>1838</v>
      </c>
      <c r="V37">
        <v>1505</v>
      </c>
      <c r="W37">
        <v>833.3</v>
      </c>
    </row>
    <row r="38" spans="1:23" x14ac:dyDescent="0.25">
      <c r="A38" s="5" t="s">
        <v>98</v>
      </c>
      <c r="B38" s="5" t="s">
        <v>99</v>
      </c>
      <c r="C38">
        <v>69.2</v>
      </c>
      <c r="D38">
        <v>69.2</v>
      </c>
      <c r="E38">
        <v>69.2</v>
      </c>
      <c r="F38">
        <v>69.2</v>
      </c>
      <c r="G38">
        <v>69.2</v>
      </c>
      <c r="H38">
        <v>69.2</v>
      </c>
      <c r="I38">
        <v>69.2</v>
      </c>
      <c r="J38">
        <v>69.2</v>
      </c>
      <c r="K38">
        <v>69.2</v>
      </c>
      <c r="L38">
        <v>69.2</v>
      </c>
      <c r="M38">
        <v>69.2</v>
      </c>
      <c r="N38">
        <v>66</v>
      </c>
      <c r="O38">
        <v>62.8</v>
      </c>
      <c r="P38">
        <v>62.8</v>
      </c>
      <c r="Q38">
        <v>57.6</v>
      </c>
      <c r="R38">
        <v>57.2</v>
      </c>
      <c r="S38">
        <v>57.2</v>
      </c>
      <c r="T38">
        <v>57.2</v>
      </c>
      <c r="U38">
        <v>57.2</v>
      </c>
      <c r="V38">
        <v>57.2</v>
      </c>
      <c r="W38" t="s">
        <v>67</v>
      </c>
    </row>
    <row r="39" spans="1:23" x14ac:dyDescent="0.25">
      <c r="A39" s="5" t="s">
        <v>100</v>
      </c>
      <c r="B39" s="5" t="s">
        <v>101</v>
      </c>
      <c r="C39">
        <v>177.16</v>
      </c>
      <c r="D39">
        <v>177.16</v>
      </c>
      <c r="E39">
        <v>177.16</v>
      </c>
      <c r="F39">
        <v>177.16</v>
      </c>
      <c r="G39">
        <v>177.16</v>
      </c>
      <c r="H39">
        <v>177.16</v>
      </c>
      <c r="I39">
        <v>177.16</v>
      </c>
      <c r="J39">
        <v>177.2</v>
      </c>
      <c r="K39">
        <v>177.2</v>
      </c>
      <c r="L39">
        <v>177.2</v>
      </c>
      <c r="M39">
        <v>177.2</v>
      </c>
      <c r="N39">
        <v>177.2</v>
      </c>
      <c r="O39">
        <v>161.19999999999999</v>
      </c>
      <c r="P39">
        <v>161.19999999999999</v>
      </c>
      <c r="Q39">
        <v>161.19999999999999</v>
      </c>
      <c r="R39">
        <v>146.4</v>
      </c>
      <c r="S39">
        <v>146.4</v>
      </c>
      <c r="T39">
        <v>146.4</v>
      </c>
      <c r="U39">
        <v>146.4</v>
      </c>
      <c r="V39">
        <v>146.4</v>
      </c>
      <c r="W39">
        <v>133.19999999999999</v>
      </c>
    </row>
    <row r="40" spans="1:23" x14ac:dyDescent="0.25">
      <c r="A40" s="5" t="s">
        <v>102</v>
      </c>
      <c r="B40" s="5" t="s">
        <v>103</v>
      </c>
      <c r="C40">
        <v>2.52</v>
      </c>
      <c r="D40">
        <v>3.17</v>
      </c>
      <c r="E40">
        <v>3.9</v>
      </c>
      <c r="F40">
        <v>3.73</v>
      </c>
      <c r="G40">
        <v>3.53</v>
      </c>
      <c r="H40">
        <v>2.96</v>
      </c>
      <c r="I40">
        <v>2.68</v>
      </c>
      <c r="J40">
        <v>2.13</v>
      </c>
      <c r="K40">
        <v>1.24</v>
      </c>
      <c r="L40">
        <v>0.18</v>
      </c>
      <c r="M40">
        <v>-0.18</v>
      </c>
      <c r="N40">
        <v>0.7</v>
      </c>
      <c r="O40">
        <v>0.55000000000000004</v>
      </c>
      <c r="P40">
        <v>0.24</v>
      </c>
      <c r="Q40">
        <v>-1.85</v>
      </c>
      <c r="R40">
        <v>0.21</v>
      </c>
      <c r="S40">
        <v>-0.12</v>
      </c>
      <c r="T40">
        <v>0.4</v>
      </c>
      <c r="U40">
        <v>0.83</v>
      </c>
      <c r="V40">
        <v>0.81</v>
      </c>
      <c r="W40" t="s">
        <v>67</v>
      </c>
    </row>
    <row r="41" spans="1:23" x14ac:dyDescent="0.25">
      <c r="A41" s="5" t="s">
        <v>104</v>
      </c>
      <c r="B41" s="5" t="s">
        <v>105</v>
      </c>
      <c r="C41">
        <v>1.79</v>
      </c>
      <c r="D41">
        <v>2.27</v>
      </c>
      <c r="E41">
        <v>2.81</v>
      </c>
      <c r="F41">
        <v>2.63</v>
      </c>
      <c r="G41">
        <v>2.34</v>
      </c>
      <c r="H41">
        <v>2.17</v>
      </c>
      <c r="I41">
        <v>2.0299999999999998</v>
      </c>
      <c r="J41">
        <v>1.55</v>
      </c>
      <c r="K41">
        <v>0.9</v>
      </c>
      <c r="L41">
        <v>9.5000000000000001E-2</v>
      </c>
      <c r="M41">
        <v>-0.39</v>
      </c>
      <c r="N41">
        <v>0.65</v>
      </c>
      <c r="O41">
        <v>0.35</v>
      </c>
      <c r="P41">
        <v>0.12</v>
      </c>
      <c r="Q41">
        <v>7.4999999999999997E-2</v>
      </c>
      <c r="R41">
        <v>0.1</v>
      </c>
      <c r="S41">
        <v>-0.55000000000000004</v>
      </c>
      <c r="T41">
        <v>0.21</v>
      </c>
      <c r="U41">
        <v>0.44</v>
      </c>
      <c r="V41">
        <v>0.43</v>
      </c>
      <c r="W41">
        <v>0.32</v>
      </c>
    </row>
    <row r="42" spans="1:23" x14ac:dyDescent="0.25">
      <c r="A42" s="5" t="s">
        <v>106</v>
      </c>
      <c r="B42" s="5" t="s">
        <v>107</v>
      </c>
      <c r="C42">
        <v>1.79</v>
      </c>
      <c r="D42">
        <v>2.27</v>
      </c>
      <c r="E42">
        <v>2.81</v>
      </c>
      <c r="F42">
        <v>2.63</v>
      </c>
      <c r="G42">
        <v>2.34</v>
      </c>
      <c r="H42">
        <v>2.17</v>
      </c>
      <c r="I42">
        <v>2.0299999999999998</v>
      </c>
      <c r="J42">
        <v>1.55</v>
      </c>
      <c r="K42">
        <v>0.9</v>
      </c>
      <c r="L42">
        <v>9.2999999999999999E-2</v>
      </c>
      <c r="M42">
        <v>-0.39</v>
      </c>
      <c r="N42">
        <v>0.64</v>
      </c>
      <c r="O42">
        <v>0.35</v>
      </c>
      <c r="P42">
        <v>0.11</v>
      </c>
      <c r="Q42">
        <v>7.4999999999999997E-2</v>
      </c>
      <c r="R42">
        <v>0.1</v>
      </c>
      <c r="S42">
        <v>-0.55000000000000004</v>
      </c>
      <c r="T42">
        <v>0.21</v>
      </c>
      <c r="U42">
        <v>0.43</v>
      </c>
      <c r="V42">
        <v>0.42</v>
      </c>
      <c r="W42">
        <v>0.32</v>
      </c>
    </row>
    <row r="43" spans="1:23" x14ac:dyDescent="0.25">
      <c r="A43" s="5" t="s">
        <v>108</v>
      </c>
      <c r="B43" s="5" t="s">
        <v>109</v>
      </c>
      <c r="C43">
        <v>0.8</v>
      </c>
      <c r="D43">
        <v>1</v>
      </c>
      <c r="E43">
        <v>1.1000000000000001</v>
      </c>
      <c r="F43">
        <v>1.05</v>
      </c>
      <c r="G43">
        <v>0.93</v>
      </c>
      <c r="H43">
        <v>0.83</v>
      </c>
      <c r="I43">
        <v>0.73</v>
      </c>
      <c r="J43">
        <v>0.56000000000000005</v>
      </c>
      <c r="K43">
        <v>0.3</v>
      </c>
      <c r="L43">
        <v>7.4999999999999997E-2</v>
      </c>
      <c r="M43" t="s">
        <v>67</v>
      </c>
      <c r="N43">
        <v>0.18</v>
      </c>
      <c r="O43">
        <v>0.1</v>
      </c>
      <c r="P43" t="s">
        <v>67</v>
      </c>
      <c r="Q43" t="s">
        <v>67</v>
      </c>
      <c r="R43" t="s">
        <v>67</v>
      </c>
      <c r="S43" t="s">
        <v>67</v>
      </c>
      <c r="T43">
        <v>0.2</v>
      </c>
      <c r="U43">
        <v>0.28000000000000003</v>
      </c>
      <c r="V43">
        <v>0.28000000000000003</v>
      </c>
      <c r="W43" t="s">
        <v>67</v>
      </c>
    </row>
    <row r="44" spans="1:23" x14ac:dyDescent="0.25">
      <c r="A44" s="5" t="s">
        <v>110</v>
      </c>
      <c r="B44" s="5" t="s">
        <v>111</v>
      </c>
      <c r="C44">
        <v>55.4</v>
      </c>
      <c r="D44">
        <v>69.2</v>
      </c>
      <c r="E44">
        <v>76.12</v>
      </c>
      <c r="F44">
        <v>72.66</v>
      </c>
      <c r="G44">
        <v>64.010000000000005</v>
      </c>
      <c r="H44">
        <v>57.09</v>
      </c>
      <c r="I44">
        <v>50.2</v>
      </c>
      <c r="J44">
        <v>38.93</v>
      </c>
      <c r="K44">
        <v>20.76</v>
      </c>
      <c r="L44">
        <v>5.19</v>
      </c>
      <c r="M44" t="s">
        <v>67</v>
      </c>
      <c r="N44">
        <v>12.11</v>
      </c>
      <c r="O44">
        <v>6.29</v>
      </c>
      <c r="P44" t="s">
        <v>67</v>
      </c>
      <c r="Q44" t="s">
        <v>67</v>
      </c>
      <c r="R44" t="s">
        <v>67</v>
      </c>
      <c r="S44" t="s">
        <v>67</v>
      </c>
      <c r="T44">
        <v>11.44</v>
      </c>
      <c r="U44">
        <v>15.73</v>
      </c>
      <c r="V44">
        <v>13</v>
      </c>
      <c r="W44" t="s">
        <v>67</v>
      </c>
    </row>
    <row r="45" spans="1:23" x14ac:dyDescent="0.25">
      <c r="A45" s="5" t="s">
        <v>124</v>
      </c>
      <c r="B45" s="5" t="s">
        <v>125</v>
      </c>
      <c r="C45">
        <v>56.67</v>
      </c>
      <c r="D45">
        <v>55.92</v>
      </c>
      <c r="E45">
        <v>53.69</v>
      </c>
      <c r="F45">
        <v>51.64</v>
      </c>
      <c r="G45">
        <v>54.44</v>
      </c>
      <c r="H45">
        <v>37.21</v>
      </c>
      <c r="I45">
        <v>34.78</v>
      </c>
      <c r="J45">
        <v>34.68</v>
      </c>
      <c r="K45">
        <v>27.77</v>
      </c>
      <c r="L45">
        <v>18.23</v>
      </c>
      <c r="M45">
        <v>15.57</v>
      </c>
      <c r="N45">
        <v>24.28</v>
      </c>
      <c r="O45">
        <v>23.51</v>
      </c>
      <c r="P45">
        <v>21.68</v>
      </c>
      <c r="Q45">
        <v>24.32</v>
      </c>
      <c r="R45">
        <v>37.35</v>
      </c>
      <c r="S45">
        <v>39.590000000000003</v>
      </c>
      <c r="T45">
        <v>36.4</v>
      </c>
      <c r="U45">
        <v>38.479999999999997</v>
      </c>
      <c r="V45">
        <v>35.700000000000003</v>
      </c>
      <c r="W45" t="s">
        <v>67</v>
      </c>
    </row>
    <row r="46" spans="1:23" x14ac:dyDescent="0.25">
      <c r="A46" s="5" t="s">
        <v>112</v>
      </c>
      <c r="B46" s="5" t="s">
        <v>113</v>
      </c>
      <c r="C46">
        <v>15.08</v>
      </c>
      <c r="D46">
        <v>14.34</v>
      </c>
      <c r="E46">
        <v>12.85</v>
      </c>
      <c r="F46">
        <v>11.7</v>
      </c>
      <c r="G46">
        <v>10.07</v>
      </c>
      <c r="H46">
        <v>8.89</v>
      </c>
      <c r="I46">
        <v>7.29</v>
      </c>
      <c r="J46">
        <v>6.12</v>
      </c>
      <c r="K46">
        <v>5.19</v>
      </c>
      <c r="L46">
        <v>4.53</v>
      </c>
      <c r="M46">
        <v>4.26</v>
      </c>
      <c r="N46">
        <v>5.07</v>
      </c>
      <c r="O46">
        <v>4.07</v>
      </c>
      <c r="P46">
        <v>3.89</v>
      </c>
      <c r="Q46">
        <v>4.28</v>
      </c>
      <c r="R46">
        <v>3.89</v>
      </c>
      <c r="S46">
        <v>3.76</v>
      </c>
      <c r="T46">
        <v>4.59</v>
      </c>
      <c r="U46">
        <v>5.21</v>
      </c>
      <c r="V46">
        <v>5.29</v>
      </c>
      <c r="W46" t="s">
        <v>67</v>
      </c>
    </row>
    <row r="47" spans="1:23" x14ac:dyDescent="0.25">
      <c r="A47" s="5" t="s">
        <v>114</v>
      </c>
      <c r="B47" s="5" t="s">
        <v>115</v>
      </c>
      <c r="C47">
        <v>2.48</v>
      </c>
      <c r="D47">
        <v>2.35</v>
      </c>
      <c r="E47">
        <v>1.73</v>
      </c>
      <c r="F47">
        <v>3.29</v>
      </c>
      <c r="G47">
        <v>2.5</v>
      </c>
      <c r="H47">
        <v>4.21</v>
      </c>
      <c r="I47">
        <v>4.76</v>
      </c>
      <c r="J47">
        <v>1.7</v>
      </c>
      <c r="K47">
        <v>1.85</v>
      </c>
      <c r="L47">
        <v>0.8</v>
      </c>
      <c r="M47">
        <v>1.38</v>
      </c>
      <c r="N47">
        <v>0.47</v>
      </c>
      <c r="O47">
        <v>1.37</v>
      </c>
      <c r="P47">
        <v>-0.16</v>
      </c>
      <c r="Q47">
        <v>-2.56</v>
      </c>
      <c r="R47">
        <v>-1.81</v>
      </c>
      <c r="S47">
        <v>0.99</v>
      </c>
      <c r="T47">
        <v>3.47</v>
      </c>
      <c r="U47">
        <v>3.29</v>
      </c>
      <c r="V47">
        <v>-1.39</v>
      </c>
      <c r="W47" t="s">
        <v>67</v>
      </c>
    </row>
    <row r="48" spans="1:23" x14ac:dyDescent="0.25">
      <c r="A48" s="5" t="s">
        <v>116</v>
      </c>
      <c r="B48" s="5" t="s">
        <v>117</v>
      </c>
      <c r="C48">
        <v>56.1</v>
      </c>
      <c r="D48">
        <v>52.23</v>
      </c>
      <c r="E48">
        <v>49.3</v>
      </c>
      <c r="F48">
        <v>48.39</v>
      </c>
      <c r="G48">
        <v>43.16</v>
      </c>
      <c r="H48">
        <v>43.01</v>
      </c>
      <c r="I48">
        <v>28.78</v>
      </c>
      <c r="J48">
        <v>26.12</v>
      </c>
      <c r="K48">
        <v>24</v>
      </c>
      <c r="L48">
        <v>17.579999999999998</v>
      </c>
      <c r="M48">
        <v>13.99</v>
      </c>
      <c r="N48">
        <v>16.48</v>
      </c>
      <c r="O48">
        <v>17.11</v>
      </c>
      <c r="P48">
        <v>16.559999999999999</v>
      </c>
      <c r="Q48">
        <v>20.64</v>
      </c>
      <c r="R48">
        <v>25.09</v>
      </c>
      <c r="S48">
        <v>29.12</v>
      </c>
      <c r="T48">
        <v>31.3</v>
      </c>
      <c r="U48">
        <v>32.130000000000003</v>
      </c>
      <c r="V48">
        <v>26.32</v>
      </c>
      <c r="W48" t="s">
        <v>67</v>
      </c>
    </row>
    <row r="49" spans="1:23" x14ac:dyDescent="0.25">
      <c r="A49" s="5" t="s">
        <v>118</v>
      </c>
      <c r="B49" s="5" t="s">
        <v>119</v>
      </c>
      <c r="C49">
        <v>16493</v>
      </c>
      <c r="D49">
        <v>16312</v>
      </c>
      <c r="E49">
        <v>14974</v>
      </c>
      <c r="F49">
        <v>15235</v>
      </c>
      <c r="G49">
        <v>14850</v>
      </c>
      <c r="H49">
        <v>14151</v>
      </c>
      <c r="I49">
        <v>8142</v>
      </c>
      <c r="J49">
        <v>7652</v>
      </c>
      <c r="K49">
        <v>6823</v>
      </c>
      <c r="L49">
        <v>5915</v>
      </c>
      <c r="M49">
        <v>5712</v>
      </c>
      <c r="N49">
        <v>6143</v>
      </c>
      <c r="O49">
        <v>5936</v>
      </c>
      <c r="P49">
        <v>5650</v>
      </c>
      <c r="Q49">
        <v>5992</v>
      </c>
      <c r="R49">
        <v>13079</v>
      </c>
      <c r="S49">
        <v>12957</v>
      </c>
      <c r="T49">
        <v>12620</v>
      </c>
      <c r="U49">
        <v>12561</v>
      </c>
      <c r="V49">
        <v>11558</v>
      </c>
      <c r="W49" t="s">
        <v>67</v>
      </c>
    </row>
    <row r="50" spans="1:23" x14ac:dyDescent="0.25">
      <c r="A50" s="5" t="s">
        <v>120</v>
      </c>
      <c r="B50" s="5" t="s">
        <v>121</v>
      </c>
      <c r="C50">
        <v>1137</v>
      </c>
      <c r="D50">
        <v>1048</v>
      </c>
      <c r="E50">
        <v>1018</v>
      </c>
      <c r="F50">
        <v>1012</v>
      </c>
      <c r="G50">
        <v>970.2</v>
      </c>
      <c r="H50">
        <v>634.9</v>
      </c>
      <c r="I50">
        <v>519.9</v>
      </c>
      <c r="J50">
        <v>476.4</v>
      </c>
      <c r="K50">
        <v>402.6</v>
      </c>
      <c r="L50">
        <v>342.7</v>
      </c>
      <c r="M50">
        <v>336.4</v>
      </c>
      <c r="N50">
        <v>377.1</v>
      </c>
      <c r="O50">
        <v>368.8</v>
      </c>
      <c r="P50">
        <v>349.8</v>
      </c>
      <c r="Q50">
        <v>381.3</v>
      </c>
      <c r="R50">
        <v>570.9</v>
      </c>
      <c r="S50">
        <v>608.29999999999995</v>
      </c>
      <c r="T50">
        <v>647.1</v>
      </c>
      <c r="U50">
        <v>647.4</v>
      </c>
      <c r="V50">
        <v>508.5</v>
      </c>
      <c r="W50" t="s">
        <v>67</v>
      </c>
    </row>
    <row r="51" spans="1:23" x14ac:dyDescent="0.25">
      <c r="A51" s="5" t="s">
        <v>122</v>
      </c>
      <c r="B51" s="5" t="s">
        <v>123</v>
      </c>
      <c r="C51">
        <v>68932</v>
      </c>
      <c r="D51">
        <v>64229</v>
      </c>
      <c r="E51">
        <v>67958</v>
      </c>
      <c r="F51">
        <v>66413</v>
      </c>
      <c r="G51">
        <v>65333</v>
      </c>
      <c r="H51">
        <v>44866</v>
      </c>
      <c r="I51">
        <v>63854</v>
      </c>
      <c r="J51">
        <v>62258</v>
      </c>
      <c r="K51">
        <v>59006</v>
      </c>
      <c r="L51">
        <v>57937</v>
      </c>
      <c r="M51">
        <v>58894</v>
      </c>
      <c r="N51">
        <v>61387</v>
      </c>
      <c r="O51">
        <v>62129</v>
      </c>
      <c r="P51">
        <v>61912</v>
      </c>
      <c r="Q51">
        <v>63635</v>
      </c>
      <c r="R51">
        <v>43650</v>
      </c>
      <c r="S51">
        <v>46948</v>
      </c>
      <c r="T51">
        <v>51276</v>
      </c>
      <c r="U51">
        <v>51540</v>
      </c>
      <c r="V51">
        <v>43996</v>
      </c>
      <c r="W51" t="s">
        <v>67</v>
      </c>
    </row>
    <row r="52" spans="1:23" x14ac:dyDescent="0.25">
      <c r="A52" s="5" t="s">
        <v>301</v>
      </c>
      <c r="B52" s="5" t="s">
        <v>302</v>
      </c>
      <c r="C52">
        <v>237768</v>
      </c>
      <c r="D52">
        <v>237237</v>
      </c>
      <c r="E52">
        <v>248125</v>
      </c>
      <c r="F52">
        <v>234560</v>
      </c>
      <c r="G52">
        <v>253676</v>
      </c>
      <c r="H52">
        <v>181959</v>
      </c>
      <c r="I52">
        <v>295612</v>
      </c>
      <c r="J52">
        <v>313617</v>
      </c>
      <c r="K52">
        <v>281692</v>
      </c>
      <c r="L52">
        <v>213251</v>
      </c>
      <c r="M52">
        <v>188655</v>
      </c>
      <c r="N52">
        <v>260914</v>
      </c>
      <c r="O52">
        <v>248753</v>
      </c>
      <c r="P52">
        <v>240920</v>
      </c>
      <c r="Q52">
        <v>233744</v>
      </c>
      <c r="R52">
        <v>163345</v>
      </c>
      <c r="S52">
        <v>174770</v>
      </c>
      <c r="T52">
        <v>164984</v>
      </c>
      <c r="U52">
        <v>175224</v>
      </c>
      <c r="V52">
        <v>176700</v>
      </c>
      <c r="W52" t="s">
        <v>67</v>
      </c>
    </row>
    <row r="53" spans="1:23" x14ac:dyDescent="0.25">
      <c r="A53" s="5" t="s">
        <v>126</v>
      </c>
      <c r="B53" s="5" t="s">
        <v>127</v>
      </c>
      <c r="C53">
        <v>50822</v>
      </c>
      <c r="D53">
        <v>52446</v>
      </c>
      <c r="E53">
        <v>57319</v>
      </c>
      <c r="F53">
        <v>56337</v>
      </c>
      <c r="G53">
        <v>55758</v>
      </c>
      <c r="H53">
        <v>41771</v>
      </c>
      <c r="I53">
        <v>59850</v>
      </c>
      <c r="J53">
        <v>57214</v>
      </c>
      <c r="K53">
        <v>48571</v>
      </c>
      <c r="L53">
        <v>40101</v>
      </c>
      <c r="M53">
        <v>38708</v>
      </c>
      <c r="N53">
        <v>46427</v>
      </c>
      <c r="O53">
        <v>40431</v>
      </c>
      <c r="P53">
        <v>38973</v>
      </c>
      <c r="Q53">
        <v>36749</v>
      </c>
      <c r="R53">
        <v>26921</v>
      </c>
      <c r="S53">
        <v>28201</v>
      </c>
      <c r="T53">
        <v>30206</v>
      </c>
      <c r="U53">
        <v>34551</v>
      </c>
      <c r="V53">
        <v>30135</v>
      </c>
      <c r="W53" t="s">
        <v>67</v>
      </c>
    </row>
    <row r="54" spans="1:23" x14ac:dyDescent="0.25">
      <c r="A54" s="5" t="s">
        <v>128</v>
      </c>
      <c r="B54" s="5" t="s">
        <v>129</v>
      </c>
      <c r="C54">
        <v>7524</v>
      </c>
      <c r="D54">
        <v>9631</v>
      </c>
      <c r="E54">
        <v>12983</v>
      </c>
      <c r="F54">
        <v>11940</v>
      </c>
      <c r="G54">
        <v>10882</v>
      </c>
      <c r="H54">
        <v>10586</v>
      </c>
      <c r="I54">
        <v>17207</v>
      </c>
      <c r="J54">
        <v>14009</v>
      </c>
      <c r="K54">
        <v>9072</v>
      </c>
      <c r="L54">
        <v>1065</v>
      </c>
      <c r="M54">
        <v>-4709</v>
      </c>
      <c r="N54">
        <v>6902</v>
      </c>
      <c r="O54">
        <v>3740</v>
      </c>
      <c r="P54">
        <v>1327</v>
      </c>
      <c r="Q54">
        <v>717.62</v>
      </c>
      <c r="R54">
        <v>435.81</v>
      </c>
      <c r="S54">
        <v>-2416</v>
      </c>
      <c r="T54">
        <v>950.87</v>
      </c>
      <c r="U54">
        <v>1966</v>
      </c>
      <c r="V54">
        <v>1990</v>
      </c>
      <c r="W54" t="s">
        <v>67</v>
      </c>
    </row>
    <row r="55" spans="1:23" x14ac:dyDescent="0.25">
      <c r="A55" s="5" t="s">
        <v>130</v>
      </c>
      <c r="B55" s="5" t="s">
        <v>131</v>
      </c>
      <c r="C55">
        <v>17</v>
      </c>
      <c r="D55">
        <v>13.4</v>
      </c>
      <c r="E55">
        <v>19</v>
      </c>
      <c r="F55">
        <v>14.9</v>
      </c>
      <c r="G55">
        <v>15.8</v>
      </c>
      <c r="H55">
        <v>16.899999999999999</v>
      </c>
      <c r="I55">
        <v>16</v>
      </c>
      <c r="J55">
        <v>10.9</v>
      </c>
      <c r="K55">
        <v>9.5</v>
      </c>
      <c r="L55">
        <v>62.8</v>
      </c>
      <c r="M55" t="s">
        <v>67</v>
      </c>
      <c r="N55">
        <v>4.8</v>
      </c>
      <c r="O55">
        <v>19</v>
      </c>
      <c r="P55">
        <v>45.7</v>
      </c>
      <c r="Q55">
        <v>67.7</v>
      </c>
      <c r="R55">
        <v>37.799999999999997</v>
      </c>
      <c r="S55" t="s">
        <v>67</v>
      </c>
      <c r="T55">
        <v>19</v>
      </c>
      <c r="U55">
        <v>13.9</v>
      </c>
      <c r="V55">
        <v>14.2</v>
      </c>
      <c r="W55">
        <v>18.399999999999999</v>
      </c>
    </row>
    <row r="56" spans="1:23" x14ac:dyDescent="0.25">
      <c r="A56" s="5" t="s">
        <v>132</v>
      </c>
      <c r="B56" s="5" t="s">
        <v>133</v>
      </c>
      <c r="C56">
        <v>0.54</v>
      </c>
      <c r="D56">
        <v>0.55000000000000004</v>
      </c>
      <c r="E56">
        <v>0.99</v>
      </c>
      <c r="F56">
        <v>0.76</v>
      </c>
      <c r="G56">
        <v>0.68</v>
      </c>
      <c r="H56">
        <v>0.98</v>
      </c>
      <c r="I56">
        <v>0.93</v>
      </c>
      <c r="J56">
        <v>0.49</v>
      </c>
      <c r="K56">
        <v>0.31</v>
      </c>
      <c r="L56">
        <v>0.33</v>
      </c>
      <c r="M56">
        <v>0.27</v>
      </c>
      <c r="N56">
        <v>0.13</v>
      </c>
      <c r="O56">
        <v>0.28000000000000003</v>
      </c>
      <c r="P56">
        <v>0.24</v>
      </c>
      <c r="Q56">
        <v>0.21</v>
      </c>
      <c r="R56">
        <v>0.1</v>
      </c>
      <c r="S56">
        <v>0.12</v>
      </c>
      <c r="T56">
        <v>0.11</v>
      </c>
      <c r="U56">
        <v>0.16</v>
      </c>
      <c r="V56">
        <v>0.17</v>
      </c>
      <c r="W56" t="s">
        <v>67</v>
      </c>
    </row>
    <row r="57" spans="1:23" x14ac:dyDescent="0.25">
      <c r="A57" s="5" t="s">
        <v>134</v>
      </c>
      <c r="B57" s="5" t="s">
        <v>135</v>
      </c>
      <c r="C57">
        <v>2.04</v>
      </c>
      <c r="D57">
        <v>2.16</v>
      </c>
      <c r="E57">
        <v>4.1500000000000004</v>
      </c>
      <c r="F57">
        <v>3.36</v>
      </c>
      <c r="G57">
        <v>3.65</v>
      </c>
      <c r="H57">
        <v>4.12</v>
      </c>
      <c r="I57">
        <v>4.4400000000000004</v>
      </c>
      <c r="J57">
        <v>2.76</v>
      </c>
      <c r="K57">
        <v>1.64</v>
      </c>
      <c r="L57">
        <v>1.32</v>
      </c>
      <c r="M57">
        <v>1</v>
      </c>
      <c r="N57">
        <v>0.61</v>
      </c>
      <c r="O57">
        <v>1.63</v>
      </c>
      <c r="P57">
        <v>1.35</v>
      </c>
      <c r="Q57">
        <v>1.19</v>
      </c>
      <c r="R57">
        <v>0.97</v>
      </c>
      <c r="S57">
        <v>1.28</v>
      </c>
      <c r="T57">
        <v>0.87</v>
      </c>
      <c r="U57">
        <v>1.1599999999999999</v>
      </c>
      <c r="V57">
        <v>1.1399999999999999</v>
      </c>
      <c r="W57" t="s">
        <v>67</v>
      </c>
    </row>
    <row r="58" spans="1:23" x14ac:dyDescent="0.25">
      <c r="A58" s="5" t="s">
        <v>136</v>
      </c>
      <c r="B58" s="5" t="s">
        <v>137</v>
      </c>
      <c r="C58">
        <v>12.23</v>
      </c>
      <c r="D58">
        <v>13.02</v>
      </c>
      <c r="E58">
        <v>30.77</v>
      </c>
      <c r="F58">
        <v>11.96</v>
      </c>
      <c r="G58">
        <v>14.72</v>
      </c>
      <c r="H58">
        <v>8.6999999999999993</v>
      </c>
      <c r="I58">
        <v>6.81</v>
      </c>
      <c r="J58">
        <v>9.93</v>
      </c>
      <c r="K58">
        <v>4.5999999999999996</v>
      </c>
      <c r="L58">
        <v>7.46</v>
      </c>
      <c r="M58">
        <v>3.08</v>
      </c>
      <c r="N58">
        <v>6.55</v>
      </c>
      <c r="O58">
        <v>4.8600000000000003</v>
      </c>
      <c r="P58">
        <v>-33.64</v>
      </c>
      <c r="Q58">
        <v>-1.98</v>
      </c>
      <c r="R58">
        <v>-2.09</v>
      </c>
      <c r="S58">
        <v>4.8899999999999997</v>
      </c>
      <c r="T58">
        <v>1.1499999999999999</v>
      </c>
      <c r="U58">
        <v>1.84</v>
      </c>
      <c r="V58">
        <v>-4.3600000000000003</v>
      </c>
      <c r="W58" t="s">
        <v>67</v>
      </c>
    </row>
    <row r="59" spans="1:23" x14ac:dyDescent="0.25">
      <c r="A59" s="5" t="s">
        <v>138</v>
      </c>
      <c r="B59" s="5" t="s">
        <v>139</v>
      </c>
      <c r="C59">
        <v>2.63</v>
      </c>
      <c r="D59">
        <v>3.28</v>
      </c>
      <c r="E59">
        <v>2.06</v>
      </c>
      <c r="F59">
        <v>2.67</v>
      </c>
      <c r="G59">
        <v>2.5099999999999998</v>
      </c>
      <c r="H59">
        <v>2.25</v>
      </c>
      <c r="I59">
        <v>2.2400000000000002</v>
      </c>
      <c r="J59">
        <v>3.34</v>
      </c>
      <c r="K59">
        <v>3.53</v>
      </c>
      <c r="L59">
        <v>1.26</v>
      </c>
      <c r="M59" t="s">
        <v>67</v>
      </c>
      <c r="N59">
        <v>5.71</v>
      </c>
      <c r="O59">
        <v>1.5</v>
      </c>
      <c r="P59" t="s">
        <v>67</v>
      </c>
      <c r="Q59" t="s">
        <v>67</v>
      </c>
      <c r="R59" t="s">
        <v>67</v>
      </c>
      <c r="S59" t="s">
        <v>67</v>
      </c>
      <c r="T59">
        <v>5</v>
      </c>
      <c r="U59">
        <v>4.55</v>
      </c>
      <c r="V59">
        <v>4.55</v>
      </c>
      <c r="W59" t="s">
        <v>67</v>
      </c>
    </row>
    <row r="60" spans="1:23" x14ac:dyDescent="0.25">
      <c r="A60" s="5" t="s">
        <v>140</v>
      </c>
      <c r="B60" s="5" t="s">
        <v>141</v>
      </c>
      <c r="C60">
        <v>5.9</v>
      </c>
      <c r="D60">
        <v>7.4</v>
      </c>
      <c r="E60">
        <v>5.3</v>
      </c>
      <c r="F60">
        <v>6.7</v>
      </c>
      <c r="G60">
        <v>6.3</v>
      </c>
      <c r="H60">
        <v>5.9</v>
      </c>
      <c r="I60">
        <v>6.2</v>
      </c>
      <c r="J60">
        <v>9.1999999999999993</v>
      </c>
      <c r="K60">
        <v>10.5</v>
      </c>
      <c r="L60">
        <v>1.6</v>
      </c>
      <c r="M60">
        <v>-9.1999999999999993</v>
      </c>
      <c r="N60">
        <v>21</v>
      </c>
      <c r="O60">
        <v>5.3</v>
      </c>
      <c r="P60">
        <v>2.2000000000000002</v>
      </c>
      <c r="Q60">
        <v>1.5</v>
      </c>
      <c r="R60">
        <v>2.6</v>
      </c>
      <c r="S60">
        <v>-11.4</v>
      </c>
      <c r="T60">
        <v>5.3</v>
      </c>
      <c r="U60">
        <v>7.2</v>
      </c>
      <c r="V60">
        <v>7</v>
      </c>
      <c r="W60">
        <v>5.4</v>
      </c>
    </row>
    <row r="61" spans="1:23" x14ac:dyDescent="0.25">
      <c r="A61" s="5" t="s">
        <v>142</v>
      </c>
      <c r="B61" s="5" t="s">
        <v>143</v>
      </c>
      <c r="C61">
        <v>11.89</v>
      </c>
      <c r="D61">
        <v>15.83</v>
      </c>
      <c r="E61">
        <v>21.86</v>
      </c>
      <c r="F61">
        <v>22.47</v>
      </c>
      <c r="G61">
        <v>23.18</v>
      </c>
      <c r="H61">
        <v>24.35</v>
      </c>
      <c r="I61">
        <v>27.77</v>
      </c>
      <c r="J61">
        <v>25.29</v>
      </c>
      <c r="K61">
        <v>17.25</v>
      </c>
      <c r="L61">
        <v>2.0099999999999998</v>
      </c>
      <c r="M61">
        <v>-9.1199999999999992</v>
      </c>
      <c r="N61">
        <v>12.68</v>
      </c>
      <c r="O61">
        <v>8.69</v>
      </c>
      <c r="P61">
        <v>3.07</v>
      </c>
      <c r="Q61">
        <v>1.74</v>
      </c>
      <c r="R61">
        <v>2.56</v>
      </c>
      <c r="S61">
        <v>-14.54</v>
      </c>
      <c r="T61">
        <v>4.57</v>
      </c>
      <c r="U61">
        <v>8.2899999999999991</v>
      </c>
      <c r="V61">
        <v>7.6</v>
      </c>
      <c r="W61">
        <v>6.72</v>
      </c>
    </row>
    <row r="62" spans="1:23" x14ac:dyDescent="0.25">
      <c r="A62" s="5" t="s">
        <v>144</v>
      </c>
      <c r="B62" s="5" t="s">
        <v>145</v>
      </c>
      <c r="C62">
        <v>3.16</v>
      </c>
      <c r="D62">
        <v>4.0599999999999996</v>
      </c>
      <c r="E62">
        <v>5.23</v>
      </c>
      <c r="F62">
        <v>5.09</v>
      </c>
      <c r="G62">
        <v>4.29</v>
      </c>
      <c r="H62">
        <v>5.82</v>
      </c>
      <c r="I62">
        <v>5.82</v>
      </c>
      <c r="J62">
        <v>4.47</v>
      </c>
      <c r="K62">
        <v>3.22</v>
      </c>
      <c r="L62">
        <v>0.5</v>
      </c>
      <c r="M62">
        <v>-2.5</v>
      </c>
      <c r="N62">
        <v>2.65</v>
      </c>
      <c r="O62">
        <v>1.5</v>
      </c>
      <c r="P62">
        <v>0.55000000000000004</v>
      </c>
      <c r="Q62">
        <v>0.31</v>
      </c>
      <c r="R62">
        <v>0.27</v>
      </c>
      <c r="S62">
        <v>-1.38</v>
      </c>
      <c r="T62">
        <v>0.57999999999999996</v>
      </c>
      <c r="U62">
        <v>1.1200000000000001</v>
      </c>
      <c r="V62">
        <v>1.1299999999999999</v>
      </c>
      <c r="W62">
        <v>1.36</v>
      </c>
    </row>
    <row r="63" spans="1:23" x14ac:dyDescent="0.25">
      <c r="A63" s="5" t="s">
        <v>146</v>
      </c>
      <c r="B63" s="5" t="s">
        <v>147</v>
      </c>
      <c r="C63">
        <v>4.0599999999999996</v>
      </c>
      <c r="D63">
        <v>5.1100000000000003</v>
      </c>
      <c r="E63">
        <v>6.51</v>
      </c>
      <c r="F63">
        <v>6.22</v>
      </c>
      <c r="G63">
        <v>6.53</v>
      </c>
      <c r="H63">
        <v>5.92</v>
      </c>
      <c r="I63">
        <v>8.18</v>
      </c>
      <c r="J63">
        <v>7.81</v>
      </c>
      <c r="K63">
        <v>5.34</v>
      </c>
      <c r="L63">
        <v>0.52</v>
      </c>
      <c r="M63">
        <v>-2.78</v>
      </c>
      <c r="N63">
        <v>3.9</v>
      </c>
      <c r="O63">
        <v>2.0699999999999998</v>
      </c>
      <c r="P63">
        <v>0.72</v>
      </c>
      <c r="Q63">
        <v>0.36</v>
      </c>
      <c r="R63">
        <v>0.4</v>
      </c>
      <c r="S63">
        <v>-1.88</v>
      </c>
      <c r="T63">
        <v>0.67</v>
      </c>
      <c r="U63">
        <v>1.34</v>
      </c>
      <c r="V63">
        <v>1.53</v>
      </c>
      <c r="W63">
        <v>1.99</v>
      </c>
    </row>
    <row r="64" spans="1:23" x14ac:dyDescent="0.25">
      <c r="A64" s="5" t="s">
        <v>148</v>
      </c>
      <c r="B64" s="5" t="s">
        <v>148</v>
      </c>
      <c r="C64">
        <v>3.2</v>
      </c>
      <c r="D64">
        <v>4.3499999999999996</v>
      </c>
      <c r="E64">
        <v>5.7</v>
      </c>
      <c r="F64">
        <v>5.43</v>
      </c>
      <c r="G64">
        <v>5.41</v>
      </c>
      <c r="H64">
        <v>5.03</v>
      </c>
      <c r="I64">
        <v>7.03</v>
      </c>
      <c r="J64">
        <v>5.93</v>
      </c>
      <c r="K64">
        <v>3.73</v>
      </c>
      <c r="L64">
        <v>0.52</v>
      </c>
      <c r="M64">
        <v>-2.78</v>
      </c>
      <c r="N64">
        <v>3.9</v>
      </c>
      <c r="O64">
        <v>2.0699999999999998</v>
      </c>
      <c r="P64">
        <v>0.72</v>
      </c>
      <c r="Q64">
        <v>0.36</v>
      </c>
      <c r="R64">
        <v>0.4</v>
      </c>
      <c r="S64">
        <v>-1.88</v>
      </c>
      <c r="T64">
        <v>0.67</v>
      </c>
      <c r="U64">
        <v>1.34</v>
      </c>
      <c r="V64">
        <v>1.53</v>
      </c>
      <c r="W64">
        <v>1.99</v>
      </c>
    </row>
    <row r="65" spans="1:23" x14ac:dyDescent="0.25">
      <c r="A65" s="5" t="s">
        <v>149</v>
      </c>
      <c r="B65" s="5" t="s">
        <v>150</v>
      </c>
      <c r="C65">
        <v>65.94</v>
      </c>
      <c r="D65">
        <v>65.569999999999993</v>
      </c>
      <c r="E65">
        <v>67.5</v>
      </c>
      <c r="F65">
        <v>66.39</v>
      </c>
      <c r="G65">
        <v>60.42</v>
      </c>
      <c r="H65">
        <v>62.23</v>
      </c>
      <c r="I65">
        <v>70.33</v>
      </c>
      <c r="J65">
        <v>69.47</v>
      </c>
      <c r="K65">
        <v>68.150000000000006</v>
      </c>
      <c r="L65">
        <v>61.99</v>
      </c>
      <c r="M65">
        <v>53.25</v>
      </c>
      <c r="N65">
        <v>59.24</v>
      </c>
      <c r="O65">
        <v>60.53</v>
      </c>
      <c r="P65">
        <v>57</v>
      </c>
      <c r="Q65">
        <v>58.9</v>
      </c>
      <c r="R65">
        <v>56.5</v>
      </c>
      <c r="S65">
        <v>62.27</v>
      </c>
      <c r="T65">
        <v>61.96</v>
      </c>
      <c r="U65">
        <v>61.67</v>
      </c>
      <c r="V65">
        <v>63.63</v>
      </c>
      <c r="W65">
        <v>62.89</v>
      </c>
    </row>
    <row r="66" spans="1:23" x14ac:dyDescent="0.25">
      <c r="A66" s="5" t="s">
        <v>151</v>
      </c>
      <c r="B66" s="5" t="s">
        <v>152</v>
      </c>
      <c r="C66">
        <v>26.88</v>
      </c>
      <c r="D66">
        <v>27.45</v>
      </c>
      <c r="E66">
        <v>26.06</v>
      </c>
      <c r="F66">
        <v>24.18</v>
      </c>
      <c r="G66">
        <v>23.34</v>
      </c>
      <c r="H66">
        <v>20.67</v>
      </c>
      <c r="I66">
        <v>25.33</v>
      </c>
      <c r="J66">
        <v>23.44</v>
      </c>
      <c r="K66">
        <v>21.61</v>
      </c>
      <c r="L66">
        <v>25.75</v>
      </c>
      <c r="M66">
        <v>30.46</v>
      </c>
      <c r="N66">
        <v>30.73</v>
      </c>
      <c r="O66">
        <v>23.77</v>
      </c>
      <c r="P66">
        <v>23.46</v>
      </c>
      <c r="Q66">
        <v>20.74</v>
      </c>
      <c r="R66">
        <v>15.5</v>
      </c>
      <c r="S66">
        <v>12.92</v>
      </c>
      <c r="T66">
        <v>14.65</v>
      </c>
      <c r="U66">
        <v>16.2</v>
      </c>
      <c r="V66">
        <v>20.100000000000001</v>
      </c>
      <c r="W66">
        <v>29.67</v>
      </c>
    </row>
    <row r="67" spans="1:23" x14ac:dyDescent="0.25">
      <c r="A67" s="5" t="s">
        <v>153</v>
      </c>
      <c r="B67" s="5" t="s">
        <v>154</v>
      </c>
      <c r="C67">
        <v>73.12</v>
      </c>
      <c r="D67">
        <v>72.55</v>
      </c>
      <c r="E67">
        <v>73.94</v>
      </c>
      <c r="F67">
        <v>75.819999999999993</v>
      </c>
      <c r="G67">
        <v>76.66</v>
      </c>
      <c r="H67">
        <v>79.33</v>
      </c>
      <c r="I67">
        <v>74.67</v>
      </c>
      <c r="J67">
        <v>76.56</v>
      </c>
      <c r="K67">
        <v>78.39</v>
      </c>
      <c r="L67">
        <v>74.25</v>
      </c>
      <c r="M67">
        <v>69.540000000000006</v>
      </c>
      <c r="N67">
        <v>69.27</v>
      </c>
      <c r="O67">
        <v>76.23</v>
      </c>
      <c r="P67">
        <v>76.540000000000006</v>
      </c>
      <c r="Q67">
        <v>79.260000000000005</v>
      </c>
      <c r="R67">
        <v>84.5</v>
      </c>
      <c r="S67">
        <v>87.08</v>
      </c>
      <c r="T67">
        <v>85.35</v>
      </c>
      <c r="U67">
        <v>83.8</v>
      </c>
      <c r="V67">
        <v>79.900000000000006</v>
      </c>
      <c r="W67">
        <v>70.33</v>
      </c>
    </row>
    <row r="68" spans="1:23" x14ac:dyDescent="0.25">
      <c r="A68" s="5" t="s">
        <v>155</v>
      </c>
      <c r="B68" s="5" t="s">
        <v>156</v>
      </c>
      <c r="C68">
        <v>272.08</v>
      </c>
      <c r="D68">
        <v>264.27999999999997</v>
      </c>
      <c r="E68">
        <v>283.74</v>
      </c>
      <c r="F68">
        <v>313.64999999999998</v>
      </c>
      <c r="G68">
        <v>328.45</v>
      </c>
      <c r="H68">
        <v>383.68</v>
      </c>
      <c r="I68">
        <v>294.81</v>
      </c>
      <c r="J68">
        <v>326.55</v>
      </c>
      <c r="K68">
        <v>362.8</v>
      </c>
      <c r="L68">
        <v>288.41000000000003</v>
      </c>
      <c r="M68">
        <v>228.28</v>
      </c>
      <c r="N68">
        <v>225.46</v>
      </c>
      <c r="O68">
        <v>320.67</v>
      </c>
      <c r="P68">
        <v>326.27</v>
      </c>
      <c r="Q68">
        <v>382.2</v>
      </c>
      <c r="R68">
        <v>545.23</v>
      </c>
      <c r="S68">
        <v>674.07</v>
      </c>
      <c r="T68">
        <v>582.54</v>
      </c>
      <c r="U68">
        <v>517.16</v>
      </c>
      <c r="V68">
        <v>397.46</v>
      </c>
      <c r="W68">
        <v>237.1</v>
      </c>
    </row>
    <row r="69" spans="1:23" x14ac:dyDescent="0.25">
      <c r="A69" s="5" t="s">
        <v>303</v>
      </c>
      <c r="B69" s="5" t="s">
        <v>304</v>
      </c>
      <c r="C69">
        <v>21.37</v>
      </c>
      <c r="D69">
        <v>22.11</v>
      </c>
      <c r="E69">
        <v>23.1</v>
      </c>
      <c r="F69">
        <v>24.02</v>
      </c>
      <c r="G69">
        <v>21.98</v>
      </c>
      <c r="H69">
        <v>22.96</v>
      </c>
      <c r="I69">
        <v>20.25</v>
      </c>
      <c r="J69">
        <v>18.239999999999998</v>
      </c>
      <c r="K69">
        <v>17.239999999999998</v>
      </c>
      <c r="L69">
        <v>18.809999999999999</v>
      </c>
      <c r="M69">
        <v>20.51</v>
      </c>
      <c r="N69">
        <v>17.79</v>
      </c>
      <c r="O69">
        <v>16.25</v>
      </c>
      <c r="P69">
        <v>16.18</v>
      </c>
      <c r="Q69">
        <v>15.72</v>
      </c>
      <c r="R69">
        <v>16.48</v>
      </c>
      <c r="S69">
        <v>16.13</v>
      </c>
      <c r="T69">
        <v>18.309999999999999</v>
      </c>
      <c r="U69">
        <v>19.72</v>
      </c>
      <c r="V69">
        <v>17.059999999999999</v>
      </c>
    </row>
    <row r="70" spans="1:23" x14ac:dyDescent="0.25">
      <c r="A70" s="5" t="s">
        <v>157</v>
      </c>
      <c r="B70" s="5" t="s">
        <v>158</v>
      </c>
      <c r="C70">
        <v>65.95</v>
      </c>
      <c r="D70">
        <v>65.58</v>
      </c>
      <c r="E70">
        <v>67.5</v>
      </c>
      <c r="F70">
        <v>66.38</v>
      </c>
      <c r="G70">
        <v>60.43</v>
      </c>
      <c r="H70">
        <v>62.23</v>
      </c>
      <c r="I70">
        <v>70.33</v>
      </c>
      <c r="J70">
        <v>69.47</v>
      </c>
      <c r="K70">
        <v>68.150000000000006</v>
      </c>
      <c r="L70">
        <v>61.96</v>
      </c>
      <c r="M70">
        <v>53.25</v>
      </c>
      <c r="N70">
        <v>59.24</v>
      </c>
      <c r="O70">
        <v>60.52</v>
      </c>
      <c r="P70">
        <v>57.01</v>
      </c>
      <c r="Q70">
        <v>58.91</v>
      </c>
      <c r="R70">
        <v>56.5</v>
      </c>
      <c r="S70">
        <v>62.24</v>
      </c>
      <c r="T70">
        <v>61.96</v>
      </c>
      <c r="U70">
        <v>61.64</v>
      </c>
      <c r="V70">
        <v>63.64</v>
      </c>
    </row>
    <row r="71" spans="1:23" x14ac:dyDescent="0.25">
      <c r="A71" s="5" t="s">
        <v>159</v>
      </c>
      <c r="B71" s="5" t="s">
        <v>160</v>
      </c>
      <c r="C71">
        <v>3.16</v>
      </c>
      <c r="D71">
        <v>4.0599999999999996</v>
      </c>
      <c r="E71">
        <v>5.23</v>
      </c>
      <c r="F71">
        <v>5.09</v>
      </c>
      <c r="G71">
        <v>4.29</v>
      </c>
      <c r="H71">
        <v>5.82</v>
      </c>
      <c r="I71">
        <v>5.82</v>
      </c>
      <c r="J71">
        <v>4.47</v>
      </c>
      <c r="K71">
        <v>3.22</v>
      </c>
      <c r="L71">
        <v>0.5</v>
      </c>
      <c r="M71">
        <v>-2.5</v>
      </c>
      <c r="N71">
        <v>2.65</v>
      </c>
      <c r="O71">
        <v>1.5</v>
      </c>
      <c r="P71">
        <v>0.55000000000000004</v>
      </c>
      <c r="Q71">
        <v>0.31</v>
      </c>
      <c r="R71">
        <v>0.27</v>
      </c>
      <c r="S71">
        <v>-1.38</v>
      </c>
      <c r="T71">
        <v>0.57999999999999996</v>
      </c>
      <c r="U71">
        <v>1.1200000000000001</v>
      </c>
      <c r="V71">
        <v>1.1299999999999999</v>
      </c>
    </row>
    <row r="72" spans="1:23" x14ac:dyDescent="0.25">
      <c r="A72" s="5" t="s">
        <v>161</v>
      </c>
      <c r="B72" s="5" t="s">
        <v>162</v>
      </c>
      <c r="C72">
        <v>4.99</v>
      </c>
      <c r="D72">
        <v>6.03</v>
      </c>
      <c r="E72">
        <v>7.8</v>
      </c>
      <c r="F72">
        <v>7.59</v>
      </c>
      <c r="G72">
        <v>7.11</v>
      </c>
      <c r="H72">
        <v>8.58</v>
      </c>
      <c r="I72">
        <v>8.43</v>
      </c>
      <c r="J72">
        <v>7.37</v>
      </c>
      <c r="K72">
        <v>5.54</v>
      </c>
      <c r="L72">
        <v>2.67</v>
      </c>
      <c r="M72">
        <v>0.53</v>
      </c>
      <c r="N72">
        <v>4.54</v>
      </c>
      <c r="O72">
        <v>3.77</v>
      </c>
      <c r="P72">
        <v>2.4300000000000002</v>
      </c>
      <c r="Q72">
        <v>-5.0199999999999996</v>
      </c>
      <c r="R72">
        <v>1.67</v>
      </c>
      <c r="S72">
        <v>0.6</v>
      </c>
      <c r="T72">
        <v>2.2999999999999998</v>
      </c>
      <c r="U72">
        <v>3.77</v>
      </c>
      <c r="V72">
        <v>3.15</v>
      </c>
    </row>
    <row r="73" spans="1:23" x14ac:dyDescent="0.25">
      <c r="A73" s="5" t="s">
        <v>163</v>
      </c>
      <c r="B73" s="5" t="s">
        <v>164</v>
      </c>
      <c r="C73">
        <v>101.03</v>
      </c>
      <c r="D73">
        <v>107.08</v>
      </c>
      <c r="E73">
        <v>108.88</v>
      </c>
      <c r="F73">
        <v>106.72</v>
      </c>
      <c r="G73">
        <v>126.11</v>
      </c>
      <c r="H73">
        <v>86.53</v>
      </c>
      <c r="I73">
        <v>120.83</v>
      </c>
      <c r="J73">
        <v>132.74</v>
      </c>
      <c r="K73">
        <v>115.71</v>
      </c>
      <c r="L73">
        <v>103.62</v>
      </c>
      <c r="M73">
        <v>111.35</v>
      </c>
      <c r="N73">
        <v>147.33000000000001</v>
      </c>
      <c r="O73">
        <v>137.4</v>
      </c>
      <c r="P73">
        <v>130.87</v>
      </c>
      <c r="Q73">
        <v>117.83</v>
      </c>
      <c r="R73">
        <v>148.85</v>
      </c>
      <c r="S73">
        <v>135.94999999999999</v>
      </c>
      <c r="T73">
        <v>116.31</v>
      </c>
      <c r="U73">
        <v>119.75</v>
      </c>
      <c r="V73">
        <v>135.68</v>
      </c>
    </row>
    <row r="74" spans="1:23" x14ac:dyDescent="0.25">
      <c r="A74" s="5" t="s">
        <v>165</v>
      </c>
      <c r="B74" s="5" t="s">
        <v>166</v>
      </c>
      <c r="C74">
        <v>34.049999999999997</v>
      </c>
      <c r="D74">
        <v>34.42</v>
      </c>
      <c r="E74">
        <v>31.45</v>
      </c>
      <c r="F74">
        <v>32.64</v>
      </c>
      <c r="G74">
        <v>38.299999999999997</v>
      </c>
      <c r="H74">
        <v>36.32</v>
      </c>
      <c r="I74">
        <v>28.36</v>
      </c>
      <c r="J74">
        <v>29.48</v>
      </c>
      <c r="K74">
        <v>31.16</v>
      </c>
      <c r="L74">
        <v>36.76</v>
      </c>
      <c r="M74">
        <v>45.42</v>
      </c>
      <c r="N74">
        <v>39.93</v>
      </c>
      <c r="O74">
        <v>39.08</v>
      </c>
      <c r="P74">
        <v>41.1</v>
      </c>
      <c r="Q74">
        <v>37.380000000000003</v>
      </c>
      <c r="R74">
        <v>40.07</v>
      </c>
      <c r="S74">
        <v>34.159999999999997</v>
      </c>
      <c r="T74">
        <v>34.14</v>
      </c>
      <c r="U74">
        <v>35.15</v>
      </c>
      <c r="V74">
        <v>33.97</v>
      </c>
    </row>
    <row r="75" spans="1:23" x14ac:dyDescent="0.25">
      <c r="A75" s="5" t="s">
        <v>167</v>
      </c>
      <c r="B75" s="5" t="s">
        <v>168</v>
      </c>
      <c r="C75">
        <v>3.2</v>
      </c>
      <c r="D75">
        <v>4.3499999999999996</v>
      </c>
      <c r="E75">
        <v>5.7</v>
      </c>
      <c r="F75">
        <v>5.43</v>
      </c>
      <c r="G75">
        <v>5.41</v>
      </c>
      <c r="H75">
        <v>5.03</v>
      </c>
      <c r="I75">
        <v>7.03</v>
      </c>
      <c r="J75">
        <v>5.93</v>
      </c>
      <c r="K75">
        <v>3.73</v>
      </c>
      <c r="L75">
        <v>0.52</v>
      </c>
      <c r="M75">
        <v>-2.78</v>
      </c>
      <c r="N75">
        <v>3.9</v>
      </c>
      <c r="O75">
        <v>2.0699999999999998</v>
      </c>
      <c r="P75">
        <v>0.72</v>
      </c>
      <c r="Q75">
        <v>0.36</v>
      </c>
      <c r="R75">
        <v>0.4</v>
      </c>
      <c r="S75">
        <v>-1.88</v>
      </c>
      <c r="T75">
        <v>0.67</v>
      </c>
      <c r="U75">
        <v>1.34</v>
      </c>
      <c r="V75">
        <v>1.53</v>
      </c>
    </row>
    <row r="76" spans="1:23" x14ac:dyDescent="0.25">
      <c r="A76" s="5" t="s">
        <v>169</v>
      </c>
      <c r="B76" s="5" t="s">
        <v>170</v>
      </c>
      <c r="C76">
        <v>9.33</v>
      </c>
      <c r="D76">
        <v>13.13</v>
      </c>
      <c r="E76">
        <v>17.13</v>
      </c>
      <c r="F76">
        <v>16.2</v>
      </c>
      <c r="G76">
        <v>20.6</v>
      </c>
      <c r="H76">
        <v>16.14</v>
      </c>
      <c r="I76">
        <v>22.41</v>
      </c>
      <c r="J76">
        <v>21.19</v>
      </c>
      <c r="K76">
        <v>13.9</v>
      </c>
      <c r="L76">
        <v>5.2</v>
      </c>
      <c r="M76">
        <v>1.1299999999999999</v>
      </c>
      <c r="N76">
        <v>13.4</v>
      </c>
      <c r="O76">
        <v>9.91</v>
      </c>
      <c r="P76">
        <v>5.83</v>
      </c>
      <c r="Q76">
        <v>-12.24</v>
      </c>
      <c r="R76">
        <v>6.2</v>
      </c>
      <c r="S76" t="s">
        <v>67</v>
      </c>
      <c r="T76" t="s">
        <v>67</v>
      </c>
      <c r="U76" t="s">
        <v>67</v>
      </c>
      <c r="V76" t="s">
        <v>67</v>
      </c>
    </row>
    <row r="77" spans="1:23" x14ac:dyDescent="0.25">
      <c r="A77" s="5" t="s">
        <v>171</v>
      </c>
      <c r="B77" s="5" t="s">
        <v>172</v>
      </c>
      <c r="C77">
        <v>77.989999999999995</v>
      </c>
      <c r="D77">
        <v>78.56</v>
      </c>
      <c r="E77">
        <v>82.86</v>
      </c>
      <c r="F77">
        <v>74.06</v>
      </c>
      <c r="G77">
        <v>60.94</v>
      </c>
      <c r="H77">
        <v>56.92</v>
      </c>
      <c r="I77">
        <v>89.31</v>
      </c>
      <c r="J77">
        <v>79.510000000000005</v>
      </c>
      <c r="K77">
        <v>69.34</v>
      </c>
      <c r="L77">
        <v>70</v>
      </c>
      <c r="M77">
        <v>67.069999999999993</v>
      </c>
      <c r="N77">
        <v>76.959999999999994</v>
      </c>
      <c r="O77">
        <v>60.82</v>
      </c>
      <c r="P77">
        <v>57.09</v>
      </c>
      <c r="Q77">
        <v>55.48</v>
      </c>
      <c r="R77">
        <v>38.68</v>
      </c>
      <c r="S77">
        <v>37.81</v>
      </c>
      <c r="T77">
        <v>42.92</v>
      </c>
      <c r="U77">
        <v>46.09</v>
      </c>
      <c r="V77">
        <v>59.19</v>
      </c>
    </row>
    <row r="78" spans="1:23" x14ac:dyDescent="0.25">
      <c r="A78" s="5" t="s">
        <v>173</v>
      </c>
      <c r="B78" s="5" t="s">
        <v>174</v>
      </c>
      <c r="C78">
        <v>143.58000000000001</v>
      </c>
      <c r="D78">
        <v>129.08000000000001</v>
      </c>
      <c r="E78">
        <v>133.82</v>
      </c>
      <c r="F78">
        <v>132.80000000000001</v>
      </c>
      <c r="G78">
        <v>106.99</v>
      </c>
      <c r="H78">
        <v>115.25</v>
      </c>
      <c r="I78">
        <v>129.01</v>
      </c>
      <c r="J78">
        <v>129.09</v>
      </c>
      <c r="K78">
        <v>126.51</v>
      </c>
      <c r="L78">
        <v>132.58000000000001</v>
      </c>
      <c r="M78">
        <v>110.72</v>
      </c>
      <c r="N78">
        <v>118.17</v>
      </c>
      <c r="O78">
        <v>126.9</v>
      </c>
      <c r="P78">
        <v>125.43</v>
      </c>
      <c r="Q78">
        <v>113.94</v>
      </c>
      <c r="R78">
        <v>94.18</v>
      </c>
      <c r="S78" t="s">
        <v>67</v>
      </c>
      <c r="T78" t="s">
        <v>67</v>
      </c>
      <c r="U78" t="s">
        <v>67</v>
      </c>
      <c r="V78" t="s">
        <v>67</v>
      </c>
    </row>
    <row r="79" spans="1:23" x14ac:dyDescent="0.25">
      <c r="A79" s="5" t="s">
        <v>175</v>
      </c>
      <c r="B79" s="5" t="s">
        <v>176</v>
      </c>
      <c r="C79">
        <v>846.31600000000003</v>
      </c>
      <c r="D79">
        <v>900.98400000000004</v>
      </c>
      <c r="E79">
        <v>2129.2840000000001</v>
      </c>
      <c r="F79">
        <v>827.63200000000006</v>
      </c>
      <c r="G79">
        <v>1018.624</v>
      </c>
      <c r="H79">
        <v>602.04</v>
      </c>
      <c r="I79">
        <v>471.25200000000001</v>
      </c>
      <c r="J79">
        <v>687.15600000000006</v>
      </c>
      <c r="K79">
        <v>318.32</v>
      </c>
      <c r="L79">
        <v>516.23199999999997</v>
      </c>
      <c r="M79">
        <v>213.136</v>
      </c>
      <c r="N79">
        <v>432.3</v>
      </c>
      <c r="O79">
        <v>305.20800000000003</v>
      </c>
      <c r="P79">
        <v>-2112.5920000000001</v>
      </c>
      <c r="Q79">
        <v>-114.048</v>
      </c>
      <c r="R79">
        <v>-119.548</v>
      </c>
      <c r="S79">
        <v>279.70800000000003</v>
      </c>
      <c r="T79">
        <v>65.78</v>
      </c>
      <c r="U79">
        <v>105.248</v>
      </c>
      <c r="V79">
        <v>-249.392</v>
      </c>
    </row>
    <row r="80" spans="1:23" x14ac:dyDescent="0.25">
      <c r="A80" s="5" t="s">
        <v>177</v>
      </c>
      <c r="B80" s="5" t="s">
        <v>178</v>
      </c>
      <c r="C80">
        <v>0</v>
      </c>
      <c r="D80">
        <v>0</v>
      </c>
      <c r="E80">
        <v>0</v>
      </c>
      <c r="F80">
        <v>0</v>
      </c>
      <c r="G80">
        <v>0</v>
      </c>
      <c r="H80">
        <v>0</v>
      </c>
      <c r="I80">
        <v>0</v>
      </c>
      <c r="J80">
        <v>0</v>
      </c>
      <c r="K80">
        <v>0</v>
      </c>
      <c r="L80">
        <v>0</v>
      </c>
      <c r="M80">
        <v>-3.2000000000000028</v>
      </c>
      <c r="N80">
        <v>-3.2000000000000028</v>
      </c>
      <c r="O80">
        <v>0</v>
      </c>
      <c r="P80">
        <v>-5.1999999999999957</v>
      </c>
      <c r="Q80">
        <v>-0.39999999999999858</v>
      </c>
      <c r="R80">
        <v>0</v>
      </c>
      <c r="S80">
        <v>0</v>
      </c>
      <c r="T80">
        <v>0</v>
      </c>
      <c r="U80">
        <v>0</v>
      </c>
      <c r="V80" t="s">
        <v>67</v>
      </c>
    </row>
    <row r="81" spans="1:22" x14ac:dyDescent="0.25">
      <c r="A81" s="5" t="s">
        <v>179</v>
      </c>
      <c r="B81" s="5" t="s">
        <v>180</v>
      </c>
      <c r="C81">
        <v>1.34</v>
      </c>
      <c r="D81">
        <v>4.17</v>
      </c>
      <c r="E81">
        <v>3.95</v>
      </c>
      <c r="F81">
        <v>-5.12</v>
      </c>
      <c r="G81">
        <v>46.29</v>
      </c>
      <c r="H81">
        <v>6.98</v>
      </c>
      <c r="I81">
        <v>0.28999999999999998</v>
      </c>
      <c r="J81">
        <v>24.87</v>
      </c>
      <c r="K81">
        <v>52.42</v>
      </c>
      <c r="L81">
        <v>16.98</v>
      </c>
      <c r="M81">
        <v>-32.75</v>
      </c>
      <c r="N81">
        <v>8.5299999999999994</v>
      </c>
      <c r="O81">
        <v>8.52</v>
      </c>
      <c r="P81">
        <v>-2.86</v>
      </c>
      <c r="Q81">
        <v>-34.409999999999997</v>
      </c>
      <c r="R81">
        <v>-5.7</v>
      </c>
      <c r="S81">
        <v>8.7899999999999991</v>
      </c>
      <c r="T81">
        <v>-5.41</v>
      </c>
      <c r="U81">
        <v>7.79</v>
      </c>
      <c r="V81">
        <v>66.83</v>
      </c>
    </row>
    <row r="82" spans="1:22" x14ac:dyDescent="0.25">
      <c r="A82" s="5" t="s">
        <v>181</v>
      </c>
      <c r="B82" s="5" t="s">
        <v>182</v>
      </c>
      <c r="C82">
        <v>3.15</v>
      </c>
      <c r="D82">
        <v>1</v>
      </c>
      <c r="E82">
        <v>15.04</v>
      </c>
      <c r="F82">
        <v>16.05</v>
      </c>
      <c r="G82">
        <v>17.850000000000001</v>
      </c>
      <c r="H82">
        <v>10.71</v>
      </c>
      <c r="I82">
        <v>25.86</v>
      </c>
      <c r="J82">
        <v>31.42</v>
      </c>
      <c r="K82">
        <v>12.22</v>
      </c>
      <c r="L82">
        <v>-2.41</v>
      </c>
      <c r="M82">
        <v>-5.23</v>
      </c>
      <c r="N82">
        <v>4.7300000000000004</v>
      </c>
      <c r="O82">
        <v>-9.58</v>
      </c>
      <c r="P82">
        <v>-14.32</v>
      </c>
      <c r="Q82">
        <v>-10.44</v>
      </c>
      <c r="R82">
        <v>-0.77</v>
      </c>
      <c r="S82">
        <v>3.72</v>
      </c>
      <c r="T82">
        <v>23.07</v>
      </c>
      <c r="U82" t="s">
        <v>67</v>
      </c>
      <c r="V82" t="s">
        <v>67</v>
      </c>
    </row>
    <row r="83" spans="1:22" x14ac:dyDescent="0.25">
      <c r="A83" s="5" t="s">
        <v>183</v>
      </c>
      <c r="B83" s="5" t="s">
        <v>184</v>
      </c>
      <c r="C83">
        <v>10.130000000000001</v>
      </c>
      <c r="D83">
        <v>11.25</v>
      </c>
      <c r="E83">
        <v>10.48</v>
      </c>
      <c r="F83">
        <v>14.66</v>
      </c>
      <c r="G83">
        <v>26.17</v>
      </c>
      <c r="H83">
        <v>20.309999999999999</v>
      </c>
      <c r="I83">
        <v>12.36</v>
      </c>
      <c r="J83">
        <v>14.01</v>
      </c>
      <c r="K83">
        <v>10.74</v>
      </c>
      <c r="L83">
        <v>-0.32</v>
      </c>
      <c r="M83">
        <v>-10.59</v>
      </c>
      <c r="N83">
        <v>-5.18</v>
      </c>
      <c r="O83">
        <v>-5.13</v>
      </c>
      <c r="P83">
        <v>-7.92</v>
      </c>
      <c r="Q83">
        <v>-5.79</v>
      </c>
      <c r="R83">
        <v>14.46</v>
      </c>
      <c r="S83" t="s">
        <v>67</v>
      </c>
      <c r="T83" t="s">
        <v>67</v>
      </c>
      <c r="U83" t="s">
        <v>67</v>
      </c>
      <c r="V83" t="s">
        <v>67</v>
      </c>
    </row>
    <row r="84" spans="1:22" x14ac:dyDescent="0.25">
      <c r="A84" s="5" t="s">
        <v>185</v>
      </c>
      <c r="B84" s="5" t="s">
        <v>186</v>
      </c>
      <c r="C84">
        <v>15.22</v>
      </c>
      <c r="D84">
        <v>11.81</v>
      </c>
      <c r="E84">
        <v>12.24</v>
      </c>
      <c r="F84">
        <v>12.7</v>
      </c>
      <c r="G84">
        <v>12.93</v>
      </c>
      <c r="H84">
        <v>4.8600000000000003</v>
      </c>
      <c r="I84">
        <v>3.59</v>
      </c>
      <c r="J84">
        <v>4.4400000000000004</v>
      </c>
      <c r="K84">
        <v>1.41</v>
      </c>
      <c r="L84">
        <v>-3.05</v>
      </c>
      <c r="M84">
        <v>1.93</v>
      </c>
      <c r="N84" t="s">
        <v>67</v>
      </c>
      <c r="O84" t="s">
        <v>67</v>
      </c>
      <c r="P84" t="s">
        <v>67</v>
      </c>
      <c r="Q84" t="s">
        <v>67</v>
      </c>
      <c r="R84" t="s">
        <v>67</v>
      </c>
      <c r="S84" t="s">
        <v>67</v>
      </c>
      <c r="T84" t="s">
        <v>67</v>
      </c>
      <c r="U84" t="s">
        <v>67</v>
      </c>
      <c r="V84" t="s">
        <v>67</v>
      </c>
    </row>
    <row r="85" spans="1:22" x14ac:dyDescent="0.25">
      <c r="A85" s="5" t="s">
        <v>187</v>
      </c>
      <c r="B85" s="5" t="s">
        <v>188</v>
      </c>
      <c r="C85">
        <v>-21.01</v>
      </c>
      <c r="D85">
        <v>-19.190000000000001</v>
      </c>
      <c r="E85">
        <v>6.87</v>
      </c>
      <c r="F85">
        <v>12.56</v>
      </c>
      <c r="G85">
        <v>7.88</v>
      </c>
      <c r="H85">
        <v>6.92</v>
      </c>
      <c r="I85">
        <v>30.69</v>
      </c>
      <c r="J85">
        <v>73.180000000000007</v>
      </c>
      <c r="K85">
        <v>882.54</v>
      </c>
      <c r="L85">
        <v>-123.42</v>
      </c>
      <c r="M85">
        <v>-163.44</v>
      </c>
      <c r="N85">
        <v>90.99</v>
      </c>
      <c r="O85">
        <v>196</v>
      </c>
      <c r="P85">
        <v>74.42</v>
      </c>
      <c r="Q85">
        <v>-24.56</v>
      </c>
      <c r="R85">
        <v>-118.21</v>
      </c>
      <c r="S85">
        <v>-360.83</v>
      </c>
      <c r="T85">
        <v>-51.42</v>
      </c>
      <c r="U85">
        <v>7.39</v>
      </c>
      <c r="V85">
        <v>38.549999999999997</v>
      </c>
    </row>
    <row r="86" spans="1:22" x14ac:dyDescent="0.25">
      <c r="A86" s="5" t="s">
        <v>189</v>
      </c>
      <c r="B86" s="5" t="s">
        <v>190</v>
      </c>
      <c r="C86">
        <v>-11.11</v>
      </c>
      <c r="D86">
        <v>0.08</v>
      </c>
      <c r="E86">
        <v>9.1</v>
      </c>
      <c r="F86">
        <v>9.1199999999999992</v>
      </c>
      <c r="G86">
        <v>15.16</v>
      </c>
      <c r="H86">
        <v>36.93</v>
      </c>
      <c r="I86">
        <v>328.8</v>
      </c>
      <c r="J86">
        <v>277.43</v>
      </c>
      <c r="K86">
        <v>198.56</v>
      </c>
      <c r="L86">
        <v>-65.290000000000006</v>
      </c>
      <c r="M86">
        <v>41.18</v>
      </c>
      <c r="N86">
        <v>120.47</v>
      </c>
      <c r="O86">
        <v>81.95</v>
      </c>
      <c r="P86">
        <v>-22.78</v>
      </c>
      <c r="Q86">
        <v>-167.87</v>
      </c>
      <c r="R86">
        <v>-176.82</v>
      </c>
      <c r="S86">
        <v>-134.94999999999999</v>
      </c>
      <c r="T86">
        <v>-1.83</v>
      </c>
      <c r="U86" t="s">
        <v>67</v>
      </c>
      <c r="V86" t="s">
        <v>67</v>
      </c>
    </row>
    <row r="87" spans="1:22" x14ac:dyDescent="0.25">
      <c r="A87" s="5" t="s">
        <v>191</v>
      </c>
      <c r="B87" s="5" t="s">
        <v>192</v>
      </c>
      <c r="C87">
        <v>-2.58</v>
      </c>
      <c r="D87">
        <v>3.01</v>
      </c>
      <c r="E87">
        <v>12.98</v>
      </c>
      <c r="F87">
        <v>26.25</v>
      </c>
      <c r="G87">
        <v>200.24</v>
      </c>
      <c r="H87">
        <v>173.98</v>
      </c>
      <c r="I87">
        <v>139.91</v>
      </c>
      <c r="J87">
        <v>151.97</v>
      </c>
      <c r="K87">
        <v>176.53</v>
      </c>
      <c r="L87">
        <v>14.91</v>
      </c>
      <c r="M87">
        <v>34.68</v>
      </c>
      <c r="N87">
        <v>43.73</v>
      </c>
      <c r="O87">
        <v>-46.64</v>
      </c>
      <c r="P87">
        <v>-96.12</v>
      </c>
      <c r="Q87">
        <v>-109.53</v>
      </c>
      <c r="R87">
        <v>-96.9</v>
      </c>
      <c r="S87" t="s">
        <v>67</v>
      </c>
      <c r="T87" t="s">
        <v>67</v>
      </c>
      <c r="U87" t="s">
        <v>67</v>
      </c>
      <c r="V87" t="s">
        <v>67</v>
      </c>
    </row>
    <row r="88" spans="1:22" x14ac:dyDescent="0.25">
      <c r="A88" s="5" t="s">
        <v>193</v>
      </c>
      <c r="B88" s="5" t="s">
        <v>194</v>
      </c>
      <c r="C88">
        <v>85.7</v>
      </c>
      <c r="D88">
        <v>71.459999999999994</v>
      </c>
      <c r="E88">
        <v>82.48</v>
      </c>
      <c r="F88">
        <v>101.39</v>
      </c>
      <c r="G88">
        <v>107.58</v>
      </c>
      <c r="H88">
        <v>104.33</v>
      </c>
      <c r="I88">
        <v>91.82</v>
      </c>
      <c r="J88">
        <v>52.67</v>
      </c>
      <c r="K88">
        <v>40.21</v>
      </c>
      <c r="L88">
        <v>-47.31</v>
      </c>
      <c r="M88">
        <v>-31.11</v>
      </c>
      <c r="N88" t="s">
        <v>67</v>
      </c>
      <c r="O88" t="s">
        <v>67</v>
      </c>
      <c r="P88" t="s">
        <v>67</v>
      </c>
      <c r="Q88" t="s">
        <v>67</v>
      </c>
      <c r="R88" t="s">
        <v>67</v>
      </c>
      <c r="S88" t="s">
        <v>67</v>
      </c>
      <c r="T88" t="s">
        <v>67</v>
      </c>
      <c r="U88" t="s">
        <v>67</v>
      </c>
      <c r="V88" t="s">
        <v>67</v>
      </c>
    </row>
    <row r="89" spans="1:22" x14ac:dyDescent="0.25">
      <c r="A89" s="5" t="s">
        <v>195</v>
      </c>
      <c r="B89" s="5" t="s">
        <v>196</v>
      </c>
      <c r="C89">
        <v>-6.59</v>
      </c>
      <c r="D89">
        <v>4.45</v>
      </c>
      <c r="E89">
        <v>1.46</v>
      </c>
      <c r="F89">
        <v>0.56999999999999995</v>
      </c>
      <c r="G89">
        <v>0.08</v>
      </c>
      <c r="H89">
        <v>0.1</v>
      </c>
      <c r="I89">
        <v>0.11</v>
      </c>
      <c r="J89">
        <v>7.0000000000000007E-2</v>
      </c>
      <c r="K89">
        <v>0.05</v>
      </c>
      <c r="L89">
        <v>4.21</v>
      </c>
      <c r="M89" t="s">
        <v>67</v>
      </c>
      <c r="N89">
        <v>0.11</v>
      </c>
      <c r="O89">
        <v>-0.41</v>
      </c>
      <c r="P89">
        <v>-0.48</v>
      </c>
      <c r="Q89">
        <v>-0.62</v>
      </c>
      <c r="R89">
        <v>-0.39</v>
      </c>
      <c r="S89" t="s">
        <v>67</v>
      </c>
      <c r="T89" t="s">
        <v>67</v>
      </c>
      <c r="U89" t="s">
        <v>67</v>
      </c>
      <c r="V89" t="s">
        <v>67</v>
      </c>
    </row>
    <row r="90" spans="1:22" x14ac:dyDescent="0.25">
      <c r="A90" s="5" t="s">
        <v>197</v>
      </c>
      <c r="B90" s="5" t="s">
        <v>198</v>
      </c>
      <c r="C90">
        <v>-16.100000000000001</v>
      </c>
      <c r="D90">
        <v>-19.37</v>
      </c>
      <c r="E90">
        <v>6.71</v>
      </c>
      <c r="F90">
        <v>1.34</v>
      </c>
      <c r="G90">
        <v>21.23</v>
      </c>
      <c r="H90">
        <v>8.82</v>
      </c>
      <c r="I90">
        <v>14.75</v>
      </c>
      <c r="J90">
        <v>66.099999999999994</v>
      </c>
      <c r="K90">
        <v>216.02</v>
      </c>
      <c r="L90">
        <v>491.23</v>
      </c>
      <c r="M90">
        <v>-92.16</v>
      </c>
      <c r="N90">
        <v>30.52</v>
      </c>
      <c r="O90">
        <v>68.28</v>
      </c>
      <c r="P90">
        <v>-147.08000000000001</v>
      </c>
      <c r="Q90">
        <v>-297.47000000000003</v>
      </c>
      <c r="R90">
        <v>161.76</v>
      </c>
      <c r="S90">
        <v>-71.55</v>
      </c>
      <c r="T90">
        <v>-42.41</v>
      </c>
      <c r="U90">
        <v>29.08</v>
      </c>
      <c r="V90">
        <v>85.3</v>
      </c>
    </row>
    <row r="91" spans="1:22" x14ac:dyDescent="0.25">
      <c r="A91" s="5" t="s">
        <v>199</v>
      </c>
      <c r="B91" s="5" t="s">
        <v>200</v>
      </c>
      <c r="C91">
        <v>-9.59</v>
      </c>
      <c r="D91">
        <v>-3.77</v>
      </c>
      <c r="E91">
        <v>9.76</v>
      </c>
      <c r="F91">
        <v>10.46</v>
      </c>
      <c r="G91">
        <v>14.93</v>
      </c>
      <c r="H91">
        <v>29.89</v>
      </c>
      <c r="I91">
        <v>98.96</v>
      </c>
      <c r="J91">
        <v>257.77999999999997</v>
      </c>
      <c r="K91">
        <v>205.03</v>
      </c>
      <c r="L91">
        <v>143.19999999999999</v>
      </c>
      <c r="M91">
        <v>2.21</v>
      </c>
      <c r="N91">
        <v>-16.09</v>
      </c>
      <c r="O91">
        <v>-125.42</v>
      </c>
      <c r="P91">
        <v>-94.26</v>
      </c>
      <c r="Q91">
        <v>-69.09</v>
      </c>
      <c r="R91">
        <v>15.93</v>
      </c>
      <c r="S91">
        <v>-28.29</v>
      </c>
      <c r="T91">
        <v>23.99</v>
      </c>
      <c r="U91" t="s">
        <v>67</v>
      </c>
      <c r="V91" t="s">
        <v>67</v>
      </c>
    </row>
    <row r="92" spans="1:22" x14ac:dyDescent="0.25">
      <c r="A92" s="5" t="s">
        <v>201</v>
      </c>
      <c r="B92" s="5" t="s">
        <v>202</v>
      </c>
      <c r="C92">
        <v>-1.24</v>
      </c>
      <c r="D92">
        <v>3.75</v>
      </c>
      <c r="E92">
        <v>10.57</v>
      </c>
      <c r="F92">
        <v>22.45</v>
      </c>
      <c r="G92">
        <v>65.38</v>
      </c>
      <c r="H92">
        <v>159.38</v>
      </c>
      <c r="I92">
        <v>139.19</v>
      </c>
      <c r="J92">
        <v>142.34</v>
      </c>
      <c r="K92">
        <v>142.78</v>
      </c>
      <c r="L92">
        <v>70.16</v>
      </c>
      <c r="M92">
        <v>-87.58</v>
      </c>
      <c r="N92">
        <v>-36.799999999999997</v>
      </c>
      <c r="O92">
        <v>-57.21</v>
      </c>
      <c r="P92">
        <v>-79.349999999999994</v>
      </c>
      <c r="Q92">
        <v>-44.12</v>
      </c>
      <c r="R92">
        <v>32.44</v>
      </c>
      <c r="S92" t="s">
        <v>67</v>
      </c>
      <c r="T92" t="s">
        <v>67</v>
      </c>
      <c r="U92" t="s">
        <v>67</v>
      </c>
      <c r="V92" t="s">
        <v>67</v>
      </c>
    </row>
    <row r="93" spans="1:22" x14ac:dyDescent="0.25">
      <c r="A93" s="5" t="s">
        <v>203</v>
      </c>
      <c r="B93" s="5" t="s">
        <v>204</v>
      </c>
      <c r="C93">
        <v>79.069999999999993</v>
      </c>
      <c r="D93">
        <v>71.47</v>
      </c>
      <c r="E93">
        <v>76.459999999999994</v>
      </c>
      <c r="F93">
        <v>82.61</v>
      </c>
      <c r="G93">
        <v>67.77</v>
      </c>
      <c r="H93">
        <v>35.9</v>
      </c>
      <c r="I93">
        <v>51.19</v>
      </c>
      <c r="J93">
        <v>42.56</v>
      </c>
      <c r="K93">
        <v>31.71</v>
      </c>
      <c r="L93">
        <v>13.02</v>
      </c>
      <c r="M93">
        <v>-27.57</v>
      </c>
      <c r="N93" t="s">
        <v>67</v>
      </c>
      <c r="O93" t="s">
        <v>67</v>
      </c>
      <c r="P93" t="s">
        <v>67</v>
      </c>
      <c r="Q93" t="s">
        <v>67</v>
      </c>
      <c r="R93" t="s">
        <v>67</v>
      </c>
      <c r="S93" t="s">
        <v>67</v>
      </c>
      <c r="T93" t="s">
        <v>67</v>
      </c>
      <c r="U93" t="s">
        <v>67</v>
      </c>
      <c r="V93" t="s">
        <v>67</v>
      </c>
    </row>
    <row r="94" spans="1:22" x14ac:dyDescent="0.25">
      <c r="A94" s="5" t="s">
        <v>205</v>
      </c>
      <c r="B94" s="5" t="s">
        <v>206</v>
      </c>
      <c r="C94">
        <v>-6.07</v>
      </c>
      <c r="D94">
        <v>-57.69</v>
      </c>
      <c r="E94">
        <v>157.27000000000001</v>
      </c>
      <c r="F94">
        <v>-18.75</v>
      </c>
      <c r="G94">
        <v>69.2</v>
      </c>
      <c r="H94">
        <v>27.75</v>
      </c>
      <c r="I94">
        <v>-31.42</v>
      </c>
      <c r="J94">
        <v>115.87</v>
      </c>
      <c r="K94">
        <v>-38.340000000000003</v>
      </c>
      <c r="L94">
        <v>142.21</v>
      </c>
      <c r="M94">
        <v>-52.98</v>
      </c>
      <c r="N94">
        <v>34.770000000000003</v>
      </c>
      <c r="O94">
        <v>-114.45</v>
      </c>
      <c r="P94">
        <v>1598.99</v>
      </c>
      <c r="Q94">
        <v>-5.26</v>
      </c>
      <c r="R94">
        <v>-142.74</v>
      </c>
      <c r="S94">
        <v>325.22000000000003</v>
      </c>
      <c r="T94">
        <v>-37.5</v>
      </c>
      <c r="U94">
        <v>-142.19999999999999</v>
      </c>
      <c r="V94" t="s">
        <v>67</v>
      </c>
    </row>
    <row r="95" spans="1:22" x14ac:dyDescent="0.25">
      <c r="A95" s="5" t="s">
        <v>207</v>
      </c>
      <c r="B95" s="5" t="s">
        <v>208</v>
      </c>
      <c r="C95">
        <v>31.17</v>
      </c>
      <c r="D95">
        <v>26.94</v>
      </c>
      <c r="E95">
        <v>69.239999999999995</v>
      </c>
      <c r="F95">
        <v>26.07</v>
      </c>
      <c r="G95">
        <v>21.84</v>
      </c>
      <c r="H95">
        <v>37.4</v>
      </c>
      <c r="I95">
        <v>15.37</v>
      </c>
      <c r="J95">
        <v>73.25</v>
      </c>
      <c r="K95">
        <v>16.96</v>
      </c>
      <c r="L95">
        <v>41.33</v>
      </c>
      <c r="M95">
        <v>-44.22</v>
      </c>
      <c r="N95">
        <v>506.44</v>
      </c>
      <c r="O95">
        <v>493.09</v>
      </c>
      <c r="P95">
        <v>483.66</v>
      </c>
      <c r="Q95">
        <v>59.07</v>
      </c>
      <c r="R95">
        <v>48.33</v>
      </c>
      <c r="S95">
        <v>48.51</v>
      </c>
      <c r="T95" t="s">
        <v>67</v>
      </c>
      <c r="U95" t="s">
        <v>67</v>
      </c>
      <c r="V95" t="s">
        <v>67</v>
      </c>
    </row>
    <row r="96" spans="1:22" x14ac:dyDescent="0.25">
      <c r="A96" s="5" t="s">
        <v>209</v>
      </c>
      <c r="B96" s="5" t="s">
        <v>210</v>
      </c>
      <c r="C96">
        <v>28.79</v>
      </c>
      <c r="D96">
        <v>35.56</v>
      </c>
      <c r="E96">
        <v>40.81</v>
      </c>
      <c r="F96">
        <v>32.53</v>
      </c>
      <c r="G96">
        <v>28.61</v>
      </c>
      <c r="H96">
        <v>43.21</v>
      </c>
      <c r="I96">
        <v>27.07</v>
      </c>
      <c r="J96">
        <v>40.31</v>
      </c>
      <c r="K96">
        <v>-5.76</v>
      </c>
      <c r="L96">
        <v>321.70999999999998</v>
      </c>
      <c r="M96">
        <v>292.20999999999998</v>
      </c>
      <c r="N96">
        <v>274.26</v>
      </c>
      <c r="O96">
        <v>332.35</v>
      </c>
      <c r="P96">
        <v>347.74</v>
      </c>
      <c r="Q96">
        <v>-0.5</v>
      </c>
      <c r="R96" t="s">
        <v>67</v>
      </c>
      <c r="S96" t="s">
        <v>67</v>
      </c>
      <c r="T96" t="s">
        <v>67</v>
      </c>
      <c r="U96" t="s">
        <v>67</v>
      </c>
      <c r="V96" t="s">
        <v>67</v>
      </c>
    </row>
    <row r="97" spans="1:23" x14ac:dyDescent="0.25">
      <c r="A97" s="5" t="s">
        <v>211</v>
      </c>
      <c r="B97" s="5" t="s">
        <v>212</v>
      </c>
      <c r="C97">
        <v>36</v>
      </c>
      <c r="D97">
        <v>31.31</v>
      </c>
      <c r="E97">
        <v>40.56</v>
      </c>
      <c r="F97">
        <v>13.39</v>
      </c>
      <c r="G97">
        <v>175.16</v>
      </c>
      <c r="H97">
        <v>167.71</v>
      </c>
      <c r="I97">
        <v>150.66999999999999</v>
      </c>
      <c r="J97">
        <v>186.33</v>
      </c>
      <c r="K97">
        <v>170.99</v>
      </c>
      <c r="L97">
        <v>160.61000000000001</v>
      </c>
      <c r="M97" t="s">
        <v>67</v>
      </c>
      <c r="N97" t="s">
        <v>67</v>
      </c>
      <c r="O97" t="s">
        <v>67</v>
      </c>
      <c r="P97" t="s">
        <v>67</v>
      </c>
      <c r="Q97" t="s">
        <v>67</v>
      </c>
      <c r="R97" t="s">
        <v>67</v>
      </c>
      <c r="S97" t="s">
        <v>67</v>
      </c>
      <c r="T97" t="s">
        <v>67</v>
      </c>
      <c r="U97" t="s">
        <v>67</v>
      </c>
      <c r="V97" t="s">
        <v>67</v>
      </c>
    </row>
    <row r="98" spans="1:23" x14ac:dyDescent="0.25">
      <c r="A98" s="5" t="s">
        <v>213</v>
      </c>
      <c r="B98" s="5" t="s">
        <v>214</v>
      </c>
      <c r="C98">
        <v>777.4</v>
      </c>
      <c r="D98">
        <v>533.9</v>
      </c>
      <c r="E98">
        <v>582.20000000000005</v>
      </c>
      <c r="F98">
        <v>549</v>
      </c>
      <c r="G98">
        <v>117.4</v>
      </c>
      <c r="H98">
        <v>244.6</v>
      </c>
      <c r="I98">
        <v>315.2</v>
      </c>
      <c r="J98">
        <v>282.8</v>
      </c>
      <c r="K98">
        <v>237.2</v>
      </c>
      <c r="L98">
        <v>185.3</v>
      </c>
      <c r="M98">
        <v>49.9</v>
      </c>
      <c r="N98">
        <v>99.1</v>
      </c>
      <c r="O98">
        <v>137.9</v>
      </c>
      <c r="P98">
        <v>120.2</v>
      </c>
      <c r="Q98">
        <v>85.7</v>
      </c>
      <c r="R98">
        <v>-50.1</v>
      </c>
      <c r="S98">
        <v>1037</v>
      </c>
      <c r="T98">
        <v>1109</v>
      </c>
      <c r="U98">
        <v>1133</v>
      </c>
      <c r="V98">
        <v>957.8</v>
      </c>
      <c r="W98">
        <v>524.1</v>
      </c>
    </row>
  </sheetData>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W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11" customWidth="1"/>
    <col min="13" max="13" width="10" customWidth="1"/>
    <col min="14" max="14" width="20" customWidth="1"/>
    <col min="15" max="17" width="10" customWidth="1"/>
    <col min="18" max="18" width="20" customWidth="1"/>
    <col min="19" max="20" width="10" customWidth="1"/>
    <col min="21" max="22" width="20" customWidth="1"/>
    <col min="23" max="23" width="10" customWidth="1"/>
  </cols>
  <sheetData>
    <row r="1" spans="1:23" ht="18.75" customHeight="1" x14ac:dyDescent="0.3">
      <c r="A1" s="1" t="s">
        <v>1592</v>
      </c>
      <c r="B1" s="2" t="s">
        <v>1593</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1594</v>
      </c>
      <c r="C4" s="5" t="s">
        <v>9</v>
      </c>
      <c r="D4" s="5"/>
      <c r="E4" t="s">
        <v>1595</v>
      </c>
      <c r="G4" t="s">
        <v>1049</v>
      </c>
      <c r="H4" t="s">
        <v>507</v>
      </c>
      <c r="J4" t="s">
        <v>225</v>
      </c>
      <c r="L4" t="s">
        <v>1596</v>
      </c>
    </row>
    <row r="5" spans="1:23" x14ac:dyDescent="0.25">
      <c r="A5" s="5" t="s">
        <v>15</v>
      </c>
      <c r="B5" t="s">
        <v>1597</v>
      </c>
      <c r="C5" s="5" t="s">
        <v>17</v>
      </c>
      <c r="D5" s="5"/>
      <c r="E5" t="s">
        <v>67</v>
      </c>
      <c r="G5" t="s">
        <v>228</v>
      </c>
      <c r="H5" t="s">
        <v>20</v>
      </c>
      <c r="J5" t="s">
        <v>237</v>
      </c>
      <c r="L5" t="s">
        <v>492</v>
      </c>
    </row>
    <row r="6" spans="1:23" x14ac:dyDescent="0.25">
      <c r="A6" s="5" t="s">
        <v>23</v>
      </c>
      <c r="B6" t="s">
        <v>1598</v>
      </c>
      <c r="C6" s="5" t="s">
        <v>25</v>
      </c>
      <c r="D6" s="5"/>
      <c r="E6" t="s">
        <v>1599</v>
      </c>
      <c r="G6" t="s">
        <v>767</v>
      </c>
      <c r="H6" t="s">
        <v>28</v>
      </c>
      <c r="J6" t="s">
        <v>288</v>
      </c>
      <c r="L6" t="s">
        <v>1600</v>
      </c>
    </row>
    <row r="7" spans="1:23" x14ac:dyDescent="0.25">
      <c r="A7" s="5" t="s">
        <v>29</v>
      </c>
      <c r="B7" t="s">
        <v>277</v>
      </c>
      <c r="C7" s="5" t="s">
        <v>31</v>
      </c>
      <c r="D7" s="5"/>
      <c r="E7" t="s">
        <v>1601</v>
      </c>
      <c r="G7" t="s">
        <v>320</v>
      </c>
      <c r="H7" t="s">
        <v>34</v>
      </c>
      <c r="J7" t="s">
        <v>1137</v>
      </c>
      <c r="L7" t="s">
        <v>1061</v>
      </c>
    </row>
    <row r="8" spans="1:23" x14ac:dyDescent="0.25">
      <c r="A8" s="5" t="s">
        <v>35</v>
      </c>
      <c r="B8" t="s">
        <v>36</v>
      </c>
      <c r="C8" s="5" t="s">
        <v>37</v>
      </c>
      <c r="D8" s="5"/>
      <c r="E8" t="s">
        <v>1602</v>
      </c>
      <c r="G8" t="s">
        <v>321</v>
      </c>
      <c r="H8" t="s">
        <v>40</v>
      </c>
      <c r="J8" t="s">
        <v>1603</v>
      </c>
      <c r="L8" t="s">
        <v>1604</v>
      </c>
    </row>
    <row r="9" spans="1:23" x14ac:dyDescent="0.25">
      <c r="A9" s="5" t="s">
        <v>41</v>
      </c>
      <c r="B9" t="s">
        <v>42</v>
      </c>
      <c r="C9" s="5" t="s">
        <v>43</v>
      </c>
      <c r="D9" s="5"/>
      <c r="E9" t="s">
        <v>1605</v>
      </c>
      <c r="J9" t="s">
        <v>1606</v>
      </c>
      <c r="L9" t="s">
        <v>1607</v>
      </c>
    </row>
    <row r="10" spans="1:23" x14ac:dyDescent="0.25">
      <c r="A10" s="5" t="s">
        <v>45</v>
      </c>
      <c r="B10" t="s">
        <v>1608</v>
      </c>
      <c r="C10" s="5" t="s">
        <v>47</v>
      </c>
      <c r="D10" s="5"/>
      <c r="E10" t="s">
        <v>1609</v>
      </c>
      <c r="J10" t="s">
        <v>1610</v>
      </c>
      <c r="L10" t="s">
        <v>1020</v>
      </c>
    </row>
    <row r="11" spans="1:23" x14ac:dyDescent="0.25">
      <c r="A11" s="5" t="s">
        <v>49</v>
      </c>
      <c r="B11" t="s">
        <v>1611</v>
      </c>
      <c r="J11" t="s">
        <v>21</v>
      </c>
      <c r="L11" t="s">
        <v>1612</v>
      </c>
    </row>
    <row r="12" spans="1:23" x14ac:dyDescent="0.25">
      <c r="A12" s="5" t="s">
        <v>51</v>
      </c>
      <c r="B12" t="s">
        <v>423</v>
      </c>
    </row>
    <row r="13" spans="1:23" x14ac:dyDescent="0.25">
      <c r="A13" s="5" t="s">
        <v>53</v>
      </c>
      <c r="B13" t="s">
        <v>1613</v>
      </c>
    </row>
    <row r="14" spans="1:23" x14ac:dyDescent="0.25">
      <c r="A14" s="5" t="s">
        <v>55</v>
      </c>
      <c r="B14" t="s">
        <v>1614</v>
      </c>
    </row>
    <row r="15" spans="1:23" x14ac:dyDescent="0.25">
      <c r="A15" s="5" t="s">
        <v>57</v>
      </c>
      <c r="B15" t="s">
        <v>1615</v>
      </c>
    </row>
    <row r="16" spans="1:23" x14ac:dyDescent="0.25">
      <c r="A16" s="5" t="s">
        <v>59</v>
      </c>
      <c r="B16" t="s">
        <v>1616</v>
      </c>
    </row>
    <row r="17" spans="1:23" x14ac:dyDescent="0.25">
      <c r="A17" s="5" t="s">
        <v>61</v>
      </c>
      <c r="B17" t="s">
        <v>1617</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42392</v>
      </c>
      <c r="D20">
        <v>30258</v>
      </c>
      <c r="E20">
        <v>38958</v>
      </c>
      <c r="F20">
        <v>39175</v>
      </c>
      <c r="G20">
        <v>117614</v>
      </c>
      <c r="H20">
        <v>113053</v>
      </c>
      <c r="I20">
        <v>124214</v>
      </c>
      <c r="J20">
        <v>133997</v>
      </c>
      <c r="K20">
        <v>115046</v>
      </c>
      <c r="L20">
        <v>94812</v>
      </c>
      <c r="M20">
        <v>83718</v>
      </c>
      <c r="N20">
        <v>88885</v>
      </c>
      <c r="O20">
        <v>70761</v>
      </c>
      <c r="P20">
        <v>67759</v>
      </c>
      <c r="Q20">
        <v>56399</v>
      </c>
      <c r="R20">
        <v>49103</v>
      </c>
      <c r="S20">
        <v>46364</v>
      </c>
      <c r="T20">
        <v>37059</v>
      </c>
      <c r="U20">
        <v>79664</v>
      </c>
      <c r="V20">
        <v>82983</v>
      </c>
      <c r="W20">
        <v>50515</v>
      </c>
    </row>
    <row r="21" spans="1:23" x14ac:dyDescent="0.25">
      <c r="A21" s="5" t="s">
        <v>299</v>
      </c>
      <c r="B21" s="5" t="s">
        <v>300</v>
      </c>
      <c r="C21">
        <v>8877</v>
      </c>
      <c r="D21">
        <v>6752</v>
      </c>
      <c r="E21">
        <v>8177</v>
      </c>
      <c r="F21">
        <v>5848</v>
      </c>
      <c r="G21">
        <v>12007</v>
      </c>
      <c r="H21">
        <v>13060</v>
      </c>
      <c r="I21">
        <v>14367</v>
      </c>
      <c r="J21">
        <v>16808</v>
      </c>
      <c r="K21">
        <v>15127</v>
      </c>
      <c r="L21">
        <v>19288</v>
      </c>
      <c r="M21">
        <v>19730</v>
      </c>
      <c r="N21">
        <v>20334</v>
      </c>
      <c r="O21">
        <v>18508</v>
      </c>
      <c r="P21">
        <v>11893</v>
      </c>
      <c r="Q21">
        <v>11067</v>
      </c>
      <c r="R21">
        <v>11392</v>
      </c>
      <c r="S21">
        <v>9761</v>
      </c>
      <c r="T21">
        <v>9357</v>
      </c>
      <c r="U21">
        <v>11767</v>
      </c>
      <c r="V21">
        <v>11179</v>
      </c>
      <c r="W21">
        <v>7341</v>
      </c>
    </row>
    <row r="22" spans="1:23" x14ac:dyDescent="0.25">
      <c r="A22" s="5" t="s">
        <v>68</v>
      </c>
      <c r="B22" s="5" t="s">
        <v>69</v>
      </c>
      <c r="C22">
        <v>1351</v>
      </c>
      <c r="D22">
        <v>3953</v>
      </c>
      <c r="E22">
        <v>4664</v>
      </c>
      <c r="F22">
        <v>-411</v>
      </c>
      <c r="G22">
        <v>-4203</v>
      </c>
      <c r="H22">
        <v>-585</v>
      </c>
      <c r="I22">
        <v>5165</v>
      </c>
      <c r="J22">
        <v>4709</v>
      </c>
      <c r="K22">
        <v>-757</v>
      </c>
      <c r="L22">
        <v>11247</v>
      </c>
      <c r="M22">
        <v>14266</v>
      </c>
      <c r="N22">
        <v>4946</v>
      </c>
      <c r="O22">
        <v>10455</v>
      </c>
      <c r="P22">
        <v>4930</v>
      </c>
      <c r="Q22">
        <v>7382</v>
      </c>
      <c r="R22">
        <v>7232</v>
      </c>
      <c r="S22">
        <v>5897</v>
      </c>
      <c r="T22">
        <v>583</v>
      </c>
      <c r="U22">
        <v>3208</v>
      </c>
      <c r="V22">
        <v>6610</v>
      </c>
      <c r="W22">
        <v>4214</v>
      </c>
    </row>
    <row r="23" spans="1:23" x14ac:dyDescent="0.25">
      <c r="A23" s="5" t="s">
        <v>70</v>
      </c>
      <c r="B23" s="5" t="s">
        <v>71</v>
      </c>
      <c r="C23">
        <v>-554</v>
      </c>
      <c r="D23">
        <v>-669</v>
      </c>
      <c r="E23">
        <v>-44</v>
      </c>
      <c r="F23">
        <v>-1314</v>
      </c>
      <c r="G23">
        <v>-1340</v>
      </c>
      <c r="H23">
        <v>-1794</v>
      </c>
      <c r="I23">
        <v>-1959</v>
      </c>
      <c r="J23">
        <v>-1395</v>
      </c>
      <c r="K23">
        <v>-2154</v>
      </c>
      <c r="L23">
        <v>-2184</v>
      </c>
      <c r="M23">
        <v>-2473</v>
      </c>
      <c r="N23">
        <v>-2351</v>
      </c>
      <c r="O23">
        <v>-772</v>
      </c>
      <c r="P23">
        <v>203</v>
      </c>
      <c r="Q23">
        <v>-174</v>
      </c>
      <c r="R23">
        <v>-433</v>
      </c>
      <c r="S23">
        <v>-359</v>
      </c>
      <c r="T23">
        <v>-1287</v>
      </c>
      <c r="U23">
        <v>690</v>
      </c>
      <c r="V23">
        <v>-59</v>
      </c>
      <c r="W23">
        <v>186</v>
      </c>
    </row>
    <row r="24" spans="1:23" x14ac:dyDescent="0.25">
      <c r="A24" s="5" t="s">
        <v>72</v>
      </c>
      <c r="B24" s="5" t="s">
        <v>73</v>
      </c>
      <c r="C24">
        <v>797</v>
      </c>
      <c r="D24">
        <v>3284</v>
      </c>
      <c r="E24">
        <v>4620</v>
      </c>
      <c r="F24">
        <v>-1725</v>
      </c>
      <c r="G24">
        <v>-5543</v>
      </c>
      <c r="H24">
        <v>-2379</v>
      </c>
      <c r="I24">
        <v>3206</v>
      </c>
      <c r="J24">
        <v>3314</v>
      </c>
      <c r="K24">
        <v>-2911</v>
      </c>
      <c r="L24">
        <v>9063</v>
      </c>
      <c r="M24">
        <v>11793</v>
      </c>
      <c r="N24">
        <v>2595</v>
      </c>
      <c r="O24">
        <v>9683</v>
      </c>
      <c r="P24">
        <v>5133</v>
      </c>
      <c r="Q24">
        <v>7208</v>
      </c>
      <c r="R24">
        <v>6799</v>
      </c>
      <c r="S24">
        <v>5538</v>
      </c>
      <c r="T24">
        <v>-704</v>
      </c>
      <c r="U24">
        <v>3898</v>
      </c>
      <c r="V24">
        <v>6551</v>
      </c>
      <c r="W24">
        <v>4400</v>
      </c>
    </row>
    <row r="25" spans="1:23" x14ac:dyDescent="0.25">
      <c r="A25" s="5" t="s">
        <v>74</v>
      </c>
      <c r="B25" s="5" t="s">
        <v>75</v>
      </c>
      <c r="C25">
        <v>53</v>
      </c>
      <c r="D25">
        <v>46</v>
      </c>
      <c r="E25">
        <v>440</v>
      </c>
      <c r="F25">
        <v>440</v>
      </c>
      <c r="G25">
        <v>835</v>
      </c>
      <c r="H25">
        <v>576</v>
      </c>
      <c r="I25">
        <v>703</v>
      </c>
      <c r="J25">
        <v>710</v>
      </c>
      <c r="K25">
        <v>-1036</v>
      </c>
      <c r="L25">
        <v>1946</v>
      </c>
      <c r="M25">
        <v>2976</v>
      </c>
      <c r="N25">
        <v>863</v>
      </c>
      <c r="O25">
        <v>2289</v>
      </c>
      <c r="P25">
        <v>-323</v>
      </c>
      <c r="Q25">
        <v>2276</v>
      </c>
      <c r="R25">
        <v>1947</v>
      </c>
      <c r="S25">
        <v>1124</v>
      </c>
      <c r="T25">
        <v>-645</v>
      </c>
      <c r="U25">
        <v>761</v>
      </c>
      <c r="V25">
        <v>2512</v>
      </c>
      <c r="W25">
        <v>1277</v>
      </c>
    </row>
    <row r="26" spans="1:23" x14ac:dyDescent="0.25">
      <c r="A26" s="5" t="s">
        <v>76</v>
      </c>
      <c r="B26" s="5" t="s">
        <v>77</v>
      </c>
      <c r="C26">
        <v>744</v>
      </c>
      <c r="D26">
        <v>3238</v>
      </c>
      <c r="E26">
        <v>4180</v>
      </c>
      <c r="F26">
        <v>-2165</v>
      </c>
      <c r="G26">
        <v>-6378</v>
      </c>
      <c r="H26">
        <v>-2955</v>
      </c>
      <c r="I26">
        <v>2503</v>
      </c>
      <c r="J26">
        <v>2604</v>
      </c>
      <c r="K26">
        <v>-1875</v>
      </c>
      <c r="L26">
        <v>7117</v>
      </c>
      <c r="M26">
        <v>8817</v>
      </c>
      <c r="N26">
        <v>1732</v>
      </c>
      <c r="O26">
        <v>7394</v>
      </c>
      <c r="P26">
        <v>5456</v>
      </c>
      <c r="Q26">
        <v>4932</v>
      </c>
      <c r="R26">
        <v>4852</v>
      </c>
      <c r="S26">
        <v>4414</v>
      </c>
      <c r="T26">
        <v>-59</v>
      </c>
      <c r="U26">
        <v>3137</v>
      </c>
      <c r="V26">
        <v>4039</v>
      </c>
      <c r="W26">
        <v>3123</v>
      </c>
    </row>
    <row r="27" spans="1:23" x14ac:dyDescent="0.25">
      <c r="A27" s="5" t="s">
        <v>78</v>
      </c>
      <c r="B27" s="5" t="s">
        <v>79</v>
      </c>
      <c r="C27">
        <v>-242</v>
      </c>
      <c r="D27">
        <v>-301</v>
      </c>
      <c r="E27">
        <v>-255</v>
      </c>
      <c r="F27">
        <v>7557</v>
      </c>
      <c r="G27">
        <v>-622</v>
      </c>
      <c r="H27">
        <v>-30</v>
      </c>
      <c r="I27">
        <v>-368</v>
      </c>
      <c r="J27">
        <v>-424</v>
      </c>
      <c r="K27">
        <v>-358</v>
      </c>
      <c r="L27">
        <v>-428</v>
      </c>
      <c r="M27">
        <v>-249</v>
      </c>
      <c r="N27">
        <v>-338</v>
      </c>
      <c r="O27">
        <v>-520</v>
      </c>
      <c r="P27">
        <v>-526</v>
      </c>
      <c r="Q27">
        <v>-553</v>
      </c>
      <c r="R27">
        <v>-504</v>
      </c>
      <c r="S27">
        <v>-464</v>
      </c>
      <c r="T27">
        <v>-637</v>
      </c>
      <c r="U27">
        <v>-527</v>
      </c>
      <c r="V27">
        <v>-469</v>
      </c>
      <c r="W27">
        <v>-132</v>
      </c>
    </row>
    <row r="28" spans="1:23" x14ac:dyDescent="0.25">
      <c r="A28" s="5" t="s">
        <v>80</v>
      </c>
      <c r="B28" s="5" t="s">
        <v>81</v>
      </c>
      <c r="C28">
        <v>1566</v>
      </c>
      <c r="D28">
        <v>3223</v>
      </c>
      <c r="E28">
        <v>3925</v>
      </c>
      <c r="F28">
        <v>-8450</v>
      </c>
      <c r="G28">
        <v>-6999</v>
      </c>
      <c r="H28">
        <v>-3160</v>
      </c>
      <c r="I28">
        <v>2142</v>
      </c>
      <c r="J28">
        <v>2217</v>
      </c>
      <c r="K28">
        <v>-2219</v>
      </c>
      <c r="L28">
        <v>5853</v>
      </c>
      <c r="M28">
        <v>8396</v>
      </c>
      <c r="N28">
        <v>1266</v>
      </c>
      <c r="O28">
        <v>7204</v>
      </c>
      <c r="P28">
        <v>5057</v>
      </c>
      <c r="Q28">
        <v>7407</v>
      </c>
      <c r="R28">
        <v>4339</v>
      </c>
      <c r="S28">
        <v>4647</v>
      </c>
      <c r="T28">
        <v>2777</v>
      </c>
      <c r="U28">
        <v>2048</v>
      </c>
      <c r="V28">
        <v>3570</v>
      </c>
      <c r="W28">
        <v>2991</v>
      </c>
    </row>
    <row r="29" spans="1:23" x14ac:dyDescent="0.25">
      <c r="A29" s="5" t="s">
        <v>82</v>
      </c>
      <c r="B29" s="5" t="s">
        <v>83</v>
      </c>
      <c r="C29">
        <v>22122</v>
      </c>
      <c r="D29">
        <v>23441</v>
      </c>
      <c r="E29">
        <v>15786</v>
      </c>
      <c r="F29">
        <v>17403</v>
      </c>
      <c r="G29">
        <v>40081</v>
      </c>
      <c r="H29">
        <v>42625</v>
      </c>
      <c r="I29">
        <v>36022</v>
      </c>
      <c r="J29">
        <v>43863</v>
      </c>
      <c r="K29">
        <v>50651</v>
      </c>
      <c r="L29">
        <v>46224</v>
      </c>
      <c r="M29">
        <v>39568</v>
      </c>
      <c r="N29">
        <v>50609</v>
      </c>
      <c r="O29">
        <v>31490</v>
      </c>
      <c r="P29">
        <v>30888</v>
      </c>
      <c r="Q29">
        <v>41630</v>
      </c>
      <c r="R29">
        <v>33099</v>
      </c>
      <c r="S29">
        <v>31297</v>
      </c>
      <c r="T29">
        <v>31589</v>
      </c>
      <c r="U29">
        <v>36388</v>
      </c>
      <c r="V29">
        <v>41396</v>
      </c>
      <c r="W29">
        <v>16735</v>
      </c>
    </row>
    <row r="30" spans="1:23" x14ac:dyDescent="0.25">
      <c r="A30" s="5" t="s">
        <v>84</v>
      </c>
      <c r="B30" s="5" t="s">
        <v>85</v>
      </c>
      <c r="C30">
        <v>74232</v>
      </c>
      <c r="D30">
        <v>29688</v>
      </c>
      <c r="E30">
        <v>39257</v>
      </c>
      <c r="F30">
        <v>44855</v>
      </c>
      <c r="G30">
        <v>69516</v>
      </c>
      <c r="H30">
        <v>76893</v>
      </c>
      <c r="I30">
        <v>87427</v>
      </c>
      <c r="J30">
        <v>91122</v>
      </c>
      <c r="K30">
        <v>97069</v>
      </c>
      <c r="L30">
        <v>104176</v>
      </c>
      <c r="M30">
        <v>109992</v>
      </c>
      <c r="N30">
        <v>103979</v>
      </c>
      <c r="O30">
        <v>104649</v>
      </c>
      <c r="P30">
        <v>94834</v>
      </c>
      <c r="Q30">
        <v>82497</v>
      </c>
      <c r="R30">
        <v>79068</v>
      </c>
      <c r="S30">
        <v>78630</v>
      </c>
      <c r="T30">
        <v>78000</v>
      </c>
      <c r="U30">
        <v>60041</v>
      </c>
      <c r="V30">
        <v>63340</v>
      </c>
      <c r="W30">
        <v>38455</v>
      </c>
    </row>
    <row r="31" spans="1:23" x14ac:dyDescent="0.25">
      <c r="A31" s="5" t="s">
        <v>86</v>
      </c>
      <c r="B31" s="5" t="s">
        <v>87</v>
      </c>
      <c r="C31">
        <v>98566</v>
      </c>
      <c r="D31">
        <v>54324</v>
      </c>
      <c r="E31">
        <v>55950</v>
      </c>
      <c r="F31">
        <v>63699</v>
      </c>
      <c r="G31">
        <v>113693</v>
      </c>
      <c r="H31">
        <v>125690</v>
      </c>
      <c r="I31">
        <v>130725</v>
      </c>
      <c r="J31">
        <v>140426</v>
      </c>
      <c r="K31">
        <v>152872</v>
      </c>
      <c r="L31">
        <v>152881</v>
      </c>
      <c r="M31">
        <v>152636</v>
      </c>
      <c r="N31">
        <v>157045</v>
      </c>
      <c r="O31">
        <v>137294</v>
      </c>
      <c r="P31">
        <v>127232</v>
      </c>
      <c r="Q31">
        <v>126562</v>
      </c>
      <c r="R31">
        <v>114062</v>
      </c>
      <c r="S31">
        <v>111850</v>
      </c>
      <c r="T31">
        <v>113065</v>
      </c>
      <c r="U31">
        <v>99046</v>
      </c>
      <c r="V31">
        <v>106215</v>
      </c>
      <c r="W31">
        <v>56219</v>
      </c>
    </row>
    <row r="32" spans="1:23" x14ac:dyDescent="0.25">
      <c r="A32" s="5" t="s">
        <v>88</v>
      </c>
      <c r="B32" s="5" t="s">
        <v>89</v>
      </c>
      <c r="C32">
        <v>26017</v>
      </c>
      <c r="D32">
        <v>15261</v>
      </c>
      <c r="E32">
        <v>14044</v>
      </c>
      <c r="F32">
        <v>23125</v>
      </c>
      <c r="G32">
        <v>33444</v>
      </c>
      <c r="H32">
        <v>35642</v>
      </c>
      <c r="I32">
        <v>33286</v>
      </c>
      <c r="J32">
        <v>36606</v>
      </c>
      <c r="K32">
        <v>46130</v>
      </c>
      <c r="L32">
        <v>37716</v>
      </c>
      <c r="M32">
        <v>37853</v>
      </c>
      <c r="N32">
        <v>55645</v>
      </c>
      <c r="O32">
        <v>29762</v>
      </c>
      <c r="P32">
        <v>27196</v>
      </c>
      <c r="Q32" t="s">
        <v>67</v>
      </c>
      <c r="R32" t="s">
        <v>67</v>
      </c>
      <c r="S32" t="s">
        <v>67</v>
      </c>
      <c r="T32" t="s">
        <v>67</v>
      </c>
      <c r="U32" t="s">
        <v>67</v>
      </c>
      <c r="V32" t="s">
        <v>67</v>
      </c>
      <c r="W32" t="s">
        <v>67</v>
      </c>
    </row>
    <row r="33" spans="1:23" x14ac:dyDescent="0.25">
      <c r="A33" s="5" t="s">
        <v>90</v>
      </c>
      <c r="B33" s="5" t="s">
        <v>91</v>
      </c>
      <c r="C33">
        <v>59464</v>
      </c>
      <c r="D33">
        <v>30545</v>
      </c>
      <c r="E33">
        <v>35198</v>
      </c>
      <c r="F33">
        <v>39287</v>
      </c>
      <c r="G33">
        <v>61172</v>
      </c>
      <c r="H33">
        <v>63335</v>
      </c>
      <c r="I33">
        <v>61054</v>
      </c>
      <c r="J33">
        <v>65001</v>
      </c>
      <c r="K33">
        <v>67129</v>
      </c>
      <c r="L33">
        <v>69580</v>
      </c>
      <c r="M33">
        <v>70828</v>
      </c>
      <c r="N33">
        <v>62973</v>
      </c>
      <c r="O33">
        <v>52402</v>
      </c>
      <c r="P33">
        <v>47274</v>
      </c>
      <c r="Q33" t="s">
        <v>67</v>
      </c>
      <c r="R33" t="s">
        <v>67</v>
      </c>
      <c r="S33" t="s">
        <v>67</v>
      </c>
      <c r="T33" t="s">
        <v>67</v>
      </c>
      <c r="U33" t="s">
        <v>67</v>
      </c>
      <c r="V33" t="s">
        <v>67</v>
      </c>
      <c r="W33" t="s">
        <v>67</v>
      </c>
    </row>
    <row r="34" spans="1:23" x14ac:dyDescent="0.25">
      <c r="A34" s="5" t="s">
        <v>92</v>
      </c>
      <c r="B34" s="5" t="s">
        <v>93</v>
      </c>
      <c r="C34">
        <v>85481</v>
      </c>
      <c r="D34">
        <v>45806</v>
      </c>
      <c r="E34">
        <v>49242</v>
      </c>
      <c r="F34">
        <v>62412</v>
      </c>
      <c r="G34">
        <v>94616</v>
      </c>
      <c r="H34">
        <v>98977</v>
      </c>
      <c r="I34">
        <v>94340</v>
      </c>
      <c r="J34">
        <v>101607</v>
      </c>
      <c r="K34">
        <v>113259</v>
      </c>
      <c r="L34">
        <v>107296</v>
      </c>
      <c r="M34">
        <v>108681</v>
      </c>
      <c r="N34">
        <v>118618</v>
      </c>
      <c r="O34">
        <v>82164</v>
      </c>
      <c r="P34">
        <v>74470</v>
      </c>
      <c r="Q34">
        <v>77344</v>
      </c>
      <c r="R34">
        <v>76358</v>
      </c>
      <c r="S34">
        <v>77451</v>
      </c>
      <c r="T34">
        <v>80901</v>
      </c>
      <c r="U34">
        <v>68222</v>
      </c>
      <c r="V34">
        <v>73059</v>
      </c>
      <c r="W34">
        <v>36511</v>
      </c>
    </row>
    <row r="35" spans="1:23" x14ac:dyDescent="0.25">
      <c r="A35" s="5" t="s">
        <v>78</v>
      </c>
      <c r="B35" s="5" t="s">
        <v>79</v>
      </c>
      <c r="C35">
        <v>4008</v>
      </c>
      <c r="D35">
        <v>2760</v>
      </c>
      <c r="E35">
        <v>2701</v>
      </c>
      <c r="F35">
        <v>2342</v>
      </c>
      <c r="G35">
        <v>2648</v>
      </c>
      <c r="H35">
        <v>2128</v>
      </c>
      <c r="I35">
        <v>2915</v>
      </c>
      <c r="J35">
        <v>3862</v>
      </c>
      <c r="K35">
        <v>3876</v>
      </c>
      <c r="L35">
        <v>3932</v>
      </c>
      <c r="M35">
        <v>3607</v>
      </c>
      <c r="N35">
        <v>3960</v>
      </c>
      <c r="O35">
        <v>5756</v>
      </c>
      <c r="P35">
        <v>4917</v>
      </c>
      <c r="Q35">
        <v>4734</v>
      </c>
      <c r="R35">
        <v>4144</v>
      </c>
      <c r="S35">
        <v>4625</v>
      </c>
      <c r="T35">
        <v>6511</v>
      </c>
      <c r="U35">
        <v>6362</v>
      </c>
      <c r="V35">
        <v>5123</v>
      </c>
      <c r="W35">
        <v>3895</v>
      </c>
    </row>
    <row r="36" spans="1:23" x14ac:dyDescent="0.25">
      <c r="A36" s="5" t="s">
        <v>94</v>
      </c>
      <c r="B36" s="5" t="s">
        <v>95</v>
      </c>
      <c r="C36">
        <v>9077</v>
      </c>
      <c r="D36">
        <v>5758</v>
      </c>
      <c r="E36">
        <v>4007</v>
      </c>
      <c r="F36">
        <v>-1055</v>
      </c>
      <c r="G36">
        <v>16429</v>
      </c>
      <c r="H36">
        <v>24585</v>
      </c>
      <c r="I36">
        <v>33470</v>
      </c>
      <c r="J36">
        <v>34957</v>
      </c>
      <c r="K36">
        <v>35737</v>
      </c>
      <c r="L36">
        <v>41653</v>
      </c>
      <c r="M36">
        <v>40348</v>
      </c>
      <c r="N36">
        <v>34467</v>
      </c>
      <c r="O36">
        <v>49374</v>
      </c>
      <c r="P36">
        <v>47845</v>
      </c>
      <c r="Q36">
        <v>44484</v>
      </c>
      <c r="R36">
        <v>33560</v>
      </c>
      <c r="S36">
        <v>29774</v>
      </c>
      <c r="T36">
        <v>25653</v>
      </c>
      <c r="U36">
        <v>24462</v>
      </c>
      <c r="V36">
        <v>28033</v>
      </c>
      <c r="W36">
        <v>15813</v>
      </c>
    </row>
    <row r="37" spans="1:23" x14ac:dyDescent="0.25">
      <c r="A37" s="5" t="s">
        <v>96</v>
      </c>
      <c r="B37" s="5" t="s">
        <v>97</v>
      </c>
      <c r="C37">
        <v>98566</v>
      </c>
      <c r="D37">
        <v>54324</v>
      </c>
      <c r="E37">
        <v>55950</v>
      </c>
      <c r="F37">
        <v>63699</v>
      </c>
      <c r="G37">
        <v>113693</v>
      </c>
      <c r="H37">
        <v>125690</v>
      </c>
      <c r="I37">
        <v>130725</v>
      </c>
      <c r="J37">
        <v>140426</v>
      </c>
      <c r="K37">
        <v>152872</v>
      </c>
      <c r="L37">
        <v>152881</v>
      </c>
      <c r="M37">
        <v>152636</v>
      </c>
      <c r="N37">
        <v>157045</v>
      </c>
      <c r="O37">
        <v>137294</v>
      </c>
      <c r="P37">
        <v>127232</v>
      </c>
      <c r="Q37">
        <v>126562</v>
      </c>
      <c r="R37">
        <v>114062</v>
      </c>
      <c r="S37">
        <v>111850</v>
      </c>
      <c r="T37">
        <v>113065</v>
      </c>
      <c r="U37">
        <v>99046</v>
      </c>
      <c r="V37">
        <v>106215</v>
      </c>
      <c r="W37">
        <v>56219</v>
      </c>
    </row>
    <row r="38" spans="1:23" x14ac:dyDescent="0.25">
      <c r="A38" s="5" t="s">
        <v>98</v>
      </c>
      <c r="B38" s="5" t="s">
        <v>99</v>
      </c>
      <c r="C38">
        <v>2641</v>
      </c>
      <c r="D38">
        <v>2201</v>
      </c>
      <c r="E38">
        <v>2201</v>
      </c>
      <c r="F38">
        <v>2001</v>
      </c>
      <c r="G38">
        <v>2001</v>
      </c>
      <c r="H38">
        <v>2001</v>
      </c>
      <c r="I38">
        <v>2001</v>
      </c>
      <c r="J38">
        <v>2001</v>
      </c>
      <c r="K38">
        <v>2001</v>
      </c>
      <c r="L38">
        <v>2001</v>
      </c>
      <c r="M38">
        <v>2001</v>
      </c>
      <c r="N38">
        <v>2001</v>
      </c>
      <c r="O38">
        <v>2001</v>
      </c>
      <c r="P38">
        <v>2076</v>
      </c>
      <c r="Q38">
        <v>2076</v>
      </c>
      <c r="R38">
        <v>2076</v>
      </c>
      <c r="S38">
        <v>2076</v>
      </c>
      <c r="T38">
        <v>2076</v>
      </c>
      <c r="U38">
        <v>2076</v>
      </c>
      <c r="V38">
        <v>2290</v>
      </c>
      <c r="W38">
        <v>1508</v>
      </c>
    </row>
    <row r="39" spans="1:23" x14ac:dyDescent="0.25">
      <c r="A39" s="5" t="s">
        <v>102</v>
      </c>
      <c r="B39" s="5" t="s">
        <v>103</v>
      </c>
      <c r="C39">
        <v>0.3</v>
      </c>
      <c r="D39">
        <v>1.49</v>
      </c>
      <c r="E39">
        <v>2.1</v>
      </c>
      <c r="F39">
        <v>-0.86</v>
      </c>
      <c r="G39">
        <v>-2.77</v>
      </c>
      <c r="H39">
        <v>-1.19</v>
      </c>
      <c r="I39">
        <v>1.6</v>
      </c>
      <c r="J39">
        <v>1.66</v>
      </c>
      <c r="K39">
        <v>-1.45</v>
      </c>
      <c r="L39">
        <v>4.53</v>
      </c>
      <c r="M39">
        <v>5.89</v>
      </c>
      <c r="N39">
        <v>1.3</v>
      </c>
      <c r="O39">
        <v>4.84</v>
      </c>
      <c r="P39">
        <v>2.4700000000000002</v>
      </c>
      <c r="Q39">
        <v>3.47</v>
      </c>
      <c r="R39">
        <v>3.28</v>
      </c>
      <c r="S39">
        <v>2.67</v>
      </c>
      <c r="T39">
        <v>-0.34</v>
      </c>
      <c r="U39">
        <v>1.88</v>
      </c>
      <c r="V39">
        <v>2.86</v>
      </c>
      <c r="W39">
        <v>2.92</v>
      </c>
    </row>
    <row r="40" spans="1:23" x14ac:dyDescent="0.25">
      <c r="A40" s="5" t="s">
        <v>104</v>
      </c>
      <c r="B40" s="5" t="s">
        <v>105</v>
      </c>
      <c r="C40">
        <v>0.68</v>
      </c>
      <c r="D40">
        <v>1.49</v>
      </c>
      <c r="E40">
        <v>1.84</v>
      </c>
      <c r="F40">
        <v>-4.33</v>
      </c>
      <c r="G40">
        <v>-3.6</v>
      </c>
      <c r="H40">
        <v>-1.64</v>
      </c>
      <c r="I40">
        <v>1.1200000000000001</v>
      </c>
      <c r="J40">
        <v>1.1599999999999999</v>
      </c>
      <c r="K40">
        <v>-1.1599999999999999</v>
      </c>
      <c r="L40">
        <v>3.07</v>
      </c>
      <c r="M40">
        <v>4.42</v>
      </c>
      <c r="N40">
        <v>0.68</v>
      </c>
      <c r="O40">
        <v>3.69</v>
      </c>
      <c r="P40">
        <v>2.56</v>
      </c>
      <c r="Q40">
        <v>3.75</v>
      </c>
      <c r="R40">
        <v>2.2000000000000002</v>
      </c>
      <c r="S40">
        <v>2.37</v>
      </c>
      <c r="T40">
        <v>1.42</v>
      </c>
      <c r="U40">
        <v>1.01</v>
      </c>
      <c r="V40">
        <v>1.92</v>
      </c>
      <c r="W40">
        <v>1.98</v>
      </c>
    </row>
    <row r="41" spans="1:23" x14ac:dyDescent="0.25">
      <c r="A41" s="5" t="s">
        <v>106</v>
      </c>
      <c r="B41" s="5" t="s">
        <v>107</v>
      </c>
      <c r="C41">
        <v>0.67</v>
      </c>
      <c r="D41">
        <v>1.49</v>
      </c>
      <c r="E41">
        <v>1.84</v>
      </c>
      <c r="F41">
        <v>-4.33</v>
      </c>
      <c r="G41">
        <v>-3.6</v>
      </c>
      <c r="H41">
        <v>-1.64</v>
      </c>
      <c r="I41">
        <v>1.1200000000000001</v>
      </c>
      <c r="J41">
        <v>1.1599999999999999</v>
      </c>
      <c r="K41">
        <v>-1.1599999999999999</v>
      </c>
      <c r="L41">
        <v>3.07</v>
      </c>
      <c r="M41">
        <v>4.42</v>
      </c>
      <c r="N41">
        <v>0.68</v>
      </c>
      <c r="O41">
        <v>3.69</v>
      </c>
      <c r="P41">
        <v>2.56</v>
      </c>
      <c r="Q41">
        <v>3.75</v>
      </c>
      <c r="R41">
        <v>2.2000000000000002</v>
      </c>
      <c r="S41">
        <v>2.37</v>
      </c>
      <c r="T41">
        <v>1.42</v>
      </c>
      <c r="U41">
        <v>1.01</v>
      </c>
      <c r="V41">
        <v>1.92</v>
      </c>
      <c r="W41">
        <v>1.98</v>
      </c>
    </row>
    <row r="42" spans="1:23" x14ac:dyDescent="0.25">
      <c r="A42" s="5" t="s">
        <v>108</v>
      </c>
      <c r="B42" s="5" t="s">
        <v>109</v>
      </c>
      <c r="C42">
        <v>0.46</v>
      </c>
      <c r="D42">
        <v>0.43</v>
      </c>
      <c r="E42">
        <v>0.3</v>
      </c>
      <c r="F42">
        <v>0.21</v>
      </c>
      <c r="G42">
        <v>0.5</v>
      </c>
      <c r="H42">
        <v>0.5</v>
      </c>
      <c r="I42">
        <v>0.6</v>
      </c>
      <c r="J42">
        <v>1.1000000000000001</v>
      </c>
      <c r="K42">
        <v>1</v>
      </c>
      <c r="L42">
        <v>1.5</v>
      </c>
      <c r="M42">
        <v>1.5</v>
      </c>
      <c r="N42">
        <v>1.5</v>
      </c>
      <c r="O42">
        <v>1.37</v>
      </c>
      <c r="P42">
        <v>1.1200000000000001</v>
      </c>
      <c r="Q42">
        <v>2.33</v>
      </c>
      <c r="R42">
        <v>0.78</v>
      </c>
      <c r="S42">
        <v>0.67</v>
      </c>
      <c r="T42">
        <v>0.57999999999999996</v>
      </c>
      <c r="U42">
        <v>0.53</v>
      </c>
      <c r="V42">
        <v>0.64</v>
      </c>
      <c r="W42">
        <v>0.42</v>
      </c>
    </row>
    <row r="43" spans="1:23" x14ac:dyDescent="0.25">
      <c r="A43" s="5" t="s">
        <v>110</v>
      </c>
      <c r="B43" s="5" t="s">
        <v>111</v>
      </c>
      <c r="C43">
        <v>1199</v>
      </c>
      <c r="D43">
        <v>932</v>
      </c>
      <c r="E43">
        <v>650</v>
      </c>
      <c r="F43">
        <v>410</v>
      </c>
      <c r="G43">
        <v>976</v>
      </c>
      <c r="H43">
        <v>966</v>
      </c>
      <c r="I43">
        <v>1145</v>
      </c>
      <c r="J43">
        <v>2097</v>
      </c>
      <c r="K43">
        <v>1905</v>
      </c>
      <c r="L43">
        <v>2858</v>
      </c>
      <c r="M43">
        <v>2858</v>
      </c>
      <c r="N43">
        <v>2857</v>
      </c>
      <c r="O43">
        <v>2560</v>
      </c>
      <c r="P43">
        <v>2210</v>
      </c>
      <c r="Q43">
        <v>4614</v>
      </c>
      <c r="R43">
        <v>1549</v>
      </c>
      <c r="S43">
        <v>1312</v>
      </c>
      <c r="T43">
        <v>1142</v>
      </c>
      <c r="U43">
        <v>1100</v>
      </c>
      <c r="V43">
        <v>954</v>
      </c>
      <c r="W43">
        <v>628</v>
      </c>
    </row>
    <row r="44" spans="1:23" x14ac:dyDescent="0.25">
      <c r="A44" s="5" t="s">
        <v>124</v>
      </c>
      <c r="B44" s="5" t="s">
        <v>125</v>
      </c>
      <c r="C44">
        <v>16.05</v>
      </c>
      <c r="D44">
        <v>13.75</v>
      </c>
      <c r="E44">
        <v>17.7</v>
      </c>
      <c r="F44">
        <v>19.579999999999998</v>
      </c>
      <c r="G44">
        <v>58.78</v>
      </c>
      <c r="H44">
        <v>56.5</v>
      </c>
      <c r="I44">
        <v>62.08</v>
      </c>
      <c r="J44">
        <v>66.97</v>
      </c>
      <c r="K44">
        <v>57.49</v>
      </c>
      <c r="L44">
        <v>47.38</v>
      </c>
      <c r="M44">
        <v>41.84</v>
      </c>
      <c r="N44">
        <v>44.42</v>
      </c>
      <c r="O44">
        <v>35.36</v>
      </c>
      <c r="P44">
        <v>32.64</v>
      </c>
      <c r="Q44">
        <v>27.17</v>
      </c>
      <c r="R44">
        <v>23.65</v>
      </c>
      <c r="S44">
        <v>22.33</v>
      </c>
      <c r="T44">
        <v>17.850000000000001</v>
      </c>
      <c r="U44">
        <v>38.369999999999997</v>
      </c>
      <c r="V44">
        <v>36.24</v>
      </c>
      <c r="W44">
        <v>33.49</v>
      </c>
    </row>
    <row r="45" spans="1:23" x14ac:dyDescent="0.25">
      <c r="A45" s="5" t="s">
        <v>112</v>
      </c>
      <c r="B45" s="5" t="s">
        <v>113</v>
      </c>
      <c r="C45">
        <v>3.44</v>
      </c>
      <c r="D45">
        <v>2.62</v>
      </c>
      <c r="E45">
        <v>1.82</v>
      </c>
      <c r="F45">
        <v>-0.53</v>
      </c>
      <c r="G45">
        <v>8.2100000000000009</v>
      </c>
      <c r="H45">
        <v>12.29</v>
      </c>
      <c r="I45">
        <v>16.73</v>
      </c>
      <c r="J45">
        <v>17.47</v>
      </c>
      <c r="K45">
        <v>17.86</v>
      </c>
      <c r="L45">
        <v>20.82</v>
      </c>
      <c r="M45">
        <v>20.16</v>
      </c>
      <c r="N45">
        <v>17.22</v>
      </c>
      <c r="O45">
        <v>24.67</v>
      </c>
      <c r="P45">
        <v>23.05</v>
      </c>
      <c r="Q45">
        <v>21.43</v>
      </c>
      <c r="R45">
        <v>16.170000000000002</v>
      </c>
      <c r="S45">
        <v>14.34</v>
      </c>
      <c r="T45">
        <v>12.36</v>
      </c>
      <c r="U45">
        <v>11.78</v>
      </c>
      <c r="V45">
        <v>12.24</v>
      </c>
      <c r="W45">
        <v>10.48</v>
      </c>
    </row>
    <row r="46" spans="1:23" x14ac:dyDescent="0.25">
      <c r="A46" s="5" t="s">
        <v>114</v>
      </c>
      <c r="B46" s="5" t="s">
        <v>115</v>
      </c>
      <c r="C46">
        <v>1.1200000000000001</v>
      </c>
      <c r="D46">
        <v>1.3</v>
      </c>
      <c r="E46">
        <v>-1.34</v>
      </c>
      <c r="F46">
        <v>2.65</v>
      </c>
      <c r="G46">
        <v>3.09</v>
      </c>
      <c r="H46">
        <v>3.24</v>
      </c>
      <c r="I46">
        <v>3.19</v>
      </c>
      <c r="J46">
        <v>4.4000000000000004</v>
      </c>
      <c r="K46">
        <v>3.3</v>
      </c>
      <c r="L46">
        <v>5.54</v>
      </c>
      <c r="M46">
        <v>4.5199999999999996</v>
      </c>
      <c r="N46">
        <v>3.37</v>
      </c>
      <c r="O46">
        <v>4.3600000000000003</v>
      </c>
      <c r="P46">
        <v>3.47</v>
      </c>
      <c r="Q46">
        <v>3.18</v>
      </c>
      <c r="R46">
        <v>2.88</v>
      </c>
      <c r="S46">
        <v>2.67</v>
      </c>
      <c r="T46">
        <v>1.78</v>
      </c>
      <c r="U46">
        <v>1.88</v>
      </c>
      <c r="V46">
        <v>1.52</v>
      </c>
      <c r="W46">
        <v>2.16</v>
      </c>
    </row>
    <row r="47" spans="1:23" x14ac:dyDescent="0.25">
      <c r="A47" s="5" t="s">
        <v>116</v>
      </c>
      <c r="B47" s="5" t="s">
        <v>117</v>
      </c>
      <c r="C47">
        <v>37.32</v>
      </c>
      <c r="D47">
        <v>24.68</v>
      </c>
      <c r="E47">
        <v>25.42</v>
      </c>
      <c r="F47">
        <v>31.83</v>
      </c>
      <c r="G47">
        <v>56.82</v>
      </c>
      <c r="H47">
        <v>62.81</v>
      </c>
      <c r="I47">
        <v>65.33</v>
      </c>
      <c r="J47">
        <v>70.180000000000007</v>
      </c>
      <c r="K47">
        <v>76.400000000000006</v>
      </c>
      <c r="L47">
        <v>76.400000000000006</v>
      </c>
      <c r="M47">
        <v>76.28</v>
      </c>
      <c r="N47">
        <v>78.48</v>
      </c>
      <c r="O47">
        <v>68.61</v>
      </c>
      <c r="P47">
        <v>61.29</v>
      </c>
      <c r="Q47">
        <v>60.96</v>
      </c>
      <c r="R47">
        <v>54.94</v>
      </c>
      <c r="S47">
        <v>53.88</v>
      </c>
      <c r="T47">
        <v>54.46</v>
      </c>
      <c r="U47">
        <v>47.71</v>
      </c>
      <c r="V47">
        <v>46.38</v>
      </c>
      <c r="W47" t="s">
        <v>67</v>
      </c>
    </row>
    <row r="48" spans="1:23" x14ac:dyDescent="0.25">
      <c r="A48" s="5" t="s">
        <v>118</v>
      </c>
      <c r="B48" s="5" t="s">
        <v>119</v>
      </c>
      <c r="C48">
        <v>61050</v>
      </c>
      <c r="D48">
        <v>42949</v>
      </c>
      <c r="E48">
        <v>42657</v>
      </c>
      <c r="F48">
        <v>42595</v>
      </c>
      <c r="G48">
        <v>56490</v>
      </c>
      <c r="H48">
        <v>58503</v>
      </c>
      <c r="I48">
        <v>61327</v>
      </c>
      <c r="J48">
        <v>72083</v>
      </c>
      <c r="K48">
        <v>78889</v>
      </c>
      <c r="L48">
        <v>85105</v>
      </c>
      <c r="M48">
        <v>85108</v>
      </c>
      <c r="N48">
        <v>93538</v>
      </c>
      <c r="O48">
        <v>87815</v>
      </c>
      <c r="P48">
        <v>80612</v>
      </c>
      <c r="Q48">
        <v>79947</v>
      </c>
      <c r="R48">
        <v>69710</v>
      </c>
      <c r="S48">
        <v>66549</v>
      </c>
      <c r="T48">
        <v>107856</v>
      </c>
      <c r="U48">
        <v>151953</v>
      </c>
      <c r="V48">
        <v>166183</v>
      </c>
      <c r="W48">
        <v>203733</v>
      </c>
    </row>
    <row r="49" spans="1:23" x14ac:dyDescent="0.25">
      <c r="A49" s="5" t="s">
        <v>120</v>
      </c>
      <c r="B49" s="5" t="s">
        <v>121</v>
      </c>
      <c r="C49">
        <v>4101</v>
      </c>
      <c r="D49">
        <v>2460</v>
      </c>
      <c r="E49">
        <v>3033</v>
      </c>
      <c r="F49">
        <v>2839</v>
      </c>
      <c r="G49">
        <v>4177</v>
      </c>
      <c r="H49">
        <v>4121</v>
      </c>
      <c r="I49">
        <v>4604</v>
      </c>
      <c r="J49">
        <v>5138</v>
      </c>
      <c r="K49">
        <v>5947</v>
      </c>
      <c r="L49">
        <v>5281</v>
      </c>
      <c r="M49">
        <v>5158</v>
      </c>
      <c r="N49">
        <v>5130</v>
      </c>
      <c r="O49">
        <v>4597</v>
      </c>
      <c r="P49">
        <v>4573</v>
      </c>
      <c r="Q49">
        <v>4579</v>
      </c>
      <c r="R49">
        <v>4712</v>
      </c>
      <c r="S49">
        <v>4906</v>
      </c>
      <c r="T49">
        <v>6465</v>
      </c>
      <c r="U49">
        <v>9057</v>
      </c>
      <c r="V49">
        <v>10858</v>
      </c>
      <c r="W49">
        <v>7473</v>
      </c>
    </row>
    <row r="50" spans="1:23" x14ac:dyDescent="0.25">
      <c r="A50" s="5" t="s">
        <v>122</v>
      </c>
      <c r="B50" s="5" t="s">
        <v>123</v>
      </c>
      <c r="C50">
        <v>67174</v>
      </c>
      <c r="D50">
        <v>57277</v>
      </c>
      <c r="E50">
        <v>71102</v>
      </c>
      <c r="F50">
        <v>66651</v>
      </c>
      <c r="G50">
        <v>73942</v>
      </c>
      <c r="H50">
        <v>70441</v>
      </c>
      <c r="I50">
        <v>75073</v>
      </c>
      <c r="J50">
        <v>71279</v>
      </c>
      <c r="K50">
        <v>75384</v>
      </c>
      <c r="L50">
        <v>62053</v>
      </c>
      <c r="M50">
        <v>60605</v>
      </c>
      <c r="N50">
        <v>54844</v>
      </c>
      <c r="O50">
        <v>52349</v>
      </c>
      <c r="P50">
        <v>56729</v>
      </c>
      <c r="Q50">
        <v>57275</v>
      </c>
      <c r="R50">
        <v>67594</v>
      </c>
      <c r="S50">
        <v>73720</v>
      </c>
      <c r="T50">
        <v>59941</v>
      </c>
      <c r="U50">
        <v>59604</v>
      </c>
      <c r="V50">
        <v>65338</v>
      </c>
      <c r="W50" t="s">
        <v>67</v>
      </c>
    </row>
    <row r="51" spans="1:23" x14ac:dyDescent="0.25">
      <c r="A51" s="5" t="s">
        <v>301</v>
      </c>
      <c r="B51" s="5" t="s">
        <v>302</v>
      </c>
      <c r="C51">
        <v>694382</v>
      </c>
      <c r="D51">
        <v>704510</v>
      </c>
      <c r="E51">
        <v>913285</v>
      </c>
      <c r="F51">
        <v>919709</v>
      </c>
      <c r="G51">
        <v>755107</v>
      </c>
      <c r="H51">
        <v>1910000</v>
      </c>
      <c r="I51">
        <v>1970000</v>
      </c>
      <c r="J51">
        <v>1860000</v>
      </c>
      <c r="K51">
        <v>1460000</v>
      </c>
      <c r="L51">
        <v>1110000</v>
      </c>
      <c r="M51">
        <v>948893</v>
      </c>
      <c r="N51">
        <v>950255</v>
      </c>
      <c r="O51">
        <v>805796</v>
      </c>
      <c r="P51">
        <v>840557</v>
      </c>
      <c r="Q51">
        <v>705454</v>
      </c>
      <c r="R51">
        <v>704389</v>
      </c>
      <c r="S51">
        <v>696689</v>
      </c>
      <c r="T51">
        <v>343597</v>
      </c>
      <c r="U51">
        <v>524267</v>
      </c>
      <c r="V51">
        <v>534699</v>
      </c>
      <c r="W51">
        <v>247947</v>
      </c>
    </row>
    <row r="52" spans="1:23" x14ac:dyDescent="0.25">
      <c r="A52" s="5" t="s">
        <v>126</v>
      </c>
      <c r="B52" s="5" t="s">
        <v>127</v>
      </c>
      <c r="C52">
        <v>145405</v>
      </c>
      <c r="D52">
        <v>157210</v>
      </c>
      <c r="E52">
        <v>191692</v>
      </c>
      <c r="F52">
        <v>137293</v>
      </c>
      <c r="G52">
        <v>212551</v>
      </c>
      <c r="H52">
        <v>223236</v>
      </c>
      <c r="I52">
        <v>234269</v>
      </c>
      <c r="J52">
        <v>233176</v>
      </c>
      <c r="K52">
        <v>191750</v>
      </c>
      <c r="L52">
        <v>226638</v>
      </c>
      <c r="M52">
        <v>231823</v>
      </c>
      <c r="N52">
        <v>217388</v>
      </c>
      <c r="O52">
        <v>210761</v>
      </c>
      <c r="P52">
        <v>147534</v>
      </c>
      <c r="Q52">
        <v>138429</v>
      </c>
      <c r="R52">
        <v>163420</v>
      </c>
      <c r="S52">
        <v>146674</v>
      </c>
      <c r="T52">
        <v>86755</v>
      </c>
      <c r="U52">
        <v>77438</v>
      </c>
      <c r="V52">
        <v>67269</v>
      </c>
      <c r="W52">
        <v>36032</v>
      </c>
    </row>
    <row r="53" spans="1:23" x14ac:dyDescent="0.25">
      <c r="A53" s="5" t="s">
        <v>128</v>
      </c>
      <c r="B53" s="5" t="s">
        <v>129</v>
      </c>
      <c r="C53">
        <v>25651</v>
      </c>
      <c r="D53">
        <v>75042</v>
      </c>
      <c r="E53">
        <v>92013</v>
      </c>
      <c r="F53">
        <v>-198380</v>
      </c>
      <c r="G53">
        <v>-123898</v>
      </c>
      <c r="H53">
        <v>-54014</v>
      </c>
      <c r="I53">
        <v>34928</v>
      </c>
      <c r="J53">
        <v>30756</v>
      </c>
      <c r="K53">
        <v>-28128</v>
      </c>
      <c r="L53">
        <v>68774</v>
      </c>
      <c r="M53">
        <v>98651</v>
      </c>
      <c r="N53">
        <v>13535</v>
      </c>
      <c r="O53">
        <v>82036</v>
      </c>
      <c r="P53">
        <v>62733</v>
      </c>
      <c r="Q53">
        <v>92649</v>
      </c>
      <c r="R53">
        <v>62244</v>
      </c>
      <c r="S53">
        <v>69828</v>
      </c>
      <c r="T53">
        <v>25747</v>
      </c>
      <c r="U53">
        <v>13478</v>
      </c>
      <c r="V53">
        <v>21482</v>
      </c>
      <c r="W53">
        <v>14681</v>
      </c>
    </row>
    <row r="54" spans="1:23" x14ac:dyDescent="0.25">
      <c r="A54" s="5" t="s">
        <v>130</v>
      </c>
      <c r="B54" s="5" t="s">
        <v>131</v>
      </c>
      <c r="C54">
        <v>14</v>
      </c>
      <c r="D54">
        <v>5.8</v>
      </c>
      <c r="E54">
        <v>4.9000000000000004</v>
      </c>
      <c r="F54" t="s">
        <v>67</v>
      </c>
      <c r="G54" t="s">
        <v>67</v>
      </c>
      <c r="H54" t="s">
        <v>67</v>
      </c>
      <c r="I54">
        <v>12</v>
      </c>
      <c r="J54">
        <v>12.1</v>
      </c>
      <c r="K54" t="s">
        <v>67</v>
      </c>
      <c r="L54">
        <v>7.5</v>
      </c>
      <c r="M54">
        <v>6.6</v>
      </c>
      <c r="N54">
        <v>41.8</v>
      </c>
      <c r="O54">
        <v>13.2</v>
      </c>
      <c r="P54">
        <v>13.4</v>
      </c>
      <c r="Q54">
        <v>7.8</v>
      </c>
      <c r="R54">
        <v>10.199999999999999</v>
      </c>
      <c r="S54">
        <v>7.3</v>
      </c>
      <c r="T54">
        <v>9</v>
      </c>
      <c r="U54">
        <v>19.2</v>
      </c>
      <c r="V54">
        <v>11.3</v>
      </c>
      <c r="W54">
        <v>8.1999999999999993</v>
      </c>
    </row>
    <row r="55" spans="1:23" x14ac:dyDescent="0.25">
      <c r="A55" s="5" t="s">
        <v>132</v>
      </c>
      <c r="B55" s="5" t="s">
        <v>133</v>
      </c>
      <c r="C55">
        <v>0.59</v>
      </c>
      <c r="D55">
        <v>0.63</v>
      </c>
      <c r="E55">
        <v>0.51</v>
      </c>
      <c r="F55">
        <v>0.34</v>
      </c>
      <c r="G55">
        <v>0.15</v>
      </c>
      <c r="H55">
        <v>0.25</v>
      </c>
      <c r="I55">
        <v>0.22</v>
      </c>
      <c r="J55">
        <v>0.21</v>
      </c>
      <c r="K55">
        <v>0.28999999999999998</v>
      </c>
      <c r="L55">
        <v>0.48</v>
      </c>
      <c r="M55">
        <v>0.7</v>
      </c>
      <c r="N55">
        <v>0.64</v>
      </c>
      <c r="O55">
        <v>1.37</v>
      </c>
      <c r="P55">
        <v>1.05</v>
      </c>
      <c r="Q55">
        <v>1.07</v>
      </c>
      <c r="R55">
        <v>0.94</v>
      </c>
      <c r="S55">
        <v>0.77</v>
      </c>
      <c r="T55">
        <v>0.72</v>
      </c>
      <c r="U55">
        <v>0.51</v>
      </c>
      <c r="V55">
        <v>0.6</v>
      </c>
      <c r="W55">
        <v>0.48</v>
      </c>
    </row>
    <row r="56" spans="1:23" x14ac:dyDescent="0.25">
      <c r="A56" s="5" t="s">
        <v>134</v>
      </c>
      <c r="B56" s="5" t="s">
        <v>135</v>
      </c>
      <c r="C56">
        <v>2.77</v>
      </c>
      <c r="D56">
        <v>3.3</v>
      </c>
      <c r="E56">
        <v>4.9800000000000004</v>
      </c>
      <c r="F56">
        <v>-12.71</v>
      </c>
      <c r="G56">
        <v>1.0900000000000001</v>
      </c>
      <c r="H56">
        <v>1.1499999999999999</v>
      </c>
      <c r="I56">
        <v>0.8</v>
      </c>
      <c r="J56">
        <v>0.81</v>
      </c>
      <c r="K56">
        <v>0.93</v>
      </c>
      <c r="L56">
        <v>1.1000000000000001</v>
      </c>
      <c r="M56">
        <v>1.45</v>
      </c>
      <c r="N56">
        <v>1.65</v>
      </c>
      <c r="O56">
        <v>1.97</v>
      </c>
      <c r="P56">
        <v>1.49</v>
      </c>
      <c r="Q56">
        <v>1.36</v>
      </c>
      <c r="R56">
        <v>1.38</v>
      </c>
      <c r="S56">
        <v>1.2</v>
      </c>
      <c r="T56">
        <v>1.04</v>
      </c>
      <c r="U56">
        <v>1.65</v>
      </c>
      <c r="V56">
        <v>1.76</v>
      </c>
      <c r="W56">
        <v>1.54</v>
      </c>
    </row>
    <row r="57" spans="1:23" x14ac:dyDescent="0.25">
      <c r="A57" s="5" t="s">
        <v>136</v>
      </c>
      <c r="B57" s="5" t="s">
        <v>137</v>
      </c>
      <c r="C57">
        <v>8.48</v>
      </c>
      <c r="D57">
        <v>6.66</v>
      </c>
      <c r="E57">
        <v>-6.76</v>
      </c>
      <c r="F57">
        <v>2.5299999999999998</v>
      </c>
      <c r="G57">
        <v>2.89</v>
      </c>
      <c r="H57">
        <v>4.38</v>
      </c>
      <c r="I57">
        <v>4.21</v>
      </c>
      <c r="J57">
        <v>3.2</v>
      </c>
      <c r="K57">
        <v>5.05</v>
      </c>
      <c r="L57">
        <v>4.1399999999999997</v>
      </c>
      <c r="M57">
        <v>6.46</v>
      </c>
      <c r="N57">
        <v>8.4499999999999993</v>
      </c>
      <c r="O57">
        <v>11.13</v>
      </c>
      <c r="P57">
        <v>9.89</v>
      </c>
      <c r="Q57">
        <v>9.16</v>
      </c>
      <c r="R57">
        <v>7.77</v>
      </c>
      <c r="S57">
        <v>6.47</v>
      </c>
      <c r="T57">
        <v>7.21</v>
      </c>
      <c r="U57">
        <v>10.3</v>
      </c>
      <c r="V57">
        <v>14.24</v>
      </c>
      <c r="W57">
        <v>7.48</v>
      </c>
    </row>
    <row r="58" spans="1:23" x14ac:dyDescent="0.25">
      <c r="A58" s="5" t="s">
        <v>138</v>
      </c>
      <c r="B58" s="5" t="s">
        <v>139</v>
      </c>
      <c r="C58">
        <v>4.83</v>
      </c>
      <c r="D58">
        <v>4.9800000000000004</v>
      </c>
      <c r="E58">
        <v>3.31</v>
      </c>
      <c r="F58">
        <v>3.13</v>
      </c>
      <c r="G58">
        <v>5.6</v>
      </c>
      <c r="H58">
        <v>3.52</v>
      </c>
      <c r="I58">
        <v>4.47</v>
      </c>
      <c r="J58">
        <v>7.81</v>
      </c>
      <c r="K58">
        <v>6</v>
      </c>
      <c r="L58">
        <v>6.54</v>
      </c>
      <c r="M58">
        <v>5.13</v>
      </c>
      <c r="N58">
        <v>5.27</v>
      </c>
      <c r="O58">
        <v>2.82</v>
      </c>
      <c r="P58">
        <v>3.27</v>
      </c>
      <c r="Q58">
        <v>8</v>
      </c>
      <c r="R58">
        <v>3.49</v>
      </c>
      <c r="S58">
        <v>3.88</v>
      </c>
      <c r="T58">
        <v>4.5199999999999996</v>
      </c>
      <c r="U58">
        <v>2.73</v>
      </c>
      <c r="V58">
        <v>2.96</v>
      </c>
      <c r="W58">
        <v>2.6</v>
      </c>
    </row>
    <row r="59" spans="1:23" x14ac:dyDescent="0.25">
      <c r="A59" s="5" t="s">
        <v>140</v>
      </c>
      <c r="B59" s="5" t="s">
        <v>141</v>
      </c>
      <c r="C59">
        <v>7.1</v>
      </c>
      <c r="D59">
        <v>17.3</v>
      </c>
      <c r="E59">
        <v>20.3</v>
      </c>
      <c r="F59">
        <v>-64.599999999999994</v>
      </c>
      <c r="G59">
        <v>-40.299999999999997</v>
      </c>
      <c r="H59">
        <v>-11.6</v>
      </c>
      <c r="I59">
        <v>8.4</v>
      </c>
      <c r="J59">
        <v>8.1999999999999993</v>
      </c>
      <c r="K59">
        <v>-7</v>
      </c>
      <c r="L59">
        <v>13.4</v>
      </c>
      <c r="M59">
        <v>15.1</v>
      </c>
      <c r="N59">
        <v>2.4</v>
      </c>
      <c r="O59">
        <v>7.6</v>
      </c>
      <c r="P59">
        <v>7.5</v>
      </c>
      <c r="Q59">
        <v>12.9</v>
      </c>
      <c r="R59">
        <v>9.8000000000000007</v>
      </c>
      <c r="S59">
        <v>13.7</v>
      </c>
      <c r="T59">
        <v>11.1</v>
      </c>
      <c r="U59">
        <v>5.2</v>
      </c>
      <c r="V59">
        <v>8.9</v>
      </c>
      <c r="W59">
        <v>12.3</v>
      </c>
    </row>
    <row r="60" spans="1:23" x14ac:dyDescent="0.25">
      <c r="A60" s="5" t="s">
        <v>142</v>
      </c>
      <c r="B60" s="5" t="s">
        <v>143</v>
      </c>
      <c r="C60">
        <v>17.25</v>
      </c>
      <c r="D60">
        <v>55.97</v>
      </c>
      <c r="E60">
        <v>97.95</v>
      </c>
      <c r="F60">
        <v>800.95</v>
      </c>
      <c r="G60">
        <v>-42.6</v>
      </c>
      <c r="H60">
        <v>-12.85</v>
      </c>
      <c r="I60">
        <v>6.4</v>
      </c>
      <c r="J60">
        <v>6.34</v>
      </c>
      <c r="K60">
        <v>-6.21</v>
      </c>
      <c r="L60">
        <v>14.05</v>
      </c>
      <c r="M60">
        <v>20.81</v>
      </c>
      <c r="N60">
        <v>3.67</v>
      </c>
      <c r="O60">
        <v>14.59</v>
      </c>
      <c r="P60">
        <v>10.57</v>
      </c>
      <c r="Q60">
        <v>16.649999999999999</v>
      </c>
      <c r="R60">
        <v>12.93</v>
      </c>
      <c r="S60">
        <v>15.61</v>
      </c>
      <c r="T60">
        <v>10.83</v>
      </c>
      <c r="U60">
        <v>8.3699999999999992</v>
      </c>
      <c r="V60">
        <v>12.73</v>
      </c>
      <c r="W60">
        <v>18.91</v>
      </c>
    </row>
    <row r="61" spans="1:23" x14ac:dyDescent="0.25">
      <c r="A61" s="5" t="s">
        <v>144</v>
      </c>
      <c r="B61" s="5" t="s">
        <v>145</v>
      </c>
      <c r="C61">
        <v>3.69</v>
      </c>
      <c r="D61">
        <v>10.65</v>
      </c>
      <c r="E61">
        <v>10.07</v>
      </c>
      <c r="F61">
        <v>-21.57</v>
      </c>
      <c r="G61">
        <v>-5.95</v>
      </c>
      <c r="H61">
        <v>-2.8</v>
      </c>
      <c r="I61">
        <v>1.72</v>
      </c>
      <c r="J61">
        <v>1.65</v>
      </c>
      <c r="K61">
        <v>-1.93</v>
      </c>
      <c r="L61">
        <v>6.17</v>
      </c>
      <c r="M61">
        <v>10.029999999999999</v>
      </c>
      <c r="N61">
        <v>1.42</v>
      </c>
      <c r="O61">
        <v>10.18</v>
      </c>
      <c r="P61">
        <v>7.46</v>
      </c>
      <c r="Q61">
        <v>13.13</v>
      </c>
      <c r="R61">
        <v>8.84</v>
      </c>
      <c r="S61">
        <v>10.02</v>
      </c>
      <c r="T61">
        <v>7.49</v>
      </c>
      <c r="U61">
        <v>2.57</v>
      </c>
      <c r="V61">
        <v>4.3</v>
      </c>
      <c r="W61">
        <v>5.92</v>
      </c>
    </row>
    <row r="62" spans="1:23" x14ac:dyDescent="0.25">
      <c r="A62" s="5" t="s">
        <v>146</v>
      </c>
      <c r="B62" s="5" t="s">
        <v>147</v>
      </c>
      <c r="C62">
        <v>3.29</v>
      </c>
      <c r="D62">
        <v>8.2100000000000009</v>
      </c>
      <c r="E62">
        <v>9.41</v>
      </c>
      <c r="F62">
        <v>-10.69</v>
      </c>
      <c r="G62">
        <v>-4.37</v>
      </c>
      <c r="H62">
        <v>-0.37</v>
      </c>
      <c r="I62">
        <v>3.59</v>
      </c>
      <c r="J62">
        <v>3.43</v>
      </c>
      <c r="K62">
        <v>0.39</v>
      </c>
      <c r="L62">
        <v>3.83</v>
      </c>
      <c r="M62">
        <v>5.5</v>
      </c>
      <c r="N62">
        <v>0.81</v>
      </c>
      <c r="O62">
        <v>5.25</v>
      </c>
      <c r="P62">
        <v>3.97</v>
      </c>
      <c r="Q62">
        <v>5.85</v>
      </c>
      <c r="R62">
        <v>3.8</v>
      </c>
      <c r="S62">
        <v>4.1500000000000004</v>
      </c>
      <c r="T62">
        <v>2.46</v>
      </c>
      <c r="U62">
        <v>2.0699999999999998</v>
      </c>
      <c r="V62">
        <v>3.36</v>
      </c>
      <c r="W62">
        <v>5.32</v>
      </c>
    </row>
    <row r="63" spans="1:23" x14ac:dyDescent="0.25">
      <c r="A63" s="5" t="s">
        <v>148</v>
      </c>
      <c r="B63" s="5" t="s">
        <v>148</v>
      </c>
      <c r="C63">
        <v>1.59</v>
      </c>
      <c r="D63">
        <v>5.93</v>
      </c>
      <c r="E63">
        <v>7.02</v>
      </c>
      <c r="F63">
        <v>-13.27</v>
      </c>
      <c r="G63">
        <v>-6.16</v>
      </c>
      <c r="H63">
        <v>-2.5099999999999998</v>
      </c>
      <c r="I63">
        <v>1.64</v>
      </c>
      <c r="J63">
        <v>1.58</v>
      </c>
      <c r="K63">
        <v>-1.45</v>
      </c>
      <c r="L63">
        <v>3.83</v>
      </c>
      <c r="M63">
        <v>5.5</v>
      </c>
      <c r="N63">
        <v>0.81</v>
      </c>
      <c r="O63">
        <v>5.25</v>
      </c>
      <c r="P63">
        <v>3.97</v>
      </c>
      <c r="Q63">
        <v>5.85</v>
      </c>
      <c r="R63">
        <v>3.8</v>
      </c>
      <c r="S63">
        <v>4.1500000000000004</v>
      </c>
      <c r="T63">
        <v>2.46</v>
      </c>
      <c r="U63">
        <v>2.0699999999999998</v>
      </c>
      <c r="V63">
        <v>3.36</v>
      </c>
      <c r="W63">
        <v>5.32</v>
      </c>
    </row>
    <row r="64" spans="1:23" x14ac:dyDescent="0.25">
      <c r="A64" s="5" t="s">
        <v>149</v>
      </c>
      <c r="B64" s="5" t="s">
        <v>150</v>
      </c>
      <c r="C64">
        <v>22.44</v>
      </c>
      <c r="D64">
        <v>43.15</v>
      </c>
      <c r="E64">
        <v>28.21</v>
      </c>
      <c r="F64">
        <v>27.32</v>
      </c>
      <c r="G64">
        <v>35.25</v>
      </c>
      <c r="H64">
        <v>33.909999999999997</v>
      </c>
      <c r="I64">
        <v>27.56</v>
      </c>
      <c r="J64">
        <v>31.24</v>
      </c>
      <c r="K64">
        <v>33.130000000000003</v>
      </c>
      <c r="L64">
        <v>30.24</v>
      </c>
      <c r="M64">
        <v>25.92</v>
      </c>
      <c r="N64">
        <v>32.229999999999997</v>
      </c>
      <c r="O64">
        <v>22.94</v>
      </c>
      <c r="P64">
        <v>24.28</v>
      </c>
      <c r="Q64">
        <v>32.89</v>
      </c>
      <c r="R64">
        <v>29.02</v>
      </c>
      <c r="S64">
        <v>27.98</v>
      </c>
      <c r="T64">
        <v>27.94</v>
      </c>
      <c r="U64">
        <v>36.74</v>
      </c>
      <c r="V64">
        <v>38.97</v>
      </c>
      <c r="W64">
        <v>29.77</v>
      </c>
    </row>
    <row r="65" spans="1:23" x14ac:dyDescent="0.25">
      <c r="A65" s="5" t="s">
        <v>151</v>
      </c>
      <c r="B65" s="5" t="s">
        <v>152</v>
      </c>
      <c r="C65">
        <v>9.2100000000000009</v>
      </c>
      <c r="D65">
        <v>10.6</v>
      </c>
      <c r="E65">
        <v>7.16</v>
      </c>
      <c r="F65">
        <v>-1.66</v>
      </c>
      <c r="G65">
        <v>14.45</v>
      </c>
      <c r="H65">
        <v>19.559999999999999</v>
      </c>
      <c r="I65">
        <v>25.6</v>
      </c>
      <c r="J65">
        <v>24.89</v>
      </c>
      <c r="K65">
        <v>23.38</v>
      </c>
      <c r="L65">
        <v>27.25</v>
      </c>
      <c r="M65">
        <v>26.43</v>
      </c>
      <c r="N65">
        <v>21.95</v>
      </c>
      <c r="O65">
        <v>35.96</v>
      </c>
      <c r="P65">
        <v>37.6</v>
      </c>
      <c r="Q65">
        <v>35.15</v>
      </c>
      <c r="R65">
        <v>29.42</v>
      </c>
      <c r="S65">
        <v>26.62</v>
      </c>
      <c r="T65">
        <v>22.69</v>
      </c>
      <c r="U65">
        <v>24.7</v>
      </c>
      <c r="V65">
        <v>26.39</v>
      </c>
      <c r="W65">
        <v>28.13</v>
      </c>
    </row>
    <row r="66" spans="1:23" x14ac:dyDescent="0.25">
      <c r="A66" s="5" t="s">
        <v>153</v>
      </c>
      <c r="B66" s="5" t="s">
        <v>154</v>
      </c>
      <c r="C66">
        <v>90.79</v>
      </c>
      <c r="D66">
        <v>89.4</v>
      </c>
      <c r="E66">
        <v>92.84</v>
      </c>
      <c r="F66">
        <v>101.66</v>
      </c>
      <c r="G66">
        <v>85.55</v>
      </c>
      <c r="H66">
        <v>80.44</v>
      </c>
      <c r="I66">
        <v>74.400000000000006</v>
      </c>
      <c r="J66">
        <v>75.11</v>
      </c>
      <c r="K66">
        <v>76.62</v>
      </c>
      <c r="L66">
        <v>72.75</v>
      </c>
      <c r="M66">
        <v>73.569999999999993</v>
      </c>
      <c r="N66">
        <v>78.05</v>
      </c>
      <c r="O66">
        <v>64.040000000000006</v>
      </c>
      <c r="P66">
        <v>62.4</v>
      </c>
      <c r="Q66">
        <v>64.849999999999994</v>
      </c>
      <c r="R66">
        <v>70.58</v>
      </c>
      <c r="S66">
        <v>73.38</v>
      </c>
      <c r="T66">
        <v>77.31</v>
      </c>
      <c r="U66">
        <v>75.3</v>
      </c>
      <c r="V66">
        <v>73.61</v>
      </c>
      <c r="W66">
        <v>71.87</v>
      </c>
    </row>
    <row r="67" spans="1:23" x14ac:dyDescent="0.25">
      <c r="A67" s="5" t="s">
        <v>155</v>
      </c>
      <c r="B67" s="5" t="s">
        <v>156</v>
      </c>
      <c r="C67">
        <v>985.89</v>
      </c>
      <c r="D67">
        <v>843.45</v>
      </c>
      <c r="E67">
        <v>1296</v>
      </c>
      <c r="F67">
        <v>-6138</v>
      </c>
      <c r="G67">
        <v>592.03</v>
      </c>
      <c r="H67">
        <v>411.25</v>
      </c>
      <c r="I67">
        <v>290.57</v>
      </c>
      <c r="J67">
        <v>301.70999999999998</v>
      </c>
      <c r="K67">
        <v>327.77</v>
      </c>
      <c r="L67">
        <v>267.02999999999997</v>
      </c>
      <c r="M67">
        <v>278.3</v>
      </c>
      <c r="N67">
        <v>355.64</v>
      </c>
      <c r="O67">
        <v>178.07</v>
      </c>
      <c r="P67">
        <v>165.93</v>
      </c>
      <c r="Q67">
        <v>184.51</v>
      </c>
      <c r="R67">
        <v>239.87</v>
      </c>
      <c r="S67">
        <v>275.66000000000003</v>
      </c>
      <c r="T67">
        <v>340.75</v>
      </c>
      <c r="U67">
        <v>304.89999999999998</v>
      </c>
      <c r="V67">
        <v>278.89</v>
      </c>
      <c r="W67">
        <v>255.52</v>
      </c>
    </row>
    <row r="68" spans="1:23" x14ac:dyDescent="0.25">
      <c r="A68" s="5" t="s">
        <v>303</v>
      </c>
      <c r="B68" s="5" t="s">
        <v>304</v>
      </c>
      <c r="C68">
        <v>20.94</v>
      </c>
      <c r="D68">
        <v>22.31</v>
      </c>
      <c r="E68">
        <v>20.99</v>
      </c>
      <c r="F68">
        <v>14.93</v>
      </c>
      <c r="G68">
        <v>10.210000000000001</v>
      </c>
      <c r="H68">
        <v>11.55</v>
      </c>
      <c r="I68">
        <v>11.57</v>
      </c>
      <c r="J68">
        <v>12.54</v>
      </c>
      <c r="K68">
        <v>13.15</v>
      </c>
      <c r="L68">
        <v>20.34</v>
      </c>
      <c r="M68">
        <v>23.57</v>
      </c>
      <c r="N68">
        <v>22.88</v>
      </c>
      <c r="O68">
        <v>26.16</v>
      </c>
      <c r="P68">
        <v>17.55</v>
      </c>
      <c r="Q68">
        <v>19.62</v>
      </c>
      <c r="R68">
        <v>23.2</v>
      </c>
      <c r="S68">
        <v>21.05</v>
      </c>
      <c r="T68">
        <v>25.25</v>
      </c>
      <c r="U68">
        <v>14.77</v>
      </c>
      <c r="V68">
        <v>13.47</v>
      </c>
    </row>
    <row r="69" spans="1:23" x14ac:dyDescent="0.25">
      <c r="A69" s="5" t="s">
        <v>157</v>
      </c>
      <c r="B69" s="5" t="s">
        <v>158</v>
      </c>
      <c r="C69">
        <v>22.44</v>
      </c>
      <c r="D69">
        <v>43.15</v>
      </c>
      <c r="E69">
        <v>28.21</v>
      </c>
      <c r="F69">
        <v>27.32</v>
      </c>
      <c r="G69">
        <v>35.25</v>
      </c>
      <c r="H69">
        <v>33.909999999999997</v>
      </c>
      <c r="I69">
        <v>27.56</v>
      </c>
      <c r="J69">
        <v>31.24</v>
      </c>
      <c r="K69">
        <v>33.130000000000003</v>
      </c>
      <c r="L69">
        <v>30.24</v>
      </c>
      <c r="M69">
        <v>25.92</v>
      </c>
      <c r="N69">
        <v>32.229999999999997</v>
      </c>
      <c r="O69">
        <v>22.94</v>
      </c>
      <c r="P69">
        <v>24.28</v>
      </c>
      <c r="Q69">
        <v>32.89</v>
      </c>
      <c r="R69">
        <v>29.02</v>
      </c>
      <c r="S69">
        <v>27.98</v>
      </c>
      <c r="T69">
        <v>27.94</v>
      </c>
      <c r="U69">
        <v>36.74</v>
      </c>
      <c r="V69">
        <v>38.97</v>
      </c>
    </row>
    <row r="70" spans="1:23" x14ac:dyDescent="0.25">
      <c r="A70" s="5" t="s">
        <v>159</v>
      </c>
      <c r="B70" s="5" t="s">
        <v>160</v>
      </c>
      <c r="C70">
        <v>3.69</v>
      </c>
      <c r="D70">
        <v>10.65</v>
      </c>
      <c r="E70">
        <v>10.07</v>
      </c>
      <c r="F70">
        <v>-21.57</v>
      </c>
      <c r="G70">
        <v>-5.95</v>
      </c>
      <c r="H70">
        <v>-2.8</v>
      </c>
      <c r="I70">
        <v>1.72</v>
      </c>
      <c r="J70">
        <v>1.65</v>
      </c>
      <c r="K70">
        <v>-1.93</v>
      </c>
      <c r="L70">
        <v>6.17</v>
      </c>
      <c r="M70">
        <v>10.029999999999999</v>
      </c>
      <c r="N70">
        <v>1.42</v>
      </c>
      <c r="O70">
        <v>10.18</v>
      </c>
      <c r="P70">
        <v>7.46</v>
      </c>
      <c r="Q70">
        <v>13.13</v>
      </c>
      <c r="R70">
        <v>8.84</v>
      </c>
      <c r="S70">
        <v>10.02</v>
      </c>
      <c r="T70">
        <v>7.49</v>
      </c>
      <c r="U70">
        <v>2.57</v>
      </c>
      <c r="V70">
        <v>4.3</v>
      </c>
    </row>
    <row r="71" spans="1:23" x14ac:dyDescent="0.25">
      <c r="A71" s="5" t="s">
        <v>161</v>
      </c>
      <c r="B71" s="5" t="s">
        <v>162</v>
      </c>
      <c r="C71">
        <v>3.19</v>
      </c>
      <c r="D71">
        <v>13.06</v>
      </c>
      <c r="E71">
        <v>11.97</v>
      </c>
      <c r="F71">
        <v>-1.05</v>
      </c>
      <c r="G71">
        <v>-3.57</v>
      </c>
      <c r="H71">
        <v>-0.52</v>
      </c>
      <c r="I71">
        <v>4.16</v>
      </c>
      <c r="J71">
        <v>3.51</v>
      </c>
      <c r="K71">
        <v>-0.66</v>
      </c>
      <c r="L71">
        <v>11.86</v>
      </c>
      <c r="M71">
        <v>17.04</v>
      </c>
      <c r="N71">
        <v>5.56</v>
      </c>
      <c r="O71">
        <v>14.78</v>
      </c>
      <c r="P71">
        <v>7.28</v>
      </c>
      <c r="Q71">
        <v>13.09</v>
      </c>
      <c r="R71">
        <v>14.73</v>
      </c>
      <c r="S71">
        <v>12.72</v>
      </c>
      <c r="T71">
        <v>1.57</v>
      </c>
      <c r="U71">
        <v>4.03</v>
      </c>
      <c r="V71">
        <v>7.97</v>
      </c>
    </row>
    <row r="72" spans="1:23" x14ac:dyDescent="0.25">
      <c r="A72" s="5" t="s">
        <v>163</v>
      </c>
      <c r="B72" s="5" t="s">
        <v>164</v>
      </c>
      <c r="C72">
        <v>43.01</v>
      </c>
      <c r="D72">
        <v>55.7</v>
      </c>
      <c r="E72">
        <v>69.63</v>
      </c>
      <c r="F72">
        <v>61.5</v>
      </c>
      <c r="G72">
        <v>103.45</v>
      </c>
      <c r="H72">
        <v>89.95</v>
      </c>
      <c r="I72">
        <v>95.02</v>
      </c>
      <c r="J72">
        <v>95.42</v>
      </c>
      <c r="K72">
        <v>75.260000000000005</v>
      </c>
      <c r="L72">
        <v>62.02</v>
      </c>
      <c r="M72">
        <v>54.85</v>
      </c>
      <c r="N72">
        <v>56.6</v>
      </c>
      <c r="O72">
        <v>51.54</v>
      </c>
      <c r="P72">
        <v>53.26</v>
      </c>
      <c r="Q72">
        <v>44.56</v>
      </c>
      <c r="R72">
        <v>43.05</v>
      </c>
      <c r="S72">
        <v>41.45</v>
      </c>
      <c r="T72">
        <v>32.78</v>
      </c>
      <c r="U72">
        <v>80.430000000000007</v>
      </c>
      <c r="V72">
        <v>78.13</v>
      </c>
    </row>
    <row r="73" spans="1:23" x14ac:dyDescent="0.25">
      <c r="A73" s="5" t="s">
        <v>165</v>
      </c>
      <c r="B73" s="5" t="s">
        <v>166</v>
      </c>
      <c r="C73">
        <v>75.31</v>
      </c>
      <c r="D73">
        <v>54.65</v>
      </c>
      <c r="E73">
        <v>70.16</v>
      </c>
      <c r="F73">
        <v>70.42</v>
      </c>
      <c r="G73">
        <v>61.14</v>
      </c>
      <c r="H73">
        <v>61.18</v>
      </c>
      <c r="I73">
        <v>66.88</v>
      </c>
      <c r="J73">
        <v>64.89</v>
      </c>
      <c r="K73">
        <v>63.5</v>
      </c>
      <c r="L73">
        <v>68.14</v>
      </c>
      <c r="M73">
        <v>72.06</v>
      </c>
      <c r="N73">
        <v>66.209999999999994</v>
      </c>
      <c r="O73">
        <v>76.22</v>
      </c>
      <c r="P73">
        <v>74.540000000000006</v>
      </c>
      <c r="Q73">
        <v>65.180000000000007</v>
      </c>
      <c r="R73">
        <v>69.319999999999993</v>
      </c>
      <c r="S73">
        <v>70.3</v>
      </c>
      <c r="T73">
        <v>68.989999999999995</v>
      </c>
      <c r="U73">
        <v>60.62</v>
      </c>
      <c r="V73">
        <v>59.63</v>
      </c>
    </row>
    <row r="74" spans="1:23" x14ac:dyDescent="0.25">
      <c r="A74" s="5" t="s">
        <v>167</v>
      </c>
      <c r="B74" s="5" t="s">
        <v>168</v>
      </c>
      <c r="C74">
        <v>1.59</v>
      </c>
      <c r="D74">
        <v>5.93</v>
      </c>
      <c r="E74">
        <v>7.02</v>
      </c>
      <c r="F74">
        <v>-13.27</v>
      </c>
      <c r="G74">
        <v>-6.16</v>
      </c>
      <c r="H74">
        <v>-2.5099999999999998</v>
      </c>
      <c r="I74">
        <v>1.64</v>
      </c>
      <c r="J74">
        <v>1.58</v>
      </c>
      <c r="K74">
        <v>-1.45</v>
      </c>
      <c r="L74">
        <v>3.83</v>
      </c>
      <c r="M74">
        <v>5.5</v>
      </c>
      <c r="N74">
        <v>0.81</v>
      </c>
      <c r="O74">
        <v>5.25</v>
      </c>
      <c r="P74">
        <v>3.97</v>
      </c>
      <c r="Q74">
        <v>5.85</v>
      </c>
      <c r="R74">
        <v>3.8</v>
      </c>
      <c r="S74">
        <v>4.1500000000000004</v>
      </c>
      <c r="T74">
        <v>2.46</v>
      </c>
      <c r="U74">
        <v>2.0699999999999998</v>
      </c>
      <c r="V74">
        <v>3.36</v>
      </c>
    </row>
    <row r="75" spans="1:23" x14ac:dyDescent="0.25">
      <c r="A75" s="5" t="s">
        <v>169</v>
      </c>
      <c r="B75" s="5" t="s">
        <v>170</v>
      </c>
      <c r="C75">
        <v>1.86</v>
      </c>
      <c r="D75">
        <v>10.119999999999999</v>
      </c>
      <c r="E75">
        <v>11.13</v>
      </c>
      <c r="F75">
        <v>-1.01</v>
      </c>
      <c r="G75">
        <v>-5.24</v>
      </c>
      <c r="H75">
        <v>-0.65</v>
      </c>
      <c r="I75">
        <v>5.3</v>
      </c>
      <c r="J75">
        <v>4.54</v>
      </c>
      <c r="K75">
        <v>-0.71</v>
      </c>
      <c r="L75">
        <v>9.77</v>
      </c>
      <c r="M75">
        <v>12.43</v>
      </c>
      <c r="N75">
        <v>4.88</v>
      </c>
      <c r="O75">
        <v>9.7200000000000006</v>
      </c>
      <c r="P75">
        <v>4.93</v>
      </c>
      <c r="Q75" t="s">
        <v>67</v>
      </c>
      <c r="R75" t="s">
        <v>67</v>
      </c>
      <c r="S75" t="s">
        <v>67</v>
      </c>
      <c r="T75" t="s">
        <v>67</v>
      </c>
      <c r="U75" t="s">
        <v>67</v>
      </c>
      <c r="V75" t="s">
        <v>67</v>
      </c>
    </row>
    <row r="76" spans="1:23" x14ac:dyDescent="0.25">
      <c r="A76" s="5" t="s">
        <v>171</v>
      </c>
      <c r="B76" s="5" t="s">
        <v>172</v>
      </c>
      <c r="C76">
        <v>12.23</v>
      </c>
      <c r="D76">
        <v>19.399999999999999</v>
      </c>
      <c r="E76">
        <v>10.210000000000001</v>
      </c>
      <c r="F76">
        <v>-2.35</v>
      </c>
      <c r="G76">
        <v>23.63</v>
      </c>
      <c r="H76">
        <v>31.97</v>
      </c>
      <c r="I76">
        <v>38.28</v>
      </c>
      <c r="J76">
        <v>38.36</v>
      </c>
      <c r="K76">
        <v>36.82</v>
      </c>
      <c r="L76">
        <v>39.979999999999997</v>
      </c>
      <c r="M76">
        <v>36.68</v>
      </c>
      <c r="N76">
        <v>33.15</v>
      </c>
      <c r="O76">
        <v>47.18</v>
      </c>
      <c r="P76">
        <v>50.45</v>
      </c>
      <c r="Q76">
        <v>53.92</v>
      </c>
      <c r="R76">
        <v>42.44</v>
      </c>
      <c r="S76">
        <v>37.869999999999997</v>
      </c>
      <c r="T76">
        <v>32.89</v>
      </c>
      <c r="U76">
        <v>40.74</v>
      </c>
      <c r="V76">
        <v>44.26</v>
      </c>
    </row>
    <row r="77" spans="1:23" x14ac:dyDescent="0.25">
      <c r="A77" s="5" t="s">
        <v>173</v>
      </c>
      <c r="B77" s="5" t="s">
        <v>174</v>
      </c>
      <c r="C77">
        <v>85.03</v>
      </c>
      <c r="D77">
        <v>153.6</v>
      </c>
      <c r="E77">
        <v>112.4</v>
      </c>
      <c r="F77">
        <v>75.260000000000005</v>
      </c>
      <c r="G77">
        <v>119.85</v>
      </c>
      <c r="H77">
        <v>119.59</v>
      </c>
      <c r="I77">
        <v>108.22</v>
      </c>
      <c r="J77">
        <v>119.82</v>
      </c>
      <c r="K77">
        <v>109.8</v>
      </c>
      <c r="L77">
        <v>122.56</v>
      </c>
      <c r="M77">
        <v>104.53</v>
      </c>
      <c r="N77">
        <v>90.95</v>
      </c>
      <c r="O77">
        <v>105.81</v>
      </c>
      <c r="P77">
        <v>113.58</v>
      </c>
      <c r="Q77" t="s">
        <v>67</v>
      </c>
      <c r="R77" t="s">
        <v>67</v>
      </c>
      <c r="S77" t="s">
        <v>67</v>
      </c>
      <c r="T77" t="s">
        <v>67</v>
      </c>
      <c r="U77" t="s">
        <v>67</v>
      </c>
      <c r="V77" t="s">
        <v>67</v>
      </c>
    </row>
    <row r="78" spans="1:23" x14ac:dyDescent="0.25">
      <c r="A78" s="5" t="s">
        <v>175</v>
      </c>
      <c r="B78" s="5" t="s">
        <v>176</v>
      </c>
      <c r="C78">
        <v>22395.68</v>
      </c>
      <c r="D78">
        <v>14658.66</v>
      </c>
      <c r="E78">
        <v>-14878.76</v>
      </c>
      <c r="F78">
        <v>5062.53</v>
      </c>
      <c r="G78">
        <v>5782.89</v>
      </c>
      <c r="H78">
        <v>8764.3799999999992</v>
      </c>
      <c r="I78">
        <v>8424.2099999999991</v>
      </c>
      <c r="J78">
        <v>6403.2000000000007</v>
      </c>
      <c r="K78">
        <v>10105.049999999999</v>
      </c>
      <c r="L78">
        <v>8284.14</v>
      </c>
      <c r="M78">
        <v>12926.46</v>
      </c>
      <c r="N78">
        <v>16908.45</v>
      </c>
      <c r="O78">
        <v>22271.13</v>
      </c>
      <c r="P78">
        <v>20531.64</v>
      </c>
      <c r="Q78">
        <v>19016.16</v>
      </c>
      <c r="R78">
        <v>16130.52</v>
      </c>
      <c r="S78">
        <v>13431.72</v>
      </c>
      <c r="T78">
        <v>14967.96</v>
      </c>
      <c r="U78">
        <v>21382.799999999999</v>
      </c>
      <c r="V78">
        <v>32609.599999999999</v>
      </c>
    </row>
    <row r="79" spans="1:23" x14ac:dyDescent="0.25">
      <c r="A79" s="5" t="s">
        <v>177</v>
      </c>
      <c r="B79" s="5" t="s">
        <v>178</v>
      </c>
      <c r="C79">
        <v>-440</v>
      </c>
      <c r="D79">
        <v>0</v>
      </c>
      <c r="E79">
        <v>-200</v>
      </c>
      <c r="F79">
        <v>0</v>
      </c>
      <c r="G79">
        <v>0</v>
      </c>
      <c r="H79">
        <v>0</v>
      </c>
      <c r="I79">
        <v>0</v>
      </c>
      <c r="J79">
        <v>0</v>
      </c>
      <c r="K79">
        <v>0</v>
      </c>
      <c r="L79">
        <v>0</v>
      </c>
      <c r="M79">
        <v>0</v>
      </c>
      <c r="N79">
        <v>0</v>
      </c>
      <c r="O79">
        <v>75</v>
      </c>
      <c r="P79">
        <v>0</v>
      </c>
      <c r="Q79">
        <v>0</v>
      </c>
      <c r="R79">
        <v>0</v>
      </c>
      <c r="S79">
        <v>0</v>
      </c>
      <c r="T79">
        <v>0</v>
      </c>
      <c r="U79">
        <v>214</v>
      </c>
      <c r="V79">
        <v>-782</v>
      </c>
    </row>
    <row r="80" spans="1:23" x14ac:dyDescent="0.25">
      <c r="A80" s="5" t="s">
        <v>179</v>
      </c>
      <c r="B80" s="5" t="s">
        <v>180</v>
      </c>
      <c r="C80">
        <v>40.1</v>
      </c>
      <c r="D80">
        <v>-22.33</v>
      </c>
      <c r="E80">
        <v>-0.55000000000000004</v>
      </c>
      <c r="F80">
        <v>-66.69</v>
      </c>
      <c r="G80">
        <v>4.03</v>
      </c>
      <c r="H80">
        <v>-8.99</v>
      </c>
      <c r="I80">
        <v>-7.3</v>
      </c>
      <c r="J80">
        <v>16.47</v>
      </c>
      <c r="K80">
        <v>21.34</v>
      </c>
      <c r="L80">
        <v>13.25</v>
      </c>
      <c r="M80">
        <v>-5.81</v>
      </c>
      <c r="N80">
        <v>25.61</v>
      </c>
      <c r="O80">
        <v>4.43</v>
      </c>
      <c r="P80">
        <v>20.14</v>
      </c>
      <c r="Q80">
        <v>14.86</v>
      </c>
      <c r="R80">
        <v>5.91</v>
      </c>
      <c r="S80">
        <v>25.11</v>
      </c>
      <c r="T80">
        <v>-53.48</v>
      </c>
      <c r="U80">
        <v>-4</v>
      </c>
      <c r="V80">
        <v>64.27</v>
      </c>
    </row>
    <row r="81" spans="1:22" x14ac:dyDescent="0.25">
      <c r="A81" s="5" t="s">
        <v>181</v>
      </c>
      <c r="B81" s="5" t="s">
        <v>182</v>
      </c>
      <c r="C81">
        <v>5.74</v>
      </c>
      <c r="D81">
        <v>-29.86</v>
      </c>
      <c r="E81">
        <v>-21.07</v>
      </c>
      <c r="F81">
        <v>-23.88</v>
      </c>
      <c r="G81">
        <v>-4.09</v>
      </c>
      <c r="H81">
        <v>0.06</v>
      </c>
      <c r="I81">
        <v>10.17</v>
      </c>
      <c r="J81">
        <v>17.02</v>
      </c>
      <c r="K81">
        <v>9.59</v>
      </c>
      <c r="L81">
        <v>11.02</v>
      </c>
      <c r="M81">
        <v>8.08</v>
      </c>
      <c r="N81">
        <v>16.73</v>
      </c>
      <c r="O81">
        <v>13.14</v>
      </c>
      <c r="P81">
        <v>13.64</v>
      </c>
      <c r="Q81">
        <v>15.29</v>
      </c>
      <c r="R81">
        <v>-7.49</v>
      </c>
      <c r="S81">
        <v>-10.79</v>
      </c>
      <c r="T81">
        <v>2.2599999999999998</v>
      </c>
      <c r="U81" t="s">
        <v>67</v>
      </c>
      <c r="V81" t="s">
        <v>67</v>
      </c>
    </row>
    <row r="82" spans="1:22" x14ac:dyDescent="0.25">
      <c r="A82" s="5" t="s">
        <v>183</v>
      </c>
      <c r="B82" s="5" t="s">
        <v>184</v>
      </c>
      <c r="C82">
        <v>-9.09</v>
      </c>
      <c r="D82">
        <v>-18.91</v>
      </c>
      <c r="E82">
        <v>-15.9</v>
      </c>
      <c r="F82">
        <v>-12.5</v>
      </c>
      <c r="G82">
        <v>5.1100000000000003</v>
      </c>
      <c r="H82">
        <v>6.95</v>
      </c>
      <c r="I82">
        <v>7.59</v>
      </c>
      <c r="J82">
        <v>14.17</v>
      </c>
      <c r="K82">
        <v>11.76</v>
      </c>
      <c r="L82">
        <v>11.52</v>
      </c>
      <c r="M82">
        <v>11.85</v>
      </c>
      <c r="N82">
        <v>14.19</v>
      </c>
      <c r="O82">
        <v>14.09</v>
      </c>
      <c r="P82">
        <v>2.5099999999999998</v>
      </c>
      <c r="Q82">
        <v>-2.3199999999999998</v>
      </c>
      <c r="R82">
        <v>7.56</v>
      </c>
      <c r="S82" t="s">
        <v>67</v>
      </c>
      <c r="T82" t="s">
        <v>67</v>
      </c>
      <c r="U82" t="s">
        <v>67</v>
      </c>
      <c r="V82" t="s">
        <v>67</v>
      </c>
    </row>
    <row r="83" spans="1:22" x14ac:dyDescent="0.25">
      <c r="A83" s="5" t="s">
        <v>185</v>
      </c>
      <c r="B83" s="5" t="s">
        <v>186</v>
      </c>
      <c r="C83">
        <v>-1.07</v>
      </c>
      <c r="D83">
        <v>-5.66</v>
      </c>
      <c r="E83">
        <v>-0.86</v>
      </c>
      <c r="F83">
        <v>-0.37</v>
      </c>
      <c r="G83">
        <v>8.32</v>
      </c>
      <c r="H83">
        <v>9.4</v>
      </c>
      <c r="I83">
        <v>10.89</v>
      </c>
      <c r="J83">
        <v>14.13</v>
      </c>
      <c r="K83">
        <v>7.14</v>
      </c>
      <c r="L83">
        <v>4.5999999999999996</v>
      </c>
      <c r="M83">
        <v>9.6999999999999993</v>
      </c>
      <c r="N83" t="s">
        <v>67</v>
      </c>
      <c r="O83" t="s">
        <v>67</v>
      </c>
      <c r="P83" t="s">
        <v>67</v>
      </c>
      <c r="Q83" t="s">
        <v>67</v>
      </c>
      <c r="R83" t="s">
        <v>67</v>
      </c>
      <c r="S83" t="s">
        <v>67</v>
      </c>
      <c r="T83" t="s">
        <v>67</v>
      </c>
      <c r="U83" t="s">
        <v>67</v>
      </c>
      <c r="V83" t="s">
        <v>67</v>
      </c>
    </row>
    <row r="84" spans="1:22" x14ac:dyDescent="0.25">
      <c r="A84" s="5" t="s">
        <v>187</v>
      </c>
      <c r="B84" s="5" t="s">
        <v>188</v>
      </c>
      <c r="C84">
        <v>-51.41</v>
      </c>
      <c r="D84">
        <v>-17.89</v>
      </c>
      <c r="E84">
        <v>-146.44999999999999</v>
      </c>
      <c r="F84">
        <v>20.73</v>
      </c>
      <c r="G84">
        <v>121.49</v>
      </c>
      <c r="H84">
        <v>-247.53</v>
      </c>
      <c r="I84">
        <v>-3.38</v>
      </c>
      <c r="J84">
        <v>-199.91</v>
      </c>
      <c r="K84">
        <v>-137.91</v>
      </c>
      <c r="L84">
        <v>-30.29</v>
      </c>
      <c r="M84">
        <v>563.19000000000005</v>
      </c>
      <c r="N84">
        <v>-82.43</v>
      </c>
      <c r="O84">
        <v>42.46</v>
      </c>
      <c r="P84">
        <v>-31.73</v>
      </c>
      <c r="Q84">
        <v>70.709999999999994</v>
      </c>
      <c r="R84">
        <v>-6.63</v>
      </c>
      <c r="S84">
        <v>67.34</v>
      </c>
      <c r="T84">
        <v>35.6</v>
      </c>
      <c r="U84">
        <v>-42.63</v>
      </c>
      <c r="V84">
        <v>19.36</v>
      </c>
    </row>
    <row r="85" spans="1:22" x14ac:dyDescent="0.25">
      <c r="A85" s="5" t="s">
        <v>189</v>
      </c>
      <c r="B85" s="5" t="s">
        <v>190</v>
      </c>
      <c r="C85">
        <v>-71.92</v>
      </c>
      <c r="D85">
        <v>-47.87</v>
      </c>
      <c r="E85">
        <v>-1.41</v>
      </c>
      <c r="F85">
        <v>-35.1</v>
      </c>
      <c r="G85">
        <v>-43.14</v>
      </c>
      <c r="H85">
        <v>-150.27000000000001</v>
      </c>
      <c r="I85">
        <v>-113.73</v>
      </c>
      <c r="J85">
        <v>-122.7</v>
      </c>
      <c r="K85">
        <v>131.66</v>
      </c>
      <c r="L85">
        <v>150.16</v>
      </c>
      <c r="M85">
        <v>174.41</v>
      </c>
      <c r="N85">
        <v>-23.9</v>
      </c>
      <c r="O85">
        <v>27.15</v>
      </c>
      <c r="P85">
        <v>10.78</v>
      </c>
      <c r="Q85">
        <v>43.81</v>
      </c>
      <c r="R85">
        <v>32.1</v>
      </c>
      <c r="S85">
        <v>20.100000000000001</v>
      </c>
      <c r="T85">
        <v>4.1100000000000003</v>
      </c>
      <c r="U85" t="s">
        <v>67</v>
      </c>
      <c r="V85" t="s">
        <v>67</v>
      </c>
    </row>
    <row r="86" spans="1:22" x14ac:dyDescent="0.25">
      <c r="A86" s="5" t="s">
        <v>191</v>
      </c>
      <c r="B86" s="5" t="s">
        <v>192</v>
      </c>
      <c r="C86">
        <v>-14.71</v>
      </c>
      <c r="D86">
        <v>-53.93</v>
      </c>
      <c r="E86">
        <v>-51.03</v>
      </c>
      <c r="F86">
        <v>-61.72</v>
      </c>
      <c r="G86">
        <v>-93.45</v>
      </c>
      <c r="H86">
        <v>-123.8</v>
      </c>
      <c r="I86">
        <v>38.340000000000003</v>
      </c>
      <c r="J86">
        <v>22.53</v>
      </c>
      <c r="K86">
        <v>71</v>
      </c>
      <c r="L86">
        <v>92.24</v>
      </c>
      <c r="M86">
        <v>112.44</v>
      </c>
      <c r="N86">
        <v>-1.52</v>
      </c>
      <c r="O86">
        <v>28.43</v>
      </c>
      <c r="P86">
        <v>27.06</v>
      </c>
      <c r="Q86">
        <v>24.88</v>
      </c>
      <c r="R86">
        <v>14.61</v>
      </c>
      <c r="S86" t="s">
        <v>67</v>
      </c>
      <c r="T86" t="s">
        <v>67</v>
      </c>
      <c r="U86" t="s">
        <v>67</v>
      </c>
      <c r="V86" t="s">
        <v>67</v>
      </c>
    </row>
    <row r="87" spans="1:22" x14ac:dyDescent="0.25">
      <c r="A87" s="5" t="s">
        <v>193</v>
      </c>
      <c r="B87" s="5" t="s">
        <v>194</v>
      </c>
      <c r="C87">
        <v>-69.25</v>
      </c>
      <c r="D87">
        <v>-7.79</v>
      </c>
      <c r="E87">
        <v>-14.25</v>
      </c>
      <c r="F87">
        <v>4.6399999999999997</v>
      </c>
      <c r="G87">
        <v>-0.6</v>
      </c>
      <c r="H87">
        <v>-5.68</v>
      </c>
      <c r="I87">
        <v>18.41</v>
      </c>
      <c r="J87">
        <v>25.48</v>
      </c>
      <c r="K87">
        <v>49.03</v>
      </c>
      <c r="L87">
        <v>58.56</v>
      </c>
      <c r="M87">
        <v>63.52</v>
      </c>
      <c r="N87" t="s">
        <v>67</v>
      </c>
      <c r="O87" t="s">
        <v>67</v>
      </c>
      <c r="P87" t="s">
        <v>67</v>
      </c>
      <c r="Q87" t="s">
        <v>67</v>
      </c>
      <c r="R87" t="s">
        <v>67</v>
      </c>
      <c r="S87" t="s">
        <v>67</v>
      </c>
      <c r="T87" t="s">
        <v>67</v>
      </c>
      <c r="U87" t="s">
        <v>67</v>
      </c>
      <c r="V87" t="s">
        <v>67</v>
      </c>
    </row>
    <row r="88" spans="1:22" x14ac:dyDescent="0.25">
      <c r="A88" s="5" t="s">
        <v>195</v>
      </c>
      <c r="B88" s="5" t="s">
        <v>196</v>
      </c>
      <c r="C88">
        <v>-0.95</v>
      </c>
      <c r="D88">
        <v>-0.11</v>
      </c>
      <c r="E88">
        <v>-0.1</v>
      </c>
      <c r="F88" t="s">
        <v>67</v>
      </c>
      <c r="G88" t="s">
        <v>67</v>
      </c>
      <c r="H88" t="s">
        <v>67</v>
      </c>
      <c r="I88">
        <v>0.31</v>
      </c>
      <c r="J88">
        <v>0.54</v>
      </c>
      <c r="K88" t="s">
        <v>67</v>
      </c>
      <c r="L88">
        <v>0.08</v>
      </c>
      <c r="M88">
        <v>0.06</v>
      </c>
      <c r="N88">
        <v>-27.5</v>
      </c>
      <c r="O88">
        <v>0.46</v>
      </c>
      <c r="P88">
        <v>0.5</v>
      </c>
      <c r="Q88">
        <v>0.31</v>
      </c>
      <c r="R88">
        <v>0.7</v>
      </c>
      <c r="S88" t="s">
        <v>67</v>
      </c>
      <c r="T88" t="s">
        <v>67</v>
      </c>
      <c r="U88" t="s">
        <v>67</v>
      </c>
      <c r="V88" t="s">
        <v>67</v>
      </c>
    </row>
    <row r="89" spans="1:22" x14ac:dyDescent="0.25">
      <c r="A89" s="5" t="s">
        <v>197</v>
      </c>
      <c r="B89" s="5" t="s">
        <v>198</v>
      </c>
      <c r="C89">
        <v>-65.819999999999993</v>
      </c>
      <c r="D89">
        <v>-15.24</v>
      </c>
      <c r="E89">
        <v>-1234.79</v>
      </c>
      <c r="F89">
        <v>-90.22</v>
      </c>
      <c r="G89">
        <v>618.46</v>
      </c>
      <c r="H89">
        <v>-111.33</v>
      </c>
      <c r="I89">
        <v>9.68</v>
      </c>
      <c r="J89">
        <v>-722.06</v>
      </c>
      <c r="K89">
        <v>-106.73</v>
      </c>
      <c r="L89">
        <v>-21.16</v>
      </c>
      <c r="M89">
        <v>188.44</v>
      </c>
      <c r="N89">
        <v>-52.69</v>
      </c>
      <c r="O89">
        <v>112.07</v>
      </c>
      <c r="P89">
        <v>-33.22</v>
      </c>
      <c r="Q89">
        <v>2.0699999999999998</v>
      </c>
      <c r="R89">
        <v>22.64</v>
      </c>
      <c r="S89">
        <v>911.49</v>
      </c>
      <c r="T89">
        <v>-81.83</v>
      </c>
      <c r="U89">
        <v>-51.47</v>
      </c>
      <c r="V89">
        <v>56.86</v>
      </c>
    </row>
    <row r="90" spans="1:22" x14ac:dyDescent="0.25">
      <c r="A90" s="5" t="s">
        <v>199</v>
      </c>
      <c r="B90" s="5" t="s">
        <v>200</v>
      </c>
      <c r="C90">
        <v>-438.62</v>
      </c>
      <c r="D90">
        <v>-446.75</v>
      </c>
      <c r="E90">
        <v>-235.52</v>
      </c>
      <c r="F90">
        <v>138.97</v>
      </c>
      <c r="G90">
        <v>172.27</v>
      </c>
      <c r="H90">
        <v>-274.57</v>
      </c>
      <c r="I90">
        <v>-273.04000000000002</v>
      </c>
      <c r="J90">
        <v>-283.32</v>
      </c>
      <c r="K90">
        <v>20.18</v>
      </c>
      <c r="L90">
        <v>38.200000000000003</v>
      </c>
      <c r="M90">
        <v>82.61</v>
      </c>
      <c r="N90">
        <v>8.7200000000000006</v>
      </c>
      <c r="O90">
        <v>26.97</v>
      </c>
      <c r="P90">
        <v>-2.84</v>
      </c>
      <c r="Q90">
        <v>312.07</v>
      </c>
      <c r="R90">
        <v>284.10000000000002</v>
      </c>
      <c r="S90">
        <v>259.39999999999998</v>
      </c>
      <c r="T90">
        <v>-25.48</v>
      </c>
      <c r="U90" t="s">
        <v>67</v>
      </c>
      <c r="V90" t="s">
        <v>67</v>
      </c>
    </row>
    <row r="91" spans="1:22" x14ac:dyDescent="0.25">
      <c r="A91" s="5" t="s">
        <v>201</v>
      </c>
      <c r="B91" s="5" t="s">
        <v>202</v>
      </c>
      <c r="C91">
        <v>-157.52000000000001</v>
      </c>
      <c r="D91">
        <v>-166.62</v>
      </c>
      <c r="E91">
        <v>-161.63999999999999</v>
      </c>
      <c r="F91">
        <v>-59.09</v>
      </c>
      <c r="G91">
        <v>-62.4</v>
      </c>
      <c r="H91">
        <v>-190.32</v>
      </c>
      <c r="I91">
        <v>-130.37</v>
      </c>
      <c r="J91">
        <v>-142.84</v>
      </c>
      <c r="K91">
        <v>23.99</v>
      </c>
      <c r="L91">
        <v>38.69</v>
      </c>
      <c r="M91">
        <v>43.33</v>
      </c>
      <c r="N91">
        <v>10.17</v>
      </c>
      <c r="O91">
        <v>203.01</v>
      </c>
      <c r="P91">
        <v>164.23</v>
      </c>
      <c r="Q91">
        <v>160.58000000000001</v>
      </c>
      <c r="R91">
        <v>171.54</v>
      </c>
      <c r="S91" t="s">
        <v>67</v>
      </c>
      <c r="T91" t="s">
        <v>67</v>
      </c>
      <c r="U91" t="s">
        <v>67</v>
      </c>
      <c r="V91" t="s">
        <v>67</v>
      </c>
    </row>
    <row r="92" spans="1:22" x14ac:dyDescent="0.25">
      <c r="A92" s="5" t="s">
        <v>203</v>
      </c>
      <c r="B92" s="5" t="s">
        <v>204</v>
      </c>
      <c r="C92">
        <v>-173.92</v>
      </c>
      <c r="D92">
        <v>-148.5</v>
      </c>
      <c r="E92">
        <v>-152.24</v>
      </c>
      <c r="F92">
        <v>-17.55</v>
      </c>
      <c r="G92">
        <v>-11.85</v>
      </c>
      <c r="H92">
        <v>-73.489999999999995</v>
      </c>
      <c r="I92">
        <v>-60.1</v>
      </c>
      <c r="J92">
        <v>30.08</v>
      </c>
      <c r="K92">
        <v>94.11</v>
      </c>
      <c r="L92">
        <v>99.63</v>
      </c>
      <c r="M92">
        <v>107.44</v>
      </c>
      <c r="N92" t="s">
        <v>67</v>
      </c>
      <c r="O92" t="s">
        <v>67</v>
      </c>
      <c r="P92" t="s">
        <v>67</v>
      </c>
      <c r="Q92" t="s">
        <v>67</v>
      </c>
      <c r="R92" t="s">
        <v>67</v>
      </c>
      <c r="S92" t="s">
        <v>67</v>
      </c>
      <c r="T92" t="s">
        <v>67</v>
      </c>
      <c r="U92" t="s">
        <v>67</v>
      </c>
      <c r="V92" t="s">
        <v>67</v>
      </c>
    </row>
    <row r="93" spans="1:22" x14ac:dyDescent="0.25">
      <c r="A93" s="5" t="s">
        <v>205</v>
      </c>
      <c r="B93" s="5" t="s">
        <v>206</v>
      </c>
      <c r="C93">
        <v>27.33</v>
      </c>
      <c r="D93">
        <v>-198.52</v>
      </c>
      <c r="E93">
        <v>-367.19</v>
      </c>
      <c r="F93">
        <v>-12.46</v>
      </c>
      <c r="G93">
        <v>-34.020000000000003</v>
      </c>
      <c r="H93">
        <v>4.04</v>
      </c>
      <c r="I93">
        <v>31.56</v>
      </c>
      <c r="J93">
        <v>-36.630000000000003</v>
      </c>
      <c r="K93">
        <v>21.98</v>
      </c>
      <c r="L93">
        <v>-35.909999999999997</v>
      </c>
      <c r="M93">
        <v>-23.55</v>
      </c>
      <c r="N93">
        <v>-24.08</v>
      </c>
      <c r="O93">
        <v>12.54</v>
      </c>
      <c r="P93">
        <v>7.97</v>
      </c>
      <c r="Q93">
        <v>17.89</v>
      </c>
      <c r="R93">
        <v>20.09</v>
      </c>
      <c r="S93">
        <v>-10.26</v>
      </c>
      <c r="T93">
        <v>-30</v>
      </c>
      <c r="U93">
        <v>-27.67</v>
      </c>
      <c r="V93">
        <v>90.37</v>
      </c>
    </row>
    <row r="94" spans="1:22" x14ac:dyDescent="0.25">
      <c r="A94" s="5" t="s">
        <v>207</v>
      </c>
      <c r="B94" s="5" t="s">
        <v>208</v>
      </c>
      <c r="C94">
        <v>-179.46</v>
      </c>
      <c r="D94">
        <v>-192.72</v>
      </c>
      <c r="E94">
        <v>-137.88999999999999</v>
      </c>
      <c r="F94">
        <v>-14.15</v>
      </c>
      <c r="G94">
        <v>0.53</v>
      </c>
      <c r="H94">
        <v>-0.34</v>
      </c>
      <c r="I94">
        <v>5.64</v>
      </c>
      <c r="J94">
        <v>-16.850000000000001</v>
      </c>
      <c r="K94">
        <v>-12.49</v>
      </c>
      <c r="L94">
        <v>-27.85</v>
      </c>
      <c r="M94">
        <v>-11.7</v>
      </c>
      <c r="N94">
        <v>-1.19</v>
      </c>
      <c r="O94">
        <v>12.8</v>
      </c>
      <c r="P94">
        <v>15.32</v>
      </c>
      <c r="Q94">
        <v>9.24</v>
      </c>
      <c r="R94">
        <v>-6.72</v>
      </c>
      <c r="S94">
        <v>-22.64</v>
      </c>
      <c r="T94">
        <v>10.9</v>
      </c>
      <c r="U94" t="s">
        <v>67</v>
      </c>
      <c r="V94" t="s">
        <v>67</v>
      </c>
    </row>
    <row r="95" spans="1:22" x14ac:dyDescent="0.25">
      <c r="A95" s="5" t="s">
        <v>209</v>
      </c>
      <c r="B95" s="5" t="s">
        <v>210</v>
      </c>
      <c r="C95">
        <v>-116.97</v>
      </c>
      <c r="D95">
        <v>-121.63</v>
      </c>
      <c r="E95">
        <v>-75.61</v>
      </c>
      <c r="F95">
        <v>-9.5</v>
      </c>
      <c r="G95">
        <v>-2.61</v>
      </c>
      <c r="H95">
        <v>-2.99</v>
      </c>
      <c r="I95">
        <v>-8.51</v>
      </c>
      <c r="J95">
        <v>-19.64</v>
      </c>
      <c r="K95">
        <v>-9.8000000000000007</v>
      </c>
      <c r="L95">
        <v>-12.61</v>
      </c>
      <c r="M95">
        <v>-1.85</v>
      </c>
      <c r="N95">
        <v>6.88</v>
      </c>
      <c r="O95">
        <v>9.65</v>
      </c>
      <c r="P95">
        <v>1.1399999999999999</v>
      </c>
      <c r="Q95">
        <v>-5.99</v>
      </c>
      <c r="R95">
        <v>8.51</v>
      </c>
      <c r="S95" t="s">
        <v>67</v>
      </c>
      <c r="T95" t="s">
        <v>67</v>
      </c>
      <c r="U95" t="s">
        <v>67</v>
      </c>
      <c r="V95" t="s">
        <v>67</v>
      </c>
    </row>
    <row r="96" spans="1:22" x14ac:dyDescent="0.25">
      <c r="A96" s="5" t="s">
        <v>211</v>
      </c>
      <c r="B96" s="5" t="s">
        <v>212</v>
      </c>
      <c r="C96">
        <v>-59.98</v>
      </c>
      <c r="D96">
        <v>-65.069999999999993</v>
      </c>
      <c r="E96">
        <v>-47.63</v>
      </c>
      <c r="F96">
        <v>-9.65</v>
      </c>
      <c r="G96">
        <v>-7.61</v>
      </c>
      <c r="H96">
        <v>-2.42</v>
      </c>
      <c r="I96">
        <v>-0.81</v>
      </c>
      <c r="J96">
        <v>-5</v>
      </c>
      <c r="K96">
        <v>-4.33</v>
      </c>
      <c r="L96">
        <v>-9.3000000000000007</v>
      </c>
      <c r="M96">
        <v>3.33</v>
      </c>
      <c r="N96" t="s">
        <v>67</v>
      </c>
      <c r="O96" t="s">
        <v>67</v>
      </c>
      <c r="P96" t="s">
        <v>67</v>
      </c>
      <c r="Q96" t="s">
        <v>67</v>
      </c>
      <c r="R96" t="s">
        <v>67</v>
      </c>
      <c r="S96" t="s">
        <v>67</v>
      </c>
      <c r="T96" t="s">
        <v>67</v>
      </c>
      <c r="U96" t="s">
        <v>67</v>
      </c>
      <c r="V96" t="s">
        <v>67</v>
      </c>
    </row>
    <row r="97" spans="1:23" x14ac:dyDescent="0.25">
      <c r="A97" s="5" t="s">
        <v>213</v>
      </c>
      <c r="B97" s="5" t="s">
        <v>214</v>
      </c>
      <c r="C97">
        <v>-3895</v>
      </c>
      <c r="D97">
        <v>8180</v>
      </c>
      <c r="E97">
        <v>1742</v>
      </c>
      <c r="F97">
        <v>-5722</v>
      </c>
      <c r="G97">
        <v>6637</v>
      </c>
      <c r="H97">
        <v>6983</v>
      </c>
      <c r="I97">
        <v>2736</v>
      </c>
      <c r="J97">
        <v>7257</v>
      </c>
      <c r="K97">
        <v>4521</v>
      </c>
      <c r="L97">
        <v>8508</v>
      </c>
      <c r="M97">
        <v>1715</v>
      </c>
      <c r="N97">
        <v>-5036</v>
      </c>
      <c r="O97">
        <v>1728</v>
      </c>
      <c r="P97">
        <v>3692</v>
      </c>
      <c r="Q97">
        <v>41630</v>
      </c>
      <c r="R97">
        <v>33099</v>
      </c>
      <c r="S97">
        <v>31297</v>
      </c>
      <c r="T97">
        <v>31589</v>
      </c>
      <c r="U97">
        <v>36388</v>
      </c>
      <c r="V97">
        <v>41396</v>
      </c>
      <c r="W97">
        <v>16735</v>
      </c>
    </row>
  </sheetData>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W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10" customWidth="1"/>
    <col min="13" max="13" width="21" customWidth="1"/>
    <col min="14" max="14" width="22" customWidth="1"/>
    <col min="15" max="17" width="10" customWidth="1"/>
    <col min="18" max="18" width="22" customWidth="1"/>
    <col min="19" max="19" width="20" customWidth="1"/>
    <col min="20" max="22" width="10" customWidth="1"/>
    <col min="23" max="23" width="8" customWidth="1"/>
  </cols>
  <sheetData>
    <row r="1" spans="1:23" ht="18.75" customHeight="1" x14ac:dyDescent="0.3">
      <c r="A1" s="1" t="s">
        <v>1618</v>
      </c>
      <c r="B1" s="2" t="s">
        <v>1619</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1043</v>
      </c>
      <c r="C4" s="5" t="s">
        <v>9</v>
      </c>
      <c r="D4" s="5"/>
      <c r="E4" t="s">
        <v>1620</v>
      </c>
      <c r="G4" t="s">
        <v>309</v>
      </c>
      <c r="H4" t="s">
        <v>12</v>
      </c>
      <c r="J4" t="s">
        <v>1621</v>
      </c>
      <c r="L4" t="s">
        <v>1622</v>
      </c>
    </row>
    <row r="5" spans="1:23" x14ac:dyDescent="0.25">
      <c r="A5" s="5" t="s">
        <v>15</v>
      </c>
      <c r="B5" t="s">
        <v>1623</v>
      </c>
      <c r="C5" s="5" t="s">
        <v>17</v>
      </c>
      <c r="D5" s="5"/>
      <c r="E5" t="s">
        <v>1624</v>
      </c>
      <c r="G5" t="s">
        <v>228</v>
      </c>
      <c r="H5" t="s">
        <v>20</v>
      </c>
      <c r="J5" t="s">
        <v>1625</v>
      </c>
      <c r="L5" t="s">
        <v>441</v>
      </c>
    </row>
    <row r="6" spans="1:23" x14ac:dyDescent="0.25">
      <c r="A6" s="5" t="s">
        <v>23</v>
      </c>
      <c r="B6" t="s">
        <v>67</v>
      </c>
      <c r="C6" s="5" t="s">
        <v>25</v>
      </c>
      <c r="D6" s="5"/>
      <c r="E6" t="s">
        <v>1626</v>
      </c>
      <c r="G6" t="s">
        <v>318</v>
      </c>
      <c r="H6" t="s">
        <v>28</v>
      </c>
      <c r="J6" t="s">
        <v>1627</v>
      </c>
      <c r="L6" t="s">
        <v>441</v>
      </c>
    </row>
    <row r="7" spans="1:23" x14ac:dyDescent="0.25">
      <c r="A7" s="5" t="s">
        <v>29</v>
      </c>
      <c r="B7" t="s">
        <v>277</v>
      </c>
      <c r="C7" s="5" t="s">
        <v>31</v>
      </c>
      <c r="D7" s="5"/>
      <c r="E7" t="s">
        <v>1628</v>
      </c>
      <c r="G7" t="s">
        <v>33</v>
      </c>
      <c r="H7" t="s">
        <v>34</v>
      </c>
      <c r="J7" t="s">
        <v>288</v>
      </c>
      <c r="L7" t="s">
        <v>1629</v>
      </c>
    </row>
    <row r="8" spans="1:23" x14ac:dyDescent="0.25">
      <c r="A8" s="5" t="s">
        <v>35</v>
      </c>
      <c r="B8" t="s">
        <v>36</v>
      </c>
      <c r="C8" s="5" t="s">
        <v>37</v>
      </c>
      <c r="D8" s="5"/>
      <c r="E8" t="s">
        <v>1630</v>
      </c>
      <c r="G8" t="s">
        <v>39</v>
      </c>
      <c r="H8" t="s">
        <v>40</v>
      </c>
      <c r="J8" t="s">
        <v>1631</v>
      </c>
      <c r="L8" t="s">
        <v>917</v>
      </c>
    </row>
    <row r="9" spans="1:23" x14ac:dyDescent="0.25">
      <c r="A9" s="5" t="s">
        <v>41</v>
      </c>
      <c r="B9" t="s">
        <v>42</v>
      </c>
      <c r="C9" s="5" t="s">
        <v>43</v>
      </c>
      <c r="D9" s="5"/>
      <c r="E9" t="s">
        <v>1632</v>
      </c>
      <c r="J9" t="s">
        <v>919</v>
      </c>
      <c r="L9" t="s">
        <v>441</v>
      </c>
    </row>
    <row r="10" spans="1:23" x14ac:dyDescent="0.25">
      <c r="A10" s="5" t="s">
        <v>45</v>
      </c>
      <c r="B10" t="s">
        <v>1345</v>
      </c>
      <c r="C10" s="5" t="s">
        <v>47</v>
      </c>
      <c r="D10" s="5"/>
      <c r="E10" t="s">
        <v>1633</v>
      </c>
      <c r="J10" t="s">
        <v>21</v>
      </c>
      <c r="L10" t="s">
        <v>1634</v>
      </c>
    </row>
    <row r="11" spans="1:23" x14ac:dyDescent="0.25">
      <c r="A11" s="5" t="s">
        <v>49</v>
      </c>
      <c r="B11" t="s">
        <v>951</v>
      </c>
    </row>
    <row r="12" spans="1:23" x14ac:dyDescent="0.25">
      <c r="A12" s="5" t="s">
        <v>51</v>
      </c>
      <c r="B12" t="s">
        <v>52</v>
      </c>
    </row>
    <row r="13" spans="1:23" x14ac:dyDescent="0.25">
      <c r="A13" s="5" t="s">
        <v>53</v>
      </c>
      <c r="B13" t="s">
        <v>1635</v>
      </c>
    </row>
    <row r="14" spans="1:23" x14ac:dyDescent="0.25">
      <c r="A14" s="5" t="s">
        <v>55</v>
      </c>
      <c r="B14" t="s">
        <v>1636</v>
      </c>
    </row>
    <row r="15" spans="1:23" x14ac:dyDescent="0.25">
      <c r="A15" s="5" t="s">
        <v>57</v>
      </c>
      <c r="B15" t="s">
        <v>1637</v>
      </c>
    </row>
    <row r="16" spans="1:23" x14ac:dyDescent="0.25">
      <c r="A16" s="5" t="s">
        <v>59</v>
      </c>
      <c r="B16" t="s">
        <v>1638</v>
      </c>
    </row>
    <row r="17" spans="1:23" x14ac:dyDescent="0.25">
      <c r="A17" s="5" t="s">
        <v>61</v>
      </c>
      <c r="B17" t="s">
        <v>1639</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178.5</v>
      </c>
      <c r="D20">
        <v>168.7</v>
      </c>
      <c r="E20">
        <v>138.6</v>
      </c>
      <c r="F20">
        <v>138</v>
      </c>
      <c r="G20">
        <v>140</v>
      </c>
      <c r="H20">
        <v>127.3</v>
      </c>
      <c r="I20">
        <v>117</v>
      </c>
      <c r="J20">
        <v>120</v>
      </c>
      <c r="K20">
        <v>116.2</v>
      </c>
      <c r="L20">
        <v>111.1</v>
      </c>
      <c r="M20">
        <v>101.4</v>
      </c>
      <c r="N20">
        <v>71.599999999999994</v>
      </c>
      <c r="O20">
        <v>54.4</v>
      </c>
      <c r="P20">
        <v>50.4</v>
      </c>
      <c r="Q20">
        <v>41.8</v>
      </c>
      <c r="R20">
        <v>35.5</v>
      </c>
      <c r="S20">
        <v>29.2</v>
      </c>
      <c r="T20">
        <v>31.2</v>
      </c>
      <c r="U20">
        <v>32.799999999999997</v>
      </c>
      <c r="V20">
        <v>23.6</v>
      </c>
      <c r="W20">
        <v>10</v>
      </c>
    </row>
    <row r="21" spans="1:23" x14ac:dyDescent="0.25">
      <c r="A21" s="5" t="s">
        <v>299</v>
      </c>
      <c r="B21" s="5" t="s">
        <v>300</v>
      </c>
      <c r="C21">
        <v>87</v>
      </c>
      <c r="D21">
        <v>74.3</v>
      </c>
      <c r="E21">
        <v>63.9</v>
      </c>
      <c r="F21">
        <v>66.099999999999994</v>
      </c>
      <c r="G21">
        <v>62.4</v>
      </c>
      <c r="H21">
        <v>63.8</v>
      </c>
      <c r="I21">
        <v>57.1</v>
      </c>
      <c r="J21">
        <v>65.2</v>
      </c>
      <c r="K21">
        <v>64.400000000000006</v>
      </c>
      <c r="L21">
        <v>57.8</v>
      </c>
      <c r="M21">
        <v>51.1</v>
      </c>
      <c r="N21">
        <v>34.200000000000003</v>
      </c>
      <c r="O21">
        <v>26.9</v>
      </c>
      <c r="P21">
        <v>23.9</v>
      </c>
      <c r="Q21">
        <v>18.5</v>
      </c>
      <c r="R21">
        <v>16.3</v>
      </c>
      <c r="S21">
        <v>13.5</v>
      </c>
      <c r="T21">
        <v>15.3</v>
      </c>
      <c r="U21">
        <v>14</v>
      </c>
      <c r="V21">
        <v>9.4</v>
      </c>
      <c r="W21">
        <v>4.4000000000000004</v>
      </c>
    </row>
    <row r="22" spans="1:23" x14ac:dyDescent="0.25">
      <c r="A22" s="5" t="s">
        <v>68</v>
      </c>
      <c r="B22" s="5" t="s">
        <v>69</v>
      </c>
      <c r="C22">
        <v>31.6</v>
      </c>
      <c r="D22">
        <v>23.2</v>
      </c>
      <c r="E22">
        <v>19.2</v>
      </c>
      <c r="F22">
        <v>15.4</v>
      </c>
      <c r="G22">
        <v>16.3</v>
      </c>
      <c r="H22">
        <v>12.3</v>
      </c>
      <c r="I22">
        <v>10.7</v>
      </c>
      <c r="J22">
        <v>19.899999999999999</v>
      </c>
      <c r="K22">
        <v>22.8</v>
      </c>
      <c r="L22">
        <v>18.3</v>
      </c>
      <c r="M22">
        <v>15.5</v>
      </c>
      <c r="N22">
        <v>9.6</v>
      </c>
      <c r="O22">
        <v>5.7</v>
      </c>
      <c r="P22">
        <v>5.9</v>
      </c>
      <c r="Q22">
        <v>2.5</v>
      </c>
      <c r="R22">
        <v>3.4</v>
      </c>
      <c r="S22">
        <v>2.2000000000000002</v>
      </c>
      <c r="T22">
        <v>2</v>
      </c>
      <c r="U22">
        <v>2</v>
      </c>
      <c r="V22">
        <v>1.9</v>
      </c>
      <c r="W22">
        <v>0.2</v>
      </c>
    </row>
    <row r="23" spans="1:23" x14ac:dyDescent="0.25">
      <c r="A23" s="5" t="s">
        <v>70</v>
      </c>
      <c r="B23" s="5" t="s">
        <v>71</v>
      </c>
      <c r="C23">
        <v>-0.4</v>
      </c>
      <c r="D23">
        <v>-0.3</v>
      </c>
      <c r="E23">
        <v>-1.9</v>
      </c>
      <c r="F23">
        <v>-0.1</v>
      </c>
      <c r="G23">
        <v>-0.8</v>
      </c>
      <c r="H23">
        <v>-0.5</v>
      </c>
      <c r="I23">
        <v>2.2000000000000002</v>
      </c>
      <c r="J23">
        <v>-2.4</v>
      </c>
      <c r="K23">
        <v>-2.6</v>
      </c>
      <c r="L23">
        <v>-3.9</v>
      </c>
      <c r="M23">
        <v>-0.3</v>
      </c>
      <c r="N23">
        <v>-1.3</v>
      </c>
      <c r="O23">
        <v>-0.8</v>
      </c>
      <c r="P23">
        <v>-1.2</v>
      </c>
      <c r="Q23">
        <v>-0.3</v>
      </c>
      <c r="R23">
        <v>0.2</v>
      </c>
      <c r="S23">
        <v>-0.3</v>
      </c>
      <c r="T23">
        <v>-1.1000000000000001</v>
      </c>
      <c r="U23">
        <v>3.2</v>
      </c>
      <c r="V23">
        <v>0.6</v>
      </c>
      <c r="W23">
        <v>-0.2</v>
      </c>
    </row>
    <row r="24" spans="1:23" x14ac:dyDescent="0.25">
      <c r="A24" s="5" t="s">
        <v>72</v>
      </c>
      <c r="B24" s="5" t="s">
        <v>73</v>
      </c>
      <c r="C24">
        <v>31.2</v>
      </c>
      <c r="D24">
        <v>22.9</v>
      </c>
      <c r="E24">
        <v>17.3</v>
      </c>
      <c r="F24">
        <v>15.3</v>
      </c>
      <c r="G24">
        <v>15.5</v>
      </c>
      <c r="H24">
        <v>11.8</v>
      </c>
      <c r="I24">
        <v>12.9</v>
      </c>
      <c r="J24">
        <v>17.5</v>
      </c>
      <c r="K24">
        <v>20.2</v>
      </c>
      <c r="L24">
        <v>14.4</v>
      </c>
      <c r="M24">
        <v>15.2</v>
      </c>
      <c r="N24">
        <v>8.3000000000000007</v>
      </c>
      <c r="O24">
        <v>4.9000000000000004</v>
      </c>
      <c r="P24">
        <v>4.7</v>
      </c>
      <c r="Q24">
        <v>2.2000000000000002</v>
      </c>
      <c r="R24">
        <v>3.6</v>
      </c>
      <c r="S24">
        <v>1.9</v>
      </c>
      <c r="T24">
        <v>0.9</v>
      </c>
      <c r="U24">
        <v>5.2</v>
      </c>
      <c r="V24">
        <v>2.5</v>
      </c>
      <c r="W24" t="s">
        <v>67</v>
      </c>
    </row>
    <row r="25" spans="1:23" x14ac:dyDescent="0.25">
      <c r="A25" s="5" t="s">
        <v>74</v>
      </c>
      <c r="B25" s="5" t="s">
        <v>75</v>
      </c>
      <c r="C25">
        <v>8.8000000000000007</v>
      </c>
      <c r="D25">
        <v>6</v>
      </c>
      <c r="E25">
        <v>5.3</v>
      </c>
      <c r="F25">
        <v>4.5999999999999996</v>
      </c>
      <c r="G25">
        <v>5.0999999999999996</v>
      </c>
      <c r="H25">
        <v>5.3</v>
      </c>
      <c r="I25">
        <v>2.4</v>
      </c>
      <c r="J25">
        <v>5.7</v>
      </c>
      <c r="K25">
        <v>8.8000000000000007</v>
      </c>
      <c r="L25">
        <v>3.9</v>
      </c>
      <c r="M25">
        <v>-6.7</v>
      </c>
      <c r="N25">
        <v>5.3</v>
      </c>
      <c r="O25">
        <v>2.8</v>
      </c>
      <c r="P25">
        <v>1.6</v>
      </c>
      <c r="Q25">
        <v>0.7</v>
      </c>
      <c r="R25">
        <v>1.3</v>
      </c>
      <c r="S25">
        <v>1</v>
      </c>
      <c r="T25">
        <v>0.6</v>
      </c>
      <c r="U25">
        <v>2</v>
      </c>
      <c r="V25">
        <v>1.3</v>
      </c>
      <c r="W25">
        <v>0.1</v>
      </c>
    </row>
    <row r="26" spans="1:23" x14ac:dyDescent="0.25">
      <c r="A26" s="5" t="s">
        <v>76</v>
      </c>
      <c r="B26" s="5" t="s">
        <v>77</v>
      </c>
      <c r="C26">
        <v>22.5</v>
      </c>
      <c r="D26">
        <v>16.899999999999999</v>
      </c>
      <c r="E26">
        <v>12</v>
      </c>
      <c r="F26">
        <v>10.7</v>
      </c>
      <c r="G26">
        <v>10.4</v>
      </c>
      <c r="H26">
        <v>6.5</v>
      </c>
      <c r="I26">
        <v>10.5</v>
      </c>
      <c r="J26">
        <v>11.8</v>
      </c>
      <c r="K26">
        <v>11.4</v>
      </c>
      <c r="L26">
        <v>10.4</v>
      </c>
      <c r="M26">
        <v>21.9</v>
      </c>
      <c r="N26">
        <v>3</v>
      </c>
      <c r="O26">
        <v>2.2000000000000002</v>
      </c>
      <c r="P26">
        <v>3.1</v>
      </c>
      <c r="Q26">
        <v>1.5</v>
      </c>
      <c r="R26">
        <v>2.2999999999999998</v>
      </c>
      <c r="S26">
        <v>0.8</v>
      </c>
      <c r="T26">
        <v>0.3</v>
      </c>
      <c r="U26">
        <v>3.2</v>
      </c>
      <c r="V26">
        <v>1.2</v>
      </c>
      <c r="W26">
        <v>-0.1</v>
      </c>
    </row>
    <row r="27" spans="1:23" x14ac:dyDescent="0.25">
      <c r="A27" s="5" t="s">
        <v>78</v>
      </c>
      <c r="B27" s="5" t="s">
        <v>79</v>
      </c>
      <c r="C27">
        <v>-0.5</v>
      </c>
      <c r="D27">
        <v>-0.8</v>
      </c>
      <c r="E27">
        <v>-0.4</v>
      </c>
      <c r="F27">
        <v>-0.2</v>
      </c>
      <c r="G27">
        <v>0.4</v>
      </c>
      <c r="H27">
        <v>0.3</v>
      </c>
      <c r="I27">
        <v>-1.4</v>
      </c>
      <c r="J27">
        <v>-1.5</v>
      </c>
      <c r="K27">
        <v>-1</v>
      </c>
      <c r="L27">
        <v>-1</v>
      </c>
      <c r="M27">
        <v>-8.6</v>
      </c>
      <c r="N27">
        <v>1.5</v>
      </c>
      <c r="O27">
        <v>-0.2</v>
      </c>
      <c r="P27">
        <v>-0.3</v>
      </c>
      <c r="Q27">
        <v>-0.1</v>
      </c>
      <c r="R27">
        <v>-0.1</v>
      </c>
      <c r="S27">
        <v>-0.1</v>
      </c>
      <c r="T27" t="s">
        <v>67</v>
      </c>
      <c r="U27" t="s">
        <v>67</v>
      </c>
      <c r="V27" t="s">
        <v>67</v>
      </c>
      <c r="W27" t="s">
        <v>67</v>
      </c>
    </row>
    <row r="28" spans="1:23" x14ac:dyDescent="0.25">
      <c r="A28" s="5" t="s">
        <v>80</v>
      </c>
      <c r="B28" s="5" t="s">
        <v>81</v>
      </c>
      <c r="C28">
        <v>22</v>
      </c>
      <c r="D28">
        <v>16.100000000000001</v>
      </c>
      <c r="E28">
        <v>14.7</v>
      </c>
      <c r="F28">
        <v>9.6</v>
      </c>
      <c r="G28">
        <v>10.7</v>
      </c>
      <c r="H28">
        <v>6.8</v>
      </c>
      <c r="I28">
        <v>9.1</v>
      </c>
      <c r="J28">
        <v>10.3</v>
      </c>
      <c r="K28">
        <v>10.4</v>
      </c>
      <c r="L28">
        <v>9.4</v>
      </c>
      <c r="M28">
        <v>13.3</v>
      </c>
      <c r="N28">
        <v>4.5</v>
      </c>
      <c r="O28">
        <v>1.9</v>
      </c>
      <c r="P28">
        <v>2.2000000000000002</v>
      </c>
      <c r="Q28">
        <v>1.6</v>
      </c>
      <c r="R28">
        <v>3.3</v>
      </c>
      <c r="S28">
        <v>-1.3</v>
      </c>
      <c r="T28">
        <v>0.3</v>
      </c>
      <c r="U28">
        <v>3.2</v>
      </c>
      <c r="V28">
        <v>1.2</v>
      </c>
      <c r="W28">
        <v>-0.1</v>
      </c>
    </row>
    <row r="29" spans="1:23" x14ac:dyDescent="0.25">
      <c r="A29" s="5" t="s">
        <v>82</v>
      </c>
      <c r="B29" s="5" t="s">
        <v>83</v>
      </c>
      <c r="C29">
        <v>146.69999999999999</v>
      </c>
      <c r="D29">
        <v>122.1</v>
      </c>
      <c r="E29">
        <v>115.8</v>
      </c>
      <c r="F29">
        <v>93.9</v>
      </c>
      <c r="G29">
        <v>88.7</v>
      </c>
      <c r="H29">
        <v>77.900000000000006</v>
      </c>
      <c r="I29">
        <v>72.7</v>
      </c>
      <c r="J29">
        <v>72.5</v>
      </c>
      <c r="K29">
        <v>69.3</v>
      </c>
      <c r="L29">
        <v>62.4</v>
      </c>
      <c r="M29">
        <v>79</v>
      </c>
      <c r="N29">
        <v>33.700000000000003</v>
      </c>
      <c r="O29">
        <v>26.8</v>
      </c>
      <c r="P29">
        <v>24</v>
      </c>
      <c r="Q29">
        <v>23.9</v>
      </c>
      <c r="R29">
        <v>21.1</v>
      </c>
      <c r="S29">
        <v>18.399999999999999</v>
      </c>
      <c r="T29">
        <v>17.600000000000001</v>
      </c>
      <c r="U29">
        <v>18.100000000000001</v>
      </c>
      <c r="V29">
        <v>16.8</v>
      </c>
      <c r="W29">
        <v>12</v>
      </c>
    </row>
    <row r="30" spans="1:23" x14ac:dyDescent="0.25">
      <c r="A30" s="5" t="s">
        <v>84</v>
      </c>
      <c r="B30" s="5" t="s">
        <v>85</v>
      </c>
      <c r="C30">
        <v>127.5</v>
      </c>
      <c r="D30">
        <v>107</v>
      </c>
      <c r="E30">
        <v>101.2</v>
      </c>
      <c r="F30">
        <v>105.6</v>
      </c>
      <c r="G30">
        <v>108</v>
      </c>
      <c r="H30">
        <v>109.4</v>
      </c>
      <c r="I30">
        <v>106.2</v>
      </c>
      <c r="J30">
        <v>91.9</v>
      </c>
      <c r="K30">
        <v>84.7</v>
      </c>
      <c r="L30">
        <v>82.1</v>
      </c>
      <c r="M30">
        <v>82.9</v>
      </c>
      <c r="N30">
        <v>65.099999999999994</v>
      </c>
      <c r="O30">
        <v>40.799999999999997</v>
      </c>
      <c r="P30">
        <v>40.200000000000003</v>
      </c>
      <c r="Q30">
        <v>43.1</v>
      </c>
      <c r="R30">
        <v>27.9</v>
      </c>
      <c r="S30">
        <v>27.3</v>
      </c>
      <c r="T30">
        <v>32.1</v>
      </c>
      <c r="U30">
        <v>35</v>
      </c>
      <c r="V30">
        <v>33.700000000000003</v>
      </c>
      <c r="W30">
        <v>13.4</v>
      </c>
    </row>
    <row r="31" spans="1:23" x14ac:dyDescent="0.25">
      <c r="A31" s="5" t="s">
        <v>86</v>
      </c>
      <c r="B31" s="5" t="s">
        <v>87</v>
      </c>
      <c r="C31">
        <v>274.2</v>
      </c>
      <c r="D31">
        <v>229.1</v>
      </c>
      <c r="E31">
        <v>217</v>
      </c>
      <c r="F31">
        <v>199.5</v>
      </c>
      <c r="G31">
        <v>196.7</v>
      </c>
      <c r="H31">
        <v>187.3</v>
      </c>
      <c r="I31">
        <v>178.9</v>
      </c>
      <c r="J31">
        <v>164.4</v>
      </c>
      <c r="K31">
        <v>154</v>
      </c>
      <c r="L31">
        <v>144.5</v>
      </c>
      <c r="M31">
        <v>161.9</v>
      </c>
      <c r="N31">
        <v>98.8</v>
      </c>
      <c r="O31">
        <v>67.599999999999994</v>
      </c>
      <c r="P31">
        <v>64.2</v>
      </c>
      <c r="Q31">
        <v>67</v>
      </c>
      <c r="R31">
        <v>49</v>
      </c>
      <c r="S31">
        <v>45.7</v>
      </c>
      <c r="T31">
        <v>49.7</v>
      </c>
      <c r="U31">
        <v>53.1</v>
      </c>
      <c r="V31">
        <v>50.5</v>
      </c>
      <c r="W31">
        <v>25.4</v>
      </c>
    </row>
    <row r="32" spans="1:23" x14ac:dyDescent="0.25">
      <c r="A32" s="5" t="s">
        <v>88</v>
      </c>
      <c r="B32" s="5" t="s">
        <v>89</v>
      </c>
      <c r="C32">
        <v>43.6</v>
      </c>
      <c r="D32">
        <v>34.200000000000003</v>
      </c>
      <c r="E32">
        <v>33.9</v>
      </c>
      <c r="F32">
        <v>33.6</v>
      </c>
      <c r="G32">
        <v>39.299999999999997</v>
      </c>
      <c r="H32">
        <v>42.8</v>
      </c>
      <c r="I32">
        <v>31.8</v>
      </c>
      <c r="J32">
        <v>34.4</v>
      </c>
      <c r="K32">
        <v>28.8</v>
      </c>
      <c r="L32">
        <v>28.8</v>
      </c>
      <c r="M32">
        <v>34</v>
      </c>
      <c r="N32">
        <v>25.7</v>
      </c>
      <c r="O32">
        <v>20.7</v>
      </c>
      <c r="P32">
        <v>14</v>
      </c>
      <c r="Q32">
        <v>14.4</v>
      </c>
      <c r="R32">
        <v>6.8</v>
      </c>
      <c r="S32">
        <v>5.8</v>
      </c>
      <c r="T32">
        <v>6.6</v>
      </c>
      <c r="U32">
        <v>8.4</v>
      </c>
      <c r="V32">
        <v>7.6</v>
      </c>
      <c r="W32">
        <v>5.8</v>
      </c>
    </row>
    <row r="33" spans="1:23" x14ac:dyDescent="0.25">
      <c r="A33" s="5" t="s">
        <v>90</v>
      </c>
      <c r="B33" s="5" t="s">
        <v>91</v>
      </c>
      <c r="C33">
        <v>92.4</v>
      </c>
      <c r="D33">
        <v>72.2</v>
      </c>
      <c r="E33">
        <v>70.8</v>
      </c>
      <c r="F33">
        <v>60.7</v>
      </c>
      <c r="G33">
        <v>57.7</v>
      </c>
      <c r="H33">
        <v>55.9</v>
      </c>
      <c r="I33">
        <v>63.6</v>
      </c>
      <c r="J33">
        <v>49.3</v>
      </c>
      <c r="K33">
        <v>49.4</v>
      </c>
      <c r="L33">
        <v>47.4</v>
      </c>
      <c r="M33">
        <v>51.5</v>
      </c>
      <c r="N33">
        <v>32.200000000000003</v>
      </c>
      <c r="O33">
        <v>10.8</v>
      </c>
      <c r="P33">
        <v>14.3</v>
      </c>
      <c r="Q33">
        <v>17.7</v>
      </c>
      <c r="R33">
        <v>9.5</v>
      </c>
      <c r="S33">
        <v>11.1</v>
      </c>
      <c r="T33">
        <v>9.9</v>
      </c>
      <c r="U33">
        <v>8.8000000000000007</v>
      </c>
      <c r="V33">
        <v>10.5</v>
      </c>
      <c r="W33">
        <v>6.4</v>
      </c>
    </row>
    <row r="34" spans="1:23" x14ac:dyDescent="0.25">
      <c r="A34" s="5" t="s">
        <v>92</v>
      </c>
      <c r="B34" s="5" t="s">
        <v>93</v>
      </c>
      <c r="C34">
        <v>134.80000000000001</v>
      </c>
      <c r="D34">
        <v>105.2</v>
      </c>
      <c r="E34">
        <v>99.5</v>
      </c>
      <c r="F34">
        <v>89.4</v>
      </c>
      <c r="G34">
        <v>92</v>
      </c>
      <c r="H34">
        <v>92.8</v>
      </c>
      <c r="I34">
        <v>88.3</v>
      </c>
      <c r="J34">
        <v>77.5</v>
      </c>
      <c r="K34">
        <v>72.5</v>
      </c>
      <c r="L34">
        <v>70.900000000000006</v>
      </c>
      <c r="M34">
        <v>75.2</v>
      </c>
      <c r="N34">
        <v>55.9</v>
      </c>
      <c r="O34">
        <v>31.1</v>
      </c>
      <c r="P34">
        <v>27.9</v>
      </c>
      <c r="Q34">
        <v>32</v>
      </c>
      <c r="R34">
        <v>16.100000000000001</v>
      </c>
      <c r="S34">
        <v>16.7</v>
      </c>
      <c r="T34">
        <v>16.5</v>
      </c>
      <c r="U34">
        <v>17.2</v>
      </c>
      <c r="V34">
        <v>18.100000000000001</v>
      </c>
      <c r="W34">
        <v>12.2</v>
      </c>
    </row>
    <row r="35" spans="1:23" x14ac:dyDescent="0.25">
      <c r="A35" s="5" t="s">
        <v>78</v>
      </c>
      <c r="B35" s="5" t="s">
        <v>79</v>
      </c>
      <c r="C35">
        <v>1.2</v>
      </c>
      <c r="D35">
        <v>1.2</v>
      </c>
      <c r="E35">
        <v>5.2</v>
      </c>
      <c r="F35">
        <v>4.9000000000000004</v>
      </c>
      <c r="G35">
        <v>5</v>
      </c>
      <c r="H35">
        <v>5.9</v>
      </c>
      <c r="I35">
        <v>7.1</v>
      </c>
      <c r="J35">
        <v>6.2</v>
      </c>
      <c r="K35">
        <v>5.7</v>
      </c>
      <c r="L35">
        <v>5.3</v>
      </c>
      <c r="M35">
        <v>10.3</v>
      </c>
      <c r="N35">
        <v>2</v>
      </c>
      <c r="O35">
        <v>0.4</v>
      </c>
      <c r="P35">
        <v>0.4</v>
      </c>
      <c r="Q35">
        <v>0.1</v>
      </c>
      <c r="R35">
        <v>0.2</v>
      </c>
      <c r="S35">
        <v>0.2</v>
      </c>
      <c r="T35" t="s">
        <v>67</v>
      </c>
      <c r="U35" t="s">
        <v>67</v>
      </c>
      <c r="V35" t="s">
        <v>67</v>
      </c>
      <c r="W35" t="s">
        <v>67</v>
      </c>
    </row>
    <row r="36" spans="1:23" x14ac:dyDescent="0.25">
      <c r="A36" s="5" t="s">
        <v>94</v>
      </c>
      <c r="B36" s="5" t="s">
        <v>95</v>
      </c>
      <c r="C36">
        <v>138.19999999999999</v>
      </c>
      <c r="D36">
        <v>122.6</v>
      </c>
      <c r="E36">
        <v>112.3</v>
      </c>
      <c r="F36">
        <v>105.2</v>
      </c>
      <c r="G36">
        <v>99.7</v>
      </c>
      <c r="H36">
        <v>88.6</v>
      </c>
      <c r="I36">
        <v>83.5</v>
      </c>
      <c r="J36">
        <v>80.7</v>
      </c>
      <c r="K36">
        <v>75.900000000000006</v>
      </c>
      <c r="L36">
        <v>68.3</v>
      </c>
      <c r="M36">
        <v>76.400000000000006</v>
      </c>
      <c r="N36">
        <v>40.9</v>
      </c>
      <c r="O36">
        <v>36.1</v>
      </c>
      <c r="P36">
        <v>35.9</v>
      </c>
      <c r="Q36">
        <v>34.9</v>
      </c>
      <c r="R36">
        <v>32.700000000000003</v>
      </c>
      <c r="S36">
        <v>28.8</v>
      </c>
      <c r="T36">
        <v>32.9</v>
      </c>
      <c r="U36">
        <v>35.799999999999997</v>
      </c>
      <c r="V36">
        <v>32.299999999999997</v>
      </c>
      <c r="W36">
        <v>13.2</v>
      </c>
    </row>
    <row r="37" spans="1:23" x14ac:dyDescent="0.25">
      <c r="A37" s="5" t="s">
        <v>96</v>
      </c>
      <c r="B37" s="5" t="s">
        <v>97</v>
      </c>
      <c r="C37">
        <v>274.2</v>
      </c>
      <c r="D37">
        <v>229.1</v>
      </c>
      <c r="E37">
        <v>217</v>
      </c>
      <c r="F37">
        <v>199.5</v>
      </c>
      <c r="G37">
        <v>196.7</v>
      </c>
      <c r="H37">
        <v>187.3</v>
      </c>
      <c r="I37">
        <v>178.9</v>
      </c>
      <c r="J37">
        <v>164.4</v>
      </c>
      <c r="K37">
        <v>154</v>
      </c>
      <c r="L37">
        <v>144.5</v>
      </c>
      <c r="M37">
        <v>161.9</v>
      </c>
      <c r="N37">
        <v>98.8</v>
      </c>
      <c r="O37">
        <v>67.599999999999994</v>
      </c>
      <c r="P37">
        <v>64.2</v>
      </c>
      <c r="Q37">
        <v>67</v>
      </c>
      <c r="R37">
        <v>49</v>
      </c>
      <c r="S37">
        <v>45.7</v>
      </c>
      <c r="T37">
        <v>49.7</v>
      </c>
      <c r="U37">
        <v>53.1</v>
      </c>
      <c r="V37">
        <v>50.5</v>
      </c>
      <c r="W37">
        <v>25.4</v>
      </c>
    </row>
    <row r="38" spans="1:23" x14ac:dyDescent="0.25">
      <c r="A38" s="5" t="s">
        <v>98</v>
      </c>
      <c r="B38" s="5" t="s">
        <v>99</v>
      </c>
      <c r="C38">
        <v>5.29</v>
      </c>
      <c r="D38">
        <v>5.29</v>
      </c>
      <c r="E38">
        <v>5.29</v>
      </c>
      <c r="F38">
        <v>5.29</v>
      </c>
      <c r="G38">
        <v>5.29</v>
      </c>
      <c r="H38">
        <v>5.29</v>
      </c>
      <c r="I38">
        <v>5.29</v>
      </c>
      <c r="J38">
        <v>5.29</v>
      </c>
      <c r="K38">
        <v>5.29</v>
      </c>
      <c r="L38">
        <v>5.3</v>
      </c>
      <c r="M38">
        <v>5.3</v>
      </c>
      <c r="N38">
        <v>3.2</v>
      </c>
      <c r="O38">
        <v>3.1</v>
      </c>
      <c r="P38">
        <v>3.1</v>
      </c>
      <c r="Q38">
        <v>3.1</v>
      </c>
      <c r="R38">
        <v>3.1</v>
      </c>
      <c r="S38">
        <v>3</v>
      </c>
      <c r="T38">
        <v>3.3</v>
      </c>
      <c r="U38">
        <v>3.3</v>
      </c>
      <c r="V38">
        <v>3.3</v>
      </c>
      <c r="W38" t="s">
        <v>67</v>
      </c>
    </row>
    <row r="39" spans="1:23" x14ac:dyDescent="0.25">
      <c r="A39" s="5" t="s">
        <v>102</v>
      </c>
      <c r="B39" s="5" t="s">
        <v>103</v>
      </c>
      <c r="C39">
        <v>5.89</v>
      </c>
      <c r="D39">
        <v>4.33</v>
      </c>
      <c r="E39">
        <v>3.27</v>
      </c>
      <c r="F39">
        <v>2.89</v>
      </c>
      <c r="G39">
        <v>2.93</v>
      </c>
      <c r="H39">
        <v>2.23</v>
      </c>
      <c r="I39">
        <v>2.44</v>
      </c>
      <c r="J39">
        <v>3.31</v>
      </c>
      <c r="K39">
        <v>3.82</v>
      </c>
      <c r="L39">
        <v>2.72</v>
      </c>
      <c r="M39">
        <v>2.87</v>
      </c>
      <c r="N39">
        <v>2.59</v>
      </c>
      <c r="O39">
        <v>1.58</v>
      </c>
      <c r="P39">
        <v>1.52</v>
      </c>
      <c r="Q39">
        <v>0.71</v>
      </c>
      <c r="R39">
        <v>1.1599999999999999</v>
      </c>
      <c r="S39">
        <v>0.63</v>
      </c>
      <c r="T39">
        <v>0.27</v>
      </c>
      <c r="U39">
        <v>1.58</v>
      </c>
      <c r="V39">
        <v>0.76</v>
      </c>
      <c r="W39" t="s">
        <v>67</v>
      </c>
    </row>
    <row r="40" spans="1:23" x14ac:dyDescent="0.25">
      <c r="A40" s="5" t="s">
        <v>104</v>
      </c>
      <c r="B40" s="5" t="s">
        <v>105</v>
      </c>
      <c r="C40">
        <v>4.29</v>
      </c>
      <c r="D40">
        <v>3.12</v>
      </c>
      <c r="E40">
        <v>2.78</v>
      </c>
      <c r="F40">
        <v>1.81</v>
      </c>
      <c r="G40">
        <v>2.0299999999999998</v>
      </c>
      <c r="H40">
        <v>1.28</v>
      </c>
      <c r="I40">
        <v>1.72</v>
      </c>
      <c r="J40">
        <v>1.95</v>
      </c>
      <c r="K40">
        <v>1.98</v>
      </c>
      <c r="L40">
        <v>1.81</v>
      </c>
      <c r="M40">
        <v>3.58</v>
      </c>
      <c r="N40">
        <v>1.43</v>
      </c>
      <c r="O40">
        <v>0.62</v>
      </c>
      <c r="P40">
        <v>0.71</v>
      </c>
      <c r="Q40">
        <v>0.51</v>
      </c>
      <c r="R40">
        <v>1.0900000000000001</v>
      </c>
      <c r="S40">
        <v>-0.42</v>
      </c>
      <c r="T40">
        <v>0.11</v>
      </c>
      <c r="U40">
        <v>1</v>
      </c>
      <c r="V40">
        <v>0.4</v>
      </c>
      <c r="W40">
        <v>-0.03</v>
      </c>
    </row>
    <row r="41" spans="1:23" x14ac:dyDescent="0.25">
      <c r="A41" s="5" t="s">
        <v>106</v>
      </c>
      <c r="B41" s="5" t="s">
        <v>107</v>
      </c>
      <c r="C41">
        <v>4.29</v>
      </c>
      <c r="D41">
        <v>3.12</v>
      </c>
      <c r="E41">
        <v>2.78</v>
      </c>
      <c r="F41">
        <v>1.81</v>
      </c>
      <c r="G41">
        <v>2.0299999999999998</v>
      </c>
      <c r="H41">
        <v>1.28</v>
      </c>
      <c r="I41">
        <v>1.72</v>
      </c>
      <c r="J41">
        <v>1.95</v>
      </c>
      <c r="K41">
        <v>1.98</v>
      </c>
      <c r="L41">
        <v>1.81</v>
      </c>
      <c r="M41">
        <v>3.58</v>
      </c>
      <c r="N41">
        <v>1.43</v>
      </c>
      <c r="O41">
        <v>0.61</v>
      </c>
      <c r="P41">
        <v>0.7</v>
      </c>
      <c r="Q41">
        <v>0.51</v>
      </c>
      <c r="R41">
        <v>1.0900000000000001</v>
      </c>
      <c r="S41">
        <v>-0.42</v>
      </c>
      <c r="T41">
        <v>0.11</v>
      </c>
      <c r="U41">
        <v>1</v>
      </c>
      <c r="V41">
        <v>0.4</v>
      </c>
      <c r="W41">
        <v>-0.04</v>
      </c>
    </row>
    <row r="42" spans="1:23" x14ac:dyDescent="0.25">
      <c r="A42" s="5" t="s">
        <v>108</v>
      </c>
      <c r="B42" s="5" t="s">
        <v>109</v>
      </c>
      <c r="C42">
        <v>1.7</v>
      </c>
      <c r="D42">
        <v>1.2</v>
      </c>
      <c r="E42">
        <v>0.8</v>
      </c>
      <c r="F42">
        <v>0.6</v>
      </c>
      <c r="G42">
        <v>0.6</v>
      </c>
      <c r="H42">
        <v>0.6</v>
      </c>
      <c r="I42">
        <v>0.6</v>
      </c>
      <c r="J42">
        <v>0.6</v>
      </c>
      <c r="K42">
        <v>0.6</v>
      </c>
      <c r="L42">
        <v>0.6</v>
      </c>
      <c r="M42">
        <v>0.45</v>
      </c>
      <c r="N42">
        <v>0.3</v>
      </c>
      <c r="O42">
        <v>0.25</v>
      </c>
      <c r="P42">
        <v>0.25</v>
      </c>
      <c r="Q42">
        <v>0.15</v>
      </c>
      <c r="R42">
        <v>0.25</v>
      </c>
      <c r="S42" t="s">
        <v>67</v>
      </c>
      <c r="T42">
        <v>0.45</v>
      </c>
      <c r="U42" t="s">
        <v>67</v>
      </c>
      <c r="V42" t="s">
        <v>67</v>
      </c>
      <c r="W42" t="s">
        <v>67</v>
      </c>
    </row>
    <row r="43" spans="1:23" x14ac:dyDescent="0.25">
      <c r="A43" s="5" t="s">
        <v>705</v>
      </c>
      <c r="B43" s="5" t="s">
        <v>706</v>
      </c>
      <c r="C43" t="s">
        <v>67</v>
      </c>
      <c r="D43" t="s">
        <v>67</v>
      </c>
      <c r="E43" t="s">
        <v>67</v>
      </c>
      <c r="F43">
        <v>0.06</v>
      </c>
      <c r="G43" t="s">
        <v>67</v>
      </c>
      <c r="H43" t="s">
        <v>67</v>
      </c>
      <c r="I43" t="s">
        <v>67</v>
      </c>
      <c r="J43" t="s">
        <v>67</v>
      </c>
      <c r="K43" t="s">
        <v>67</v>
      </c>
      <c r="L43" t="s">
        <v>67</v>
      </c>
      <c r="M43" t="s">
        <v>67</v>
      </c>
      <c r="N43" t="s">
        <v>67</v>
      </c>
      <c r="O43" t="s">
        <v>67</v>
      </c>
      <c r="P43" t="s">
        <v>67</v>
      </c>
      <c r="Q43" t="s">
        <v>67</v>
      </c>
      <c r="R43" t="s">
        <v>67</v>
      </c>
      <c r="S43" t="s">
        <v>67</v>
      </c>
      <c r="T43" t="s">
        <v>67</v>
      </c>
      <c r="U43" t="s">
        <v>67</v>
      </c>
      <c r="V43" t="s">
        <v>67</v>
      </c>
      <c r="W43" t="s">
        <v>67</v>
      </c>
    </row>
    <row r="44" spans="1:23" x14ac:dyDescent="0.25">
      <c r="A44" s="5" t="s">
        <v>110</v>
      </c>
      <c r="B44" s="5" t="s">
        <v>111</v>
      </c>
      <c r="C44">
        <v>8.75</v>
      </c>
      <c r="D44">
        <v>6.18</v>
      </c>
      <c r="E44">
        <v>4.13</v>
      </c>
      <c r="F44">
        <v>4.2300000000000004</v>
      </c>
      <c r="G44">
        <v>3.17</v>
      </c>
      <c r="H44">
        <v>3.17</v>
      </c>
      <c r="I44">
        <v>3.17</v>
      </c>
      <c r="J44">
        <v>3.17</v>
      </c>
      <c r="K44">
        <v>3.17</v>
      </c>
      <c r="L44">
        <v>3.2</v>
      </c>
      <c r="M44">
        <v>1.7</v>
      </c>
      <c r="N44">
        <v>0.9</v>
      </c>
      <c r="O44">
        <v>0.8</v>
      </c>
      <c r="P44">
        <v>0.8</v>
      </c>
      <c r="Q44">
        <v>0.5</v>
      </c>
      <c r="R44">
        <v>0.8</v>
      </c>
      <c r="S44" t="s">
        <v>67</v>
      </c>
      <c r="T44">
        <v>1.5</v>
      </c>
      <c r="U44" t="s">
        <v>67</v>
      </c>
      <c r="V44" t="s">
        <v>67</v>
      </c>
      <c r="W44" t="s">
        <v>67</v>
      </c>
    </row>
    <row r="45" spans="1:23" x14ac:dyDescent="0.25">
      <c r="A45" s="5" t="s">
        <v>124</v>
      </c>
      <c r="B45" s="5" t="s">
        <v>125</v>
      </c>
      <c r="C45">
        <v>33.72</v>
      </c>
      <c r="D45">
        <v>31.87</v>
      </c>
      <c r="E45">
        <v>26.19</v>
      </c>
      <c r="F45">
        <v>26.07</v>
      </c>
      <c r="G45">
        <v>26.45</v>
      </c>
      <c r="H45">
        <v>24.05</v>
      </c>
      <c r="I45">
        <v>22.1</v>
      </c>
      <c r="J45">
        <v>22.67</v>
      </c>
      <c r="K45">
        <v>21.95</v>
      </c>
      <c r="L45">
        <v>20.96</v>
      </c>
      <c r="M45">
        <v>19.13</v>
      </c>
      <c r="N45">
        <v>22.38</v>
      </c>
      <c r="O45">
        <v>17.55</v>
      </c>
      <c r="P45">
        <v>16.260000000000002</v>
      </c>
      <c r="Q45">
        <v>13.48</v>
      </c>
      <c r="R45">
        <v>11.45</v>
      </c>
      <c r="S45">
        <v>9.73</v>
      </c>
      <c r="T45">
        <v>9.4499999999999993</v>
      </c>
      <c r="U45">
        <v>9.94</v>
      </c>
      <c r="V45">
        <v>7.15</v>
      </c>
      <c r="W45" t="s">
        <v>67</v>
      </c>
    </row>
    <row r="46" spans="1:23" x14ac:dyDescent="0.25">
      <c r="A46" s="5" t="s">
        <v>112</v>
      </c>
      <c r="B46" s="5" t="s">
        <v>113</v>
      </c>
      <c r="C46">
        <v>26.11</v>
      </c>
      <c r="D46">
        <v>23.16</v>
      </c>
      <c r="E46">
        <v>21.22</v>
      </c>
      <c r="F46">
        <v>19.88</v>
      </c>
      <c r="G46">
        <v>18.84</v>
      </c>
      <c r="H46">
        <v>16.739999999999998</v>
      </c>
      <c r="I46">
        <v>15.78</v>
      </c>
      <c r="J46">
        <v>15.25</v>
      </c>
      <c r="K46">
        <v>14.34</v>
      </c>
      <c r="L46">
        <v>12.89</v>
      </c>
      <c r="M46">
        <v>14.42</v>
      </c>
      <c r="N46">
        <v>12.78</v>
      </c>
      <c r="O46">
        <v>11.65</v>
      </c>
      <c r="P46">
        <v>11.58</v>
      </c>
      <c r="Q46">
        <v>11.26</v>
      </c>
      <c r="R46">
        <v>10.55</v>
      </c>
      <c r="S46">
        <v>9.6</v>
      </c>
      <c r="T46">
        <v>9.9700000000000006</v>
      </c>
      <c r="U46">
        <v>10.85</v>
      </c>
      <c r="V46">
        <v>9.7899999999999991</v>
      </c>
      <c r="W46" t="s">
        <v>67</v>
      </c>
    </row>
    <row r="47" spans="1:23" x14ac:dyDescent="0.25">
      <c r="A47" s="5" t="s">
        <v>114</v>
      </c>
      <c r="B47" s="5" t="s">
        <v>115</v>
      </c>
      <c r="C47">
        <v>7.63</v>
      </c>
      <c r="D47">
        <v>4.01</v>
      </c>
      <c r="E47">
        <v>5.0599999999999996</v>
      </c>
      <c r="F47">
        <v>3.74</v>
      </c>
      <c r="G47">
        <v>3.06</v>
      </c>
      <c r="H47">
        <v>2.02</v>
      </c>
      <c r="I47">
        <v>2.76</v>
      </c>
      <c r="J47">
        <v>3.14</v>
      </c>
      <c r="K47">
        <v>3.82</v>
      </c>
      <c r="L47">
        <v>2.83</v>
      </c>
      <c r="M47">
        <v>4.17</v>
      </c>
      <c r="N47">
        <v>2.69</v>
      </c>
      <c r="O47">
        <v>2.13</v>
      </c>
      <c r="P47">
        <v>1.48</v>
      </c>
      <c r="Q47">
        <v>1.1299999999999999</v>
      </c>
      <c r="R47">
        <v>0.84</v>
      </c>
      <c r="S47">
        <v>1.4</v>
      </c>
      <c r="T47">
        <v>2.12</v>
      </c>
      <c r="U47">
        <v>2.79</v>
      </c>
      <c r="V47">
        <v>1.03</v>
      </c>
      <c r="W47" t="s">
        <v>67</v>
      </c>
    </row>
    <row r="48" spans="1:23" x14ac:dyDescent="0.25">
      <c r="A48" s="5" t="s">
        <v>116</v>
      </c>
      <c r="B48" s="5" t="s">
        <v>117</v>
      </c>
      <c r="C48">
        <v>51.8</v>
      </c>
      <c r="D48">
        <v>43.28</v>
      </c>
      <c r="E48">
        <v>41</v>
      </c>
      <c r="F48">
        <v>37.69</v>
      </c>
      <c r="G48">
        <v>37.159999999999997</v>
      </c>
      <c r="H48">
        <v>35.39</v>
      </c>
      <c r="I48">
        <v>33.799999999999997</v>
      </c>
      <c r="J48">
        <v>31.06</v>
      </c>
      <c r="K48">
        <v>29.1</v>
      </c>
      <c r="L48">
        <v>27.26</v>
      </c>
      <c r="M48">
        <v>30.55</v>
      </c>
      <c r="N48">
        <v>30.87</v>
      </c>
      <c r="O48">
        <v>21.81</v>
      </c>
      <c r="P48">
        <v>20.71</v>
      </c>
      <c r="Q48">
        <v>21.61</v>
      </c>
      <c r="R48">
        <v>15.81</v>
      </c>
      <c r="S48">
        <v>15.23</v>
      </c>
      <c r="T48">
        <v>15.06</v>
      </c>
      <c r="U48">
        <v>16.09</v>
      </c>
      <c r="V48">
        <v>15.3</v>
      </c>
      <c r="W48" t="s">
        <v>67</v>
      </c>
    </row>
    <row r="49" spans="1:23" x14ac:dyDescent="0.25">
      <c r="A49" s="5" t="s">
        <v>118</v>
      </c>
      <c r="B49" s="5" t="s">
        <v>119</v>
      </c>
      <c r="C49">
        <v>825</v>
      </c>
      <c r="D49">
        <v>788</v>
      </c>
      <c r="E49">
        <v>764</v>
      </c>
      <c r="F49">
        <v>638</v>
      </c>
      <c r="G49">
        <v>672</v>
      </c>
      <c r="H49">
        <v>674</v>
      </c>
      <c r="I49">
        <v>686</v>
      </c>
      <c r="J49">
        <v>611</v>
      </c>
      <c r="K49">
        <v>573</v>
      </c>
      <c r="L49">
        <v>509</v>
      </c>
      <c r="M49">
        <v>500</v>
      </c>
      <c r="N49">
        <v>395</v>
      </c>
      <c r="O49">
        <v>327</v>
      </c>
      <c r="P49">
        <v>291</v>
      </c>
      <c r="Q49">
        <v>247</v>
      </c>
      <c r="R49">
        <v>241</v>
      </c>
      <c r="S49">
        <v>197</v>
      </c>
      <c r="T49">
        <v>199</v>
      </c>
      <c r="U49">
        <v>214</v>
      </c>
      <c r="V49">
        <v>204</v>
      </c>
      <c r="W49" t="s">
        <v>67</v>
      </c>
    </row>
    <row r="50" spans="1:23" x14ac:dyDescent="0.25">
      <c r="A50" s="5" t="s">
        <v>120</v>
      </c>
      <c r="B50" s="5" t="s">
        <v>121</v>
      </c>
      <c r="C50">
        <v>56.2</v>
      </c>
      <c r="D50">
        <v>54.5</v>
      </c>
      <c r="E50">
        <v>48.3</v>
      </c>
      <c r="F50">
        <v>45.2</v>
      </c>
      <c r="G50">
        <v>49.6</v>
      </c>
      <c r="H50">
        <v>44.9</v>
      </c>
      <c r="I50">
        <v>38.700000000000003</v>
      </c>
      <c r="J50">
        <v>38.6</v>
      </c>
      <c r="K50">
        <v>34.700000000000003</v>
      </c>
      <c r="L50">
        <v>31.8</v>
      </c>
      <c r="M50">
        <v>29.8</v>
      </c>
      <c r="N50">
        <v>23.2</v>
      </c>
      <c r="O50">
        <v>16.8</v>
      </c>
      <c r="P50">
        <v>13.5</v>
      </c>
      <c r="Q50">
        <v>12.3</v>
      </c>
      <c r="R50">
        <v>12.6</v>
      </c>
      <c r="S50">
        <v>10.1</v>
      </c>
      <c r="T50">
        <v>11.4</v>
      </c>
      <c r="U50">
        <v>11.2</v>
      </c>
      <c r="V50">
        <v>8.6</v>
      </c>
      <c r="W50" t="s">
        <v>67</v>
      </c>
    </row>
    <row r="51" spans="1:23" x14ac:dyDescent="0.25">
      <c r="A51" s="5" t="s">
        <v>122</v>
      </c>
      <c r="B51" s="5" t="s">
        <v>123</v>
      </c>
      <c r="C51">
        <v>68121</v>
      </c>
      <c r="D51">
        <v>69162</v>
      </c>
      <c r="E51">
        <v>63220</v>
      </c>
      <c r="F51">
        <v>70846</v>
      </c>
      <c r="G51">
        <v>73810</v>
      </c>
      <c r="H51">
        <v>66617</v>
      </c>
      <c r="I51">
        <v>56414</v>
      </c>
      <c r="J51">
        <v>63175</v>
      </c>
      <c r="K51">
        <v>60558</v>
      </c>
      <c r="L51">
        <v>62475</v>
      </c>
      <c r="M51">
        <v>59600</v>
      </c>
      <c r="N51">
        <v>58734</v>
      </c>
      <c r="O51">
        <v>51376</v>
      </c>
      <c r="P51">
        <v>46392</v>
      </c>
      <c r="Q51">
        <v>49798</v>
      </c>
      <c r="R51">
        <v>52282</v>
      </c>
      <c r="S51">
        <v>51269</v>
      </c>
      <c r="T51">
        <v>57286</v>
      </c>
      <c r="U51">
        <v>52336</v>
      </c>
      <c r="V51">
        <v>42157</v>
      </c>
      <c r="W51" t="s">
        <v>67</v>
      </c>
    </row>
    <row r="52" spans="1:23" x14ac:dyDescent="0.25">
      <c r="A52" s="5" t="s">
        <v>301</v>
      </c>
      <c r="B52" s="5" t="s">
        <v>302</v>
      </c>
      <c r="C52">
        <v>216355</v>
      </c>
      <c r="D52">
        <v>214098</v>
      </c>
      <c r="E52">
        <v>181454</v>
      </c>
      <c r="F52">
        <v>216199</v>
      </c>
      <c r="G52">
        <v>208402</v>
      </c>
      <c r="H52">
        <v>188807</v>
      </c>
      <c r="I52">
        <v>170755</v>
      </c>
      <c r="J52">
        <v>196394</v>
      </c>
      <c r="K52">
        <v>202787</v>
      </c>
      <c r="L52">
        <v>218257</v>
      </c>
      <c r="M52">
        <v>202798</v>
      </c>
      <c r="N52">
        <v>181265</v>
      </c>
      <c r="O52">
        <v>166360</v>
      </c>
      <c r="P52">
        <v>173195</v>
      </c>
      <c r="Q52">
        <v>169230</v>
      </c>
      <c r="R52">
        <v>147302</v>
      </c>
      <c r="S52">
        <v>148223</v>
      </c>
      <c r="T52">
        <v>156783</v>
      </c>
      <c r="U52">
        <v>153271</v>
      </c>
      <c r="V52">
        <v>115686</v>
      </c>
      <c r="W52" t="s">
        <v>67</v>
      </c>
    </row>
    <row r="53" spans="1:23" x14ac:dyDescent="0.25">
      <c r="A53" s="5" t="s">
        <v>126</v>
      </c>
      <c r="B53" s="5" t="s">
        <v>127</v>
      </c>
      <c r="C53">
        <v>105455</v>
      </c>
      <c r="D53">
        <v>94289</v>
      </c>
      <c r="E53">
        <v>83639</v>
      </c>
      <c r="F53">
        <v>103605</v>
      </c>
      <c r="G53">
        <v>92857</v>
      </c>
      <c r="H53">
        <v>94659</v>
      </c>
      <c r="I53">
        <v>83236</v>
      </c>
      <c r="J53">
        <v>106710</v>
      </c>
      <c r="K53">
        <v>112391</v>
      </c>
      <c r="L53">
        <v>113556</v>
      </c>
      <c r="M53">
        <v>102200</v>
      </c>
      <c r="N53">
        <v>86582</v>
      </c>
      <c r="O53">
        <v>82263</v>
      </c>
      <c r="P53">
        <v>82131</v>
      </c>
      <c r="Q53">
        <v>74899</v>
      </c>
      <c r="R53">
        <v>67635</v>
      </c>
      <c r="S53">
        <v>68528</v>
      </c>
      <c r="T53">
        <v>76884</v>
      </c>
      <c r="U53">
        <v>65421</v>
      </c>
      <c r="V53">
        <v>46078</v>
      </c>
      <c r="W53" t="s">
        <v>67</v>
      </c>
    </row>
    <row r="54" spans="1:23" x14ac:dyDescent="0.25">
      <c r="A54" s="5" t="s">
        <v>128</v>
      </c>
      <c r="B54" s="5" t="s">
        <v>129</v>
      </c>
      <c r="C54">
        <v>26667</v>
      </c>
      <c r="D54">
        <v>20431</v>
      </c>
      <c r="E54">
        <v>19241</v>
      </c>
      <c r="F54">
        <v>15047</v>
      </c>
      <c r="G54">
        <v>15923</v>
      </c>
      <c r="H54">
        <v>10089</v>
      </c>
      <c r="I54">
        <v>13265</v>
      </c>
      <c r="J54">
        <v>16858</v>
      </c>
      <c r="K54">
        <v>18150</v>
      </c>
      <c r="L54">
        <v>18468</v>
      </c>
      <c r="M54">
        <v>26600</v>
      </c>
      <c r="N54">
        <v>11392</v>
      </c>
      <c r="O54">
        <v>5810</v>
      </c>
      <c r="P54">
        <v>7560</v>
      </c>
      <c r="Q54">
        <v>6478</v>
      </c>
      <c r="R54">
        <v>13693</v>
      </c>
      <c r="S54">
        <v>-6599</v>
      </c>
      <c r="T54">
        <v>1508</v>
      </c>
      <c r="U54">
        <v>14953</v>
      </c>
      <c r="V54">
        <v>5882</v>
      </c>
      <c r="W54" t="s">
        <v>67</v>
      </c>
    </row>
    <row r="55" spans="1:23" x14ac:dyDescent="0.25">
      <c r="A55" s="5" t="s">
        <v>130</v>
      </c>
      <c r="B55" s="5" t="s">
        <v>131</v>
      </c>
      <c r="C55">
        <v>44.4</v>
      </c>
      <c r="D55">
        <v>19.8</v>
      </c>
      <c r="E55">
        <v>13</v>
      </c>
      <c r="F55">
        <v>14.8</v>
      </c>
      <c r="G55">
        <v>9.5</v>
      </c>
      <c r="H55">
        <v>14.8</v>
      </c>
      <c r="I55">
        <v>16.7</v>
      </c>
      <c r="J55">
        <v>12.1</v>
      </c>
      <c r="K55">
        <v>11.4</v>
      </c>
      <c r="L55">
        <v>14.6</v>
      </c>
      <c r="M55">
        <v>4.9000000000000004</v>
      </c>
      <c r="N55">
        <v>6.2</v>
      </c>
      <c r="O55">
        <v>15.9</v>
      </c>
      <c r="P55">
        <v>16.899999999999999</v>
      </c>
      <c r="Q55">
        <v>20</v>
      </c>
      <c r="R55">
        <v>7.7</v>
      </c>
      <c r="S55" t="s">
        <v>67</v>
      </c>
      <c r="T55">
        <v>25.9</v>
      </c>
      <c r="U55">
        <v>13.5</v>
      </c>
      <c r="V55">
        <v>130.30000000000001</v>
      </c>
      <c r="W55" t="s">
        <v>67</v>
      </c>
    </row>
    <row r="56" spans="1:23" x14ac:dyDescent="0.25">
      <c r="A56" s="5" t="s">
        <v>132</v>
      </c>
      <c r="B56" s="5" t="s">
        <v>133</v>
      </c>
      <c r="C56">
        <v>5.65</v>
      </c>
      <c r="D56">
        <v>1.94</v>
      </c>
      <c r="E56">
        <v>1.38</v>
      </c>
      <c r="F56">
        <v>1.03</v>
      </c>
      <c r="G56">
        <v>0.73</v>
      </c>
      <c r="H56">
        <v>0.79</v>
      </c>
      <c r="I56">
        <v>1.3</v>
      </c>
      <c r="J56">
        <v>1.04</v>
      </c>
      <c r="K56">
        <v>1.03</v>
      </c>
      <c r="L56">
        <v>1.26</v>
      </c>
      <c r="M56">
        <v>0.92</v>
      </c>
      <c r="N56">
        <v>0.4</v>
      </c>
      <c r="O56">
        <v>0.56000000000000005</v>
      </c>
      <c r="P56">
        <v>0.74</v>
      </c>
      <c r="Q56">
        <v>0.76</v>
      </c>
      <c r="R56">
        <v>0.73</v>
      </c>
      <c r="S56">
        <v>0.73</v>
      </c>
      <c r="T56">
        <v>0.3</v>
      </c>
      <c r="U56">
        <v>1.36</v>
      </c>
      <c r="V56">
        <v>7.29</v>
      </c>
      <c r="W56" t="s">
        <v>67</v>
      </c>
    </row>
    <row r="57" spans="1:23" x14ac:dyDescent="0.25">
      <c r="A57" s="5" t="s">
        <v>134</v>
      </c>
      <c r="B57" s="5" t="s">
        <v>135</v>
      </c>
      <c r="C57">
        <v>7.3</v>
      </c>
      <c r="D57">
        <v>2.66</v>
      </c>
      <c r="E57">
        <v>1.7</v>
      </c>
      <c r="F57">
        <v>1.35</v>
      </c>
      <c r="G57">
        <v>1.03</v>
      </c>
      <c r="H57">
        <v>1.1299999999999999</v>
      </c>
      <c r="I57">
        <v>1.82</v>
      </c>
      <c r="J57">
        <v>1.55</v>
      </c>
      <c r="K57">
        <v>1.58</v>
      </c>
      <c r="L57">
        <v>2.0499999999999998</v>
      </c>
      <c r="M57">
        <v>1.22</v>
      </c>
      <c r="N57">
        <v>0.7</v>
      </c>
      <c r="O57">
        <v>0.85</v>
      </c>
      <c r="P57">
        <v>1.04</v>
      </c>
      <c r="Q57">
        <v>0.91</v>
      </c>
      <c r="R57">
        <v>0.79</v>
      </c>
      <c r="S57">
        <v>0.74</v>
      </c>
      <c r="T57">
        <v>0.28999999999999998</v>
      </c>
      <c r="U57">
        <v>1.24</v>
      </c>
      <c r="V57">
        <v>5.32</v>
      </c>
      <c r="W57" t="s">
        <v>67</v>
      </c>
    </row>
    <row r="58" spans="1:23" x14ac:dyDescent="0.25">
      <c r="A58" s="5" t="s">
        <v>136</v>
      </c>
      <c r="B58" s="5" t="s">
        <v>137</v>
      </c>
      <c r="C58">
        <v>24.97</v>
      </c>
      <c r="D58">
        <v>15.4</v>
      </c>
      <c r="E58">
        <v>7.13</v>
      </c>
      <c r="F58">
        <v>7.15</v>
      </c>
      <c r="G58">
        <v>6.33</v>
      </c>
      <c r="H58">
        <v>9.39</v>
      </c>
      <c r="I58">
        <v>10.39</v>
      </c>
      <c r="J58">
        <v>7.55</v>
      </c>
      <c r="K58">
        <v>5.92</v>
      </c>
      <c r="L58">
        <v>9.35</v>
      </c>
      <c r="M58">
        <v>4.21</v>
      </c>
      <c r="N58">
        <v>3.31</v>
      </c>
      <c r="O58">
        <v>4.63</v>
      </c>
      <c r="P58">
        <v>8.1</v>
      </c>
      <c r="Q58">
        <v>9.0299999999999994</v>
      </c>
      <c r="R58">
        <v>9.9600000000000009</v>
      </c>
      <c r="S58">
        <v>5.07</v>
      </c>
      <c r="T58">
        <v>1.34</v>
      </c>
      <c r="U58">
        <v>4.83</v>
      </c>
      <c r="V58">
        <v>50.57</v>
      </c>
      <c r="W58" t="s">
        <v>67</v>
      </c>
    </row>
    <row r="59" spans="1:23" x14ac:dyDescent="0.25">
      <c r="A59" s="5" t="s">
        <v>138</v>
      </c>
      <c r="B59" s="5" t="s">
        <v>139</v>
      </c>
      <c r="C59">
        <v>0.89</v>
      </c>
      <c r="D59">
        <v>1.94</v>
      </c>
      <c r="E59">
        <v>2.2200000000000002</v>
      </c>
      <c r="F59">
        <v>2.2400000000000002</v>
      </c>
      <c r="G59">
        <v>3.1</v>
      </c>
      <c r="H59">
        <v>3.16</v>
      </c>
      <c r="I59">
        <v>2.09</v>
      </c>
      <c r="J59">
        <v>2.5299999999999998</v>
      </c>
      <c r="K59">
        <v>2.65</v>
      </c>
      <c r="L59">
        <v>2.27</v>
      </c>
      <c r="M59">
        <v>2.56</v>
      </c>
      <c r="N59">
        <v>3.37</v>
      </c>
      <c r="O59">
        <v>2.54</v>
      </c>
      <c r="P59">
        <v>2.08</v>
      </c>
      <c r="Q59">
        <v>1.47</v>
      </c>
      <c r="R59">
        <v>2.99</v>
      </c>
      <c r="S59" t="s">
        <v>67</v>
      </c>
      <c r="T59">
        <v>15.79</v>
      </c>
      <c r="U59" t="s">
        <v>67</v>
      </c>
      <c r="V59" t="s">
        <v>67</v>
      </c>
      <c r="W59" t="s">
        <v>67</v>
      </c>
    </row>
    <row r="60" spans="1:23" x14ac:dyDescent="0.25">
      <c r="A60" s="5" t="s">
        <v>140</v>
      </c>
      <c r="B60" s="5" t="s">
        <v>141</v>
      </c>
      <c r="C60">
        <v>2.2999999999999998</v>
      </c>
      <c r="D60">
        <v>5.0999999999999996</v>
      </c>
      <c r="E60">
        <v>7.7</v>
      </c>
      <c r="F60">
        <v>6.8</v>
      </c>
      <c r="G60">
        <v>10.5</v>
      </c>
      <c r="H60">
        <v>6.7</v>
      </c>
      <c r="I60">
        <v>6</v>
      </c>
      <c r="J60">
        <v>8.1999999999999993</v>
      </c>
      <c r="K60">
        <v>8.8000000000000007</v>
      </c>
      <c r="L60">
        <v>6.8</v>
      </c>
      <c r="M60">
        <v>20.399999999999999</v>
      </c>
      <c r="N60">
        <v>16.100000000000001</v>
      </c>
      <c r="O60">
        <v>6.3</v>
      </c>
      <c r="P60">
        <v>5.9</v>
      </c>
      <c r="Q60">
        <v>5</v>
      </c>
      <c r="R60">
        <v>13.1</v>
      </c>
      <c r="S60">
        <v>-5.9</v>
      </c>
      <c r="T60">
        <v>3.9</v>
      </c>
      <c r="U60">
        <v>7.4</v>
      </c>
      <c r="V60">
        <v>0.8</v>
      </c>
      <c r="W60">
        <v>-0.1</v>
      </c>
    </row>
    <row r="61" spans="1:23" x14ac:dyDescent="0.25">
      <c r="A61" s="5" t="s">
        <v>142</v>
      </c>
      <c r="B61" s="5" t="s">
        <v>143</v>
      </c>
      <c r="C61">
        <v>15.92</v>
      </c>
      <c r="D61">
        <v>13.13</v>
      </c>
      <c r="E61">
        <v>13.09</v>
      </c>
      <c r="F61">
        <v>9.1300000000000008</v>
      </c>
      <c r="G61">
        <v>10.73</v>
      </c>
      <c r="H61">
        <v>7.67</v>
      </c>
      <c r="I61">
        <v>10.9</v>
      </c>
      <c r="J61">
        <v>12.76</v>
      </c>
      <c r="K61">
        <v>13.7</v>
      </c>
      <c r="L61">
        <v>13.76</v>
      </c>
      <c r="M61">
        <v>17.41</v>
      </c>
      <c r="N61">
        <v>11</v>
      </c>
      <c r="O61">
        <v>5.26</v>
      </c>
      <c r="P61">
        <v>6.13</v>
      </c>
      <c r="Q61">
        <v>4.58</v>
      </c>
      <c r="R61">
        <v>10.09</v>
      </c>
      <c r="S61">
        <v>-4.51</v>
      </c>
      <c r="T61">
        <v>0.91</v>
      </c>
      <c r="U61">
        <v>8.94</v>
      </c>
      <c r="V61">
        <v>3.72</v>
      </c>
      <c r="W61">
        <v>-0.76</v>
      </c>
    </row>
    <row r="62" spans="1:23" x14ac:dyDescent="0.25">
      <c r="A62" s="5" t="s">
        <v>144</v>
      </c>
      <c r="B62" s="5" t="s">
        <v>145</v>
      </c>
      <c r="C62">
        <v>12.32</v>
      </c>
      <c r="D62">
        <v>9.5399999999999991</v>
      </c>
      <c r="E62">
        <v>10.61</v>
      </c>
      <c r="F62">
        <v>6.96</v>
      </c>
      <c r="G62">
        <v>7.64</v>
      </c>
      <c r="H62">
        <v>5.34</v>
      </c>
      <c r="I62">
        <v>7.78</v>
      </c>
      <c r="J62">
        <v>8.58</v>
      </c>
      <c r="K62">
        <v>8.9499999999999993</v>
      </c>
      <c r="L62">
        <v>8.4600000000000009</v>
      </c>
      <c r="M62">
        <v>13.12</v>
      </c>
      <c r="N62">
        <v>6.28</v>
      </c>
      <c r="O62">
        <v>3.49</v>
      </c>
      <c r="P62">
        <v>4.37</v>
      </c>
      <c r="Q62">
        <v>3.83</v>
      </c>
      <c r="R62">
        <v>9.3000000000000007</v>
      </c>
      <c r="S62">
        <v>-4.45</v>
      </c>
      <c r="T62">
        <v>0.96</v>
      </c>
      <c r="U62">
        <v>9.76</v>
      </c>
      <c r="V62">
        <v>5.08</v>
      </c>
      <c r="W62">
        <v>-1</v>
      </c>
    </row>
    <row r="63" spans="1:23" x14ac:dyDescent="0.25">
      <c r="A63" s="5" t="s">
        <v>146</v>
      </c>
      <c r="B63" s="5" t="s">
        <v>147</v>
      </c>
      <c r="C63">
        <v>8.42</v>
      </c>
      <c r="D63">
        <v>7.33</v>
      </c>
      <c r="E63">
        <v>7.19</v>
      </c>
      <c r="F63">
        <v>5.51</v>
      </c>
      <c r="G63">
        <v>6.2</v>
      </c>
      <c r="H63">
        <v>4.4800000000000004</v>
      </c>
      <c r="I63">
        <v>5.76</v>
      </c>
      <c r="J63">
        <v>7.97</v>
      </c>
      <c r="K63">
        <v>8.64</v>
      </c>
      <c r="L63">
        <v>8.24</v>
      </c>
      <c r="M63">
        <v>9.02</v>
      </c>
      <c r="N63">
        <v>5.77</v>
      </c>
      <c r="O63">
        <v>3.99</v>
      </c>
      <c r="P63">
        <v>4.67</v>
      </c>
      <c r="Q63">
        <v>3.43</v>
      </c>
      <c r="R63">
        <v>7.35</v>
      </c>
      <c r="S63">
        <v>-2.19</v>
      </c>
      <c r="T63">
        <v>1.01</v>
      </c>
      <c r="U63">
        <v>6.03</v>
      </c>
      <c r="V63">
        <v>2.38</v>
      </c>
      <c r="W63">
        <v>1.97</v>
      </c>
    </row>
    <row r="64" spans="1:23" x14ac:dyDescent="0.25">
      <c r="A64" s="5" t="s">
        <v>148</v>
      </c>
      <c r="B64" s="5" t="s">
        <v>148</v>
      </c>
      <c r="C64">
        <v>8.02</v>
      </c>
      <c r="D64">
        <v>7.03</v>
      </c>
      <c r="E64">
        <v>6.77</v>
      </c>
      <c r="F64">
        <v>4.8099999999999996</v>
      </c>
      <c r="G64">
        <v>5.44</v>
      </c>
      <c r="H64">
        <v>3.63</v>
      </c>
      <c r="I64">
        <v>5.09</v>
      </c>
      <c r="J64">
        <v>6.27</v>
      </c>
      <c r="K64">
        <v>6.75</v>
      </c>
      <c r="L64">
        <v>6.51</v>
      </c>
      <c r="M64">
        <v>8.2100000000000009</v>
      </c>
      <c r="N64">
        <v>4.55</v>
      </c>
      <c r="O64">
        <v>2.81</v>
      </c>
      <c r="P64">
        <v>3.43</v>
      </c>
      <c r="Q64">
        <v>2.39</v>
      </c>
      <c r="R64">
        <v>6.73</v>
      </c>
      <c r="S64">
        <v>-2.84</v>
      </c>
      <c r="T64">
        <v>0.6</v>
      </c>
      <c r="U64">
        <v>6.03</v>
      </c>
      <c r="V64">
        <v>2.38</v>
      </c>
      <c r="W64">
        <v>-0.39</v>
      </c>
    </row>
    <row r="65" spans="1:23" x14ac:dyDescent="0.25">
      <c r="A65" s="5" t="s">
        <v>149</v>
      </c>
      <c r="B65" s="5" t="s">
        <v>150</v>
      </c>
      <c r="C65">
        <v>53.5</v>
      </c>
      <c r="D65">
        <v>53.3</v>
      </c>
      <c r="E65">
        <v>53.36</v>
      </c>
      <c r="F65">
        <v>47.07</v>
      </c>
      <c r="G65">
        <v>45.09</v>
      </c>
      <c r="H65">
        <v>41.59</v>
      </c>
      <c r="I65">
        <v>40.64</v>
      </c>
      <c r="J65">
        <v>44.1</v>
      </c>
      <c r="K65">
        <v>45</v>
      </c>
      <c r="L65">
        <v>43.18</v>
      </c>
      <c r="M65">
        <v>48.8</v>
      </c>
      <c r="N65">
        <v>34.11</v>
      </c>
      <c r="O65">
        <v>39.64</v>
      </c>
      <c r="P65">
        <v>37.380000000000003</v>
      </c>
      <c r="Q65">
        <v>35.67</v>
      </c>
      <c r="R65">
        <v>43.06</v>
      </c>
      <c r="S65">
        <v>40.26</v>
      </c>
      <c r="T65">
        <v>35.409999999999997</v>
      </c>
      <c r="U65">
        <v>34.090000000000003</v>
      </c>
      <c r="V65">
        <v>33.270000000000003</v>
      </c>
      <c r="W65">
        <v>47.24</v>
      </c>
    </row>
    <row r="66" spans="1:23" x14ac:dyDescent="0.25">
      <c r="A66" s="5" t="s">
        <v>151</v>
      </c>
      <c r="B66" s="5" t="s">
        <v>152</v>
      </c>
      <c r="C66">
        <v>50.4</v>
      </c>
      <c r="D66">
        <v>53.51</v>
      </c>
      <c r="E66">
        <v>51.75</v>
      </c>
      <c r="F66">
        <v>52.73</v>
      </c>
      <c r="G66">
        <v>50.69</v>
      </c>
      <c r="H66">
        <v>47.3</v>
      </c>
      <c r="I66">
        <v>46.67</v>
      </c>
      <c r="J66">
        <v>49.09</v>
      </c>
      <c r="K66">
        <v>49.29</v>
      </c>
      <c r="L66">
        <v>47.27</v>
      </c>
      <c r="M66">
        <v>47.19</v>
      </c>
      <c r="N66">
        <v>41.4</v>
      </c>
      <c r="O66">
        <v>53.4</v>
      </c>
      <c r="P66">
        <v>55.92</v>
      </c>
      <c r="Q66">
        <v>52.09</v>
      </c>
      <c r="R66">
        <v>66.73</v>
      </c>
      <c r="S66">
        <v>63.02</v>
      </c>
      <c r="T66">
        <v>66.2</v>
      </c>
      <c r="U66">
        <v>67.42</v>
      </c>
      <c r="V66">
        <v>63.96</v>
      </c>
      <c r="W66">
        <v>51.97</v>
      </c>
    </row>
    <row r="67" spans="1:23" x14ac:dyDescent="0.25">
      <c r="A67" s="5" t="s">
        <v>153</v>
      </c>
      <c r="B67" s="5" t="s">
        <v>154</v>
      </c>
      <c r="C67">
        <v>49.6</v>
      </c>
      <c r="D67">
        <v>46.49</v>
      </c>
      <c r="E67">
        <v>48.25</v>
      </c>
      <c r="F67">
        <v>47.27</v>
      </c>
      <c r="G67">
        <v>49.31</v>
      </c>
      <c r="H67">
        <v>52.7</v>
      </c>
      <c r="I67">
        <v>53.33</v>
      </c>
      <c r="J67">
        <v>50.91</v>
      </c>
      <c r="K67">
        <v>50.71</v>
      </c>
      <c r="L67">
        <v>52.73</v>
      </c>
      <c r="M67">
        <v>52.81</v>
      </c>
      <c r="N67">
        <v>58.6</v>
      </c>
      <c r="O67">
        <v>46.6</v>
      </c>
      <c r="P67">
        <v>44.08</v>
      </c>
      <c r="Q67">
        <v>47.91</v>
      </c>
      <c r="R67">
        <v>33.270000000000003</v>
      </c>
      <c r="S67">
        <v>36.979999999999997</v>
      </c>
      <c r="T67">
        <v>33.799999999999997</v>
      </c>
      <c r="U67">
        <v>32.58</v>
      </c>
      <c r="V67">
        <v>36.04</v>
      </c>
      <c r="W67">
        <v>48.03</v>
      </c>
    </row>
    <row r="68" spans="1:23" x14ac:dyDescent="0.25">
      <c r="A68" s="5" t="s">
        <v>155</v>
      </c>
      <c r="B68" s="5" t="s">
        <v>156</v>
      </c>
      <c r="C68">
        <v>98.41</v>
      </c>
      <c r="D68">
        <v>86.87</v>
      </c>
      <c r="E68">
        <v>93.23</v>
      </c>
      <c r="F68">
        <v>89.64</v>
      </c>
      <c r="G68">
        <v>97.29</v>
      </c>
      <c r="H68">
        <v>111.4</v>
      </c>
      <c r="I68">
        <v>114.25</v>
      </c>
      <c r="J68">
        <v>103.72</v>
      </c>
      <c r="K68">
        <v>102.9</v>
      </c>
      <c r="L68">
        <v>111.57</v>
      </c>
      <c r="M68">
        <v>111.91</v>
      </c>
      <c r="N68">
        <v>141.56</v>
      </c>
      <c r="O68">
        <v>87.26</v>
      </c>
      <c r="P68">
        <v>78.83</v>
      </c>
      <c r="Q68">
        <v>91.98</v>
      </c>
      <c r="R68">
        <v>49.85</v>
      </c>
      <c r="S68">
        <v>58.68</v>
      </c>
      <c r="T68">
        <v>51.06</v>
      </c>
      <c r="U68">
        <v>48.32</v>
      </c>
      <c r="V68">
        <v>56.35</v>
      </c>
      <c r="W68">
        <v>92.42</v>
      </c>
    </row>
    <row r="69" spans="1:23" x14ac:dyDescent="0.25">
      <c r="A69" s="5" t="s">
        <v>303</v>
      </c>
      <c r="B69" s="5" t="s">
        <v>304</v>
      </c>
      <c r="C69">
        <v>48.74</v>
      </c>
      <c r="D69">
        <v>44.04</v>
      </c>
      <c r="E69">
        <v>46.1</v>
      </c>
      <c r="F69">
        <v>47.9</v>
      </c>
      <c r="G69">
        <v>44.57</v>
      </c>
      <c r="H69">
        <v>50.12</v>
      </c>
      <c r="I69">
        <v>48.8</v>
      </c>
      <c r="J69">
        <v>54.33</v>
      </c>
      <c r="K69">
        <v>55.42</v>
      </c>
      <c r="L69">
        <v>52.03</v>
      </c>
      <c r="M69">
        <v>50.39</v>
      </c>
      <c r="N69">
        <v>47.77</v>
      </c>
      <c r="O69">
        <v>49.45</v>
      </c>
      <c r="P69">
        <v>47.42</v>
      </c>
      <c r="Q69">
        <v>44.26</v>
      </c>
      <c r="R69">
        <v>45.92</v>
      </c>
      <c r="S69">
        <v>46.23</v>
      </c>
      <c r="T69">
        <v>49.04</v>
      </c>
      <c r="U69">
        <v>42.68</v>
      </c>
      <c r="V69">
        <v>39.83</v>
      </c>
    </row>
    <row r="70" spans="1:23" x14ac:dyDescent="0.25">
      <c r="A70" s="5" t="s">
        <v>157</v>
      </c>
      <c r="B70" s="5" t="s">
        <v>158</v>
      </c>
      <c r="C70">
        <v>53.5</v>
      </c>
      <c r="D70">
        <v>53.3</v>
      </c>
      <c r="E70">
        <v>53.36</v>
      </c>
      <c r="F70">
        <v>47.07</v>
      </c>
      <c r="G70">
        <v>45.09</v>
      </c>
      <c r="H70">
        <v>41.59</v>
      </c>
      <c r="I70">
        <v>40.64</v>
      </c>
      <c r="J70">
        <v>44.1</v>
      </c>
      <c r="K70">
        <v>45</v>
      </c>
      <c r="L70">
        <v>43.18</v>
      </c>
      <c r="M70">
        <v>48.8</v>
      </c>
      <c r="N70">
        <v>34.11</v>
      </c>
      <c r="O70">
        <v>39.64</v>
      </c>
      <c r="P70">
        <v>37.380000000000003</v>
      </c>
      <c r="Q70">
        <v>35.67</v>
      </c>
      <c r="R70">
        <v>43.06</v>
      </c>
      <c r="S70">
        <v>40.26</v>
      </c>
      <c r="T70">
        <v>35.409999999999997</v>
      </c>
      <c r="U70">
        <v>34.090000000000003</v>
      </c>
      <c r="V70">
        <v>33.270000000000003</v>
      </c>
    </row>
    <row r="71" spans="1:23" x14ac:dyDescent="0.25">
      <c r="A71" s="5" t="s">
        <v>159</v>
      </c>
      <c r="B71" s="5" t="s">
        <v>160</v>
      </c>
      <c r="C71">
        <v>12.32</v>
      </c>
      <c r="D71">
        <v>9.5399999999999991</v>
      </c>
      <c r="E71">
        <v>10.61</v>
      </c>
      <c r="F71">
        <v>6.96</v>
      </c>
      <c r="G71">
        <v>7.64</v>
      </c>
      <c r="H71">
        <v>5.34</v>
      </c>
      <c r="I71">
        <v>7.78</v>
      </c>
      <c r="J71">
        <v>8.58</v>
      </c>
      <c r="K71">
        <v>8.9499999999999993</v>
      </c>
      <c r="L71">
        <v>8.4600000000000009</v>
      </c>
      <c r="M71">
        <v>13.12</v>
      </c>
      <c r="N71">
        <v>6.28</v>
      </c>
      <c r="O71">
        <v>3.49</v>
      </c>
      <c r="P71">
        <v>4.37</v>
      </c>
      <c r="Q71">
        <v>3.83</v>
      </c>
      <c r="R71">
        <v>9.3000000000000007</v>
      </c>
      <c r="S71">
        <v>-4.45</v>
      </c>
      <c r="T71">
        <v>0.96</v>
      </c>
      <c r="U71">
        <v>9.76</v>
      </c>
      <c r="V71">
        <v>5.08</v>
      </c>
    </row>
    <row r="72" spans="1:23" x14ac:dyDescent="0.25">
      <c r="A72" s="5" t="s">
        <v>161</v>
      </c>
      <c r="B72" s="5" t="s">
        <v>162</v>
      </c>
      <c r="C72">
        <v>17.7</v>
      </c>
      <c r="D72">
        <v>13.75</v>
      </c>
      <c r="E72">
        <v>13.85</v>
      </c>
      <c r="F72">
        <v>11.16</v>
      </c>
      <c r="G72">
        <v>11.64</v>
      </c>
      <c r="H72">
        <v>9.66</v>
      </c>
      <c r="I72">
        <v>9.15</v>
      </c>
      <c r="J72">
        <v>16.579999999999998</v>
      </c>
      <c r="K72">
        <v>19.62</v>
      </c>
      <c r="L72">
        <v>16.47</v>
      </c>
      <c r="M72">
        <v>15.29</v>
      </c>
      <c r="N72">
        <v>13.41</v>
      </c>
      <c r="O72">
        <v>10.48</v>
      </c>
      <c r="P72">
        <v>11.71</v>
      </c>
      <c r="Q72">
        <v>5.98</v>
      </c>
      <c r="R72">
        <v>9.58</v>
      </c>
      <c r="S72">
        <v>7.53</v>
      </c>
      <c r="T72">
        <v>6.41</v>
      </c>
      <c r="U72">
        <v>6.1</v>
      </c>
      <c r="V72">
        <v>8.0500000000000007</v>
      </c>
    </row>
    <row r="73" spans="1:23" x14ac:dyDescent="0.25">
      <c r="A73" s="5" t="s">
        <v>163</v>
      </c>
      <c r="B73" s="5" t="s">
        <v>164</v>
      </c>
      <c r="C73">
        <v>65.099999999999994</v>
      </c>
      <c r="D73">
        <v>73.64</v>
      </c>
      <c r="E73">
        <v>63.87</v>
      </c>
      <c r="F73">
        <v>69.17</v>
      </c>
      <c r="G73">
        <v>71.17</v>
      </c>
      <c r="H73">
        <v>67.97</v>
      </c>
      <c r="I73">
        <v>65.400000000000006</v>
      </c>
      <c r="J73">
        <v>72.989999999999995</v>
      </c>
      <c r="K73">
        <v>75.45</v>
      </c>
      <c r="L73">
        <v>76.89</v>
      </c>
      <c r="M73">
        <v>62.63</v>
      </c>
      <c r="N73">
        <v>72.47</v>
      </c>
      <c r="O73">
        <v>80.47</v>
      </c>
      <c r="P73">
        <v>78.5</v>
      </c>
      <c r="Q73">
        <v>62.39</v>
      </c>
      <c r="R73">
        <v>72.45</v>
      </c>
      <c r="S73">
        <v>63.89</v>
      </c>
      <c r="T73">
        <v>62.78</v>
      </c>
      <c r="U73">
        <v>61.77</v>
      </c>
      <c r="V73">
        <v>46.73</v>
      </c>
    </row>
    <row r="74" spans="1:23" x14ac:dyDescent="0.25">
      <c r="A74" s="5" t="s">
        <v>165</v>
      </c>
      <c r="B74" s="5" t="s">
        <v>166</v>
      </c>
      <c r="C74">
        <v>46.5</v>
      </c>
      <c r="D74">
        <v>46.7</v>
      </c>
      <c r="E74">
        <v>46.64</v>
      </c>
      <c r="F74">
        <v>52.93</v>
      </c>
      <c r="G74">
        <v>54.91</v>
      </c>
      <c r="H74">
        <v>58.41</v>
      </c>
      <c r="I74">
        <v>59.36</v>
      </c>
      <c r="J74">
        <v>55.9</v>
      </c>
      <c r="K74">
        <v>55</v>
      </c>
      <c r="L74">
        <v>56.82</v>
      </c>
      <c r="M74">
        <v>51.2</v>
      </c>
      <c r="N74">
        <v>65.89</v>
      </c>
      <c r="O74">
        <v>60.36</v>
      </c>
      <c r="P74">
        <v>62.62</v>
      </c>
      <c r="Q74">
        <v>64.33</v>
      </c>
      <c r="R74">
        <v>56.94</v>
      </c>
      <c r="S74">
        <v>59.74</v>
      </c>
      <c r="T74">
        <v>64.59</v>
      </c>
      <c r="U74">
        <v>65.91</v>
      </c>
      <c r="V74">
        <v>66.73</v>
      </c>
    </row>
    <row r="75" spans="1:23" x14ac:dyDescent="0.25">
      <c r="A75" s="5" t="s">
        <v>167</v>
      </c>
      <c r="B75" s="5" t="s">
        <v>168</v>
      </c>
      <c r="C75">
        <v>8.02</v>
      </c>
      <c r="D75">
        <v>7.03</v>
      </c>
      <c r="E75">
        <v>6.77</v>
      </c>
      <c r="F75">
        <v>4.8099999999999996</v>
      </c>
      <c r="G75">
        <v>5.44</v>
      </c>
      <c r="H75">
        <v>3.63</v>
      </c>
      <c r="I75">
        <v>5.09</v>
      </c>
      <c r="J75">
        <v>6.27</v>
      </c>
      <c r="K75">
        <v>6.75</v>
      </c>
      <c r="L75">
        <v>6.51</v>
      </c>
      <c r="M75">
        <v>8.2100000000000009</v>
      </c>
      <c r="N75">
        <v>4.55</v>
      </c>
      <c r="O75">
        <v>2.81</v>
      </c>
      <c r="P75">
        <v>3.43</v>
      </c>
      <c r="Q75">
        <v>2.39</v>
      </c>
      <c r="R75">
        <v>6.73</v>
      </c>
      <c r="S75">
        <v>-2.84</v>
      </c>
      <c r="T75">
        <v>0.6</v>
      </c>
      <c r="U75">
        <v>6.03</v>
      </c>
      <c r="V75">
        <v>2.38</v>
      </c>
    </row>
    <row r="76" spans="1:23" x14ac:dyDescent="0.25">
      <c r="A76" s="5" t="s">
        <v>169</v>
      </c>
      <c r="B76" s="5" t="s">
        <v>170</v>
      </c>
      <c r="C76">
        <v>13.7</v>
      </c>
      <c r="D76">
        <v>11.9</v>
      </c>
      <c r="E76">
        <v>10.49</v>
      </c>
      <c r="F76">
        <v>9.2799999999999994</v>
      </c>
      <c r="G76">
        <v>10.36</v>
      </c>
      <c r="H76">
        <v>8.51</v>
      </c>
      <c r="I76">
        <v>7.27</v>
      </c>
      <c r="J76">
        <v>15.31</v>
      </c>
      <c r="K76">
        <v>18.21</v>
      </c>
      <c r="L76">
        <v>15.82</v>
      </c>
      <c r="M76">
        <v>12.12</v>
      </c>
      <c r="N76">
        <v>13.13</v>
      </c>
      <c r="O76">
        <v>12.15</v>
      </c>
      <c r="P76">
        <v>11.75</v>
      </c>
      <c r="Q76">
        <v>4.75</v>
      </c>
      <c r="R76">
        <v>8.06</v>
      </c>
      <c r="S76">
        <v>5.51</v>
      </c>
      <c r="T76">
        <v>4.6399999999999997</v>
      </c>
      <c r="U76">
        <v>4.47</v>
      </c>
      <c r="V76">
        <v>4.43</v>
      </c>
    </row>
    <row r="77" spans="1:23" x14ac:dyDescent="0.25">
      <c r="A77" s="5" t="s">
        <v>171</v>
      </c>
      <c r="B77" s="5" t="s">
        <v>172</v>
      </c>
      <c r="C77">
        <v>108.39</v>
      </c>
      <c r="D77">
        <v>114.58</v>
      </c>
      <c r="E77">
        <v>110.97</v>
      </c>
      <c r="F77">
        <v>99.62</v>
      </c>
      <c r="G77">
        <v>92.31</v>
      </c>
      <c r="H77">
        <v>80.989999999999995</v>
      </c>
      <c r="I77">
        <v>78.63</v>
      </c>
      <c r="J77">
        <v>87.81</v>
      </c>
      <c r="K77">
        <v>89.61</v>
      </c>
      <c r="L77">
        <v>83.19</v>
      </c>
      <c r="M77">
        <v>92.16</v>
      </c>
      <c r="N77">
        <v>62.83</v>
      </c>
      <c r="O77">
        <v>88.48</v>
      </c>
      <c r="P77">
        <v>89.3</v>
      </c>
      <c r="Q77">
        <v>80.97</v>
      </c>
      <c r="R77">
        <v>117.2</v>
      </c>
      <c r="S77">
        <v>105.49</v>
      </c>
      <c r="T77">
        <v>102.49</v>
      </c>
      <c r="U77">
        <v>102.29</v>
      </c>
      <c r="V77">
        <v>95.85</v>
      </c>
    </row>
    <row r="78" spans="1:23" x14ac:dyDescent="0.25">
      <c r="A78" s="5" t="s">
        <v>173</v>
      </c>
      <c r="B78" s="5" t="s">
        <v>174</v>
      </c>
      <c r="C78">
        <v>336.47</v>
      </c>
      <c r="D78">
        <v>357.02</v>
      </c>
      <c r="E78">
        <v>341.59</v>
      </c>
      <c r="F78">
        <v>279.45999999999998</v>
      </c>
      <c r="G78">
        <v>225.7</v>
      </c>
      <c r="H78">
        <v>182.01</v>
      </c>
      <c r="I78">
        <v>228.62</v>
      </c>
      <c r="J78">
        <v>210.76</v>
      </c>
      <c r="K78">
        <v>240.62</v>
      </c>
      <c r="L78">
        <v>216.67</v>
      </c>
      <c r="M78">
        <v>232.35</v>
      </c>
      <c r="N78">
        <v>131.13</v>
      </c>
      <c r="O78">
        <v>129.47</v>
      </c>
      <c r="P78">
        <v>171.43</v>
      </c>
      <c r="Q78">
        <v>165.97</v>
      </c>
      <c r="R78">
        <v>310.29000000000002</v>
      </c>
      <c r="S78">
        <v>317.24</v>
      </c>
      <c r="T78">
        <v>266.67</v>
      </c>
      <c r="U78">
        <v>215.48</v>
      </c>
      <c r="V78">
        <v>221.05</v>
      </c>
    </row>
    <row r="79" spans="1:23" x14ac:dyDescent="0.25">
      <c r="A79" s="5" t="s">
        <v>175</v>
      </c>
      <c r="B79" s="5" t="s">
        <v>176</v>
      </c>
      <c r="C79">
        <v>132.09129999999999</v>
      </c>
      <c r="D79">
        <v>81.466000000000008</v>
      </c>
      <c r="E79">
        <v>37.717700000000001</v>
      </c>
      <c r="F79">
        <v>37.823500000000003</v>
      </c>
      <c r="G79">
        <v>33.485700000000001</v>
      </c>
      <c r="H79">
        <v>49.673100000000012</v>
      </c>
      <c r="I79">
        <v>54.963099999999997</v>
      </c>
      <c r="J79">
        <v>39.939500000000002</v>
      </c>
      <c r="K79">
        <v>31.316800000000001</v>
      </c>
      <c r="L79">
        <v>49.555</v>
      </c>
      <c r="M79">
        <v>22.312999999999999</v>
      </c>
      <c r="N79">
        <v>10.592000000000001</v>
      </c>
      <c r="O79">
        <v>14.353</v>
      </c>
      <c r="P79">
        <v>25.11</v>
      </c>
      <c r="Q79">
        <v>27.992999999999999</v>
      </c>
      <c r="R79">
        <v>30.876000000000001</v>
      </c>
      <c r="S79">
        <v>15.21</v>
      </c>
      <c r="T79">
        <v>4.4219999999999997</v>
      </c>
      <c r="U79">
        <v>15.939</v>
      </c>
      <c r="V79">
        <v>166.881</v>
      </c>
    </row>
    <row r="80" spans="1:23" x14ac:dyDescent="0.25">
      <c r="A80" s="5" t="s">
        <v>177</v>
      </c>
      <c r="B80" s="5" t="s">
        <v>178</v>
      </c>
      <c r="C80">
        <v>0</v>
      </c>
      <c r="D80">
        <v>0</v>
      </c>
      <c r="E80">
        <v>0</v>
      </c>
      <c r="F80">
        <v>0</v>
      </c>
      <c r="G80">
        <v>0</v>
      </c>
      <c r="H80">
        <v>0</v>
      </c>
      <c r="I80">
        <v>0</v>
      </c>
      <c r="J80">
        <v>0</v>
      </c>
      <c r="K80">
        <v>9.9999999999997868E-3</v>
      </c>
      <c r="L80">
        <v>0</v>
      </c>
      <c r="M80">
        <v>-2.1</v>
      </c>
      <c r="N80">
        <v>-0.1000000000000001</v>
      </c>
      <c r="O80">
        <v>0</v>
      </c>
      <c r="P80">
        <v>0</v>
      </c>
      <c r="Q80">
        <v>0</v>
      </c>
      <c r="R80">
        <v>-0.1000000000000001</v>
      </c>
      <c r="S80">
        <v>0.29999999999999982</v>
      </c>
      <c r="T80">
        <v>0</v>
      </c>
      <c r="U80">
        <v>0</v>
      </c>
      <c r="V80" t="s">
        <v>67</v>
      </c>
    </row>
    <row r="81" spans="1:22" x14ac:dyDescent="0.25">
      <c r="A81" s="5" t="s">
        <v>179</v>
      </c>
      <c r="B81" s="5" t="s">
        <v>180</v>
      </c>
      <c r="C81">
        <v>5.81</v>
      </c>
      <c r="D81">
        <v>21.72</v>
      </c>
      <c r="E81">
        <v>0.43</v>
      </c>
      <c r="F81">
        <v>-1.43</v>
      </c>
      <c r="G81">
        <v>9.98</v>
      </c>
      <c r="H81">
        <v>8.8000000000000007</v>
      </c>
      <c r="I81">
        <v>-2.5</v>
      </c>
      <c r="J81">
        <v>3.27</v>
      </c>
      <c r="K81">
        <v>4.59</v>
      </c>
      <c r="L81">
        <v>9.57</v>
      </c>
      <c r="M81">
        <v>41.62</v>
      </c>
      <c r="N81">
        <v>31.62</v>
      </c>
      <c r="O81">
        <v>7.94</v>
      </c>
      <c r="P81">
        <v>20.57</v>
      </c>
      <c r="Q81">
        <v>17.75</v>
      </c>
      <c r="R81">
        <v>21.58</v>
      </c>
      <c r="S81">
        <v>-6.41</v>
      </c>
      <c r="T81">
        <v>-4.88</v>
      </c>
      <c r="U81">
        <v>38.979999999999997</v>
      </c>
      <c r="V81">
        <v>136</v>
      </c>
    </row>
    <row r="82" spans="1:22" x14ac:dyDescent="0.25">
      <c r="A82" s="5" t="s">
        <v>181</v>
      </c>
      <c r="B82" s="5" t="s">
        <v>182</v>
      </c>
      <c r="C82">
        <v>9.32</v>
      </c>
      <c r="D82">
        <v>6.91</v>
      </c>
      <c r="E82">
        <v>2.99</v>
      </c>
      <c r="F82">
        <v>5.78</v>
      </c>
      <c r="G82">
        <v>5.43</v>
      </c>
      <c r="H82">
        <v>3.19</v>
      </c>
      <c r="I82">
        <v>1.79</v>
      </c>
      <c r="J82">
        <v>5.81</v>
      </c>
      <c r="K82">
        <v>18.59</v>
      </c>
      <c r="L82">
        <v>27.6</v>
      </c>
      <c r="M82">
        <v>27.06</v>
      </c>
      <c r="N82">
        <v>20.04</v>
      </c>
      <c r="O82">
        <v>15.42</v>
      </c>
      <c r="P82">
        <v>19.97</v>
      </c>
      <c r="Q82">
        <v>10.97</v>
      </c>
      <c r="R82">
        <v>3.43</v>
      </c>
      <c r="S82">
        <v>9.23</v>
      </c>
      <c r="T82">
        <v>56.7</v>
      </c>
      <c r="U82" t="s">
        <v>67</v>
      </c>
      <c r="V82" t="s">
        <v>67</v>
      </c>
    </row>
    <row r="83" spans="1:22" x14ac:dyDescent="0.25">
      <c r="A83" s="5" t="s">
        <v>183</v>
      </c>
      <c r="B83" s="5" t="s">
        <v>184</v>
      </c>
      <c r="C83">
        <v>7.3</v>
      </c>
      <c r="D83">
        <v>7.9</v>
      </c>
      <c r="E83">
        <v>3.06</v>
      </c>
      <c r="F83">
        <v>3.62</v>
      </c>
      <c r="G83">
        <v>4.83</v>
      </c>
      <c r="H83">
        <v>4.75</v>
      </c>
      <c r="I83">
        <v>11.31</v>
      </c>
      <c r="J83">
        <v>18.13</v>
      </c>
      <c r="K83">
        <v>19.07</v>
      </c>
      <c r="L83">
        <v>22.26</v>
      </c>
      <c r="M83">
        <v>23.9</v>
      </c>
      <c r="N83">
        <v>19.89</v>
      </c>
      <c r="O83">
        <v>12.29</v>
      </c>
      <c r="P83">
        <v>9.7200000000000006</v>
      </c>
      <c r="Q83">
        <v>13.4</v>
      </c>
      <c r="R83">
        <v>37.049999999999997</v>
      </c>
      <c r="S83" t="s">
        <v>67</v>
      </c>
      <c r="T83" t="s">
        <v>67</v>
      </c>
      <c r="U83" t="s">
        <v>67</v>
      </c>
      <c r="V83" t="s">
        <v>67</v>
      </c>
    </row>
    <row r="84" spans="1:22" x14ac:dyDescent="0.25">
      <c r="A84" s="5" t="s">
        <v>185</v>
      </c>
      <c r="B84" s="5" t="s">
        <v>186</v>
      </c>
      <c r="C84">
        <v>6.02</v>
      </c>
      <c r="D84">
        <v>9.61</v>
      </c>
      <c r="E84">
        <v>10.6</v>
      </c>
      <c r="F84">
        <v>11.35</v>
      </c>
      <c r="G84">
        <v>13.55</v>
      </c>
      <c r="H84">
        <v>14.32</v>
      </c>
      <c r="I84">
        <v>15.6</v>
      </c>
      <c r="J84">
        <v>15.21</v>
      </c>
      <c r="K84">
        <v>14.4</v>
      </c>
      <c r="L84">
        <v>17.829999999999998</v>
      </c>
      <c r="M84">
        <v>30.48</v>
      </c>
      <c r="N84" t="s">
        <v>67</v>
      </c>
      <c r="O84" t="s">
        <v>67</v>
      </c>
      <c r="P84" t="s">
        <v>67</v>
      </c>
      <c r="Q84" t="s">
        <v>67</v>
      </c>
      <c r="R84" t="s">
        <v>67</v>
      </c>
      <c r="S84" t="s">
        <v>67</v>
      </c>
      <c r="T84" t="s">
        <v>67</v>
      </c>
      <c r="U84" t="s">
        <v>67</v>
      </c>
      <c r="V84" t="s">
        <v>67</v>
      </c>
    </row>
    <row r="85" spans="1:22" x14ac:dyDescent="0.25">
      <c r="A85" s="5" t="s">
        <v>187</v>
      </c>
      <c r="B85" s="5" t="s">
        <v>188</v>
      </c>
      <c r="C85">
        <v>36.65</v>
      </c>
      <c r="D85">
        <v>9.52</v>
      </c>
      <c r="E85">
        <v>53.12</v>
      </c>
      <c r="F85">
        <v>-10.28</v>
      </c>
      <c r="G85">
        <v>57.35</v>
      </c>
      <c r="H85">
        <v>-25.27</v>
      </c>
      <c r="I85">
        <v>-11.65</v>
      </c>
      <c r="J85">
        <v>-0.96</v>
      </c>
      <c r="K85">
        <v>10.64</v>
      </c>
      <c r="L85">
        <v>-29.32</v>
      </c>
      <c r="M85">
        <v>195.56</v>
      </c>
      <c r="N85">
        <v>136.84</v>
      </c>
      <c r="O85">
        <v>-13.64</v>
      </c>
      <c r="P85">
        <v>37.5</v>
      </c>
      <c r="Q85">
        <v>-51.52</v>
      </c>
      <c r="R85">
        <v>-353.85</v>
      </c>
      <c r="S85">
        <v>-533.33000000000004</v>
      </c>
      <c r="T85">
        <v>-90.63</v>
      </c>
      <c r="U85">
        <v>166.67</v>
      </c>
      <c r="V85">
        <v>-1300</v>
      </c>
    </row>
    <row r="86" spans="1:22" x14ac:dyDescent="0.25">
      <c r="A86" s="5" t="s">
        <v>189</v>
      </c>
      <c r="B86" s="5" t="s">
        <v>190</v>
      </c>
      <c r="C86">
        <v>33.1</v>
      </c>
      <c r="D86">
        <v>17.45</v>
      </c>
      <c r="E86">
        <v>33.4</v>
      </c>
      <c r="F86">
        <v>7.27</v>
      </c>
      <c r="G86">
        <v>6.81</v>
      </c>
      <c r="H86">
        <v>-12.63</v>
      </c>
      <c r="I86">
        <v>-0.66</v>
      </c>
      <c r="J86">
        <v>-6.55</v>
      </c>
      <c r="K86">
        <v>58.96</v>
      </c>
      <c r="L86">
        <v>101.03</v>
      </c>
      <c r="M86">
        <v>106.25</v>
      </c>
      <c r="N86">
        <v>53.57</v>
      </c>
      <c r="O86">
        <v>-9.2200000000000006</v>
      </c>
      <c r="P86">
        <v>-122.62</v>
      </c>
      <c r="Q86">
        <v>-312.89999999999998</v>
      </c>
      <c r="R86">
        <v>-325.94</v>
      </c>
      <c r="S86">
        <v>-152.43</v>
      </c>
      <c r="T86">
        <v>-407.99</v>
      </c>
      <c r="U86" t="s">
        <v>67</v>
      </c>
      <c r="V86" t="s">
        <v>67</v>
      </c>
    </row>
    <row r="87" spans="1:22" x14ac:dyDescent="0.25">
      <c r="A87" s="5" t="s">
        <v>191</v>
      </c>
      <c r="B87" s="5" t="s">
        <v>192</v>
      </c>
      <c r="C87">
        <v>29.27</v>
      </c>
      <c r="D87">
        <v>16.89</v>
      </c>
      <c r="E87">
        <v>12.65</v>
      </c>
      <c r="F87">
        <v>1.84</v>
      </c>
      <c r="G87">
        <v>6.02</v>
      </c>
      <c r="H87">
        <v>-11.31</v>
      </c>
      <c r="I87">
        <v>32.85</v>
      </c>
      <c r="J87">
        <v>62.55</v>
      </c>
      <c r="K87">
        <v>60.02</v>
      </c>
      <c r="L87">
        <v>65.39</v>
      </c>
      <c r="M87">
        <v>60.95</v>
      </c>
      <c r="N87">
        <v>-48.93</v>
      </c>
      <c r="O87">
        <v>-182.97</v>
      </c>
      <c r="P87">
        <v>-198.37</v>
      </c>
      <c r="Q87">
        <v>-172.53</v>
      </c>
      <c r="R87">
        <v>-422.23</v>
      </c>
      <c r="S87" t="s">
        <v>67</v>
      </c>
      <c r="T87" t="s">
        <v>67</v>
      </c>
      <c r="U87" t="s">
        <v>67</v>
      </c>
      <c r="V87" t="s">
        <v>67</v>
      </c>
    </row>
    <row r="88" spans="1:22" x14ac:dyDescent="0.25">
      <c r="A88" s="5" t="s">
        <v>193</v>
      </c>
      <c r="B88" s="5" t="s">
        <v>194</v>
      </c>
      <c r="C88">
        <v>8.98</v>
      </c>
      <c r="D88">
        <v>24.87</v>
      </c>
      <c r="E88">
        <v>37.6</v>
      </c>
      <c r="F88">
        <v>30.93</v>
      </c>
      <c r="G88">
        <v>35.700000000000003</v>
      </c>
      <c r="H88">
        <v>24.82</v>
      </c>
      <c r="I88">
        <v>-8.0399999999999991</v>
      </c>
      <c r="J88">
        <v>-60.21</v>
      </c>
      <c r="K88">
        <v>-69.17</v>
      </c>
      <c r="L88">
        <v>-53.57</v>
      </c>
      <c r="M88">
        <v>-180.64</v>
      </c>
      <c r="N88" t="s">
        <v>67</v>
      </c>
      <c r="O88" t="s">
        <v>67</v>
      </c>
      <c r="P88" t="s">
        <v>67</v>
      </c>
      <c r="Q88" t="s">
        <v>67</v>
      </c>
      <c r="R88" t="s">
        <v>67</v>
      </c>
      <c r="S88" t="s">
        <v>67</v>
      </c>
      <c r="T88" t="s">
        <v>67</v>
      </c>
      <c r="U88" t="s">
        <v>67</v>
      </c>
      <c r="V88" t="s">
        <v>67</v>
      </c>
    </row>
    <row r="89" spans="1:22" x14ac:dyDescent="0.25">
      <c r="A89" s="5" t="s">
        <v>195</v>
      </c>
      <c r="B89" s="5" t="s">
        <v>196</v>
      </c>
      <c r="C89">
        <v>1.52</v>
      </c>
      <c r="D89">
        <v>1.17</v>
      </c>
      <c r="E89">
        <v>1.03</v>
      </c>
      <c r="F89">
        <v>8.0399999999999991</v>
      </c>
      <c r="G89">
        <v>1.58</v>
      </c>
      <c r="H89">
        <v>-1.31</v>
      </c>
      <c r="I89">
        <v>0.51</v>
      </c>
      <c r="J89">
        <v>0.19</v>
      </c>
      <c r="K89">
        <v>0.19</v>
      </c>
      <c r="L89">
        <v>0.22</v>
      </c>
      <c r="M89">
        <v>0.08</v>
      </c>
      <c r="N89">
        <v>-0.13</v>
      </c>
      <c r="O89">
        <v>-0.09</v>
      </c>
      <c r="P89">
        <v>-0.09</v>
      </c>
      <c r="Q89">
        <v>-0.12</v>
      </c>
      <c r="R89">
        <v>-0.02</v>
      </c>
      <c r="S89" t="s">
        <v>67</v>
      </c>
      <c r="T89" t="s">
        <v>67</v>
      </c>
      <c r="U89" t="s">
        <v>67</v>
      </c>
      <c r="V89" t="s">
        <v>67</v>
      </c>
    </row>
    <row r="90" spans="1:22" x14ac:dyDescent="0.25">
      <c r="A90" s="5" t="s">
        <v>197</v>
      </c>
      <c r="B90" s="5" t="s">
        <v>198</v>
      </c>
      <c r="C90">
        <v>36.21</v>
      </c>
      <c r="D90">
        <v>20.83</v>
      </c>
      <c r="E90">
        <v>24.68</v>
      </c>
      <c r="F90">
        <v>-5.52</v>
      </c>
      <c r="G90">
        <v>32.520000000000003</v>
      </c>
      <c r="H90">
        <v>14.95</v>
      </c>
      <c r="I90">
        <v>-46.23</v>
      </c>
      <c r="J90">
        <v>-12.72</v>
      </c>
      <c r="K90">
        <v>24.59</v>
      </c>
      <c r="L90">
        <v>18.059999999999999</v>
      </c>
      <c r="M90">
        <v>61.46</v>
      </c>
      <c r="N90">
        <v>68.42</v>
      </c>
      <c r="O90">
        <v>-3.39</v>
      </c>
      <c r="P90">
        <v>136</v>
      </c>
      <c r="Q90">
        <v>-26.47</v>
      </c>
      <c r="R90">
        <v>54.55</v>
      </c>
      <c r="S90">
        <v>10</v>
      </c>
      <c r="T90" t="s">
        <v>67</v>
      </c>
      <c r="U90">
        <v>5.26</v>
      </c>
      <c r="V90">
        <v>850</v>
      </c>
    </row>
    <row r="91" spans="1:22" x14ac:dyDescent="0.25">
      <c r="A91" s="5" t="s">
        <v>199</v>
      </c>
      <c r="B91" s="5" t="s">
        <v>200</v>
      </c>
      <c r="C91">
        <v>27.24</v>
      </c>
      <c r="D91">
        <v>13.33</v>
      </c>
      <c r="E91">
        <v>17.23</v>
      </c>
      <c r="F91">
        <v>13.98</v>
      </c>
      <c r="G91">
        <v>0.41</v>
      </c>
      <c r="H91">
        <v>-14.67</v>
      </c>
      <c r="I91">
        <v>-11.45</v>
      </c>
      <c r="J91">
        <v>9.98</v>
      </c>
      <c r="K91">
        <v>34.700000000000003</v>
      </c>
      <c r="L91">
        <v>49.31</v>
      </c>
      <c r="M91">
        <v>42.16</v>
      </c>
      <c r="N91">
        <v>67.010000000000005</v>
      </c>
      <c r="O91">
        <v>35.380000000000003</v>
      </c>
      <c r="P91">
        <v>54.69</v>
      </c>
      <c r="Q91">
        <v>12.69</v>
      </c>
      <c r="R91">
        <v>21.52</v>
      </c>
      <c r="S91">
        <v>5.09</v>
      </c>
      <c r="T91">
        <v>285.08999999999997</v>
      </c>
      <c r="U91" t="s">
        <v>67</v>
      </c>
      <c r="V91" t="s">
        <v>67</v>
      </c>
    </row>
    <row r="92" spans="1:22" x14ac:dyDescent="0.25">
      <c r="A92" s="5" t="s">
        <v>201</v>
      </c>
      <c r="B92" s="5" t="s">
        <v>202</v>
      </c>
      <c r="C92">
        <v>21.74</v>
      </c>
      <c r="D92">
        <v>17.489999999999998</v>
      </c>
      <c r="E92">
        <v>4.08</v>
      </c>
      <c r="F92">
        <v>-3.4</v>
      </c>
      <c r="G92">
        <v>2.62</v>
      </c>
      <c r="H92">
        <v>-0.27</v>
      </c>
      <c r="I92">
        <v>9.0299999999999994</v>
      </c>
      <c r="J92">
        <v>31.96</v>
      </c>
      <c r="K92">
        <v>33.83</v>
      </c>
      <c r="L92">
        <v>56.11</v>
      </c>
      <c r="M92">
        <v>47.2</v>
      </c>
      <c r="N92">
        <v>45.82</v>
      </c>
      <c r="O92">
        <v>34.14</v>
      </c>
      <c r="P92">
        <v>34.82</v>
      </c>
      <c r="Q92">
        <v>8.67</v>
      </c>
      <c r="R92">
        <v>183.96</v>
      </c>
      <c r="S92" t="s">
        <v>67</v>
      </c>
      <c r="T92" t="s">
        <v>67</v>
      </c>
      <c r="U92" t="s">
        <v>67</v>
      </c>
      <c r="V92" t="s">
        <v>67</v>
      </c>
    </row>
    <row r="93" spans="1:22" x14ac:dyDescent="0.25">
      <c r="A93" s="5" t="s">
        <v>203</v>
      </c>
      <c r="B93" s="5" t="s">
        <v>204</v>
      </c>
      <c r="C93">
        <v>10.74</v>
      </c>
      <c r="D93">
        <v>13.26</v>
      </c>
      <c r="E93">
        <v>18.02</v>
      </c>
      <c r="F93">
        <v>15.21</v>
      </c>
      <c r="G93">
        <v>29.37</v>
      </c>
      <c r="H93">
        <v>23.47</v>
      </c>
      <c r="I93">
        <v>27.43</v>
      </c>
      <c r="J93">
        <v>33.049999999999997</v>
      </c>
      <c r="K93">
        <v>34.32</v>
      </c>
      <c r="L93">
        <v>32.39</v>
      </c>
      <c r="M93">
        <v>115.58</v>
      </c>
      <c r="N93" t="s">
        <v>67</v>
      </c>
      <c r="O93" t="s">
        <v>67</v>
      </c>
      <c r="P93" t="s">
        <v>67</v>
      </c>
      <c r="Q93" t="s">
        <v>67</v>
      </c>
      <c r="R93" t="s">
        <v>67</v>
      </c>
      <c r="S93" t="s">
        <v>67</v>
      </c>
      <c r="T93" t="s">
        <v>67</v>
      </c>
      <c r="U93" t="s">
        <v>67</v>
      </c>
      <c r="V93" t="s">
        <v>67</v>
      </c>
    </row>
    <row r="94" spans="1:22" x14ac:dyDescent="0.25">
      <c r="A94" s="5" t="s">
        <v>205</v>
      </c>
      <c r="B94" s="5" t="s">
        <v>206</v>
      </c>
      <c r="C94">
        <v>62.14</v>
      </c>
      <c r="D94">
        <v>115.99</v>
      </c>
      <c r="E94">
        <v>-0.28000000000000003</v>
      </c>
      <c r="F94">
        <v>12.95</v>
      </c>
      <c r="G94">
        <v>-32.590000000000003</v>
      </c>
      <c r="H94">
        <v>-9.6199999999999992</v>
      </c>
      <c r="I94">
        <v>37.619999999999997</v>
      </c>
      <c r="J94">
        <v>27.53</v>
      </c>
      <c r="K94">
        <v>-36.68</v>
      </c>
      <c r="L94">
        <v>122.09</v>
      </c>
      <c r="M94">
        <v>27.19</v>
      </c>
      <c r="N94">
        <v>-28.51</v>
      </c>
      <c r="O94">
        <v>-42.84</v>
      </c>
      <c r="P94">
        <v>-10.3</v>
      </c>
      <c r="Q94">
        <v>-9.34</v>
      </c>
      <c r="R94">
        <v>96.45</v>
      </c>
      <c r="S94">
        <v>278.36</v>
      </c>
      <c r="T94">
        <v>-72.260000000000005</v>
      </c>
      <c r="U94">
        <v>-90.45</v>
      </c>
      <c r="V94" t="s">
        <v>67</v>
      </c>
    </row>
    <row r="95" spans="1:22" x14ac:dyDescent="0.25">
      <c r="A95" s="5" t="s">
        <v>207</v>
      </c>
      <c r="B95" s="5" t="s">
        <v>208</v>
      </c>
      <c r="C95">
        <v>59.28</v>
      </c>
      <c r="D95">
        <v>42.89</v>
      </c>
      <c r="E95">
        <v>-6.64</v>
      </c>
      <c r="F95">
        <v>-9.75</v>
      </c>
      <c r="G95">
        <v>-1.53</v>
      </c>
      <c r="H95">
        <v>18.510000000000002</v>
      </c>
      <c r="I95">
        <v>9.49</v>
      </c>
      <c r="J95">
        <v>37.65</v>
      </c>
      <c r="K95">
        <v>37.53</v>
      </c>
      <c r="L95">
        <v>40.26</v>
      </c>
      <c r="M95">
        <v>-14.72</v>
      </c>
      <c r="N95">
        <v>-27.22</v>
      </c>
      <c r="O95">
        <v>-20.83</v>
      </c>
      <c r="P95">
        <v>25.6</v>
      </c>
      <c r="Q95">
        <v>121.82</v>
      </c>
      <c r="R95">
        <v>100.85</v>
      </c>
      <c r="S95">
        <v>38.549999999999997</v>
      </c>
      <c r="T95" t="s">
        <v>67</v>
      </c>
      <c r="U95" t="s">
        <v>67</v>
      </c>
      <c r="V95" t="s">
        <v>67</v>
      </c>
    </row>
    <row r="96" spans="1:22" x14ac:dyDescent="0.25">
      <c r="A96" s="5" t="s">
        <v>209</v>
      </c>
      <c r="B96" s="5" t="s">
        <v>210</v>
      </c>
      <c r="C96">
        <v>31.64</v>
      </c>
      <c r="D96">
        <v>17.29</v>
      </c>
      <c r="E96">
        <v>1.62</v>
      </c>
      <c r="F96">
        <v>7.18</v>
      </c>
      <c r="G96">
        <v>-2.75</v>
      </c>
      <c r="H96">
        <v>28.19</v>
      </c>
      <c r="I96">
        <v>35.549999999999997</v>
      </c>
      <c r="J96">
        <v>22.32</v>
      </c>
      <c r="K96">
        <v>8.25</v>
      </c>
      <c r="L96">
        <v>13.53</v>
      </c>
      <c r="M96">
        <v>-12.76</v>
      </c>
      <c r="N96">
        <v>1.0900000000000001</v>
      </c>
      <c r="O96">
        <v>62.47</v>
      </c>
      <c r="P96">
        <v>56.58</v>
      </c>
      <c r="Q96">
        <v>40.549999999999997</v>
      </c>
      <c r="R96" t="s">
        <v>67</v>
      </c>
      <c r="S96" t="s">
        <v>67</v>
      </c>
      <c r="T96" t="s">
        <v>67</v>
      </c>
      <c r="U96" t="s">
        <v>67</v>
      </c>
      <c r="V96" t="s">
        <v>67</v>
      </c>
    </row>
    <row r="97" spans="1:23" x14ac:dyDescent="0.25">
      <c r="A97" s="5" t="s">
        <v>211</v>
      </c>
      <c r="B97" s="5" t="s">
        <v>212</v>
      </c>
      <c r="C97">
        <v>29.91</v>
      </c>
      <c r="D97">
        <v>26.42</v>
      </c>
      <c r="E97">
        <v>11.97</v>
      </c>
      <c r="F97">
        <v>7.71</v>
      </c>
      <c r="G97">
        <v>5.39</v>
      </c>
      <c r="H97">
        <v>7.71</v>
      </c>
      <c r="I97">
        <v>18.32</v>
      </c>
      <c r="J97">
        <v>42.39</v>
      </c>
      <c r="K97">
        <v>32.42</v>
      </c>
      <c r="L97">
        <v>27.04</v>
      </c>
      <c r="M97" t="s">
        <v>67</v>
      </c>
      <c r="N97" t="s">
        <v>67</v>
      </c>
      <c r="O97" t="s">
        <v>67</v>
      </c>
      <c r="P97" t="s">
        <v>67</v>
      </c>
      <c r="Q97" t="s">
        <v>67</v>
      </c>
      <c r="R97" t="s">
        <v>67</v>
      </c>
      <c r="S97" t="s">
        <v>67</v>
      </c>
      <c r="T97" t="s">
        <v>67</v>
      </c>
      <c r="U97" t="s">
        <v>67</v>
      </c>
      <c r="V97" t="s">
        <v>67</v>
      </c>
    </row>
    <row r="98" spans="1:23" x14ac:dyDescent="0.25">
      <c r="A98" s="5" t="s">
        <v>213</v>
      </c>
      <c r="B98" s="5" t="s">
        <v>214</v>
      </c>
      <c r="C98">
        <v>103.1</v>
      </c>
      <c r="D98">
        <v>87.9</v>
      </c>
      <c r="E98">
        <v>81.900000000000006</v>
      </c>
      <c r="F98">
        <v>60.3</v>
      </c>
      <c r="G98">
        <v>49.4</v>
      </c>
      <c r="H98">
        <v>35.1</v>
      </c>
      <c r="I98">
        <v>40.9</v>
      </c>
      <c r="J98">
        <v>38.1</v>
      </c>
      <c r="K98">
        <v>40.5</v>
      </c>
      <c r="L98">
        <v>33.6</v>
      </c>
      <c r="M98">
        <v>45</v>
      </c>
      <c r="N98">
        <v>8</v>
      </c>
      <c r="O98">
        <v>6.1</v>
      </c>
      <c r="P98">
        <v>10</v>
      </c>
      <c r="Q98">
        <v>9.5</v>
      </c>
      <c r="R98">
        <v>14.3</v>
      </c>
      <c r="S98">
        <v>12.6</v>
      </c>
      <c r="T98">
        <v>11</v>
      </c>
      <c r="U98">
        <v>9.6999999999999993</v>
      </c>
      <c r="V98">
        <v>9.1999999999999993</v>
      </c>
      <c r="W98">
        <v>6.2</v>
      </c>
    </row>
  </sheetData>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W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3" width="20" customWidth="1"/>
    <col min="14" max="14" width="10" customWidth="1"/>
    <col min="15" max="15" width="19" customWidth="1"/>
    <col min="16" max="16" width="10" customWidth="1"/>
    <col min="17" max="17" width="22" customWidth="1"/>
    <col min="18" max="18" width="20" customWidth="1"/>
    <col min="19" max="19" width="10" customWidth="1"/>
    <col min="20" max="20" width="20" customWidth="1"/>
    <col min="21" max="23" width="10" customWidth="1"/>
  </cols>
  <sheetData>
    <row r="1" spans="1:23" ht="18.75" customHeight="1" x14ac:dyDescent="0.3">
      <c r="A1" s="1" t="s">
        <v>1640</v>
      </c>
      <c r="B1" s="2" t="s">
        <v>1641</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1642</v>
      </c>
      <c r="C4" s="5" t="s">
        <v>9</v>
      </c>
      <c r="D4" s="5"/>
      <c r="E4" t="s">
        <v>1643</v>
      </c>
      <c r="G4" t="s">
        <v>1412</v>
      </c>
      <c r="H4" t="s">
        <v>220</v>
      </c>
      <c r="J4" t="s">
        <v>1644</v>
      </c>
      <c r="L4" t="s">
        <v>1645</v>
      </c>
    </row>
    <row r="5" spans="1:23" x14ac:dyDescent="0.25">
      <c r="A5" s="5" t="s">
        <v>15</v>
      </c>
      <c r="B5" t="s">
        <v>1646</v>
      </c>
      <c r="C5" s="5" t="s">
        <v>17</v>
      </c>
      <c r="D5" s="5"/>
      <c r="E5" t="s">
        <v>1647</v>
      </c>
      <c r="G5" t="s">
        <v>678</v>
      </c>
      <c r="H5" t="s">
        <v>12</v>
      </c>
      <c r="J5" t="s">
        <v>1648</v>
      </c>
      <c r="L5" t="s">
        <v>1649</v>
      </c>
    </row>
    <row r="6" spans="1:23" x14ac:dyDescent="0.25">
      <c r="A6" s="5" t="s">
        <v>23</v>
      </c>
      <c r="B6" t="s">
        <v>1650</v>
      </c>
      <c r="C6" s="5" t="s">
        <v>25</v>
      </c>
      <c r="D6" s="5"/>
      <c r="E6" t="s">
        <v>1651</v>
      </c>
      <c r="G6" t="s">
        <v>444</v>
      </c>
      <c r="H6" t="s">
        <v>20</v>
      </c>
      <c r="J6" t="s">
        <v>1652</v>
      </c>
      <c r="L6" t="s">
        <v>968</v>
      </c>
    </row>
    <row r="7" spans="1:23" x14ac:dyDescent="0.25">
      <c r="A7" s="5" t="s">
        <v>29</v>
      </c>
      <c r="B7" t="s">
        <v>277</v>
      </c>
      <c r="C7" s="5" t="s">
        <v>31</v>
      </c>
      <c r="D7" s="5"/>
      <c r="E7" t="s">
        <v>1653</v>
      </c>
      <c r="G7" t="s">
        <v>1368</v>
      </c>
      <c r="H7" t="s">
        <v>28</v>
      </c>
      <c r="J7" t="s">
        <v>288</v>
      </c>
      <c r="L7" t="s">
        <v>735</v>
      </c>
    </row>
    <row r="8" spans="1:23" x14ac:dyDescent="0.25">
      <c r="A8" s="5" t="s">
        <v>35</v>
      </c>
      <c r="B8" t="s">
        <v>36</v>
      </c>
      <c r="C8" s="5" t="s">
        <v>37</v>
      </c>
      <c r="D8" s="5"/>
      <c r="E8" t="s">
        <v>1654</v>
      </c>
      <c r="G8" t="s">
        <v>460</v>
      </c>
      <c r="H8" t="s">
        <v>34</v>
      </c>
      <c r="J8" t="s">
        <v>1655</v>
      </c>
      <c r="L8" t="s">
        <v>792</v>
      </c>
    </row>
    <row r="9" spans="1:23" x14ac:dyDescent="0.25">
      <c r="A9" s="5" t="s">
        <v>41</v>
      </c>
      <c r="B9" t="s">
        <v>42</v>
      </c>
      <c r="C9" s="5" t="s">
        <v>43</v>
      </c>
      <c r="D9" s="5"/>
      <c r="E9" t="s">
        <v>1656</v>
      </c>
      <c r="G9" t="s">
        <v>833</v>
      </c>
      <c r="H9" t="s">
        <v>40</v>
      </c>
      <c r="J9" t="s">
        <v>1657</v>
      </c>
      <c r="L9" t="s">
        <v>509</v>
      </c>
    </row>
    <row r="10" spans="1:23" x14ac:dyDescent="0.25">
      <c r="A10" s="5" t="s">
        <v>45</v>
      </c>
      <c r="B10" t="s">
        <v>418</v>
      </c>
      <c r="C10" s="5" t="s">
        <v>47</v>
      </c>
      <c r="D10" s="5"/>
      <c r="E10" t="s">
        <v>1658</v>
      </c>
      <c r="J10" t="s">
        <v>1394</v>
      </c>
      <c r="L10" t="s">
        <v>244</v>
      </c>
    </row>
    <row r="11" spans="1:23" x14ac:dyDescent="0.25">
      <c r="A11" s="5" t="s">
        <v>49</v>
      </c>
      <c r="B11" t="s">
        <v>355</v>
      </c>
      <c r="J11" t="s">
        <v>1659</v>
      </c>
      <c r="L11" t="s">
        <v>1660</v>
      </c>
    </row>
    <row r="12" spans="1:23" x14ac:dyDescent="0.25">
      <c r="A12" s="5" t="s">
        <v>51</v>
      </c>
      <c r="B12" t="s">
        <v>357</v>
      </c>
      <c r="J12" t="s">
        <v>21</v>
      </c>
      <c r="L12" t="s">
        <v>1661</v>
      </c>
    </row>
    <row r="13" spans="1:23" x14ac:dyDescent="0.25">
      <c r="A13" s="5" t="s">
        <v>53</v>
      </c>
      <c r="B13" t="s">
        <v>1662</v>
      </c>
    </row>
    <row r="14" spans="1:23" x14ac:dyDescent="0.25">
      <c r="A14" s="5" t="s">
        <v>55</v>
      </c>
      <c r="B14" t="s">
        <v>1663</v>
      </c>
    </row>
    <row r="15" spans="1:23" x14ac:dyDescent="0.25">
      <c r="A15" s="5" t="s">
        <v>57</v>
      </c>
      <c r="B15" t="s">
        <v>1664</v>
      </c>
    </row>
    <row r="16" spans="1:23" x14ac:dyDescent="0.25">
      <c r="A16" s="5" t="s">
        <v>59</v>
      </c>
      <c r="B16" t="s">
        <v>1665</v>
      </c>
    </row>
    <row r="17" spans="1:23" x14ac:dyDescent="0.25">
      <c r="A17" s="5" t="s">
        <v>61</v>
      </c>
      <c r="B17" t="s">
        <v>1666</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294.8</v>
      </c>
      <c r="D20">
        <v>277.60000000000002</v>
      </c>
      <c r="E20">
        <v>250.4</v>
      </c>
      <c r="F20">
        <v>228.6</v>
      </c>
      <c r="G20">
        <v>219.6</v>
      </c>
      <c r="H20">
        <v>209.5</v>
      </c>
      <c r="I20">
        <v>189.1</v>
      </c>
      <c r="J20">
        <v>180.1</v>
      </c>
      <c r="K20">
        <v>194.3</v>
      </c>
      <c r="L20">
        <v>184.7</v>
      </c>
      <c r="M20">
        <v>123.8</v>
      </c>
      <c r="N20">
        <v>175.1</v>
      </c>
      <c r="O20">
        <v>176.1</v>
      </c>
      <c r="P20">
        <v>160.69999999999999</v>
      </c>
      <c r="Q20">
        <v>147</v>
      </c>
      <c r="R20">
        <v>143.30000000000001</v>
      </c>
      <c r="S20">
        <v>121.4</v>
      </c>
      <c r="T20">
        <v>109.7</v>
      </c>
      <c r="U20">
        <v>107</v>
      </c>
      <c r="V20">
        <v>105.8</v>
      </c>
      <c r="W20" t="s">
        <v>67</v>
      </c>
    </row>
    <row r="21" spans="1:23" x14ac:dyDescent="0.25">
      <c r="A21" s="5" t="s">
        <v>299</v>
      </c>
      <c r="B21" s="5" t="s">
        <v>300</v>
      </c>
      <c r="C21">
        <v>125.6</v>
      </c>
      <c r="D21">
        <v>125.5</v>
      </c>
      <c r="E21">
        <v>110.1</v>
      </c>
      <c r="F21">
        <v>96.8</v>
      </c>
      <c r="G21">
        <v>91.6</v>
      </c>
      <c r="H21">
        <v>91.4</v>
      </c>
      <c r="I21">
        <v>79.2</v>
      </c>
      <c r="J21">
        <v>76.099999999999994</v>
      </c>
      <c r="K21">
        <v>89.6</v>
      </c>
      <c r="L21">
        <v>83.8</v>
      </c>
      <c r="M21">
        <v>35.9</v>
      </c>
      <c r="N21">
        <v>75.599999999999994</v>
      </c>
      <c r="O21">
        <v>73.099999999999994</v>
      </c>
      <c r="P21">
        <v>73</v>
      </c>
      <c r="Q21">
        <v>70.599999999999994</v>
      </c>
      <c r="R21">
        <v>73.599999999999994</v>
      </c>
      <c r="S21">
        <v>61.4</v>
      </c>
      <c r="T21">
        <v>53.8</v>
      </c>
      <c r="U21">
        <v>49.8</v>
      </c>
      <c r="V21">
        <v>54.9</v>
      </c>
      <c r="W21" t="s">
        <v>67</v>
      </c>
    </row>
    <row r="22" spans="1:23" x14ac:dyDescent="0.25">
      <c r="A22" s="5" t="s">
        <v>68</v>
      </c>
      <c r="B22" s="5" t="s">
        <v>69</v>
      </c>
      <c r="C22">
        <v>40.9</v>
      </c>
      <c r="D22">
        <v>50.9</v>
      </c>
      <c r="E22">
        <v>39.9</v>
      </c>
      <c r="F22">
        <v>23</v>
      </c>
      <c r="G22">
        <v>22.2</v>
      </c>
      <c r="H22">
        <v>20.100000000000001</v>
      </c>
      <c r="I22">
        <v>10.3</v>
      </c>
      <c r="J22">
        <v>7.5</v>
      </c>
      <c r="K22">
        <v>24.2</v>
      </c>
      <c r="L22">
        <v>23.8</v>
      </c>
      <c r="M22">
        <v>-14.8</v>
      </c>
      <c r="N22">
        <v>15.4</v>
      </c>
      <c r="O22">
        <v>14.5</v>
      </c>
      <c r="P22">
        <v>19.600000000000001</v>
      </c>
      <c r="Q22">
        <v>20.100000000000001</v>
      </c>
      <c r="R22">
        <v>29.6</v>
      </c>
      <c r="S22">
        <v>21.6</v>
      </c>
      <c r="T22">
        <v>18.3</v>
      </c>
      <c r="U22">
        <v>17</v>
      </c>
      <c r="V22">
        <v>27.7</v>
      </c>
      <c r="W22" t="s">
        <v>67</v>
      </c>
    </row>
    <row r="23" spans="1:23" x14ac:dyDescent="0.25">
      <c r="A23" s="5" t="s">
        <v>70</v>
      </c>
      <c r="B23" s="5" t="s">
        <v>71</v>
      </c>
      <c r="C23">
        <v>-12.2</v>
      </c>
      <c r="D23">
        <v>-1.4</v>
      </c>
      <c r="E23">
        <v>-4.4000000000000004</v>
      </c>
      <c r="F23">
        <v>0.1</v>
      </c>
      <c r="G23">
        <v>1.9</v>
      </c>
      <c r="H23">
        <v>3</v>
      </c>
      <c r="I23">
        <v>2.2000000000000002</v>
      </c>
      <c r="J23">
        <v>2.1</v>
      </c>
      <c r="K23">
        <v>1.6</v>
      </c>
      <c r="L23">
        <v>-2.1</v>
      </c>
      <c r="M23">
        <v>-2.5</v>
      </c>
      <c r="N23">
        <v>-0.7</v>
      </c>
      <c r="O23">
        <v>-2.2999999999999998</v>
      </c>
      <c r="P23">
        <v>-2.2999999999999998</v>
      </c>
      <c r="Q23">
        <v>-3.7</v>
      </c>
      <c r="R23">
        <v>-4.3</v>
      </c>
      <c r="S23">
        <v>-4.3</v>
      </c>
      <c r="T23">
        <v>-2.7</v>
      </c>
      <c r="U23">
        <v>0.3</v>
      </c>
      <c r="V23">
        <v>1.7</v>
      </c>
      <c r="W23" t="s">
        <v>67</v>
      </c>
    </row>
    <row r="24" spans="1:23" x14ac:dyDescent="0.25">
      <c r="A24" s="5" t="s">
        <v>72</v>
      </c>
      <c r="B24" s="5" t="s">
        <v>73</v>
      </c>
      <c r="C24">
        <v>28.7</v>
      </c>
      <c r="D24">
        <v>49.5</v>
      </c>
      <c r="E24">
        <v>35.5</v>
      </c>
      <c r="F24">
        <v>23.1</v>
      </c>
      <c r="G24">
        <v>24.1</v>
      </c>
      <c r="H24">
        <v>23.1</v>
      </c>
      <c r="I24">
        <v>12.5</v>
      </c>
      <c r="J24">
        <v>9.6</v>
      </c>
      <c r="K24">
        <v>25.8</v>
      </c>
      <c r="L24">
        <v>21.7</v>
      </c>
      <c r="M24">
        <v>-17.3</v>
      </c>
      <c r="N24">
        <v>14.7</v>
      </c>
      <c r="O24">
        <v>12.2</v>
      </c>
      <c r="P24">
        <v>17.3</v>
      </c>
      <c r="Q24">
        <v>16.399999999999999</v>
      </c>
      <c r="R24">
        <v>25.3</v>
      </c>
      <c r="S24">
        <v>17.3</v>
      </c>
      <c r="T24">
        <v>15.6</v>
      </c>
      <c r="U24">
        <v>17.3</v>
      </c>
      <c r="V24">
        <v>29.4</v>
      </c>
      <c r="W24" t="s">
        <v>67</v>
      </c>
    </row>
    <row r="25" spans="1:23" x14ac:dyDescent="0.25">
      <c r="A25" s="5" t="s">
        <v>74</v>
      </c>
      <c r="B25" s="5" t="s">
        <v>75</v>
      </c>
      <c r="C25">
        <v>8.9</v>
      </c>
      <c r="D25">
        <v>12</v>
      </c>
      <c r="E25">
        <v>9.6999999999999993</v>
      </c>
      <c r="F25">
        <v>7</v>
      </c>
      <c r="G25">
        <v>8.3000000000000007</v>
      </c>
      <c r="H25">
        <v>4.4000000000000004</v>
      </c>
      <c r="I25">
        <v>2.8</v>
      </c>
      <c r="J25">
        <v>1.3</v>
      </c>
      <c r="K25">
        <v>6.6</v>
      </c>
      <c r="L25">
        <v>3.9</v>
      </c>
      <c r="M25">
        <v>-5.0999999999999996</v>
      </c>
      <c r="N25">
        <v>4.3</v>
      </c>
      <c r="O25">
        <v>3.6</v>
      </c>
      <c r="P25">
        <v>6.6</v>
      </c>
      <c r="Q25">
        <v>6.1</v>
      </c>
      <c r="R25">
        <v>8.6999999999999993</v>
      </c>
      <c r="S25">
        <v>6.9</v>
      </c>
      <c r="T25">
        <v>6.7</v>
      </c>
      <c r="U25">
        <v>5.8</v>
      </c>
      <c r="V25">
        <v>12.6</v>
      </c>
      <c r="W25" t="s">
        <v>67</v>
      </c>
    </row>
    <row r="26" spans="1:23" x14ac:dyDescent="0.25">
      <c r="A26" s="5" t="s">
        <v>76</v>
      </c>
      <c r="B26" s="5" t="s">
        <v>77</v>
      </c>
      <c r="C26">
        <v>18.600000000000001</v>
      </c>
      <c r="D26">
        <v>35.4</v>
      </c>
      <c r="E26">
        <v>24.8</v>
      </c>
      <c r="F26">
        <v>16.2</v>
      </c>
      <c r="G26">
        <v>16.7</v>
      </c>
      <c r="H26">
        <v>18.7</v>
      </c>
      <c r="I26">
        <v>9.9</v>
      </c>
      <c r="J26">
        <v>8.3000000000000007</v>
      </c>
      <c r="K26">
        <v>19.2</v>
      </c>
      <c r="L26">
        <v>17.8</v>
      </c>
      <c r="M26">
        <v>-12.2</v>
      </c>
      <c r="N26">
        <v>10.4</v>
      </c>
      <c r="O26">
        <v>8.6</v>
      </c>
      <c r="P26">
        <v>10.7</v>
      </c>
      <c r="Q26">
        <v>10.3</v>
      </c>
      <c r="R26">
        <v>16.600000000000001</v>
      </c>
      <c r="S26">
        <v>10.4</v>
      </c>
      <c r="T26">
        <v>9</v>
      </c>
      <c r="U26">
        <v>11.4</v>
      </c>
      <c r="V26">
        <v>16.8</v>
      </c>
      <c r="W26" t="s">
        <v>67</v>
      </c>
    </row>
    <row r="27" spans="1:23" x14ac:dyDescent="0.25">
      <c r="A27" s="5" t="s">
        <v>78</v>
      </c>
      <c r="B27" s="5" t="s">
        <v>79</v>
      </c>
      <c r="C27">
        <v>0.05</v>
      </c>
      <c r="D27">
        <v>0.05</v>
      </c>
      <c r="E27">
        <v>0.2</v>
      </c>
      <c r="F27">
        <v>-0.3</v>
      </c>
      <c r="G27">
        <v>-0.5</v>
      </c>
      <c r="H27">
        <v>-0.5</v>
      </c>
      <c r="I27">
        <v>-0.5</v>
      </c>
      <c r="J27">
        <v>-0.3</v>
      </c>
      <c r="K27">
        <v>-0.3</v>
      </c>
      <c r="L27" t="s">
        <v>67</v>
      </c>
      <c r="M27" t="s">
        <v>67</v>
      </c>
      <c r="N27">
        <v>0.2</v>
      </c>
      <c r="O27">
        <v>0.2</v>
      </c>
      <c r="P27" t="s">
        <v>67</v>
      </c>
      <c r="Q27">
        <v>-0.3</v>
      </c>
      <c r="R27">
        <v>-0.3</v>
      </c>
      <c r="S27">
        <v>-0.1</v>
      </c>
      <c r="T27">
        <v>0.1</v>
      </c>
      <c r="U27">
        <v>0.1</v>
      </c>
      <c r="V27">
        <v>-0.2</v>
      </c>
      <c r="W27" t="s">
        <v>67</v>
      </c>
    </row>
    <row r="28" spans="1:23" x14ac:dyDescent="0.25">
      <c r="A28" s="5" t="s">
        <v>80</v>
      </c>
      <c r="B28" s="5" t="s">
        <v>81</v>
      </c>
      <c r="C28">
        <v>85.7</v>
      </c>
      <c r="D28">
        <v>35.4</v>
      </c>
      <c r="E28">
        <v>24.9</v>
      </c>
      <c r="F28">
        <v>15.9</v>
      </c>
      <c r="G28">
        <v>16.2</v>
      </c>
      <c r="H28">
        <v>18.3</v>
      </c>
      <c r="I28">
        <v>9.4</v>
      </c>
      <c r="J28">
        <v>8</v>
      </c>
      <c r="K28">
        <v>18.899999999999999</v>
      </c>
      <c r="L28">
        <v>17.8</v>
      </c>
      <c r="M28">
        <v>-12.2</v>
      </c>
      <c r="N28">
        <v>10.6</v>
      </c>
      <c r="O28">
        <v>8.8000000000000007</v>
      </c>
      <c r="P28">
        <v>10.7</v>
      </c>
      <c r="Q28">
        <v>10</v>
      </c>
      <c r="R28">
        <v>16.3</v>
      </c>
      <c r="S28">
        <v>10</v>
      </c>
      <c r="T28">
        <v>8.9</v>
      </c>
      <c r="U28">
        <v>11.6</v>
      </c>
      <c r="V28">
        <v>16.600000000000001</v>
      </c>
      <c r="W28" t="s">
        <v>67</v>
      </c>
    </row>
    <row r="29" spans="1:23" x14ac:dyDescent="0.25">
      <c r="A29" s="5" t="s">
        <v>82</v>
      </c>
      <c r="B29" s="5" t="s">
        <v>83</v>
      </c>
      <c r="C29">
        <v>246.8</v>
      </c>
      <c r="D29">
        <v>181.4</v>
      </c>
      <c r="E29">
        <v>164</v>
      </c>
      <c r="F29">
        <v>155.9</v>
      </c>
      <c r="G29">
        <v>158.30000000000001</v>
      </c>
      <c r="H29">
        <v>143.30000000000001</v>
      </c>
      <c r="I29">
        <v>117.1</v>
      </c>
      <c r="J29">
        <v>144.1</v>
      </c>
      <c r="K29">
        <v>151.1</v>
      </c>
      <c r="L29">
        <v>133.5</v>
      </c>
      <c r="M29">
        <v>106.9</v>
      </c>
      <c r="N29">
        <v>122</v>
      </c>
      <c r="O29">
        <v>112.1</v>
      </c>
      <c r="P29">
        <v>102.5</v>
      </c>
      <c r="Q29">
        <v>90.5</v>
      </c>
      <c r="R29">
        <v>77.599999999999994</v>
      </c>
      <c r="S29">
        <v>83.3</v>
      </c>
      <c r="T29">
        <v>63.8</v>
      </c>
      <c r="U29">
        <v>85.9</v>
      </c>
      <c r="V29">
        <v>116.6</v>
      </c>
      <c r="W29" t="s">
        <v>67</v>
      </c>
    </row>
    <row r="30" spans="1:23" x14ac:dyDescent="0.25">
      <c r="A30" s="5" t="s">
        <v>84</v>
      </c>
      <c r="B30" s="5" t="s">
        <v>85</v>
      </c>
      <c r="C30">
        <v>192.7</v>
      </c>
      <c r="D30">
        <v>187.7</v>
      </c>
      <c r="E30">
        <v>172.9</v>
      </c>
      <c r="F30">
        <v>157</v>
      </c>
      <c r="G30">
        <v>148.6</v>
      </c>
      <c r="H30">
        <v>152.1</v>
      </c>
      <c r="I30">
        <v>153.80000000000001</v>
      </c>
      <c r="J30">
        <v>128.1</v>
      </c>
      <c r="K30">
        <v>118.8</v>
      </c>
      <c r="L30">
        <v>115.7</v>
      </c>
      <c r="M30">
        <v>119.5</v>
      </c>
      <c r="N30">
        <v>128.1</v>
      </c>
      <c r="O30">
        <v>137.19999999999999</v>
      </c>
      <c r="P30">
        <v>139.4</v>
      </c>
      <c r="Q30">
        <v>146.5</v>
      </c>
      <c r="R30">
        <v>142.19999999999999</v>
      </c>
      <c r="S30">
        <v>122</v>
      </c>
      <c r="T30">
        <v>144.69999999999999</v>
      </c>
      <c r="U30">
        <v>122.1</v>
      </c>
      <c r="V30">
        <v>71.900000000000006</v>
      </c>
      <c r="W30" t="s">
        <v>67</v>
      </c>
    </row>
    <row r="31" spans="1:23" x14ac:dyDescent="0.25">
      <c r="A31" s="5" t="s">
        <v>86</v>
      </c>
      <c r="B31" s="5" t="s">
        <v>87</v>
      </c>
      <c r="C31">
        <v>439.5</v>
      </c>
      <c r="D31">
        <v>369.1</v>
      </c>
      <c r="E31">
        <v>336.9</v>
      </c>
      <c r="F31">
        <v>312.89999999999998</v>
      </c>
      <c r="G31">
        <v>306.89999999999998</v>
      </c>
      <c r="H31">
        <v>295.39999999999998</v>
      </c>
      <c r="I31">
        <v>270.89999999999998</v>
      </c>
      <c r="J31">
        <v>272.2</v>
      </c>
      <c r="K31">
        <v>269.89999999999998</v>
      </c>
      <c r="L31">
        <v>249.2</v>
      </c>
      <c r="M31">
        <v>226.4</v>
      </c>
      <c r="N31">
        <v>250.1</v>
      </c>
      <c r="O31">
        <v>249.3</v>
      </c>
      <c r="P31">
        <v>241.9</v>
      </c>
      <c r="Q31">
        <v>237</v>
      </c>
      <c r="R31">
        <v>219.8</v>
      </c>
      <c r="S31">
        <v>205.3</v>
      </c>
      <c r="T31">
        <v>208.5</v>
      </c>
      <c r="U31">
        <v>208</v>
      </c>
      <c r="V31">
        <v>188.5</v>
      </c>
      <c r="W31" t="s">
        <v>67</v>
      </c>
    </row>
    <row r="32" spans="1:23" x14ac:dyDescent="0.25">
      <c r="A32" s="5" t="s">
        <v>88</v>
      </c>
      <c r="B32" s="5" t="s">
        <v>89</v>
      </c>
      <c r="C32">
        <v>47.9</v>
      </c>
      <c r="D32">
        <v>54.2</v>
      </c>
      <c r="E32">
        <v>52.4</v>
      </c>
      <c r="F32">
        <v>67.900000000000006</v>
      </c>
      <c r="G32">
        <v>46.2</v>
      </c>
      <c r="H32">
        <v>44.1</v>
      </c>
      <c r="I32">
        <v>32.5</v>
      </c>
      <c r="J32">
        <v>60</v>
      </c>
      <c r="K32">
        <v>46</v>
      </c>
      <c r="L32">
        <v>33.299999999999997</v>
      </c>
      <c r="M32">
        <v>24.3</v>
      </c>
      <c r="N32">
        <v>31.3</v>
      </c>
      <c r="O32">
        <v>29.5</v>
      </c>
      <c r="P32">
        <v>59.3</v>
      </c>
      <c r="Q32">
        <v>57.3</v>
      </c>
      <c r="R32">
        <v>45.2</v>
      </c>
      <c r="S32">
        <v>39.5</v>
      </c>
      <c r="T32">
        <v>57.3</v>
      </c>
      <c r="U32">
        <v>54.8</v>
      </c>
      <c r="V32">
        <v>36.299999999999997</v>
      </c>
      <c r="W32" t="s">
        <v>67</v>
      </c>
    </row>
    <row r="33" spans="1:23" x14ac:dyDescent="0.25">
      <c r="A33" s="5" t="s">
        <v>90</v>
      </c>
      <c r="B33" s="5" t="s">
        <v>91</v>
      </c>
      <c r="C33">
        <v>52</v>
      </c>
      <c r="D33">
        <v>48.3</v>
      </c>
      <c r="E33">
        <v>44.4</v>
      </c>
      <c r="F33">
        <v>13.4</v>
      </c>
      <c r="G33">
        <v>41.3</v>
      </c>
      <c r="H33">
        <v>44.4</v>
      </c>
      <c r="I33">
        <v>45.7</v>
      </c>
      <c r="J33">
        <v>22.2</v>
      </c>
      <c r="K33">
        <v>36</v>
      </c>
      <c r="L33">
        <v>43.6</v>
      </c>
      <c r="M33">
        <v>43</v>
      </c>
      <c r="N33">
        <v>47.5</v>
      </c>
      <c r="O33">
        <v>59.8</v>
      </c>
      <c r="P33">
        <v>29.8</v>
      </c>
      <c r="Q33">
        <v>35.5</v>
      </c>
      <c r="R33">
        <v>37.700000000000003</v>
      </c>
      <c r="S33">
        <v>41</v>
      </c>
      <c r="T33">
        <v>38.799999999999997</v>
      </c>
      <c r="U33">
        <v>39.799999999999997</v>
      </c>
      <c r="V33">
        <v>31.9</v>
      </c>
      <c r="W33" t="s">
        <v>67</v>
      </c>
    </row>
    <row r="34" spans="1:23" x14ac:dyDescent="0.25">
      <c r="A34" s="5" t="s">
        <v>92</v>
      </c>
      <c r="B34" s="5" t="s">
        <v>93</v>
      </c>
      <c r="C34">
        <v>99.9</v>
      </c>
      <c r="D34">
        <v>102.5</v>
      </c>
      <c r="E34">
        <v>96.8</v>
      </c>
      <c r="F34">
        <v>81.3</v>
      </c>
      <c r="G34">
        <v>87.5</v>
      </c>
      <c r="H34">
        <v>88.5</v>
      </c>
      <c r="I34">
        <v>78.2</v>
      </c>
      <c r="J34">
        <v>82.1</v>
      </c>
      <c r="K34">
        <v>82</v>
      </c>
      <c r="L34">
        <v>76.900000000000006</v>
      </c>
      <c r="M34">
        <v>67.7</v>
      </c>
      <c r="N34">
        <v>78.900000000000006</v>
      </c>
      <c r="O34">
        <v>89.3</v>
      </c>
      <c r="P34">
        <v>89.1</v>
      </c>
      <c r="Q34">
        <v>92.7</v>
      </c>
      <c r="R34">
        <v>83</v>
      </c>
      <c r="S34">
        <v>80.400000000000006</v>
      </c>
      <c r="T34">
        <v>96</v>
      </c>
      <c r="U34">
        <v>94.7</v>
      </c>
      <c r="V34">
        <v>68.2</v>
      </c>
      <c r="W34" t="s">
        <v>67</v>
      </c>
    </row>
    <row r="35" spans="1:23" x14ac:dyDescent="0.25">
      <c r="A35" s="5" t="s">
        <v>78</v>
      </c>
      <c r="B35" s="5" t="s">
        <v>79</v>
      </c>
      <c r="C35">
        <v>0.6</v>
      </c>
      <c r="D35">
        <v>0.5</v>
      </c>
      <c r="E35">
        <v>0.6</v>
      </c>
      <c r="F35">
        <v>0.8</v>
      </c>
      <c r="G35">
        <v>0.9</v>
      </c>
      <c r="H35">
        <v>0.8</v>
      </c>
      <c r="I35">
        <v>2.1</v>
      </c>
      <c r="J35">
        <v>2.6</v>
      </c>
      <c r="K35">
        <v>0.6</v>
      </c>
      <c r="L35">
        <v>-0.2</v>
      </c>
      <c r="M35">
        <v>-0.2</v>
      </c>
      <c r="N35" t="s">
        <v>67</v>
      </c>
      <c r="O35">
        <v>0.3</v>
      </c>
      <c r="P35">
        <v>0.5</v>
      </c>
      <c r="Q35">
        <v>0.5</v>
      </c>
      <c r="R35">
        <v>0.6</v>
      </c>
      <c r="S35">
        <v>0.2</v>
      </c>
      <c r="T35">
        <v>0.1</v>
      </c>
      <c r="U35">
        <v>0.2</v>
      </c>
      <c r="V35">
        <v>0.3</v>
      </c>
      <c r="W35" t="s">
        <v>67</v>
      </c>
    </row>
    <row r="36" spans="1:23" x14ac:dyDescent="0.25">
      <c r="A36" s="5" t="s">
        <v>94</v>
      </c>
      <c r="B36" s="5" t="s">
        <v>95</v>
      </c>
      <c r="C36">
        <v>339.1</v>
      </c>
      <c r="D36">
        <v>266.10000000000002</v>
      </c>
      <c r="E36">
        <v>239.5</v>
      </c>
      <c r="F36">
        <v>230.8</v>
      </c>
      <c r="G36">
        <v>218.5</v>
      </c>
      <c r="H36">
        <v>206.1</v>
      </c>
      <c r="I36">
        <v>190.6</v>
      </c>
      <c r="J36">
        <v>187.5</v>
      </c>
      <c r="K36">
        <v>187.3</v>
      </c>
      <c r="L36">
        <v>172.5</v>
      </c>
      <c r="M36">
        <v>159.30000000000001</v>
      </c>
      <c r="N36">
        <v>171.2</v>
      </c>
      <c r="O36">
        <v>159.69999999999999</v>
      </c>
      <c r="P36">
        <v>152.30000000000001</v>
      </c>
      <c r="Q36">
        <v>143.80000000000001</v>
      </c>
      <c r="R36">
        <v>136.19999999999999</v>
      </c>
      <c r="S36">
        <v>124.7</v>
      </c>
      <c r="T36">
        <v>112.4</v>
      </c>
      <c r="U36">
        <v>113.1</v>
      </c>
      <c r="V36">
        <v>120</v>
      </c>
      <c r="W36" t="s">
        <v>67</v>
      </c>
    </row>
    <row r="37" spans="1:23" x14ac:dyDescent="0.25">
      <c r="A37" s="5" t="s">
        <v>96</v>
      </c>
      <c r="B37" s="5" t="s">
        <v>97</v>
      </c>
      <c r="C37">
        <v>439.5</v>
      </c>
      <c r="D37">
        <v>369.1</v>
      </c>
      <c r="E37">
        <v>336.9</v>
      </c>
      <c r="F37">
        <v>312.89999999999998</v>
      </c>
      <c r="G37">
        <v>306.89999999999998</v>
      </c>
      <c r="H37">
        <v>295.39999999999998</v>
      </c>
      <c r="I37">
        <v>270.89999999999998</v>
      </c>
      <c r="J37">
        <v>272.2</v>
      </c>
      <c r="K37">
        <v>269.89999999999998</v>
      </c>
      <c r="L37">
        <v>249.2</v>
      </c>
      <c r="M37">
        <v>226.4</v>
      </c>
      <c r="N37">
        <v>250.1</v>
      </c>
      <c r="O37">
        <v>249.3</v>
      </c>
      <c r="P37">
        <v>241.9</v>
      </c>
      <c r="Q37">
        <v>237</v>
      </c>
      <c r="R37">
        <v>219.8</v>
      </c>
      <c r="S37">
        <v>205.3</v>
      </c>
      <c r="T37">
        <v>208.5</v>
      </c>
      <c r="U37">
        <v>208</v>
      </c>
      <c r="V37">
        <v>188.5</v>
      </c>
      <c r="W37" t="s">
        <v>67</v>
      </c>
    </row>
    <row r="38" spans="1:23" x14ac:dyDescent="0.25">
      <c r="A38" s="5" t="s">
        <v>98</v>
      </c>
      <c r="B38" s="5" t="s">
        <v>99</v>
      </c>
      <c r="C38">
        <v>20.100000000000001</v>
      </c>
      <c r="D38">
        <v>20.100000000000001</v>
      </c>
      <c r="E38">
        <v>20.100000000000001</v>
      </c>
      <c r="F38">
        <v>20.100000000000001</v>
      </c>
      <c r="G38">
        <v>19.940000000000001</v>
      </c>
      <c r="H38">
        <v>19.86</v>
      </c>
      <c r="I38">
        <v>19.68</v>
      </c>
      <c r="J38">
        <v>19.62</v>
      </c>
      <c r="K38">
        <v>19.41</v>
      </c>
      <c r="L38">
        <v>19.399999999999999</v>
      </c>
      <c r="M38">
        <v>19.399999999999999</v>
      </c>
      <c r="N38">
        <v>19.399999999999999</v>
      </c>
      <c r="O38">
        <v>19.399999999999999</v>
      </c>
      <c r="P38">
        <v>19.399999999999999</v>
      </c>
      <c r="Q38">
        <v>19.399999999999999</v>
      </c>
      <c r="R38">
        <v>19.3</v>
      </c>
      <c r="S38">
        <v>19.3</v>
      </c>
      <c r="T38">
        <v>19.3</v>
      </c>
      <c r="U38">
        <v>19.3</v>
      </c>
      <c r="V38">
        <v>19.3</v>
      </c>
      <c r="W38">
        <v>19.3</v>
      </c>
    </row>
    <row r="39" spans="1:23" x14ac:dyDescent="0.25">
      <c r="A39" s="5" t="s">
        <v>102</v>
      </c>
      <c r="B39" s="5" t="s">
        <v>103</v>
      </c>
      <c r="C39">
        <v>1.43</v>
      </c>
      <c r="D39">
        <v>2.46</v>
      </c>
      <c r="E39">
        <v>1.77</v>
      </c>
      <c r="F39">
        <v>1.1499999999999999</v>
      </c>
      <c r="G39">
        <v>1.21</v>
      </c>
      <c r="H39">
        <v>1.1599999999999999</v>
      </c>
      <c r="I39">
        <v>0.64</v>
      </c>
      <c r="J39">
        <v>0.49</v>
      </c>
      <c r="K39">
        <v>1.33</v>
      </c>
      <c r="L39">
        <v>1.1200000000000001</v>
      </c>
      <c r="M39">
        <v>-0.89</v>
      </c>
      <c r="N39">
        <v>0.76</v>
      </c>
      <c r="O39">
        <v>0.63</v>
      </c>
      <c r="P39">
        <v>0.89</v>
      </c>
      <c r="Q39">
        <v>0.85</v>
      </c>
      <c r="R39">
        <v>1.31</v>
      </c>
      <c r="S39">
        <v>0.9</v>
      </c>
      <c r="T39">
        <v>0.81</v>
      </c>
      <c r="U39">
        <v>0.9</v>
      </c>
      <c r="V39">
        <v>1.52</v>
      </c>
      <c r="W39" t="s">
        <v>67</v>
      </c>
    </row>
    <row r="40" spans="1:23" x14ac:dyDescent="0.25">
      <c r="A40" s="5" t="s">
        <v>104</v>
      </c>
      <c r="B40" s="5" t="s">
        <v>105</v>
      </c>
      <c r="C40">
        <v>4.3600000000000003</v>
      </c>
      <c r="D40">
        <v>1.79</v>
      </c>
      <c r="E40">
        <v>1.26</v>
      </c>
      <c r="F40">
        <v>0.8</v>
      </c>
      <c r="G40">
        <v>0.82</v>
      </c>
      <c r="H40">
        <v>0.94</v>
      </c>
      <c r="I40">
        <v>0.49</v>
      </c>
      <c r="J40">
        <v>0.41</v>
      </c>
      <c r="K40">
        <v>0.98</v>
      </c>
      <c r="L40">
        <v>0.92</v>
      </c>
      <c r="M40">
        <v>-0.52</v>
      </c>
      <c r="N40">
        <v>0.55000000000000004</v>
      </c>
      <c r="O40">
        <v>0.45</v>
      </c>
      <c r="P40">
        <v>0.55000000000000004</v>
      </c>
      <c r="Q40">
        <v>0.52</v>
      </c>
      <c r="R40">
        <v>0.85</v>
      </c>
      <c r="S40">
        <v>0.52</v>
      </c>
      <c r="T40">
        <v>0.46</v>
      </c>
      <c r="U40">
        <v>0.6</v>
      </c>
      <c r="V40">
        <v>0.86</v>
      </c>
      <c r="W40">
        <v>0.91</v>
      </c>
    </row>
    <row r="41" spans="1:23" x14ac:dyDescent="0.25">
      <c r="A41" s="5" t="s">
        <v>106</v>
      </c>
      <c r="B41" s="5" t="s">
        <v>107</v>
      </c>
      <c r="C41">
        <v>4.3600000000000003</v>
      </c>
      <c r="D41">
        <v>1.79</v>
      </c>
      <c r="E41">
        <v>1.25</v>
      </c>
      <c r="F41">
        <v>0.8</v>
      </c>
      <c r="G41">
        <v>0.81</v>
      </c>
      <c r="H41">
        <v>0.92</v>
      </c>
      <c r="I41">
        <v>0.48</v>
      </c>
      <c r="J41">
        <v>0.41</v>
      </c>
      <c r="K41">
        <v>0.96</v>
      </c>
      <c r="L41">
        <v>0.91</v>
      </c>
      <c r="M41">
        <v>-0.52</v>
      </c>
      <c r="N41">
        <v>0.55000000000000004</v>
      </c>
      <c r="O41">
        <v>0.45</v>
      </c>
      <c r="P41">
        <v>0.55000000000000004</v>
      </c>
      <c r="Q41">
        <v>0.52</v>
      </c>
      <c r="R41">
        <v>0.84</v>
      </c>
      <c r="S41">
        <v>0.52</v>
      </c>
      <c r="T41">
        <v>0.46</v>
      </c>
      <c r="U41">
        <v>0.6</v>
      </c>
      <c r="V41">
        <v>0.86</v>
      </c>
      <c r="W41">
        <v>0.91</v>
      </c>
    </row>
    <row r="42" spans="1:23" x14ac:dyDescent="0.25">
      <c r="A42" s="5" t="s">
        <v>108</v>
      </c>
      <c r="B42" s="5" t="s">
        <v>109</v>
      </c>
      <c r="C42">
        <v>0.52</v>
      </c>
      <c r="D42">
        <v>0.52</v>
      </c>
      <c r="E42">
        <v>0.4</v>
      </c>
      <c r="F42">
        <v>0.35</v>
      </c>
      <c r="G42">
        <v>0.33</v>
      </c>
      <c r="H42">
        <v>0.33</v>
      </c>
      <c r="I42">
        <v>0.25</v>
      </c>
      <c r="J42">
        <v>0.25</v>
      </c>
      <c r="K42">
        <v>0.25</v>
      </c>
      <c r="L42">
        <v>0.2</v>
      </c>
      <c r="M42" t="s">
        <v>67</v>
      </c>
      <c r="N42" t="s">
        <v>67</v>
      </c>
      <c r="O42" t="s">
        <v>67</v>
      </c>
      <c r="P42" t="s">
        <v>67</v>
      </c>
      <c r="Q42" t="s">
        <v>67</v>
      </c>
      <c r="R42">
        <v>0.21</v>
      </c>
      <c r="S42">
        <v>0.13</v>
      </c>
      <c r="T42" t="s">
        <v>67</v>
      </c>
      <c r="U42" t="s">
        <v>67</v>
      </c>
      <c r="V42">
        <v>0.91</v>
      </c>
      <c r="W42">
        <v>0.45</v>
      </c>
    </row>
    <row r="43" spans="1:23" x14ac:dyDescent="0.25">
      <c r="A43" s="5" t="s">
        <v>110</v>
      </c>
      <c r="B43" s="5" t="s">
        <v>111</v>
      </c>
      <c r="C43">
        <v>10.199999999999999</v>
      </c>
      <c r="D43">
        <v>10.199999999999999</v>
      </c>
      <c r="E43">
        <v>7.9</v>
      </c>
      <c r="F43">
        <v>7</v>
      </c>
      <c r="G43">
        <v>6.5</v>
      </c>
      <c r="H43">
        <v>6.5</v>
      </c>
      <c r="I43">
        <v>4.8</v>
      </c>
      <c r="J43">
        <v>4.8099999999999996</v>
      </c>
      <c r="K43">
        <v>4.83</v>
      </c>
      <c r="L43">
        <v>3.86</v>
      </c>
      <c r="M43" t="s">
        <v>67</v>
      </c>
      <c r="N43" t="s">
        <v>67</v>
      </c>
      <c r="O43" t="s">
        <v>67</v>
      </c>
      <c r="P43" t="s">
        <v>67</v>
      </c>
      <c r="Q43" t="s">
        <v>67</v>
      </c>
      <c r="R43">
        <v>4.05</v>
      </c>
      <c r="S43">
        <v>2.5099999999999998</v>
      </c>
      <c r="T43" t="s">
        <v>67</v>
      </c>
      <c r="U43" t="s">
        <v>67</v>
      </c>
      <c r="V43" t="s">
        <v>67</v>
      </c>
      <c r="W43" t="s">
        <v>67</v>
      </c>
    </row>
    <row r="44" spans="1:23" x14ac:dyDescent="0.25">
      <c r="A44" s="5" t="s">
        <v>124</v>
      </c>
      <c r="B44" s="5" t="s">
        <v>125</v>
      </c>
      <c r="C44">
        <v>14.66</v>
      </c>
      <c r="D44">
        <v>13.81</v>
      </c>
      <c r="E44">
        <v>12.46</v>
      </c>
      <c r="F44">
        <v>11.37</v>
      </c>
      <c r="G44">
        <v>11.01</v>
      </c>
      <c r="H44">
        <v>10.55</v>
      </c>
      <c r="I44">
        <v>9.61</v>
      </c>
      <c r="J44">
        <v>9.18</v>
      </c>
      <c r="K44">
        <v>10.01</v>
      </c>
      <c r="L44">
        <v>9.52</v>
      </c>
      <c r="M44">
        <v>6.38</v>
      </c>
      <c r="N44">
        <v>9.0299999999999994</v>
      </c>
      <c r="O44">
        <v>9.08</v>
      </c>
      <c r="P44">
        <v>8.2799999999999994</v>
      </c>
      <c r="Q44">
        <v>7.58</v>
      </c>
      <c r="R44">
        <v>7.42</v>
      </c>
      <c r="S44">
        <v>6.29</v>
      </c>
      <c r="T44">
        <v>5.68</v>
      </c>
      <c r="U44">
        <v>5.54</v>
      </c>
      <c r="V44">
        <v>5.48</v>
      </c>
      <c r="W44" t="s">
        <v>67</v>
      </c>
    </row>
    <row r="45" spans="1:23" x14ac:dyDescent="0.25">
      <c r="A45" s="5" t="s">
        <v>112</v>
      </c>
      <c r="B45" s="5" t="s">
        <v>113</v>
      </c>
      <c r="C45">
        <v>16.87</v>
      </c>
      <c r="D45">
        <v>13.24</v>
      </c>
      <c r="E45">
        <v>11.91</v>
      </c>
      <c r="F45">
        <v>11.48</v>
      </c>
      <c r="G45">
        <v>10.96</v>
      </c>
      <c r="H45">
        <v>10.38</v>
      </c>
      <c r="I45">
        <v>9.69</v>
      </c>
      <c r="J45">
        <v>9.56</v>
      </c>
      <c r="K45">
        <v>9.65</v>
      </c>
      <c r="L45">
        <v>8.89</v>
      </c>
      <c r="M45">
        <v>8.2100000000000009</v>
      </c>
      <c r="N45">
        <v>8.82</v>
      </c>
      <c r="O45">
        <v>8.23</v>
      </c>
      <c r="P45">
        <v>7.85</v>
      </c>
      <c r="Q45">
        <v>7.41</v>
      </c>
      <c r="R45">
        <v>7.06</v>
      </c>
      <c r="S45">
        <v>6.46</v>
      </c>
      <c r="T45">
        <v>5.82</v>
      </c>
      <c r="U45">
        <v>5.86</v>
      </c>
      <c r="V45">
        <v>6.22</v>
      </c>
      <c r="W45" t="s">
        <v>67</v>
      </c>
    </row>
    <row r="46" spans="1:23" x14ac:dyDescent="0.25">
      <c r="A46" s="5" t="s">
        <v>114</v>
      </c>
      <c r="B46" s="5" t="s">
        <v>115</v>
      </c>
      <c r="C46">
        <v>2.27</v>
      </c>
      <c r="D46">
        <v>2.41</v>
      </c>
      <c r="E46">
        <v>1.89</v>
      </c>
      <c r="F46">
        <v>1.67</v>
      </c>
      <c r="G46">
        <v>2.52</v>
      </c>
      <c r="H46">
        <v>2.0099999999999998</v>
      </c>
      <c r="I46">
        <v>1.0900000000000001</v>
      </c>
      <c r="J46">
        <v>1.03</v>
      </c>
      <c r="K46">
        <v>1.71</v>
      </c>
      <c r="L46">
        <v>1.55</v>
      </c>
      <c r="M46">
        <v>0.48</v>
      </c>
      <c r="N46">
        <v>1.1599999999999999</v>
      </c>
      <c r="O46">
        <v>1.59</v>
      </c>
      <c r="P46">
        <v>1.47</v>
      </c>
      <c r="Q46">
        <v>0.86</v>
      </c>
      <c r="R46">
        <v>1.81</v>
      </c>
      <c r="S46">
        <v>0.34</v>
      </c>
      <c r="T46">
        <v>1.35</v>
      </c>
      <c r="U46">
        <v>1.27</v>
      </c>
      <c r="V46">
        <v>1.56</v>
      </c>
      <c r="W46" t="s">
        <v>67</v>
      </c>
    </row>
    <row r="47" spans="1:23" x14ac:dyDescent="0.25">
      <c r="A47" s="5" t="s">
        <v>116</v>
      </c>
      <c r="B47" s="5" t="s">
        <v>117</v>
      </c>
      <c r="C47">
        <v>21.86</v>
      </c>
      <c r="D47">
        <v>18.36</v>
      </c>
      <c r="E47">
        <v>16.760000000000002</v>
      </c>
      <c r="F47">
        <v>15.56</v>
      </c>
      <c r="G47">
        <v>15.39</v>
      </c>
      <c r="H47">
        <v>14.87</v>
      </c>
      <c r="I47">
        <v>13.77</v>
      </c>
      <c r="J47">
        <v>13.88</v>
      </c>
      <c r="K47">
        <v>13.9</v>
      </c>
      <c r="L47">
        <v>12.85</v>
      </c>
      <c r="M47">
        <v>11.67</v>
      </c>
      <c r="N47">
        <v>12.89</v>
      </c>
      <c r="O47">
        <v>12.85</v>
      </c>
      <c r="P47">
        <v>12.47</v>
      </c>
      <c r="Q47">
        <v>12.22</v>
      </c>
      <c r="R47">
        <v>11.39</v>
      </c>
      <c r="S47">
        <v>10.64</v>
      </c>
      <c r="T47">
        <v>10.8</v>
      </c>
      <c r="U47">
        <v>10.78</v>
      </c>
      <c r="V47">
        <v>9.77</v>
      </c>
      <c r="W47" t="s">
        <v>67</v>
      </c>
    </row>
    <row r="48" spans="1:23" x14ac:dyDescent="0.25">
      <c r="A48" s="5" t="s">
        <v>118</v>
      </c>
      <c r="B48" s="5" t="s">
        <v>119</v>
      </c>
      <c r="C48">
        <v>1317</v>
      </c>
      <c r="D48">
        <v>1250</v>
      </c>
      <c r="E48">
        <v>1155</v>
      </c>
      <c r="F48">
        <v>1127</v>
      </c>
      <c r="G48">
        <v>1117</v>
      </c>
      <c r="H48">
        <v>1104</v>
      </c>
      <c r="I48">
        <v>1053</v>
      </c>
      <c r="J48">
        <v>1034</v>
      </c>
      <c r="K48">
        <v>988</v>
      </c>
      <c r="L48">
        <v>990</v>
      </c>
      <c r="M48">
        <v>1028</v>
      </c>
      <c r="N48">
        <v>1117</v>
      </c>
      <c r="O48">
        <v>1177</v>
      </c>
      <c r="P48">
        <v>1102</v>
      </c>
      <c r="Q48">
        <v>1028</v>
      </c>
      <c r="R48">
        <v>928</v>
      </c>
      <c r="S48">
        <v>874</v>
      </c>
      <c r="T48">
        <v>830</v>
      </c>
      <c r="U48">
        <v>624</v>
      </c>
      <c r="V48">
        <v>514</v>
      </c>
      <c r="W48">
        <v>477</v>
      </c>
    </row>
    <row r="49" spans="1:23" x14ac:dyDescent="0.25">
      <c r="A49" s="5" t="s">
        <v>120</v>
      </c>
      <c r="B49" s="5" t="s">
        <v>121</v>
      </c>
      <c r="C49">
        <v>94.8</v>
      </c>
      <c r="D49">
        <v>93.5</v>
      </c>
      <c r="E49">
        <v>86.8</v>
      </c>
      <c r="F49">
        <v>82</v>
      </c>
      <c r="G49">
        <v>79.3</v>
      </c>
      <c r="H49">
        <v>76.099999999999994</v>
      </c>
      <c r="I49">
        <v>69.599999999999994</v>
      </c>
      <c r="J49">
        <v>65.5</v>
      </c>
      <c r="K49">
        <v>62.2</v>
      </c>
      <c r="L49">
        <v>59.7</v>
      </c>
      <c r="M49">
        <v>49.4</v>
      </c>
      <c r="N49">
        <v>59.5</v>
      </c>
      <c r="O49">
        <v>62.9</v>
      </c>
      <c r="P49">
        <v>56.7</v>
      </c>
      <c r="Q49">
        <v>52.5</v>
      </c>
      <c r="R49" t="s">
        <v>67</v>
      </c>
      <c r="S49" t="s">
        <v>67</v>
      </c>
      <c r="T49" t="s">
        <v>67</v>
      </c>
      <c r="U49" t="s">
        <v>67</v>
      </c>
      <c r="V49" t="s">
        <v>67</v>
      </c>
      <c r="W49" t="s">
        <v>67</v>
      </c>
    </row>
    <row r="50" spans="1:23" x14ac:dyDescent="0.25">
      <c r="A50" s="5" t="s">
        <v>122</v>
      </c>
      <c r="B50" s="5" t="s">
        <v>123</v>
      </c>
      <c r="C50">
        <v>71982</v>
      </c>
      <c r="D50">
        <v>74800</v>
      </c>
      <c r="E50">
        <v>75152</v>
      </c>
      <c r="F50">
        <v>72760</v>
      </c>
      <c r="G50">
        <v>70994</v>
      </c>
      <c r="H50">
        <v>68931</v>
      </c>
      <c r="I50">
        <v>66097</v>
      </c>
      <c r="J50">
        <v>63346</v>
      </c>
      <c r="K50">
        <v>62955</v>
      </c>
      <c r="L50">
        <v>60303</v>
      </c>
      <c r="M50">
        <v>48054</v>
      </c>
      <c r="N50">
        <v>53268</v>
      </c>
      <c r="O50">
        <v>53441</v>
      </c>
      <c r="P50">
        <v>51452</v>
      </c>
      <c r="Q50">
        <v>51070</v>
      </c>
      <c r="R50" t="s">
        <v>67</v>
      </c>
      <c r="S50" t="s">
        <v>67</v>
      </c>
      <c r="T50" t="s">
        <v>67</v>
      </c>
      <c r="U50" t="s">
        <v>67</v>
      </c>
      <c r="V50" t="s">
        <v>67</v>
      </c>
      <c r="W50" t="s">
        <v>67</v>
      </c>
    </row>
    <row r="51" spans="1:23" x14ac:dyDescent="0.25">
      <c r="A51" s="5" t="s">
        <v>301</v>
      </c>
      <c r="B51" s="5" t="s">
        <v>302</v>
      </c>
      <c r="C51">
        <v>223869</v>
      </c>
      <c r="D51">
        <v>222070</v>
      </c>
      <c r="E51">
        <v>216826</v>
      </c>
      <c r="F51">
        <v>202869</v>
      </c>
      <c r="G51">
        <v>196621</v>
      </c>
      <c r="H51">
        <v>187739</v>
      </c>
      <c r="I51">
        <v>179556</v>
      </c>
      <c r="J51">
        <v>174191</v>
      </c>
      <c r="K51">
        <v>196706</v>
      </c>
      <c r="L51">
        <v>186589</v>
      </c>
      <c r="M51">
        <v>120403</v>
      </c>
      <c r="N51">
        <v>156759</v>
      </c>
      <c r="O51">
        <v>149617</v>
      </c>
      <c r="P51">
        <v>145825</v>
      </c>
      <c r="Q51">
        <v>142996</v>
      </c>
      <c r="R51">
        <v>154418</v>
      </c>
      <c r="S51">
        <v>138901</v>
      </c>
      <c r="T51">
        <v>132168</v>
      </c>
      <c r="U51">
        <v>171474</v>
      </c>
      <c r="V51">
        <v>205836</v>
      </c>
      <c r="W51">
        <v>181551</v>
      </c>
    </row>
    <row r="52" spans="1:23" x14ac:dyDescent="0.25">
      <c r="A52" s="5" t="s">
        <v>126</v>
      </c>
      <c r="B52" s="5" t="s">
        <v>127</v>
      </c>
      <c r="C52">
        <v>95368</v>
      </c>
      <c r="D52">
        <v>100400</v>
      </c>
      <c r="E52">
        <v>95325</v>
      </c>
      <c r="F52">
        <v>85892</v>
      </c>
      <c r="G52">
        <v>82005</v>
      </c>
      <c r="H52">
        <v>82790</v>
      </c>
      <c r="I52">
        <v>75214</v>
      </c>
      <c r="J52">
        <v>73598</v>
      </c>
      <c r="K52">
        <v>90688</v>
      </c>
      <c r="L52">
        <v>84646</v>
      </c>
      <c r="M52">
        <v>34922</v>
      </c>
      <c r="N52">
        <v>67681</v>
      </c>
      <c r="O52">
        <v>62107</v>
      </c>
      <c r="P52">
        <v>66243</v>
      </c>
      <c r="Q52">
        <v>68677</v>
      </c>
      <c r="R52">
        <v>79310</v>
      </c>
      <c r="S52">
        <v>70252</v>
      </c>
      <c r="T52">
        <v>64819</v>
      </c>
      <c r="U52">
        <v>79808</v>
      </c>
      <c r="V52">
        <v>106809</v>
      </c>
      <c r="W52" t="s">
        <v>67</v>
      </c>
    </row>
    <row r="53" spans="1:23" x14ac:dyDescent="0.25">
      <c r="A53" s="5" t="s">
        <v>128</v>
      </c>
      <c r="B53" s="5" t="s">
        <v>129</v>
      </c>
      <c r="C53">
        <v>65072</v>
      </c>
      <c r="D53">
        <v>28320</v>
      </c>
      <c r="E53">
        <v>21558</v>
      </c>
      <c r="F53">
        <v>14108</v>
      </c>
      <c r="G53">
        <v>14503</v>
      </c>
      <c r="H53">
        <v>16576</v>
      </c>
      <c r="I53">
        <v>8927</v>
      </c>
      <c r="J53">
        <v>7737</v>
      </c>
      <c r="K53">
        <v>19130</v>
      </c>
      <c r="L53">
        <v>17980</v>
      </c>
      <c r="M53">
        <v>-11868</v>
      </c>
      <c r="N53">
        <v>9490</v>
      </c>
      <c r="O53">
        <v>7477</v>
      </c>
      <c r="P53">
        <v>9710</v>
      </c>
      <c r="Q53">
        <v>9728</v>
      </c>
      <c r="R53">
        <v>17565</v>
      </c>
      <c r="S53">
        <v>11442</v>
      </c>
      <c r="T53">
        <v>10723</v>
      </c>
      <c r="U53">
        <v>18590</v>
      </c>
      <c r="V53">
        <v>32296</v>
      </c>
      <c r="W53" t="s">
        <v>67</v>
      </c>
    </row>
    <row r="54" spans="1:23" x14ac:dyDescent="0.25">
      <c r="A54" s="5" t="s">
        <v>130</v>
      </c>
      <c r="B54" s="5" t="s">
        <v>131</v>
      </c>
      <c r="C54">
        <v>6.5</v>
      </c>
      <c r="D54">
        <v>10.8</v>
      </c>
      <c r="E54">
        <v>18.3</v>
      </c>
      <c r="F54">
        <v>17.8</v>
      </c>
      <c r="G54">
        <v>19.5</v>
      </c>
      <c r="H54">
        <v>17.2</v>
      </c>
      <c r="I54">
        <v>21.8</v>
      </c>
      <c r="J54">
        <v>17.399999999999999</v>
      </c>
      <c r="K54">
        <v>8.1</v>
      </c>
      <c r="L54">
        <v>10.199999999999999</v>
      </c>
      <c r="M54" t="s">
        <v>67</v>
      </c>
      <c r="N54">
        <v>4.2</v>
      </c>
      <c r="O54">
        <v>16.3</v>
      </c>
      <c r="P54">
        <v>13.8</v>
      </c>
      <c r="Q54">
        <v>17.3</v>
      </c>
      <c r="R54">
        <v>13.9</v>
      </c>
      <c r="S54">
        <v>23.8</v>
      </c>
      <c r="T54">
        <v>17.399999999999999</v>
      </c>
      <c r="U54">
        <v>23.4</v>
      </c>
      <c r="V54">
        <v>30.9</v>
      </c>
      <c r="W54">
        <v>47.6</v>
      </c>
    </row>
    <row r="55" spans="1:23" x14ac:dyDescent="0.25">
      <c r="A55" s="5" t="s">
        <v>132</v>
      </c>
      <c r="B55" s="5" t="s">
        <v>133</v>
      </c>
      <c r="C55">
        <v>1.94</v>
      </c>
      <c r="D55">
        <v>1.4</v>
      </c>
      <c r="E55">
        <v>1.85</v>
      </c>
      <c r="F55">
        <v>1.25</v>
      </c>
      <c r="G55">
        <v>1.45</v>
      </c>
      <c r="H55">
        <v>1.54</v>
      </c>
      <c r="I55">
        <v>1.1100000000000001</v>
      </c>
      <c r="J55">
        <v>0.78</v>
      </c>
      <c r="K55">
        <v>0.8</v>
      </c>
      <c r="L55">
        <v>0.99</v>
      </c>
      <c r="M55">
        <v>1.05</v>
      </c>
      <c r="N55">
        <v>0.25</v>
      </c>
      <c r="O55">
        <v>0.81</v>
      </c>
      <c r="P55">
        <v>0.92</v>
      </c>
      <c r="Q55">
        <v>1.19</v>
      </c>
      <c r="R55">
        <v>1.59</v>
      </c>
      <c r="S55">
        <v>1.97</v>
      </c>
      <c r="T55">
        <v>1.41</v>
      </c>
      <c r="U55">
        <v>2.5299999999999998</v>
      </c>
      <c r="V55">
        <v>4.8499999999999996</v>
      </c>
      <c r="W55" t="s">
        <v>67</v>
      </c>
    </row>
    <row r="56" spans="1:23" x14ac:dyDescent="0.25">
      <c r="A56" s="5" t="s">
        <v>134</v>
      </c>
      <c r="B56" s="5" t="s">
        <v>135</v>
      </c>
      <c r="C56">
        <v>1.69</v>
      </c>
      <c r="D56">
        <v>1.46</v>
      </c>
      <c r="E56">
        <v>1.94</v>
      </c>
      <c r="F56">
        <v>1.24</v>
      </c>
      <c r="G56">
        <v>1.46</v>
      </c>
      <c r="H56">
        <v>1.56</v>
      </c>
      <c r="I56">
        <v>1.1000000000000001</v>
      </c>
      <c r="J56">
        <v>0.75</v>
      </c>
      <c r="K56">
        <v>0.83</v>
      </c>
      <c r="L56">
        <v>1.06</v>
      </c>
      <c r="M56">
        <v>0.82</v>
      </c>
      <c r="N56">
        <v>0.26</v>
      </c>
      <c r="O56">
        <v>0.89</v>
      </c>
      <c r="P56">
        <v>0.97</v>
      </c>
      <c r="Q56">
        <v>1.21</v>
      </c>
      <c r="R56">
        <v>1.67</v>
      </c>
      <c r="S56">
        <v>1.92</v>
      </c>
      <c r="T56">
        <v>1.38</v>
      </c>
      <c r="U56">
        <v>2.4</v>
      </c>
      <c r="V56">
        <v>4.28</v>
      </c>
      <c r="W56" t="s">
        <v>67</v>
      </c>
    </row>
    <row r="57" spans="1:23" x14ac:dyDescent="0.25">
      <c r="A57" s="5" t="s">
        <v>136</v>
      </c>
      <c r="B57" s="5" t="s">
        <v>137</v>
      </c>
      <c r="C57">
        <v>12.57</v>
      </c>
      <c r="D57">
        <v>8.0399999999999991</v>
      </c>
      <c r="E57">
        <v>12.24</v>
      </c>
      <c r="F57">
        <v>8.5399999999999991</v>
      </c>
      <c r="G57">
        <v>6.34</v>
      </c>
      <c r="H57">
        <v>8.0399999999999991</v>
      </c>
      <c r="I57">
        <v>9.84</v>
      </c>
      <c r="J57">
        <v>6.91</v>
      </c>
      <c r="K57">
        <v>4.6500000000000004</v>
      </c>
      <c r="L57">
        <v>6.09</v>
      </c>
      <c r="M57">
        <v>13.83</v>
      </c>
      <c r="N57">
        <v>1.98</v>
      </c>
      <c r="O57">
        <v>4.63</v>
      </c>
      <c r="P57">
        <v>5.16</v>
      </c>
      <c r="Q57">
        <v>10.46</v>
      </c>
      <c r="R57">
        <v>6.53</v>
      </c>
      <c r="S57">
        <v>36.82</v>
      </c>
      <c r="T57">
        <v>5.95</v>
      </c>
      <c r="U57">
        <v>11.02</v>
      </c>
      <c r="V57">
        <v>17</v>
      </c>
      <c r="W57" t="s">
        <v>67</v>
      </c>
    </row>
    <row r="58" spans="1:23" x14ac:dyDescent="0.25">
      <c r="A58" s="5" t="s">
        <v>138</v>
      </c>
      <c r="B58" s="5" t="s">
        <v>139</v>
      </c>
      <c r="C58">
        <v>1.82</v>
      </c>
      <c r="D58">
        <v>2.69</v>
      </c>
      <c r="E58">
        <v>1.73</v>
      </c>
      <c r="F58">
        <v>2.46</v>
      </c>
      <c r="G58">
        <v>2.06</v>
      </c>
      <c r="H58">
        <v>2.04</v>
      </c>
      <c r="I58">
        <v>2.34</v>
      </c>
      <c r="J58">
        <v>3.5</v>
      </c>
      <c r="K58">
        <v>3.14</v>
      </c>
      <c r="L58">
        <v>2.13</v>
      </c>
      <c r="M58" t="s">
        <v>67</v>
      </c>
      <c r="N58" t="s">
        <v>67</v>
      </c>
      <c r="O58" t="s">
        <v>67</v>
      </c>
      <c r="P58" t="s">
        <v>67</v>
      </c>
      <c r="Q58" t="s">
        <v>67</v>
      </c>
      <c r="R58">
        <v>1.78</v>
      </c>
      <c r="S58">
        <v>1.05</v>
      </c>
      <c r="T58" t="s">
        <v>67</v>
      </c>
      <c r="U58" t="s">
        <v>67</v>
      </c>
      <c r="V58">
        <v>3.42</v>
      </c>
      <c r="W58">
        <v>1.04</v>
      </c>
    </row>
    <row r="59" spans="1:23" x14ac:dyDescent="0.25">
      <c r="A59" s="5" t="s">
        <v>140</v>
      </c>
      <c r="B59" s="5" t="s">
        <v>141</v>
      </c>
      <c r="C59">
        <v>15.3</v>
      </c>
      <c r="D59">
        <v>9.1999999999999993</v>
      </c>
      <c r="E59">
        <v>5.5</v>
      </c>
      <c r="F59">
        <v>5.6</v>
      </c>
      <c r="G59">
        <v>5.0999999999999996</v>
      </c>
      <c r="H59">
        <v>5.8</v>
      </c>
      <c r="I59">
        <v>4.5999999999999996</v>
      </c>
      <c r="J59">
        <v>5.7</v>
      </c>
      <c r="K59">
        <v>12.3</v>
      </c>
      <c r="L59">
        <v>9.8000000000000007</v>
      </c>
      <c r="M59">
        <v>-7.8</v>
      </c>
      <c r="N59">
        <v>23.9</v>
      </c>
      <c r="O59">
        <v>6.1</v>
      </c>
      <c r="P59">
        <v>7.3</v>
      </c>
      <c r="Q59">
        <v>5.8</v>
      </c>
      <c r="R59">
        <v>7.2</v>
      </c>
      <c r="S59">
        <v>4.2</v>
      </c>
      <c r="T59">
        <v>5.7</v>
      </c>
      <c r="U59">
        <v>4.3</v>
      </c>
      <c r="V59">
        <v>3.2</v>
      </c>
      <c r="W59">
        <v>2.1</v>
      </c>
    </row>
    <row r="60" spans="1:23" x14ac:dyDescent="0.25">
      <c r="A60" s="5" t="s">
        <v>142</v>
      </c>
      <c r="B60" s="5" t="s">
        <v>143</v>
      </c>
      <c r="C60">
        <v>25.27</v>
      </c>
      <c r="D60">
        <v>13.3</v>
      </c>
      <c r="E60">
        <v>10.4</v>
      </c>
      <c r="F60">
        <v>6.89</v>
      </c>
      <c r="G60">
        <v>7.41</v>
      </c>
      <c r="H60">
        <v>8.8800000000000008</v>
      </c>
      <c r="I60">
        <v>4.93</v>
      </c>
      <c r="J60">
        <v>4.2699999999999996</v>
      </c>
      <c r="K60">
        <v>10.09</v>
      </c>
      <c r="L60">
        <v>10.32</v>
      </c>
      <c r="M60">
        <v>-7.66</v>
      </c>
      <c r="N60">
        <v>6.19</v>
      </c>
      <c r="O60">
        <v>5.51</v>
      </c>
      <c r="P60">
        <v>7.03</v>
      </c>
      <c r="Q60">
        <v>6.95</v>
      </c>
      <c r="R60">
        <v>11.97</v>
      </c>
      <c r="S60">
        <v>8.02</v>
      </c>
      <c r="T60">
        <v>7.92</v>
      </c>
      <c r="U60">
        <v>10.26</v>
      </c>
      <c r="V60">
        <v>13.83</v>
      </c>
      <c r="W60" t="s">
        <v>67</v>
      </c>
    </row>
    <row r="61" spans="1:23" x14ac:dyDescent="0.25">
      <c r="A61" s="5" t="s">
        <v>144</v>
      </c>
      <c r="B61" s="5" t="s">
        <v>145</v>
      </c>
      <c r="C61">
        <v>29.07</v>
      </c>
      <c r="D61">
        <v>12.75</v>
      </c>
      <c r="E61">
        <v>9.94</v>
      </c>
      <c r="F61">
        <v>6.96</v>
      </c>
      <c r="G61">
        <v>7.38</v>
      </c>
      <c r="H61">
        <v>8.74</v>
      </c>
      <c r="I61">
        <v>4.97</v>
      </c>
      <c r="J61">
        <v>4.4400000000000004</v>
      </c>
      <c r="K61">
        <v>9.73</v>
      </c>
      <c r="L61">
        <v>9.64</v>
      </c>
      <c r="M61">
        <v>-9.85</v>
      </c>
      <c r="N61">
        <v>6.05</v>
      </c>
      <c r="O61">
        <v>5</v>
      </c>
      <c r="P61">
        <v>6.66</v>
      </c>
      <c r="Q61">
        <v>6.8</v>
      </c>
      <c r="R61">
        <v>11.37</v>
      </c>
      <c r="S61">
        <v>8.24</v>
      </c>
      <c r="T61">
        <v>8.11</v>
      </c>
      <c r="U61">
        <v>10.84</v>
      </c>
      <c r="V61">
        <v>15.69</v>
      </c>
      <c r="W61" t="s">
        <v>67</v>
      </c>
    </row>
    <row r="62" spans="1:23" x14ac:dyDescent="0.25">
      <c r="A62" s="5" t="s">
        <v>146</v>
      </c>
      <c r="B62" s="5" t="s">
        <v>147</v>
      </c>
      <c r="C62">
        <v>19.86</v>
      </c>
      <c r="D62">
        <v>10.02</v>
      </c>
      <c r="E62">
        <v>8.25</v>
      </c>
      <c r="F62">
        <v>5.98</v>
      </c>
      <c r="G62">
        <v>6.16</v>
      </c>
      <c r="H62">
        <v>6.8</v>
      </c>
      <c r="I62">
        <v>4.32</v>
      </c>
      <c r="J62">
        <v>4.26</v>
      </c>
      <c r="K62">
        <v>7.89</v>
      </c>
      <c r="L62">
        <v>7.14</v>
      </c>
      <c r="M62">
        <v>-5.39</v>
      </c>
      <c r="N62">
        <v>4.24</v>
      </c>
      <c r="O62">
        <v>3.53</v>
      </c>
      <c r="P62">
        <v>4.42</v>
      </c>
      <c r="Q62">
        <v>4.22</v>
      </c>
      <c r="R62">
        <v>7.42</v>
      </c>
      <c r="S62">
        <v>4.87</v>
      </c>
      <c r="T62">
        <v>4.2699999999999996</v>
      </c>
      <c r="U62">
        <v>5.58</v>
      </c>
      <c r="V62">
        <v>8.81</v>
      </c>
      <c r="W62" t="s">
        <v>67</v>
      </c>
    </row>
    <row r="63" spans="1:23" x14ac:dyDescent="0.25">
      <c r="A63" s="5" t="s">
        <v>148</v>
      </c>
      <c r="B63" s="5" t="s">
        <v>148</v>
      </c>
      <c r="C63">
        <v>19.5</v>
      </c>
      <c r="D63">
        <v>9.59</v>
      </c>
      <c r="E63">
        <v>7.39</v>
      </c>
      <c r="F63">
        <v>5.08</v>
      </c>
      <c r="G63">
        <v>5.28</v>
      </c>
      <c r="H63">
        <v>6.19</v>
      </c>
      <c r="I63">
        <v>3.47</v>
      </c>
      <c r="J63">
        <v>2.94</v>
      </c>
      <c r="K63">
        <v>7</v>
      </c>
      <c r="L63">
        <v>7.14</v>
      </c>
      <c r="M63">
        <v>-5.39</v>
      </c>
      <c r="N63">
        <v>4.24</v>
      </c>
      <c r="O63">
        <v>3.53</v>
      </c>
      <c r="P63">
        <v>4.42</v>
      </c>
      <c r="Q63">
        <v>4.22</v>
      </c>
      <c r="R63">
        <v>7.42</v>
      </c>
      <c r="S63">
        <v>4.87</v>
      </c>
      <c r="T63">
        <v>4.2699999999999996</v>
      </c>
      <c r="U63">
        <v>5.58</v>
      </c>
      <c r="V63">
        <v>8.81</v>
      </c>
      <c r="W63" t="s">
        <v>67</v>
      </c>
    </row>
    <row r="64" spans="1:23" x14ac:dyDescent="0.25">
      <c r="A64" s="5" t="s">
        <v>149</v>
      </c>
      <c r="B64" s="5" t="s">
        <v>150</v>
      </c>
      <c r="C64">
        <v>56.15</v>
      </c>
      <c r="D64">
        <v>49.15</v>
      </c>
      <c r="E64">
        <v>48.68</v>
      </c>
      <c r="F64">
        <v>49.82</v>
      </c>
      <c r="G64">
        <v>51.58</v>
      </c>
      <c r="H64">
        <v>48.51</v>
      </c>
      <c r="I64">
        <v>43.23</v>
      </c>
      <c r="J64">
        <v>52.94</v>
      </c>
      <c r="K64">
        <v>55.98</v>
      </c>
      <c r="L64">
        <v>53.57</v>
      </c>
      <c r="M64">
        <v>47.22</v>
      </c>
      <c r="N64">
        <v>48.78</v>
      </c>
      <c r="O64">
        <v>44.97</v>
      </c>
      <c r="P64">
        <v>42.37</v>
      </c>
      <c r="Q64">
        <v>38.19</v>
      </c>
      <c r="R64">
        <v>35.299999999999997</v>
      </c>
      <c r="S64">
        <v>40.57</v>
      </c>
      <c r="T64">
        <v>30.6</v>
      </c>
      <c r="U64">
        <v>41.3</v>
      </c>
      <c r="V64">
        <v>61.86</v>
      </c>
      <c r="W64" t="s">
        <v>67</v>
      </c>
    </row>
    <row r="65" spans="1:23" x14ac:dyDescent="0.25">
      <c r="A65" s="5" t="s">
        <v>151</v>
      </c>
      <c r="B65" s="5" t="s">
        <v>152</v>
      </c>
      <c r="C65">
        <v>77.16</v>
      </c>
      <c r="D65">
        <v>72.09</v>
      </c>
      <c r="E65">
        <v>71.09</v>
      </c>
      <c r="F65">
        <v>73.760000000000005</v>
      </c>
      <c r="G65">
        <v>71.2</v>
      </c>
      <c r="H65">
        <v>69.77</v>
      </c>
      <c r="I65">
        <v>70.36</v>
      </c>
      <c r="J65">
        <v>68.88</v>
      </c>
      <c r="K65">
        <v>69.400000000000006</v>
      </c>
      <c r="L65">
        <v>69.22</v>
      </c>
      <c r="M65">
        <v>70.36</v>
      </c>
      <c r="N65">
        <v>68.45</v>
      </c>
      <c r="O65">
        <v>64.06</v>
      </c>
      <c r="P65">
        <v>62.96</v>
      </c>
      <c r="Q65">
        <v>60.68</v>
      </c>
      <c r="R65">
        <v>61.97</v>
      </c>
      <c r="S65">
        <v>60.74</v>
      </c>
      <c r="T65">
        <v>53.91</v>
      </c>
      <c r="U65">
        <v>54.38</v>
      </c>
      <c r="V65">
        <v>63.66</v>
      </c>
      <c r="W65" t="s">
        <v>67</v>
      </c>
    </row>
    <row r="66" spans="1:23" x14ac:dyDescent="0.25">
      <c r="A66" s="5" t="s">
        <v>153</v>
      </c>
      <c r="B66" s="5" t="s">
        <v>154</v>
      </c>
      <c r="C66">
        <v>22.84</v>
      </c>
      <c r="D66">
        <v>27.91</v>
      </c>
      <c r="E66">
        <v>28.91</v>
      </c>
      <c r="F66">
        <v>26.24</v>
      </c>
      <c r="G66">
        <v>28.8</v>
      </c>
      <c r="H66">
        <v>30.23</v>
      </c>
      <c r="I66">
        <v>29.64</v>
      </c>
      <c r="J66">
        <v>31.12</v>
      </c>
      <c r="K66">
        <v>30.6</v>
      </c>
      <c r="L66">
        <v>30.78</v>
      </c>
      <c r="M66">
        <v>29.64</v>
      </c>
      <c r="N66">
        <v>31.55</v>
      </c>
      <c r="O66">
        <v>35.94</v>
      </c>
      <c r="P66">
        <v>37.04</v>
      </c>
      <c r="Q66">
        <v>39.32</v>
      </c>
      <c r="R66">
        <v>38.03</v>
      </c>
      <c r="S66">
        <v>39.26</v>
      </c>
      <c r="T66">
        <v>46.09</v>
      </c>
      <c r="U66">
        <v>45.63</v>
      </c>
      <c r="V66">
        <v>36.340000000000003</v>
      </c>
      <c r="W66" t="s">
        <v>67</v>
      </c>
    </row>
    <row r="67" spans="1:23" x14ac:dyDescent="0.25">
      <c r="A67" s="5" t="s">
        <v>155</v>
      </c>
      <c r="B67" s="5" t="s">
        <v>156</v>
      </c>
      <c r="C67">
        <v>29.61</v>
      </c>
      <c r="D67">
        <v>38.71</v>
      </c>
      <c r="E67">
        <v>40.67</v>
      </c>
      <c r="F67">
        <v>35.57</v>
      </c>
      <c r="G67">
        <v>40.46</v>
      </c>
      <c r="H67">
        <v>43.33</v>
      </c>
      <c r="I67">
        <v>42.13</v>
      </c>
      <c r="J67">
        <v>45.17</v>
      </c>
      <c r="K67">
        <v>44.1</v>
      </c>
      <c r="L67">
        <v>44.46</v>
      </c>
      <c r="M67">
        <v>42.12</v>
      </c>
      <c r="N67">
        <v>46.09</v>
      </c>
      <c r="O67">
        <v>56.11</v>
      </c>
      <c r="P67">
        <v>58.83</v>
      </c>
      <c r="Q67">
        <v>64.81</v>
      </c>
      <c r="R67">
        <v>61.38</v>
      </c>
      <c r="S67">
        <v>64.64</v>
      </c>
      <c r="T67">
        <v>85.5</v>
      </c>
      <c r="U67">
        <v>83.91</v>
      </c>
      <c r="V67">
        <v>57.08</v>
      </c>
      <c r="W67" t="s">
        <v>67</v>
      </c>
    </row>
    <row r="68" spans="1:23" x14ac:dyDescent="0.25">
      <c r="A68" s="5" t="s">
        <v>303</v>
      </c>
      <c r="B68" s="5" t="s">
        <v>304</v>
      </c>
      <c r="C68">
        <v>42.61</v>
      </c>
      <c r="D68">
        <v>45.21</v>
      </c>
      <c r="E68">
        <v>43.97</v>
      </c>
      <c r="F68">
        <v>42.34</v>
      </c>
      <c r="G68">
        <v>41.71</v>
      </c>
      <c r="H68">
        <v>43.63</v>
      </c>
      <c r="I68">
        <v>41.88</v>
      </c>
      <c r="J68">
        <v>42.25</v>
      </c>
      <c r="K68">
        <v>46.11</v>
      </c>
      <c r="L68">
        <v>45.37</v>
      </c>
      <c r="M68">
        <v>29</v>
      </c>
      <c r="N68">
        <v>43.18</v>
      </c>
      <c r="O68">
        <v>41.51</v>
      </c>
      <c r="P68">
        <v>45.43</v>
      </c>
      <c r="Q68">
        <v>48.03</v>
      </c>
      <c r="R68">
        <v>51.36</v>
      </c>
      <c r="S68">
        <v>50.58</v>
      </c>
      <c r="T68">
        <v>49.04</v>
      </c>
      <c r="U68">
        <v>46.54</v>
      </c>
      <c r="V68">
        <v>51.89</v>
      </c>
    </row>
    <row r="69" spans="1:23" x14ac:dyDescent="0.25">
      <c r="A69" s="5" t="s">
        <v>157</v>
      </c>
      <c r="B69" s="5" t="s">
        <v>158</v>
      </c>
      <c r="C69">
        <v>56.15</v>
      </c>
      <c r="D69">
        <v>49.15</v>
      </c>
      <c r="E69">
        <v>48.68</v>
      </c>
      <c r="F69">
        <v>49.82</v>
      </c>
      <c r="G69">
        <v>51.58</v>
      </c>
      <c r="H69">
        <v>48.51</v>
      </c>
      <c r="I69">
        <v>43.23</v>
      </c>
      <c r="J69">
        <v>52.94</v>
      </c>
      <c r="K69">
        <v>55.98</v>
      </c>
      <c r="L69">
        <v>53.57</v>
      </c>
      <c r="M69">
        <v>47.22</v>
      </c>
      <c r="N69">
        <v>48.78</v>
      </c>
      <c r="O69">
        <v>44.97</v>
      </c>
      <c r="P69">
        <v>42.37</v>
      </c>
      <c r="Q69">
        <v>38.19</v>
      </c>
      <c r="R69">
        <v>35.299999999999997</v>
      </c>
      <c r="S69">
        <v>40.57</v>
      </c>
      <c r="T69">
        <v>30.6</v>
      </c>
      <c r="U69">
        <v>41.3</v>
      </c>
      <c r="V69">
        <v>61.86</v>
      </c>
    </row>
    <row r="70" spans="1:23" x14ac:dyDescent="0.25">
      <c r="A70" s="5" t="s">
        <v>159</v>
      </c>
      <c r="B70" s="5" t="s">
        <v>160</v>
      </c>
      <c r="C70">
        <v>29.07</v>
      </c>
      <c r="D70">
        <v>12.75</v>
      </c>
      <c r="E70">
        <v>9.94</v>
      </c>
      <c r="F70">
        <v>6.96</v>
      </c>
      <c r="G70">
        <v>7.38</v>
      </c>
      <c r="H70">
        <v>8.74</v>
      </c>
      <c r="I70">
        <v>4.97</v>
      </c>
      <c r="J70">
        <v>4.4400000000000004</v>
      </c>
      <c r="K70">
        <v>9.73</v>
      </c>
      <c r="L70">
        <v>9.64</v>
      </c>
      <c r="M70">
        <v>-9.85</v>
      </c>
      <c r="N70">
        <v>6.05</v>
      </c>
      <c r="O70">
        <v>5</v>
      </c>
      <c r="P70">
        <v>6.66</v>
      </c>
      <c r="Q70">
        <v>6.8</v>
      </c>
      <c r="R70">
        <v>11.37</v>
      </c>
      <c r="S70">
        <v>8.24</v>
      </c>
      <c r="T70">
        <v>8.11</v>
      </c>
      <c r="U70">
        <v>10.84</v>
      </c>
      <c r="V70">
        <v>15.69</v>
      </c>
    </row>
    <row r="71" spans="1:23" x14ac:dyDescent="0.25">
      <c r="A71" s="5" t="s">
        <v>161</v>
      </c>
      <c r="B71" s="5" t="s">
        <v>162</v>
      </c>
      <c r="C71">
        <v>13.87</v>
      </c>
      <c r="D71">
        <v>18.34</v>
      </c>
      <c r="E71">
        <v>15.93</v>
      </c>
      <c r="F71">
        <v>10.06</v>
      </c>
      <c r="G71">
        <v>10.11</v>
      </c>
      <c r="H71">
        <v>9.59</v>
      </c>
      <c r="I71">
        <v>5.45</v>
      </c>
      <c r="J71">
        <v>4.16</v>
      </c>
      <c r="K71">
        <v>12.45</v>
      </c>
      <c r="L71">
        <v>12.89</v>
      </c>
      <c r="M71">
        <v>-11.95</v>
      </c>
      <c r="N71">
        <v>8.7899999999999991</v>
      </c>
      <c r="O71">
        <v>8.23</v>
      </c>
      <c r="P71">
        <v>12.2</v>
      </c>
      <c r="Q71">
        <v>13.67</v>
      </c>
      <c r="R71">
        <v>20.66</v>
      </c>
      <c r="S71">
        <v>17.79</v>
      </c>
      <c r="T71">
        <v>16.68</v>
      </c>
      <c r="U71">
        <v>15.89</v>
      </c>
      <c r="V71">
        <v>26.18</v>
      </c>
    </row>
    <row r="72" spans="1:23" x14ac:dyDescent="0.25">
      <c r="A72" s="5" t="s">
        <v>163</v>
      </c>
      <c r="B72" s="5" t="s">
        <v>164</v>
      </c>
      <c r="C72">
        <v>67.08</v>
      </c>
      <c r="D72">
        <v>75.209999999999994</v>
      </c>
      <c r="E72">
        <v>74.319999999999993</v>
      </c>
      <c r="F72">
        <v>73.06</v>
      </c>
      <c r="G72">
        <v>71.55</v>
      </c>
      <c r="H72">
        <v>70.92</v>
      </c>
      <c r="I72">
        <v>69.8</v>
      </c>
      <c r="J72">
        <v>66.16</v>
      </c>
      <c r="K72">
        <v>71.989999999999995</v>
      </c>
      <c r="L72">
        <v>74.12</v>
      </c>
      <c r="M72">
        <v>54.68</v>
      </c>
      <c r="N72">
        <v>70.010000000000005</v>
      </c>
      <c r="O72">
        <v>70.64</v>
      </c>
      <c r="P72">
        <v>66.430000000000007</v>
      </c>
      <c r="Q72">
        <v>62.03</v>
      </c>
      <c r="R72">
        <v>65.2</v>
      </c>
      <c r="S72">
        <v>59.13</v>
      </c>
      <c r="T72">
        <v>52.61</v>
      </c>
      <c r="U72">
        <v>51.44</v>
      </c>
      <c r="V72">
        <v>56.13</v>
      </c>
    </row>
    <row r="73" spans="1:23" x14ac:dyDescent="0.25">
      <c r="A73" s="5" t="s">
        <v>165</v>
      </c>
      <c r="B73" s="5" t="s">
        <v>166</v>
      </c>
      <c r="C73">
        <v>43.85</v>
      </c>
      <c r="D73">
        <v>50.85</v>
      </c>
      <c r="E73">
        <v>51.32</v>
      </c>
      <c r="F73">
        <v>50.18</v>
      </c>
      <c r="G73">
        <v>48.42</v>
      </c>
      <c r="H73">
        <v>51.49</v>
      </c>
      <c r="I73">
        <v>56.77</v>
      </c>
      <c r="J73">
        <v>47.06</v>
      </c>
      <c r="K73">
        <v>44.02</v>
      </c>
      <c r="L73">
        <v>46.43</v>
      </c>
      <c r="M73">
        <v>52.78</v>
      </c>
      <c r="N73">
        <v>51.22</v>
      </c>
      <c r="O73">
        <v>55.03</v>
      </c>
      <c r="P73">
        <v>57.63</v>
      </c>
      <c r="Q73">
        <v>61.81</v>
      </c>
      <c r="R73">
        <v>64.7</v>
      </c>
      <c r="S73">
        <v>59.43</v>
      </c>
      <c r="T73">
        <v>69.400000000000006</v>
      </c>
      <c r="U73">
        <v>58.7</v>
      </c>
      <c r="V73">
        <v>38.14</v>
      </c>
    </row>
    <row r="74" spans="1:23" x14ac:dyDescent="0.25">
      <c r="A74" s="5" t="s">
        <v>167</v>
      </c>
      <c r="B74" s="5" t="s">
        <v>168</v>
      </c>
      <c r="C74">
        <v>19.5</v>
      </c>
      <c r="D74">
        <v>9.59</v>
      </c>
      <c r="E74">
        <v>7.39</v>
      </c>
      <c r="F74">
        <v>5.08</v>
      </c>
      <c r="G74">
        <v>5.28</v>
      </c>
      <c r="H74">
        <v>6.19</v>
      </c>
      <c r="I74">
        <v>3.47</v>
      </c>
      <c r="J74">
        <v>2.94</v>
      </c>
      <c r="K74">
        <v>7</v>
      </c>
      <c r="L74">
        <v>7.14</v>
      </c>
      <c r="M74">
        <v>-5.39</v>
      </c>
      <c r="N74">
        <v>4.24</v>
      </c>
      <c r="O74">
        <v>3.53</v>
      </c>
      <c r="P74">
        <v>4.42</v>
      </c>
      <c r="Q74">
        <v>4.22</v>
      </c>
      <c r="R74">
        <v>7.42</v>
      </c>
      <c r="S74">
        <v>4.87</v>
      </c>
      <c r="T74">
        <v>4.2699999999999996</v>
      </c>
      <c r="U74">
        <v>5.58</v>
      </c>
      <c r="V74">
        <v>8.81</v>
      </c>
    </row>
    <row r="75" spans="1:23" x14ac:dyDescent="0.25">
      <c r="A75" s="5" t="s">
        <v>169</v>
      </c>
      <c r="B75" s="5" t="s">
        <v>170</v>
      </c>
      <c r="C75">
        <v>10.44</v>
      </c>
      <c r="D75">
        <v>16.16</v>
      </c>
      <c r="E75">
        <v>14.02</v>
      </c>
      <c r="F75">
        <v>9.39</v>
      </c>
      <c r="G75">
        <v>8.52</v>
      </c>
      <c r="H75">
        <v>8</v>
      </c>
      <c r="I75">
        <v>4.32</v>
      </c>
      <c r="J75">
        <v>3.53</v>
      </c>
      <c r="K75">
        <v>10.81</v>
      </c>
      <c r="L75">
        <v>11.02</v>
      </c>
      <c r="M75">
        <v>-7.32</v>
      </c>
      <c r="N75">
        <v>7.04</v>
      </c>
      <c r="O75">
        <v>6.6</v>
      </c>
      <c r="P75">
        <v>10.73</v>
      </c>
      <c r="Q75">
        <v>11.19</v>
      </c>
      <c r="R75">
        <v>16.95</v>
      </c>
      <c r="S75">
        <v>13.03</v>
      </c>
      <c r="T75">
        <v>12.1</v>
      </c>
      <c r="U75">
        <v>11.1</v>
      </c>
      <c r="V75">
        <v>18.2</v>
      </c>
    </row>
    <row r="76" spans="1:23" x14ac:dyDescent="0.25">
      <c r="A76" s="5" t="s">
        <v>171</v>
      </c>
      <c r="B76" s="5" t="s">
        <v>172</v>
      </c>
      <c r="C76">
        <v>175.97</v>
      </c>
      <c r="D76">
        <v>141.77000000000001</v>
      </c>
      <c r="E76">
        <v>138.52000000000001</v>
      </c>
      <c r="F76">
        <v>147.01</v>
      </c>
      <c r="G76">
        <v>147.04</v>
      </c>
      <c r="H76">
        <v>135.5</v>
      </c>
      <c r="I76">
        <v>123.93</v>
      </c>
      <c r="J76">
        <v>146.37</v>
      </c>
      <c r="K76">
        <v>157.66</v>
      </c>
      <c r="L76">
        <v>149.09</v>
      </c>
      <c r="M76">
        <v>133.31</v>
      </c>
      <c r="N76">
        <v>133.65</v>
      </c>
      <c r="O76">
        <v>116.4</v>
      </c>
      <c r="P76">
        <v>109.25</v>
      </c>
      <c r="Q76">
        <v>98.16</v>
      </c>
      <c r="R76">
        <v>95.78</v>
      </c>
      <c r="S76">
        <v>102.21</v>
      </c>
      <c r="T76">
        <v>77.680000000000007</v>
      </c>
      <c r="U76">
        <v>92.63</v>
      </c>
      <c r="V76">
        <v>166.9</v>
      </c>
    </row>
    <row r="77" spans="1:23" x14ac:dyDescent="0.25">
      <c r="A77" s="5" t="s">
        <v>173</v>
      </c>
      <c r="B77" s="5" t="s">
        <v>174</v>
      </c>
      <c r="C77">
        <v>515.24</v>
      </c>
      <c r="D77">
        <v>334.69</v>
      </c>
      <c r="E77">
        <v>312.98</v>
      </c>
      <c r="F77">
        <v>229.6</v>
      </c>
      <c r="G77">
        <v>342.64</v>
      </c>
      <c r="H77">
        <v>324.94</v>
      </c>
      <c r="I77">
        <v>360.31</v>
      </c>
      <c r="J77">
        <v>240.17</v>
      </c>
      <c r="K77">
        <v>328.48</v>
      </c>
      <c r="L77">
        <v>400.9</v>
      </c>
      <c r="M77">
        <v>439.92</v>
      </c>
      <c r="N77">
        <v>389.78</v>
      </c>
      <c r="O77">
        <v>380</v>
      </c>
      <c r="P77">
        <v>172.85</v>
      </c>
      <c r="Q77">
        <v>157.94</v>
      </c>
      <c r="R77">
        <v>171.68</v>
      </c>
      <c r="S77">
        <v>210.89</v>
      </c>
      <c r="T77">
        <v>111.34</v>
      </c>
      <c r="U77">
        <v>156.75</v>
      </c>
      <c r="V77">
        <v>321.20999999999998</v>
      </c>
    </row>
    <row r="78" spans="1:23" x14ac:dyDescent="0.25">
      <c r="A78" s="5" t="s">
        <v>175</v>
      </c>
      <c r="B78" s="5" t="s">
        <v>176</v>
      </c>
      <c r="C78">
        <v>252.65700000000001</v>
      </c>
      <c r="D78">
        <v>161.60400000000001</v>
      </c>
      <c r="E78">
        <v>246.024</v>
      </c>
      <c r="F78">
        <v>171.654</v>
      </c>
      <c r="G78">
        <v>126.4196</v>
      </c>
      <c r="H78">
        <v>159.67439999999999</v>
      </c>
      <c r="I78">
        <v>193.65119999999999</v>
      </c>
      <c r="J78">
        <v>135.57419999999999</v>
      </c>
      <c r="K78">
        <v>90.256500000000003</v>
      </c>
      <c r="L78">
        <v>118.146</v>
      </c>
      <c r="M78">
        <v>268.30200000000002</v>
      </c>
      <c r="N78">
        <v>38.411999999999999</v>
      </c>
      <c r="O78">
        <v>89.821999999999989</v>
      </c>
      <c r="P78">
        <v>100.104</v>
      </c>
      <c r="Q78">
        <v>202.92400000000001</v>
      </c>
      <c r="R78">
        <v>126.029</v>
      </c>
      <c r="S78">
        <v>710.62599999999998</v>
      </c>
      <c r="T78">
        <v>114.83499999999999</v>
      </c>
      <c r="U78">
        <v>212.68600000000001</v>
      </c>
      <c r="V78">
        <v>328.1</v>
      </c>
    </row>
    <row r="79" spans="1:23" x14ac:dyDescent="0.25">
      <c r="A79" s="5" t="s">
        <v>177</v>
      </c>
      <c r="B79" s="5" t="s">
        <v>178</v>
      </c>
      <c r="C79">
        <v>0</v>
      </c>
      <c r="D79">
        <v>0</v>
      </c>
      <c r="E79">
        <v>0</v>
      </c>
      <c r="F79">
        <v>-0.16000000000000009</v>
      </c>
      <c r="G79">
        <v>-8.0000000000001847E-2</v>
      </c>
      <c r="H79">
        <v>-0.17999999999999969</v>
      </c>
      <c r="I79">
        <v>-5.9999999999998721E-2</v>
      </c>
      <c r="J79">
        <v>-0.21000000000000091</v>
      </c>
      <c r="K79">
        <v>-1.000000000000156E-2</v>
      </c>
      <c r="L79">
        <v>0</v>
      </c>
      <c r="M79">
        <v>0</v>
      </c>
      <c r="N79">
        <v>0</v>
      </c>
      <c r="O79">
        <v>0</v>
      </c>
      <c r="P79">
        <v>0</v>
      </c>
      <c r="Q79">
        <v>-9.9999999999997868E-2</v>
      </c>
      <c r="R79">
        <v>0</v>
      </c>
      <c r="S79">
        <v>0</v>
      </c>
      <c r="T79">
        <v>0</v>
      </c>
      <c r="U79">
        <v>0</v>
      </c>
      <c r="V79">
        <v>0</v>
      </c>
    </row>
    <row r="80" spans="1:23" x14ac:dyDescent="0.25">
      <c r="A80" s="5" t="s">
        <v>179</v>
      </c>
      <c r="B80" s="5" t="s">
        <v>180</v>
      </c>
      <c r="C80">
        <v>6.2</v>
      </c>
      <c r="D80">
        <v>10.86</v>
      </c>
      <c r="E80">
        <v>9.5399999999999991</v>
      </c>
      <c r="F80">
        <v>4.0999999999999996</v>
      </c>
      <c r="G80">
        <v>4.82</v>
      </c>
      <c r="H80">
        <v>10.79</v>
      </c>
      <c r="I80">
        <v>5</v>
      </c>
      <c r="J80">
        <v>-7.31</v>
      </c>
      <c r="K80">
        <v>5.2</v>
      </c>
      <c r="L80">
        <v>49.19</v>
      </c>
      <c r="M80">
        <v>-29.3</v>
      </c>
      <c r="N80">
        <v>-0.56999999999999995</v>
      </c>
      <c r="O80">
        <v>9.58</v>
      </c>
      <c r="P80">
        <v>9.32</v>
      </c>
      <c r="Q80">
        <v>2.58</v>
      </c>
      <c r="R80">
        <v>18.04</v>
      </c>
      <c r="S80">
        <v>10.67</v>
      </c>
      <c r="T80">
        <v>2.52</v>
      </c>
      <c r="U80">
        <v>1.1299999999999999</v>
      </c>
      <c r="V80" t="s">
        <v>67</v>
      </c>
    </row>
    <row r="81" spans="1:22" x14ac:dyDescent="0.25">
      <c r="A81" s="5" t="s">
        <v>181</v>
      </c>
      <c r="B81" s="5" t="s">
        <v>182</v>
      </c>
      <c r="C81">
        <v>8.8699999999999992</v>
      </c>
      <c r="D81">
        <v>8.17</v>
      </c>
      <c r="E81">
        <v>6.15</v>
      </c>
      <c r="F81">
        <v>6.57</v>
      </c>
      <c r="G81">
        <v>6.87</v>
      </c>
      <c r="H81">
        <v>2.83</v>
      </c>
      <c r="I81">
        <v>0.96</v>
      </c>
      <c r="J81">
        <v>15.69</v>
      </c>
      <c r="K81">
        <v>8.36</v>
      </c>
      <c r="L81">
        <v>6.44</v>
      </c>
      <c r="M81">
        <v>-6.76</v>
      </c>
      <c r="N81">
        <v>6.11</v>
      </c>
      <c r="O81">
        <v>7.16</v>
      </c>
      <c r="P81">
        <v>9.98</v>
      </c>
      <c r="Q81">
        <v>10.43</v>
      </c>
      <c r="R81">
        <v>10.41</v>
      </c>
      <c r="S81">
        <v>4.7699999999999996</v>
      </c>
      <c r="T81" t="s">
        <v>67</v>
      </c>
      <c r="U81" t="s">
        <v>67</v>
      </c>
      <c r="V81" t="s">
        <v>67</v>
      </c>
    </row>
    <row r="82" spans="1:22" x14ac:dyDescent="0.25">
      <c r="A82" s="5" t="s">
        <v>183</v>
      </c>
      <c r="B82" s="5" t="s">
        <v>184</v>
      </c>
      <c r="C82">
        <v>7.1</v>
      </c>
      <c r="D82">
        <v>8.02</v>
      </c>
      <c r="E82">
        <v>6.85</v>
      </c>
      <c r="F82">
        <v>3.48</v>
      </c>
      <c r="G82">
        <v>3.7</v>
      </c>
      <c r="H82">
        <v>12.57</v>
      </c>
      <c r="I82">
        <v>4.5599999999999996</v>
      </c>
      <c r="J82">
        <v>3.44</v>
      </c>
      <c r="K82">
        <v>6.82</v>
      </c>
      <c r="L82">
        <v>7.64</v>
      </c>
      <c r="M82">
        <v>-1.68</v>
      </c>
      <c r="N82">
        <v>7.79</v>
      </c>
      <c r="O82">
        <v>10.039999999999999</v>
      </c>
      <c r="P82">
        <v>8.6300000000000008</v>
      </c>
      <c r="Q82">
        <v>6.99</v>
      </c>
      <c r="R82" t="s">
        <v>67</v>
      </c>
      <c r="S82" t="s">
        <v>67</v>
      </c>
      <c r="T82" t="s">
        <v>67</v>
      </c>
      <c r="U82" t="s">
        <v>67</v>
      </c>
      <c r="V82" t="s">
        <v>67</v>
      </c>
    </row>
    <row r="83" spans="1:22" x14ac:dyDescent="0.25">
      <c r="A83" s="5" t="s">
        <v>185</v>
      </c>
      <c r="B83" s="5" t="s">
        <v>186</v>
      </c>
      <c r="C83">
        <v>9.84</v>
      </c>
      <c r="D83">
        <v>6.29</v>
      </c>
      <c r="E83">
        <v>5.15</v>
      </c>
      <c r="F83">
        <v>5.15</v>
      </c>
      <c r="G83">
        <v>5.67</v>
      </c>
      <c r="H83">
        <v>5.45</v>
      </c>
      <c r="I83">
        <v>6.17</v>
      </c>
      <c r="J83">
        <v>6.74</v>
      </c>
      <c r="K83">
        <v>7.72</v>
      </c>
      <c r="L83">
        <v>7.32</v>
      </c>
      <c r="M83" t="s">
        <v>67</v>
      </c>
      <c r="N83" t="s">
        <v>67</v>
      </c>
      <c r="O83" t="s">
        <v>67</v>
      </c>
      <c r="P83" t="s">
        <v>67</v>
      </c>
      <c r="Q83" t="s">
        <v>67</v>
      </c>
      <c r="R83" t="s">
        <v>67</v>
      </c>
      <c r="S83" t="s">
        <v>67</v>
      </c>
      <c r="T83" t="s">
        <v>67</v>
      </c>
      <c r="U83" t="s">
        <v>67</v>
      </c>
      <c r="V83" t="s">
        <v>67</v>
      </c>
    </row>
    <row r="84" spans="1:22" x14ac:dyDescent="0.25">
      <c r="A84" s="5" t="s">
        <v>187</v>
      </c>
      <c r="B84" s="5" t="s">
        <v>188</v>
      </c>
      <c r="C84">
        <v>142.09</v>
      </c>
      <c r="D84">
        <v>42.17</v>
      </c>
      <c r="E84">
        <v>56.6</v>
      </c>
      <c r="F84">
        <v>-1.85</v>
      </c>
      <c r="G84">
        <v>-11.48</v>
      </c>
      <c r="H84">
        <v>94.68</v>
      </c>
      <c r="I84">
        <v>17.5</v>
      </c>
      <c r="J84">
        <v>-57.67</v>
      </c>
      <c r="K84">
        <v>6.18</v>
      </c>
      <c r="L84">
        <v>-245.9</v>
      </c>
      <c r="M84">
        <v>-215.09</v>
      </c>
      <c r="N84">
        <v>20.45</v>
      </c>
      <c r="O84">
        <v>-17.760000000000002</v>
      </c>
      <c r="P84">
        <v>7</v>
      </c>
      <c r="Q84">
        <v>-38.65</v>
      </c>
      <c r="R84">
        <v>63</v>
      </c>
      <c r="S84">
        <v>12.36</v>
      </c>
      <c r="T84">
        <v>-23.28</v>
      </c>
      <c r="U84">
        <v>-30.12</v>
      </c>
      <c r="V84" t="s">
        <v>67</v>
      </c>
    </row>
    <row r="85" spans="1:22" x14ac:dyDescent="0.25">
      <c r="A85" s="5" t="s">
        <v>189</v>
      </c>
      <c r="B85" s="5" t="s">
        <v>190</v>
      </c>
      <c r="C85">
        <v>80.290000000000006</v>
      </c>
      <c r="D85">
        <v>32.31</v>
      </c>
      <c r="E85">
        <v>14.42</v>
      </c>
      <c r="F85">
        <v>27.12</v>
      </c>
      <c r="G85">
        <v>33.57</v>
      </c>
      <c r="H85">
        <v>18.170000000000002</v>
      </c>
      <c r="I85">
        <v>-11.33</v>
      </c>
      <c r="J85">
        <v>-99.13</v>
      </c>
      <c r="K85">
        <v>-151.6</v>
      </c>
      <c r="L85">
        <v>-146.85</v>
      </c>
      <c r="M85">
        <v>-70.8</v>
      </c>
      <c r="N85">
        <v>3.23</v>
      </c>
      <c r="O85">
        <v>-16.47</v>
      </c>
      <c r="P85">
        <v>10.45</v>
      </c>
      <c r="Q85">
        <v>12.24</v>
      </c>
      <c r="R85">
        <v>17.36</v>
      </c>
      <c r="S85">
        <v>-13.68</v>
      </c>
      <c r="T85" t="s">
        <v>67</v>
      </c>
      <c r="U85" t="s">
        <v>67</v>
      </c>
      <c r="V85" t="s">
        <v>67</v>
      </c>
    </row>
    <row r="86" spans="1:22" x14ac:dyDescent="0.25">
      <c r="A86" s="5" t="s">
        <v>191</v>
      </c>
      <c r="B86" s="5" t="s">
        <v>192</v>
      </c>
      <c r="C86">
        <v>45.51</v>
      </c>
      <c r="D86">
        <v>36.020000000000003</v>
      </c>
      <c r="E86">
        <v>31.09</v>
      </c>
      <c r="F86">
        <v>8.24</v>
      </c>
      <c r="G86">
        <v>9.84</v>
      </c>
      <c r="H86">
        <v>-37.04</v>
      </c>
      <c r="I86">
        <v>-99</v>
      </c>
      <c r="J86">
        <v>-98.41</v>
      </c>
      <c r="K86">
        <v>-90.42</v>
      </c>
      <c r="L86">
        <v>-90.26</v>
      </c>
      <c r="M86">
        <v>-48.81</v>
      </c>
      <c r="N86">
        <v>6.81</v>
      </c>
      <c r="O86">
        <v>5.19</v>
      </c>
      <c r="P86">
        <v>4.09</v>
      </c>
      <c r="Q86">
        <v>-3.34</v>
      </c>
      <c r="R86" t="s">
        <v>67</v>
      </c>
      <c r="S86" t="s">
        <v>67</v>
      </c>
      <c r="T86" t="s">
        <v>67</v>
      </c>
      <c r="U86" t="s">
        <v>67</v>
      </c>
      <c r="V86" t="s">
        <v>67</v>
      </c>
    </row>
    <row r="87" spans="1:22" x14ac:dyDescent="0.25">
      <c r="A87" s="5" t="s">
        <v>193</v>
      </c>
      <c r="B87" s="5" t="s">
        <v>194</v>
      </c>
      <c r="C87">
        <v>4.2300000000000004</v>
      </c>
      <c r="D87">
        <v>-31.49</v>
      </c>
      <c r="E87">
        <v>-33.659999999999997</v>
      </c>
      <c r="F87">
        <v>-41.09</v>
      </c>
      <c r="G87">
        <v>-40.21</v>
      </c>
      <c r="H87">
        <v>-42.93</v>
      </c>
      <c r="I87">
        <v>-46.09</v>
      </c>
      <c r="J87">
        <v>-46.61</v>
      </c>
      <c r="K87">
        <v>-43.17</v>
      </c>
      <c r="L87">
        <v>-46.8</v>
      </c>
      <c r="M87" t="s">
        <v>67</v>
      </c>
      <c r="N87" t="s">
        <v>67</v>
      </c>
      <c r="O87" t="s">
        <v>67</v>
      </c>
      <c r="P87" t="s">
        <v>67</v>
      </c>
      <c r="Q87" t="s">
        <v>67</v>
      </c>
      <c r="R87" t="s">
        <v>67</v>
      </c>
      <c r="S87" t="s">
        <v>67</v>
      </c>
      <c r="T87" t="s">
        <v>67</v>
      </c>
      <c r="U87" t="s">
        <v>67</v>
      </c>
      <c r="V87" t="s">
        <v>67</v>
      </c>
    </row>
    <row r="88" spans="1:22" x14ac:dyDescent="0.25">
      <c r="A88" s="5" t="s">
        <v>195</v>
      </c>
      <c r="B88" s="5" t="s">
        <v>196</v>
      </c>
      <c r="C88">
        <v>0.14000000000000001</v>
      </c>
      <c r="D88">
        <v>0.3</v>
      </c>
      <c r="E88">
        <v>0.59</v>
      </c>
      <c r="F88">
        <v>2.16</v>
      </c>
      <c r="G88">
        <v>1.98</v>
      </c>
      <c r="H88">
        <v>-0.46</v>
      </c>
      <c r="I88">
        <v>-0.22</v>
      </c>
      <c r="J88">
        <v>-0.18</v>
      </c>
      <c r="K88">
        <v>-0.09</v>
      </c>
      <c r="L88">
        <v>-0.11</v>
      </c>
      <c r="M88" t="s">
        <v>67</v>
      </c>
      <c r="N88">
        <v>0.62</v>
      </c>
      <c r="O88">
        <v>3.14</v>
      </c>
      <c r="P88">
        <v>3.37</v>
      </c>
      <c r="Q88">
        <v>-5.18</v>
      </c>
      <c r="R88" t="s">
        <v>67</v>
      </c>
      <c r="S88" t="s">
        <v>67</v>
      </c>
      <c r="T88" t="s">
        <v>67</v>
      </c>
      <c r="U88" t="s">
        <v>67</v>
      </c>
      <c r="V88" t="s">
        <v>67</v>
      </c>
    </row>
    <row r="89" spans="1:22" x14ac:dyDescent="0.25">
      <c r="A89" s="5" t="s">
        <v>197</v>
      </c>
      <c r="B89" s="5" t="s">
        <v>198</v>
      </c>
      <c r="C89">
        <v>-19.649999999999999</v>
      </c>
      <c r="D89">
        <v>27.57</v>
      </c>
      <c r="E89">
        <v>73.48</v>
      </c>
      <c r="F89">
        <v>3.6</v>
      </c>
      <c r="G89">
        <v>10.45</v>
      </c>
      <c r="H89">
        <v>95.15</v>
      </c>
      <c r="I89">
        <v>37.33</v>
      </c>
      <c r="J89">
        <v>-69.010000000000005</v>
      </c>
      <c r="K89">
        <v>1.68</v>
      </c>
      <c r="L89">
        <v>-260.81</v>
      </c>
      <c r="M89">
        <v>-196.1</v>
      </c>
      <c r="N89">
        <v>6.21</v>
      </c>
      <c r="O89">
        <v>-26.02</v>
      </c>
      <c r="P89">
        <v>-2.4900000000000002</v>
      </c>
      <c r="Q89">
        <v>-32.090000000000003</v>
      </c>
      <c r="R89">
        <v>37.04</v>
      </c>
      <c r="S89">
        <v>18.03</v>
      </c>
      <c r="T89">
        <v>7.65</v>
      </c>
      <c r="U89">
        <v>-38.630000000000003</v>
      </c>
      <c r="V89" t="s">
        <v>67</v>
      </c>
    </row>
    <row r="90" spans="1:22" x14ac:dyDescent="0.25">
      <c r="A90" s="5" t="s">
        <v>199</v>
      </c>
      <c r="B90" s="5" t="s">
        <v>200</v>
      </c>
      <c r="C90">
        <v>27.13</v>
      </c>
      <c r="D90">
        <v>34.880000000000003</v>
      </c>
      <c r="E90">
        <v>29.18</v>
      </c>
      <c r="F90">
        <v>36.4</v>
      </c>
      <c r="G90">
        <v>47.64</v>
      </c>
      <c r="H90">
        <v>21.16</v>
      </c>
      <c r="I90">
        <v>-10</v>
      </c>
      <c r="J90">
        <v>-109.38</v>
      </c>
      <c r="K90">
        <v>-151.74</v>
      </c>
      <c r="L90">
        <v>-150.22999999999999</v>
      </c>
      <c r="M90">
        <v>-71.97</v>
      </c>
      <c r="N90">
        <v>-7.43</v>
      </c>
      <c r="O90">
        <v>-20.2</v>
      </c>
      <c r="P90">
        <v>0.82</v>
      </c>
      <c r="Q90">
        <v>7.66</v>
      </c>
      <c r="R90">
        <v>20.91</v>
      </c>
      <c r="S90">
        <v>-4.32</v>
      </c>
      <c r="T90" t="s">
        <v>67</v>
      </c>
      <c r="U90" t="s">
        <v>67</v>
      </c>
      <c r="V90" t="s">
        <v>67</v>
      </c>
    </row>
    <row r="91" spans="1:22" x14ac:dyDescent="0.25">
      <c r="A91" s="5" t="s">
        <v>201</v>
      </c>
      <c r="B91" s="5" t="s">
        <v>202</v>
      </c>
      <c r="C91">
        <v>19.09</v>
      </c>
      <c r="D91">
        <v>42.05</v>
      </c>
      <c r="E91">
        <v>44</v>
      </c>
      <c r="F91">
        <v>15.5</v>
      </c>
      <c r="G91">
        <v>15.12</v>
      </c>
      <c r="H91">
        <v>-39.130000000000003</v>
      </c>
      <c r="I91">
        <v>-97.38</v>
      </c>
      <c r="J91">
        <v>-103.61</v>
      </c>
      <c r="K91">
        <v>-95.01</v>
      </c>
      <c r="L91">
        <v>-95.84</v>
      </c>
      <c r="M91">
        <v>-50.1</v>
      </c>
      <c r="N91">
        <v>-3.47</v>
      </c>
      <c r="O91">
        <v>-1.1100000000000001</v>
      </c>
      <c r="P91">
        <v>5.63</v>
      </c>
      <c r="Q91">
        <v>-1.6</v>
      </c>
      <c r="R91" t="s">
        <v>67</v>
      </c>
      <c r="S91" t="s">
        <v>67</v>
      </c>
      <c r="T91" t="s">
        <v>67</v>
      </c>
      <c r="U91" t="s">
        <v>67</v>
      </c>
      <c r="V91" t="s">
        <v>67</v>
      </c>
    </row>
    <row r="92" spans="1:22" x14ac:dyDescent="0.25">
      <c r="A92" s="5" t="s">
        <v>203</v>
      </c>
      <c r="B92" s="5" t="s">
        <v>204</v>
      </c>
      <c r="C92">
        <v>-10.02</v>
      </c>
      <c r="D92">
        <v>-27.67</v>
      </c>
      <c r="E92">
        <v>-29.8</v>
      </c>
      <c r="F92">
        <v>-39.75</v>
      </c>
      <c r="G92">
        <v>-40.36</v>
      </c>
      <c r="H92">
        <v>-44.61</v>
      </c>
      <c r="I92">
        <v>-50.43</v>
      </c>
      <c r="J92">
        <v>-52.36</v>
      </c>
      <c r="K92">
        <v>-44.69</v>
      </c>
      <c r="L92">
        <v>-48.72</v>
      </c>
      <c r="M92" t="s">
        <v>67</v>
      </c>
      <c r="N92" t="s">
        <v>67</v>
      </c>
      <c r="O92" t="s">
        <v>67</v>
      </c>
      <c r="P92" t="s">
        <v>67</v>
      </c>
      <c r="Q92" t="s">
        <v>67</v>
      </c>
      <c r="R92" t="s">
        <v>67</v>
      </c>
      <c r="S92" t="s">
        <v>67</v>
      </c>
      <c r="T92" t="s">
        <v>67</v>
      </c>
      <c r="U92" t="s">
        <v>67</v>
      </c>
      <c r="V92" t="s">
        <v>67</v>
      </c>
    </row>
    <row r="93" spans="1:22" x14ac:dyDescent="0.25">
      <c r="A93" s="5" t="s">
        <v>205</v>
      </c>
      <c r="B93" s="5" t="s">
        <v>206</v>
      </c>
      <c r="C93">
        <v>56.34</v>
      </c>
      <c r="D93">
        <v>-34.31</v>
      </c>
      <c r="E93">
        <v>43.33</v>
      </c>
      <c r="F93">
        <v>34.700000000000003</v>
      </c>
      <c r="G93">
        <v>-21.14</v>
      </c>
      <c r="H93">
        <v>-18.29</v>
      </c>
      <c r="I93">
        <v>42.4</v>
      </c>
      <c r="J93">
        <v>48.6</v>
      </c>
      <c r="K93">
        <v>-23.65</v>
      </c>
      <c r="L93">
        <v>-55.97</v>
      </c>
      <c r="M93">
        <v>598.48</v>
      </c>
      <c r="N93">
        <v>-57.24</v>
      </c>
      <c r="O93">
        <v>-10.27</v>
      </c>
      <c r="P93">
        <v>-50.67</v>
      </c>
      <c r="Q93">
        <v>60.18</v>
      </c>
      <c r="R93">
        <v>-82.27</v>
      </c>
      <c r="S93">
        <v>518.82000000000005</v>
      </c>
      <c r="T93">
        <v>-46.01</v>
      </c>
      <c r="U93">
        <v>-35.18</v>
      </c>
      <c r="V93" t="s">
        <v>67</v>
      </c>
    </row>
    <row r="94" spans="1:22" x14ac:dyDescent="0.25">
      <c r="A94" s="5" t="s">
        <v>207</v>
      </c>
      <c r="B94" s="5" t="s">
        <v>208</v>
      </c>
      <c r="C94">
        <v>21.79</v>
      </c>
      <c r="D94">
        <v>14.57</v>
      </c>
      <c r="E94">
        <v>18.96</v>
      </c>
      <c r="F94">
        <v>-1.58</v>
      </c>
      <c r="G94">
        <v>0.99</v>
      </c>
      <c r="H94">
        <v>24.24</v>
      </c>
      <c r="I94">
        <v>22.45</v>
      </c>
      <c r="J94">
        <v>-10.34</v>
      </c>
      <c r="K94">
        <v>172.95</v>
      </c>
      <c r="L94">
        <v>161.76</v>
      </c>
      <c r="M94">
        <v>176.99</v>
      </c>
      <c r="N94">
        <v>-39.39</v>
      </c>
      <c r="O94">
        <v>-0.25</v>
      </c>
      <c r="P94">
        <v>-24.25</v>
      </c>
      <c r="Q94">
        <v>165.58</v>
      </c>
      <c r="R94">
        <v>130.18</v>
      </c>
      <c r="S94">
        <v>145.88</v>
      </c>
      <c r="T94" t="s">
        <v>67</v>
      </c>
      <c r="U94" t="s">
        <v>67</v>
      </c>
      <c r="V94" t="s">
        <v>67</v>
      </c>
    </row>
    <row r="95" spans="1:22" x14ac:dyDescent="0.25">
      <c r="A95" s="5" t="s">
        <v>209</v>
      </c>
      <c r="B95" s="5" t="s">
        <v>210</v>
      </c>
      <c r="C95">
        <v>15.78</v>
      </c>
      <c r="D95">
        <v>0.86</v>
      </c>
      <c r="E95">
        <v>16.2</v>
      </c>
      <c r="F95">
        <v>17.25</v>
      </c>
      <c r="G95">
        <v>5.58</v>
      </c>
      <c r="H95">
        <v>-1.38</v>
      </c>
      <c r="I95">
        <v>121.97</v>
      </c>
      <c r="J95">
        <v>102.04</v>
      </c>
      <c r="K95">
        <v>90.27</v>
      </c>
      <c r="L95">
        <v>84.87</v>
      </c>
      <c r="M95">
        <v>108.1</v>
      </c>
      <c r="N95">
        <v>-28.05</v>
      </c>
      <c r="O95">
        <v>87.16</v>
      </c>
      <c r="P95">
        <v>80.010000000000005</v>
      </c>
      <c r="Q95">
        <v>83.11</v>
      </c>
      <c r="R95" t="s">
        <v>67</v>
      </c>
      <c r="S95" t="s">
        <v>67</v>
      </c>
      <c r="T95" t="s">
        <v>67</v>
      </c>
      <c r="U95" t="s">
        <v>67</v>
      </c>
      <c r="V95" t="s">
        <v>67</v>
      </c>
    </row>
    <row r="96" spans="1:22" x14ac:dyDescent="0.25">
      <c r="A96" s="5" t="s">
        <v>211</v>
      </c>
      <c r="B96" s="5" t="s">
        <v>212</v>
      </c>
      <c r="C96">
        <v>7.2</v>
      </c>
      <c r="D96">
        <v>61.41</v>
      </c>
      <c r="E96">
        <v>59.12</v>
      </c>
      <c r="F96">
        <v>53.76</v>
      </c>
      <c r="G96">
        <v>45.23</v>
      </c>
      <c r="H96">
        <v>53.36</v>
      </c>
      <c r="I96">
        <v>46.96</v>
      </c>
      <c r="J96">
        <v>94.6</v>
      </c>
      <c r="K96">
        <v>85.14</v>
      </c>
      <c r="L96">
        <v>83.99</v>
      </c>
      <c r="M96" t="s">
        <v>67</v>
      </c>
      <c r="N96" t="s">
        <v>67</v>
      </c>
      <c r="O96" t="s">
        <v>67</v>
      </c>
      <c r="P96" t="s">
        <v>67</v>
      </c>
      <c r="Q96" t="s">
        <v>67</v>
      </c>
      <c r="R96" t="s">
        <v>67</v>
      </c>
      <c r="S96" t="s">
        <v>67</v>
      </c>
      <c r="T96" t="s">
        <v>67</v>
      </c>
      <c r="U96" t="s">
        <v>67</v>
      </c>
      <c r="V96" t="s">
        <v>67</v>
      </c>
    </row>
    <row r="97" spans="1:23" x14ac:dyDescent="0.25">
      <c r="A97" s="5" t="s">
        <v>213</v>
      </c>
      <c r="B97" s="5" t="s">
        <v>214</v>
      </c>
      <c r="C97">
        <v>198.9</v>
      </c>
      <c r="D97">
        <v>127.2</v>
      </c>
      <c r="E97">
        <v>111.6</v>
      </c>
      <c r="F97">
        <v>88</v>
      </c>
      <c r="G97">
        <v>112.1</v>
      </c>
      <c r="H97">
        <v>99.2</v>
      </c>
      <c r="I97">
        <v>84.6</v>
      </c>
      <c r="J97">
        <v>84.1</v>
      </c>
      <c r="K97">
        <v>105.1</v>
      </c>
      <c r="L97">
        <v>100.2</v>
      </c>
      <c r="M97">
        <v>82.6</v>
      </c>
      <c r="N97">
        <v>90.7</v>
      </c>
      <c r="O97">
        <v>82.6</v>
      </c>
      <c r="P97">
        <v>43.2</v>
      </c>
      <c r="Q97">
        <v>33.200000000000003</v>
      </c>
      <c r="R97">
        <v>32.4</v>
      </c>
      <c r="S97">
        <v>43.8</v>
      </c>
      <c r="T97">
        <v>6.5</v>
      </c>
      <c r="U97">
        <v>31.1</v>
      </c>
      <c r="V97">
        <v>80.3</v>
      </c>
      <c r="W97" t="s">
        <v>67</v>
      </c>
    </row>
  </sheetData>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V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21" customWidth="1"/>
    <col min="13" max="13" width="10" customWidth="1"/>
    <col min="14" max="14" width="20" customWidth="1"/>
    <col min="15" max="15" width="21" customWidth="1"/>
    <col min="16" max="17" width="11" customWidth="1"/>
    <col min="18" max="18" width="21" customWidth="1"/>
    <col min="19" max="19" width="20" customWidth="1"/>
    <col min="20" max="20" width="11" customWidth="1"/>
    <col min="21" max="21" width="20" customWidth="1"/>
    <col min="22" max="22" width="10" customWidth="1"/>
  </cols>
  <sheetData>
    <row r="1" spans="1:22" ht="18.75" customHeight="1" x14ac:dyDescent="0.3">
      <c r="A1" s="1" t="s">
        <v>1667</v>
      </c>
      <c r="B1" s="2" t="s">
        <v>1668</v>
      </c>
      <c r="C1" s="2"/>
      <c r="D1" s="2"/>
      <c r="E1" s="2"/>
      <c r="F1" s="2" t="str">
        <f>HYPERLINK("dax-30_Stock_Data_EUR.xlsx#INDEX!A1", "Back to INDEX")</f>
        <v>Back to INDEX</v>
      </c>
      <c r="G1" s="2"/>
      <c r="H1" s="2"/>
      <c r="I1" s="2"/>
      <c r="J1" s="2"/>
      <c r="K1" s="2"/>
      <c r="L1" s="2"/>
      <c r="M1" s="2"/>
      <c r="N1" s="2"/>
      <c r="O1" s="2"/>
      <c r="P1" s="2"/>
      <c r="Q1" s="2"/>
      <c r="R1" s="2"/>
      <c r="S1" s="2"/>
      <c r="T1" s="2"/>
      <c r="U1" s="2"/>
      <c r="V1" s="2"/>
    </row>
    <row r="2" spans="1:22" x14ac:dyDescent="0.25">
      <c r="A2" s="3"/>
      <c r="B2" s="4"/>
      <c r="C2" s="4"/>
      <c r="D2" s="4"/>
      <c r="E2" s="4"/>
      <c r="F2" s="4"/>
      <c r="G2" s="4"/>
      <c r="H2" s="4"/>
      <c r="I2" s="4"/>
      <c r="J2" s="4"/>
      <c r="K2" s="4"/>
      <c r="L2" s="4"/>
      <c r="M2" s="4"/>
      <c r="N2" s="4"/>
      <c r="O2" s="4"/>
      <c r="P2" s="4"/>
      <c r="Q2" s="4"/>
      <c r="R2" s="4"/>
      <c r="S2" s="4"/>
      <c r="T2" s="4"/>
      <c r="U2" s="4"/>
      <c r="V2" s="4"/>
    </row>
    <row r="3" spans="1:22" x14ac:dyDescent="0.25">
      <c r="A3" s="5" t="s">
        <v>3</v>
      </c>
      <c r="C3" s="5" t="s">
        <v>4</v>
      </c>
      <c r="D3" s="5"/>
      <c r="G3" s="5" t="s">
        <v>5</v>
      </c>
      <c r="H3" s="5"/>
      <c r="J3" s="5" t="s">
        <v>6</v>
      </c>
      <c r="K3" s="5"/>
    </row>
    <row r="4" spans="1:22" x14ac:dyDescent="0.25">
      <c r="A4" s="5" t="s">
        <v>7</v>
      </c>
      <c r="B4" t="s">
        <v>960</v>
      </c>
      <c r="C4" s="5" t="s">
        <v>9</v>
      </c>
      <c r="D4" s="5"/>
      <c r="E4" t="s">
        <v>1669</v>
      </c>
      <c r="G4" t="s">
        <v>678</v>
      </c>
      <c r="H4" t="s">
        <v>12</v>
      </c>
      <c r="J4" t="s">
        <v>1670</v>
      </c>
      <c r="L4" t="s">
        <v>1671</v>
      </c>
    </row>
    <row r="5" spans="1:22" x14ac:dyDescent="0.25">
      <c r="A5" s="5" t="s">
        <v>15</v>
      </c>
      <c r="B5" t="s">
        <v>1672</v>
      </c>
      <c r="C5" s="5" t="s">
        <v>17</v>
      </c>
      <c r="D5" s="5"/>
      <c r="E5" t="s">
        <v>1673</v>
      </c>
      <c r="G5" t="s">
        <v>19</v>
      </c>
      <c r="H5" t="s">
        <v>28</v>
      </c>
      <c r="J5" t="s">
        <v>1674</v>
      </c>
      <c r="L5" t="s">
        <v>1675</v>
      </c>
    </row>
    <row r="6" spans="1:22" x14ac:dyDescent="0.25">
      <c r="A6" s="5" t="s">
        <v>23</v>
      </c>
      <c r="B6" t="s">
        <v>1676</v>
      </c>
      <c r="C6" s="5" t="s">
        <v>25</v>
      </c>
      <c r="D6" s="5"/>
      <c r="E6" t="s">
        <v>1677</v>
      </c>
      <c r="G6" t="s">
        <v>233</v>
      </c>
      <c r="H6" t="s">
        <v>20</v>
      </c>
      <c r="J6" t="s">
        <v>1678</v>
      </c>
      <c r="L6" t="s">
        <v>414</v>
      </c>
    </row>
    <row r="7" spans="1:22" x14ac:dyDescent="0.25">
      <c r="A7" s="5" t="s">
        <v>29</v>
      </c>
      <c r="B7" t="s">
        <v>277</v>
      </c>
      <c r="C7" s="5" t="s">
        <v>31</v>
      </c>
      <c r="D7" s="5"/>
      <c r="E7" t="s">
        <v>1679</v>
      </c>
      <c r="G7" t="s">
        <v>1448</v>
      </c>
      <c r="H7" t="s">
        <v>454</v>
      </c>
      <c r="J7" t="s">
        <v>1680</v>
      </c>
      <c r="L7" t="s">
        <v>1681</v>
      </c>
    </row>
    <row r="8" spans="1:22" x14ac:dyDescent="0.25">
      <c r="A8" s="5" t="s">
        <v>35</v>
      </c>
      <c r="B8" t="s">
        <v>36</v>
      </c>
      <c r="C8" s="5" t="s">
        <v>37</v>
      </c>
      <c r="D8" s="5"/>
      <c r="E8" t="s">
        <v>1682</v>
      </c>
      <c r="G8" t="s">
        <v>544</v>
      </c>
      <c r="H8" t="s">
        <v>34</v>
      </c>
      <c r="J8" t="s">
        <v>1683</v>
      </c>
      <c r="L8" t="s">
        <v>1684</v>
      </c>
    </row>
    <row r="9" spans="1:22" x14ac:dyDescent="0.25">
      <c r="A9" s="5" t="s">
        <v>41</v>
      </c>
      <c r="B9" t="s">
        <v>42</v>
      </c>
      <c r="C9" s="5" t="s">
        <v>43</v>
      </c>
      <c r="D9" s="5"/>
      <c r="E9" t="s">
        <v>1685</v>
      </c>
      <c r="G9" t="s">
        <v>1686</v>
      </c>
      <c r="H9" t="s">
        <v>40</v>
      </c>
      <c r="J9" t="s">
        <v>234</v>
      </c>
      <c r="L9" t="s">
        <v>230</v>
      </c>
    </row>
    <row r="10" spans="1:22" x14ac:dyDescent="0.25">
      <c r="A10" s="5" t="s">
        <v>45</v>
      </c>
      <c r="B10" t="s">
        <v>1608</v>
      </c>
      <c r="C10" s="5" t="s">
        <v>47</v>
      </c>
      <c r="D10" s="5"/>
      <c r="E10" t="s">
        <v>1687</v>
      </c>
      <c r="J10" t="s">
        <v>21</v>
      </c>
      <c r="L10" t="s">
        <v>1688</v>
      </c>
    </row>
    <row r="11" spans="1:22" x14ac:dyDescent="0.25">
      <c r="A11" s="5" t="s">
        <v>49</v>
      </c>
      <c r="B11" t="s">
        <v>1611</v>
      </c>
    </row>
    <row r="12" spans="1:22" x14ac:dyDescent="0.25">
      <c r="A12" s="5" t="s">
        <v>51</v>
      </c>
      <c r="B12" t="s">
        <v>357</v>
      </c>
    </row>
    <row r="13" spans="1:22" x14ac:dyDescent="0.25">
      <c r="A13" s="5" t="s">
        <v>53</v>
      </c>
      <c r="B13" t="s">
        <v>1689</v>
      </c>
    </row>
    <row r="14" spans="1:22" x14ac:dyDescent="0.25">
      <c r="A14" s="5" t="s">
        <v>55</v>
      </c>
      <c r="B14" t="s">
        <v>1690</v>
      </c>
    </row>
    <row r="15" spans="1:22" x14ac:dyDescent="0.25">
      <c r="A15" s="5" t="s">
        <v>57</v>
      </c>
      <c r="B15" t="s">
        <v>1691</v>
      </c>
    </row>
    <row r="16" spans="1:22" x14ac:dyDescent="0.25">
      <c r="A16" s="5" t="s">
        <v>59</v>
      </c>
      <c r="B16" t="s">
        <v>1692</v>
      </c>
    </row>
    <row r="17" spans="1:22" x14ac:dyDescent="0.25">
      <c r="A17" s="5" t="s">
        <v>61</v>
      </c>
      <c r="B17" t="s">
        <v>1693</v>
      </c>
    </row>
    <row r="18" spans="1:22" x14ac:dyDescent="0.25">
      <c r="A18" s="3"/>
      <c r="B18" s="4"/>
      <c r="C18" s="4"/>
      <c r="D18" s="4"/>
      <c r="E18" s="4"/>
      <c r="F18" s="4"/>
      <c r="G18" s="4"/>
      <c r="H18" s="4"/>
      <c r="I18" s="4"/>
      <c r="J18" s="4"/>
      <c r="K18" s="4"/>
      <c r="L18" s="4"/>
      <c r="M18" s="4"/>
      <c r="N18" s="4"/>
      <c r="O18" s="4"/>
      <c r="P18" s="4"/>
      <c r="Q18" s="4"/>
      <c r="R18" s="4"/>
      <c r="S18" s="4"/>
      <c r="T18" s="4"/>
      <c r="U18" s="4"/>
      <c r="V18" s="4"/>
    </row>
    <row r="19" spans="1:22"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row>
    <row r="20" spans="1:22" x14ac:dyDescent="0.25">
      <c r="A20" s="5" t="s">
        <v>65</v>
      </c>
      <c r="B20" s="5" t="s">
        <v>66</v>
      </c>
      <c r="C20">
        <v>273.8</v>
      </c>
      <c r="D20">
        <v>248.8</v>
      </c>
      <c r="E20">
        <v>222.4</v>
      </c>
      <c r="F20">
        <v>141.80000000000001</v>
      </c>
      <c r="G20">
        <v>112.8</v>
      </c>
      <c r="H20">
        <v>77.8</v>
      </c>
      <c r="I20">
        <v>57</v>
      </c>
      <c r="J20">
        <v>45.1</v>
      </c>
      <c r="K20">
        <v>35.5</v>
      </c>
      <c r="L20">
        <v>13</v>
      </c>
      <c r="M20" t="s">
        <v>67</v>
      </c>
      <c r="N20" t="s">
        <v>67</v>
      </c>
      <c r="O20" t="s">
        <v>67</v>
      </c>
      <c r="P20" t="s">
        <v>67</v>
      </c>
      <c r="Q20" t="s">
        <v>67</v>
      </c>
      <c r="R20" t="s">
        <v>67</v>
      </c>
      <c r="S20" t="s">
        <v>67</v>
      </c>
      <c r="T20">
        <v>50.9</v>
      </c>
      <c r="U20">
        <v>18</v>
      </c>
      <c r="V20">
        <v>13.2</v>
      </c>
    </row>
    <row r="21" spans="1:22" x14ac:dyDescent="0.25">
      <c r="A21" s="5" t="s">
        <v>68</v>
      </c>
      <c r="B21" s="5" t="s">
        <v>69</v>
      </c>
      <c r="C21">
        <v>91.4</v>
      </c>
      <c r="D21">
        <v>71.599999999999994</v>
      </c>
      <c r="E21">
        <v>87.9</v>
      </c>
      <c r="F21">
        <v>59.7</v>
      </c>
      <c r="G21">
        <v>52.6</v>
      </c>
      <c r="H21">
        <v>46.4</v>
      </c>
      <c r="I21">
        <v>31.7</v>
      </c>
      <c r="J21">
        <v>20.5</v>
      </c>
      <c r="K21">
        <v>13.3</v>
      </c>
      <c r="L21">
        <v>7</v>
      </c>
      <c r="M21">
        <v>-1.1000000000000001</v>
      </c>
      <c r="N21">
        <v>3.7</v>
      </c>
      <c r="O21">
        <v>5.8</v>
      </c>
      <c r="P21">
        <v>15.3</v>
      </c>
      <c r="Q21">
        <v>24.8</v>
      </c>
      <c r="R21">
        <v>6.6</v>
      </c>
      <c r="S21">
        <v>-3.6</v>
      </c>
      <c r="T21">
        <v>-13.8</v>
      </c>
      <c r="U21">
        <v>-0.2</v>
      </c>
      <c r="V21">
        <v>1.4</v>
      </c>
    </row>
    <row r="22" spans="1:22" x14ac:dyDescent="0.25">
      <c r="A22" s="5" t="s">
        <v>70</v>
      </c>
      <c r="B22" s="5" t="s">
        <v>71</v>
      </c>
      <c r="C22">
        <v>-40.700000000000003</v>
      </c>
      <c r="D22">
        <v>-51.8</v>
      </c>
      <c r="E22">
        <v>-47.1</v>
      </c>
      <c r="F22">
        <v>-48.7</v>
      </c>
      <c r="G22">
        <v>-33.200000000000003</v>
      </c>
      <c r="H22">
        <v>-22.5</v>
      </c>
      <c r="I22">
        <v>-15.9</v>
      </c>
      <c r="J22">
        <v>-11</v>
      </c>
      <c r="K22">
        <v>-8.1</v>
      </c>
      <c r="L22">
        <v>-5.2</v>
      </c>
      <c r="M22">
        <v>0.5</v>
      </c>
      <c r="N22">
        <v>1.9</v>
      </c>
      <c r="O22">
        <v>1.3</v>
      </c>
      <c r="P22">
        <v>0.5</v>
      </c>
      <c r="Q22">
        <v>0.2</v>
      </c>
      <c r="R22">
        <v>-2</v>
      </c>
      <c r="S22">
        <v>-5.7</v>
      </c>
      <c r="T22">
        <v>-13.1</v>
      </c>
      <c r="U22">
        <v>-7.6</v>
      </c>
      <c r="V22" t="s">
        <v>67</v>
      </c>
    </row>
    <row r="23" spans="1:22" x14ac:dyDescent="0.25">
      <c r="A23" s="5" t="s">
        <v>72</v>
      </c>
      <c r="B23" s="5" t="s">
        <v>73</v>
      </c>
      <c r="C23">
        <v>50.7</v>
      </c>
      <c r="D23">
        <v>19.8</v>
      </c>
      <c r="E23">
        <v>40.799999999999997</v>
      </c>
      <c r="F23">
        <v>11</v>
      </c>
      <c r="G23">
        <v>19.399999999999999</v>
      </c>
      <c r="H23">
        <v>23.9</v>
      </c>
      <c r="I23">
        <v>15.8</v>
      </c>
      <c r="J23">
        <v>9.5</v>
      </c>
      <c r="K23">
        <v>5.2</v>
      </c>
      <c r="L23">
        <v>1.8</v>
      </c>
      <c r="M23">
        <v>-0.6</v>
      </c>
      <c r="N23">
        <v>5.6</v>
      </c>
      <c r="O23">
        <v>7.1</v>
      </c>
      <c r="P23">
        <v>15.8</v>
      </c>
      <c r="Q23">
        <v>25</v>
      </c>
      <c r="R23">
        <v>4.5999999999999996</v>
      </c>
      <c r="S23">
        <v>-9.3000000000000007</v>
      </c>
      <c r="T23">
        <v>-26.9</v>
      </c>
      <c r="U23">
        <v>-7.8</v>
      </c>
      <c r="V23">
        <v>1.4</v>
      </c>
    </row>
    <row r="24" spans="1:22" x14ac:dyDescent="0.25">
      <c r="A24" s="5" t="s">
        <v>74</v>
      </c>
      <c r="B24" s="5" t="s">
        <v>75</v>
      </c>
      <c r="C24">
        <v>21.3</v>
      </c>
      <c r="D24">
        <v>9</v>
      </c>
      <c r="E24">
        <v>13.1</v>
      </c>
      <c r="F24">
        <v>-0.9</v>
      </c>
      <c r="G24">
        <v>0.05</v>
      </c>
      <c r="H24">
        <v>-2.2000000000000002</v>
      </c>
      <c r="I24">
        <v>1.8</v>
      </c>
      <c r="J24">
        <v>0.4</v>
      </c>
      <c r="K24">
        <v>2.7</v>
      </c>
      <c r="L24">
        <v>0.1</v>
      </c>
      <c r="M24">
        <v>-0.4</v>
      </c>
      <c r="N24" t="s">
        <v>67</v>
      </c>
      <c r="O24" t="s">
        <v>67</v>
      </c>
      <c r="P24" t="s">
        <v>67</v>
      </c>
      <c r="Q24">
        <v>-0.2</v>
      </c>
      <c r="R24" t="s">
        <v>67</v>
      </c>
      <c r="S24">
        <v>-0.1</v>
      </c>
      <c r="T24" t="s">
        <v>67</v>
      </c>
      <c r="U24" t="s">
        <v>67</v>
      </c>
      <c r="V24" t="s">
        <v>67</v>
      </c>
    </row>
    <row r="25" spans="1:22" x14ac:dyDescent="0.25">
      <c r="A25" s="5" t="s">
        <v>76</v>
      </c>
      <c r="B25" s="5" t="s">
        <v>77</v>
      </c>
      <c r="C25">
        <v>29.4</v>
      </c>
      <c r="D25">
        <v>10.8</v>
      </c>
      <c r="E25">
        <v>27.7</v>
      </c>
      <c r="F25">
        <v>11.8</v>
      </c>
      <c r="G25">
        <v>19.3</v>
      </c>
      <c r="H25">
        <v>26.1</v>
      </c>
      <c r="I25">
        <v>14</v>
      </c>
      <c r="J25">
        <v>9.1</v>
      </c>
      <c r="K25">
        <v>2.5</v>
      </c>
      <c r="L25">
        <v>1.7</v>
      </c>
      <c r="M25">
        <v>-0.2</v>
      </c>
      <c r="N25">
        <v>5.6</v>
      </c>
      <c r="O25">
        <v>7.1</v>
      </c>
      <c r="P25">
        <v>15.8</v>
      </c>
      <c r="Q25">
        <v>25.2</v>
      </c>
      <c r="R25">
        <v>4.5999999999999996</v>
      </c>
      <c r="S25">
        <v>-9.1999999999999993</v>
      </c>
      <c r="T25">
        <v>-26.9</v>
      </c>
      <c r="U25">
        <v>-7.9</v>
      </c>
      <c r="V25">
        <v>1.4</v>
      </c>
    </row>
    <row r="26" spans="1:22" x14ac:dyDescent="0.25">
      <c r="A26" s="5" t="s">
        <v>78</v>
      </c>
      <c r="B26" s="5" t="s">
        <v>79</v>
      </c>
      <c r="C26">
        <v>-7.2</v>
      </c>
      <c r="D26">
        <v>-5.7</v>
      </c>
      <c r="E26">
        <v>-2</v>
      </c>
      <c r="F26">
        <v>-0.4</v>
      </c>
      <c r="G26">
        <v>-0.5</v>
      </c>
      <c r="H26">
        <v>-0.5</v>
      </c>
      <c r="I26">
        <v>-0.7</v>
      </c>
      <c r="J26">
        <v>-0.6</v>
      </c>
      <c r="K26">
        <v>-3.4</v>
      </c>
      <c r="L26" t="s">
        <v>67</v>
      </c>
      <c r="M26" t="s">
        <v>67</v>
      </c>
      <c r="N26" t="s">
        <v>67</v>
      </c>
      <c r="O26" t="s">
        <v>67</v>
      </c>
      <c r="P26" t="s">
        <v>67</v>
      </c>
      <c r="Q26" t="s">
        <v>67</v>
      </c>
      <c r="R26" t="s">
        <v>67</v>
      </c>
      <c r="S26" t="s">
        <v>67</v>
      </c>
      <c r="T26" t="s">
        <v>67</v>
      </c>
      <c r="U26" t="s">
        <v>67</v>
      </c>
      <c r="V26" t="s">
        <v>67</v>
      </c>
    </row>
    <row r="27" spans="1:22" x14ac:dyDescent="0.25">
      <c r="A27" s="5" t="s">
        <v>1694</v>
      </c>
      <c r="B27" s="5"/>
      <c r="C27">
        <v>22.2</v>
      </c>
      <c r="D27">
        <v>5.0999999999999996</v>
      </c>
      <c r="E27">
        <v>25.7</v>
      </c>
      <c r="F27">
        <v>11.4</v>
      </c>
      <c r="G27">
        <v>18.7</v>
      </c>
      <c r="H27">
        <v>25.5</v>
      </c>
      <c r="I27">
        <v>13.4</v>
      </c>
      <c r="J27">
        <v>8.6</v>
      </c>
      <c r="K27">
        <v>-0.9</v>
      </c>
      <c r="L27">
        <v>1.7</v>
      </c>
      <c r="M27">
        <v>-0.2</v>
      </c>
      <c r="N27">
        <v>5.6</v>
      </c>
      <c r="O27">
        <v>7.1</v>
      </c>
      <c r="P27">
        <v>15.8</v>
      </c>
      <c r="Q27">
        <v>25.2</v>
      </c>
      <c r="R27">
        <v>4.5999999999999996</v>
      </c>
      <c r="S27">
        <v>-9.1999999999999993</v>
      </c>
      <c r="T27">
        <v>-26.9</v>
      </c>
      <c r="U27">
        <v>-7.9</v>
      </c>
      <c r="V27">
        <v>1.4</v>
      </c>
    </row>
    <row r="28" spans="1:22" x14ac:dyDescent="0.25">
      <c r="A28" s="5" t="s">
        <v>82</v>
      </c>
      <c r="B28" s="5" t="s">
        <v>83</v>
      </c>
      <c r="C28">
        <v>301.60000000000002</v>
      </c>
      <c r="D28">
        <v>341.8</v>
      </c>
      <c r="E28">
        <v>277.39999999999998</v>
      </c>
      <c r="F28">
        <v>265.60000000000002</v>
      </c>
      <c r="G28">
        <v>145.19999999999999</v>
      </c>
      <c r="H28">
        <v>142.6</v>
      </c>
      <c r="I28">
        <v>68.900000000000006</v>
      </c>
      <c r="J28">
        <v>53.9</v>
      </c>
      <c r="K28">
        <v>43.3</v>
      </c>
      <c r="L28">
        <v>23.8</v>
      </c>
      <c r="M28">
        <v>27.4</v>
      </c>
      <c r="N28">
        <v>36.299999999999997</v>
      </c>
      <c r="O28">
        <v>32.6</v>
      </c>
      <c r="P28">
        <v>36.5</v>
      </c>
      <c r="Q28">
        <v>13.3</v>
      </c>
      <c r="R28">
        <v>2.9</v>
      </c>
      <c r="S28">
        <v>3.1</v>
      </c>
      <c r="T28">
        <v>3.8</v>
      </c>
      <c r="U28">
        <v>41.2</v>
      </c>
      <c r="V28">
        <v>10.9</v>
      </c>
    </row>
    <row r="29" spans="1:22" x14ac:dyDescent="0.25">
      <c r="A29" s="5" t="s">
        <v>84</v>
      </c>
      <c r="B29" s="5" t="s">
        <v>85</v>
      </c>
      <c r="C29">
        <v>2558</v>
      </c>
      <c r="D29">
        <v>2307</v>
      </c>
      <c r="E29">
        <v>2242</v>
      </c>
      <c r="F29">
        <v>2088</v>
      </c>
      <c r="G29">
        <v>1173</v>
      </c>
      <c r="H29">
        <v>843.2</v>
      </c>
      <c r="I29">
        <v>524.29999999999995</v>
      </c>
      <c r="J29">
        <v>401.1</v>
      </c>
      <c r="K29">
        <v>256.7</v>
      </c>
      <c r="L29">
        <v>157.19999999999999</v>
      </c>
      <c r="M29">
        <v>38.9</v>
      </c>
      <c r="N29">
        <v>20.8</v>
      </c>
      <c r="O29">
        <v>18.899999999999999</v>
      </c>
      <c r="P29">
        <v>17.100000000000001</v>
      </c>
      <c r="Q29">
        <v>31.7</v>
      </c>
      <c r="R29">
        <v>6.4</v>
      </c>
      <c r="S29">
        <v>17.7</v>
      </c>
      <c r="T29">
        <v>22.6</v>
      </c>
      <c r="U29">
        <v>37.5</v>
      </c>
      <c r="V29">
        <v>1.5</v>
      </c>
    </row>
    <row r="30" spans="1:22" x14ac:dyDescent="0.25">
      <c r="A30" s="5" t="s">
        <v>86</v>
      </c>
      <c r="B30" s="5" t="s">
        <v>87</v>
      </c>
      <c r="C30">
        <v>2860</v>
      </c>
      <c r="D30">
        <v>2649</v>
      </c>
      <c r="E30">
        <v>2520</v>
      </c>
      <c r="F30">
        <v>2354</v>
      </c>
      <c r="G30">
        <v>1319</v>
      </c>
      <c r="H30">
        <v>985.8</v>
      </c>
      <c r="I30">
        <v>593.20000000000005</v>
      </c>
      <c r="J30">
        <v>455</v>
      </c>
      <c r="K30">
        <v>300</v>
      </c>
      <c r="L30">
        <v>181.6</v>
      </c>
      <c r="M30">
        <v>67</v>
      </c>
      <c r="N30">
        <v>57.1</v>
      </c>
      <c r="O30">
        <v>51.5</v>
      </c>
      <c r="P30">
        <v>53.8</v>
      </c>
      <c r="Q30">
        <v>45.3</v>
      </c>
      <c r="R30">
        <v>9.3000000000000007</v>
      </c>
      <c r="S30">
        <v>20.9</v>
      </c>
      <c r="T30">
        <v>26.6</v>
      </c>
      <c r="U30">
        <v>79</v>
      </c>
      <c r="V30">
        <v>12.4</v>
      </c>
    </row>
    <row r="31" spans="1:22" x14ac:dyDescent="0.25">
      <c r="A31" s="5" t="s">
        <v>88</v>
      </c>
      <c r="B31" s="5" t="s">
        <v>89</v>
      </c>
      <c r="C31">
        <v>245.4</v>
      </c>
      <c r="D31">
        <v>248.2</v>
      </c>
      <c r="E31">
        <v>182.8</v>
      </c>
      <c r="F31">
        <v>162</v>
      </c>
      <c r="G31">
        <v>91.7</v>
      </c>
      <c r="H31">
        <v>66</v>
      </c>
      <c r="I31">
        <v>31.1</v>
      </c>
      <c r="J31">
        <v>26.8</v>
      </c>
      <c r="K31">
        <v>18.7</v>
      </c>
      <c r="L31" t="s">
        <v>67</v>
      </c>
      <c r="M31" t="s">
        <v>67</v>
      </c>
      <c r="N31" t="s">
        <v>67</v>
      </c>
      <c r="O31" t="s">
        <v>67</v>
      </c>
      <c r="P31" t="s">
        <v>67</v>
      </c>
      <c r="Q31" t="s">
        <v>67</v>
      </c>
      <c r="R31" t="s">
        <v>67</v>
      </c>
      <c r="S31" t="s">
        <v>67</v>
      </c>
      <c r="T31" t="s">
        <v>67</v>
      </c>
      <c r="U31" t="s">
        <v>67</v>
      </c>
      <c r="V31" t="s">
        <v>67</v>
      </c>
    </row>
    <row r="32" spans="1:22" x14ac:dyDescent="0.25">
      <c r="A32" s="5" t="s">
        <v>90</v>
      </c>
      <c r="B32" s="5" t="s">
        <v>91</v>
      </c>
      <c r="C32">
        <v>1892</v>
      </c>
      <c r="D32">
        <v>1714</v>
      </c>
      <c r="E32">
        <v>1638</v>
      </c>
      <c r="F32">
        <v>1583</v>
      </c>
      <c r="G32">
        <v>965.2</v>
      </c>
      <c r="H32">
        <v>676.3</v>
      </c>
      <c r="I32">
        <v>354.7</v>
      </c>
      <c r="J32">
        <v>298</v>
      </c>
      <c r="K32">
        <v>189.7</v>
      </c>
      <c r="L32" t="s">
        <v>67</v>
      </c>
      <c r="M32" t="s">
        <v>67</v>
      </c>
      <c r="N32" t="s">
        <v>67</v>
      </c>
      <c r="O32" t="s">
        <v>67</v>
      </c>
      <c r="P32" t="s">
        <v>67</v>
      </c>
      <c r="Q32" t="s">
        <v>67</v>
      </c>
      <c r="R32" t="s">
        <v>67</v>
      </c>
      <c r="S32" t="s">
        <v>67</v>
      </c>
      <c r="T32" t="s">
        <v>67</v>
      </c>
      <c r="U32" t="s">
        <v>67</v>
      </c>
      <c r="V32" t="s">
        <v>67</v>
      </c>
    </row>
    <row r="33" spans="1:22" x14ac:dyDescent="0.25">
      <c r="A33" s="5" t="s">
        <v>92</v>
      </c>
      <c r="B33" s="5" t="s">
        <v>93</v>
      </c>
      <c r="C33">
        <v>2137</v>
      </c>
      <c r="D33">
        <v>1962</v>
      </c>
      <c r="E33">
        <v>1821</v>
      </c>
      <c r="F33">
        <v>1745</v>
      </c>
      <c r="G33">
        <v>1057</v>
      </c>
      <c r="H33">
        <v>742.3</v>
      </c>
      <c r="I33">
        <v>385.8</v>
      </c>
      <c r="J33">
        <v>324.8</v>
      </c>
      <c r="K33">
        <v>208.4</v>
      </c>
      <c r="L33">
        <v>118.5</v>
      </c>
      <c r="M33">
        <v>10.7</v>
      </c>
      <c r="N33">
        <v>0.5</v>
      </c>
      <c r="O33">
        <v>0.5</v>
      </c>
      <c r="P33">
        <v>0.9</v>
      </c>
      <c r="Q33">
        <v>1.2</v>
      </c>
      <c r="R33">
        <v>6.2</v>
      </c>
      <c r="S33">
        <v>20.9</v>
      </c>
      <c r="T33">
        <v>19.600000000000001</v>
      </c>
      <c r="U33">
        <v>54.4</v>
      </c>
      <c r="V33">
        <v>5.6</v>
      </c>
    </row>
    <row r="34" spans="1:22" x14ac:dyDescent="0.25">
      <c r="A34" s="5" t="s">
        <v>78</v>
      </c>
      <c r="B34" s="5" t="s">
        <v>79</v>
      </c>
      <c r="C34">
        <v>158.6</v>
      </c>
      <c r="D34">
        <v>104.6</v>
      </c>
      <c r="E34">
        <v>102.1</v>
      </c>
      <c r="F34">
        <v>22.8</v>
      </c>
      <c r="G34">
        <v>7.8</v>
      </c>
      <c r="H34">
        <v>7.8</v>
      </c>
      <c r="I34">
        <v>8.4</v>
      </c>
      <c r="J34">
        <v>8.1</v>
      </c>
      <c r="K34">
        <v>6.9</v>
      </c>
      <c r="L34" t="s">
        <v>67</v>
      </c>
      <c r="M34" t="s">
        <v>67</v>
      </c>
      <c r="N34" t="s">
        <v>67</v>
      </c>
      <c r="O34" t="s">
        <v>67</v>
      </c>
      <c r="P34" t="s">
        <v>67</v>
      </c>
      <c r="Q34" t="s">
        <v>67</v>
      </c>
      <c r="R34" t="s">
        <v>67</v>
      </c>
      <c r="S34" t="s">
        <v>67</v>
      </c>
      <c r="T34">
        <v>-0.3</v>
      </c>
      <c r="U34">
        <v>-0.1</v>
      </c>
      <c r="V34" t="s">
        <v>67</v>
      </c>
    </row>
    <row r="35" spans="1:22" x14ac:dyDescent="0.25">
      <c r="A35" s="5" t="s">
        <v>94</v>
      </c>
      <c r="B35" s="5" t="s">
        <v>95</v>
      </c>
      <c r="C35">
        <v>564.1</v>
      </c>
      <c r="D35">
        <v>582.5</v>
      </c>
      <c r="E35">
        <v>596.5</v>
      </c>
      <c r="F35">
        <v>585.79999999999995</v>
      </c>
      <c r="G35">
        <v>253.8</v>
      </c>
      <c r="H35">
        <v>235.7</v>
      </c>
      <c r="I35">
        <v>199</v>
      </c>
      <c r="J35">
        <v>122.2</v>
      </c>
      <c r="K35">
        <v>84.7</v>
      </c>
      <c r="L35">
        <v>63.1</v>
      </c>
      <c r="M35">
        <v>56.4</v>
      </c>
      <c r="N35">
        <v>56.6</v>
      </c>
      <c r="O35">
        <v>51</v>
      </c>
      <c r="P35">
        <v>52.9</v>
      </c>
      <c r="Q35">
        <v>44.1</v>
      </c>
      <c r="R35">
        <v>3</v>
      </c>
      <c r="S35" t="s">
        <v>67</v>
      </c>
      <c r="T35">
        <v>7.3</v>
      </c>
      <c r="U35">
        <v>24.6</v>
      </c>
      <c r="V35">
        <v>6.8</v>
      </c>
    </row>
    <row r="36" spans="1:22" x14ac:dyDescent="0.25">
      <c r="A36" s="5" t="s">
        <v>96</v>
      </c>
      <c r="B36" s="5" t="s">
        <v>97</v>
      </c>
      <c r="C36">
        <v>2860</v>
      </c>
      <c r="D36">
        <v>2649</v>
      </c>
      <c r="E36">
        <v>2520</v>
      </c>
      <c r="F36">
        <v>2354</v>
      </c>
      <c r="G36">
        <v>1319</v>
      </c>
      <c r="H36">
        <v>985.8</v>
      </c>
      <c r="I36">
        <v>593.20000000000005</v>
      </c>
      <c r="J36">
        <v>455</v>
      </c>
      <c r="K36">
        <v>300</v>
      </c>
      <c r="L36">
        <v>181.6</v>
      </c>
      <c r="M36">
        <v>67</v>
      </c>
      <c r="N36">
        <v>57.1</v>
      </c>
      <c r="O36">
        <v>51.5</v>
      </c>
      <c r="P36">
        <v>53.8</v>
      </c>
      <c r="Q36">
        <v>45.3</v>
      </c>
      <c r="R36">
        <v>9.3000000000000007</v>
      </c>
      <c r="S36">
        <v>20.9</v>
      </c>
      <c r="T36">
        <v>26.6</v>
      </c>
      <c r="U36">
        <v>79</v>
      </c>
      <c r="V36">
        <v>12.4</v>
      </c>
    </row>
    <row r="37" spans="1:22" x14ac:dyDescent="0.25">
      <c r="A37" s="5" t="s">
        <v>98</v>
      </c>
      <c r="B37" s="5" t="s">
        <v>99</v>
      </c>
      <c r="C37">
        <v>137.04</v>
      </c>
      <c r="D37">
        <v>129.49</v>
      </c>
      <c r="E37">
        <v>128.25</v>
      </c>
      <c r="F37">
        <v>126.43</v>
      </c>
      <c r="G37">
        <v>75.48</v>
      </c>
      <c r="H37">
        <v>73.83</v>
      </c>
      <c r="I37">
        <v>67.739999999999995</v>
      </c>
      <c r="J37">
        <v>48.4</v>
      </c>
      <c r="K37">
        <v>38.1</v>
      </c>
      <c r="L37">
        <v>26</v>
      </c>
      <c r="M37">
        <v>25.2</v>
      </c>
      <c r="N37">
        <v>25.2</v>
      </c>
      <c r="O37">
        <v>25.2</v>
      </c>
      <c r="P37">
        <v>25.2</v>
      </c>
      <c r="Q37">
        <v>25.2</v>
      </c>
      <c r="R37">
        <v>25.2</v>
      </c>
      <c r="S37">
        <v>25.2</v>
      </c>
      <c r="T37">
        <v>25.2</v>
      </c>
      <c r="U37">
        <v>25.2</v>
      </c>
      <c r="V37">
        <v>25.2</v>
      </c>
    </row>
    <row r="38" spans="1:22" x14ac:dyDescent="0.25">
      <c r="A38" s="5" t="s">
        <v>100</v>
      </c>
      <c r="B38" s="5" t="s">
        <v>101</v>
      </c>
      <c r="C38">
        <v>137.04</v>
      </c>
      <c r="D38">
        <v>129.49</v>
      </c>
      <c r="E38">
        <v>128.25</v>
      </c>
      <c r="F38">
        <v>126.43</v>
      </c>
      <c r="G38">
        <v>75.48</v>
      </c>
      <c r="H38">
        <v>73.83</v>
      </c>
      <c r="I38">
        <v>67.739999999999995</v>
      </c>
      <c r="J38">
        <v>48.4</v>
      </c>
      <c r="K38">
        <v>38.1</v>
      </c>
      <c r="L38">
        <v>27.7</v>
      </c>
      <c r="M38">
        <v>25.2</v>
      </c>
      <c r="N38">
        <v>25.2</v>
      </c>
      <c r="O38">
        <v>25.2</v>
      </c>
      <c r="P38">
        <v>25.2</v>
      </c>
      <c r="Q38">
        <v>25.2</v>
      </c>
      <c r="R38">
        <v>25.2</v>
      </c>
      <c r="S38">
        <v>25.2</v>
      </c>
      <c r="T38">
        <v>25.2</v>
      </c>
      <c r="U38">
        <v>25.2</v>
      </c>
      <c r="V38">
        <v>25.2</v>
      </c>
    </row>
    <row r="39" spans="1:22" x14ac:dyDescent="0.25">
      <c r="A39" s="5" t="s">
        <v>102</v>
      </c>
      <c r="B39" s="5" t="s">
        <v>103</v>
      </c>
      <c r="C39">
        <v>0.37</v>
      </c>
      <c r="D39">
        <v>0.15</v>
      </c>
      <c r="E39">
        <v>0.32</v>
      </c>
      <c r="F39">
        <v>0.09</v>
      </c>
      <c r="G39">
        <v>0.26</v>
      </c>
      <c r="H39">
        <v>0.32</v>
      </c>
      <c r="I39">
        <v>0.23</v>
      </c>
      <c r="J39">
        <v>0.2</v>
      </c>
      <c r="K39">
        <v>0.14000000000000001</v>
      </c>
      <c r="L39">
        <v>7.0000000000000007E-2</v>
      </c>
      <c r="M39">
        <v>-0.02</v>
      </c>
      <c r="N39">
        <v>0.22</v>
      </c>
      <c r="O39">
        <v>0.28000000000000003</v>
      </c>
      <c r="P39">
        <v>0.63</v>
      </c>
      <c r="Q39">
        <v>0.99</v>
      </c>
      <c r="R39">
        <v>0.18</v>
      </c>
      <c r="S39">
        <v>-0.37</v>
      </c>
      <c r="T39">
        <v>-1.07</v>
      </c>
      <c r="U39">
        <v>-0.31</v>
      </c>
      <c r="V39">
        <v>0.06</v>
      </c>
    </row>
    <row r="40" spans="1:22" x14ac:dyDescent="0.25">
      <c r="A40" s="5" t="s">
        <v>104</v>
      </c>
      <c r="B40" s="5" t="s">
        <v>105</v>
      </c>
      <c r="C40">
        <v>0.17</v>
      </c>
      <c r="D40">
        <v>0.04</v>
      </c>
      <c r="E40">
        <v>0.2</v>
      </c>
      <c r="F40">
        <v>0.13</v>
      </c>
      <c r="G40">
        <v>0.25</v>
      </c>
      <c r="H40">
        <v>0.35</v>
      </c>
      <c r="I40">
        <v>0.24</v>
      </c>
      <c r="J40">
        <v>0.18</v>
      </c>
      <c r="K40">
        <v>-0.03</v>
      </c>
      <c r="L40">
        <v>0.06</v>
      </c>
      <c r="M40">
        <v>-0.01</v>
      </c>
      <c r="N40">
        <v>0.22</v>
      </c>
      <c r="O40">
        <v>0.28000000000000003</v>
      </c>
      <c r="P40">
        <v>0.63</v>
      </c>
      <c r="Q40">
        <v>1</v>
      </c>
      <c r="R40">
        <v>0.18</v>
      </c>
      <c r="S40">
        <v>-0.37</v>
      </c>
      <c r="T40">
        <v>-1.07</v>
      </c>
      <c r="U40">
        <v>-0.31</v>
      </c>
      <c r="V40">
        <v>0.06</v>
      </c>
    </row>
    <row r="41" spans="1:22" x14ac:dyDescent="0.25">
      <c r="A41" s="5" t="s">
        <v>106</v>
      </c>
      <c r="B41" s="5" t="s">
        <v>107</v>
      </c>
      <c r="C41">
        <v>0.17</v>
      </c>
      <c r="D41">
        <v>0.04</v>
      </c>
      <c r="E41">
        <v>0.2</v>
      </c>
      <c r="F41">
        <v>0.13</v>
      </c>
      <c r="G41">
        <v>0.25</v>
      </c>
      <c r="H41">
        <v>0.35</v>
      </c>
      <c r="I41">
        <v>0.24</v>
      </c>
      <c r="J41">
        <v>0.18</v>
      </c>
      <c r="K41">
        <v>-0.03</v>
      </c>
      <c r="L41">
        <v>0.06</v>
      </c>
      <c r="M41">
        <v>-0.01</v>
      </c>
      <c r="N41">
        <v>0.22</v>
      </c>
      <c r="O41">
        <v>0.28000000000000003</v>
      </c>
      <c r="P41">
        <v>0.63</v>
      </c>
      <c r="Q41">
        <v>1</v>
      </c>
      <c r="R41">
        <v>0.18</v>
      </c>
      <c r="S41">
        <v>-0.37</v>
      </c>
      <c r="T41">
        <v>-1.07</v>
      </c>
      <c r="U41">
        <v>-0.31</v>
      </c>
      <c r="V41">
        <v>0.06</v>
      </c>
    </row>
    <row r="42" spans="1:22" x14ac:dyDescent="0.25">
      <c r="A42" s="5" t="s">
        <v>108</v>
      </c>
      <c r="B42" s="5" t="s">
        <v>109</v>
      </c>
      <c r="C42">
        <v>0.26</v>
      </c>
      <c r="D42">
        <v>0.24</v>
      </c>
      <c r="E42">
        <v>0.22</v>
      </c>
      <c r="F42">
        <v>0.2</v>
      </c>
      <c r="G42">
        <v>0.18</v>
      </c>
      <c r="H42">
        <v>0.15</v>
      </c>
      <c r="I42">
        <v>0.1</v>
      </c>
      <c r="J42">
        <v>0.08</v>
      </c>
      <c r="K42">
        <v>0.05</v>
      </c>
      <c r="L42" t="s">
        <v>67</v>
      </c>
      <c r="M42" t="s">
        <v>67</v>
      </c>
      <c r="N42" t="s">
        <v>67</v>
      </c>
      <c r="O42" t="s">
        <v>67</v>
      </c>
      <c r="P42" t="s">
        <v>67</v>
      </c>
      <c r="Q42" t="s">
        <v>67</v>
      </c>
      <c r="R42" t="s">
        <v>67</v>
      </c>
      <c r="S42" t="s">
        <v>67</v>
      </c>
      <c r="T42" t="s">
        <v>67</v>
      </c>
      <c r="U42" t="s">
        <v>67</v>
      </c>
      <c r="V42" t="s">
        <v>67</v>
      </c>
    </row>
    <row r="43" spans="1:22" x14ac:dyDescent="0.25">
      <c r="A43" s="5" t="s">
        <v>110</v>
      </c>
      <c r="B43" s="5" t="s">
        <v>111</v>
      </c>
      <c r="C43" t="s">
        <v>67</v>
      </c>
      <c r="D43">
        <v>31.08</v>
      </c>
      <c r="E43">
        <v>28.22</v>
      </c>
      <c r="F43">
        <v>25.29</v>
      </c>
      <c r="G43">
        <v>14.89</v>
      </c>
      <c r="H43">
        <v>11.09</v>
      </c>
      <c r="I43">
        <v>7.24</v>
      </c>
      <c r="J43">
        <v>3.91</v>
      </c>
      <c r="K43">
        <v>1.91</v>
      </c>
      <c r="L43" t="s">
        <v>67</v>
      </c>
      <c r="M43" t="s">
        <v>67</v>
      </c>
      <c r="N43" t="s">
        <v>67</v>
      </c>
      <c r="O43" t="s">
        <v>67</v>
      </c>
      <c r="P43" t="s">
        <v>67</v>
      </c>
      <c r="Q43" t="s">
        <v>67</v>
      </c>
      <c r="R43" t="s">
        <v>67</v>
      </c>
      <c r="S43" t="s">
        <v>67</v>
      </c>
      <c r="T43" t="s">
        <v>67</v>
      </c>
      <c r="U43" t="s">
        <v>67</v>
      </c>
      <c r="V43" t="s">
        <v>67</v>
      </c>
    </row>
    <row r="44" spans="1:22" x14ac:dyDescent="0.25">
      <c r="A44" s="5" t="s">
        <v>65</v>
      </c>
      <c r="B44" s="5" t="s">
        <v>66</v>
      </c>
      <c r="C44">
        <v>2</v>
      </c>
      <c r="D44">
        <v>1.92</v>
      </c>
      <c r="E44">
        <v>1.73</v>
      </c>
      <c r="F44">
        <v>1.1200000000000001</v>
      </c>
      <c r="G44">
        <v>1.49</v>
      </c>
      <c r="H44">
        <v>1.05</v>
      </c>
      <c r="I44">
        <v>0.84</v>
      </c>
      <c r="J44">
        <v>0.93</v>
      </c>
      <c r="K44">
        <v>0.93</v>
      </c>
      <c r="L44">
        <v>0.5</v>
      </c>
      <c r="M44" t="s">
        <v>67</v>
      </c>
      <c r="N44" t="s">
        <v>67</v>
      </c>
      <c r="O44" t="s">
        <v>67</v>
      </c>
      <c r="P44" t="s">
        <v>67</v>
      </c>
      <c r="Q44" t="s">
        <v>67</v>
      </c>
      <c r="R44" t="s">
        <v>67</v>
      </c>
      <c r="S44" t="s">
        <v>67</v>
      </c>
      <c r="T44">
        <v>2.02</v>
      </c>
      <c r="U44">
        <v>0.71</v>
      </c>
      <c r="V44">
        <v>0.52</v>
      </c>
    </row>
    <row r="45" spans="1:22" x14ac:dyDescent="0.25">
      <c r="A45" s="5" t="s">
        <v>112</v>
      </c>
      <c r="B45" s="5" t="s">
        <v>113</v>
      </c>
      <c r="C45">
        <v>5.27</v>
      </c>
      <c r="D45">
        <v>5.31</v>
      </c>
      <c r="E45">
        <v>5.45</v>
      </c>
      <c r="F45">
        <v>4.8099999999999996</v>
      </c>
      <c r="G45">
        <v>3.47</v>
      </c>
      <c r="H45">
        <v>3.3</v>
      </c>
      <c r="I45">
        <v>3.06</v>
      </c>
      <c r="J45">
        <v>2.69</v>
      </c>
      <c r="K45">
        <v>2.4</v>
      </c>
      <c r="L45">
        <v>2.4300000000000002</v>
      </c>
      <c r="M45">
        <v>2.2400000000000002</v>
      </c>
      <c r="N45">
        <v>2.25</v>
      </c>
      <c r="O45">
        <v>2.02</v>
      </c>
      <c r="P45">
        <v>2.1</v>
      </c>
      <c r="Q45">
        <v>1.75</v>
      </c>
      <c r="R45">
        <v>0.12</v>
      </c>
      <c r="S45" t="s">
        <v>67</v>
      </c>
      <c r="T45">
        <v>0.28000000000000003</v>
      </c>
      <c r="U45">
        <v>0.97</v>
      </c>
      <c r="V45">
        <v>0.27</v>
      </c>
    </row>
    <row r="46" spans="1:22" x14ac:dyDescent="0.25">
      <c r="A46" s="5" t="s">
        <v>114</v>
      </c>
      <c r="B46" s="5" t="s">
        <v>115</v>
      </c>
      <c r="C46">
        <v>1.38</v>
      </c>
      <c r="D46">
        <v>1.35</v>
      </c>
      <c r="E46">
        <v>1.19</v>
      </c>
      <c r="F46">
        <v>0.75</v>
      </c>
      <c r="G46">
        <v>0.99</v>
      </c>
      <c r="H46">
        <v>0.76</v>
      </c>
      <c r="I46">
        <v>0.53</v>
      </c>
      <c r="J46">
        <v>0.56000000000000005</v>
      </c>
      <c r="K46">
        <v>0.64</v>
      </c>
      <c r="L46">
        <v>0.4</v>
      </c>
      <c r="M46">
        <v>0.19</v>
      </c>
      <c r="N46" t="s">
        <v>67</v>
      </c>
      <c r="O46">
        <v>-0.06</v>
      </c>
      <c r="P46">
        <v>-0.04</v>
      </c>
      <c r="Q46" t="s">
        <v>67</v>
      </c>
      <c r="R46">
        <v>-0.09</v>
      </c>
      <c r="S46">
        <v>-0.11</v>
      </c>
      <c r="T46" t="s">
        <v>67</v>
      </c>
      <c r="U46">
        <v>0.11</v>
      </c>
      <c r="V46">
        <v>-0.01</v>
      </c>
    </row>
    <row r="47" spans="1:22" x14ac:dyDescent="0.25">
      <c r="A47" s="5" t="s">
        <v>116</v>
      </c>
      <c r="B47" s="5" t="s">
        <v>117</v>
      </c>
      <c r="C47">
        <v>20.87</v>
      </c>
      <c r="D47">
        <v>20.46</v>
      </c>
      <c r="E47">
        <v>19.649999999999999</v>
      </c>
      <c r="F47">
        <v>18.62</v>
      </c>
      <c r="G47">
        <v>17.47</v>
      </c>
      <c r="H47">
        <v>13.35</v>
      </c>
      <c r="I47">
        <v>8.76</v>
      </c>
      <c r="J47">
        <v>9.4</v>
      </c>
      <c r="K47">
        <v>7.87</v>
      </c>
      <c r="L47">
        <v>6.98</v>
      </c>
      <c r="M47">
        <v>2.66</v>
      </c>
      <c r="N47">
        <v>2.27</v>
      </c>
      <c r="O47">
        <v>2.04</v>
      </c>
      <c r="P47">
        <v>2.13</v>
      </c>
      <c r="Q47">
        <v>1.8</v>
      </c>
      <c r="R47">
        <v>0.37</v>
      </c>
      <c r="S47">
        <v>0.83</v>
      </c>
      <c r="T47">
        <v>1.06</v>
      </c>
      <c r="U47">
        <v>3.13</v>
      </c>
      <c r="V47">
        <v>0.49</v>
      </c>
    </row>
    <row r="48" spans="1:22" x14ac:dyDescent="0.25">
      <c r="A48" s="5" t="s">
        <v>118</v>
      </c>
      <c r="B48" s="5" t="s">
        <v>119</v>
      </c>
      <c r="C48">
        <v>123</v>
      </c>
      <c r="D48">
        <v>119</v>
      </c>
      <c r="E48">
        <v>101</v>
      </c>
      <c r="F48">
        <v>85</v>
      </c>
      <c r="G48">
        <v>66</v>
      </c>
      <c r="H48">
        <v>66</v>
      </c>
      <c r="I48">
        <v>67</v>
      </c>
      <c r="J48">
        <v>57</v>
      </c>
      <c r="K48">
        <v>51</v>
      </c>
      <c r="L48">
        <v>8</v>
      </c>
      <c r="M48">
        <v>5</v>
      </c>
      <c r="N48">
        <v>6</v>
      </c>
      <c r="O48">
        <v>5</v>
      </c>
      <c r="P48">
        <v>3</v>
      </c>
      <c r="Q48">
        <v>3</v>
      </c>
      <c r="R48">
        <v>5</v>
      </c>
      <c r="S48">
        <v>10</v>
      </c>
      <c r="T48">
        <v>34</v>
      </c>
      <c r="U48">
        <v>112</v>
      </c>
      <c r="V48">
        <v>63</v>
      </c>
    </row>
    <row r="49" spans="1:22" x14ac:dyDescent="0.25">
      <c r="A49" s="5" t="s">
        <v>120</v>
      </c>
      <c r="B49" s="5" t="s">
        <v>121</v>
      </c>
      <c r="C49">
        <v>17</v>
      </c>
      <c r="D49">
        <v>13.3</v>
      </c>
      <c r="E49">
        <v>11</v>
      </c>
      <c r="F49">
        <v>8.5</v>
      </c>
      <c r="G49">
        <v>5.8</v>
      </c>
      <c r="H49">
        <v>6.6</v>
      </c>
      <c r="I49">
        <v>6.3</v>
      </c>
      <c r="J49">
        <v>5.9</v>
      </c>
      <c r="K49">
        <v>4.5</v>
      </c>
      <c r="L49">
        <v>1.2</v>
      </c>
      <c r="M49">
        <v>1</v>
      </c>
      <c r="N49">
        <v>1</v>
      </c>
      <c r="O49">
        <v>0.8</v>
      </c>
      <c r="P49">
        <v>0.5</v>
      </c>
      <c r="Q49">
        <v>0.2</v>
      </c>
      <c r="R49">
        <v>0.5</v>
      </c>
      <c r="S49">
        <v>1</v>
      </c>
      <c r="T49">
        <v>6.1</v>
      </c>
      <c r="U49">
        <v>8.9</v>
      </c>
      <c r="V49">
        <v>7.4</v>
      </c>
    </row>
    <row r="50" spans="1:22" x14ac:dyDescent="0.25">
      <c r="A50" s="5" t="s">
        <v>122</v>
      </c>
      <c r="B50" s="5" t="s">
        <v>123</v>
      </c>
      <c r="C50">
        <v>138211</v>
      </c>
      <c r="D50">
        <v>111765</v>
      </c>
      <c r="E50">
        <v>108911</v>
      </c>
      <c r="F50">
        <v>100000</v>
      </c>
      <c r="G50">
        <v>87879</v>
      </c>
      <c r="H50">
        <v>100000</v>
      </c>
      <c r="I50">
        <v>94030</v>
      </c>
      <c r="J50">
        <v>103509</v>
      </c>
      <c r="K50">
        <v>88235</v>
      </c>
      <c r="L50">
        <v>150000</v>
      </c>
      <c r="M50">
        <v>200000</v>
      </c>
      <c r="N50">
        <v>166667</v>
      </c>
      <c r="O50">
        <v>160000</v>
      </c>
      <c r="P50">
        <v>166667</v>
      </c>
      <c r="Q50">
        <v>66667</v>
      </c>
      <c r="R50">
        <v>100000</v>
      </c>
      <c r="S50">
        <v>100000</v>
      </c>
      <c r="T50">
        <v>179412</v>
      </c>
      <c r="U50">
        <v>79464</v>
      </c>
      <c r="V50">
        <v>117460</v>
      </c>
    </row>
    <row r="51" spans="1:22" x14ac:dyDescent="0.25">
      <c r="A51" s="5" t="s">
        <v>124</v>
      </c>
      <c r="B51" s="5" t="s">
        <v>125</v>
      </c>
      <c r="C51">
        <v>2230000</v>
      </c>
      <c r="D51">
        <v>2090000</v>
      </c>
      <c r="E51">
        <v>2200000</v>
      </c>
      <c r="F51">
        <v>1670000</v>
      </c>
      <c r="G51">
        <v>1710000</v>
      </c>
      <c r="H51">
        <v>1180000</v>
      </c>
      <c r="I51">
        <v>850612</v>
      </c>
      <c r="J51">
        <v>791550</v>
      </c>
      <c r="K51">
        <v>695355</v>
      </c>
      <c r="L51">
        <v>1630000</v>
      </c>
      <c r="M51">
        <v>105063</v>
      </c>
      <c r="N51" t="s">
        <v>67</v>
      </c>
      <c r="O51" t="s">
        <v>67</v>
      </c>
      <c r="P51" t="s">
        <v>67</v>
      </c>
      <c r="Q51" t="s">
        <v>67</v>
      </c>
      <c r="R51" t="s">
        <v>67</v>
      </c>
      <c r="S51" t="s">
        <v>67</v>
      </c>
      <c r="T51">
        <v>1500000</v>
      </c>
      <c r="U51">
        <v>152678</v>
      </c>
      <c r="V51">
        <v>211111</v>
      </c>
    </row>
    <row r="52" spans="1:22" x14ac:dyDescent="0.25">
      <c r="A52" s="5" t="s">
        <v>126</v>
      </c>
      <c r="B52" s="5" t="s">
        <v>127</v>
      </c>
      <c r="C52" t="s">
        <v>67</v>
      </c>
      <c r="D52" t="s">
        <v>67</v>
      </c>
      <c r="E52" t="s">
        <v>67</v>
      </c>
      <c r="F52" t="s">
        <v>67</v>
      </c>
      <c r="G52" t="s">
        <v>67</v>
      </c>
      <c r="H52" t="s">
        <v>67</v>
      </c>
      <c r="I52" t="s">
        <v>67</v>
      </c>
      <c r="J52" t="s">
        <v>67</v>
      </c>
      <c r="K52" t="s">
        <v>67</v>
      </c>
      <c r="L52" t="s">
        <v>67</v>
      </c>
      <c r="M52" t="s">
        <v>67</v>
      </c>
      <c r="N52" t="s">
        <v>67</v>
      </c>
      <c r="O52" t="s">
        <v>67</v>
      </c>
      <c r="P52" t="s">
        <v>67</v>
      </c>
      <c r="Q52" t="s">
        <v>67</v>
      </c>
      <c r="R52" t="s">
        <v>67</v>
      </c>
      <c r="S52" t="s">
        <v>67</v>
      </c>
      <c r="T52" t="s">
        <v>67</v>
      </c>
      <c r="U52" t="s">
        <v>67</v>
      </c>
      <c r="V52" t="s">
        <v>67</v>
      </c>
    </row>
    <row r="53" spans="1:22" x14ac:dyDescent="0.25">
      <c r="A53" s="5" t="s">
        <v>128</v>
      </c>
      <c r="B53" s="5" t="s">
        <v>129</v>
      </c>
      <c r="C53">
        <v>180488</v>
      </c>
      <c r="D53">
        <v>42857</v>
      </c>
      <c r="E53">
        <v>254455</v>
      </c>
      <c r="F53">
        <v>134118</v>
      </c>
      <c r="G53">
        <v>283333</v>
      </c>
      <c r="H53">
        <v>386364</v>
      </c>
      <c r="I53">
        <v>200000</v>
      </c>
      <c r="J53">
        <v>150877</v>
      </c>
      <c r="K53">
        <v>-17647</v>
      </c>
      <c r="L53">
        <v>212500</v>
      </c>
      <c r="M53">
        <v>-40000</v>
      </c>
      <c r="N53">
        <v>933333</v>
      </c>
      <c r="O53">
        <v>1420000</v>
      </c>
      <c r="P53">
        <v>5270000</v>
      </c>
      <c r="Q53">
        <v>8400000</v>
      </c>
      <c r="R53">
        <v>920000</v>
      </c>
      <c r="S53">
        <v>-920000</v>
      </c>
      <c r="T53">
        <v>-791176</v>
      </c>
      <c r="U53">
        <v>-70536</v>
      </c>
      <c r="V53">
        <v>22222</v>
      </c>
    </row>
    <row r="54" spans="1:22" x14ac:dyDescent="0.25">
      <c r="A54" s="5" t="s">
        <v>130</v>
      </c>
      <c r="B54" s="5" t="s">
        <v>131</v>
      </c>
      <c r="C54">
        <v>55.2</v>
      </c>
      <c r="D54">
        <v>137.5</v>
      </c>
      <c r="E54">
        <v>32.299999999999997</v>
      </c>
      <c r="F54">
        <v>48.8</v>
      </c>
      <c r="G54">
        <v>31.6</v>
      </c>
      <c r="H54">
        <v>13.7</v>
      </c>
      <c r="I54">
        <v>15.6</v>
      </c>
      <c r="J54">
        <v>21.1</v>
      </c>
      <c r="K54" t="s">
        <v>67</v>
      </c>
      <c r="L54">
        <v>35</v>
      </c>
      <c r="M54" t="s">
        <v>67</v>
      </c>
      <c r="N54">
        <v>12</v>
      </c>
      <c r="O54">
        <v>9.3000000000000007</v>
      </c>
      <c r="P54">
        <v>3</v>
      </c>
      <c r="Q54">
        <v>1.3</v>
      </c>
      <c r="R54">
        <v>0.8</v>
      </c>
      <c r="S54" t="s">
        <v>67</v>
      </c>
      <c r="T54" t="s">
        <v>67</v>
      </c>
      <c r="U54" t="s">
        <v>67</v>
      </c>
      <c r="V54">
        <v>568.29999999999995</v>
      </c>
    </row>
    <row r="55" spans="1:22" x14ac:dyDescent="0.25">
      <c r="A55" s="5" t="s">
        <v>132</v>
      </c>
      <c r="B55" s="5" t="s">
        <v>133</v>
      </c>
      <c r="C55">
        <v>4.7</v>
      </c>
      <c r="D55">
        <v>2.86</v>
      </c>
      <c r="E55">
        <v>3.73</v>
      </c>
      <c r="F55">
        <v>5.66</v>
      </c>
      <c r="G55">
        <v>5.28</v>
      </c>
      <c r="H55">
        <v>4.5599999999999996</v>
      </c>
      <c r="I55">
        <v>4.46</v>
      </c>
      <c r="J55">
        <v>4.07</v>
      </c>
      <c r="K55">
        <v>3.54</v>
      </c>
      <c r="L55">
        <v>4.2</v>
      </c>
      <c r="M55" t="s">
        <v>67</v>
      </c>
      <c r="N55" t="s">
        <v>67</v>
      </c>
      <c r="O55" t="s">
        <v>67</v>
      </c>
      <c r="P55" t="s">
        <v>67</v>
      </c>
      <c r="Q55" t="s">
        <v>67</v>
      </c>
      <c r="R55" t="s">
        <v>67</v>
      </c>
      <c r="S55" t="s">
        <v>67</v>
      </c>
      <c r="T55">
        <v>0.47</v>
      </c>
      <c r="U55">
        <v>7.07</v>
      </c>
      <c r="V55">
        <v>65.099999999999994</v>
      </c>
    </row>
    <row r="56" spans="1:22" x14ac:dyDescent="0.25">
      <c r="A56" s="5" t="s">
        <v>134</v>
      </c>
      <c r="B56" s="5" t="s">
        <v>135</v>
      </c>
      <c r="C56">
        <v>2.2799999999999998</v>
      </c>
      <c r="D56">
        <v>1.22</v>
      </c>
      <c r="E56">
        <v>1.39</v>
      </c>
      <c r="F56">
        <v>1.37</v>
      </c>
      <c r="G56">
        <v>2.35</v>
      </c>
      <c r="H56">
        <v>1.51</v>
      </c>
      <c r="I56">
        <v>1.28</v>
      </c>
      <c r="J56">
        <v>1.5</v>
      </c>
      <c r="K56">
        <v>1.48</v>
      </c>
      <c r="L56">
        <v>0.87</v>
      </c>
      <c r="M56">
        <v>0.81</v>
      </c>
      <c r="N56">
        <v>1.18</v>
      </c>
      <c r="O56">
        <v>1.28</v>
      </c>
      <c r="P56">
        <v>0.91</v>
      </c>
      <c r="Q56">
        <v>0.73</v>
      </c>
      <c r="R56">
        <v>1.26</v>
      </c>
      <c r="S56" t="s">
        <v>67</v>
      </c>
      <c r="T56">
        <v>3.28</v>
      </c>
      <c r="U56">
        <v>5.17</v>
      </c>
      <c r="V56">
        <v>126.37</v>
      </c>
    </row>
    <row r="57" spans="1:22" x14ac:dyDescent="0.25">
      <c r="A57" s="5" t="s">
        <v>136</v>
      </c>
      <c r="B57" s="5" t="s">
        <v>137</v>
      </c>
      <c r="C57">
        <v>6.8</v>
      </c>
      <c r="D57">
        <v>4.09</v>
      </c>
      <c r="E57">
        <v>5.42</v>
      </c>
      <c r="F57">
        <v>8.42</v>
      </c>
      <c r="G57">
        <v>7.99</v>
      </c>
      <c r="H57">
        <v>6.35</v>
      </c>
      <c r="I57">
        <v>7.06</v>
      </c>
      <c r="J57">
        <v>6.77</v>
      </c>
      <c r="K57">
        <v>5.15</v>
      </c>
      <c r="L57">
        <v>5.2</v>
      </c>
      <c r="M57">
        <v>9.31</v>
      </c>
      <c r="N57">
        <v>667.8</v>
      </c>
      <c r="O57">
        <v>-46.62</v>
      </c>
      <c r="P57">
        <v>-53.2</v>
      </c>
      <c r="Q57">
        <v>-322.56</v>
      </c>
      <c r="R57">
        <v>-1.64</v>
      </c>
      <c r="S57">
        <v>-1.89</v>
      </c>
      <c r="T57" t="s">
        <v>67</v>
      </c>
      <c r="U57">
        <v>45.45</v>
      </c>
      <c r="V57">
        <v>-2864</v>
      </c>
    </row>
    <row r="58" spans="1:22" x14ac:dyDescent="0.25">
      <c r="A58" s="5" t="s">
        <v>138</v>
      </c>
      <c r="B58" s="5" t="s">
        <v>139</v>
      </c>
      <c r="C58">
        <v>2.77</v>
      </c>
      <c r="D58">
        <v>4.3600000000000003</v>
      </c>
      <c r="E58">
        <v>3.41</v>
      </c>
      <c r="F58">
        <v>3.15</v>
      </c>
      <c r="G58">
        <v>2.2799999999999998</v>
      </c>
      <c r="H58">
        <v>3.12</v>
      </c>
      <c r="I58">
        <v>2.67</v>
      </c>
      <c r="J58">
        <v>2.11</v>
      </c>
      <c r="K58">
        <v>1.52</v>
      </c>
      <c r="L58" t="s">
        <v>67</v>
      </c>
      <c r="M58" t="s">
        <v>67</v>
      </c>
      <c r="N58" t="s">
        <v>67</v>
      </c>
      <c r="O58" t="s">
        <v>67</v>
      </c>
      <c r="P58" t="s">
        <v>67</v>
      </c>
      <c r="Q58" t="s">
        <v>67</v>
      </c>
      <c r="R58" t="s">
        <v>67</v>
      </c>
      <c r="S58" t="s">
        <v>67</v>
      </c>
      <c r="T58" t="s">
        <v>67</v>
      </c>
      <c r="U58" t="s">
        <v>67</v>
      </c>
      <c r="V58" t="s">
        <v>67</v>
      </c>
    </row>
    <row r="59" spans="1:22" x14ac:dyDescent="0.25">
      <c r="A59" s="5" t="s">
        <v>140</v>
      </c>
      <c r="B59" s="5" t="s">
        <v>141</v>
      </c>
      <c r="C59">
        <v>1.8</v>
      </c>
      <c r="D59">
        <v>0.7</v>
      </c>
      <c r="E59">
        <v>3.1</v>
      </c>
      <c r="F59">
        <v>2</v>
      </c>
      <c r="G59">
        <v>3.2</v>
      </c>
      <c r="H59">
        <v>7.3</v>
      </c>
      <c r="I59">
        <v>6.4</v>
      </c>
      <c r="J59">
        <v>4.7</v>
      </c>
      <c r="K59">
        <v>-0.9</v>
      </c>
      <c r="L59">
        <v>2.9</v>
      </c>
      <c r="M59">
        <v>-0.6</v>
      </c>
      <c r="N59">
        <v>8.3000000000000007</v>
      </c>
      <c r="O59">
        <v>10.8</v>
      </c>
      <c r="P59">
        <v>33.200000000000003</v>
      </c>
      <c r="Q59">
        <v>78.099999999999994</v>
      </c>
      <c r="R59">
        <v>120</v>
      </c>
      <c r="S59">
        <v>-176.2</v>
      </c>
      <c r="T59">
        <v>-112.6</v>
      </c>
      <c r="U59">
        <v>-6.1</v>
      </c>
      <c r="V59">
        <v>0.2</v>
      </c>
    </row>
    <row r="60" spans="1:22" x14ac:dyDescent="0.25">
      <c r="A60" s="5" t="s">
        <v>142</v>
      </c>
      <c r="B60" s="5" t="s">
        <v>143</v>
      </c>
      <c r="C60">
        <v>3.07</v>
      </c>
      <c r="D60">
        <v>0.74</v>
      </c>
      <c r="E60">
        <v>3.68</v>
      </c>
      <c r="F60">
        <v>1.87</v>
      </c>
      <c r="G60">
        <v>7.15</v>
      </c>
      <c r="H60">
        <v>10.47</v>
      </c>
      <c r="I60">
        <v>6.46</v>
      </c>
      <c r="J60">
        <v>6.6</v>
      </c>
      <c r="K60">
        <v>-0.98</v>
      </c>
      <c r="L60">
        <v>2.69</v>
      </c>
      <c r="M60">
        <v>-0.35</v>
      </c>
      <c r="N60">
        <v>9.89</v>
      </c>
      <c r="O60">
        <v>13.92</v>
      </c>
      <c r="P60">
        <v>29.87</v>
      </c>
      <c r="Q60">
        <v>57.14</v>
      </c>
      <c r="R60">
        <v>153.33000000000001</v>
      </c>
      <c r="S60" t="s">
        <v>67</v>
      </c>
      <c r="T60">
        <v>-384.29</v>
      </c>
      <c r="U60">
        <v>-32.24</v>
      </c>
      <c r="V60">
        <v>20.59</v>
      </c>
    </row>
    <row r="61" spans="1:22" x14ac:dyDescent="0.25">
      <c r="A61" s="5" t="s">
        <v>144</v>
      </c>
      <c r="B61" s="5" t="s">
        <v>145</v>
      </c>
      <c r="C61">
        <v>8.11</v>
      </c>
      <c r="D61">
        <v>2.0499999999999998</v>
      </c>
      <c r="E61">
        <v>11.56</v>
      </c>
      <c r="F61">
        <v>8.0399999999999991</v>
      </c>
      <c r="G61">
        <v>16.579999999999998</v>
      </c>
      <c r="H61">
        <v>32.78</v>
      </c>
      <c r="I61">
        <v>23.51</v>
      </c>
      <c r="J61">
        <v>19.07</v>
      </c>
      <c r="K61">
        <v>-2.54</v>
      </c>
      <c r="L61">
        <v>13.08</v>
      </c>
      <c r="M61" t="s">
        <v>67</v>
      </c>
      <c r="N61" t="s">
        <v>67</v>
      </c>
      <c r="O61" t="s">
        <v>67</v>
      </c>
      <c r="P61" t="s">
        <v>67</v>
      </c>
      <c r="Q61" t="s">
        <v>67</v>
      </c>
      <c r="R61" t="s">
        <v>67</v>
      </c>
      <c r="S61" t="s">
        <v>67</v>
      </c>
      <c r="T61">
        <v>-52.85</v>
      </c>
      <c r="U61">
        <v>-43.89</v>
      </c>
      <c r="V61">
        <v>10.61</v>
      </c>
    </row>
    <row r="62" spans="1:22" x14ac:dyDescent="0.25">
      <c r="A62" s="5" t="s">
        <v>146</v>
      </c>
      <c r="B62" s="5" t="s">
        <v>147</v>
      </c>
      <c r="C62">
        <v>2.96</v>
      </c>
      <c r="D62">
        <v>2.71</v>
      </c>
      <c r="E62">
        <v>3.43</v>
      </c>
      <c r="F62">
        <v>2.8</v>
      </c>
      <c r="G62">
        <v>4.07</v>
      </c>
      <c r="H62">
        <v>4.9800000000000004</v>
      </c>
      <c r="I62">
        <v>5.1100000000000003</v>
      </c>
      <c r="J62">
        <v>4.46</v>
      </c>
      <c r="K62">
        <v>2.63</v>
      </c>
      <c r="L62">
        <v>3.91</v>
      </c>
      <c r="M62">
        <v>-0.3</v>
      </c>
      <c r="N62">
        <v>9.81</v>
      </c>
      <c r="O62">
        <v>13.79</v>
      </c>
      <c r="P62">
        <v>29.37</v>
      </c>
      <c r="Q62">
        <v>55.63</v>
      </c>
      <c r="R62">
        <v>60.22</v>
      </c>
      <c r="S62">
        <v>-39.229999999999997</v>
      </c>
      <c r="T62">
        <v>-95.49</v>
      </c>
      <c r="U62">
        <v>-8.23</v>
      </c>
      <c r="V62">
        <v>11.29</v>
      </c>
    </row>
    <row r="63" spans="1:22" x14ac:dyDescent="0.25">
      <c r="A63" s="5" t="s">
        <v>148</v>
      </c>
      <c r="B63" s="5" t="s">
        <v>148</v>
      </c>
      <c r="C63">
        <v>0.78</v>
      </c>
      <c r="D63">
        <v>0.19</v>
      </c>
      <c r="E63">
        <v>1.02</v>
      </c>
      <c r="F63">
        <v>0.48</v>
      </c>
      <c r="G63">
        <v>1.42</v>
      </c>
      <c r="H63">
        <v>2.59</v>
      </c>
      <c r="I63">
        <v>2.2599999999999998</v>
      </c>
      <c r="J63">
        <v>1.89</v>
      </c>
      <c r="K63">
        <v>-0.3</v>
      </c>
      <c r="L63">
        <v>0.94</v>
      </c>
      <c r="M63">
        <v>-0.3</v>
      </c>
      <c r="N63">
        <v>9.81</v>
      </c>
      <c r="O63">
        <v>13.79</v>
      </c>
      <c r="P63">
        <v>29.37</v>
      </c>
      <c r="Q63">
        <v>55.63</v>
      </c>
      <c r="R63">
        <v>49.46</v>
      </c>
      <c r="S63">
        <v>-44.02</v>
      </c>
      <c r="T63">
        <v>-101.13</v>
      </c>
      <c r="U63">
        <v>-10</v>
      </c>
      <c r="V63">
        <v>11.29</v>
      </c>
    </row>
    <row r="64" spans="1:22" x14ac:dyDescent="0.25">
      <c r="A64" s="5" t="s">
        <v>149</v>
      </c>
      <c r="B64" s="5" t="s">
        <v>150</v>
      </c>
      <c r="C64">
        <v>10.55</v>
      </c>
      <c r="D64">
        <v>12.9</v>
      </c>
      <c r="E64">
        <v>11.01</v>
      </c>
      <c r="F64">
        <v>11.28</v>
      </c>
      <c r="G64">
        <v>11.01</v>
      </c>
      <c r="H64">
        <v>14.47</v>
      </c>
      <c r="I64">
        <v>11.61</v>
      </c>
      <c r="J64">
        <v>11.85</v>
      </c>
      <c r="K64">
        <v>14.43</v>
      </c>
      <c r="L64">
        <v>13.11</v>
      </c>
      <c r="M64">
        <v>40.9</v>
      </c>
      <c r="N64">
        <v>63.57</v>
      </c>
      <c r="O64">
        <v>63.3</v>
      </c>
      <c r="P64">
        <v>67.84</v>
      </c>
      <c r="Q64">
        <v>29.36</v>
      </c>
      <c r="R64">
        <v>31.18</v>
      </c>
      <c r="S64">
        <v>14.83</v>
      </c>
      <c r="T64">
        <v>14.29</v>
      </c>
      <c r="U64">
        <v>52.15</v>
      </c>
      <c r="V64">
        <v>87.9</v>
      </c>
    </row>
    <row r="65" spans="1:22" x14ac:dyDescent="0.25">
      <c r="A65" s="5" t="s">
        <v>151</v>
      </c>
      <c r="B65" s="5" t="s">
        <v>152</v>
      </c>
      <c r="C65">
        <v>25.27</v>
      </c>
      <c r="D65">
        <v>25.94</v>
      </c>
      <c r="E65">
        <v>27.73</v>
      </c>
      <c r="F65">
        <v>25.86</v>
      </c>
      <c r="G65">
        <v>19.84</v>
      </c>
      <c r="H65">
        <v>24.7</v>
      </c>
      <c r="I65">
        <v>34.96</v>
      </c>
      <c r="J65">
        <v>28.64</v>
      </c>
      <c r="K65">
        <v>30.53</v>
      </c>
      <c r="L65">
        <v>34.75</v>
      </c>
      <c r="M65">
        <v>84.18</v>
      </c>
      <c r="N65">
        <v>99.12</v>
      </c>
      <c r="O65">
        <v>99.03</v>
      </c>
      <c r="P65">
        <v>98.33</v>
      </c>
      <c r="Q65">
        <v>97.35</v>
      </c>
      <c r="R65">
        <v>32.26</v>
      </c>
      <c r="S65" t="s">
        <v>67</v>
      </c>
      <c r="T65">
        <v>26.32</v>
      </c>
      <c r="U65">
        <v>31.01</v>
      </c>
      <c r="V65">
        <v>54.84</v>
      </c>
    </row>
    <row r="66" spans="1:22" x14ac:dyDescent="0.25">
      <c r="A66" s="5" t="s">
        <v>153</v>
      </c>
      <c r="B66" s="5" t="s">
        <v>154</v>
      </c>
      <c r="C66">
        <v>74.73</v>
      </c>
      <c r="D66">
        <v>74.06</v>
      </c>
      <c r="E66">
        <v>72.27</v>
      </c>
      <c r="F66">
        <v>74.14</v>
      </c>
      <c r="G66">
        <v>80.16</v>
      </c>
      <c r="H66">
        <v>75.3</v>
      </c>
      <c r="I66">
        <v>65.040000000000006</v>
      </c>
      <c r="J66">
        <v>71.36</v>
      </c>
      <c r="K66">
        <v>69.47</v>
      </c>
      <c r="L66">
        <v>65.25</v>
      </c>
      <c r="M66">
        <v>15.82</v>
      </c>
      <c r="N66">
        <v>0.88</v>
      </c>
      <c r="O66">
        <v>0.97</v>
      </c>
      <c r="P66">
        <v>1.67</v>
      </c>
      <c r="Q66">
        <v>2.65</v>
      </c>
      <c r="R66">
        <v>67.739999999999995</v>
      </c>
      <c r="S66">
        <v>100</v>
      </c>
      <c r="T66">
        <v>73.680000000000007</v>
      </c>
      <c r="U66">
        <v>68.989999999999995</v>
      </c>
      <c r="V66">
        <v>45.16</v>
      </c>
    </row>
    <row r="67" spans="1:22" x14ac:dyDescent="0.25">
      <c r="A67" s="5" t="s">
        <v>155</v>
      </c>
      <c r="B67" s="5" t="s">
        <v>156</v>
      </c>
      <c r="C67">
        <v>295.72000000000003</v>
      </c>
      <c r="D67">
        <v>285.55</v>
      </c>
      <c r="E67">
        <v>260.68</v>
      </c>
      <c r="F67">
        <v>286.76</v>
      </c>
      <c r="G67">
        <v>404.01</v>
      </c>
      <c r="H67">
        <v>304.85000000000002</v>
      </c>
      <c r="I67">
        <v>186.02</v>
      </c>
      <c r="J67">
        <v>249.19</v>
      </c>
      <c r="K67">
        <v>227.51</v>
      </c>
      <c r="L67">
        <v>187.8</v>
      </c>
      <c r="M67">
        <v>18.79</v>
      </c>
      <c r="N67">
        <v>0.88</v>
      </c>
      <c r="O67">
        <v>0.98</v>
      </c>
      <c r="P67">
        <v>1.7</v>
      </c>
      <c r="Q67">
        <v>2.72</v>
      </c>
      <c r="R67">
        <v>210</v>
      </c>
      <c r="S67" t="s">
        <v>67</v>
      </c>
      <c r="T67">
        <v>280</v>
      </c>
      <c r="U67">
        <v>222.45</v>
      </c>
      <c r="V67">
        <v>82.35</v>
      </c>
    </row>
    <row r="68" spans="1:22" x14ac:dyDescent="0.25">
      <c r="A68" s="5"/>
      <c r="B68" s="5"/>
    </row>
    <row r="69" spans="1:22" x14ac:dyDescent="0.25">
      <c r="A69" s="5" t="s">
        <v>157</v>
      </c>
      <c r="B69" s="5" t="s">
        <v>158</v>
      </c>
      <c r="C69">
        <v>10.55</v>
      </c>
      <c r="D69">
        <v>12.9</v>
      </c>
      <c r="E69">
        <v>11.01</v>
      </c>
      <c r="F69">
        <v>11.28</v>
      </c>
      <c r="G69">
        <v>11.01</v>
      </c>
      <c r="H69">
        <v>14.47</v>
      </c>
      <c r="I69">
        <v>11.61</v>
      </c>
      <c r="J69">
        <v>11.85</v>
      </c>
      <c r="K69">
        <v>14.43</v>
      </c>
      <c r="L69">
        <v>13.11</v>
      </c>
      <c r="M69">
        <v>40.9</v>
      </c>
      <c r="N69">
        <v>63.57</v>
      </c>
      <c r="O69">
        <v>63.3</v>
      </c>
      <c r="P69">
        <v>67.84</v>
      </c>
      <c r="Q69">
        <v>29.36</v>
      </c>
      <c r="R69">
        <v>31.18</v>
      </c>
      <c r="S69">
        <v>14.83</v>
      </c>
      <c r="T69">
        <v>14.29</v>
      </c>
      <c r="U69">
        <v>52.15</v>
      </c>
    </row>
    <row r="70" spans="1:22" x14ac:dyDescent="0.25">
      <c r="A70" s="5"/>
      <c r="B70" s="5"/>
    </row>
    <row r="71" spans="1:22" x14ac:dyDescent="0.25">
      <c r="A71" s="5" t="s">
        <v>161</v>
      </c>
      <c r="B71" s="5" t="s">
        <v>162</v>
      </c>
      <c r="C71">
        <v>4570</v>
      </c>
      <c r="D71">
        <v>3729.17</v>
      </c>
      <c r="E71">
        <v>5080.92</v>
      </c>
      <c r="F71">
        <v>5330.36</v>
      </c>
      <c r="G71">
        <v>3530.2</v>
      </c>
      <c r="H71">
        <v>4419.05</v>
      </c>
      <c r="I71">
        <v>3773.81</v>
      </c>
      <c r="J71">
        <v>2204.3000000000002</v>
      </c>
      <c r="K71">
        <v>1430.11</v>
      </c>
      <c r="L71">
        <v>1400</v>
      </c>
      <c r="M71" t="s">
        <v>67</v>
      </c>
      <c r="N71" t="s">
        <v>67</v>
      </c>
      <c r="O71" t="s">
        <v>67</v>
      </c>
      <c r="P71" t="s">
        <v>67</v>
      </c>
      <c r="Q71" t="s">
        <v>67</v>
      </c>
      <c r="R71" t="s">
        <v>67</v>
      </c>
      <c r="S71" t="s">
        <v>67</v>
      </c>
      <c r="T71">
        <v>-683.17</v>
      </c>
      <c r="U71">
        <v>-28.17</v>
      </c>
    </row>
    <row r="72" spans="1:22" x14ac:dyDescent="0.25">
      <c r="A72" s="5" t="s">
        <v>163</v>
      </c>
      <c r="B72" s="5" t="s">
        <v>164</v>
      </c>
      <c r="C72">
        <v>7.0000000000000007E-2</v>
      </c>
      <c r="D72">
        <v>7.0000000000000007E-2</v>
      </c>
      <c r="E72">
        <v>7.0000000000000007E-2</v>
      </c>
      <c r="F72">
        <v>0.05</v>
      </c>
      <c r="G72">
        <v>0.11</v>
      </c>
      <c r="H72">
        <v>0.11</v>
      </c>
      <c r="I72">
        <v>0.14000000000000001</v>
      </c>
      <c r="J72">
        <v>0.2</v>
      </c>
      <c r="K72">
        <v>0.31</v>
      </c>
      <c r="L72">
        <v>0.28000000000000003</v>
      </c>
      <c r="M72" t="s">
        <v>67</v>
      </c>
      <c r="N72" t="s">
        <v>67</v>
      </c>
      <c r="O72" t="s">
        <v>67</v>
      </c>
      <c r="P72" t="s">
        <v>67</v>
      </c>
      <c r="Q72" t="s">
        <v>67</v>
      </c>
      <c r="R72" t="s">
        <v>67</v>
      </c>
      <c r="S72" t="s">
        <v>67</v>
      </c>
      <c r="T72">
        <v>7.59</v>
      </c>
      <c r="U72">
        <v>0.9</v>
      </c>
    </row>
    <row r="73" spans="1:22" x14ac:dyDescent="0.25">
      <c r="A73" s="5" t="s">
        <v>165</v>
      </c>
      <c r="B73" s="5" t="s">
        <v>166</v>
      </c>
      <c r="C73">
        <v>89.44</v>
      </c>
      <c r="D73">
        <v>87.09</v>
      </c>
      <c r="E73">
        <v>88.97</v>
      </c>
      <c r="F73">
        <v>88.7</v>
      </c>
      <c r="G73">
        <v>88.93</v>
      </c>
      <c r="H73">
        <v>85.53</v>
      </c>
      <c r="I73">
        <v>88.39</v>
      </c>
      <c r="J73">
        <v>88.15</v>
      </c>
      <c r="K73">
        <v>85.57</v>
      </c>
      <c r="L73">
        <v>86.56</v>
      </c>
      <c r="M73">
        <v>58.06</v>
      </c>
      <c r="N73">
        <v>36.43</v>
      </c>
      <c r="O73">
        <v>36.700000000000003</v>
      </c>
      <c r="P73">
        <v>31.78</v>
      </c>
      <c r="Q73">
        <v>69.98</v>
      </c>
      <c r="R73">
        <v>68.819999999999993</v>
      </c>
      <c r="S73">
        <v>84.69</v>
      </c>
      <c r="T73">
        <v>84.96</v>
      </c>
      <c r="U73">
        <v>47.47</v>
      </c>
    </row>
    <row r="74" spans="1:22" x14ac:dyDescent="0.25">
      <c r="A74" s="5"/>
      <c r="B74" s="5"/>
    </row>
    <row r="75" spans="1:22" x14ac:dyDescent="0.25">
      <c r="A75" s="5" t="s">
        <v>169</v>
      </c>
      <c r="B75" s="5" t="s">
        <v>170</v>
      </c>
      <c r="C75">
        <v>3.5</v>
      </c>
      <c r="D75">
        <v>2.98</v>
      </c>
      <c r="E75">
        <v>3.76</v>
      </c>
      <c r="F75">
        <v>2.72</v>
      </c>
      <c r="G75">
        <v>4.29</v>
      </c>
      <c r="H75">
        <v>5.04</v>
      </c>
      <c r="I75">
        <v>5.64</v>
      </c>
      <c r="J75">
        <v>4.79</v>
      </c>
      <c r="K75">
        <v>4.7300000000000004</v>
      </c>
      <c r="L75" t="s">
        <v>67</v>
      </c>
      <c r="M75" t="s">
        <v>67</v>
      </c>
      <c r="N75" t="s">
        <v>67</v>
      </c>
      <c r="O75" t="s">
        <v>67</v>
      </c>
      <c r="P75" t="s">
        <v>67</v>
      </c>
      <c r="Q75" t="s">
        <v>67</v>
      </c>
      <c r="R75" t="s">
        <v>67</v>
      </c>
      <c r="S75" t="s">
        <v>67</v>
      </c>
      <c r="T75" t="s">
        <v>67</v>
      </c>
      <c r="U75" t="s">
        <v>67</v>
      </c>
    </row>
    <row r="76" spans="1:22" x14ac:dyDescent="0.25">
      <c r="A76" s="5" t="s">
        <v>171</v>
      </c>
      <c r="B76" s="5" t="s">
        <v>172</v>
      </c>
      <c r="C76">
        <v>22.05</v>
      </c>
      <c r="D76">
        <v>25.25</v>
      </c>
      <c r="E76">
        <v>26.61</v>
      </c>
      <c r="F76">
        <v>28.06</v>
      </c>
      <c r="G76">
        <v>21.64</v>
      </c>
      <c r="H76">
        <v>27.95</v>
      </c>
      <c r="I76">
        <v>37.96</v>
      </c>
      <c r="J76">
        <v>30.47</v>
      </c>
      <c r="K76">
        <v>33</v>
      </c>
      <c r="L76">
        <v>40.14</v>
      </c>
      <c r="M76">
        <v>144.99</v>
      </c>
      <c r="N76">
        <v>272.12</v>
      </c>
      <c r="O76">
        <v>269.83999999999997</v>
      </c>
      <c r="P76">
        <v>309.36</v>
      </c>
      <c r="Q76">
        <v>139.12</v>
      </c>
      <c r="R76">
        <v>46.88</v>
      </c>
      <c r="S76" t="s">
        <v>67</v>
      </c>
      <c r="T76">
        <v>32.299999999999997</v>
      </c>
      <c r="U76">
        <v>65.599999999999994</v>
      </c>
    </row>
    <row r="77" spans="1:22" x14ac:dyDescent="0.25">
      <c r="A77" s="5" t="s">
        <v>173</v>
      </c>
      <c r="B77" s="5" t="s">
        <v>174</v>
      </c>
      <c r="C77">
        <v>122.9</v>
      </c>
      <c r="D77">
        <v>137.71</v>
      </c>
      <c r="E77">
        <v>151.75</v>
      </c>
      <c r="F77">
        <v>163.95</v>
      </c>
      <c r="G77">
        <v>158.34</v>
      </c>
      <c r="H77">
        <v>216.06</v>
      </c>
      <c r="I77">
        <v>221.54</v>
      </c>
      <c r="J77">
        <v>201.12</v>
      </c>
      <c r="K77">
        <v>231.55</v>
      </c>
      <c r="L77" t="s">
        <v>67</v>
      </c>
      <c r="M77" t="s">
        <v>67</v>
      </c>
      <c r="N77" t="s">
        <v>67</v>
      </c>
      <c r="O77" t="s">
        <v>67</v>
      </c>
      <c r="P77" t="s">
        <v>67</v>
      </c>
      <c r="Q77" t="s">
        <v>67</v>
      </c>
      <c r="R77" t="s">
        <v>67</v>
      </c>
      <c r="S77" t="s">
        <v>67</v>
      </c>
      <c r="T77" t="s">
        <v>67</v>
      </c>
      <c r="U77" t="s">
        <v>67</v>
      </c>
    </row>
    <row r="78" spans="1:22" x14ac:dyDescent="0.25">
      <c r="A78" s="5" t="s">
        <v>175</v>
      </c>
      <c r="B78" s="5" t="s">
        <v>176</v>
      </c>
      <c r="C78">
        <v>931.87199999999996</v>
      </c>
      <c r="D78">
        <v>529.61410000000001</v>
      </c>
      <c r="E78">
        <v>695.11500000000001</v>
      </c>
      <c r="F78">
        <v>1064.5406</v>
      </c>
      <c r="G78">
        <v>603.0852000000001</v>
      </c>
      <c r="H78">
        <v>468.82049999999998</v>
      </c>
      <c r="I78">
        <v>478.24439999999993</v>
      </c>
      <c r="J78">
        <v>327.66799999999989</v>
      </c>
      <c r="K78">
        <v>196.215</v>
      </c>
      <c r="L78">
        <v>135.19999999999999</v>
      </c>
      <c r="M78">
        <v>234.61199999999999</v>
      </c>
      <c r="N78">
        <v>16828.560000000001</v>
      </c>
      <c r="O78">
        <v>-1174.8240000000001</v>
      </c>
      <c r="P78">
        <v>-1340.64</v>
      </c>
      <c r="Q78">
        <v>-8128.5119999999997</v>
      </c>
      <c r="R78">
        <v>-41.328000000000003</v>
      </c>
      <c r="S78">
        <v>-47.627999999999993</v>
      </c>
      <c r="T78" t="s">
        <v>67</v>
      </c>
      <c r="U78">
        <v>1145.3399999999999</v>
      </c>
    </row>
    <row r="79" spans="1:22" x14ac:dyDescent="0.25">
      <c r="A79" s="5" t="s">
        <v>177</v>
      </c>
      <c r="B79" s="5" t="s">
        <v>178</v>
      </c>
      <c r="C79">
        <v>-7.5499999999999829</v>
      </c>
      <c r="D79">
        <v>-1.2400000000000091</v>
      </c>
      <c r="E79">
        <v>-1.819999999999993</v>
      </c>
      <c r="F79">
        <v>-50.95</v>
      </c>
      <c r="G79">
        <v>-1.6500000000000059</v>
      </c>
      <c r="H79">
        <v>-6.0900000000000034</v>
      </c>
      <c r="I79">
        <v>-19.34</v>
      </c>
      <c r="J79">
        <v>-10.3</v>
      </c>
      <c r="K79">
        <v>-12.1</v>
      </c>
      <c r="L79">
        <v>-0.80000000000000071</v>
      </c>
      <c r="M79">
        <v>0</v>
      </c>
      <c r="N79">
        <v>0</v>
      </c>
      <c r="O79">
        <v>0</v>
      </c>
      <c r="P79">
        <v>0</v>
      </c>
      <c r="Q79">
        <v>0</v>
      </c>
      <c r="R79">
        <v>0</v>
      </c>
      <c r="S79">
        <v>0</v>
      </c>
      <c r="T79">
        <v>0</v>
      </c>
      <c r="U79">
        <v>0</v>
      </c>
    </row>
    <row r="80" spans="1:22" x14ac:dyDescent="0.25">
      <c r="A80" s="5" t="s">
        <v>179</v>
      </c>
      <c r="B80" s="5" t="s">
        <v>180</v>
      </c>
      <c r="C80">
        <v>4.17</v>
      </c>
      <c r="D80">
        <v>10.98</v>
      </c>
      <c r="E80">
        <v>54.46</v>
      </c>
      <c r="F80">
        <v>-24.83</v>
      </c>
      <c r="G80">
        <v>41.9</v>
      </c>
      <c r="H80">
        <v>25</v>
      </c>
      <c r="I80">
        <v>-9.68</v>
      </c>
      <c r="J80" t="s">
        <v>67</v>
      </c>
      <c r="K80">
        <v>86</v>
      </c>
      <c r="L80" t="s">
        <v>67</v>
      </c>
      <c r="M80" t="s">
        <v>67</v>
      </c>
      <c r="N80" t="s">
        <v>67</v>
      </c>
      <c r="O80" t="s">
        <v>67</v>
      </c>
      <c r="P80" t="s">
        <v>67</v>
      </c>
      <c r="Q80" t="s">
        <v>67</v>
      </c>
      <c r="R80" t="s">
        <v>67</v>
      </c>
      <c r="S80" t="s">
        <v>67</v>
      </c>
      <c r="T80">
        <v>184.51</v>
      </c>
      <c r="U80">
        <v>36.54</v>
      </c>
    </row>
    <row r="81" spans="1:21" x14ac:dyDescent="0.25">
      <c r="A81" s="5" t="s">
        <v>181</v>
      </c>
      <c r="B81" s="5" t="s">
        <v>182</v>
      </c>
      <c r="C81">
        <v>23.2</v>
      </c>
      <c r="D81">
        <v>13.54</v>
      </c>
      <c r="E81">
        <v>23.84</v>
      </c>
      <c r="F81">
        <v>14.02</v>
      </c>
      <c r="G81">
        <v>19.07</v>
      </c>
      <c r="H81">
        <v>5.1100000000000003</v>
      </c>
      <c r="I81">
        <v>25.44</v>
      </c>
      <c r="J81" t="s">
        <v>67</v>
      </c>
      <c r="K81" t="s">
        <v>67</v>
      </c>
      <c r="L81" t="s">
        <v>67</v>
      </c>
      <c r="M81" t="s">
        <v>67</v>
      </c>
      <c r="N81" t="s">
        <v>67</v>
      </c>
      <c r="O81" t="s">
        <v>67</v>
      </c>
      <c r="P81" t="s">
        <v>67</v>
      </c>
      <c r="Q81" t="s">
        <v>67</v>
      </c>
      <c r="R81" t="s">
        <v>67</v>
      </c>
      <c r="S81" t="s">
        <v>67</v>
      </c>
      <c r="T81" t="s">
        <v>67</v>
      </c>
      <c r="U81" t="s">
        <v>67</v>
      </c>
    </row>
    <row r="82" spans="1:21" x14ac:dyDescent="0.25">
      <c r="A82" s="5" t="s">
        <v>183</v>
      </c>
      <c r="B82" s="5" t="s">
        <v>184</v>
      </c>
      <c r="C82">
        <v>17.34</v>
      </c>
      <c r="D82">
        <v>21.5</v>
      </c>
      <c r="E82">
        <v>17.37</v>
      </c>
      <c r="F82">
        <v>6.48</v>
      </c>
      <c r="G82">
        <v>28.64</v>
      </c>
      <c r="H82" t="s">
        <v>67</v>
      </c>
      <c r="I82" t="s">
        <v>67</v>
      </c>
      <c r="J82" t="s">
        <v>67</v>
      </c>
      <c r="K82" t="s">
        <v>67</v>
      </c>
      <c r="L82" t="s">
        <v>67</v>
      </c>
      <c r="M82" t="s">
        <v>67</v>
      </c>
      <c r="N82" t="s">
        <v>67</v>
      </c>
      <c r="O82" t="s">
        <v>67</v>
      </c>
      <c r="P82" t="s">
        <v>67</v>
      </c>
      <c r="Q82" t="s">
        <v>67</v>
      </c>
      <c r="R82" t="s">
        <v>67</v>
      </c>
      <c r="S82" t="s">
        <v>67</v>
      </c>
      <c r="T82" t="s">
        <v>67</v>
      </c>
      <c r="U82" t="s">
        <v>67</v>
      </c>
    </row>
    <row r="83" spans="1:21" x14ac:dyDescent="0.25">
      <c r="A83" s="5" t="s">
        <v>185</v>
      </c>
      <c r="B83" s="5" t="s">
        <v>186</v>
      </c>
      <c r="C83" t="s">
        <v>67</v>
      </c>
      <c r="D83" t="s">
        <v>67</v>
      </c>
      <c r="E83" t="s">
        <v>67</v>
      </c>
      <c r="F83" t="s">
        <v>67</v>
      </c>
      <c r="G83" t="s">
        <v>67</v>
      </c>
      <c r="H83" t="s">
        <v>67</v>
      </c>
      <c r="I83" t="s">
        <v>67</v>
      </c>
      <c r="J83" t="s">
        <v>67</v>
      </c>
      <c r="K83" t="s">
        <v>67</v>
      </c>
      <c r="L83" t="s">
        <v>67</v>
      </c>
      <c r="M83" t="s">
        <v>67</v>
      </c>
      <c r="N83" t="s">
        <v>67</v>
      </c>
      <c r="O83" t="s">
        <v>67</v>
      </c>
      <c r="P83" t="s">
        <v>67</v>
      </c>
      <c r="Q83" t="s">
        <v>67</v>
      </c>
      <c r="R83" t="s">
        <v>67</v>
      </c>
      <c r="S83" t="s">
        <v>67</v>
      </c>
      <c r="T83" t="s">
        <v>67</v>
      </c>
      <c r="U83" t="s">
        <v>67</v>
      </c>
    </row>
    <row r="84" spans="1:21" x14ac:dyDescent="0.25">
      <c r="A84" s="5"/>
      <c r="B84" s="5"/>
    </row>
    <row r="85" spans="1:21" x14ac:dyDescent="0.25">
      <c r="A85" s="5"/>
      <c r="B85" s="5"/>
    </row>
    <row r="86" spans="1:21" x14ac:dyDescent="0.25">
      <c r="A86" s="5"/>
      <c r="B86" s="5"/>
    </row>
    <row r="87" spans="1:21" x14ac:dyDescent="0.25">
      <c r="A87" s="5"/>
      <c r="B87" s="5"/>
    </row>
    <row r="88" spans="1:21" x14ac:dyDescent="0.25">
      <c r="A88" s="5"/>
      <c r="B88" s="5"/>
    </row>
    <row r="89" spans="1:21" x14ac:dyDescent="0.25">
      <c r="A89" s="5" t="s">
        <v>197</v>
      </c>
      <c r="B89" s="5" t="s">
        <v>198</v>
      </c>
      <c r="C89">
        <v>27.65</v>
      </c>
      <c r="D89">
        <v>-18.54</v>
      </c>
      <c r="E89">
        <v>47.24</v>
      </c>
      <c r="F89">
        <v>13.5</v>
      </c>
      <c r="G89">
        <v>13.36</v>
      </c>
      <c r="H89">
        <v>46.37</v>
      </c>
      <c r="I89">
        <v>54.63</v>
      </c>
      <c r="J89">
        <v>54.14</v>
      </c>
      <c r="K89">
        <v>90</v>
      </c>
      <c r="L89">
        <v>-736.36</v>
      </c>
      <c r="M89">
        <v>-129.72999999999999</v>
      </c>
      <c r="N89">
        <v>-36.21</v>
      </c>
      <c r="O89">
        <v>-62.09</v>
      </c>
      <c r="P89">
        <v>-38.31</v>
      </c>
      <c r="Q89">
        <v>275.76</v>
      </c>
      <c r="R89">
        <v>-283.33</v>
      </c>
      <c r="S89">
        <v>-73.91</v>
      </c>
      <c r="T89">
        <v>6800</v>
      </c>
      <c r="U89">
        <v>-114.29</v>
      </c>
    </row>
    <row r="90" spans="1:21" x14ac:dyDescent="0.25">
      <c r="A90" s="5" t="s">
        <v>199</v>
      </c>
      <c r="B90" s="5" t="s">
        <v>200</v>
      </c>
      <c r="C90">
        <v>18.78</v>
      </c>
      <c r="D90">
        <v>14.07</v>
      </c>
      <c r="E90">
        <v>24.7</v>
      </c>
      <c r="F90">
        <v>24.41</v>
      </c>
      <c r="G90">
        <v>38.119999999999997</v>
      </c>
      <c r="H90">
        <v>51.71</v>
      </c>
      <c r="I90">
        <v>66.260000000000005</v>
      </c>
      <c r="J90">
        <v>-197.41</v>
      </c>
      <c r="K90">
        <v>-258.7</v>
      </c>
      <c r="L90">
        <v>-300.77</v>
      </c>
      <c r="M90">
        <v>-76.010000000000005</v>
      </c>
      <c r="N90">
        <v>-45.54</v>
      </c>
      <c r="O90">
        <v>58.45</v>
      </c>
      <c r="P90">
        <v>-15.29</v>
      </c>
      <c r="Q90">
        <v>-27.16</v>
      </c>
      <c r="R90">
        <v>2147.59</v>
      </c>
      <c r="S90">
        <v>2203.9299999999998</v>
      </c>
      <c r="T90" t="s">
        <v>67</v>
      </c>
      <c r="U90" t="s">
        <v>67</v>
      </c>
    </row>
    <row r="91" spans="1:21" x14ac:dyDescent="0.25">
      <c r="A91" s="5" t="s">
        <v>201</v>
      </c>
      <c r="B91" s="5" t="s">
        <v>202</v>
      </c>
      <c r="C91">
        <v>16.64</v>
      </c>
      <c r="D91">
        <v>20.39</v>
      </c>
      <c r="E91">
        <v>35.020000000000003</v>
      </c>
      <c r="F91">
        <v>36.4</v>
      </c>
      <c r="G91">
        <v>51.7</v>
      </c>
      <c r="H91">
        <v>-98.24</v>
      </c>
      <c r="I91">
        <v>-133.46</v>
      </c>
      <c r="J91">
        <v>-151.63</v>
      </c>
      <c r="K91">
        <v>-174.88</v>
      </c>
      <c r="L91">
        <v>-200.54</v>
      </c>
      <c r="M91">
        <v>1.88</v>
      </c>
      <c r="N91">
        <v>-28.84</v>
      </c>
      <c r="O91">
        <v>-36.380000000000003</v>
      </c>
      <c r="P91">
        <v>1336.04</v>
      </c>
      <c r="Q91">
        <v>1320.85</v>
      </c>
      <c r="R91" t="s">
        <v>67</v>
      </c>
      <c r="S91" t="s">
        <v>67</v>
      </c>
      <c r="T91" t="s">
        <v>67</v>
      </c>
      <c r="U91" t="s">
        <v>67</v>
      </c>
    </row>
    <row r="92" spans="1:21" x14ac:dyDescent="0.25">
      <c r="A92" s="5" t="s">
        <v>203</v>
      </c>
      <c r="B92" s="5" t="s">
        <v>204</v>
      </c>
      <c r="C92">
        <v>-40.799999999999997</v>
      </c>
      <c r="D92">
        <v>-56.54</v>
      </c>
      <c r="E92">
        <v>-58.31</v>
      </c>
      <c r="F92">
        <v>-69.239999999999995</v>
      </c>
      <c r="G92">
        <v>-74.42</v>
      </c>
      <c r="H92">
        <v>-48.18</v>
      </c>
      <c r="I92">
        <v>-81.150000000000006</v>
      </c>
      <c r="J92">
        <v>-94</v>
      </c>
      <c r="K92">
        <v>580.58000000000004</v>
      </c>
      <c r="L92">
        <v>560.15</v>
      </c>
      <c r="M92" t="s">
        <v>67</v>
      </c>
      <c r="N92" t="s">
        <v>67</v>
      </c>
      <c r="O92" t="s">
        <v>67</v>
      </c>
      <c r="P92" t="s">
        <v>67</v>
      </c>
      <c r="Q92" t="s">
        <v>67</v>
      </c>
      <c r="R92" t="s">
        <v>67</v>
      </c>
      <c r="S92" t="s">
        <v>67</v>
      </c>
      <c r="T92" t="s">
        <v>67</v>
      </c>
      <c r="U92" t="s">
        <v>67</v>
      </c>
    </row>
    <row r="93" spans="1:21" x14ac:dyDescent="0.25">
      <c r="A93" s="5" t="s">
        <v>205</v>
      </c>
      <c r="B93" s="5" t="s">
        <v>206</v>
      </c>
      <c r="C93">
        <v>66.260000000000005</v>
      </c>
      <c r="D93">
        <v>-24.54</v>
      </c>
      <c r="E93">
        <v>-35.630000000000003</v>
      </c>
      <c r="F93">
        <v>5.38</v>
      </c>
      <c r="G93">
        <v>25.83</v>
      </c>
      <c r="H93">
        <v>-10.06</v>
      </c>
      <c r="I93">
        <v>4.28</v>
      </c>
      <c r="J93">
        <v>31.46</v>
      </c>
      <c r="K93">
        <v>-0.96</v>
      </c>
      <c r="L93">
        <v>-44.15</v>
      </c>
      <c r="M93">
        <v>-98.61</v>
      </c>
      <c r="N93">
        <v>-1532.43</v>
      </c>
      <c r="O93">
        <v>-12.37</v>
      </c>
      <c r="P93">
        <v>-83.51</v>
      </c>
      <c r="Q93">
        <v>19568.29</v>
      </c>
      <c r="R93">
        <v>-13.23</v>
      </c>
      <c r="S93" t="s">
        <v>67</v>
      </c>
      <c r="T93" t="s">
        <v>67</v>
      </c>
      <c r="U93">
        <v>-101.59</v>
      </c>
    </row>
    <row r="94" spans="1:21" x14ac:dyDescent="0.25">
      <c r="A94" s="5" t="s">
        <v>207</v>
      </c>
      <c r="B94" s="5" t="s">
        <v>208</v>
      </c>
      <c r="C94">
        <v>2.0299999999999998</v>
      </c>
      <c r="D94">
        <v>-18.260000000000002</v>
      </c>
      <c r="E94">
        <v>-1.47</v>
      </c>
      <c r="F94">
        <v>7.05</v>
      </c>
      <c r="G94">
        <v>6.68</v>
      </c>
      <c r="H94">
        <v>8.56</v>
      </c>
      <c r="I94">
        <v>11.59</v>
      </c>
      <c r="J94">
        <v>-4.55</v>
      </c>
      <c r="K94">
        <v>-47.91</v>
      </c>
      <c r="L94">
        <v>-558.4</v>
      </c>
      <c r="M94">
        <v>-547.79999999999995</v>
      </c>
      <c r="N94">
        <v>-542.77</v>
      </c>
      <c r="O94">
        <v>6490.8</v>
      </c>
      <c r="P94">
        <v>6490.52</v>
      </c>
      <c r="Q94" t="s">
        <v>67</v>
      </c>
      <c r="R94" t="s">
        <v>67</v>
      </c>
      <c r="S94" t="s">
        <v>67</v>
      </c>
      <c r="T94" t="s">
        <v>67</v>
      </c>
      <c r="U94" t="s">
        <v>67</v>
      </c>
    </row>
    <row r="95" spans="1:21" x14ac:dyDescent="0.25">
      <c r="A95" s="5" t="s">
        <v>209</v>
      </c>
      <c r="B95" s="5" t="s">
        <v>210</v>
      </c>
      <c r="C95">
        <v>7.46</v>
      </c>
      <c r="D95">
        <v>-7.8</v>
      </c>
      <c r="E95">
        <v>-2.04</v>
      </c>
      <c r="F95">
        <v>11.38</v>
      </c>
      <c r="G95">
        <v>10.11</v>
      </c>
      <c r="H95">
        <v>-3.89</v>
      </c>
      <c r="I95">
        <v>-21.6</v>
      </c>
      <c r="J95">
        <v>-328.94</v>
      </c>
      <c r="K95">
        <v>-337.7</v>
      </c>
      <c r="L95">
        <v>-354.21</v>
      </c>
      <c r="M95">
        <v>3568.27</v>
      </c>
      <c r="N95">
        <v>3585.35</v>
      </c>
      <c r="O95" t="s">
        <v>67</v>
      </c>
      <c r="P95" t="s">
        <v>67</v>
      </c>
      <c r="Q95" t="s">
        <v>67</v>
      </c>
      <c r="R95" t="s">
        <v>67</v>
      </c>
      <c r="S95" t="s">
        <v>67</v>
      </c>
      <c r="T95" t="s">
        <v>67</v>
      </c>
      <c r="U95" t="s">
        <v>67</v>
      </c>
    </row>
    <row r="96" spans="1:21" x14ac:dyDescent="0.25">
      <c r="A96" s="5" t="s">
        <v>211</v>
      </c>
      <c r="B96" s="5" t="s">
        <v>212</v>
      </c>
      <c r="C96">
        <v>1.79</v>
      </c>
      <c r="D96">
        <v>-14.7</v>
      </c>
      <c r="E96">
        <v>-165.49</v>
      </c>
      <c r="F96">
        <v>-163.16</v>
      </c>
      <c r="G96">
        <v>-172.05</v>
      </c>
      <c r="H96">
        <v>1782.19</v>
      </c>
      <c r="I96">
        <v>1781.88</v>
      </c>
      <c r="J96" t="s">
        <v>67</v>
      </c>
      <c r="K96" t="s">
        <v>67</v>
      </c>
      <c r="L96" t="s">
        <v>67</v>
      </c>
      <c r="M96" t="s">
        <v>67</v>
      </c>
      <c r="N96" t="s">
        <v>67</v>
      </c>
      <c r="O96" t="s">
        <v>67</v>
      </c>
      <c r="P96" t="s">
        <v>67</v>
      </c>
      <c r="Q96" t="s">
        <v>67</v>
      </c>
      <c r="R96" t="s">
        <v>67</v>
      </c>
      <c r="S96" t="s">
        <v>67</v>
      </c>
      <c r="T96" t="s">
        <v>67</v>
      </c>
      <c r="U96" t="s">
        <v>67</v>
      </c>
    </row>
    <row r="97" spans="1:22" x14ac:dyDescent="0.25">
      <c r="A97" s="5" t="s">
        <v>213</v>
      </c>
      <c r="B97" s="5" t="s">
        <v>214</v>
      </c>
      <c r="C97">
        <v>56.2</v>
      </c>
      <c r="D97">
        <v>93.6</v>
      </c>
      <c r="E97">
        <v>94.6</v>
      </c>
      <c r="F97">
        <v>103.6</v>
      </c>
      <c r="G97">
        <v>53.5</v>
      </c>
      <c r="H97">
        <v>76.599999999999994</v>
      </c>
      <c r="I97">
        <v>37.799999999999997</v>
      </c>
      <c r="J97">
        <v>27.1</v>
      </c>
      <c r="K97">
        <v>24.6</v>
      </c>
      <c r="L97">
        <v>23.8</v>
      </c>
      <c r="M97">
        <v>27.4</v>
      </c>
      <c r="N97">
        <v>36.299999999999997</v>
      </c>
      <c r="O97">
        <v>32.6</v>
      </c>
      <c r="P97">
        <v>36.5</v>
      </c>
      <c r="Q97">
        <v>13.3</v>
      </c>
      <c r="R97">
        <v>2.9</v>
      </c>
      <c r="S97">
        <v>3.1</v>
      </c>
      <c r="T97">
        <v>3.8</v>
      </c>
      <c r="U97">
        <v>41.2</v>
      </c>
      <c r="V97">
        <v>10.9</v>
      </c>
    </row>
  </sheetData>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L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10" customWidth="1"/>
  </cols>
  <sheetData>
    <row r="1" spans="1:12" ht="18.75" customHeight="1" x14ac:dyDescent="0.3">
      <c r="A1" s="1" t="s">
        <v>1695</v>
      </c>
      <c r="B1" s="2" t="s">
        <v>1696</v>
      </c>
      <c r="C1" s="2"/>
      <c r="D1" s="2"/>
      <c r="E1" s="2"/>
      <c r="F1" s="2" t="str">
        <f>HYPERLINK("dax-30_Stock_Data_EUR.xlsx#INDEX!A1", "Back to INDEX")</f>
        <v>Back to INDEX</v>
      </c>
      <c r="G1" s="2"/>
      <c r="H1" s="2"/>
      <c r="I1" s="2"/>
      <c r="J1" s="2"/>
      <c r="K1" s="2"/>
      <c r="L1" s="2"/>
    </row>
    <row r="2" spans="1:12" x14ac:dyDescent="0.25">
      <c r="A2" s="3"/>
      <c r="B2" s="4"/>
      <c r="C2" s="4"/>
      <c r="D2" s="4"/>
      <c r="E2" s="4"/>
      <c r="F2" s="4"/>
      <c r="G2" s="4"/>
      <c r="H2" s="4"/>
      <c r="I2" s="4"/>
      <c r="J2" s="4"/>
      <c r="K2" s="4"/>
      <c r="L2" s="4"/>
    </row>
    <row r="3" spans="1:12" x14ac:dyDescent="0.25">
      <c r="A3" s="5" t="s">
        <v>3</v>
      </c>
      <c r="C3" s="5" t="s">
        <v>4</v>
      </c>
      <c r="D3" s="5"/>
      <c r="G3" s="5" t="s">
        <v>5</v>
      </c>
      <c r="H3" s="5"/>
      <c r="J3" s="5" t="s">
        <v>6</v>
      </c>
      <c r="K3" s="5"/>
    </row>
    <row r="4" spans="1:12" x14ac:dyDescent="0.25">
      <c r="A4" s="5" t="s">
        <v>7</v>
      </c>
      <c r="B4" t="s">
        <v>307</v>
      </c>
      <c r="C4" s="5" t="s">
        <v>9</v>
      </c>
      <c r="D4" s="5"/>
      <c r="E4" t="s">
        <v>1697</v>
      </c>
      <c r="G4" t="s">
        <v>878</v>
      </c>
      <c r="H4" t="s">
        <v>12</v>
      </c>
      <c r="J4" t="s">
        <v>1294</v>
      </c>
      <c r="L4" t="s">
        <v>1698</v>
      </c>
    </row>
    <row r="5" spans="1:12" x14ac:dyDescent="0.25">
      <c r="A5" s="5" t="s">
        <v>15</v>
      </c>
      <c r="B5" t="s">
        <v>1699</v>
      </c>
      <c r="C5" s="5" t="s">
        <v>17</v>
      </c>
      <c r="D5" s="5"/>
      <c r="E5" t="s">
        <v>1700</v>
      </c>
      <c r="G5" t="s">
        <v>449</v>
      </c>
      <c r="H5" t="s">
        <v>20</v>
      </c>
      <c r="J5" t="s">
        <v>225</v>
      </c>
      <c r="L5" t="s">
        <v>451</v>
      </c>
    </row>
    <row r="6" spans="1:12" x14ac:dyDescent="0.25">
      <c r="A6" s="5" t="s">
        <v>23</v>
      </c>
      <c r="B6" t="s">
        <v>67</v>
      </c>
      <c r="C6" s="5" t="s">
        <v>25</v>
      </c>
      <c r="D6" s="5"/>
      <c r="E6" t="s">
        <v>1701</v>
      </c>
      <c r="G6" t="s">
        <v>1702</v>
      </c>
      <c r="H6" t="s">
        <v>454</v>
      </c>
      <c r="J6" t="s">
        <v>21</v>
      </c>
      <c r="L6" t="s">
        <v>1703</v>
      </c>
    </row>
    <row r="7" spans="1:12" x14ac:dyDescent="0.25">
      <c r="A7" s="5" t="s">
        <v>29</v>
      </c>
      <c r="B7" t="s">
        <v>277</v>
      </c>
      <c r="C7" s="5" t="s">
        <v>31</v>
      </c>
      <c r="D7" s="5"/>
      <c r="E7" t="s">
        <v>1704</v>
      </c>
      <c r="G7" t="s">
        <v>638</v>
      </c>
      <c r="H7" t="s">
        <v>34</v>
      </c>
    </row>
    <row r="8" spans="1:12" x14ac:dyDescent="0.25">
      <c r="A8" s="5" t="s">
        <v>35</v>
      </c>
      <c r="B8" t="s">
        <v>36</v>
      </c>
      <c r="C8" s="5" t="s">
        <v>37</v>
      </c>
      <c r="D8" s="5"/>
      <c r="E8" t="s">
        <v>1705</v>
      </c>
      <c r="G8" t="s">
        <v>1706</v>
      </c>
      <c r="H8" t="s">
        <v>28</v>
      </c>
    </row>
    <row r="9" spans="1:12" x14ac:dyDescent="0.25">
      <c r="A9" s="5" t="s">
        <v>41</v>
      </c>
      <c r="B9" t="s">
        <v>42</v>
      </c>
      <c r="C9" s="5" t="s">
        <v>47</v>
      </c>
      <c r="D9" s="5"/>
      <c r="E9" t="s">
        <v>1707</v>
      </c>
      <c r="G9" t="s">
        <v>1708</v>
      </c>
      <c r="H9" t="s">
        <v>454</v>
      </c>
    </row>
    <row r="10" spans="1:12" x14ac:dyDescent="0.25">
      <c r="A10" s="5" t="s">
        <v>45</v>
      </c>
      <c r="B10" t="s">
        <v>611</v>
      </c>
      <c r="C10" s="5" t="s">
        <v>642</v>
      </c>
      <c r="D10" s="5" t="s">
        <v>40</v>
      </c>
    </row>
    <row r="11" spans="1:12" x14ac:dyDescent="0.25">
      <c r="A11" s="5" t="s">
        <v>49</v>
      </c>
      <c r="B11" t="s">
        <v>613</v>
      </c>
    </row>
    <row r="12" spans="1:12" x14ac:dyDescent="0.25">
      <c r="A12" s="5" t="s">
        <v>51</v>
      </c>
      <c r="B12" t="s">
        <v>292</v>
      </c>
    </row>
    <row r="13" spans="1:12" x14ac:dyDescent="0.25">
      <c r="A13" s="5" t="s">
        <v>53</v>
      </c>
      <c r="B13" t="s">
        <v>1709</v>
      </c>
    </row>
    <row r="14" spans="1:12" x14ac:dyDescent="0.25">
      <c r="A14" s="5" t="s">
        <v>55</v>
      </c>
      <c r="B14" t="s">
        <v>1710</v>
      </c>
    </row>
    <row r="15" spans="1:12" x14ac:dyDescent="0.25">
      <c r="A15" s="5" t="s">
        <v>57</v>
      </c>
      <c r="B15" t="s">
        <v>1711</v>
      </c>
    </row>
    <row r="16" spans="1:12" x14ac:dyDescent="0.25">
      <c r="A16" s="5" t="s">
        <v>59</v>
      </c>
      <c r="B16" t="s">
        <v>1712</v>
      </c>
    </row>
    <row r="17" spans="1:12" x14ac:dyDescent="0.25">
      <c r="A17" s="5" t="s">
        <v>61</v>
      </c>
      <c r="B17" t="s">
        <v>1713</v>
      </c>
    </row>
    <row r="18" spans="1:12" x14ac:dyDescent="0.25">
      <c r="A18" s="3"/>
      <c r="B18" s="4"/>
      <c r="C18" s="4"/>
      <c r="D18" s="4"/>
      <c r="E18" s="4"/>
      <c r="F18" s="4"/>
      <c r="G18" s="4"/>
      <c r="H18" s="4"/>
      <c r="I18" s="4"/>
      <c r="J18" s="4"/>
      <c r="K18" s="4"/>
      <c r="L18" s="4"/>
    </row>
    <row r="19" spans="1:12" x14ac:dyDescent="0.25">
      <c r="A19" s="5" t="s">
        <v>63</v>
      </c>
      <c r="B19" s="5" t="s">
        <v>64</v>
      </c>
      <c r="C19" s="5">
        <v>2019</v>
      </c>
      <c r="D19" s="5">
        <v>2018</v>
      </c>
      <c r="E19" s="5">
        <v>2017</v>
      </c>
      <c r="F19" s="5">
        <v>2016</v>
      </c>
      <c r="G19" s="5">
        <v>2015</v>
      </c>
      <c r="H19" s="5">
        <v>2014</v>
      </c>
      <c r="I19" s="5">
        <v>2013</v>
      </c>
      <c r="J19" s="5">
        <v>2012</v>
      </c>
      <c r="K19" s="5">
        <v>2011</v>
      </c>
      <c r="L19" s="5">
        <v>2010</v>
      </c>
    </row>
    <row r="20" spans="1:12" x14ac:dyDescent="0.25">
      <c r="A20" s="5" t="s">
        <v>65</v>
      </c>
      <c r="B20" s="5" t="s">
        <v>66</v>
      </c>
      <c r="C20">
        <v>13108</v>
      </c>
      <c r="D20">
        <v>15024</v>
      </c>
      <c r="E20">
        <v>14419</v>
      </c>
      <c r="F20">
        <v>12732</v>
      </c>
      <c r="G20">
        <v>13507</v>
      </c>
      <c r="H20">
        <v>12917</v>
      </c>
      <c r="I20">
        <v>12874</v>
      </c>
      <c r="J20">
        <v>13629</v>
      </c>
      <c r="K20">
        <v>14540</v>
      </c>
      <c r="L20">
        <v>13300</v>
      </c>
    </row>
    <row r="21" spans="1:12" x14ac:dyDescent="0.25">
      <c r="A21" s="5" t="s">
        <v>299</v>
      </c>
      <c r="B21" s="5" t="s">
        <v>300</v>
      </c>
      <c r="C21">
        <v>3695</v>
      </c>
      <c r="D21">
        <v>4625</v>
      </c>
      <c r="E21">
        <v>4481</v>
      </c>
      <c r="F21">
        <v>4198</v>
      </c>
      <c r="G21">
        <v>4411</v>
      </c>
      <c r="H21">
        <v>3609</v>
      </c>
      <c r="I21">
        <v>3564</v>
      </c>
      <c r="J21">
        <v>3929</v>
      </c>
      <c r="K21">
        <v>4293</v>
      </c>
      <c r="L21">
        <v>3860</v>
      </c>
    </row>
    <row r="22" spans="1:12" x14ac:dyDescent="0.25">
      <c r="A22" s="5" t="s">
        <v>68</v>
      </c>
      <c r="B22" s="5" t="s">
        <v>69</v>
      </c>
      <c r="C22">
        <v>1086</v>
      </c>
      <c r="D22">
        <v>1367</v>
      </c>
      <c r="E22">
        <v>1219</v>
      </c>
      <c r="F22">
        <v>1337</v>
      </c>
      <c r="G22">
        <v>1679</v>
      </c>
      <c r="H22">
        <v>1046</v>
      </c>
      <c r="I22">
        <v>1021</v>
      </c>
      <c r="J22">
        <v>1877</v>
      </c>
      <c r="K22">
        <v>1837</v>
      </c>
      <c r="L22">
        <v>1339</v>
      </c>
    </row>
    <row r="23" spans="1:12" x14ac:dyDescent="0.25">
      <c r="A23" s="5" t="s">
        <v>70</v>
      </c>
      <c r="B23" s="5" t="s">
        <v>71</v>
      </c>
      <c r="C23">
        <v>-132</v>
      </c>
      <c r="D23">
        <v>-165</v>
      </c>
      <c r="E23">
        <v>-192</v>
      </c>
      <c r="F23">
        <v>-213</v>
      </c>
      <c r="G23">
        <v>-238</v>
      </c>
      <c r="H23">
        <v>-204</v>
      </c>
      <c r="I23">
        <v>-185</v>
      </c>
      <c r="J23">
        <v>-265</v>
      </c>
      <c r="K23">
        <v>-294</v>
      </c>
      <c r="L23">
        <v>-364</v>
      </c>
    </row>
    <row r="24" spans="1:12" x14ac:dyDescent="0.25">
      <c r="A24" s="5" t="s">
        <v>72</v>
      </c>
      <c r="B24" s="5" t="s">
        <v>73</v>
      </c>
      <c r="C24">
        <v>954</v>
      </c>
      <c r="D24">
        <v>1202</v>
      </c>
      <c r="E24">
        <v>1027</v>
      </c>
      <c r="F24">
        <v>1124</v>
      </c>
      <c r="G24">
        <v>1441</v>
      </c>
      <c r="H24">
        <v>842</v>
      </c>
      <c r="I24">
        <v>836</v>
      </c>
      <c r="J24">
        <v>1612</v>
      </c>
      <c r="K24">
        <v>1543</v>
      </c>
      <c r="L24">
        <v>975</v>
      </c>
    </row>
    <row r="25" spans="1:12" x14ac:dyDescent="0.25">
      <c r="A25" s="5" t="s">
        <v>74</v>
      </c>
      <c r="B25" s="5" t="s">
        <v>75</v>
      </c>
      <c r="C25">
        <v>180</v>
      </c>
      <c r="D25">
        <v>250</v>
      </c>
      <c r="E25">
        <v>293</v>
      </c>
      <c r="F25">
        <v>362</v>
      </c>
      <c r="G25">
        <v>422</v>
      </c>
      <c r="H25">
        <v>252</v>
      </c>
      <c r="I25">
        <v>220</v>
      </c>
      <c r="J25">
        <v>460</v>
      </c>
      <c r="K25">
        <v>451</v>
      </c>
      <c r="L25">
        <v>175</v>
      </c>
    </row>
    <row r="26" spans="1:12" x14ac:dyDescent="0.25">
      <c r="A26" s="5" t="s">
        <v>76</v>
      </c>
      <c r="B26" s="5" t="s">
        <v>77</v>
      </c>
      <c r="C26">
        <v>774</v>
      </c>
      <c r="D26">
        <v>952</v>
      </c>
      <c r="E26">
        <v>734</v>
      </c>
      <c r="F26">
        <v>762</v>
      </c>
      <c r="G26">
        <v>1019</v>
      </c>
      <c r="H26">
        <v>590</v>
      </c>
      <c r="I26">
        <v>616</v>
      </c>
      <c r="J26">
        <v>1152</v>
      </c>
      <c r="K26">
        <v>1092</v>
      </c>
      <c r="L26">
        <v>800</v>
      </c>
    </row>
    <row r="27" spans="1:12" x14ac:dyDescent="0.25">
      <c r="A27" s="5" t="s">
        <v>78</v>
      </c>
      <c r="B27" s="5" t="s">
        <v>79</v>
      </c>
      <c r="C27">
        <v>-21</v>
      </c>
      <c r="D27">
        <v>-22</v>
      </c>
      <c r="E27">
        <v>-17</v>
      </c>
      <c r="F27">
        <v>-14</v>
      </c>
      <c r="G27">
        <v>-11</v>
      </c>
      <c r="H27">
        <v>-13</v>
      </c>
      <c r="I27">
        <v>41</v>
      </c>
      <c r="J27">
        <v>-3</v>
      </c>
      <c r="K27">
        <v>-3</v>
      </c>
      <c r="L27">
        <v>-59</v>
      </c>
    </row>
    <row r="28" spans="1:12" x14ac:dyDescent="0.25">
      <c r="A28" s="5" t="s">
        <v>80</v>
      </c>
      <c r="B28" s="5" t="s">
        <v>81</v>
      </c>
      <c r="C28">
        <v>2106</v>
      </c>
      <c r="D28">
        <v>932</v>
      </c>
      <c r="E28">
        <v>717</v>
      </c>
      <c r="F28">
        <v>844</v>
      </c>
      <c r="G28">
        <v>991</v>
      </c>
      <c r="H28">
        <v>568</v>
      </c>
      <c r="I28">
        <v>2054</v>
      </c>
      <c r="J28">
        <v>1164</v>
      </c>
      <c r="K28">
        <v>1011</v>
      </c>
      <c r="L28">
        <v>734</v>
      </c>
    </row>
    <row r="29" spans="1:12" x14ac:dyDescent="0.25">
      <c r="A29" s="5" t="s">
        <v>82</v>
      </c>
      <c r="B29" s="5" t="s">
        <v>83</v>
      </c>
      <c r="C29">
        <v>6608</v>
      </c>
      <c r="D29">
        <v>5593</v>
      </c>
      <c r="E29">
        <v>5432</v>
      </c>
      <c r="F29">
        <v>8808</v>
      </c>
      <c r="G29">
        <v>6685</v>
      </c>
      <c r="H29">
        <v>5434</v>
      </c>
      <c r="I29">
        <v>6078</v>
      </c>
      <c r="J29">
        <v>5712</v>
      </c>
      <c r="K29">
        <v>5918</v>
      </c>
      <c r="L29">
        <v>9804</v>
      </c>
    </row>
    <row r="30" spans="1:12" x14ac:dyDescent="0.25">
      <c r="A30" s="5" t="s">
        <v>84</v>
      </c>
      <c r="B30" s="5" t="s">
        <v>85</v>
      </c>
      <c r="C30">
        <v>15415</v>
      </c>
      <c r="D30">
        <v>14689</v>
      </c>
      <c r="E30">
        <v>14507</v>
      </c>
      <c r="F30">
        <v>10837</v>
      </c>
      <c r="G30">
        <v>10320</v>
      </c>
      <c r="H30">
        <v>10251</v>
      </c>
      <c r="I30">
        <v>9820</v>
      </c>
      <c r="J30">
        <v>10951</v>
      </c>
      <c r="K30">
        <v>11026</v>
      </c>
      <c r="L30">
        <v>10739</v>
      </c>
    </row>
    <row r="31" spans="1:12" x14ac:dyDescent="0.25">
      <c r="A31" s="5" t="s">
        <v>86</v>
      </c>
      <c r="B31" s="5" t="s">
        <v>87</v>
      </c>
      <c r="C31">
        <v>22023</v>
      </c>
      <c r="D31">
        <v>20282</v>
      </c>
      <c r="E31">
        <v>19939</v>
      </c>
      <c r="F31">
        <v>19645</v>
      </c>
      <c r="G31">
        <v>17005</v>
      </c>
      <c r="H31">
        <v>15685</v>
      </c>
      <c r="I31">
        <v>15898</v>
      </c>
      <c r="J31">
        <v>16663</v>
      </c>
      <c r="K31">
        <v>16944</v>
      </c>
      <c r="L31">
        <v>20543</v>
      </c>
    </row>
    <row r="32" spans="1:12" x14ac:dyDescent="0.25">
      <c r="A32" s="5" t="s">
        <v>88</v>
      </c>
      <c r="B32" s="5" t="s">
        <v>89</v>
      </c>
      <c r="C32">
        <v>3554</v>
      </c>
      <c r="D32">
        <v>3354</v>
      </c>
      <c r="E32">
        <v>3278</v>
      </c>
      <c r="F32">
        <v>3195</v>
      </c>
      <c r="G32">
        <v>3076</v>
      </c>
      <c r="H32">
        <v>2922</v>
      </c>
      <c r="I32">
        <v>3654</v>
      </c>
      <c r="J32">
        <v>4217</v>
      </c>
      <c r="K32">
        <v>3386</v>
      </c>
      <c r="L32">
        <v>6447</v>
      </c>
    </row>
    <row r="33" spans="1:12" x14ac:dyDescent="0.25">
      <c r="A33" s="5" t="s">
        <v>90</v>
      </c>
      <c r="B33" s="5" t="s">
        <v>91</v>
      </c>
      <c r="C33">
        <v>9409</v>
      </c>
      <c r="D33">
        <v>9103</v>
      </c>
      <c r="E33">
        <v>9134</v>
      </c>
      <c r="F33">
        <v>8700</v>
      </c>
      <c r="G33">
        <v>6353</v>
      </c>
      <c r="H33">
        <v>6241</v>
      </c>
      <c r="I33">
        <v>5397</v>
      </c>
      <c r="J33">
        <v>5617</v>
      </c>
      <c r="K33">
        <v>7484</v>
      </c>
      <c r="L33">
        <v>8127</v>
      </c>
    </row>
    <row r="34" spans="1:12" x14ac:dyDescent="0.25">
      <c r="A34" s="5" t="s">
        <v>92</v>
      </c>
      <c r="B34" s="5" t="s">
        <v>93</v>
      </c>
      <c r="C34">
        <v>12963</v>
      </c>
      <c r="D34">
        <v>12457</v>
      </c>
      <c r="E34">
        <v>12412</v>
      </c>
      <c r="F34">
        <v>11895</v>
      </c>
      <c r="G34">
        <v>9429</v>
      </c>
      <c r="H34">
        <v>9163</v>
      </c>
      <c r="I34">
        <v>9051</v>
      </c>
      <c r="J34">
        <v>9834</v>
      </c>
      <c r="K34">
        <v>10870</v>
      </c>
      <c r="L34">
        <v>14574</v>
      </c>
    </row>
    <row r="35" spans="1:12" x14ac:dyDescent="0.25">
      <c r="A35" s="5" t="s">
        <v>78</v>
      </c>
      <c r="B35" s="5" t="s">
        <v>79</v>
      </c>
      <c r="C35">
        <v>90</v>
      </c>
      <c r="D35">
        <v>96</v>
      </c>
      <c r="E35">
        <v>88</v>
      </c>
      <c r="F35">
        <v>92</v>
      </c>
      <c r="G35">
        <v>83</v>
      </c>
      <c r="H35">
        <v>95</v>
      </c>
      <c r="I35">
        <v>78</v>
      </c>
      <c r="J35">
        <v>111</v>
      </c>
      <c r="K35">
        <v>93</v>
      </c>
      <c r="L35">
        <v>593</v>
      </c>
    </row>
    <row r="36" spans="1:12" x14ac:dyDescent="0.25">
      <c r="A36" s="5" t="s">
        <v>94</v>
      </c>
      <c r="B36" s="5" t="s">
        <v>95</v>
      </c>
      <c r="C36">
        <v>8970</v>
      </c>
      <c r="D36">
        <v>7729</v>
      </c>
      <c r="E36">
        <v>7439</v>
      </c>
      <c r="F36">
        <v>7658</v>
      </c>
      <c r="G36">
        <v>7493</v>
      </c>
      <c r="H36">
        <v>6427</v>
      </c>
      <c r="I36">
        <v>6769</v>
      </c>
      <c r="J36">
        <v>6718</v>
      </c>
      <c r="K36">
        <v>5981</v>
      </c>
      <c r="L36">
        <v>5376</v>
      </c>
    </row>
    <row r="37" spans="1:12" x14ac:dyDescent="0.25">
      <c r="A37" s="5" t="s">
        <v>96</v>
      </c>
      <c r="B37" s="5" t="s">
        <v>97</v>
      </c>
      <c r="C37">
        <v>22023</v>
      </c>
      <c r="D37">
        <v>20282</v>
      </c>
      <c r="E37">
        <v>19939</v>
      </c>
      <c r="F37">
        <v>19645</v>
      </c>
      <c r="G37">
        <v>17005</v>
      </c>
      <c r="H37">
        <v>15685</v>
      </c>
      <c r="I37">
        <v>15898</v>
      </c>
      <c r="J37">
        <v>16663</v>
      </c>
      <c r="K37">
        <v>16944</v>
      </c>
      <c r="L37">
        <v>20543</v>
      </c>
    </row>
    <row r="38" spans="1:12" x14ac:dyDescent="0.25">
      <c r="A38" s="5" t="s">
        <v>98</v>
      </c>
      <c r="B38" s="5" t="s">
        <v>99</v>
      </c>
      <c r="C38">
        <v>466</v>
      </c>
      <c r="D38">
        <v>466</v>
      </c>
      <c r="E38">
        <v>466</v>
      </c>
      <c r="F38">
        <v>466</v>
      </c>
      <c r="G38">
        <v>466</v>
      </c>
      <c r="H38">
        <v>466</v>
      </c>
      <c r="I38">
        <v>466</v>
      </c>
      <c r="J38">
        <v>466</v>
      </c>
      <c r="K38">
        <v>466</v>
      </c>
      <c r="L38">
        <v>466</v>
      </c>
    </row>
    <row r="39" spans="1:12" x14ac:dyDescent="0.25">
      <c r="A39" s="5" t="s">
        <v>100</v>
      </c>
      <c r="B39" s="5" t="s">
        <v>101</v>
      </c>
      <c r="C39">
        <v>466</v>
      </c>
      <c r="D39">
        <v>466</v>
      </c>
      <c r="E39">
        <v>466</v>
      </c>
      <c r="F39">
        <v>466</v>
      </c>
      <c r="G39">
        <v>466</v>
      </c>
      <c r="H39">
        <v>466</v>
      </c>
      <c r="I39">
        <v>466</v>
      </c>
      <c r="J39">
        <v>466</v>
      </c>
      <c r="K39">
        <v>466</v>
      </c>
      <c r="L39">
        <v>466</v>
      </c>
    </row>
    <row r="40" spans="1:12" x14ac:dyDescent="0.25">
      <c r="A40" s="5" t="s">
        <v>102</v>
      </c>
      <c r="B40" s="5" t="s">
        <v>103</v>
      </c>
      <c r="C40">
        <v>2.0499999999999998</v>
      </c>
      <c r="D40">
        <v>2.58</v>
      </c>
      <c r="E40">
        <v>2.2000000000000002</v>
      </c>
      <c r="F40">
        <v>2.41</v>
      </c>
      <c r="G40">
        <v>3.09</v>
      </c>
      <c r="H40">
        <v>1.81</v>
      </c>
      <c r="I40">
        <v>1.79</v>
      </c>
      <c r="J40">
        <v>3.46</v>
      </c>
      <c r="K40">
        <v>3.31</v>
      </c>
      <c r="L40">
        <v>2.09</v>
      </c>
    </row>
    <row r="41" spans="1:12" x14ac:dyDescent="0.25">
      <c r="A41" s="5" t="s">
        <v>104</v>
      </c>
      <c r="B41" s="5" t="s">
        <v>105</v>
      </c>
      <c r="C41">
        <v>4.5199999999999996</v>
      </c>
      <c r="D41">
        <v>2</v>
      </c>
      <c r="E41">
        <v>1.53</v>
      </c>
      <c r="F41">
        <v>1.81</v>
      </c>
      <c r="G41">
        <v>2.13</v>
      </c>
      <c r="H41">
        <v>1.22</v>
      </c>
      <c r="I41">
        <v>4.41</v>
      </c>
      <c r="J41">
        <v>2.5</v>
      </c>
      <c r="K41">
        <v>2.17</v>
      </c>
      <c r="L41">
        <v>1.58</v>
      </c>
    </row>
    <row r="42" spans="1:12" x14ac:dyDescent="0.25">
      <c r="A42" s="5" t="s">
        <v>106</v>
      </c>
      <c r="B42" s="5" t="s">
        <v>107</v>
      </c>
      <c r="C42">
        <v>4.5199999999999996</v>
      </c>
      <c r="D42">
        <v>2</v>
      </c>
      <c r="E42">
        <v>1.53</v>
      </c>
      <c r="F42">
        <v>1.81</v>
      </c>
      <c r="G42">
        <v>2.13</v>
      </c>
      <c r="H42">
        <v>1.22</v>
      </c>
      <c r="I42">
        <v>4.41</v>
      </c>
      <c r="J42">
        <v>2.5</v>
      </c>
      <c r="K42">
        <v>2.17</v>
      </c>
      <c r="L42">
        <v>1.58</v>
      </c>
    </row>
    <row r="43" spans="1:12" x14ac:dyDescent="0.25">
      <c r="A43" s="5" t="s">
        <v>108</v>
      </c>
      <c r="B43" s="5" t="s">
        <v>109</v>
      </c>
      <c r="C43">
        <v>1.1499999999999999</v>
      </c>
      <c r="D43">
        <v>1.1499999999999999</v>
      </c>
      <c r="E43">
        <v>1.1499999999999999</v>
      </c>
      <c r="F43">
        <v>1.1499999999999999</v>
      </c>
      <c r="G43">
        <v>1.1499999999999999</v>
      </c>
      <c r="H43">
        <v>1</v>
      </c>
      <c r="I43">
        <v>1</v>
      </c>
      <c r="J43">
        <v>0.92</v>
      </c>
      <c r="K43">
        <v>0.91</v>
      </c>
      <c r="L43">
        <v>0.86</v>
      </c>
    </row>
    <row r="44" spans="1:12" x14ac:dyDescent="0.25">
      <c r="A44" s="5" t="s">
        <v>110</v>
      </c>
      <c r="B44" s="5" t="s">
        <v>111</v>
      </c>
      <c r="C44">
        <v>536</v>
      </c>
      <c r="D44">
        <v>536</v>
      </c>
      <c r="E44">
        <v>536</v>
      </c>
      <c r="F44">
        <v>536</v>
      </c>
      <c r="G44">
        <v>536</v>
      </c>
      <c r="H44">
        <v>466</v>
      </c>
      <c r="I44">
        <v>429</v>
      </c>
      <c r="J44">
        <v>429</v>
      </c>
      <c r="K44">
        <v>425</v>
      </c>
      <c r="L44">
        <v>400</v>
      </c>
    </row>
    <row r="45" spans="1:12" x14ac:dyDescent="0.25">
      <c r="A45" s="5" t="s">
        <v>124</v>
      </c>
      <c r="B45" s="5" t="s">
        <v>125</v>
      </c>
      <c r="C45">
        <v>28.13</v>
      </c>
      <c r="D45">
        <v>32.24</v>
      </c>
      <c r="E45">
        <v>30.94</v>
      </c>
      <c r="F45">
        <v>27.32</v>
      </c>
      <c r="G45">
        <v>28.98</v>
      </c>
      <c r="H45">
        <v>27.72</v>
      </c>
      <c r="I45">
        <v>27.63</v>
      </c>
      <c r="J45">
        <v>29.25</v>
      </c>
      <c r="K45">
        <v>31.2</v>
      </c>
      <c r="L45">
        <v>28.54</v>
      </c>
    </row>
    <row r="46" spans="1:12" x14ac:dyDescent="0.25">
      <c r="A46" s="5" t="s">
        <v>112</v>
      </c>
      <c r="B46" s="5" t="s">
        <v>113</v>
      </c>
      <c r="C46">
        <v>19.440000000000001</v>
      </c>
      <c r="D46">
        <v>16.79</v>
      </c>
      <c r="E46">
        <v>16.149999999999999</v>
      </c>
      <c r="F46">
        <v>16.63</v>
      </c>
      <c r="G46">
        <v>16.260000000000002</v>
      </c>
      <c r="H46">
        <v>14</v>
      </c>
      <c r="I46">
        <v>14.69</v>
      </c>
      <c r="J46">
        <v>14.65</v>
      </c>
      <c r="K46">
        <v>13.03</v>
      </c>
      <c r="L46">
        <v>12.81</v>
      </c>
    </row>
    <row r="47" spans="1:12" x14ac:dyDescent="0.25">
      <c r="A47" s="5" t="s">
        <v>114</v>
      </c>
      <c r="B47" s="5" t="s">
        <v>115</v>
      </c>
      <c r="C47">
        <v>2.83</v>
      </c>
      <c r="D47">
        <v>3.66</v>
      </c>
      <c r="E47">
        <v>3.33</v>
      </c>
      <c r="F47">
        <v>3.77</v>
      </c>
      <c r="G47">
        <v>4.2300000000000004</v>
      </c>
      <c r="H47">
        <v>2.29</v>
      </c>
      <c r="I47">
        <v>2.3199999999999998</v>
      </c>
      <c r="J47">
        <v>3.05</v>
      </c>
      <c r="K47">
        <v>2.81</v>
      </c>
      <c r="L47">
        <v>4.45</v>
      </c>
    </row>
    <row r="48" spans="1:12" x14ac:dyDescent="0.25">
      <c r="A48" s="5" t="s">
        <v>116</v>
      </c>
      <c r="B48" s="5" t="s">
        <v>117</v>
      </c>
      <c r="C48">
        <v>47.26</v>
      </c>
      <c r="D48">
        <v>43.52</v>
      </c>
      <c r="E48">
        <v>42.79</v>
      </c>
      <c r="F48">
        <v>42.16</v>
      </c>
      <c r="G48">
        <v>36.49</v>
      </c>
      <c r="H48">
        <v>33.659999999999997</v>
      </c>
      <c r="I48">
        <v>34.119999999999997</v>
      </c>
      <c r="J48">
        <v>35.76</v>
      </c>
      <c r="K48">
        <v>36.36</v>
      </c>
      <c r="L48">
        <v>44.08</v>
      </c>
    </row>
    <row r="49" spans="1:12" x14ac:dyDescent="0.25">
      <c r="A49" s="5" t="s">
        <v>118</v>
      </c>
      <c r="B49" s="5" t="s">
        <v>119</v>
      </c>
      <c r="C49">
        <v>32423</v>
      </c>
      <c r="D49">
        <v>36043</v>
      </c>
      <c r="E49">
        <v>36523</v>
      </c>
      <c r="F49">
        <v>34351</v>
      </c>
      <c r="G49">
        <v>33576</v>
      </c>
      <c r="H49">
        <v>33412</v>
      </c>
      <c r="I49">
        <v>33650</v>
      </c>
      <c r="J49">
        <v>33298</v>
      </c>
      <c r="K49">
        <v>33556</v>
      </c>
      <c r="L49">
        <v>34407</v>
      </c>
    </row>
    <row r="50" spans="1:12" x14ac:dyDescent="0.25">
      <c r="A50" s="5" t="s">
        <v>120</v>
      </c>
      <c r="B50" s="5" t="s">
        <v>121</v>
      </c>
      <c r="C50">
        <v>3348</v>
      </c>
      <c r="D50">
        <v>3595</v>
      </c>
      <c r="E50">
        <v>3374</v>
      </c>
      <c r="F50">
        <v>3128</v>
      </c>
      <c r="G50">
        <v>3121</v>
      </c>
      <c r="H50">
        <v>2749</v>
      </c>
      <c r="I50">
        <v>2848</v>
      </c>
      <c r="J50">
        <v>2675</v>
      </c>
      <c r="K50">
        <v>2628</v>
      </c>
      <c r="L50">
        <v>2732</v>
      </c>
    </row>
    <row r="51" spans="1:12" x14ac:dyDescent="0.25">
      <c r="A51" s="5" t="s">
        <v>122</v>
      </c>
      <c r="B51" s="5" t="s">
        <v>123</v>
      </c>
      <c r="C51">
        <v>103260</v>
      </c>
      <c r="D51">
        <v>99742</v>
      </c>
      <c r="E51">
        <v>92380</v>
      </c>
      <c r="F51">
        <v>91060</v>
      </c>
      <c r="G51">
        <v>92953</v>
      </c>
      <c r="H51">
        <v>82276</v>
      </c>
      <c r="I51">
        <v>84636</v>
      </c>
      <c r="J51">
        <v>80335</v>
      </c>
      <c r="K51">
        <v>78317</v>
      </c>
      <c r="L51">
        <v>79402</v>
      </c>
    </row>
    <row r="52" spans="1:12" x14ac:dyDescent="0.25">
      <c r="A52" s="5" t="s">
        <v>301</v>
      </c>
      <c r="B52" s="5" t="s">
        <v>302</v>
      </c>
      <c r="C52">
        <v>404281</v>
      </c>
      <c r="D52">
        <v>416835</v>
      </c>
      <c r="E52">
        <v>394792</v>
      </c>
      <c r="F52">
        <v>370644</v>
      </c>
      <c r="G52">
        <v>402281</v>
      </c>
      <c r="H52">
        <v>386598</v>
      </c>
      <c r="I52">
        <v>382585</v>
      </c>
      <c r="J52">
        <v>409304</v>
      </c>
      <c r="K52">
        <v>433306</v>
      </c>
      <c r="L52">
        <v>386549</v>
      </c>
    </row>
    <row r="53" spans="1:12" x14ac:dyDescent="0.25">
      <c r="A53" s="5" t="s">
        <v>126</v>
      </c>
      <c r="B53" s="5" t="s">
        <v>127</v>
      </c>
      <c r="C53">
        <v>113962</v>
      </c>
      <c r="D53">
        <v>128319</v>
      </c>
      <c r="E53">
        <v>122690</v>
      </c>
      <c r="F53">
        <v>122209</v>
      </c>
      <c r="G53">
        <v>131374</v>
      </c>
      <c r="H53">
        <v>108015</v>
      </c>
      <c r="I53">
        <v>105914</v>
      </c>
      <c r="J53">
        <v>117995</v>
      </c>
      <c r="K53">
        <v>127935</v>
      </c>
      <c r="L53">
        <v>112186</v>
      </c>
    </row>
    <row r="54" spans="1:12" x14ac:dyDescent="0.25">
      <c r="A54" s="5" t="s">
        <v>128</v>
      </c>
      <c r="B54" s="5" t="s">
        <v>129</v>
      </c>
      <c r="C54">
        <v>64954</v>
      </c>
      <c r="D54">
        <v>25858</v>
      </c>
      <c r="E54">
        <v>19631</v>
      </c>
      <c r="F54">
        <v>24570</v>
      </c>
      <c r="G54">
        <v>29515</v>
      </c>
      <c r="H54">
        <v>17000</v>
      </c>
      <c r="I54">
        <v>61040</v>
      </c>
      <c r="J54">
        <v>34957</v>
      </c>
      <c r="K54">
        <v>30129</v>
      </c>
      <c r="L54">
        <v>21333</v>
      </c>
    </row>
    <row r="55" spans="1:12" x14ac:dyDescent="0.25">
      <c r="A55" s="5" t="s">
        <v>130</v>
      </c>
      <c r="B55" s="5" t="s">
        <v>131</v>
      </c>
      <c r="C55">
        <v>6</v>
      </c>
      <c r="D55">
        <v>10.9</v>
      </c>
      <c r="E55">
        <v>20.5</v>
      </c>
      <c r="F55">
        <v>15.7</v>
      </c>
      <c r="G55">
        <v>14.4</v>
      </c>
      <c r="H55">
        <v>22.2</v>
      </c>
      <c r="I55">
        <v>6.7</v>
      </c>
      <c r="J55" t="s">
        <v>67</v>
      </c>
      <c r="K55" t="s">
        <v>67</v>
      </c>
      <c r="L55" t="s">
        <v>67</v>
      </c>
    </row>
    <row r="56" spans="1:12" x14ac:dyDescent="0.25">
      <c r="A56" s="5" t="s">
        <v>132</v>
      </c>
      <c r="B56" s="5" t="s">
        <v>133</v>
      </c>
      <c r="C56">
        <v>0.97</v>
      </c>
      <c r="D56">
        <v>0.68</v>
      </c>
      <c r="E56">
        <v>1.01</v>
      </c>
      <c r="F56">
        <v>1.04</v>
      </c>
      <c r="G56">
        <v>1.06</v>
      </c>
      <c r="H56">
        <v>0.98</v>
      </c>
      <c r="I56">
        <v>1.07</v>
      </c>
      <c r="J56" t="s">
        <v>67</v>
      </c>
      <c r="K56" t="s">
        <v>67</v>
      </c>
      <c r="L56" t="s">
        <v>67</v>
      </c>
    </row>
    <row r="57" spans="1:12" x14ac:dyDescent="0.25">
      <c r="A57" s="5" t="s">
        <v>134</v>
      </c>
      <c r="B57" s="5" t="s">
        <v>135</v>
      </c>
      <c r="C57">
        <v>1.41</v>
      </c>
      <c r="D57">
        <v>1.31</v>
      </c>
      <c r="E57">
        <v>1.97</v>
      </c>
      <c r="F57">
        <v>1.73</v>
      </c>
      <c r="G57">
        <v>1.9</v>
      </c>
      <c r="H57">
        <v>1.97</v>
      </c>
      <c r="I57">
        <v>2.04</v>
      </c>
      <c r="J57" t="s">
        <v>67</v>
      </c>
      <c r="K57" t="s">
        <v>67</v>
      </c>
      <c r="L57" t="s">
        <v>67</v>
      </c>
    </row>
    <row r="58" spans="1:12" x14ac:dyDescent="0.25">
      <c r="A58" s="5" t="s">
        <v>136</v>
      </c>
      <c r="B58" s="5" t="s">
        <v>137</v>
      </c>
      <c r="C58">
        <v>9.6</v>
      </c>
      <c r="D58">
        <v>5.96</v>
      </c>
      <c r="E58">
        <v>9.43</v>
      </c>
      <c r="F58">
        <v>7.52</v>
      </c>
      <c r="G58">
        <v>7.24</v>
      </c>
      <c r="H58">
        <v>11.86</v>
      </c>
      <c r="I58">
        <v>12.75</v>
      </c>
      <c r="J58" t="s">
        <v>67</v>
      </c>
      <c r="K58" t="s">
        <v>67</v>
      </c>
      <c r="L58" t="s">
        <v>67</v>
      </c>
    </row>
    <row r="59" spans="1:12" x14ac:dyDescent="0.25">
      <c r="A59" s="5" t="s">
        <v>138</v>
      </c>
      <c r="B59" s="5" t="s">
        <v>139</v>
      </c>
      <c r="C59">
        <v>4.2300000000000004</v>
      </c>
      <c r="D59">
        <v>5.28</v>
      </c>
      <c r="E59">
        <v>3.67</v>
      </c>
      <c r="F59">
        <v>4.05</v>
      </c>
      <c r="G59">
        <v>3.76</v>
      </c>
      <c r="H59">
        <v>3.69</v>
      </c>
      <c r="I59">
        <v>3.37</v>
      </c>
      <c r="J59" t="s">
        <v>67</v>
      </c>
      <c r="K59" t="s">
        <v>67</v>
      </c>
      <c r="L59" t="s">
        <v>67</v>
      </c>
    </row>
    <row r="60" spans="1:12" x14ac:dyDescent="0.25">
      <c r="A60" s="5" t="s">
        <v>140</v>
      </c>
      <c r="B60" s="5" t="s">
        <v>141</v>
      </c>
      <c r="C60">
        <v>16.600000000000001</v>
      </c>
      <c r="D60">
        <v>9.1999999999999993</v>
      </c>
      <c r="E60">
        <v>4.9000000000000004</v>
      </c>
      <c r="F60">
        <v>6.4</v>
      </c>
      <c r="G60">
        <v>7</v>
      </c>
      <c r="H60">
        <v>4.5</v>
      </c>
      <c r="I60">
        <v>14.9</v>
      </c>
      <c r="J60" t="s">
        <v>67</v>
      </c>
      <c r="K60" t="s">
        <v>67</v>
      </c>
      <c r="L60" t="s">
        <v>67</v>
      </c>
    </row>
    <row r="61" spans="1:12" x14ac:dyDescent="0.25">
      <c r="A61" s="5" t="s">
        <v>142</v>
      </c>
      <c r="B61" s="5" t="s">
        <v>143</v>
      </c>
      <c r="C61">
        <v>23.25</v>
      </c>
      <c r="D61">
        <v>11.91</v>
      </c>
      <c r="E61">
        <v>9.5299999999999994</v>
      </c>
      <c r="F61">
        <v>10.89</v>
      </c>
      <c r="G61">
        <v>13.08</v>
      </c>
      <c r="H61">
        <v>8.7100000000000009</v>
      </c>
      <c r="I61">
        <v>30</v>
      </c>
      <c r="J61">
        <v>17.04</v>
      </c>
      <c r="K61">
        <v>16.64</v>
      </c>
      <c r="L61">
        <v>12.3</v>
      </c>
    </row>
    <row r="62" spans="1:12" x14ac:dyDescent="0.25">
      <c r="A62" s="5" t="s">
        <v>144</v>
      </c>
      <c r="B62" s="5" t="s">
        <v>145</v>
      </c>
      <c r="C62">
        <v>16.07</v>
      </c>
      <c r="D62">
        <v>6.2</v>
      </c>
      <c r="E62">
        <v>4.97</v>
      </c>
      <c r="F62">
        <v>6.63</v>
      </c>
      <c r="G62">
        <v>7.34</v>
      </c>
      <c r="H62">
        <v>4.4000000000000004</v>
      </c>
      <c r="I62">
        <v>15.95</v>
      </c>
      <c r="J62">
        <v>8.5399999999999991</v>
      </c>
      <c r="K62">
        <v>6.95</v>
      </c>
      <c r="L62">
        <v>5.52</v>
      </c>
    </row>
    <row r="63" spans="1:12" x14ac:dyDescent="0.25">
      <c r="A63" s="5" t="s">
        <v>146</v>
      </c>
      <c r="B63" s="5" t="s">
        <v>147</v>
      </c>
      <c r="C63">
        <v>10.57</v>
      </c>
      <c r="D63">
        <v>5.63</v>
      </c>
      <c r="E63">
        <v>4.8099999999999996</v>
      </c>
      <c r="F63">
        <v>5.46</v>
      </c>
      <c r="G63">
        <v>7.27</v>
      </c>
      <c r="H63">
        <v>5.46</v>
      </c>
      <c r="I63">
        <v>14.74</v>
      </c>
      <c r="J63">
        <v>9.34</v>
      </c>
      <c r="K63">
        <v>8.51</v>
      </c>
      <c r="L63">
        <v>5.77</v>
      </c>
    </row>
    <row r="64" spans="1:12" x14ac:dyDescent="0.25">
      <c r="A64" s="5" t="s">
        <v>148</v>
      </c>
      <c r="B64" s="5" t="s">
        <v>148</v>
      </c>
      <c r="C64">
        <v>9.56</v>
      </c>
      <c r="D64">
        <v>4.5999999999999996</v>
      </c>
      <c r="E64">
        <v>3.6</v>
      </c>
      <c r="F64">
        <v>4.3</v>
      </c>
      <c r="G64">
        <v>5.83</v>
      </c>
      <c r="H64">
        <v>3.62</v>
      </c>
      <c r="I64">
        <v>12.92</v>
      </c>
      <c r="J64">
        <v>6.99</v>
      </c>
      <c r="K64">
        <v>5.97</v>
      </c>
      <c r="L64">
        <v>3.57</v>
      </c>
    </row>
    <row r="65" spans="1:12" x14ac:dyDescent="0.25">
      <c r="A65" s="5" t="s">
        <v>149</v>
      </c>
      <c r="B65" s="5" t="s">
        <v>150</v>
      </c>
      <c r="C65">
        <v>30</v>
      </c>
      <c r="D65">
        <v>27.58</v>
      </c>
      <c r="E65">
        <v>27.24</v>
      </c>
      <c r="F65">
        <v>44.84</v>
      </c>
      <c r="G65">
        <v>39.31</v>
      </c>
      <c r="H65">
        <v>34.64</v>
      </c>
      <c r="I65">
        <v>38.229999999999997</v>
      </c>
      <c r="J65">
        <v>34.28</v>
      </c>
      <c r="K65">
        <v>34.93</v>
      </c>
      <c r="L65">
        <v>47.72</v>
      </c>
    </row>
    <row r="66" spans="1:12" x14ac:dyDescent="0.25">
      <c r="A66" s="5" t="s">
        <v>151</v>
      </c>
      <c r="B66" s="5" t="s">
        <v>152</v>
      </c>
      <c r="C66">
        <v>41.14</v>
      </c>
      <c r="D66">
        <v>38.58</v>
      </c>
      <c r="E66">
        <v>37.75</v>
      </c>
      <c r="F66">
        <v>39.450000000000003</v>
      </c>
      <c r="G66">
        <v>44.55</v>
      </c>
      <c r="H66">
        <v>41.58</v>
      </c>
      <c r="I66">
        <v>43.07</v>
      </c>
      <c r="J66">
        <v>40.98</v>
      </c>
      <c r="K66">
        <v>35.85</v>
      </c>
      <c r="L66">
        <v>29.06</v>
      </c>
    </row>
    <row r="67" spans="1:12" x14ac:dyDescent="0.25">
      <c r="A67" s="5" t="s">
        <v>153</v>
      </c>
      <c r="B67" s="5" t="s">
        <v>154</v>
      </c>
      <c r="C67">
        <v>58.86</v>
      </c>
      <c r="D67">
        <v>61.42</v>
      </c>
      <c r="E67">
        <v>62.25</v>
      </c>
      <c r="F67">
        <v>60.55</v>
      </c>
      <c r="G67">
        <v>55.45</v>
      </c>
      <c r="H67">
        <v>58.42</v>
      </c>
      <c r="I67">
        <v>56.93</v>
      </c>
      <c r="J67">
        <v>59.02</v>
      </c>
      <c r="K67">
        <v>64.150000000000006</v>
      </c>
      <c r="L67">
        <v>70.94</v>
      </c>
    </row>
    <row r="68" spans="1:12" x14ac:dyDescent="0.25">
      <c r="A68" s="5" t="s">
        <v>155</v>
      </c>
      <c r="B68" s="5" t="s">
        <v>156</v>
      </c>
      <c r="C68">
        <v>143.08000000000001</v>
      </c>
      <c r="D68">
        <v>159.19</v>
      </c>
      <c r="E68">
        <v>164.9</v>
      </c>
      <c r="F68">
        <v>153.47999999999999</v>
      </c>
      <c r="G68">
        <v>124.46</v>
      </c>
      <c r="H68">
        <v>140.49</v>
      </c>
      <c r="I68">
        <v>132.19</v>
      </c>
      <c r="J68">
        <v>144</v>
      </c>
      <c r="K68">
        <v>178.96</v>
      </c>
      <c r="L68">
        <v>244.16</v>
      </c>
    </row>
    <row r="69" spans="1:12" x14ac:dyDescent="0.25">
      <c r="A69" s="5" t="s">
        <v>303</v>
      </c>
      <c r="B69" s="5" t="s">
        <v>304</v>
      </c>
      <c r="C69">
        <v>28.19</v>
      </c>
      <c r="D69">
        <v>30.78</v>
      </c>
      <c r="E69">
        <v>31.08</v>
      </c>
      <c r="F69">
        <v>32.97</v>
      </c>
      <c r="G69">
        <v>32.659999999999997</v>
      </c>
      <c r="H69">
        <v>27.94</v>
      </c>
      <c r="I69">
        <v>27.68</v>
      </c>
      <c r="J69">
        <v>28.83</v>
      </c>
      <c r="K69">
        <v>29.53</v>
      </c>
    </row>
    <row r="70" spans="1:12" x14ac:dyDescent="0.25">
      <c r="A70" s="5" t="s">
        <v>157</v>
      </c>
      <c r="B70" s="5" t="s">
        <v>158</v>
      </c>
      <c r="C70">
        <v>30</v>
      </c>
      <c r="D70">
        <v>27.58</v>
      </c>
      <c r="E70">
        <v>27.24</v>
      </c>
      <c r="F70">
        <v>44.84</v>
      </c>
      <c r="G70">
        <v>39.31</v>
      </c>
      <c r="H70">
        <v>34.64</v>
      </c>
      <c r="I70">
        <v>38.229999999999997</v>
      </c>
      <c r="J70">
        <v>34.28</v>
      </c>
      <c r="K70">
        <v>34.93</v>
      </c>
    </row>
    <row r="71" spans="1:12" x14ac:dyDescent="0.25">
      <c r="A71" s="5" t="s">
        <v>159</v>
      </c>
      <c r="B71" s="5" t="s">
        <v>160</v>
      </c>
      <c r="C71">
        <v>16.07</v>
      </c>
      <c r="D71">
        <v>6.2</v>
      </c>
      <c r="E71">
        <v>4.97</v>
      </c>
      <c r="F71">
        <v>6.63</v>
      </c>
      <c r="G71">
        <v>7.34</v>
      </c>
      <c r="H71">
        <v>4.4000000000000004</v>
      </c>
      <c r="I71">
        <v>15.95</v>
      </c>
      <c r="J71">
        <v>8.5399999999999991</v>
      </c>
      <c r="K71">
        <v>6.95</v>
      </c>
    </row>
    <row r="72" spans="1:12" x14ac:dyDescent="0.25">
      <c r="A72" s="5" t="s">
        <v>161</v>
      </c>
      <c r="B72" s="5" t="s">
        <v>162</v>
      </c>
      <c r="C72">
        <v>8.2899999999999991</v>
      </c>
      <c r="D72">
        <v>9.1</v>
      </c>
      <c r="E72">
        <v>8.4499999999999993</v>
      </c>
      <c r="F72">
        <v>10.5</v>
      </c>
      <c r="G72">
        <v>12.43</v>
      </c>
      <c r="H72">
        <v>8.1</v>
      </c>
      <c r="I72">
        <v>7.93</v>
      </c>
      <c r="J72">
        <v>13.77</v>
      </c>
      <c r="K72">
        <v>12.63</v>
      </c>
    </row>
    <row r="73" spans="1:12" x14ac:dyDescent="0.25">
      <c r="A73" s="5" t="s">
        <v>163</v>
      </c>
      <c r="B73" s="5" t="s">
        <v>164</v>
      </c>
      <c r="C73">
        <v>59.52</v>
      </c>
      <c r="D73">
        <v>74.08</v>
      </c>
      <c r="E73">
        <v>72.319999999999993</v>
      </c>
      <c r="F73">
        <v>64.81</v>
      </c>
      <c r="G73">
        <v>79.430000000000007</v>
      </c>
      <c r="H73">
        <v>82.35</v>
      </c>
      <c r="I73">
        <v>80.98</v>
      </c>
      <c r="J73">
        <v>81.790000000000006</v>
      </c>
      <c r="K73">
        <v>85.81</v>
      </c>
    </row>
    <row r="74" spans="1:12" x14ac:dyDescent="0.25">
      <c r="A74" s="5" t="s">
        <v>165</v>
      </c>
      <c r="B74" s="5" t="s">
        <v>166</v>
      </c>
      <c r="C74">
        <v>70</v>
      </c>
      <c r="D74">
        <v>72.42</v>
      </c>
      <c r="E74">
        <v>72.760000000000005</v>
      </c>
      <c r="F74">
        <v>55.16</v>
      </c>
      <c r="G74">
        <v>60.69</v>
      </c>
      <c r="H74">
        <v>65.36</v>
      </c>
      <c r="I74">
        <v>61.77</v>
      </c>
      <c r="J74">
        <v>65.72</v>
      </c>
      <c r="K74">
        <v>65.069999999999993</v>
      </c>
    </row>
    <row r="75" spans="1:12" x14ac:dyDescent="0.25">
      <c r="A75" s="5" t="s">
        <v>167</v>
      </c>
      <c r="B75" s="5" t="s">
        <v>168</v>
      </c>
      <c r="C75">
        <v>9.56</v>
      </c>
      <c r="D75">
        <v>4.5999999999999996</v>
      </c>
      <c r="E75">
        <v>3.6</v>
      </c>
      <c r="F75">
        <v>4.3</v>
      </c>
      <c r="G75">
        <v>5.83</v>
      </c>
      <c r="H75">
        <v>3.62</v>
      </c>
      <c r="I75">
        <v>12.92</v>
      </c>
      <c r="J75">
        <v>6.99</v>
      </c>
      <c r="K75">
        <v>5.97</v>
      </c>
    </row>
    <row r="76" spans="1:12" x14ac:dyDescent="0.25">
      <c r="A76" s="5" t="s">
        <v>169</v>
      </c>
      <c r="B76" s="5" t="s">
        <v>170</v>
      </c>
      <c r="C76">
        <v>5.88</v>
      </c>
      <c r="D76">
        <v>8.08</v>
      </c>
      <c r="E76">
        <v>7.32</v>
      </c>
      <c r="F76">
        <v>8.1300000000000008</v>
      </c>
      <c r="G76">
        <v>12.05</v>
      </c>
      <c r="H76">
        <v>8.1999999999999993</v>
      </c>
      <c r="I76">
        <v>8.34</v>
      </c>
      <c r="J76">
        <v>15.08</v>
      </c>
      <c r="K76">
        <v>13.55</v>
      </c>
    </row>
    <row r="77" spans="1:12" x14ac:dyDescent="0.25">
      <c r="A77" s="5" t="s">
        <v>171</v>
      </c>
      <c r="B77" s="5" t="s">
        <v>172</v>
      </c>
      <c r="C77">
        <v>58.19</v>
      </c>
      <c r="D77">
        <v>52.62</v>
      </c>
      <c r="E77">
        <v>51.28</v>
      </c>
      <c r="F77">
        <v>70.67</v>
      </c>
      <c r="G77">
        <v>72.61</v>
      </c>
      <c r="H77">
        <v>62.7</v>
      </c>
      <c r="I77">
        <v>68.930000000000007</v>
      </c>
      <c r="J77">
        <v>61.35</v>
      </c>
      <c r="K77">
        <v>54.24</v>
      </c>
    </row>
    <row r="78" spans="1:12" x14ac:dyDescent="0.25">
      <c r="A78" s="5" t="s">
        <v>173</v>
      </c>
      <c r="B78" s="5" t="s">
        <v>174</v>
      </c>
      <c r="C78">
        <v>185.93</v>
      </c>
      <c r="D78">
        <v>166.76</v>
      </c>
      <c r="E78">
        <v>165.71</v>
      </c>
      <c r="F78">
        <v>275.68</v>
      </c>
      <c r="G78">
        <v>217.33</v>
      </c>
      <c r="H78">
        <v>185.97</v>
      </c>
      <c r="I78">
        <v>166.34</v>
      </c>
      <c r="J78">
        <v>135.44999999999999</v>
      </c>
      <c r="K78">
        <v>174.78</v>
      </c>
    </row>
    <row r="79" spans="1:12" x14ac:dyDescent="0.25">
      <c r="A79" s="5" t="s">
        <v>175</v>
      </c>
      <c r="B79" s="5" t="s">
        <v>176</v>
      </c>
      <c r="C79">
        <v>4473.5999999999995</v>
      </c>
      <c r="D79">
        <v>2777.36</v>
      </c>
      <c r="E79">
        <v>4394.38</v>
      </c>
      <c r="F79">
        <v>3504.32</v>
      </c>
      <c r="G79">
        <v>3373.84</v>
      </c>
      <c r="H79">
        <v>5526.7599999999993</v>
      </c>
      <c r="I79">
        <v>5941.5</v>
      </c>
      <c r="J79" t="s">
        <v>67</v>
      </c>
      <c r="K79" t="s">
        <v>67</v>
      </c>
    </row>
    <row r="80" spans="1:12" x14ac:dyDescent="0.25">
      <c r="A80" s="5" t="s">
        <v>177</v>
      </c>
      <c r="B80" s="5" t="s">
        <v>178</v>
      </c>
      <c r="C80">
        <v>0</v>
      </c>
      <c r="D80">
        <v>0</v>
      </c>
      <c r="E80">
        <v>0</v>
      </c>
      <c r="F80">
        <v>0</v>
      </c>
      <c r="G80">
        <v>0</v>
      </c>
      <c r="H80">
        <v>0</v>
      </c>
      <c r="I80">
        <v>0</v>
      </c>
      <c r="J80">
        <v>0</v>
      </c>
      <c r="K80">
        <v>0</v>
      </c>
    </row>
    <row r="81" spans="1:11" x14ac:dyDescent="0.25">
      <c r="A81" s="5" t="s">
        <v>179</v>
      </c>
      <c r="B81" s="5" t="s">
        <v>180</v>
      </c>
      <c r="C81">
        <v>-12.75</v>
      </c>
      <c r="D81">
        <v>4.2</v>
      </c>
      <c r="E81">
        <v>13.25</v>
      </c>
      <c r="F81">
        <v>-5.74</v>
      </c>
      <c r="G81">
        <v>4.57</v>
      </c>
      <c r="H81">
        <v>0.33</v>
      </c>
      <c r="I81">
        <v>-5.54</v>
      </c>
      <c r="J81">
        <v>-6.27</v>
      </c>
      <c r="K81">
        <v>9.32</v>
      </c>
    </row>
    <row r="82" spans="1:11" x14ac:dyDescent="0.25">
      <c r="A82" s="5" t="s">
        <v>181</v>
      </c>
      <c r="B82" s="5" t="s">
        <v>182</v>
      </c>
      <c r="C82">
        <v>1.57</v>
      </c>
      <c r="D82">
        <v>3.9</v>
      </c>
      <c r="E82">
        <v>4.03</v>
      </c>
      <c r="F82">
        <v>-0.28000000000000003</v>
      </c>
      <c r="G82">
        <v>-0.21</v>
      </c>
      <c r="H82">
        <v>-3.83</v>
      </c>
      <c r="I82">
        <v>-0.83</v>
      </c>
      <c r="J82" t="s">
        <v>67</v>
      </c>
      <c r="K82" t="s">
        <v>67</v>
      </c>
    </row>
    <row r="83" spans="1:11" x14ac:dyDescent="0.25">
      <c r="A83" s="5" t="s">
        <v>183</v>
      </c>
      <c r="B83" s="5" t="s">
        <v>184</v>
      </c>
      <c r="C83">
        <v>0.71</v>
      </c>
      <c r="D83">
        <v>3.32</v>
      </c>
      <c r="E83">
        <v>1.37</v>
      </c>
      <c r="F83">
        <v>-2.5299999999999998</v>
      </c>
      <c r="G83">
        <v>0.48</v>
      </c>
      <c r="H83" t="s">
        <v>67</v>
      </c>
      <c r="I83" t="s">
        <v>67</v>
      </c>
      <c r="J83" t="s">
        <v>67</v>
      </c>
      <c r="K83" t="s">
        <v>67</v>
      </c>
    </row>
    <row r="84" spans="1:11" x14ac:dyDescent="0.25">
      <c r="A84" s="5" t="s">
        <v>185</v>
      </c>
      <c r="B84" s="5" t="s">
        <v>186</v>
      </c>
      <c r="C84" t="s">
        <v>67</v>
      </c>
      <c r="D84" t="s">
        <v>67</v>
      </c>
      <c r="E84" t="s">
        <v>67</v>
      </c>
      <c r="F84" t="s">
        <v>67</v>
      </c>
      <c r="G84" t="s">
        <v>67</v>
      </c>
      <c r="H84" t="s">
        <v>67</v>
      </c>
      <c r="I84" t="s">
        <v>67</v>
      </c>
      <c r="J84" t="s">
        <v>67</v>
      </c>
      <c r="K84" t="s">
        <v>67</v>
      </c>
    </row>
    <row r="85" spans="1:11" x14ac:dyDescent="0.25">
      <c r="A85" s="5" t="s">
        <v>187</v>
      </c>
      <c r="B85" s="5" t="s">
        <v>188</v>
      </c>
      <c r="C85">
        <v>125.97</v>
      </c>
      <c r="D85">
        <v>29.99</v>
      </c>
      <c r="E85">
        <v>-15.05</v>
      </c>
      <c r="F85">
        <v>-14.83</v>
      </c>
      <c r="G85">
        <v>74.47</v>
      </c>
      <c r="H85">
        <v>-72.349999999999994</v>
      </c>
      <c r="I85">
        <v>76.459999999999994</v>
      </c>
      <c r="J85">
        <v>15.13</v>
      </c>
      <c r="K85">
        <v>37.74</v>
      </c>
    </row>
    <row r="86" spans="1:11" x14ac:dyDescent="0.25">
      <c r="A86" s="5" t="s">
        <v>189</v>
      </c>
      <c r="B86" s="5" t="s">
        <v>190</v>
      </c>
      <c r="C86">
        <v>46.97</v>
      </c>
      <c r="D86">
        <v>0.04</v>
      </c>
      <c r="E86">
        <v>14.86</v>
      </c>
      <c r="F86">
        <v>-4.24</v>
      </c>
      <c r="G86">
        <v>26.19</v>
      </c>
      <c r="H86">
        <v>6.41</v>
      </c>
      <c r="I86">
        <v>43.11</v>
      </c>
      <c r="J86" t="s">
        <v>67</v>
      </c>
      <c r="K86" t="s">
        <v>67</v>
      </c>
    </row>
    <row r="87" spans="1:11" x14ac:dyDescent="0.25">
      <c r="A87" s="5" t="s">
        <v>191</v>
      </c>
      <c r="B87" s="5" t="s">
        <v>192</v>
      </c>
      <c r="C87">
        <v>40.11</v>
      </c>
      <c r="D87">
        <v>0.45</v>
      </c>
      <c r="E87">
        <v>9.74</v>
      </c>
      <c r="F87">
        <v>15.78</v>
      </c>
      <c r="G87">
        <v>26.29</v>
      </c>
      <c r="H87" t="s">
        <v>67</v>
      </c>
      <c r="I87" t="s">
        <v>67</v>
      </c>
      <c r="J87" t="s">
        <v>67</v>
      </c>
      <c r="K87" t="s">
        <v>67</v>
      </c>
    </row>
    <row r="88" spans="1:11" x14ac:dyDescent="0.25">
      <c r="A88" s="5" t="s">
        <v>193</v>
      </c>
      <c r="B88" s="5" t="s">
        <v>194</v>
      </c>
      <c r="C88" t="s">
        <v>67</v>
      </c>
      <c r="D88" t="s">
        <v>67</v>
      </c>
      <c r="E88" t="s">
        <v>67</v>
      </c>
      <c r="F88" t="s">
        <v>67</v>
      </c>
      <c r="G88" t="s">
        <v>67</v>
      </c>
      <c r="H88" t="s">
        <v>67</v>
      </c>
      <c r="I88" t="s">
        <v>67</v>
      </c>
      <c r="J88" t="s">
        <v>67</v>
      </c>
      <c r="K88" t="s">
        <v>67</v>
      </c>
    </row>
    <row r="89" spans="1:11" x14ac:dyDescent="0.25">
      <c r="A89" s="5" t="s">
        <v>195</v>
      </c>
      <c r="B89" s="5" t="s">
        <v>196</v>
      </c>
      <c r="C89">
        <v>0.15</v>
      </c>
      <c r="D89">
        <v>24.22</v>
      </c>
      <c r="E89">
        <v>2.1</v>
      </c>
      <c r="F89">
        <v>0.99</v>
      </c>
      <c r="G89">
        <v>0.55000000000000004</v>
      </c>
      <c r="H89" t="s">
        <v>67</v>
      </c>
      <c r="I89" t="s">
        <v>67</v>
      </c>
      <c r="J89" t="s">
        <v>67</v>
      </c>
      <c r="K89" t="s">
        <v>67</v>
      </c>
    </row>
    <row r="90" spans="1:11" x14ac:dyDescent="0.25">
      <c r="A90" s="5" t="s">
        <v>197</v>
      </c>
      <c r="B90" s="5" t="s">
        <v>198</v>
      </c>
      <c r="C90">
        <v>-20.56</v>
      </c>
      <c r="D90">
        <v>12.14</v>
      </c>
      <c r="E90">
        <v>-8.83</v>
      </c>
      <c r="F90">
        <v>-20.37</v>
      </c>
      <c r="G90">
        <v>60.52</v>
      </c>
      <c r="H90">
        <v>2.4500000000000002</v>
      </c>
      <c r="I90">
        <v>-45.6</v>
      </c>
      <c r="J90">
        <v>2.1800000000000002</v>
      </c>
      <c r="K90">
        <v>37.19</v>
      </c>
    </row>
    <row r="91" spans="1:11" x14ac:dyDescent="0.25">
      <c r="A91" s="5" t="s">
        <v>199</v>
      </c>
      <c r="B91" s="5" t="s">
        <v>200</v>
      </c>
      <c r="C91">
        <v>-5.75</v>
      </c>
      <c r="D91">
        <v>-5.69</v>
      </c>
      <c r="E91">
        <v>10.44</v>
      </c>
      <c r="F91">
        <v>14.2</v>
      </c>
      <c r="G91">
        <v>5.79</v>
      </c>
      <c r="H91">
        <v>-13.66</v>
      </c>
      <c r="I91">
        <v>-2.08</v>
      </c>
      <c r="J91" t="s">
        <v>67</v>
      </c>
      <c r="K91" t="s">
        <v>67</v>
      </c>
    </row>
    <row r="92" spans="1:11" x14ac:dyDescent="0.25">
      <c r="A92" s="5" t="s">
        <v>201</v>
      </c>
      <c r="B92" s="5" t="s">
        <v>202</v>
      </c>
      <c r="C92">
        <v>4.58</v>
      </c>
      <c r="D92">
        <v>9.18</v>
      </c>
      <c r="E92">
        <v>-2.37</v>
      </c>
      <c r="F92">
        <v>-0.16</v>
      </c>
      <c r="G92">
        <v>11.35</v>
      </c>
      <c r="H92" t="s">
        <v>67</v>
      </c>
      <c r="I92" t="s">
        <v>67</v>
      </c>
      <c r="J92" t="s">
        <v>67</v>
      </c>
      <c r="K92" t="s">
        <v>67</v>
      </c>
    </row>
    <row r="93" spans="1:11" x14ac:dyDescent="0.25">
      <c r="A93" s="5" t="s">
        <v>203</v>
      </c>
      <c r="B93" s="5" t="s">
        <v>204</v>
      </c>
      <c r="C93" t="s">
        <v>67</v>
      </c>
      <c r="D93" t="s">
        <v>67</v>
      </c>
      <c r="E93" t="s">
        <v>67</v>
      </c>
      <c r="F93" t="s">
        <v>67</v>
      </c>
      <c r="G93" t="s">
        <v>67</v>
      </c>
      <c r="H93" t="s">
        <v>67</v>
      </c>
      <c r="I93" t="s">
        <v>67</v>
      </c>
      <c r="J93" t="s">
        <v>67</v>
      </c>
      <c r="K93" t="s">
        <v>67</v>
      </c>
    </row>
    <row r="94" spans="1:11" x14ac:dyDescent="0.25">
      <c r="A94" s="5" t="s">
        <v>205</v>
      </c>
      <c r="B94" s="5" t="s">
        <v>206</v>
      </c>
      <c r="C94">
        <v>61.07</v>
      </c>
      <c r="D94">
        <v>-36.799999999999997</v>
      </c>
      <c r="E94">
        <v>25.4</v>
      </c>
      <c r="F94">
        <v>3.87</v>
      </c>
      <c r="G94">
        <v>-38.950000000000003</v>
      </c>
      <c r="H94">
        <v>-6.98</v>
      </c>
      <c r="I94" t="s">
        <v>67</v>
      </c>
      <c r="J94" t="s">
        <v>67</v>
      </c>
      <c r="K94" t="s">
        <v>67</v>
      </c>
    </row>
    <row r="95" spans="1:11" x14ac:dyDescent="0.25">
      <c r="A95" s="5" t="s">
        <v>207</v>
      </c>
      <c r="B95" s="5" t="s">
        <v>208</v>
      </c>
      <c r="C95">
        <v>16.559999999999999</v>
      </c>
      <c r="D95">
        <v>-2.5099999999999998</v>
      </c>
      <c r="E95">
        <v>-3.23</v>
      </c>
      <c r="F95">
        <v>-14.02</v>
      </c>
      <c r="G95" t="s">
        <v>67</v>
      </c>
      <c r="H95" t="s">
        <v>67</v>
      </c>
      <c r="I95" t="s">
        <v>67</v>
      </c>
      <c r="J95" t="s">
        <v>67</v>
      </c>
      <c r="K95" t="s">
        <v>67</v>
      </c>
    </row>
    <row r="96" spans="1:11" x14ac:dyDescent="0.25">
      <c r="A96" s="5" t="s">
        <v>209</v>
      </c>
      <c r="B96" s="5" t="s">
        <v>210</v>
      </c>
      <c r="C96">
        <v>2.92</v>
      </c>
      <c r="D96">
        <v>-10.69</v>
      </c>
      <c r="E96" t="s">
        <v>67</v>
      </c>
      <c r="F96" t="s">
        <v>67</v>
      </c>
      <c r="G96" t="s">
        <v>67</v>
      </c>
      <c r="H96" t="s">
        <v>67</v>
      </c>
      <c r="I96" t="s">
        <v>67</v>
      </c>
      <c r="J96" t="s">
        <v>67</v>
      </c>
      <c r="K96" t="s">
        <v>67</v>
      </c>
    </row>
    <row r="97" spans="1:12" x14ac:dyDescent="0.25">
      <c r="A97" s="5" t="s">
        <v>211</v>
      </c>
      <c r="B97" s="5" t="s">
        <v>212</v>
      </c>
      <c r="C97" t="s">
        <v>67</v>
      </c>
      <c r="D97" t="s">
        <v>67</v>
      </c>
      <c r="E97" t="s">
        <v>67</v>
      </c>
      <c r="F97" t="s">
        <v>67</v>
      </c>
      <c r="G97" t="s">
        <v>67</v>
      </c>
      <c r="H97" t="s">
        <v>67</v>
      </c>
      <c r="I97" t="s">
        <v>67</v>
      </c>
      <c r="J97" t="s">
        <v>67</v>
      </c>
      <c r="K97" t="s">
        <v>67</v>
      </c>
    </row>
    <row r="98" spans="1:12" x14ac:dyDescent="0.25">
      <c r="A98" s="5" t="s">
        <v>213</v>
      </c>
      <c r="B98" s="5" t="s">
        <v>214</v>
      </c>
      <c r="C98">
        <v>3054</v>
      </c>
      <c r="D98">
        <v>2239</v>
      </c>
      <c r="E98">
        <v>2154</v>
      </c>
      <c r="F98">
        <v>5613</v>
      </c>
      <c r="G98">
        <v>3609</v>
      </c>
      <c r="H98">
        <v>2512</v>
      </c>
      <c r="I98">
        <v>2424</v>
      </c>
      <c r="J98">
        <v>1495</v>
      </c>
      <c r="K98">
        <v>2532</v>
      </c>
      <c r="L98">
        <v>3357</v>
      </c>
    </row>
  </sheetData>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X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3" width="20" customWidth="1"/>
    <col min="14" max="14" width="11" customWidth="1"/>
    <col min="15" max="15" width="21" customWidth="1"/>
    <col min="16" max="16" width="20" customWidth="1"/>
    <col min="17" max="18" width="21" customWidth="1"/>
    <col min="19" max="19" width="20" customWidth="1"/>
    <col min="20" max="20" width="10" customWidth="1"/>
    <col min="21" max="21" width="11" customWidth="1"/>
    <col min="22" max="22" width="20" customWidth="1"/>
    <col min="23" max="23" width="21" customWidth="1"/>
    <col min="24" max="24" width="10" customWidth="1"/>
  </cols>
  <sheetData>
    <row r="1" spans="1:24" ht="18.75" customHeight="1" x14ac:dyDescent="0.3">
      <c r="A1" s="1" t="s">
        <v>1714</v>
      </c>
      <c r="B1" s="2" t="s">
        <v>1715</v>
      </c>
      <c r="C1" s="2"/>
      <c r="D1" s="2"/>
      <c r="E1" s="2"/>
      <c r="F1" s="2" t="str">
        <f>HYPERLINK("dax-30_Stock_Data_EUR.xlsx#INDEX!A1", "Back to INDEX")</f>
        <v>Back to INDEX</v>
      </c>
      <c r="G1" s="2"/>
      <c r="H1" s="2"/>
      <c r="I1" s="2"/>
      <c r="J1" s="2"/>
      <c r="K1" s="2"/>
      <c r="L1" s="2"/>
      <c r="M1" s="2"/>
      <c r="N1" s="2"/>
      <c r="O1" s="2"/>
      <c r="P1" s="2"/>
      <c r="Q1" s="2"/>
      <c r="R1" s="2"/>
      <c r="S1" s="2"/>
      <c r="T1" s="2"/>
      <c r="U1" s="2"/>
      <c r="V1" s="2"/>
      <c r="W1" s="2"/>
      <c r="X1" s="2"/>
    </row>
    <row r="2" spans="1:24" x14ac:dyDescent="0.25">
      <c r="A2" s="3"/>
      <c r="B2" s="4"/>
      <c r="C2" s="4"/>
      <c r="D2" s="4"/>
      <c r="E2" s="4"/>
      <c r="F2" s="4"/>
      <c r="G2" s="4"/>
      <c r="H2" s="4"/>
      <c r="I2" s="4"/>
      <c r="J2" s="4"/>
      <c r="K2" s="4"/>
      <c r="L2" s="4"/>
      <c r="M2" s="4"/>
      <c r="N2" s="4"/>
      <c r="O2" s="4"/>
      <c r="P2" s="4"/>
      <c r="Q2" s="4"/>
      <c r="R2" s="4"/>
      <c r="S2" s="4"/>
      <c r="T2" s="4"/>
      <c r="U2" s="4"/>
      <c r="V2" s="4"/>
      <c r="W2" s="4"/>
      <c r="X2" s="4"/>
    </row>
    <row r="3" spans="1:24" x14ac:dyDescent="0.25">
      <c r="A3" s="5" t="s">
        <v>3</v>
      </c>
      <c r="C3" s="5" t="s">
        <v>4</v>
      </c>
      <c r="D3" s="5"/>
      <c r="G3" s="5" t="s">
        <v>5</v>
      </c>
      <c r="H3" s="5"/>
      <c r="J3" s="5" t="s">
        <v>6</v>
      </c>
      <c r="K3" s="5"/>
    </row>
    <row r="4" spans="1:24" x14ac:dyDescent="0.25">
      <c r="A4" s="5" t="s">
        <v>7</v>
      </c>
      <c r="B4" t="s">
        <v>1716</v>
      </c>
      <c r="C4" s="5" t="s">
        <v>9</v>
      </c>
      <c r="D4" s="5"/>
      <c r="E4" t="s">
        <v>1717</v>
      </c>
      <c r="G4" t="s">
        <v>11</v>
      </c>
      <c r="H4" t="s">
        <v>12</v>
      </c>
      <c r="J4" t="s">
        <v>1718</v>
      </c>
      <c r="L4" t="s">
        <v>1719</v>
      </c>
    </row>
    <row r="5" spans="1:24" x14ac:dyDescent="0.25">
      <c r="A5" s="5" t="s">
        <v>15</v>
      </c>
      <c r="B5" t="s">
        <v>1720</v>
      </c>
      <c r="C5" s="5" t="s">
        <v>17</v>
      </c>
      <c r="D5" s="5"/>
      <c r="E5" t="s">
        <v>1721</v>
      </c>
      <c r="G5" t="s">
        <v>273</v>
      </c>
      <c r="H5" t="s">
        <v>20</v>
      </c>
      <c r="J5" t="s">
        <v>1722</v>
      </c>
      <c r="L5" t="s">
        <v>1723</v>
      </c>
    </row>
    <row r="6" spans="1:24" x14ac:dyDescent="0.25">
      <c r="A6" s="5" t="s">
        <v>23</v>
      </c>
      <c r="B6" t="s">
        <v>1724</v>
      </c>
      <c r="C6" s="5" t="s">
        <v>25</v>
      </c>
      <c r="D6" s="5"/>
      <c r="E6" t="s">
        <v>1725</v>
      </c>
      <c r="G6" t="s">
        <v>1448</v>
      </c>
      <c r="H6" t="s">
        <v>28</v>
      </c>
      <c r="J6" t="s">
        <v>1726</v>
      </c>
      <c r="L6" t="s">
        <v>1727</v>
      </c>
    </row>
    <row r="7" spans="1:24" x14ac:dyDescent="0.25">
      <c r="A7" s="5" t="s">
        <v>29</v>
      </c>
      <c r="B7" t="s">
        <v>67</v>
      </c>
      <c r="C7" s="5" t="s">
        <v>31</v>
      </c>
      <c r="D7" s="5"/>
      <c r="E7" t="s">
        <v>1728</v>
      </c>
      <c r="G7" t="s">
        <v>320</v>
      </c>
      <c r="H7" t="s">
        <v>34</v>
      </c>
      <c r="J7" t="s">
        <v>234</v>
      </c>
      <c r="L7" t="s">
        <v>348</v>
      </c>
    </row>
    <row r="8" spans="1:24" x14ac:dyDescent="0.25">
      <c r="A8" s="5" t="s">
        <v>35</v>
      </c>
      <c r="B8" t="s">
        <v>36</v>
      </c>
      <c r="C8" s="5" t="s">
        <v>37</v>
      </c>
      <c r="D8" s="5"/>
      <c r="E8" t="s">
        <v>1729</v>
      </c>
      <c r="G8" t="s">
        <v>239</v>
      </c>
      <c r="H8" t="s">
        <v>40</v>
      </c>
      <c r="J8" t="s">
        <v>225</v>
      </c>
      <c r="L8" t="s">
        <v>1730</v>
      </c>
    </row>
    <row r="9" spans="1:24" x14ac:dyDescent="0.25">
      <c r="A9" s="5" t="s">
        <v>41</v>
      </c>
      <c r="B9" t="s">
        <v>42</v>
      </c>
      <c r="C9" s="5" t="s">
        <v>43</v>
      </c>
      <c r="D9" s="5"/>
      <c r="E9" t="s">
        <v>1731</v>
      </c>
      <c r="J9" t="s">
        <v>922</v>
      </c>
      <c r="L9" t="s">
        <v>1732</v>
      </c>
    </row>
    <row r="10" spans="1:24" x14ac:dyDescent="0.25">
      <c r="A10" s="5" t="s">
        <v>45</v>
      </c>
      <c r="B10" t="s">
        <v>1733</v>
      </c>
      <c r="C10" s="5" t="s">
        <v>47</v>
      </c>
      <c r="D10" s="5"/>
      <c r="E10" t="s">
        <v>1734</v>
      </c>
      <c r="J10" t="s">
        <v>1735</v>
      </c>
      <c r="L10" t="s">
        <v>1736</v>
      </c>
    </row>
    <row r="11" spans="1:24" x14ac:dyDescent="0.25">
      <c r="A11" s="5" t="s">
        <v>49</v>
      </c>
      <c r="B11" t="s">
        <v>613</v>
      </c>
      <c r="J11" t="s">
        <v>21</v>
      </c>
      <c r="L11" t="s">
        <v>1737</v>
      </c>
    </row>
    <row r="12" spans="1:24" x14ac:dyDescent="0.25">
      <c r="A12" s="5" t="s">
        <v>51</v>
      </c>
      <c r="B12" t="s">
        <v>357</v>
      </c>
    </row>
    <row r="13" spans="1:24" x14ac:dyDescent="0.25">
      <c r="A13" s="5" t="s">
        <v>53</v>
      </c>
      <c r="B13" t="s">
        <v>1738</v>
      </c>
    </row>
    <row r="14" spans="1:24" x14ac:dyDescent="0.25">
      <c r="A14" s="5" t="s">
        <v>55</v>
      </c>
      <c r="B14" t="s">
        <v>1739</v>
      </c>
    </row>
    <row r="15" spans="1:24" x14ac:dyDescent="0.25">
      <c r="A15" s="5" t="s">
        <v>57</v>
      </c>
      <c r="B15" t="s">
        <v>1740</v>
      </c>
    </row>
    <row r="16" spans="1:24" x14ac:dyDescent="0.25">
      <c r="A16" s="5" t="s">
        <v>59</v>
      </c>
      <c r="B16" t="s">
        <v>1741</v>
      </c>
    </row>
    <row r="17" spans="1:24" x14ac:dyDescent="0.25">
      <c r="A17" s="5" t="s">
        <v>61</v>
      </c>
      <c r="B17" t="s">
        <v>1742</v>
      </c>
    </row>
    <row r="18" spans="1:24" x14ac:dyDescent="0.25">
      <c r="A18" s="3"/>
      <c r="B18" s="4"/>
      <c r="C18" s="4"/>
      <c r="D18" s="4"/>
      <c r="E18" s="4"/>
      <c r="F18" s="4"/>
      <c r="G18" s="4"/>
      <c r="H18" s="4"/>
      <c r="I18" s="4"/>
      <c r="J18" s="4"/>
      <c r="K18" s="4"/>
      <c r="L18" s="4"/>
      <c r="M18" s="4"/>
      <c r="N18" s="4"/>
      <c r="O18" s="4"/>
      <c r="P18" s="4"/>
      <c r="Q18" s="4"/>
      <c r="R18" s="4"/>
      <c r="S18" s="4"/>
      <c r="T18" s="4"/>
      <c r="U18" s="4"/>
      <c r="V18" s="4"/>
      <c r="W18" s="4"/>
      <c r="X18" s="4"/>
    </row>
    <row r="19" spans="1:24" x14ac:dyDescent="0.25">
      <c r="A19" s="5" t="s">
        <v>63</v>
      </c>
      <c r="B19" s="5" t="s">
        <v>64</v>
      </c>
      <c r="C19" s="5">
        <v>2020</v>
      </c>
      <c r="D19" s="5">
        <v>2019</v>
      </c>
      <c r="E19" s="5">
        <v>2018</v>
      </c>
      <c r="F19" s="5">
        <v>2017</v>
      </c>
      <c r="G19" s="5">
        <v>2016</v>
      </c>
      <c r="H19" s="5">
        <v>2015</v>
      </c>
      <c r="I19" s="5">
        <v>2014</v>
      </c>
      <c r="J19" s="5">
        <v>2013</v>
      </c>
      <c r="K19" s="5">
        <v>2012</v>
      </c>
      <c r="L19" s="5">
        <v>2011</v>
      </c>
      <c r="M19" s="5">
        <v>2010</v>
      </c>
      <c r="N19" s="5">
        <v>2009</v>
      </c>
      <c r="O19" s="5">
        <v>2008</v>
      </c>
      <c r="P19" s="5">
        <v>2007</v>
      </c>
      <c r="Q19" s="5">
        <v>2006</v>
      </c>
      <c r="R19" s="5">
        <v>2005</v>
      </c>
      <c r="S19" s="5">
        <v>2004</v>
      </c>
      <c r="T19" s="5">
        <v>2003</v>
      </c>
      <c r="U19" s="5">
        <v>2002</v>
      </c>
      <c r="V19" s="5">
        <v>2001</v>
      </c>
      <c r="W19" s="5">
        <v>2000</v>
      </c>
      <c r="X19" s="5">
        <v>1999</v>
      </c>
    </row>
    <row r="20" spans="1:24" x14ac:dyDescent="0.25">
      <c r="A20" s="5" t="s">
        <v>65</v>
      </c>
      <c r="B20" s="5" t="s">
        <v>66</v>
      </c>
      <c r="C20" t="s">
        <v>67</v>
      </c>
      <c r="D20">
        <v>446.4</v>
      </c>
      <c r="E20">
        <v>375.4</v>
      </c>
      <c r="F20">
        <v>257.60000000000002</v>
      </c>
      <c r="G20">
        <v>164.5</v>
      </c>
      <c r="H20">
        <v>127.7</v>
      </c>
      <c r="I20">
        <v>89.5</v>
      </c>
      <c r="J20">
        <v>85.9</v>
      </c>
      <c r="K20">
        <v>87.3</v>
      </c>
      <c r="L20">
        <v>80.099999999999994</v>
      </c>
      <c r="M20">
        <v>55.3</v>
      </c>
      <c r="N20">
        <v>42.7</v>
      </c>
      <c r="O20">
        <v>39.6</v>
      </c>
      <c r="P20">
        <v>54.4</v>
      </c>
      <c r="Q20">
        <v>84.7</v>
      </c>
      <c r="R20">
        <v>79.8</v>
      </c>
      <c r="S20">
        <v>72.7</v>
      </c>
      <c r="T20">
        <v>77.2</v>
      </c>
      <c r="U20">
        <v>70</v>
      </c>
      <c r="V20">
        <v>63.2</v>
      </c>
      <c r="W20">
        <v>28.3</v>
      </c>
      <c r="X20">
        <v>9.8000000000000007</v>
      </c>
    </row>
    <row r="21" spans="1:24" x14ac:dyDescent="0.25">
      <c r="A21" s="5" t="s">
        <v>299</v>
      </c>
      <c r="B21" s="5" t="s">
        <v>300</v>
      </c>
      <c r="C21" t="s">
        <v>67</v>
      </c>
      <c r="D21">
        <v>132.9</v>
      </c>
      <c r="E21">
        <v>112</v>
      </c>
      <c r="F21">
        <v>82.6</v>
      </c>
      <c r="G21">
        <v>58.6</v>
      </c>
      <c r="H21">
        <v>38</v>
      </c>
      <c r="I21">
        <v>29.4</v>
      </c>
      <c r="J21">
        <v>31.2</v>
      </c>
      <c r="K21">
        <v>31</v>
      </c>
      <c r="L21">
        <v>35</v>
      </c>
      <c r="M21">
        <v>24.3</v>
      </c>
      <c r="N21">
        <v>18.399999999999999</v>
      </c>
      <c r="O21">
        <v>17.600000000000001</v>
      </c>
      <c r="P21">
        <v>13.5</v>
      </c>
      <c r="Q21">
        <v>30.6</v>
      </c>
      <c r="R21">
        <v>29</v>
      </c>
      <c r="S21">
        <v>24.9</v>
      </c>
      <c r="T21">
        <v>31</v>
      </c>
      <c r="U21">
        <v>31.5</v>
      </c>
      <c r="V21">
        <v>29.9</v>
      </c>
      <c r="W21">
        <v>15.7</v>
      </c>
      <c r="X21">
        <v>9.6999999999999993</v>
      </c>
    </row>
    <row r="22" spans="1:24" x14ac:dyDescent="0.25">
      <c r="A22" s="5" t="s">
        <v>68</v>
      </c>
      <c r="B22" s="5" t="s">
        <v>69</v>
      </c>
      <c r="C22" t="s">
        <v>67</v>
      </c>
      <c r="D22">
        <v>62.6</v>
      </c>
      <c r="E22">
        <v>77.5</v>
      </c>
      <c r="F22">
        <v>37.5</v>
      </c>
      <c r="G22">
        <v>31.3</v>
      </c>
      <c r="H22">
        <v>11.6</v>
      </c>
      <c r="I22">
        <v>-6.4</v>
      </c>
      <c r="J22">
        <v>-21.4</v>
      </c>
      <c r="K22">
        <v>-3.2</v>
      </c>
      <c r="L22">
        <v>5.2</v>
      </c>
      <c r="M22">
        <v>1.7</v>
      </c>
      <c r="N22">
        <v>-42.3</v>
      </c>
      <c r="O22">
        <v>-73.2</v>
      </c>
      <c r="P22">
        <v>-55.8</v>
      </c>
      <c r="Q22">
        <v>-39</v>
      </c>
      <c r="R22">
        <v>-35.700000000000003</v>
      </c>
      <c r="S22">
        <v>-91.2</v>
      </c>
      <c r="T22">
        <v>-15.8</v>
      </c>
      <c r="U22">
        <v>-135.5</v>
      </c>
      <c r="V22">
        <v>-152.5</v>
      </c>
      <c r="W22">
        <v>-48.9</v>
      </c>
      <c r="X22">
        <v>-10.199999999999999</v>
      </c>
    </row>
    <row r="23" spans="1:24" x14ac:dyDescent="0.25">
      <c r="A23" s="5" t="s">
        <v>70</v>
      </c>
      <c r="B23" s="5" t="s">
        <v>71</v>
      </c>
      <c r="C23" t="s">
        <v>67</v>
      </c>
      <c r="D23">
        <v>-6</v>
      </c>
      <c r="E23">
        <v>-5.5</v>
      </c>
      <c r="F23">
        <v>-11.2</v>
      </c>
      <c r="G23">
        <v>1.7</v>
      </c>
      <c r="H23">
        <v>0.9</v>
      </c>
      <c r="I23">
        <v>1.2</v>
      </c>
      <c r="J23">
        <v>-2.2000000000000002</v>
      </c>
      <c r="K23">
        <v>-1.8</v>
      </c>
      <c r="L23">
        <v>0.1</v>
      </c>
      <c r="M23">
        <v>2.2000000000000002</v>
      </c>
      <c r="N23">
        <v>-2.5</v>
      </c>
      <c r="O23">
        <v>-2.8</v>
      </c>
      <c r="P23">
        <v>40.4</v>
      </c>
      <c r="Q23">
        <v>7.3</v>
      </c>
      <c r="R23">
        <v>-2.2000000000000002</v>
      </c>
      <c r="S23">
        <v>-2.2999999999999998</v>
      </c>
      <c r="T23">
        <v>-1.3</v>
      </c>
      <c r="U23">
        <v>1.1000000000000001</v>
      </c>
      <c r="V23">
        <v>2.9</v>
      </c>
      <c r="W23">
        <v>2.4</v>
      </c>
      <c r="X23">
        <v>0.8</v>
      </c>
    </row>
    <row r="24" spans="1:24" x14ac:dyDescent="0.25">
      <c r="A24" s="5" t="s">
        <v>72</v>
      </c>
      <c r="B24" s="5" t="s">
        <v>73</v>
      </c>
      <c r="C24" t="s">
        <v>67</v>
      </c>
      <c r="D24">
        <v>56.6</v>
      </c>
      <c r="E24">
        <v>72</v>
      </c>
      <c r="F24">
        <v>26.3</v>
      </c>
      <c r="G24">
        <v>33</v>
      </c>
      <c r="H24">
        <v>12.5</v>
      </c>
      <c r="I24">
        <v>-5.2</v>
      </c>
      <c r="J24">
        <v>-23.6</v>
      </c>
      <c r="K24">
        <v>-5</v>
      </c>
      <c r="L24">
        <v>5.3</v>
      </c>
      <c r="M24">
        <v>3.9</v>
      </c>
      <c r="N24">
        <v>-44.8</v>
      </c>
      <c r="O24">
        <v>-76</v>
      </c>
      <c r="P24">
        <v>-15.4</v>
      </c>
      <c r="Q24">
        <v>-31.7</v>
      </c>
      <c r="R24">
        <v>-37.9</v>
      </c>
      <c r="S24">
        <v>-93.5</v>
      </c>
      <c r="T24">
        <v>-17.100000000000001</v>
      </c>
      <c r="U24">
        <v>-134.4</v>
      </c>
      <c r="V24">
        <v>-149.6</v>
      </c>
      <c r="W24">
        <v>-46.5</v>
      </c>
      <c r="X24">
        <v>-9.4</v>
      </c>
    </row>
    <row r="25" spans="1:24" x14ac:dyDescent="0.25">
      <c r="A25" s="5" t="s">
        <v>74</v>
      </c>
      <c r="B25" s="5" t="s">
        <v>75</v>
      </c>
      <c r="C25" t="s">
        <v>67</v>
      </c>
      <c r="D25">
        <v>12.6</v>
      </c>
      <c r="E25">
        <v>14.1</v>
      </c>
      <c r="F25">
        <v>8.5</v>
      </c>
      <c r="G25">
        <v>7.9</v>
      </c>
      <c r="H25">
        <v>2.6</v>
      </c>
      <c r="I25">
        <v>1.9</v>
      </c>
      <c r="J25">
        <v>0.3</v>
      </c>
      <c r="K25">
        <v>0.8</v>
      </c>
      <c r="L25">
        <v>-1.4</v>
      </c>
      <c r="M25">
        <v>0.9</v>
      </c>
      <c r="N25">
        <v>0.7</v>
      </c>
      <c r="O25">
        <v>2.2999999999999998</v>
      </c>
      <c r="P25">
        <v>-4.2</v>
      </c>
      <c r="Q25">
        <v>0.8</v>
      </c>
      <c r="R25">
        <v>-4.5</v>
      </c>
      <c r="S25">
        <v>-9.1999999999999993</v>
      </c>
      <c r="T25">
        <v>-2.8</v>
      </c>
      <c r="U25">
        <v>-2.8</v>
      </c>
      <c r="V25">
        <v>-1.8</v>
      </c>
      <c r="W25">
        <v>0.6</v>
      </c>
      <c r="X25" t="s">
        <v>67</v>
      </c>
    </row>
    <row r="26" spans="1:24" x14ac:dyDescent="0.25">
      <c r="A26" s="5" t="s">
        <v>76</v>
      </c>
      <c r="B26" s="5" t="s">
        <v>77</v>
      </c>
      <c r="C26" t="s">
        <v>67</v>
      </c>
      <c r="D26">
        <v>37.200000000000003</v>
      </c>
      <c r="E26">
        <v>84.1</v>
      </c>
      <c r="F26">
        <v>24</v>
      </c>
      <c r="G26">
        <v>26.8</v>
      </c>
      <c r="H26">
        <v>16.5</v>
      </c>
      <c r="I26">
        <v>-7</v>
      </c>
      <c r="J26">
        <v>-25.4</v>
      </c>
      <c r="K26">
        <v>2.5</v>
      </c>
      <c r="L26">
        <v>6.7</v>
      </c>
      <c r="M26">
        <v>3</v>
      </c>
      <c r="N26">
        <v>-45.5</v>
      </c>
      <c r="O26">
        <v>-78.3</v>
      </c>
      <c r="P26">
        <v>-11.2</v>
      </c>
      <c r="Q26">
        <v>-32.5</v>
      </c>
      <c r="R26">
        <v>-33.4</v>
      </c>
      <c r="S26">
        <v>-84.2</v>
      </c>
      <c r="T26">
        <v>-14.3</v>
      </c>
      <c r="U26">
        <v>-131.6</v>
      </c>
      <c r="V26">
        <v>-147.69999999999999</v>
      </c>
      <c r="W26">
        <v>-47.1</v>
      </c>
      <c r="X26">
        <v>-9.4</v>
      </c>
    </row>
    <row r="27" spans="1:24" x14ac:dyDescent="0.25">
      <c r="A27" s="5" t="s">
        <v>78</v>
      </c>
      <c r="B27" s="5" t="s">
        <v>79</v>
      </c>
      <c r="C27" t="s">
        <v>67</v>
      </c>
      <c r="D27">
        <v>0.8</v>
      </c>
      <c r="E27">
        <v>0.1</v>
      </c>
      <c r="F27">
        <v>0.3</v>
      </c>
      <c r="G27">
        <v>0.7</v>
      </c>
      <c r="H27" t="s">
        <v>67</v>
      </c>
      <c r="I27" t="s">
        <v>67</v>
      </c>
      <c r="J27" t="s">
        <v>67</v>
      </c>
      <c r="K27" t="s">
        <v>67</v>
      </c>
      <c r="L27">
        <v>0.1</v>
      </c>
      <c r="M27">
        <v>0.3</v>
      </c>
      <c r="N27" t="s">
        <v>67</v>
      </c>
      <c r="O27" t="s">
        <v>67</v>
      </c>
      <c r="P27" t="s">
        <v>67</v>
      </c>
      <c r="Q27" t="s">
        <v>67</v>
      </c>
      <c r="R27">
        <v>-0.2</v>
      </c>
      <c r="S27" t="s">
        <v>67</v>
      </c>
      <c r="T27">
        <v>0.1</v>
      </c>
      <c r="U27" t="s">
        <v>67</v>
      </c>
      <c r="V27" t="s">
        <v>67</v>
      </c>
      <c r="W27" t="s">
        <v>67</v>
      </c>
      <c r="X27">
        <v>0.2</v>
      </c>
    </row>
    <row r="28" spans="1:24" x14ac:dyDescent="0.25">
      <c r="A28" s="5" t="s">
        <v>80</v>
      </c>
      <c r="B28" s="5" t="s">
        <v>81</v>
      </c>
      <c r="C28" t="s">
        <v>67</v>
      </c>
      <c r="D28">
        <v>38.1</v>
      </c>
      <c r="E28">
        <v>84.2</v>
      </c>
      <c r="F28">
        <v>24.3</v>
      </c>
      <c r="G28">
        <v>27.5</v>
      </c>
      <c r="H28">
        <v>16.5</v>
      </c>
      <c r="I28">
        <v>-7</v>
      </c>
      <c r="J28">
        <v>-25.4</v>
      </c>
      <c r="K28">
        <v>2.5</v>
      </c>
      <c r="L28">
        <v>6.7</v>
      </c>
      <c r="M28">
        <v>3.3</v>
      </c>
      <c r="N28">
        <v>-45.5</v>
      </c>
      <c r="O28">
        <v>-78.3</v>
      </c>
      <c r="P28">
        <v>-11.2</v>
      </c>
      <c r="Q28">
        <v>-32.5</v>
      </c>
      <c r="R28">
        <v>-33.6</v>
      </c>
      <c r="S28">
        <v>-84.2</v>
      </c>
      <c r="T28">
        <v>-14.2</v>
      </c>
      <c r="U28">
        <v>-131.6</v>
      </c>
      <c r="V28">
        <v>-147.69999999999999</v>
      </c>
      <c r="W28">
        <v>-47.1</v>
      </c>
      <c r="X28">
        <v>-9.5</v>
      </c>
    </row>
    <row r="29" spans="1:24" x14ac:dyDescent="0.25">
      <c r="A29" s="5" t="s">
        <v>82</v>
      </c>
      <c r="B29" s="5" t="s">
        <v>83</v>
      </c>
      <c r="C29" t="s">
        <v>67</v>
      </c>
      <c r="D29">
        <v>469.5</v>
      </c>
      <c r="E29">
        <v>249.8</v>
      </c>
      <c r="F29">
        <v>180.3</v>
      </c>
      <c r="G29">
        <v>169.2</v>
      </c>
      <c r="H29">
        <v>166.9</v>
      </c>
      <c r="I29">
        <v>125.3</v>
      </c>
      <c r="J29">
        <v>122.5</v>
      </c>
      <c r="K29">
        <v>88.1</v>
      </c>
      <c r="L29">
        <v>83.3</v>
      </c>
      <c r="M29">
        <v>86.7</v>
      </c>
      <c r="N29">
        <v>69</v>
      </c>
      <c r="O29">
        <v>93.1</v>
      </c>
      <c r="P29">
        <v>111.8</v>
      </c>
      <c r="Q29">
        <v>94.4</v>
      </c>
      <c r="R29">
        <v>82</v>
      </c>
      <c r="S29">
        <v>44.9</v>
      </c>
      <c r="T29">
        <v>43</v>
      </c>
      <c r="U29">
        <v>46</v>
      </c>
      <c r="V29">
        <v>53.1</v>
      </c>
      <c r="W29">
        <v>69.900000000000006</v>
      </c>
      <c r="X29">
        <v>65.400000000000006</v>
      </c>
    </row>
    <row r="30" spans="1:24" x14ac:dyDescent="0.25">
      <c r="A30" s="5" t="s">
        <v>84</v>
      </c>
      <c r="B30" s="5" t="s">
        <v>85</v>
      </c>
      <c r="C30" t="s">
        <v>67</v>
      </c>
      <c r="D30">
        <v>711.4</v>
      </c>
      <c r="E30">
        <v>522.1</v>
      </c>
      <c r="F30">
        <v>487</v>
      </c>
      <c r="G30">
        <v>182.2</v>
      </c>
      <c r="H30">
        <v>121.6</v>
      </c>
      <c r="I30">
        <v>99.3</v>
      </c>
      <c r="J30">
        <v>104.9</v>
      </c>
      <c r="K30">
        <v>137.19999999999999</v>
      </c>
      <c r="L30">
        <v>134.9</v>
      </c>
      <c r="M30">
        <v>105.2</v>
      </c>
      <c r="N30">
        <v>77.599999999999994</v>
      </c>
      <c r="O30">
        <v>89.8</v>
      </c>
      <c r="P30">
        <v>96.1</v>
      </c>
      <c r="Q30">
        <v>111.1</v>
      </c>
      <c r="R30">
        <v>104.1</v>
      </c>
      <c r="S30">
        <v>93.6</v>
      </c>
      <c r="T30">
        <v>177.9</v>
      </c>
      <c r="U30">
        <v>195</v>
      </c>
      <c r="V30">
        <v>341.5</v>
      </c>
      <c r="W30">
        <v>462.8</v>
      </c>
      <c r="X30">
        <v>8.4</v>
      </c>
    </row>
    <row r="31" spans="1:24" x14ac:dyDescent="0.25">
      <c r="A31" s="5" t="s">
        <v>86</v>
      </c>
      <c r="B31" s="5" t="s">
        <v>87</v>
      </c>
      <c r="C31" t="s">
        <v>67</v>
      </c>
      <c r="D31">
        <v>1181</v>
      </c>
      <c r="E31">
        <v>771.9</v>
      </c>
      <c r="F31">
        <v>667.3</v>
      </c>
      <c r="G31">
        <v>351.4</v>
      </c>
      <c r="H31">
        <v>288.5</v>
      </c>
      <c r="I31">
        <v>224.6</v>
      </c>
      <c r="J31">
        <v>227.4</v>
      </c>
      <c r="K31">
        <v>225.3</v>
      </c>
      <c r="L31">
        <v>218.2</v>
      </c>
      <c r="M31">
        <v>191.9</v>
      </c>
      <c r="N31">
        <v>146.6</v>
      </c>
      <c r="O31">
        <v>182.9</v>
      </c>
      <c r="P31">
        <v>207.9</v>
      </c>
      <c r="Q31">
        <v>205.5</v>
      </c>
      <c r="R31">
        <v>186.1</v>
      </c>
      <c r="S31">
        <v>138.5</v>
      </c>
      <c r="T31">
        <v>220.9</v>
      </c>
      <c r="U31">
        <v>241</v>
      </c>
      <c r="V31">
        <v>394.6</v>
      </c>
      <c r="W31">
        <v>532.70000000000005</v>
      </c>
      <c r="X31">
        <v>73.8</v>
      </c>
    </row>
    <row r="32" spans="1:24" x14ac:dyDescent="0.25">
      <c r="A32" s="5" t="s">
        <v>88</v>
      </c>
      <c r="B32" s="5" t="s">
        <v>89</v>
      </c>
      <c r="C32" t="s">
        <v>67</v>
      </c>
      <c r="D32">
        <v>179</v>
      </c>
      <c r="E32">
        <v>196.3</v>
      </c>
      <c r="F32">
        <v>245.8</v>
      </c>
      <c r="G32">
        <v>73.400000000000006</v>
      </c>
      <c r="H32">
        <v>56.4</v>
      </c>
      <c r="I32">
        <v>33.1</v>
      </c>
      <c r="J32">
        <v>39</v>
      </c>
      <c r="K32">
        <v>33.9</v>
      </c>
      <c r="L32">
        <v>42.8</v>
      </c>
      <c r="M32">
        <v>32.799999999999997</v>
      </c>
      <c r="N32">
        <v>26.4</v>
      </c>
      <c r="O32">
        <v>21.8</v>
      </c>
      <c r="P32">
        <v>24.3</v>
      </c>
      <c r="Q32">
        <v>48.4</v>
      </c>
      <c r="R32">
        <v>29.7</v>
      </c>
      <c r="S32">
        <v>20.9</v>
      </c>
      <c r="T32">
        <v>22.5</v>
      </c>
      <c r="U32">
        <v>21.5</v>
      </c>
      <c r="V32">
        <v>22.1</v>
      </c>
      <c r="W32">
        <v>19.899999999999999</v>
      </c>
      <c r="X32">
        <v>9.3000000000000007</v>
      </c>
    </row>
    <row r="33" spans="1:24" x14ac:dyDescent="0.25">
      <c r="A33" s="5" t="s">
        <v>90</v>
      </c>
      <c r="B33" s="5" t="s">
        <v>91</v>
      </c>
      <c r="C33" t="s">
        <v>67</v>
      </c>
      <c r="D33">
        <v>524.9</v>
      </c>
      <c r="E33">
        <v>150.69999999999999</v>
      </c>
      <c r="F33">
        <v>89.7</v>
      </c>
      <c r="G33">
        <v>64</v>
      </c>
      <c r="H33">
        <v>45</v>
      </c>
      <c r="I33">
        <v>33.1</v>
      </c>
      <c r="J33">
        <v>29.5</v>
      </c>
      <c r="K33">
        <v>39</v>
      </c>
      <c r="L33">
        <v>28.1</v>
      </c>
      <c r="M33">
        <v>26.9</v>
      </c>
      <c r="N33">
        <v>9.3000000000000007</v>
      </c>
      <c r="O33">
        <v>11.2</v>
      </c>
      <c r="P33">
        <v>13</v>
      </c>
      <c r="Q33">
        <v>19.899999999999999</v>
      </c>
      <c r="R33">
        <v>7.7</v>
      </c>
      <c r="S33">
        <v>15.6</v>
      </c>
      <c r="T33">
        <v>26.3</v>
      </c>
      <c r="U33">
        <v>24.1</v>
      </c>
      <c r="V33">
        <v>24.9</v>
      </c>
      <c r="W33">
        <v>10.3</v>
      </c>
      <c r="X33">
        <v>4.2</v>
      </c>
    </row>
    <row r="34" spans="1:24" x14ac:dyDescent="0.25">
      <c r="A34" s="5" t="s">
        <v>92</v>
      </c>
      <c r="B34" s="5" t="s">
        <v>93</v>
      </c>
      <c r="C34" t="s">
        <v>67</v>
      </c>
      <c r="D34">
        <v>703.9</v>
      </c>
      <c r="E34">
        <v>347</v>
      </c>
      <c r="F34">
        <v>335.5</v>
      </c>
      <c r="G34">
        <v>137.4</v>
      </c>
      <c r="H34">
        <v>101.4</v>
      </c>
      <c r="I34">
        <v>66.2</v>
      </c>
      <c r="J34">
        <v>68.5</v>
      </c>
      <c r="K34">
        <v>72.900000000000006</v>
      </c>
      <c r="L34">
        <v>70.900000000000006</v>
      </c>
      <c r="M34">
        <v>59.2</v>
      </c>
      <c r="N34">
        <v>35.1</v>
      </c>
      <c r="O34">
        <v>33</v>
      </c>
      <c r="P34">
        <v>37.299999999999997</v>
      </c>
      <c r="Q34">
        <v>68.3</v>
      </c>
      <c r="R34">
        <v>37.4</v>
      </c>
      <c r="S34">
        <v>35.9</v>
      </c>
      <c r="T34">
        <v>48.1</v>
      </c>
      <c r="U34">
        <v>45</v>
      </c>
      <c r="V34">
        <v>46.3</v>
      </c>
      <c r="W34">
        <v>29.6</v>
      </c>
      <c r="X34">
        <v>13.5</v>
      </c>
    </row>
    <row r="35" spans="1:24" x14ac:dyDescent="0.25">
      <c r="A35" s="5" t="s">
        <v>78</v>
      </c>
      <c r="B35" s="5" t="s">
        <v>79</v>
      </c>
      <c r="C35" t="s">
        <v>67</v>
      </c>
      <c r="D35" t="s">
        <v>67</v>
      </c>
      <c r="E35">
        <v>0.9</v>
      </c>
      <c r="F35">
        <v>1</v>
      </c>
      <c r="G35">
        <v>0.9</v>
      </c>
      <c r="H35">
        <v>1.6</v>
      </c>
      <c r="I35" t="s">
        <v>67</v>
      </c>
      <c r="J35" t="s">
        <v>67</v>
      </c>
      <c r="K35" t="s">
        <v>67</v>
      </c>
      <c r="L35" t="s">
        <v>67</v>
      </c>
      <c r="M35">
        <v>0.5</v>
      </c>
      <c r="N35">
        <v>0.6</v>
      </c>
      <c r="O35" t="s">
        <v>67</v>
      </c>
      <c r="P35" t="s">
        <v>67</v>
      </c>
      <c r="Q35" t="s">
        <v>67</v>
      </c>
      <c r="R35" t="s">
        <v>67</v>
      </c>
      <c r="S35">
        <v>0.6</v>
      </c>
      <c r="T35">
        <v>0.7</v>
      </c>
      <c r="U35">
        <v>0.6</v>
      </c>
      <c r="V35">
        <v>0.7</v>
      </c>
      <c r="W35">
        <v>0.6</v>
      </c>
      <c r="X35" t="s">
        <v>67</v>
      </c>
    </row>
    <row r="36" spans="1:24" x14ac:dyDescent="0.25">
      <c r="A36" s="5" t="s">
        <v>94</v>
      </c>
      <c r="B36" s="5" t="s">
        <v>95</v>
      </c>
      <c r="C36" t="s">
        <v>67</v>
      </c>
      <c r="D36">
        <v>477</v>
      </c>
      <c r="E36">
        <v>424</v>
      </c>
      <c r="F36">
        <v>330.7</v>
      </c>
      <c r="G36">
        <v>213</v>
      </c>
      <c r="H36">
        <v>185.5</v>
      </c>
      <c r="I36">
        <v>158.4</v>
      </c>
      <c r="J36">
        <v>159</v>
      </c>
      <c r="K36">
        <v>152.5</v>
      </c>
      <c r="L36">
        <v>147.19999999999999</v>
      </c>
      <c r="M36">
        <v>132.19999999999999</v>
      </c>
      <c r="N36">
        <v>110.9</v>
      </c>
      <c r="O36">
        <v>149.9</v>
      </c>
      <c r="P36">
        <v>170.6</v>
      </c>
      <c r="Q36">
        <v>137.19999999999999</v>
      </c>
      <c r="R36">
        <v>148.69999999999999</v>
      </c>
      <c r="S36">
        <v>102</v>
      </c>
      <c r="T36">
        <v>172.1</v>
      </c>
      <c r="U36">
        <v>195.4</v>
      </c>
      <c r="V36">
        <v>347.6</v>
      </c>
      <c r="W36">
        <v>502.5</v>
      </c>
      <c r="X36">
        <v>60.3</v>
      </c>
    </row>
    <row r="37" spans="1:24" x14ac:dyDescent="0.25">
      <c r="A37" s="5" t="s">
        <v>96</v>
      </c>
      <c r="B37" s="5" t="s">
        <v>97</v>
      </c>
      <c r="C37" t="s">
        <v>67</v>
      </c>
      <c r="D37">
        <v>1181</v>
      </c>
      <c r="E37">
        <v>771.9</v>
      </c>
      <c r="F37">
        <v>667.3</v>
      </c>
      <c r="G37">
        <v>351.3</v>
      </c>
      <c r="H37">
        <v>288.5</v>
      </c>
      <c r="I37">
        <v>224.6</v>
      </c>
      <c r="J37">
        <v>227.4</v>
      </c>
      <c r="K37">
        <v>225.4</v>
      </c>
      <c r="L37">
        <v>218.2</v>
      </c>
      <c r="M37">
        <v>191.9</v>
      </c>
      <c r="N37">
        <v>146.6</v>
      </c>
      <c r="O37">
        <v>182.9</v>
      </c>
      <c r="P37">
        <v>207.9</v>
      </c>
      <c r="Q37">
        <v>205.5</v>
      </c>
      <c r="R37">
        <v>186.1</v>
      </c>
      <c r="S37">
        <v>138.5</v>
      </c>
      <c r="T37">
        <v>220.9</v>
      </c>
      <c r="U37">
        <v>241</v>
      </c>
      <c r="V37">
        <v>394.6</v>
      </c>
      <c r="W37">
        <v>532.70000000000005</v>
      </c>
      <c r="X37">
        <v>73.8</v>
      </c>
    </row>
    <row r="38" spans="1:24" x14ac:dyDescent="0.25">
      <c r="A38" s="5" t="s">
        <v>98</v>
      </c>
      <c r="B38" s="5" t="s">
        <v>99</v>
      </c>
      <c r="C38">
        <v>151.27000000000001</v>
      </c>
      <c r="D38">
        <v>150.9</v>
      </c>
      <c r="E38">
        <v>149.06</v>
      </c>
      <c r="F38">
        <v>147.53</v>
      </c>
      <c r="G38">
        <v>133.05000000000001</v>
      </c>
      <c r="H38">
        <v>132.58000000000001</v>
      </c>
      <c r="I38">
        <v>131.71</v>
      </c>
      <c r="J38">
        <v>131.46</v>
      </c>
      <c r="K38">
        <v>118.55</v>
      </c>
      <c r="L38">
        <v>118.32</v>
      </c>
      <c r="M38">
        <v>115.6</v>
      </c>
      <c r="N38">
        <v>108.8</v>
      </c>
      <c r="O38">
        <v>108.8</v>
      </c>
      <c r="P38">
        <v>73.900000000000006</v>
      </c>
      <c r="Q38">
        <v>68.099999999999994</v>
      </c>
      <c r="R38">
        <v>62.8</v>
      </c>
      <c r="S38">
        <v>38</v>
      </c>
      <c r="T38">
        <v>35.5</v>
      </c>
      <c r="U38">
        <v>35.5</v>
      </c>
      <c r="V38">
        <v>35.5</v>
      </c>
      <c r="W38">
        <v>26.9</v>
      </c>
      <c r="X38">
        <v>24.2</v>
      </c>
    </row>
    <row r="39" spans="1:24" x14ac:dyDescent="0.25">
      <c r="A39" s="5" t="s">
        <v>102</v>
      </c>
      <c r="B39" s="5" t="s">
        <v>103</v>
      </c>
      <c r="C39" t="s">
        <v>67</v>
      </c>
      <c r="D39">
        <v>0.38</v>
      </c>
      <c r="E39">
        <v>0.48</v>
      </c>
      <c r="F39">
        <v>0.18</v>
      </c>
      <c r="G39">
        <v>0.25</v>
      </c>
      <c r="H39">
        <v>0.09</v>
      </c>
      <c r="I39">
        <v>-0.04</v>
      </c>
      <c r="J39">
        <v>-0.18</v>
      </c>
      <c r="K39">
        <v>-0.04</v>
      </c>
      <c r="L39">
        <v>0.04</v>
      </c>
      <c r="M39">
        <v>0.03</v>
      </c>
      <c r="N39">
        <v>-0.41</v>
      </c>
      <c r="O39">
        <v>-0.7</v>
      </c>
      <c r="P39">
        <v>-0.21</v>
      </c>
      <c r="Q39">
        <v>-0.47</v>
      </c>
      <c r="R39">
        <v>-0.6</v>
      </c>
      <c r="S39">
        <v>-2.46</v>
      </c>
      <c r="T39">
        <v>-0.48</v>
      </c>
      <c r="U39">
        <v>-3.79</v>
      </c>
      <c r="V39">
        <v>-4.21</v>
      </c>
      <c r="W39">
        <v>-1.73</v>
      </c>
      <c r="X39">
        <v>-0.39</v>
      </c>
    </row>
    <row r="40" spans="1:24" x14ac:dyDescent="0.25">
      <c r="A40" s="5" t="s">
        <v>104</v>
      </c>
      <c r="B40" s="5" t="s">
        <v>105</v>
      </c>
      <c r="C40" t="s">
        <v>67</v>
      </c>
      <c r="D40">
        <v>0.25</v>
      </c>
      <c r="E40">
        <v>0.56999999999999995</v>
      </c>
      <c r="F40">
        <v>0.16</v>
      </c>
      <c r="G40">
        <v>0.2</v>
      </c>
      <c r="H40">
        <v>0.13</v>
      </c>
      <c r="I40">
        <v>-0.05</v>
      </c>
      <c r="J40">
        <v>-0.21</v>
      </c>
      <c r="K40">
        <v>0.02</v>
      </c>
      <c r="L40">
        <v>0.06</v>
      </c>
      <c r="M40">
        <v>0.03</v>
      </c>
      <c r="N40">
        <v>-0.43</v>
      </c>
      <c r="O40">
        <v>-0.82</v>
      </c>
      <c r="P40">
        <v>-0.16</v>
      </c>
      <c r="Q40">
        <v>-0.55000000000000004</v>
      </c>
      <c r="R40">
        <v>-0.65</v>
      </c>
      <c r="S40">
        <v>-2.2999999999999998</v>
      </c>
      <c r="T40">
        <v>-0.4</v>
      </c>
      <c r="U40">
        <v>-3.71</v>
      </c>
      <c r="V40">
        <v>-4.17</v>
      </c>
      <c r="W40">
        <v>-1.75</v>
      </c>
      <c r="X40">
        <v>-0.6</v>
      </c>
    </row>
    <row r="41" spans="1:24" x14ac:dyDescent="0.25">
      <c r="A41" s="5" t="s">
        <v>106</v>
      </c>
      <c r="B41" s="5" t="s">
        <v>107</v>
      </c>
      <c r="C41" t="s">
        <v>67</v>
      </c>
      <c r="D41">
        <v>0.25</v>
      </c>
      <c r="E41">
        <v>0.56000000000000005</v>
      </c>
      <c r="F41">
        <v>0.16</v>
      </c>
      <c r="G41">
        <v>0.2</v>
      </c>
      <c r="H41">
        <v>0.12</v>
      </c>
      <c r="I41">
        <v>-0.05</v>
      </c>
      <c r="J41">
        <v>-0.21</v>
      </c>
      <c r="K41">
        <v>0.02</v>
      </c>
      <c r="L41">
        <v>0.06</v>
      </c>
      <c r="M41">
        <v>0.03</v>
      </c>
      <c r="N41">
        <v>-0.43</v>
      </c>
      <c r="O41">
        <v>-0.82</v>
      </c>
      <c r="P41">
        <v>-0.16</v>
      </c>
      <c r="Q41">
        <v>-0.55000000000000004</v>
      </c>
      <c r="R41">
        <v>-0.65</v>
      </c>
      <c r="S41">
        <v>-2.2999999999999998</v>
      </c>
      <c r="T41">
        <v>-0.4</v>
      </c>
      <c r="U41">
        <v>-3.71</v>
      </c>
      <c r="V41">
        <v>-4.17</v>
      </c>
      <c r="W41">
        <v>-1.75</v>
      </c>
      <c r="X41">
        <v>-0.6</v>
      </c>
    </row>
    <row r="42" spans="1:24" x14ac:dyDescent="0.25">
      <c r="A42" s="5" t="s">
        <v>108</v>
      </c>
      <c r="B42" s="5" t="s">
        <v>109</v>
      </c>
      <c r="C42" t="s">
        <v>67</v>
      </c>
      <c r="D42" t="s">
        <v>67</v>
      </c>
      <c r="E42" t="s">
        <v>67</v>
      </c>
      <c r="F42" t="s">
        <v>67</v>
      </c>
      <c r="G42" t="s">
        <v>67</v>
      </c>
      <c r="H42" t="s">
        <v>67</v>
      </c>
      <c r="I42" t="s">
        <v>67</v>
      </c>
      <c r="J42" t="s">
        <v>67</v>
      </c>
      <c r="K42" t="s">
        <v>67</v>
      </c>
      <c r="L42" t="s">
        <v>67</v>
      </c>
      <c r="M42" t="s">
        <v>67</v>
      </c>
      <c r="N42" t="s">
        <v>67</v>
      </c>
      <c r="O42" t="s">
        <v>67</v>
      </c>
      <c r="P42" t="s">
        <v>67</v>
      </c>
      <c r="Q42" t="s">
        <v>67</v>
      </c>
      <c r="R42" t="s">
        <v>67</v>
      </c>
      <c r="S42" t="s">
        <v>67</v>
      </c>
      <c r="T42" t="s">
        <v>67</v>
      </c>
      <c r="U42" t="s">
        <v>67</v>
      </c>
      <c r="V42" t="s">
        <v>67</v>
      </c>
      <c r="W42" t="s">
        <v>67</v>
      </c>
      <c r="X42" t="s">
        <v>67</v>
      </c>
    </row>
    <row r="43" spans="1:24" x14ac:dyDescent="0.25">
      <c r="A43" s="5" t="s">
        <v>110</v>
      </c>
      <c r="B43" s="5" t="s">
        <v>111</v>
      </c>
      <c r="C43" t="s">
        <v>67</v>
      </c>
      <c r="D43" t="s">
        <v>67</v>
      </c>
      <c r="E43" t="s">
        <v>67</v>
      </c>
      <c r="F43" t="s">
        <v>67</v>
      </c>
      <c r="G43" t="s">
        <v>67</v>
      </c>
      <c r="H43" t="s">
        <v>67</v>
      </c>
      <c r="I43" t="s">
        <v>67</v>
      </c>
      <c r="J43" t="s">
        <v>67</v>
      </c>
      <c r="K43" t="s">
        <v>67</v>
      </c>
      <c r="L43" t="s">
        <v>67</v>
      </c>
      <c r="M43" t="s">
        <v>67</v>
      </c>
      <c r="N43" t="s">
        <v>67</v>
      </c>
      <c r="O43" t="s">
        <v>67</v>
      </c>
      <c r="P43" t="s">
        <v>67</v>
      </c>
      <c r="Q43" t="s">
        <v>67</v>
      </c>
      <c r="R43" t="s">
        <v>67</v>
      </c>
      <c r="S43" t="s">
        <v>67</v>
      </c>
      <c r="T43" t="s">
        <v>67</v>
      </c>
      <c r="U43" t="s">
        <v>67</v>
      </c>
      <c r="V43" t="s">
        <v>67</v>
      </c>
      <c r="W43" t="s">
        <v>67</v>
      </c>
      <c r="X43" t="s">
        <v>67</v>
      </c>
    </row>
    <row r="44" spans="1:24" x14ac:dyDescent="0.25">
      <c r="A44" s="5" t="s">
        <v>124</v>
      </c>
      <c r="B44" s="5" t="s">
        <v>125</v>
      </c>
      <c r="C44" t="s">
        <v>67</v>
      </c>
      <c r="D44">
        <v>2.96</v>
      </c>
      <c r="E44">
        <v>2.52</v>
      </c>
      <c r="F44">
        <v>1.75</v>
      </c>
      <c r="G44">
        <v>1.24</v>
      </c>
      <c r="H44">
        <v>0.96</v>
      </c>
      <c r="I44">
        <v>0.68</v>
      </c>
      <c r="J44">
        <v>0.65</v>
      </c>
      <c r="K44">
        <v>0.74</v>
      </c>
      <c r="L44">
        <v>0.68</v>
      </c>
      <c r="M44">
        <v>0.48</v>
      </c>
      <c r="N44">
        <v>0.39</v>
      </c>
      <c r="O44">
        <v>0.36</v>
      </c>
      <c r="P44">
        <v>0.74</v>
      </c>
      <c r="Q44">
        <v>1.24</v>
      </c>
      <c r="R44">
        <v>1.27</v>
      </c>
      <c r="S44">
        <v>1.91</v>
      </c>
      <c r="T44">
        <v>2.17</v>
      </c>
      <c r="U44">
        <v>1.97</v>
      </c>
      <c r="V44">
        <v>1.78</v>
      </c>
      <c r="W44">
        <v>1.05</v>
      </c>
      <c r="X44">
        <v>0.4</v>
      </c>
    </row>
    <row r="45" spans="1:24" x14ac:dyDescent="0.25">
      <c r="A45" s="5" t="s">
        <v>112</v>
      </c>
      <c r="B45" s="5" t="s">
        <v>113</v>
      </c>
      <c r="C45" t="s">
        <v>67</v>
      </c>
      <c r="D45">
        <v>3.16</v>
      </c>
      <c r="E45">
        <v>2.85</v>
      </c>
      <c r="F45">
        <v>2.25</v>
      </c>
      <c r="G45">
        <v>1.61</v>
      </c>
      <c r="H45">
        <v>1.41</v>
      </c>
      <c r="I45">
        <v>1.2</v>
      </c>
      <c r="J45">
        <v>1.21</v>
      </c>
      <c r="K45">
        <v>1.29</v>
      </c>
      <c r="L45">
        <v>1.24</v>
      </c>
      <c r="M45">
        <v>1.1399999999999999</v>
      </c>
      <c r="N45">
        <v>1.02</v>
      </c>
      <c r="O45">
        <v>1.38</v>
      </c>
      <c r="P45">
        <v>2.31</v>
      </c>
      <c r="Q45">
        <v>2.0099999999999998</v>
      </c>
      <c r="R45">
        <v>2.37</v>
      </c>
      <c r="S45">
        <v>2.68</v>
      </c>
      <c r="T45">
        <v>4.8499999999999996</v>
      </c>
      <c r="U45">
        <v>5.5</v>
      </c>
      <c r="V45">
        <v>9.7899999999999991</v>
      </c>
      <c r="W45">
        <v>18.68</v>
      </c>
      <c r="X45">
        <v>2.4900000000000002</v>
      </c>
    </row>
    <row r="46" spans="1:24" x14ac:dyDescent="0.25">
      <c r="A46" s="5" t="s">
        <v>114</v>
      </c>
      <c r="B46" s="5" t="s">
        <v>115</v>
      </c>
      <c r="C46" t="s">
        <v>67</v>
      </c>
      <c r="D46">
        <v>0.28000000000000003</v>
      </c>
      <c r="E46">
        <v>1.05</v>
      </c>
      <c r="F46">
        <v>7.0000000000000007E-2</v>
      </c>
      <c r="G46">
        <v>0.51</v>
      </c>
      <c r="H46">
        <v>0.12</v>
      </c>
      <c r="I46">
        <v>-0.03</v>
      </c>
      <c r="J46">
        <v>0.05</v>
      </c>
      <c r="K46">
        <v>0.1</v>
      </c>
      <c r="L46">
        <v>0.09</v>
      </c>
      <c r="M46">
        <v>0.01</v>
      </c>
      <c r="N46">
        <v>-0.2</v>
      </c>
      <c r="O46">
        <v>-0.38</v>
      </c>
      <c r="P46">
        <v>-0.43</v>
      </c>
      <c r="Q46">
        <v>-0.14000000000000001</v>
      </c>
      <c r="R46">
        <v>0.03</v>
      </c>
      <c r="S46">
        <v>-0.12</v>
      </c>
      <c r="T46">
        <v>0.22</v>
      </c>
      <c r="U46">
        <v>-0.03</v>
      </c>
      <c r="V46">
        <v>-7.0000000000000007E-2</v>
      </c>
      <c r="W46">
        <v>-0.54</v>
      </c>
      <c r="X46">
        <v>-0.28999999999999998</v>
      </c>
    </row>
    <row r="47" spans="1:24" x14ac:dyDescent="0.25">
      <c r="A47" s="5" t="s">
        <v>116</v>
      </c>
      <c r="B47" s="5" t="s">
        <v>117</v>
      </c>
      <c r="C47" t="s">
        <v>67</v>
      </c>
      <c r="D47">
        <v>7.83</v>
      </c>
      <c r="E47">
        <v>5.18</v>
      </c>
      <c r="F47">
        <v>4.5199999999999996</v>
      </c>
      <c r="G47">
        <v>2.64</v>
      </c>
      <c r="H47">
        <v>2.1800000000000002</v>
      </c>
      <c r="I47">
        <v>1.71</v>
      </c>
      <c r="J47">
        <v>1.73</v>
      </c>
      <c r="K47">
        <v>1.9</v>
      </c>
      <c r="L47">
        <v>1.84</v>
      </c>
      <c r="M47">
        <v>1.66</v>
      </c>
      <c r="N47">
        <v>1.35</v>
      </c>
      <c r="O47">
        <v>1.68</v>
      </c>
      <c r="P47">
        <v>2.81</v>
      </c>
      <c r="Q47">
        <v>3.02</v>
      </c>
      <c r="R47">
        <v>2.96</v>
      </c>
      <c r="S47">
        <v>3.64</v>
      </c>
      <c r="T47">
        <v>6.22</v>
      </c>
      <c r="U47">
        <v>6.79</v>
      </c>
      <c r="V47">
        <v>11.12</v>
      </c>
      <c r="W47">
        <v>19.8</v>
      </c>
      <c r="X47" t="s">
        <v>67</v>
      </c>
    </row>
    <row r="48" spans="1:24" x14ac:dyDescent="0.25">
      <c r="A48" s="5" t="s">
        <v>118</v>
      </c>
      <c r="B48" s="5" t="s">
        <v>119</v>
      </c>
      <c r="C48" t="s">
        <v>67</v>
      </c>
      <c r="D48">
        <v>2847</v>
      </c>
      <c r="E48">
        <v>2442</v>
      </c>
      <c r="F48">
        <v>1652</v>
      </c>
      <c r="G48">
        <v>1072</v>
      </c>
      <c r="H48">
        <v>913</v>
      </c>
      <c r="I48">
        <v>689</v>
      </c>
      <c r="J48">
        <v>635</v>
      </c>
      <c r="K48">
        <v>625</v>
      </c>
      <c r="L48">
        <v>590</v>
      </c>
      <c r="M48">
        <v>492</v>
      </c>
      <c r="N48">
        <v>442</v>
      </c>
      <c r="O48">
        <v>418</v>
      </c>
      <c r="P48">
        <v>386</v>
      </c>
      <c r="Q48">
        <v>527</v>
      </c>
      <c r="R48">
        <v>604</v>
      </c>
      <c r="S48">
        <v>646</v>
      </c>
      <c r="T48">
        <v>644</v>
      </c>
      <c r="U48">
        <v>635</v>
      </c>
      <c r="V48">
        <v>585</v>
      </c>
      <c r="W48">
        <v>505</v>
      </c>
      <c r="X48">
        <v>228</v>
      </c>
    </row>
    <row r="49" spans="1:24" x14ac:dyDescent="0.25">
      <c r="A49" s="5" t="s">
        <v>120</v>
      </c>
      <c r="B49" s="5" t="s">
        <v>121</v>
      </c>
      <c r="C49" t="s">
        <v>67</v>
      </c>
      <c r="D49">
        <v>199.5</v>
      </c>
      <c r="E49">
        <v>117.1</v>
      </c>
      <c r="F49">
        <v>113.6</v>
      </c>
      <c r="G49">
        <v>83.5</v>
      </c>
      <c r="H49">
        <v>68.5</v>
      </c>
      <c r="I49">
        <v>40.9</v>
      </c>
      <c r="J49">
        <v>35.700000000000003</v>
      </c>
      <c r="K49">
        <v>35.6</v>
      </c>
      <c r="L49">
        <v>31.2</v>
      </c>
      <c r="M49">
        <v>24.2</v>
      </c>
      <c r="N49">
        <v>27.4</v>
      </c>
      <c r="O49">
        <v>28.9</v>
      </c>
      <c r="P49">
        <v>37.1</v>
      </c>
      <c r="Q49">
        <v>33.299999999999997</v>
      </c>
      <c r="R49">
        <v>39.5</v>
      </c>
      <c r="S49">
        <v>37.4</v>
      </c>
      <c r="T49">
        <v>36.4</v>
      </c>
      <c r="U49">
        <v>35.799999999999997</v>
      </c>
      <c r="V49">
        <v>31.9</v>
      </c>
      <c r="W49">
        <v>18</v>
      </c>
      <c r="X49">
        <v>10.5</v>
      </c>
    </row>
    <row r="50" spans="1:24" x14ac:dyDescent="0.25">
      <c r="A50" s="5" t="s">
        <v>122</v>
      </c>
      <c r="B50" s="5" t="s">
        <v>123</v>
      </c>
      <c r="C50" t="s">
        <v>67</v>
      </c>
      <c r="D50">
        <v>70074</v>
      </c>
      <c r="E50">
        <v>47953</v>
      </c>
      <c r="F50">
        <v>68765</v>
      </c>
      <c r="G50">
        <v>77892</v>
      </c>
      <c r="H50">
        <v>75027</v>
      </c>
      <c r="I50">
        <v>59361</v>
      </c>
      <c r="J50">
        <v>56220</v>
      </c>
      <c r="K50">
        <v>56960</v>
      </c>
      <c r="L50">
        <v>52881</v>
      </c>
      <c r="M50">
        <v>49187</v>
      </c>
      <c r="N50">
        <v>61991</v>
      </c>
      <c r="O50">
        <v>69139</v>
      </c>
      <c r="P50">
        <v>96114</v>
      </c>
      <c r="Q50">
        <v>63188</v>
      </c>
      <c r="R50">
        <v>65397</v>
      </c>
      <c r="S50">
        <v>57895</v>
      </c>
      <c r="T50">
        <v>56522</v>
      </c>
      <c r="U50">
        <v>56378</v>
      </c>
      <c r="V50">
        <v>54530</v>
      </c>
      <c r="W50">
        <v>35644</v>
      </c>
      <c r="X50" t="s">
        <v>67</v>
      </c>
    </row>
    <row r="51" spans="1:24" x14ac:dyDescent="0.25">
      <c r="A51" s="5" t="s">
        <v>301</v>
      </c>
      <c r="B51" s="5" t="s">
        <v>302</v>
      </c>
      <c r="C51" t="s">
        <v>67</v>
      </c>
      <c r="D51">
        <v>156810</v>
      </c>
      <c r="E51">
        <v>153729</v>
      </c>
      <c r="F51">
        <v>155950</v>
      </c>
      <c r="G51">
        <v>153458</v>
      </c>
      <c r="H51">
        <v>139843</v>
      </c>
      <c r="I51">
        <v>129893</v>
      </c>
      <c r="J51">
        <v>135335</v>
      </c>
      <c r="K51">
        <v>139624</v>
      </c>
      <c r="L51">
        <v>135810</v>
      </c>
      <c r="M51">
        <v>112321</v>
      </c>
      <c r="N51">
        <v>96568</v>
      </c>
      <c r="O51">
        <v>94736</v>
      </c>
      <c r="P51">
        <v>140932</v>
      </c>
      <c r="Q51">
        <v>160721</v>
      </c>
      <c r="R51">
        <v>132119</v>
      </c>
      <c r="S51">
        <v>112538</v>
      </c>
      <c r="T51">
        <v>119875</v>
      </c>
      <c r="U51">
        <v>110000</v>
      </c>
      <c r="V51">
        <v>108000</v>
      </c>
      <c r="W51">
        <v>56000</v>
      </c>
      <c r="X51">
        <v>43000</v>
      </c>
    </row>
    <row r="52" spans="1:24" x14ac:dyDescent="0.25">
      <c r="A52" s="5" t="s">
        <v>126</v>
      </c>
      <c r="B52" s="5" t="s">
        <v>127</v>
      </c>
      <c r="C52" t="s">
        <v>67</v>
      </c>
      <c r="D52">
        <v>46681</v>
      </c>
      <c r="E52">
        <v>45864</v>
      </c>
      <c r="F52">
        <v>50000</v>
      </c>
      <c r="G52">
        <v>54664</v>
      </c>
      <c r="H52">
        <v>41621</v>
      </c>
      <c r="I52">
        <v>42671</v>
      </c>
      <c r="J52">
        <v>49134</v>
      </c>
      <c r="K52">
        <v>49600</v>
      </c>
      <c r="L52">
        <v>59322</v>
      </c>
      <c r="M52">
        <v>49390</v>
      </c>
      <c r="N52">
        <v>41629</v>
      </c>
      <c r="O52">
        <v>42105</v>
      </c>
      <c r="P52">
        <v>34974</v>
      </c>
      <c r="Q52">
        <v>58065</v>
      </c>
      <c r="R52">
        <v>48013</v>
      </c>
      <c r="S52">
        <v>38545</v>
      </c>
      <c r="T52">
        <v>48137</v>
      </c>
      <c r="U52">
        <v>49606</v>
      </c>
      <c r="V52">
        <v>51111</v>
      </c>
      <c r="W52">
        <v>31089</v>
      </c>
      <c r="X52">
        <v>42544</v>
      </c>
    </row>
    <row r="53" spans="1:24" x14ac:dyDescent="0.25">
      <c r="A53" s="5" t="s">
        <v>128</v>
      </c>
      <c r="B53" s="5" t="s">
        <v>129</v>
      </c>
      <c r="C53" t="s">
        <v>67</v>
      </c>
      <c r="D53">
        <v>13383</v>
      </c>
      <c r="E53">
        <v>34480</v>
      </c>
      <c r="F53">
        <v>14709</v>
      </c>
      <c r="G53">
        <v>25653</v>
      </c>
      <c r="H53">
        <v>18072</v>
      </c>
      <c r="I53">
        <v>-10160</v>
      </c>
      <c r="J53">
        <v>-40000</v>
      </c>
      <c r="K53">
        <v>4000</v>
      </c>
      <c r="L53">
        <v>11356</v>
      </c>
      <c r="M53">
        <v>6707</v>
      </c>
      <c r="N53">
        <v>-102941</v>
      </c>
      <c r="O53">
        <v>-187321</v>
      </c>
      <c r="P53">
        <v>-29016</v>
      </c>
      <c r="Q53">
        <v>-61670</v>
      </c>
      <c r="R53">
        <v>-55629</v>
      </c>
      <c r="S53">
        <v>-130341</v>
      </c>
      <c r="T53">
        <v>-22050</v>
      </c>
      <c r="U53">
        <v>-207244</v>
      </c>
      <c r="V53">
        <v>-252479</v>
      </c>
      <c r="W53">
        <v>-93267</v>
      </c>
      <c r="X53">
        <v>-41667</v>
      </c>
    </row>
    <row r="54" spans="1:24" x14ac:dyDescent="0.25">
      <c r="A54" s="5" t="s">
        <v>130</v>
      </c>
      <c r="B54" s="5" t="s">
        <v>131</v>
      </c>
      <c r="C54" t="s">
        <v>67</v>
      </c>
      <c r="D54">
        <v>92.2</v>
      </c>
      <c r="E54">
        <v>30.5</v>
      </c>
      <c r="F54">
        <v>84.4</v>
      </c>
      <c r="G54">
        <v>37.200000000000003</v>
      </c>
      <c r="H54">
        <v>32.1</v>
      </c>
      <c r="I54" t="s">
        <v>67</v>
      </c>
      <c r="J54" t="s">
        <v>67</v>
      </c>
      <c r="K54">
        <v>131.5</v>
      </c>
      <c r="L54">
        <v>39</v>
      </c>
      <c r="M54">
        <v>97.3</v>
      </c>
      <c r="N54" t="s">
        <v>67</v>
      </c>
      <c r="O54" t="s">
        <v>67</v>
      </c>
      <c r="P54" t="s">
        <v>67</v>
      </c>
      <c r="Q54" t="s">
        <v>67</v>
      </c>
      <c r="R54" t="s">
        <v>67</v>
      </c>
      <c r="S54" t="s">
        <v>67</v>
      </c>
      <c r="T54" t="s">
        <v>67</v>
      </c>
      <c r="U54" t="s">
        <v>67</v>
      </c>
      <c r="V54" t="s">
        <v>67</v>
      </c>
      <c r="W54" t="s">
        <v>67</v>
      </c>
      <c r="X54" t="s">
        <v>67</v>
      </c>
    </row>
    <row r="55" spans="1:24" x14ac:dyDescent="0.25">
      <c r="A55" s="5" t="s">
        <v>132</v>
      </c>
      <c r="B55" s="5" t="s">
        <v>133</v>
      </c>
      <c r="C55" t="s">
        <v>67</v>
      </c>
      <c r="D55">
        <v>7.79</v>
      </c>
      <c r="E55">
        <v>6.89</v>
      </c>
      <c r="F55">
        <v>7.73</v>
      </c>
      <c r="G55">
        <v>6.02</v>
      </c>
      <c r="H55">
        <v>4.33</v>
      </c>
      <c r="I55">
        <v>5.4</v>
      </c>
      <c r="J55">
        <v>5.6</v>
      </c>
      <c r="K55">
        <v>3.57</v>
      </c>
      <c r="L55">
        <v>3.46</v>
      </c>
      <c r="M55">
        <v>6.1</v>
      </c>
      <c r="N55">
        <v>5.45</v>
      </c>
      <c r="O55">
        <v>2.12</v>
      </c>
      <c r="P55">
        <v>3.17</v>
      </c>
      <c r="Q55">
        <v>2.61</v>
      </c>
      <c r="R55">
        <v>1.97</v>
      </c>
      <c r="S55">
        <v>1.37</v>
      </c>
      <c r="T55">
        <v>2.34</v>
      </c>
      <c r="U55">
        <v>0.92</v>
      </c>
      <c r="V55">
        <v>5.7</v>
      </c>
      <c r="W55">
        <v>31.65</v>
      </c>
      <c r="X55">
        <v>43.49</v>
      </c>
    </row>
    <row r="56" spans="1:24" x14ac:dyDescent="0.25">
      <c r="A56" s="5" t="s">
        <v>134</v>
      </c>
      <c r="B56" s="5" t="s">
        <v>135</v>
      </c>
      <c r="C56" t="s">
        <v>67</v>
      </c>
      <c r="D56">
        <v>7.29</v>
      </c>
      <c r="E56">
        <v>6.1</v>
      </c>
      <c r="F56">
        <v>6.02</v>
      </c>
      <c r="G56">
        <v>4.6500000000000004</v>
      </c>
      <c r="H56">
        <v>2.98</v>
      </c>
      <c r="I56">
        <v>3.05</v>
      </c>
      <c r="J56">
        <v>3.03</v>
      </c>
      <c r="K56">
        <v>2.04</v>
      </c>
      <c r="L56">
        <v>1.88</v>
      </c>
      <c r="M56">
        <v>2.5499999999999998</v>
      </c>
      <c r="N56">
        <v>2.1</v>
      </c>
      <c r="O56">
        <v>0.56000000000000005</v>
      </c>
      <c r="P56">
        <v>1.01</v>
      </c>
      <c r="Q56">
        <v>1.61</v>
      </c>
      <c r="R56">
        <v>1.06</v>
      </c>
      <c r="S56">
        <v>0.98</v>
      </c>
      <c r="T56">
        <v>1.05</v>
      </c>
      <c r="U56">
        <v>0.33</v>
      </c>
      <c r="V56">
        <v>1.04</v>
      </c>
      <c r="W56">
        <v>1.78</v>
      </c>
      <c r="X56">
        <v>7.07</v>
      </c>
    </row>
    <row r="57" spans="1:24" x14ac:dyDescent="0.25">
      <c r="A57" s="5" t="s">
        <v>136</v>
      </c>
      <c r="B57" s="5" t="s">
        <v>137</v>
      </c>
      <c r="C57" t="s">
        <v>67</v>
      </c>
      <c r="D57">
        <v>82.42</v>
      </c>
      <c r="E57">
        <v>16.57</v>
      </c>
      <c r="F57">
        <v>184.42</v>
      </c>
      <c r="G57">
        <v>14.69</v>
      </c>
      <c r="H57">
        <v>35.21</v>
      </c>
      <c r="I57">
        <v>-127.21</v>
      </c>
      <c r="J57">
        <v>71.81</v>
      </c>
      <c r="K57">
        <v>25.98</v>
      </c>
      <c r="L57">
        <v>27.41</v>
      </c>
      <c r="M57">
        <v>375.06</v>
      </c>
      <c r="N57">
        <v>-10.63</v>
      </c>
      <c r="O57">
        <v>-2.0299999999999998</v>
      </c>
      <c r="P57">
        <v>-5.43</v>
      </c>
      <c r="Q57">
        <v>-24.06</v>
      </c>
      <c r="R57">
        <v>82.63</v>
      </c>
      <c r="S57">
        <v>-21.26</v>
      </c>
      <c r="T57">
        <v>23.12</v>
      </c>
      <c r="U57">
        <v>-64.260000000000005</v>
      </c>
      <c r="V57">
        <v>-144.13</v>
      </c>
      <c r="W57">
        <v>-61.35</v>
      </c>
      <c r="X57">
        <v>-60.02</v>
      </c>
    </row>
    <row r="58" spans="1:24" x14ac:dyDescent="0.25">
      <c r="A58" s="5" t="s">
        <v>138</v>
      </c>
      <c r="B58" s="5" t="s">
        <v>139</v>
      </c>
      <c r="C58" t="s">
        <v>67</v>
      </c>
      <c r="D58" t="s">
        <v>67</v>
      </c>
      <c r="E58" t="s">
        <v>67</v>
      </c>
      <c r="F58" t="s">
        <v>67</v>
      </c>
      <c r="G58" t="s">
        <v>67</v>
      </c>
      <c r="H58" t="s">
        <v>67</v>
      </c>
      <c r="I58" t="s">
        <v>67</v>
      </c>
      <c r="J58" t="s">
        <v>67</v>
      </c>
      <c r="K58" t="s">
        <v>67</v>
      </c>
      <c r="L58" t="s">
        <v>67</v>
      </c>
      <c r="M58" t="s">
        <v>67</v>
      </c>
      <c r="N58" t="s">
        <v>67</v>
      </c>
      <c r="O58" t="s">
        <v>67</v>
      </c>
      <c r="P58" t="s">
        <v>67</v>
      </c>
      <c r="Q58" t="s">
        <v>67</v>
      </c>
      <c r="R58" t="s">
        <v>67</v>
      </c>
      <c r="S58" t="s">
        <v>67</v>
      </c>
      <c r="T58" t="s">
        <v>67</v>
      </c>
      <c r="U58" t="s">
        <v>67</v>
      </c>
      <c r="V58" t="s">
        <v>67</v>
      </c>
      <c r="W58" t="s">
        <v>67</v>
      </c>
      <c r="X58" t="s">
        <v>67</v>
      </c>
    </row>
    <row r="59" spans="1:24" x14ac:dyDescent="0.25">
      <c r="A59" s="5" t="s">
        <v>140</v>
      </c>
      <c r="B59" s="5" t="s">
        <v>141</v>
      </c>
      <c r="C59" t="s">
        <v>67</v>
      </c>
      <c r="D59">
        <v>1.1000000000000001</v>
      </c>
      <c r="E59">
        <v>3.3</v>
      </c>
      <c r="F59">
        <v>1.2</v>
      </c>
      <c r="G59">
        <v>2.7</v>
      </c>
      <c r="H59">
        <v>3.1</v>
      </c>
      <c r="I59">
        <v>-1.4</v>
      </c>
      <c r="J59">
        <v>-5.7</v>
      </c>
      <c r="K59">
        <v>0.8</v>
      </c>
      <c r="L59">
        <v>2.6</v>
      </c>
      <c r="M59">
        <v>1</v>
      </c>
      <c r="N59">
        <v>-20.100000000000001</v>
      </c>
      <c r="O59">
        <v>-106.5</v>
      </c>
      <c r="P59">
        <v>-6.9</v>
      </c>
      <c r="Q59">
        <v>-16.899999999999999</v>
      </c>
      <c r="R59">
        <v>-26</v>
      </c>
      <c r="S59">
        <v>-87.5</v>
      </c>
      <c r="T59">
        <v>-7.9</v>
      </c>
      <c r="U59">
        <v>-205</v>
      </c>
      <c r="V59">
        <v>-41.1</v>
      </c>
      <c r="W59">
        <v>-5.3</v>
      </c>
      <c r="X59">
        <v>-3.4</v>
      </c>
    </row>
    <row r="60" spans="1:24" x14ac:dyDescent="0.25">
      <c r="A60" s="5" t="s">
        <v>142</v>
      </c>
      <c r="B60" s="5" t="s">
        <v>143</v>
      </c>
      <c r="C60" t="s">
        <v>67</v>
      </c>
      <c r="D60">
        <v>7.99</v>
      </c>
      <c r="E60">
        <v>19.82</v>
      </c>
      <c r="F60">
        <v>7.33</v>
      </c>
      <c r="G60">
        <v>12.86</v>
      </c>
      <c r="H60">
        <v>8.82</v>
      </c>
      <c r="I60">
        <v>-4.42</v>
      </c>
      <c r="J60">
        <v>-15.97</v>
      </c>
      <c r="K60">
        <v>1.64</v>
      </c>
      <c r="L60">
        <v>4.55</v>
      </c>
      <c r="M60">
        <v>2.5</v>
      </c>
      <c r="N60">
        <v>-41.03</v>
      </c>
      <c r="O60">
        <v>-52.23</v>
      </c>
      <c r="P60">
        <v>-6.57</v>
      </c>
      <c r="Q60">
        <v>-23.69</v>
      </c>
      <c r="R60">
        <v>-22.6</v>
      </c>
      <c r="S60">
        <v>-82.55</v>
      </c>
      <c r="T60">
        <v>-8.25</v>
      </c>
      <c r="U60">
        <v>-67.349999999999994</v>
      </c>
      <c r="V60">
        <v>-42.49</v>
      </c>
      <c r="W60">
        <v>-9.3699999999999992</v>
      </c>
      <c r="X60">
        <v>-15.75</v>
      </c>
    </row>
    <row r="61" spans="1:24" x14ac:dyDescent="0.25">
      <c r="A61" s="5" t="s">
        <v>144</v>
      </c>
      <c r="B61" s="5" t="s">
        <v>145</v>
      </c>
      <c r="C61" t="s">
        <v>67</v>
      </c>
      <c r="D61">
        <v>8.5299999999999994</v>
      </c>
      <c r="E61">
        <v>22.43</v>
      </c>
      <c r="F61">
        <v>9.43</v>
      </c>
      <c r="G61">
        <v>16.72</v>
      </c>
      <c r="H61">
        <v>12.92</v>
      </c>
      <c r="I61">
        <v>-7.82</v>
      </c>
      <c r="J61">
        <v>-29.57</v>
      </c>
      <c r="K61">
        <v>2.86</v>
      </c>
      <c r="L61">
        <v>8.36</v>
      </c>
      <c r="M61">
        <v>5.97</v>
      </c>
      <c r="N61">
        <v>-106.56</v>
      </c>
      <c r="O61">
        <v>-197.73</v>
      </c>
      <c r="P61">
        <v>-20.59</v>
      </c>
      <c r="Q61">
        <v>-38.369999999999997</v>
      </c>
      <c r="R61">
        <v>-42.11</v>
      </c>
      <c r="S61">
        <v>-115.82</v>
      </c>
      <c r="T61">
        <v>-18.39</v>
      </c>
      <c r="U61">
        <v>-188</v>
      </c>
      <c r="V61">
        <v>-233.7</v>
      </c>
      <c r="W61">
        <v>-166.43</v>
      </c>
      <c r="X61">
        <v>-96.94</v>
      </c>
    </row>
    <row r="62" spans="1:24" x14ac:dyDescent="0.25">
      <c r="A62" s="5" t="s">
        <v>146</v>
      </c>
      <c r="B62" s="5" t="s">
        <v>147</v>
      </c>
      <c r="C62" t="s">
        <v>67</v>
      </c>
      <c r="D62">
        <v>3.86</v>
      </c>
      <c r="E62">
        <v>11.24</v>
      </c>
      <c r="F62">
        <v>3.84</v>
      </c>
      <c r="G62">
        <v>8.25</v>
      </c>
      <c r="H62">
        <v>6.31</v>
      </c>
      <c r="I62">
        <v>-2.4</v>
      </c>
      <c r="J62">
        <v>-10.33</v>
      </c>
      <c r="K62">
        <v>1.95</v>
      </c>
      <c r="L62">
        <v>3.94</v>
      </c>
      <c r="M62">
        <v>2.19</v>
      </c>
      <c r="N62">
        <v>-30.76</v>
      </c>
      <c r="O62">
        <v>-42.37</v>
      </c>
      <c r="P62">
        <v>-5.0999999999999996</v>
      </c>
      <c r="Q62">
        <v>-15.47</v>
      </c>
      <c r="R62">
        <v>-17.68</v>
      </c>
      <c r="S62">
        <v>-60.22</v>
      </c>
      <c r="T62">
        <v>-6.11</v>
      </c>
      <c r="U62">
        <v>-54.48</v>
      </c>
      <c r="V62">
        <v>-37.380000000000003</v>
      </c>
      <c r="W62">
        <v>-8.7899999999999991</v>
      </c>
      <c r="X62">
        <v>-12.6</v>
      </c>
    </row>
    <row r="63" spans="1:24" x14ac:dyDescent="0.25">
      <c r="A63" s="5" t="s">
        <v>148</v>
      </c>
      <c r="B63" s="5" t="s">
        <v>148</v>
      </c>
      <c r="C63" t="s">
        <v>67</v>
      </c>
      <c r="D63">
        <v>3.23</v>
      </c>
      <c r="E63">
        <v>10.91</v>
      </c>
      <c r="F63">
        <v>3.64</v>
      </c>
      <c r="G63">
        <v>7.83</v>
      </c>
      <c r="H63">
        <v>5.72</v>
      </c>
      <c r="I63">
        <v>-3.12</v>
      </c>
      <c r="J63">
        <v>-11.17</v>
      </c>
      <c r="K63">
        <v>1.1100000000000001</v>
      </c>
      <c r="L63">
        <v>3.07</v>
      </c>
      <c r="M63">
        <v>1.72</v>
      </c>
      <c r="N63">
        <v>-31.04</v>
      </c>
      <c r="O63">
        <v>-42.81</v>
      </c>
      <c r="P63">
        <v>-5.39</v>
      </c>
      <c r="Q63">
        <v>-15.82</v>
      </c>
      <c r="R63">
        <v>-18.05</v>
      </c>
      <c r="S63">
        <v>-60.79</v>
      </c>
      <c r="T63">
        <v>-6.43</v>
      </c>
      <c r="U63">
        <v>-54.61</v>
      </c>
      <c r="V63">
        <v>-37.43</v>
      </c>
      <c r="W63">
        <v>-8.84</v>
      </c>
      <c r="X63">
        <v>-12.87</v>
      </c>
    </row>
    <row r="64" spans="1:24" x14ac:dyDescent="0.25">
      <c r="A64" s="5" t="s">
        <v>149</v>
      </c>
      <c r="B64" s="5" t="s">
        <v>150</v>
      </c>
      <c r="C64" t="s">
        <v>67</v>
      </c>
      <c r="D64">
        <v>39.76</v>
      </c>
      <c r="E64">
        <v>32.36</v>
      </c>
      <c r="F64">
        <v>27.02</v>
      </c>
      <c r="G64">
        <v>48.15</v>
      </c>
      <c r="H64">
        <v>57.85</v>
      </c>
      <c r="I64">
        <v>55.79</v>
      </c>
      <c r="J64">
        <v>53.87</v>
      </c>
      <c r="K64">
        <v>39.1</v>
      </c>
      <c r="L64">
        <v>38.18</v>
      </c>
      <c r="M64">
        <v>45.18</v>
      </c>
      <c r="N64">
        <v>47.07</v>
      </c>
      <c r="O64">
        <v>50.9</v>
      </c>
      <c r="P64">
        <v>53.78</v>
      </c>
      <c r="Q64">
        <v>45.94</v>
      </c>
      <c r="R64">
        <v>44.06</v>
      </c>
      <c r="S64">
        <v>32.42</v>
      </c>
      <c r="T64">
        <v>19.47</v>
      </c>
      <c r="U64">
        <v>19.09</v>
      </c>
      <c r="V64">
        <v>13.46</v>
      </c>
      <c r="W64">
        <v>13.12</v>
      </c>
      <c r="X64">
        <v>88.62</v>
      </c>
    </row>
    <row r="65" spans="1:24" x14ac:dyDescent="0.25">
      <c r="A65" s="5" t="s">
        <v>151</v>
      </c>
      <c r="B65" s="5" t="s">
        <v>152</v>
      </c>
      <c r="C65" t="s">
        <v>67</v>
      </c>
      <c r="D65">
        <v>40.39</v>
      </c>
      <c r="E65">
        <v>55.05</v>
      </c>
      <c r="F65">
        <v>49.71</v>
      </c>
      <c r="G65">
        <v>60.89</v>
      </c>
      <c r="H65">
        <v>64.849999999999994</v>
      </c>
      <c r="I65">
        <v>70.53</v>
      </c>
      <c r="J65">
        <v>69.92</v>
      </c>
      <c r="K65">
        <v>67.66</v>
      </c>
      <c r="L65">
        <v>67.459999999999994</v>
      </c>
      <c r="M65">
        <v>68.89</v>
      </c>
      <c r="N65">
        <v>75.650000000000006</v>
      </c>
      <c r="O65">
        <v>81.96</v>
      </c>
      <c r="P65">
        <v>82.06</v>
      </c>
      <c r="Q65">
        <v>66.760000000000005</v>
      </c>
      <c r="R65">
        <v>79.900000000000006</v>
      </c>
      <c r="S65">
        <v>73.650000000000006</v>
      </c>
      <c r="T65">
        <v>77.91</v>
      </c>
      <c r="U65">
        <v>81.08</v>
      </c>
      <c r="V65">
        <v>88.09</v>
      </c>
      <c r="W65">
        <v>94.33</v>
      </c>
      <c r="X65">
        <v>81.709999999999994</v>
      </c>
    </row>
    <row r="66" spans="1:24" x14ac:dyDescent="0.25">
      <c r="A66" s="5" t="s">
        <v>153</v>
      </c>
      <c r="B66" s="5" t="s">
        <v>154</v>
      </c>
      <c r="C66" t="s">
        <v>67</v>
      </c>
      <c r="D66">
        <v>59.61</v>
      </c>
      <c r="E66">
        <v>44.95</v>
      </c>
      <c r="F66">
        <v>50.29</v>
      </c>
      <c r="G66">
        <v>39.11</v>
      </c>
      <c r="H66">
        <v>35.15</v>
      </c>
      <c r="I66">
        <v>29.47</v>
      </c>
      <c r="J66">
        <v>30.08</v>
      </c>
      <c r="K66">
        <v>32.340000000000003</v>
      </c>
      <c r="L66">
        <v>32.54</v>
      </c>
      <c r="M66">
        <v>31.11</v>
      </c>
      <c r="N66">
        <v>24.35</v>
      </c>
      <c r="O66">
        <v>18.04</v>
      </c>
      <c r="P66">
        <v>17.940000000000001</v>
      </c>
      <c r="Q66">
        <v>33.24</v>
      </c>
      <c r="R66">
        <v>20.100000000000001</v>
      </c>
      <c r="S66">
        <v>26.35</v>
      </c>
      <c r="T66">
        <v>22.09</v>
      </c>
      <c r="U66">
        <v>18.920000000000002</v>
      </c>
      <c r="V66">
        <v>11.91</v>
      </c>
      <c r="W66">
        <v>5.67</v>
      </c>
      <c r="X66">
        <v>18.29</v>
      </c>
    </row>
    <row r="67" spans="1:24" x14ac:dyDescent="0.25">
      <c r="A67" s="5" t="s">
        <v>155</v>
      </c>
      <c r="B67" s="5" t="s">
        <v>156</v>
      </c>
      <c r="C67" t="s">
        <v>67</v>
      </c>
      <c r="D67">
        <v>147.57</v>
      </c>
      <c r="E67">
        <v>81.67</v>
      </c>
      <c r="F67">
        <v>101.18</v>
      </c>
      <c r="G67">
        <v>64.239999999999995</v>
      </c>
      <c r="H67">
        <v>54.2</v>
      </c>
      <c r="I67">
        <v>41.79</v>
      </c>
      <c r="J67">
        <v>43.02</v>
      </c>
      <c r="K67">
        <v>47.8</v>
      </c>
      <c r="L67">
        <v>48.23</v>
      </c>
      <c r="M67">
        <v>45.16</v>
      </c>
      <c r="N67">
        <v>32.19</v>
      </c>
      <c r="O67">
        <v>22.01</v>
      </c>
      <c r="P67">
        <v>21.86</v>
      </c>
      <c r="Q67">
        <v>49.78</v>
      </c>
      <c r="R67">
        <v>25.15</v>
      </c>
      <c r="S67">
        <v>35.78</v>
      </c>
      <c r="T67">
        <v>28.36</v>
      </c>
      <c r="U67">
        <v>23.34</v>
      </c>
      <c r="V67">
        <v>13.52</v>
      </c>
      <c r="W67">
        <v>6.01</v>
      </c>
      <c r="X67">
        <v>22.39</v>
      </c>
    </row>
    <row r="68" spans="1:24" x14ac:dyDescent="0.25">
      <c r="A68" s="5" t="s">
        <v>303</v>
      </c>
      <c r="B68" s="5" t="s">
        <v>304</v>
      </c>
      <c r="C68" t="s">
        <v>67</v>
      </c>
      <c r="D68">
        <v>29.77</v>
      </c>
      <c r="E68">
        <v>29.83</v>
      </c>
      <c r="F68">
        <v>32.07</v>
      </c>
      <c r="G68">
        <v>35.619999999999997</v>
      </c>
      <c r="H68">
        <v>29.76</v>
      </c>
      <c r="I68">
        <v>32.85</v>
      </c>
      <c r="J68">
        <v>36.32</v>
      </c>
      <c r="K68">
        <v>35.51</v>
      </c>
      <c r="L68">
        <v>43.7</v>
      </c>
      <c r="M68">
        <v>43.94</v>
      </c>
      <c r="N68">
        <v>43.09</v>
      </c>
      <c r="O68">
        <v>44.44</v>
      </c>
      <c r="P68">
        <v>24.82</v>
      </c>
      <c r="Q68">
        <v>36.130000000000003</v>
      </c>
      <c r="R68">
        <v>36.340000000000003</v>
      </c>
      <c r="S68">
        <v>34.25</v>
      </c>
      <c r="T68">
        <v>40.159999999999997</v>
      </c>
      <c r="U68">
        <v>45</v>
      </c>
      <c r="V68">
        <v>47.31</v>
      </c>
      <c r="W68">
        <v>55.48</v>
      </c>
    </row>
    <row r="69" spans="1:24" x14ac:dyDescent="0.25">
      <c r="A69" s="5" t="s">
        <v>157</v>
      </c>
      <c r="B69" s="5" t="s">
        <v>158</v>
      </c>
      <c r="C69" t="s">
        <v>67</v>
      </c>
      <c r="D69">
        <v>39.75</v>
      </c>
      <c r="E69">
        <v>32.36</v>
      </c>
      <c r="F69">
        <v>27.02</v>
      </c>
      <c r="G69">
        <v>48.15</v>
      </c>
      <c r="H69">
        <v>57.85</v>
      </c>
      <c r="I69">
        <v>55.79</v>
      </c>
      <c r="J69">
        <v>53.87</v>
      </c>
      <c r="K69">
        <v>39.1</v>
      </c>
      <c r="L69">
        <v>38.18</v>
      </c>
      <c r="M69">
        <v>45.18</v>
      </c>
      <c r="N69">
        <v>47.07</v>
      </c>
      <c r="O69">
        <v>50.9</v>
      </c>
      <c r="P69">
        <v>53.78</v>
      </c>
      <c r="Q69">
        <v>45.94</v>
      </c>
      <c r="R69">
        <v>44.06</v>
      </c>
      <c r="S69">
        <v>32.42</v>
      </c>
      <c r="T69">
        <v>19.47</v>
      </c>
      <c r="U69">
        <v>19.09</v>
      </c>
      <c r="V69">
        <v>13.46</v>
      </c>
      <c r="W69">
        <v>13.12</v>
      </c>
    </row>
    <row r="70" spans="1:24" x14ac:dyDescent="0.25">
      <c r="A70" s="5" t="s">
        <v>159</v>
      </c>
      <c r="B70" s="5" t="s">
        <v>160</v>
      </c>
      <c r="C70" t="s">
        <v>67</v>
      </c>
      <c r="D70">
        <v>8.5299999999999994</v>
      </c>
      <c r="E70">
        <v>22.43</v>
      </c>
      <c r="F70">
        <v>9.43</v>
      </c>
      <c r="G70">
        <v>16.72</v>
      </c>
      <c r="H70">
        <v>12.92</v>
      </c>
      <c r="I70">
        <v>-7.82</v>
      </c>
      <c r="J70">
        <v>-29.57</v>
      </c>
      <c r="K70">
        <v>2.86</v>
      </c>
      <c r="L70">
        <v>8.36</v>
      </c>
      <c r="M70">
        <v>5.97</v>
      </c>
      <c r="N70">
        <v>-106.56</v>
      </c>
      <c r="O70">
        <v>-197.73</v>
      </c>
      <c r="P70">
        <v>-20.59</v>
      </c>
      <c r="Q70">
        <v>-38.369999999999997</v>
      </c>
      <c r="R70">
        <v>-42.11</v>
      </c>
      <c r="S70">
        <v>-115.82</v>
      </c>
      <c r="T70">
        <v>-18.39</v>
      </c>
      <c r="U70">
        <v>-188</v>
      </c>
      <c r="V70">
        <v>-233.7</v>
      </c>
      <c r="W70">
        <v>-166.43</v>
      </c>
    </row>
    <row r="71" spans="1:24" x14ac:dyDescent="0.25">
      <c r="A71" s="5" t="s">
        <v>161</v>
      </c>
      <c r="B71" s="5" t="s">
        <v>162</v>
      </c>
      <c r="C71" t="s">
        <v>67</v>
      </c>
      <c r="D71">
        <v>14.02</v>
      </c>
      <c r="E71">
        <v>20.64</v>
      </c>
      <c r="F71">
        <v>14.56</v>
      </c>
      <c r="G71">
        <v>19.03</v>
      </c>
      <c r="H71">
        <v>9.08</v>
      </c>
      <c r="I71">
        <v>-7.15</v>
      </c>
      <c r="J71">
        <v>-24.91</v>
      </c>
      <c r="K71">
        <v>-3.67</v>
      </c>
      <c r="L71">
        <v>6.49</v>
      </c>
      <c r="M71">
        <v>3.07</v>
      </c>
      <c r="N71">
        <v>-99.06</v>
      </c>
      <c r="O71">
        <v>-184.85</v>
      </c>
      <c r="P71">
        <v>-102.57</v>
      </c>
      <c r="Q71">
        <v>-46.04</v>
      </c>
      <c r="R71">
        <v>-44.74</v>
      </c>
      <c r="S71">
        <v>-125.45</v>
      </c>
      <c r="T71">
        <v>-20.47</v>
      </c>
      <c r="U71">
        <v>-193.57</v>
      </c>
      <c r="V71">
        <v>-241.3</v>
      </c>
      <c r="W71">
        <v>-172.79</v>
      </c>
    </row>
    <row r="72" spans="1:24" x14ac:dyDescent="0.25">
      <c r="A72" s="5" t="s">
        <v>163</v>
      </c>
      <c r="B72" s="5" t="s">
        <v>164</v>
      </c>
      <c r="C72" t="s">
        <v>67</v>
      </c>
      <c r="D72">
        <v>37.799999999999997</v>
      </c>
      <c r="E72">
        <v>48.63</v>
      </c>
      <c r="F72">
        <v>38.6</v>
      </c>
      <c r="G72">
        <v>46.81</v>
      </c>
      <c r="H72">
        <v>44.26</v>
      </c>
      <c r="I72">
        <v>39.85</v>
      </c>
      <c r="J72">
        <v>37.770000000000003</v>
      </c>
      <c r="K72">
        <v>38.75</v>
      </c>
      <c r="L72">
        <v>36.71</v>
      </c>
      <c r="M72">
        <v>28.82</v>
      </c>
      <c r="N72">
        <v>29.13</v>
      </c>
      <c r="O72">
        <v>21.65</v>
      </c>
      <c r="P72">
        <v>26.17</v>
      </c>
      <c r="Q72">
        <v>41.22</v>
      </c>
      <c r="R72">
        <v>42.88</v>
      </c>
      <c r="S72">
        <v>52.49</v>
      </c>
      <c r="T72">
        <v>34.950000000000003</v>
      </c>
      <c r="U72">
        <v>29.05</v>
      </c>
      <c r="V72">
        <v>16.02</v>
      </c>
      <c r="W72">
        <v>5.31</v>
      </c>
    </row>
    <row r="73" spans="1:24" x14ac:dyDescent="0.25">
      <c r="A73" s="5" t="s">
        <v>165</v>
      </c>
      <c r="B73" s="5" t="s">
        <v>166</v>
      </c>
      <c r="C73" t="s">
        <v>67</v>
      </c>
      <c r="D73">
        <v>60.24</v>
      </c>
      <c r="E73">
        <v>67.64</v>
      </c>
      <c r="F73">
        <v>72.98</v>
      </c>
      <c r="G73">
        <v>51.85</v>
      </c>
      <c r="H73">
        <v>42.15</v>
      </c>
      <c r="I73">
        <v>44.21</v>
      </c>
      <c r="J73">
        <v>46.13</v>
      </c>
      <c r="K73">
        <v>60.9</v>
      </c>
      <c r="L73">
        <v>61.82</v>
      </c>
      <c r="M73">
        <v>54.82</v>
      </c>
      <c r="N73">
        <v>52.93</v>
      </c>
      <c r="O73">
        <v>49.1</v>
      </c>
      <c r="P73">
        <v>46.22</v>
      </c>
      <c r="Q73">
        <v>54.06</v>
      </c>
      <c r="R73">
        <v>55.94</v>
      </c>
      <c r="S73">
        <v>67.58</v>
      </c>
      <c r="T73">
        <v>80.53</v>
      </c>
      <c r="U73">
        <v>80.91</v>
      </c>
      <c r="V73">
        <v>86.54</v>
      </c>
      <c r="W73">
        <v>86.88</v>
      </c>
    </row>
    <row r="74" spans="1:24" x14ac:dyDescent="0.25">
      <c r="A74" s="5" t="s">
        <v>167</v>
      </c>
      <c r="B74" s="5" t="s">
        <v>168</v>
      </c>
      <c r="C74" t="s">
        <v>67</v>
      </c>
      <c r="D74">
        <v>3.23</v>
      </c>
      <c r="E74">
        <v>10.91</v>
      </c>
      <c r="F74">
        <v>3.64</v>
      </c>
      <c r="G74">
        <v>7.83</v>
      </c>
      <c r="H74">
        <v>5.72</v>
      </c>
      <c r="I74">
        <v>-3.12</v>
      </c>
      <c r="J74">
        <v>-11.17</v>
      </c>
      <c r="K74">
        <v>1.1100000000000001</v>
      </c>
      <c r="L74">
        <v>3.07</v>
      </c>
      <c r="M74">
        <v>1.72</v>
      </c>
      <c r="N74">
        <v>-31.04</v>
      </c>
      <c r="O74">
        <v>-42.81</v>
      </c>
      <c r="P74">
        <v>-5.39</v>
      </c>
      <c r="Q74">
        <v>-15.82</v>
      </c>
      <c r="R74">
        <v>-18.05</v>
      </c>
      <c r="S74">
        <v>-60.79</v>
      </c>
      <c r="T74">
        <v>-6.43</v>
      </c>
      <c r="U74">
        <v>-54.61</v>
      </c>
      <c r="V74">
        <v>-37.43</v>
      </c>
      <c r="W74">
        <v>-8.84</v>
      </c>
    </row>
    <row r="75" spans="1:24" x14ac:dyDescent="0.25">
      <c r="A75" s="5" t="s">
        <v>169</v>
      </c>
      <c r="B75" s="5" t="s">
        <v>170</v>
      </c>
      <c r="C75" t="s">
        <v>67</v>
      </c>
      <c r="D75">
        <v>6.25</v>
      </c>
      <c r="E75">
        <v>13.46</v>
      </c>
      <c r="F75">
        <v>8.9</v>
      </c>
      <c r="G75">
        <v>11.26</v>
      </c>
      <c r="H75">
        <v>5</v>
      </c>
      <c r="I75">
        <v>-3.34</v>
      </c>
      <c r="J75">
        <v>-11.36</v>
      </c>
      <c r="K75">
        <v>-1.67</v>
      </c>
      <c r="L75">
        <v>2.96</v>
      </c>
      <c r="M75">
        <v>1.07</v>
      </c>
      <c r="N75">
        <v>-35.19</v>
      </c>
      <c r="O75">
        <v>-45.44</v>
      </c>
      <c r="P75">
        <v>-30.39</v>
      </c>
      <c r="Q75">
        <v>-24.82</v>
      </c>
      <c r="R75">
        <v>-22.83</v>
      </c>
      <c r="S75">
        <v>-77.55</v>
      </c>
      <c r="T75">
        <v>-7.96</v>
      </c>
      <c r="U75">
        <v>-61.73</v>
      </c>
      <c r="V75">
        <v>-40.94</v>
      </c>
      <c r="W75">
        <v>-9.5399999999999991</v>
      </c>
    </row>
    <row r="76" spans="1:24" x14ac:dyDescent="0.25">
      <c r="A76" s="5" t="s">
        <v>171</v>
      </c>
      <c r="B76" s="5" t="s">
        <v>172</v>
      </c>
      <c r="C76" t="s">
        <v>67</v>
      </c>
      <c r="D76">
        <v>67.05</v>
      </c>
      <c r="E76">
        <v>81.209999999999994</v>
      </c>
      <c r="F76">
        <v>67.91</v>
      </c>
      <c r="G76">
        <v>116.9</v>
      </c>
      <c r="H76">
        <v>152.55000000000001</v>
      </c>
      <c r="I76">
        <v>159.52000000000001</v>
      </c>
      <c r="J76">
        <v>151.57</v>
      </c>
      <c r="K76">
        <v>111.15</v>
      </c>
      <c r="L76">
        <v>109.12</v>
      </c>
      <c r="M76">
        <v>125.67</v>
      </c>
      <c r="N76">
        <v>142.91</v>
      </c>
      <c r="O76">
        <v>166.93</v>
      </c>
      <c r="P76">
        <v>177.52</v>
      </c>
      <c r="Q76">
        <v>123.49</v>
      </c>
      <c r="R76">
        <v>142.84</v>
      </c>
      <c r="S76">
        <v>108.97</v>
      </c>
      <c r="T76">
        <v>96.74</v>
      </c>
      <c r="U76">
        <v>100.21</v>
      </c>
      <c r="V76">
        <v>101.79</v>
      </c>
      <c r="W76">
        <v>108.58</v>
      </c>
    </row>
    <row r="77" spans="1:24" x14ac:dyDescent="0.25">
      <c r="A77" s="5" t="s">
        <v>173</v>
      </c>
      <c r="B77" s="5" t="s">
        <v>174</v>
      </c>
      <c r="C77" t="s">
        <v>67</v>
      </c>
      <c r="D77">
        <v>262.29000000000002</v>
      </c>
      <c r="E77">
        <v>127.25</v>
      </c>
      <c r="F77">
        <v>73.349999999999994</v>
      </c>
      <c r="G77">
        <v>230.52</v>
      </c>
      <c r="H77">
        <v>295.92</v>
      </c>
      <c r="I77">
        <v>378.55</v>
      </c>
      <c r="J77">
        <v>314.10000000000002</v>
      </c>
      <c r="K77">
        <v>259.88</v>
      </c>
      <c r="L77">
        <v>194.63</v>
      </c>
      <c r="M77">
        <v>264.33</v>
      </c>
      <c r="N77">
        <v>261.36</v>
      </c>
      <c r="O77">
        <v>427.06</v>
      </c>
      <c r="P77">
        <v>460.08</v>
      </c>
      <c r="Q77">
        <v>195.04</v>
      </c>
      <c r="R77">
        <v>276.08999999999997</v>
      </c>
      <c r="S77">
        <v>214.83</v>
      </c>
      <c r="T77">
        <v>191.11</v>
      </c>
      <c r="U77">
        <v>213.95</v>
      </c>
      <c r="V77">
        <v>240.27</v>
      </c>
      <c r="W77">
        <v>351.26</v>
      </c>
    </row>
    <row r="78" spans="1:24" x14ac:dyDescent="0.25">
      <c r="A78" s="5" t="s">
        <v>175</v>
      </c>
      <c r="B78" s="5" t="s">
        <v>176</v>
      </c>
      <c r="C78" t="s">
        <v>67</v>
      </c>
      <c r="D78">
        <v>12437.178</v>
      </c>
      <c r="E78">
        <v>2469.9241999999999</v>
      </c>
      <c r="F78">
        <v>27207.482599999999</v>
      </c>
      <c r="G78">
        <v>1954.5045</v>
      </c>
      <c r="H78">
        <v>4668.1418000000003</v>
      </c>
      <c r="I78">
        <v>-16754.829099999999</v>
      </c>
      <c r="J78">
        <v>9440.142600000001</v>
      </c>
      <c r="K78">
        <v>3079.9290000000001</v>
      </c>
      <c r="L78">
        <v>3243.1511999999998</v>
      </c>
      <c r="M78">
        <v>43356.936000000002</v>
      </c>
      <c r="N78">
        <v>-1156.5440000000001</v>
      </c>
      <c r="O78">
        <v>-220.864</v>
      </c>
      <c r="P78">
        <v>-401.27699999999999</v>
      </c>
      <c r="Q78">
        <v>-1638.4860000000001</v>
      </c>
      <c r="R78">
        <v>5189.1639999999998</v>
      </c>
      <c r="S78">
        <v>-807.88000000000011</v>
      </c>
      <c r="T78">
        <v>820.76</v>
      </c>
      <c r="U78">
        <v>-2281.23</v>
      </c>
      <c r="V78">
        <v>-5116.6149999999998</v>
      </c>
      <c r="W78">
        <v>-1650.3150000000001</v>
      </c>
    </row>
    <row r="79" spans="1:24" x14ac:dyDescent="0.25">
      <c r="A79" s="5" t="s">
        <v>177</v>
      </c>
      <c r="B79" s="5" t="s">
        <v>178</v>
      </c>
      <c r="C79">
        <v>-0.37000000000000449</v>
      </c>
      <c r="D79">
        <v>-1.840000000000003</v>
      </c>
      <c r="E79">
        <v>-1.5300000000000009</v>
      </c>
      <c r="F79">
        <v>-14.47999999999999</v>
      </c>
      <c r="G79">
        <v>-0.46999999999999892</v>
      </c>
      <c r="H79">
        <v>-0.87000000000000455</v>
      </c>
      <c r="I79">
        <v>-0.25</v>
      </c>
      <c r="J79">
        <v>-12.910000000000011</v>
      </c>
      <c r="K79">
        <v>-0.23000000000000401</v>
      </c>
      <c r="L79">
        <v>-2.7199999999999989</v>
      </c>
      <c r="M79">
        <v>-6.7999999999999972</v>
      </c>
      <c r="N79">
        <v>0</v>
      </c>
      <c r="O79">
        <v>-34.899999999999991</v>
      </c>
      <c r="P79">
        <v>-5.8000000000000114</v>
      </c>
      <c r="Q79">
        <v>-5.2999999999999972</v>
      </c>
      <c r="R79">
        <v>-24.8</v>
      </c>
      <c r="S79">
        <v>-2.5</v>
      </c>
      <c r="T79">
        <v>0</v>
      </c>
      <c r="U79">
        <v>0</v>
      </c>
      <c r="V79">
        <v>-8.6000000000000014</v>
      </c>
      <c r="W79">
        <v>-2.6999999999999988</v>
      </c>
    </row>
    <row r="80" spans="1:24" x14ac:dyDescent="0.25">
      <c r="A80" s="5" t="s">
        <v>179</v>
      </c>
      <c r="B80" s="5" t="s">
        <v>180</v>
      </c>
      <c r="C80" t="s">
        <v>67</v>
      </c>
      <c r="D80">
        <v>18.91</v>
      </c>
      <c r="E80">
        <v>45.73</v>
      </c>
      <c r="F80">
        <v>56.6</v>
      </c>
      <c r="G80">
        <v>28.82</v>
      </c>
      <c r="H80">
        <v>42.68</v>
      </c>
      <c r="I80">
        <v>4.1900000000000004</v>
      </c>
      <c r="J80">
        <v>-1.6</v>
      </c>
      <c r="K80">
        <v>8.99</v>
      </c>
      <c r="L80">
        <v>44.85</v>
      </c>
      <c r="M80">
        <v>29.51</v>
      </c>
      <c r="N80">
        <v>7.83</v>
      </c>
      <c r="O80">
        <v>-27.21</v>
      </c>
      <c r="P80">
        <v>-35.770000000000003</v>
      </c>
      <c r="Q80">
        <v>6.14</v>
      </c>
      <c r="R80">
        <v>9.77</v>
      </c>
      <c r="S80">
        <v>-5.83</v>
      </c>
      <c r="T80">
        <v>10.29</v>
      </c>
      <c r="U80">
        <v>10.76</v>
      </c>
      <c r="V80">
        <v>123.32</v>
      </c>
      <c r="W80">
        <v>188.78</v>
      </c>
    </row>
    <row r="81" spans="1:23" x14ac:dyDescent="0.25">
      <c r="A81" s="5" t="s">
        <v>181</v>
      </c>
      <c r="B81" s="5" t="s">
        <v>182</v>
      </c>
      <c r="C81" t="s">
        <v>67</v>
      </c>
      <c r="D81">
        <v>40.409999999999997</v>
      </c>
      <c r="E81">
        <v>43.72</v>
      </c>
      <c r="F81">
        <v>42.7</v>
      </c>
      <c r="G81">
        <v>25.23</v>
      </c>
      <c r="H81">
        <v>15.09</v>
      </c>
      <c r="I81">
        <v>3.86</v>
      </c>
      <c r="J81">
        <v>17.41</v>
      </c>
      <c r="K81">
        <v>27.78</v>
      </c>
      <c r="L81">
        <v>27.4</v>
      </c>
      <c r="M81">
        <v>3.38</v>
      </c>
      <c r="N81">
        <v>-18.38</v>
      </c>
      <c r="O81">
        <v>-18.95</v>
      </c>
      <c r="P81">
        <v>-6.62</v>
      </c>
      <c r="Q81">
        <v>3.36</v>
      </c>
      <c r="R81">
        <v>4.74</v>
      </c>
      <c r="S81">
        <v>5.07</v>
      </c>
      <c r="T81">
        <v>48.12</v>
      </c>
      <c r="U81">
        <v>107.62</v>
      </c>
      <c r="V81" t="s">
        <v>67</v>
      </c>
      <c r="W81" t="s">
        <v>67</v>
      </c>
    </row>
    <row r="82" spans="1:23" x14ac:dyDescent="0.25">
      <c r="A82" s="5" t="s">
        <v>183</v>
      </c>
      <c r="B82" s="5" t="s">
        <v>184</v>
      </c>
      <c r="C82" t="s">
        <v>67</v>
      </c>
      <c r="D82">
        <v>38.549999999999997</v>
      </c>
      <c r="E82">
        <v>35.6</v>
      </c>
      <c r="F82">
        <v>26.14</v>
      </c>
      <c r="G82">
        <v>16.62</v>
      </c>
      <c r="H82">
        <v>19.82</v>
      </c>
      <c r="I82">
        <v>17.190000000000001</v>
      </c>
      <c r="J82">
        <v>17.920000000000002</v>
      </c>
      <c r="K82">
        <v>12.79</v>
      </c>
      <c r="L82">
        <v>3.84</v>
      </c>
      <c r="M82">
        <v>-3.9</v>
      </c>
      <c r="N82">
        <v>-7.85</v>
      </c>
      <c r="O82">
        <v>-10.58</v>
      </c>
      <c r="P82">
        <v>-3.08</v>
      </c>
      <c r="Q82">
        <v>6.23</v>
      </c>
      <c r="R82">
        <v>29.66</v>
      </c>
      <c r="S82">
        <v>65.459999999999994</v>
      </c>
      <c r="T82" t="s">
        <v>67</v>
      </c>
      <c r="U82" t="s">
        <v>67</v>
      </c>
      <c r="V82" t="s">
        <v>67</v>
      </c>
      <c r="W82" t="s">
        <v>67</v>
      </c>
    </row>
    <row r="83" spans="1:23" x14ac:dyDescent="0.25">
      <c r="A83" s="5" t="s">
        <v>185</v>
      </c>
      <c r="B83" s="5" t="s">
        <v>186</v>
      </c>
      <c r="C83" t="s">
        <v>67</v>
      </c>
      <c r="D83">
        <v>27.87</v>
      </c>
      <c r="E83">
        <v>26.76</v>
      </c>
      <c r="F83">
        <v>19.47</v>
      </c>
      <c r="G83">
        <v>10.23</v>
      </c>
      <c r="H83">
        <v>7.96</v>
      </c>
      <c r="I83">
        <v>4.67</v>
      </c>
      <c r="J83">
        <v>3.67</v>
      </c>
      <c r="K83">
        <v>4.8600000000000003</v>
      </c>
      <c r="L83">
        <v>5.03</v>
      </c>
      <c r="M83">
        <v>12.88</v>
      </c>
      <c r="N83">
        <v>28.81</v>
      </c>
      <c r="O83" t="s">
        <v>67</v>
      </c>
      <c r="P83" t="s">
        <v>67</v>
      </c>
      <c r="Q83" t="s">
        <v>67</v>
      </c>
      <c r="R83" t="s">
        <v>67</v>
      </c>
      <c r="S83" t="s">
        <v>67</v>
      </c>
      <c r="T83" t="s">
        <v>67</v>
      </c>
      <c r="U83" t="s">
        <v>67</v>
      </c>
      <c r="V83" t="s">
        <v>67</v>
      </c>
      <c r="W83" t="s">
        <v>67</v>
      </c>
    </row>
    <row r="84" spans="1:23" x14ac:dyDescent="0.25">
      <c r="A84" s="5" t="s">
        <v>187</v>
      </c>
      <c r="B84" s="5" t="s">
        <v>188</v>
      </c>
      <c r="C84" t="s">
        <v>67</v>
      </c>
      <c r="D84">
        <v>-54.75</v>
      </c>
      <c r="E84">
        <v>246.5</v>
      </c>
      <c r="F84">
        <v>-11.64</v>
      </c>
      <c r="G84">
        <v>66.67</v>
      </c>
      <c r="H84">
        <v>-335.71</v>
      </c>
      <c r="I84">
        <v>-72.44</v>
      </c>
      <c r="J84">
        <v>-1116</v>
      </c>
      <c r="K84">
        <v>-62.69</v>
      </c>
      <c r="L84">
        <v>103.03</v>
      </c>
      <c r="M84">
        <v>-107.25</v>
      </c>
      <c r="N84">
        <v>-41.89</v>
      </c>
      <c r="O84">
        <v>599.11</v>
      </c>
      <c r="P84">
        <v>-65.540000000000006</v>
      </c>
      <c r="Q84">
        <v>-3.27</v>
      </c>
      <c r="R84">
        <v>-60.1</v>
      </c>
      <c r="S84">
        <v>492.96</v>
      </c>
      <c r="T84">
        <v>-89.21</v>
      </c>
      <c r="U84">
        <v>-10.9</v>
      </c>
      <c r="V84">
        <v>213.59</v>
      </c>
      <c r="W84">
        <v>395.79</v>
      </c>
    </row>
    <row r="85" spans="1:23" x14ac:dyDescent="0.25">
      <c r="A85" s="5" t="s">
        <v>189</v>
      </c>
      <c r="B85" s="5" t="s">
        <v>190</v>
      </c>
      <c r="C85" t="s">
        <v>67</v>
      </c>
      <c r="D85">
        <v>60.04</v>
      </c>
      <c r="E85">
        <v>100.51</v>
      </c>
      <c r="F85">
        <v>-93.56</v>
      </c>
      <c r="G85">
        <v>-113.83</v>
      </c>
      <c r="H85">
        <v>-508.05</v>
      </c>
      <c r="I85">
        <v>-417.04</v>
      </c>
      <c r="J85">
        <v>-358.55</v>
      </c>
      <c r="K85">
        <v>-22.3</v>
      </c>
      <c r="L85">
        <v>-15.37</v>
      </c>
      <c r="M85">
        <v>149.99</v>
      </c>
      <c r="N85">
        <v>163.89</v>
      </c>
      <c r="O85">
        <v>176.77</v>
      </c>
      <c r="P85">
        <v>-42.97</v>
      </c>
      <c r="Q85">
        <v>143.19999999999999</v>
      </c>
      <c r="R85">
        <v>114.55</v>
      </c>
      <c r="S85">
        <v>130.94999999999999</v>
      </c>
      <c r="T85">
        <v>37.83</v>
      </c>
      <c r="U85">
        <v>199.49</v>
      </c>
      <c r="V85" t="s">
        <v>67</v>
      </c>
      <c r="W85" t="s">
        <v>67</v>
      </c>
    </row>
    <row r="86" spans="1:23" x14ac:dyDescent="0.25">
      <c r="A86" s="5" t="s">
        <v>191</v>
      </c>
      <c r="B86" s="5" t="s">
        <v>192</v>
      </c>
      <c r="C86" t="s">
        <v>67</v>
      </c>
      <c r="D86">
        <v>-17.79</v>
      </c>
      <c r="E86">
        <v>-21.32</v>
      </c>
      <c r="F86">
        <v>-293.82</v>
      </c>
      <c r="G86">
        <v>-304.02999999999997</v>
      </c>
      <c r="H86">
        <v>-296.76</v>
      </c>
      <c r="I86">
        <v>-251.07</v>
      </c>
      <c r="J86">
        <v>-244.96</v>
      </c>
      <c r="K86">
        <v>98.06</v>
      </c>
      <c r="L86">
        <v>97.49</v>
      </c>
      <c r="M86">
        <v>76.23</v>
      </c>
      <c r="N86">
        <v>85.66</v>
      </c>
      <c r="O86">
        <v>192.63</v>
      </c>
      <c r="P86">
        <v>54.97</v>
      </c>
      <c r="Q86">
        <v>65.900000000000006</v>
      </c>
      <c r="R86">
        <v>109.27</v>
      </c>
      <c r="S86">
        <v>200.45</v>
      </c>
      <c r="T86" t="s">
        <v>67</v>
      </c>
      <c r="U86" t="s">
        <v>67</v>
      </c>
      <c r="V86" t="s">
        <v>67</v>
      </c>
      <c r="W86" t="s">
        <v>67</v>
      </c>
    </row>
    <row r="87" spans="1:23" x14ac:dyDescent="0.25">
      <c r="A87" s="5" t="s">
        <v>193</v>
      </c>
      <c r="B87" s="5" t="s">
        <v>194</v>
      </c>
      <c r="C87" t="s">
        <v>67</v>
      </c>
      <c r="D87">
        <v>-134.43</v>
      </c>
      <c r="E87">
        <v>-133.13999999999999</v>
      </c>
      <c r="F87">
        <v>-97.88</v>
      </c>
      <c r="G87">
        <v>-103.27</v>
      </c>
      <c r="H87">
        <v>-110.27</v>
      </c>
      <c r="I87">
        <v>-82.7</v>
      </c>
      <c r="J87">
        <v>-26.16</v>
      </c>
      <c r="K87">
        <v>76.510000000000005</v>
      </c>
      <c r="L87">
        <v>81.69</v>
      </c>
      <c r="M87">
        <v>92.75</v>
      </c>
      <c r="N87">
        <v>143.05000000000001</v>
      </c>
      <c r="O87" t="s">
        <v>67</v>
      </c>
      <c r="P87" t="s">
        <v>67</v>
      </c>
      <c r="Q87" t="s">
        <v>67</v>
      </c>
      <c r="R87" t="s">
        <v>67</v>
      </c>
      <c r="S87" t="s">
        <v>67</v>
      </c>
      <c r="T87" t="s">
        <v>67</v>
      </c>
      <c r="U87" t="s">
        <v>67</v>
      </c>
      <c r="V87" t="s">
        <v>67</v>
      </c>
      <c r="W87" t="s">
        <v>67</v>
      </c>
    </row>
    <row r="88" spans="1:23" x14ac:dyDescent="0.25">
      <c r="A88" s="5" t="s">
        <v>195</v>
      </c>
      <c r="B88" s="5" t="s">
        <v>196</v>
      </c>
      <c r="C88" t="s">
        <v>67</v>
      </c>
      <c r="D88">
        <v>-5.18</v>
      </c>
      <c r="E88">
        <v>-1.43</v>
      </c>
      <c r="F88">
        <v>-0.28999999999999998</v>
      </c>
      <c r="G88">
        <v>-0.12</v>
      </c>
      <c r="H88">
        <v>-0.11</v>
      </c>
      <c r="I88" t="s">
        <v>67</v>
      </c>
      <c r="J88" t="s">
        <v>67</v>
      </c>
      <c r="K88">
        <v>1.34</v>
      </c>
      <c r="L88">
        <v>0.4</v>
      </c>
      <c r="M88">
        <v>1.28</v>
      </c>
      <c r="N88" t="s">
        <v>67</v>
      </c>
      <c r="O88" t="s">
        <v>67</v>
      </c>
      <c r="P88" t="s">
        <v>67</v>
      </c>
      <c r="Q88" t="s">
        <v>67</v>
      </c>
      <c r="R88" t="s">
        <v>67</v>
      </c>
      <c r="S88" t="s">
        <v>67</v>
      </c>
      <c r="T88" t="s">
        <v>67</v>
      </c>
      <c r="U88" t="s">
        <v>67</v>
      </c>
      <c r="V88" t="s">
        <v>67</v>
      </c>
      <c r="W88" t="s">
        <v>67</v>
      </c>
    </row>
    <row r="89" spans="1:23" x14ac:dyDescent="0.25">
      <c r="A89" s="5" t="s">
        <v>197</v>
      </c>
      <c r="B89" s="5" t="s">
        <v>198</v>
      </c>
      <c r="C89" t="s">
        <v>67</v>
      </c>
      <c r="D89">
        <v>-19.23</v>
      </c>
      <c r="E89">
        <v>106.67</v>
      </c>
      <c r="F89">
        <v>19.809999999999999</v>
      </c>
      <c r="G89">
        <v>169.83</v>
      </c>
      <c r="H89">
        <v>-281.25</v>
      </c>
      <c r="I89">
        <v>-70.09</v>
      </c>
      <c r="J89">
        <v>568.75</v>
      </c>
      <c r="K89">
        <v>-161.54</v>
      </c>
      <c r="L89">
        <v>205.88</v>
      </c>
      <c r="M89">
        <v>-104.02</v>
      </c>
      <c r="N89">
        <v>-42.21</v>
      </c>
      <c r="O89">
        <v>31.18</v>
      </c>
      <c r="P89">
        <v>43.08</v>
      </c>
      <c r="Q89">
        <v>9.24</v>
      </c>
      <c r="R89">
        <v>-60.86</v>
      </c>
      <c r="S89">
        <v>477.22</v>
      </c>
      <c r="T89">
        <v>-88.34</v>
      </c>
      <c r="U89">
        <v>-11.15</v>
      </c>
      <c r="V89">
        <v>211.86</v>
      </c>
      <c r="W89">
        <v>379.41</v>
      </c>
    </row>
    <row r="90" spans="1:23" x14ac:dyDescent="0.25">
      <c r="A90" s="5" t="s">
        <v>199</v>
      </c>
      <c r="B90" s="5" t="s">
        <v>200</v>
      </c>
      <c r="C90" t="s">
        <v>67</v>
      </c>
      <c r="D90">
        <v>35.75</v>
      </c>
      <c r="E90">
        <v>98.77</v>
      </c>
      <c r="F90">
        <v>-30.54</v>
      </c>
      <c r="G90">
        <v>-60.5</v>
      </c>
      <c r="H90">
        <v>72.47</v>
      </c>
      <c r="I90">
        <v>112.37</v>
      </c>
      <c r="J90">
        <v>204.36</v>
      </c>
      <c r="K90">
        <v>-19.89</v>
      </c>
      <c r="L90">
        <v>19.88</v>
      </c>
      <c r="M90">
        <v>-38.35</v>
      </c>
      <c r="N90">
        <v>10.68</v>
      </c>
      <c r="O90">
        <v>27.83</v>
      </c>
      <c r="P90">
        <v>-2.85</v>
      </c>
      <c r="Q90">
        <v>141.87</v>
      </c>
      <c r="R90">
        <v>109.34</v>
      </c>
      <c r="S90">
        <v>125.91</v>
      </c>
      <c r="T90">
        <v>37.46</v>
      </c>
      <c r="U90">
        <v>193.37</v>
      </c>
      <c r="V90" t="s">
        <v>67</v>
      </c>
      <c r="W90" t="s">
        <v>67</v>
      </c>
    </row>
    <row r="91" spans="1:23" x14ac:dyDescent="0.25">
      <c r="A91" s="5" t="s">
        <v>201</v>
      </c>
      <c r="B91" s="5" t="s">
        <v>202</v>
      </c>
      <c r="C91" t="s">
        <v>67</v>
      </c>
      <c r="D91">
        <v>-0.83</v>
      </c>
      <c r="E91">
        <v>-11.01</v>
      </c>
      <c r="F91">
        <v>81.41</v>
      </c>
      <c r="G91">
        <v>45.14</v>
      </c>
      <c r="H91">
        <v>52.35</v>
      </c>
      <c r="I91">
        <v>87.8</v>
      </c>
      <c r="J91">
        <v>93.37</v>
      </c>
      <c r="K91">
        <v>-14.14</v>
      </c>
      <c r="L91">
        <v>26.78</v>
      </c>
      <c r="M91">
        <v>-12.55</v>
      </c>
      <c r="N91">
        <v>-3.91</v>
      </c>
      <c r="O91">
        <v>99.97</v>
      </c>
      <c r="P91">
        <v>76.069999999999993</v>
      </c>
      <c r="Q91">
        <v>65.22</v>
      </c>
      <c r="R91">
        <v>105.75</v>
      </c>
      <c r="S91">
        <v>193.8</v>
      </c>
      <c r="T91" t="s">
        <v>67</v>
      </c>
      <c r="U91" t="s">
        <v>67</v>
      </c>
      <c r="V91" t="s">
        <v>67</v>
      </c>
      <c r="W91" t="s">
        <v>67</v>
      </c>
    </row>
    <row r="92" spans="1:23" x14ac:dyDescent="0.25">
      <c r="A92" s="5" t="s">
        <v>203</v>
      </c>
      <c r="B92" s="5" t="s">
        <v>204</v>
      </c>
      <c r="C92" t="s">
        <v>67</v>
      </c>
      <c r="D92">
        <v>43.48</v>
      </c>
      <c r="E92">
        <v>41.18</v>
      </c>
      <c r="F92">
        <v>33.630000000000003</v>
      </c>
      <c r="G92">
        <v>35.96</v>
      </c>
      <c r="H92">
        <v>19.899999999999999</v>
      </c>
      <c r="I92">
        <v>41.94</v>
      </c>
      <c r="J92">
        <v>96.67</v>
      </c>
      <c r="K92">
        <v>30.96</v>
      </c>
      <c r="L92">
        <v>46</v>
      </c>
      <c r="M92">
        <v>46.6</v>
      </c>
      <c r="N92">
        <v>94.94</v>
      </c>
      <c r="O92" t="s">
        <v>67</v>
      </c>
      <c r="P92" t="s">
        <v>67</v>
      </c>
      <c r="Q92" t="s">
        <v>67</v>
      </c>
      <c r="R92" t="s">
        <v>67</v>
      </c>
      <c r="S92" t="s">
        <v>67</v>
      </c>
      <c r="T92" t="s">
        <v>67</v>
      </c>
      <c r="U92" t="s">
        <v>67</v>
      </c>
      <c r="V92" t="s">
        <v>67</v>
      </c>
      <c r="W92" t="s">
        <v>67</v>
      </c>
    </row>
    <row r="93" spans="1:23" x14ac:dyDescent="0.25">
      <c r="A93" s="5" t="s">
        <v>205</v>
      </c>
      <c r="B93" s="5" t="s">
        <v>206</v>
      </c>
      <c r="C93" t="s">
        <v>67</v>
      </c>
      <c r="D93">
        <v>397.4</v>
      </c>
      <c r="E93">
        <v>-91.02</v>
      </c>
      <c r="F93">
        <v>1155.4100000000001</v>
      </c>
      <c r="G93">
        <v>-58.28</v>
      </c>
      <c r="H93">
        <v>-127.68</v>
      </c>
      <c r="I93">
        <v>-277.14999999999998</v>
      </c>
      <c r="J93">
        <v>176.4</v>
      </c>
      <c r="K93">
        <v>-5.22</v>
      </c>
      <c r="L93">
        <v>-92.69</v>
      </c>
      <c r="M93">
        <v>-3628.32</v>
      </c>
      <c r="N93">
        <v>423.65</v>
      </c>
      <c r="O93">
        <v>-62.62</v>
      </c>
      <c r="P93">
        <v>-77.430000000000007</v>
      </c>
      <c r="Q93">
        <v>-129.12</v>
      </c>
      <c r="R93">
        <v>-488.66</v>
      </c>
      <c r="S93">
        <v>-191.96</v>
      </c>
      <c r="T93">
        <v>-135.97999999999999</v>
      </c>
      <c r="U93">
        <v>-55.42</v>
      </c>
      <c r="V93">
        <v>134.93</v>
      </c>
      <c r="W93">
        <v>2.2200000000000002</v>
      </c>
    </row>
    <row r="94" spans="1:23" x14ac:dyDescent="0.25">
      <c r="A94" s="5" t="s">
        <v>207</v>
      </c>
      <c r="B94" s="5" t="s">
        <v>208</v>
      </c>
      <c r="C94" t="s">
        <v>67</v>
      </c>
      <c r="D94">
        <v>487.26</v>
      </c>
      <c r="E94">
        <v>335.37</v>
      </c>
      <c r="F94">
        <v>323.14999999999998</v>
      </c>
      <c r="G94">
        <v>-154.37</v>
      </c>
      <c r="H94">
        <v>-76.14</v>
      </c>
      <c r="I94">
        <v>-35.32</v>
      </c>
      <c r="J94">
        <v>26.16</v>
      </c>
      <c r="K94">
        <v>-1242.08</v>
      </c>
      <c r="L94">
        <v>-1099.1199999999999</v>
      </c>
      <c r="M94">
        <v>-1089.0999999999999</v>
      </c>
      <c r="N94">
        <v>94.53</v>
      </c>
      <c r="O94">
        <v>-89.72</v>
      </c>
      <c r="P94">
        <v>-231.74</v>
      </c>
      <c r="Q94">
        <v>-269.91000000000003</v>
      </c>
      <c r="R94">
        <v>-272.2</v>
      </c>
      <c r="S94">
        <v>-127.79</v>
      </c>
      <c r="T94">
        <v>-18.82</v>
      </c>
      <c r="U94">
        <v>27.24</v>
      </c>
      <c r="V94" t="s">
        <v>67</v>
      </c>
      <c r="W94" t="s">
        <v>67</v>
      </c>
    </row>
    <row r="95" spans="1:23" x14ac:dyDescent="0.25">
      <c r="A95" s="5" t="s">
        <v>209</v>
      </c>
      <c r="B95" s="5" t="s">
        <v>210</v>
      </c>
      <c r="C95" t="s">
        <v>67</v>
      </c>
      <c r="D95">
        <v>255.17</v>
      </c>
      <c r="E95">
        <v>120.26</v>
      </c>
      <c r="F95">
        <v>173.74</v>
      </c>
      <c r="G95">
        <v>-58.39</v>
      </c>
      <c r="H95">
        <v>-65.27</v>
      </c>
      <c r="I95">
        <v>-765.4</v>
      </c>
      <c r="J95">
        <v>-625.24</v>
      </c>
      <c r="K95">
        <v>-673.04</v>
      </c>
      <c r="L95">
        <v>-687.48</v>
      </c>
      <c r="M95">
        <v>-694.77</v>
      </c>
      <c r="N95">
        <v>-66.84</v>
      </c>
      <c r="O95">
        <v>-189.96</v>
      </c>
      <c r="P95">
        <v>-204.63</v>
      </c>
      <c r="Q95">
        <v>-200.23</v>
      </c>
      <c r="R95">
        <v>-147.41999999999999</v>
      </c>
      <c r="S95">
        <v>-49.24</v>
      </c>
      <c r="T95" t="s">
        <v>67</v>
      </c>
      <c r="U95" t="s">
        <v>67</v>
      </c>
      <c r="V95" t="s">
        <v>67</v>
      </c>
      <c r="W95" t="s">
        <v>67</v>
      </c>
    </row>
    <row r="96" spans="1:23" x14ac:dyDescent="0.25">
      <c r="A96" s="5" t="s">
        <v>211</v>
      </c>
      <c r="B96" s="5" t="s">
        <v>212</v>
      </c>
      <c r="C96" t="s">
        <v>67</v>
      </c>
      <c r="D96">
        <v>-255.12</v>
      </c>
      <c r="E96">
        <v>-252.49</v>
      </c>
      <c r="F96">
        <v>-249.65</v>
      </c>
      <c r="G96">
        <v>-372.93</v>
      </c>
      <c r="H96">
        <v>-380.02</v>
      </c>
      <c r="I96">
        <v>-416.12</v>
      </c>
      <c r="J96">
        <v>-407.6</v>
      </c>
      <c r="K96">
        <v>-438.83</v>
      </c>
      <c r="L96">
        <v>-443.85</v>
      </c>
      <c r="M96">
        <v>-421.09</v>
      </c>
      <c r="N96">
        <v>-58.04</v>
      </c>
      <c r="O96" t="s">
        <v>67</v>
      </c>
      <c r="P96" t="s">
        <v>67</v>
      </c>
      <c r="Q96" t="s">
        <v>67</v>
      </c>
      <c r="R96" t="s">
        <v>67</v>
      </c>
      <c r="S96" t="s">
        <v>67</v>
      </c>
      <c r="T96" t="s">
        <v>67</v>
      </c>
      <c r="U96" t="s">
        <v>67</v>
      </c>
      <c r="V96" t="s">
        <v>67</v>
      </c>
      <c r="W96" t="s">
        <v>67</v>
      </c>
    </row>
    <row r="97" spans="1:24" x14ac:dyDescent="0.25">
      <c r="A97" s="5" t="s">
        <v>213</v>
      </c>
      <c r="B97" s="5" t="s">
        <v>214</v>
      </c>
      <c r="C97" t="s">
        <v>67</v>
      </c>
      <c r="D97">
        <v>290.5</v>
      </c>
      <c r="E97">
        <v>53.5</v>
      </c>
      <c r="F97">
        <v>-65.5</v>
      </c>
      <c r="G97">
        <v>95.8</v>
      </c>
      <c r="H97">
        <v>110.5</v>
      </c>
      <c r="I97">
        <v>92.2</v>
      </c>
      <c r="J97">
        <v>83.5</v>
      </c>
      <c r="K97">
        <v>54.2</v>
      </c>
      <c r="L97">
        <v>40.5</v>
      </c>
      <c r="M97">
        <v>53.9</v>
      </c>
      <c r="N97">
        <v>42.6</v>
      </c>
      <c r="O97">
        <v>71.3</v>
      </c>
      <c r="P97">
        <v>87.5</v>
      </c>
      <c r="Q97">
        <v>46</v>
      </c>
      <c r="R97">
        <v>52.3</v>
      </c>
      <c r="S97">
        <v>24</v>
      </c>
      <c r="T97">
        <v>20.5</v>
      </c>
      <c r="U97">
        <v>24.5</v>
      </c>
      <c r="V97">
        <v>31</v>
      </c>
      <c r="W97">
        <v>50</v>
      </c>
      <c r="X97">
        <v>56.1</v>
      </c>
    </row>
  </sheetData>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W96"/>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9" customWidth="1"/>
    <col min="13" max="13" width="20" customWidth="1"/>
    <col min="14" max="16" width="9" customWidth="1"/>
    <col min="17" max="17" width="20" customWidth="1"/>
    <col min="18" max="18" width="9" customWidth="1"/>
    <col min="19" max="19" width="20" customWidth="1"/>
    <col min="20" max="22" width="9" customWidth="1"/>
    <col min="23" max="23" width="8" customWidth="1"/>
  </cols>
  <sheetData>
    <row r="1" spans="1:23" ht="18.75" customHeight="1" x14ac:dyDescent="0.3">
      <c r="A1" s="1" t="s">
        <v>1743</v>
      </c>
      <c r="B1" s="2" t="s">
        <v>1744</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1745</v>
      </c>
      <c r="C4" s="5" t="s">
        <v>9</v>
      </c>
      <c r="D4" s="5"/>
      <c r="E4" t="s">
        <v>1746</v>
      </c>
      <c r="G4" t="s">
        <v>381</v>
      </c>
      <c r="H4" t="s">
        <v>507</v>
      </c>
      <c r="J4" t="s">
        <v>1747</v>
      </c>
      <c r="L4" t="s">
        <v>1748</v>
      </c>
    </row>
    <row r="5" spans="1:23" x14ac:dyDescent="0.25">
      <c r="A5" s="5" t="s">
        <v>15</v>
      </c>
      <c r="B5" t="s">
        <v>1749</v>
      </c>
      <c r="C5" s="5" t="s">
        <v>17</v>
      </c>
      <c r="D5" s="5"/>
      <c r="E5" t="s">
        <v>1750</v>
      </c>
      <c r="G5" t="s">
        <v>1751</v>
      </c>
      <c r="H5" t="s">
        <v>28</v>
      </c>
      <c r="J5" t="s">
        <v>605</v>
      </c>
      <c r="L5" t="s">
        <v>1752</v>
      </c>
    </row>
    <row r="6" spans="1:23" x14ac:dyDescent="0.25">
      <c r="A6" s="5" t="s">
        <v>23</v>
      </c>
      <c r="B6" t="s">
        <v>1753</v>
      </c>
      <c r="C6" s="5" t="s">
        <v>25</v>
      </c>
      <c r="D6" s="5"/>
      <c r="E6" t="s">
        <v>1754</v>
      </c>
      <c r="G6" t="s">
        <v>1216</v>
      </c>
      <c r="H6" t="s">
        <v>34</v>
      </c>
      <c r="J6" t="s">
        <v>21</v>
      </c>
      <c r="L6" t="s">
        <v>1755</v>
      </c>
    </row>
    <row r="7" spans="1:23" x14ac:dyDescent="0.25">
      <c r="A7" s="5" t="s">
        <v>29</v>
      </c>
      <c r="B7" t="s">
        <v>277</v>
      </c>
      <c r="C7" s="5" t="s">
        <v>31</v>
      </c>
      <c r="D7" s="5"/>
      <c r="E7" t="s">
        <v>1756</v>
      </c>
      <c r="G7" t="s">
        <v>239</v>
      </c>
      <c r="H7" t="s">
        <v>40</v>
      </c>
    </row>
    <row r="8" spans="1:23" x14ac:dyDescent="0.25">
      <c r="A8" s="5" t="s">
        <v>35</v>
      </c>
      <c r="B8" t="s">
        <v>36</v>
      </c>
      <c r="C8" s="5" t="s">
        <v>37</v>
      </c>
      <c r="D8" s="5"/>
      <c r="E8" t="s">
        <v>1757</v>
      </c>
    </row>
    <row r="9" spans="1:23" x14ac:dyDescent="0.25">
      <c r="A9" s="5" t="s">
        <v>41</v>
      </c>
      <c r="B9" t="s">
        <v>42</v>
      </c>
      <c r="C9" s="5" t="s">
        <v>43</v>
      </c>
      <c r="D9" s="5"/>
      <c r="E9" t="s">
        <v>1758</v>
      </c>
    </row>
    <row r="10" spans="1:23" x14ac:dyDescent="0.25">
      <c r="A10" s="5" t="s">
        <v>45</v>
      </c>
      <c r="B10" t="s">
        <v>1759</v>
      </c>
      <c r="C10" s="5" t="s">
        <v>47</v>
      </c>
      <c r="D10" s="5"/>
      <c r="E10" t="s">
        <v>67</v>
      </c>
    </row>
    <row r="11" spans="1:23" x14ac:dyDescent="0.25">
      <c r="A11" s="5" t="s">
        <v>49</v>
      </c>
      <c r="B11" t="s">
        <v>669</v>
      </c>
    </row>
    <row r="12" spans="1:23" x14ac:dyDescent="0.25">
      <c r="A12" s="5" t="s">
        <v>51</v>
      </c>
      <c r="B12" t="s">
        <v>52</v>
      </c>
    </row>
    <row r="13" spans="1:23" x14ac:dyDescent="0.25">
      <c r="A13" s="5" t="s">
        <v>53</v>
      </c>
      <c r="B13" t="s">
        <v>1760</v>
      </c>
    </row>
    <row r="14" spans="1:23" x14ac:dyDescent="0.25">
      <c r="A14" s="5" t="s">
        <v>55</v>
      </c>
      <c r="B14" t="s">
        <v>1761</v>
      </c>
    </row>
    <row r="15" spans="1:23" x14ac:dyDescent="0.25">
      <c r="A15" s="5" t="s">
        <v>57</v>
      </c>
      <c r="B15" t="s">
        <v>1762</v>
      </c>
    </row>
    <row r="16" spans="1:23" x14ac:dyDescent="0.25">
      <c r="A16" s="5" t="s">
        <v>59</v>
      </c>
      <c r="B16" t="s">
        <v>1763</v>
      </c>
    </row>
    <row r="17" spans="1:23" x14ac:dyDescent="0.25">
      <c r="A17" s="5" t="s">
        <v>61</v>
      </c>
      <c r="B17" t="s">
        <v>1764</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1521</v>
      </c>
      <c r="D20">
        <v>1428</v>
      </c>
      <c r="E20">
        <v>1386</v>
      </c>
      <c r="F20">
        <v>1337</v>
      </c>
      <c r="G20">
        <v>1300</v>
      </c>
      <c r="H20">
        <v>1227</v>
      </c>
      <c r="I20">
        <v>1157</v>
      </c>
      <c r="J20">
        <v>1107</v>
      </c>
      <c r="K20">
        <v>1053</v>
      </c>
      <c r="L20">
        <v>993.7</v>
      </c>
      <c r="M20">
        <v>952.5</v>
      </c>
      <c r="N20">
        <v>902.7</v>
      </c>
      <c r="O20">
        <v>839.2</v>
      </c>
      <c r="P20">
        <v>793.8</v>
      </c>
      <c r="Q20">
        <v>731.3</v>
      </c>
      <c r="R20">
        <v>636.79999999999995</v>
      </c>
      <c r="S20">
        <v>821.7</v>
      </c>
      <c r="T20">
        <v>658.6</v>
      </c>
      <c r="U20">
        <v>620.1</v>
      </c>
      <c r="V20">
        <v>577.9</v>
      </c>
      <c r="W20" t="s">
        <v>67</v>
      </c>
    </row>
    <row r="21" spans="1:23" x14ac:dyDescent="0.25">
      <c r="A21" s="5" t="s">
        <v>68</v>
      </c>
      <c r="B21" s="5" t="s">
        <v>69</v>
      </c>
      <c r="C21">
        <v>256.10000000000002</v>
      </c>
      <c r="D21">
        <v>250.7</v>
      </c>
      <c r="E21">
        <v>249</v>
      </c>
      <c r="F21">
        <v>241.3</v>
      </c>
      <c r="G21">
        <v>239.8</v>
      </c>
      <c r="H21">
        <v>225.8</v>
      </c>
      <c r="I21">
        <v>198.4</v>
      </c>
      <c r="J21">
        <v>180.1</v>
      </c>
      <c r="K21">
        <v>171.4</v>
      </c>
      <c r="L21">
        <v>168.7</v>
      </c>
      <c r="M21">
        <v>159.6</v>
      </c>
      <c r="N21">
        <v>157.1</v>
      </c>
      <c r="O21">
        <v>132.69999999999999</v>
      </c>
      <c r="P21">
        <v>104.6</v>
      </c>
      <c r="Q21">
        <v>85.2</v>
      </c>
      <c r="R21">
        <v>69.400000000000006</v>
      </c>
      <c r="S21">
        <v>110.5</v>
      </c>
      <c r="T21">
        <v>64.2</v>
      </c>
      <c r="U21">
        <v>58.3</v>
      </c>
      <c r="V21">
        <v>68.2</v>
      </c>
      <c r="W21" t="s">
        <v>67</v>
      </c>
    </row>
    <row r="22" spans="1:23" x14ac:dyDescent="0.25">
      <c r="A22" s="5" t="s">
        <v>70</v>
      </c>
      <c r="B22" s="5" t="s">
        <v>71</v>
      </c>
      <c r="C22">
        <v>-2.2999999999999998</v>
      </c>
      <c r="D22">
        <v>0.2</v>
      </c>
      <c r="E22">
        <v>-0.4</v>
      </c>
      <c r="F22">
        <v>0.2</v>
      </c>
      <c r="G22">
        <v>0.3</v>
      </c>
      <c r="H22">
        <v>0.2</v>
      </c>
      <c r="I22">
        <v>0.7</v>
      </c>
      <c r="J22">
        <v>0.5</v>
      </c>
      <c r="K22">
        <v>1.5</v>
      </c>
      <c r="L22">
        <v>1.6</v>
      </c>
      <c r="M22">
        <v>2.9</v>
      </c>
      <c r="N22">
        <v>4.7</v>
      </c>
      <c r="O22">
        <v>3.6</v>
      </c>
      <c r="P22">
        <v>2.2999999999999998</v>
      </c>
      <c r="Q22">
        <v>1.8</v>
      </c>
      <c r="R22">
        <v>2.6</v>
      </c>
      <c r="S22">
        <v>1.7</v>
      </c>
      <c r="T22">
        <v>-1.2</v>
      </c>
      <c r="U22">
        <v>-2.8</v>
      </c>
      <c r="V22">
        <v>-1.7</v>
      </c>
      <c r="W22" t="s">
        <v>67</v>
      </c>
    </row>
    <row r="23" spans="1:23" x14ac:dyDescent="0.25">
      <c r="A23" s="5" t="s">
        <v>72</v>
      </c>
      <c r="B23" s="5" t="s">
        <v>73</v>
      </c>
      <c r="C23">
        <v>253.8</v>
      </c>
      <c r="D23">
        <v>250.9</v>
      </c>
      <c r="E23">
        <v>248.6</v>
      </c>
      <c r="F23">
        <v>241.5</v>
      </c>
      <c r="G23">
        <v>240.1</v>
      </c>
      <c r="H23">
        <v>226</v>
      </c>
      <c r="I23">
        <v>199.1</v>
      </c>
      <c r="J23">
        <v>180.6</v>
      </c>
      <c r="K23">
        <v>172.9</v>
      </c>
      <c r="L23">
        <v>170.3</v>
      </c>
      <c r="M23">
        <v>162.5</v>
      </c>
      <c r="N23">
        <v>161.80000000000001</v>
      </c>
      <c r="O23">
        <v>136.30000000000001</v>
      </c>
      <c r="P23">
        <v>106.9</v>
      </c>
      <c r="Q23">
        <v>87</v>
      </c>
      <c r="R23">
        <v>72</v>
      </c>
      <c r="S23">
        <v>112.2</v>
      </c>
      <c r="T23">
        <v>63</v>
      </c>
      <c r="U23">
        <v>55.5</v>
      </c>
      <c r="V23">
        <v>66.5</v>
      </c>
      <c r="W23" t="s">
        <v>67</v>
      </c>
    </row>
    <row r="24" spans="1:23" x14ac:dyDescent="0.25">
      <c r="A24" s="5" t="s">
        <v>74</v>
      </c>
      <c r="B24" s="5" t="s">
        <v>75</v>
      </c>
      <c r="C24">
        <v>76.5</v>
      </c>
      <c r="D24">
        <v>77.3</v>
      </c>
      <c r="E24">
        <v>75.8</v>
      </c>
      <c r="F24">
        <v>70.3</v>
      </c>
      <c r="G24">
        <v>69.5</v>
      </c>
      <c r="H24">
        <v>63.2</v>
      </c>
      <c r="I24">
        <v>57.1</v>
      </c>
      <c r="J24">
        <v>50.9</v>
      </c>
      <c r="K24">
        <v>48</v>
      </c>
      <c r="L24">
        <v>49.4</v>
      </c>
      <c r="M24">
        <v>48.1</v>
      </c>
      <c r="N24">
        <v>47.9</v>
      </c>
      <c r="O24">
        <v>54.3</v>
      </c>
      <c r="P24">
        <v>35.1</v>
      </c>
      <c r="Q24">
        <v>29.3</v>
      </c>
      <c r="R24">
        <v>27.4</v>
      </c>
      <c r="S24">
        <v>41.3</v>
      </c>
      <c r="T24">
        <v>17.8</v>
      </c>
      <c r="U24">
        <v>16</v>
      </c>
      <c r="V24">
        <v>27.5</v>
      </c>
      <c r="W24" t="s">
        <v>67</v>
      </c>
    </row>
    <row r="25" spans="1:23" x14ac:dyDescent="0.25">
      <c r="A25" s="5" t="s">
        <v>76</v>
      </c>
      <c r="B25" s="5" t="s">
        <v>77</v>
      </c>
      <c r="C25">
        <v>177.3</v>
      </c>
      <c r="D25">
        <v>173.6</v>
      </c>
      <c r="E25">
        <v>172.9</v>
      </c>
      <c r="F25">
        <v>171.2</v>
      </c>
      <c r="G25">
        <v>170.5</v>
      </c>
      <c r="H25">
        <v>162.80000000000001</v>
      </c>
      <c r="I25">
        <v>142</v>
      </c>
      <c r="J25">
        <v>129.69999999999999</v>
      </c>
      <c r="K25">
        <v>125</v>
      </c>
      <c r="L25">
        <v>120.8</v>
      </c>
      <c r="M25">
        <v>114.3</v>
      </c>
      <c r="N25">
        <v>113.9</v>
      </c>
      <c r="O25">
        <v>82</v>
      </c>
      <c r="P25">
        <v>71.8</v>
      </c>
      <c r="Q25">
        <v>57.8</v>
      </c>
      <c r="R25">
        <v>44.3</v>
      </c>
      <c r="S25">
        <v>70.099999999999994</v>
      </c>
      <c r="T25">
        <v>45</v>
      </c>
      <c r="U25">
        <v>39.200000000000003</v>
      </c>
      <c r="V25">
        <v>38.5</v>
      </c>
      <c r="W25" t="s">
        <v>67</v>
      </c>
    </row>
    <row r="26" spans="1:23" x14ac:dyDescent="0.25">
      <c r="A26" s="5" t="s">
        <v>78</v>
      </c>
      <c r="B26" s="5" t="s">
        <v>79</v>
      </c>
      <c r="C26">
        <v>-5.0999999999999996</v>
      </c>
      <c r="D26">
        <v>-4.7</v>
      </c>
      <c r="E26">
        <v>-5.2</v>
      </c>
      <c r="F26">
        <v>-4.9000000000000004</v>
      </c>
      <c r="G26">
        <v>-5</v>
      </c>
      <c r="H26">
        <v>-5.5</v>
      </c>
      <c r="I26">
        <v>-4</v>
      </c>
      <c r="J26">
        <v>-3.4</v>
      </c>
      <c r="K26">
        <v>-3.2</v>
      </c>
      <c r="L26">
        <v>-3</v>
      </c>
      <c r="M26">
        <v>-3.3</v>
      </c>
      <c r="N26">
        <v>-3.3</v>
      </c>
      <c r="O26">
        <v>-3</v>
      </c>
      <c r="P26">
        <v>-2.7</v>
      </c>
      <c r="Q26">
        <v>-2.7</v>
      </c>
      <c r="R26">
        <v>-0.7</v>
      </c>
      <c r="S26">
        <v>-2.5</v>
      </c>
      <c r="T26" t="s">
        <v>67</v>
      </c>
      <c r="U26" t="s">
        <v>67</v>
      </c>
      <c r="V26" t="s">
        <v>67</v>
      </c>
      <c r="W26" t="s">
        <v>67</v>
      </c>
    </row>
    <row r="27" spans="1:23" x14ac:dyDescent="0.25">
      <c r="A27" s="5" t="s">
        <v>80</v>
      </c>
      <c r="B27" s="5" t="s">
        <v>81</v>
      </c>
      <c r="C27">
        <v>172.2</v>
      </c>
      <c r="D27">
        <v>168.9</v>
      </c>
      <c r="E27">
        <v>167.6</v>
      </c>
      <c r="F27">
        <v>166.3</v>
      </c>
      <c r="G27">
        <v>165.5</v>
      </c>
      <c r="H27">
        <v>157.30000000000001</v>
      </c>
      <c r="I27">
        <v>138</v>
      </c>
      <c r="J27">
        <v>126.4</v>
      </c>
      <c r="K27">
        <v>121.7</v>
      </c>
      <c r="L27">
        <v>117.8</v>
      </c>
      <c r="M27">
        <v>111.1</v>
      </c>
      <c r="N27">
        <v>110.6</v>
      </c>
      <c r="O27">
        <v>79.099999999999994</v>
      </c>
      <c r="P27">
        <v>69.099999999999994</v>
      </c>
      <c r="Q27">
        <v>55</v>
      </c>
      <c r="R27">
        <v>43.6</v>
      </c>
      <c r="S27">
        <v>67.599999999999994</v>
      </c>
      <c r="T27">
        <v>45</v>
      </c>
      <c r="U27">
        <v>39.200000000000003</v>
      </c>
      <c r="V27">
        <v>38.5</v>
      </c>
      <c r="W27" t="s">
        <v>67</v>
      </c>
    </row>
    <row r="28" spans="1:23" x14ac:dyDescent="0.25">
      <c r="A28" s="5" t="s">
        <v>82</v>
      </c>
      <c r="B28" s="5" t="s">
        <v>83</v>
      </c>
      <c r="C28">
        <v>529.29999999999995</v>
      </c>
      <c r="D28">
        <v>506</v>
      </c>
      <c r="E28">
        <v>525.79999999999995</v>
      </c>
      <c r="F28">
        <v>511.1</v>
      </c>
      <c r="G28">
        <v>525</v>
      </c>
      <c r="H28">
        <v>505.1</v>
      </c>
      <c r="I28">
        <v>491.2</v>
      </c>
      <c r="J28">
        <v>466.9</v>
      </c>
      <c r="K28">
        <v>379.6</v>
      </c>
      <c r="L28">
        <v>374.3</v>
      </c>
      <c r="M28">
        <v>354.8</v>
      </c>
      <c r="N28">
        <v>362.3</v>
      </c>
      <c r="O28">
        <v>305.8</v>
      </c>
      <c r="P28">
        <v>257.2</v>
      </c>
      <c r="Q28">
        <v>233.6</v>
      </c>
      <c r="R28">
        <v>230.5</v>
      </c>
      <c r="S28">
        <v>321.3</v>
      </c>
      <c r="T28">
        <v>175.7</v>
      </c>
      <c r="U28">
        <v>171.2</v>
      </c>
      <c r="V28">
        <v>165</v>
      </c>
      <c r="W28" t="s">
        <v>67</v>
      </c>
    </row>
    <row r="29" spans="1:23" x14ac:dyDescent="0.25">
      <c r="A29" s="5" t="s">
        <v>84</v>
      </c>
      <c r="B29" s="5" t="s">
        <v>85</v>
      </c>
      <c r="C29">
        <v>837.3</v>
      </c>
      <c r="D29">
        <v>438.8</v>
      </c>
      <c r="E29">
        <v>399.9</v>
      </c>
      <c r="F29">
        <v>402.4</v>
      </c>
      <c r="G29">
        <v>366.1</v>
      </c>
      <c r="H29">
        <v>332.2</v>
      </c>
      <c r="I29">
        <v>308.2</v>
      </c>
      <c r="J29">
        <v>286.3</v>
      </c>
      <c r="K29">
        <v>347.6</v>
      </c>
      <c r="L29">
        <v>315.8</v>
      </c>
      <c r="M29">
        <v>307.89999999999998</v>
      </c>
      <c r="N29">
        <v>292.39999999999998</v>
      </c>
      <c r="O29">
        <v>275.8</v>
      </c>
      <c r="P29">
        <v>276.10000000000002</v>
      </c>
      <c r="Q29">
        <v>267.89999999999998</v>
      </c>
      <c r="R29">
        <v>189</v>
      </c>
      <c r="S29">
        <v>184.7</v>
      </c>
      <c r="T29">
        <v>202.8</v>
      </c>
      <c r="U29">
        <v>207.1</v>
      </c>
      <c r="V29">
        <v>203.2</v>
      </c>
      <c r="W29" t="s">
        <v>67</v>
      </c>
    </row>
    <row r="30" spans="1:23" x14ac:dyDescent="0.25">
      <c r="A30" s="5" t="s">
        <v>86</v>
      </c>
      <c r="B30" s="5" t="s">
        <v>87</v>
      </c>
      <c r="C30">
        <v>1367</v>
      </c>
      <c r="D30">
        <v>944.8</v>
      </c>
      <c r="E30">
        <v>925.7</v>
      </c>
      <c r="F30">
        <v>913.5</v>
      </c>
      <c r="G30">
        <v>891.1</v>
      </c>
      <c r="H30">
        <v>837.3</v>
      </c>
      <c r="I30">
        <v>799.4</v>
      </c>
      <c r="J30">
        <v>753.2</v>
      </c>
      <c r="K30">
        <v>727.2</v>
      </c>
      <c r="L30">
        <v>690.1</v>
      </c>
      <c r="M30">
        <v>662.7</v>
      </c>
      <c r="N30">
        <v>654.70000000000005</v>
      </c>
      <c r="O30">
        <v>581.6</v>
      </c>
      <c r="P30">
        <v>533.29999999999995</v>
      </c>
      <c r="Q30">
        <v>501.5</v>
      </c>
      <c r="R30">
        <v>446.7</v>
      </c>
      <c r="S30">
        <v>537.4</v>
      </c>
      <c r="T30">
        <v>379.7</v>
      </c>
      <c r="U30">
        <v>379.6</v>
      </c>
      <c r="V30">
        <v>369.9</v>
      </c>
      <c r="W30" t="s">
        <v>67</v>
      </c>
    </row>
    <row r="31" spans="1:23" x14ac:dyDescent="0.25">
      <c r="A31" s="5" t="s">
        <v>88</v>
      </c>
      <c r="B31" s="5" t="s">
        <v>89</v>
      </c>
      <c r="C31">
        <v>294.5</v>
      </c>
      <c r="D31">
        <v>196.6</v>
      </c>
      <c r="E31">
        <v>195.6</v>
      </c>
      <c r="F31">
        <v>193.9</v>
      </c>
      <c r="G31">
        <v>193.1</v>
      </c>
      <c r="H31">
        <v>179.1</v>
      </c>
      <c r="I31">
        <v>180.6</v>
      </c>
      <c r="J31">
        <v>157.80000000000001</v>
      </c>
      <c r="K31">
        <v>153.4</v>
      </c>
      <c r="L31">
        <v>144.30000000000001</v>
      </c>
      <c r="M31">
        <v>143.19999999999999</v>
      </c>
      <c r="N31">
        <v>166.4</v>
      </c>
      <c r="O31">
        <v>151.1</v>
      </c>
      <c r="P31">
        <v>121.4</v>
      </c>
      <c r="Q31">
        <v>110.7</v>
      </c>
      <c r="R31" t="s">
        <v>67</v>
      </c>
      <c r="S31" t="s">
        <v>67</v>
      </c>
      <c r="T31" t="s">
        <v>67</v>
      </c>
      <c r="U31" t="s">
        <v>67</v>
      </c>
      <c r="V31" t="s">
        <v>67</v>
      </c>
      <c r="W31" t="s">
        <v>67</v>
      </c>
    </row>
    <row r="32" spans="1:23" x14ac:dyDescent="0.25">
      <c r="A32" s="5" t="s">
        <v>90</v>
      </c>
      <c r="B32" s="5" t="s">
        <v>91</v>
      </c>
      <c r="C32">
        <v>345.5</v>
      </c>
      <c r="D32">
        <v>39</v>
      </c>
      <c r="E32">
        <v>35.1</v>
      </c>
      <c r="F32">
        <v>33.4</v>
      </c>
      <c r="G32">
        <v>30.2</v>
      </c>
      <c r="H32">
        <v>28.7</v>
      </c>
      <c r="I32">
        <v>24.3</v>
      </c>
      <c r="J32">
        <v>24.3</v>
      </c>
      <c r="K32">
        <v>22.6</v>
      </c>
      <c r="L32">
        <v>18.8</v>
      </c>
      <c r="M32">
        <v>21.8</v>
      </c>
      <c r="N32">
        <v>20.100000000000001</v>
      </c>
      <c r="O32">
        <v>18.2</v>
      </c>
      <c r="P32">
        <v>27.8</v>
      </c>
      <c r="Q32">
        <v>34.4</v>
      </c>
      <c r="R32" t="s">
        <v>67</v>
      </c>
      <c r="S32" t="s">
        <v>67</v>
      </c>
      <c r="T32" t="s">
        <v>67</v>
      </c>
      <c r="U32" t="s">
        <v>67</v>
      </c>
      <c r="V32" t="s">
        <v>67</v>
      </c>
      <c r="W32" t="s">
        <v>67</v>
      </c>
    </row>
    <row r="33" spans="1:23" x14ac:dyDescent="0.25">
      <c r="A33" s="5" t="s">
        <v>92</v>
      </c>
      <c r="B33" s="5" t="s">
        <v>93</v>
      </c>
      <c r="C33">
        <v>640</v>
      </c>
      <c r="D33">
        <v>235.6</v>
      </c>
      <c r="E33">
        <v>230.7</v>
      </c>
      <c r="F33">
        <v>227.3</v>
      </c>
      <c r="G33">
        <v>223.3</v>
      </c>
      <c r="H33">
        <v>207.8</v>
      </c>
      <c r="I33">
        <v>204.9</v>
      </c>
      <c r="J33">
        <v>182.1</v>
      </c>
      <c r="K33">
        <v>176</v>
      </c>
      <c r="L33">
        <v>163.1</v>
      </c>
      <c r="M33">
        <v>165</v>
      </c>
      <c r="N33">
        <v>186.4</v>
      </c>
      <c r="O33">
        <v>169.3</v>
      </c>
      <c r="P33">
        <v>149.30000000000001</v>
      </c>
      <c r="Q33">
        <v>145.1</v>
      </c>
      <c r="R33">
        <v>110.6</v>
      </c>
      <c r="S33">
        <v>211.2</v>
      </c>
      <c r="T33">
        <v>119.9</v>
      </c>
      <c r="U33">
        <v>140.69999999999999</v>
      </c>
      <c r="V33">
        <v>146.5</v>
      </c>
      <c r="W33" t="s">
        <v>67</v>
      </c>
    </row>
    <row r="34" spans="1:23" x14ac:dyDescent="0.25">
      <c r="A34" s="5" t="s">
        <v>78</v>
      </c>
      <c r="B34" s="5" t="s">
        <v>79</v>
      </c>
      <c r="C34">
        <v>4</v>
      </c>
      <c r="D34">
        <v>0.2</v>
      </c>
      <c r="E34">
        <v>0.2</v>
      </c>
      <c r="F34">
        <v>0.2</v>
      </c>
      <c r="G34">
        <v>0.2</v>
      </c>
      <c r="H34">
        <v>0.2</v>
      </c>
      <c r="I34">
        <v>0.2</v>
      </c>
      <c r="J34">
        <v>0.1</v>
      </c>
      <c r="K34">
        <v>0.1</v>
      </c>
      <c r="L34">
        <v>-0.4</v>
      </c>
      <c r="M34">
        <v>-0.3</v>
      </c>
      <c r="N34">
        <v>0.1</v>
      </c>
      <c r="O34" t="s">
        <v>67</v>
      </c>
      <c r="P34" t="s">
        <v>67</v>
      </c>
      <c r="Q34" t="s">
        <v>67</v>
      </c>
      <c r="R34">
        <v>1</v>
      </c>
      <c r="S34">
        <v>1.4</v>
      </c>
      <c r="T34">
        <v>1.2</v>
      </c>
      <c r="U34">
        <v>1.2</v>
      </c>
      <c r="V34">
        <v>1.3</v>
      </c>
      <c r="W34" t="s">
        <v>67</v>
      </c>
    </row>
    <row r="35" spans="1:23" x14ac:dyDescent="0.25">
      <c r="A35" s="5" t="s">
        <v>94</v>
      </c>
      <c r="B35" s="5" t="s">
        <v>95</v>
      </c>
      <c r="C35">
        <v>722.7</v>
      </c>
      <c r="D35">
        <v>709</v>
      </c>
      <c r="E35">
        <v>694.8</v>
      </c>
      <c r="F35">
        <v>686.1</v>
      </c>
      <c r="G35">
        <v>667.6</v>
      </c>
      <c r="H35">
        <v>629.4</v>
      </c>
      <c r="I35">
        <v>594.29999999999995</v>
      </c>
      <c r="J35">
        <v>571.1</v>
      </c>
      <c r="K35">
        <v>551.20000000000005</v>
      </c>
      <c r="L35">
        <v>527.4</v>
      </c>
      <c r="M35">
        <v>498</v>
      </c>
      <c r="N35">
        <v>468.2</v>
      </c>
      <c r="O35">
        <v>412.3</v>
      </c>
      <c r="P35">
        <v>384</v>
      </c>
      <c r="Q35">
        <v>356.5</v>
      </c>
      <c r="R35">
        <v>335.1</v>
      </c>
      <c r="S35">
        <v>324.8</v>
      </c>
      <c r="T35">
        <v>258.60000000000002</v>
      </c>
      <c r="U35">
        <v>237.7</v>
      </c>
      <c r="V35">
        <v>222.1</v>
      </c>
      <c r="W35" t="s">
        <v>67</v>
      </c>
    </row>
    <row r="36" spans="1:23" x14ac:dyDescent="0.25">
      <c r="A36" s="5" t="s">
        <v>96</v>
      </c>
      <c r="B36" s="5" t="s">
        <v>97</v>
      </c>
      <c r="C36">
        <v>1367</v>
      </c>
      <c r="D36">
        <v>944.8</v>
      </c>
      <c r="E36">
        <v>925.7</v>
      </c>
      <c r="F36">
        <v>913.5</v>
      </c>
      <c r="G36">
        <v>891.1</v>
      </c>
      <c r="H36">
        <v>837.3</v>
      </c>
      <c r="I36">
        <v>799.4</v>
      </c>
      <c r="J36">
        <v>753.2</v>
      </c>
      <c r="K36">
        <v>727.2</v>
      </c>
      <c r="L36">
        <v>690.1</v>
      </c>
      <c r="M36">
        <v>662.7</v>
      </c>
      <c r="N36">
        <v>654.70000000000005</v>
      </c>
      <c r="O36">
        <v>581.6</v>
      </c>
      <c r="P36">
        <v>533.29999999999995</v>
      </c>
      <c r="Q36">
        <v>501.5</v>
      </c>
      <c r="R36">
        <v>446.7</v>
      </c>
      <c r="S36">
        <v>537.4</v>
      </c>
      <c r="T36">
        <v>379.7</v>
      </c>
      <c r="U36">
        <v>379.6</v>
      </c>
      <c r="V36">
        <v>369.9</v>
      </c>
      <c r="W36" t="s">
        <v>67</v>
      </c>
    </row>
    <row r="37" spans="1:23" x14ac:dyDescent="0.25">
      <c r="A37" s="5" t="s">
        <v>98</v>
      </c>
      <c r="B37" s="5" t="s">
        <v>99</v>
      </c>
      <c r="C37">
        <v>84</v>
      </c>
      <c r="D37">
        <v>84</v>
      </c>
      <c r="E37">
        <v>84</v>
      </c>
      <c r="F37">
        <v>84</v>
      </c>
      <c r="G37">
        <v>84</v>
      </c>
      <c r="H37">
        <v>84</v>
      </c>
      <c r="I37">
        <v>84</v>
      </c>
      <c r="J37">
        <v>84</v>
      </c>
      <c r="K37">
        <v>84</v>
      </c>
      <c r="L37">
        <v>84</v>
      </c>
      <c r="M37">
        <v>84</v>
      </c>
      <c r="N37">
        <v>84</v>
      </c>
      <c r="O37">
        <v>84</v>
      </c>
      <c r="P37">
        <v>84</v>
      </c>
      <c r="Q37">
        <v>84</v>
      </c>
      <c r="R37">
        <v>84</v>
      </c>
      <c r="S37">
        <v>84</v>
      </c>
      <c r="T37">
        <v>84</v>
      </c>
      <c r="U37">
        <v>84</v>
      </c>
      <c r="V37">
        <v>84</v>
      </c>
      <c r="W37" t="s">
        <v>67</v>
      </c>
    </row>
    <row r="38" spans="1:23" x14ac:dyDescent="0.25">
      <c r="A38" s="5" t="s">
        <v>102</v>
      </c>
      <c r="B38" s="5" t="s">
        <v>103</v>
      </c>
      <c r="C38">
        <v>3.02</v>
      </c>
      <c r="D38">
        <v>2.99</v>
      </c>
      <c r="E38">
        <v>2.96</v>
      </c>
      <c r="F38">
        <v>2.88</v>
      </c>
      <c r="G38">
        <v>2.86</v>
      </c>
      <c r="H38">
        <v>2.69</v>
      </c>
      <c r="I38">
        <v>2.37</v>
      </c>
      <c r="J38">
        <v>2.15</v>
      </c>
      <c r="K38">
        <v>2.06</v>
      </c>
      <c r="L38">
        <v>2.0299999999999998</v>
      </c>
      <c r="M38">
        <v>1.93</v>
      </c>
      <c r="N38">
        <v>1.93</v>
      </c>
      <c r="O38">
        <v>1.62</v>
      </c>
      <c r="P38">
        <v>1.27</v>
      </c>
      <c r="Q38">
        <v>1.04</v>
      </c>
      <c r="R38">
        <v>0.86</v>
      </c>
      <c r="S38">
        <v>1.34</v>
      </c>
      <c r="T38">
        <v>0.75</v>
      </c>
      <c r="U38">
        <v>0.66</v>
      </c>
      <c r="V38">
        <v>0.79</v>
      </c>
      <c r="W38" t="s">
        <v>67</v>
      </c>
    </row>
    <row r="39" spans="1:23" x14ac:dyDescent="0.25">
      <c r="A39" s="5" t="s">
        <v>104</v>
      </c>
      <c r="B39" s="5" t="s">
        <v>105</v>
      </c>
      <c r="C39">
        <v>2.0499999999999998</v>
      </c>
      <c r="D39">
        <v>2.0099999999999998</v>
      </c>
      <c r="E39">
        <v>2</v>
      </c>
      <c r="F39">
        <v>1.98</v>
      </c>
      <c r="G39">
        <v>1.97</v>
      </c>
      <c r="H39">
        <v>1.87</v>
      </c>
      <c r="I39">
        <v>1.65</v>
      </c>
      <c r="J39">
        <v>1.51</v>
      </c>
      <c r="K39">
        <v>1.45</v>
      </c>
      <c r="L39">
        <v>1.4</v>
      </c>
      <c r="M39">
        <v>1.32</v>
      </c>
      <c r="N39">
        <v>1.32</v>
      </c>
      <c r="O39">
        <v>0.94</v>
      </c>
      <c r="P39">
        <v>0.82</v>
      </c>
      <c r="Q39">
        <v>0.66</v>
      </c>
      <c r="R39">
        <v>0.53</v>
      </c>
      <c r="S39">
        <v>0.84</v>
      </c>
      <c r="T39">
        <v>0.54</v>
      </c>
      <c r="U39">
        <v>0.47</v>
      </c>
      <c r="V39">
        <v>0.46</v>
      </c>
      <c r="W39">
        <v>0.39</v>
      </c>
    </row>
    <row r="40" spans="1:23" x14ac:dyDescent="0.25">
      <c r="A40" s="5" t="s">
        <v>106</v>
      </c>
      <c r="B40" s="5" t="s">
        <v>107</v>
      </c>
      <c r="C40">
        <v>2.0499999999999998</v>
      </c>
      <c r="D40">
        <v>2.0099999999999998</v>
      </c>
      <c r="E40">
        <v>2</v>
      </c>
      <c r="F40">
        <v>1.98</v>
      </c>
      <c r="G40">
        <v>1.97</v>
      </c>
      <c r="H40">
        <v>1.87</v>
      </c>
      <c r="I40">
        <v>1.65</v>
      </c>
      <c r="J40">
        <v>1.51</v>
      </c>
      <c r="K40">
        <v>1.45</v>
      </c>
      <c r="L40">
        <v>1.4</v>
      </c>
      <c r="M40">
        <v>1.32</v>
      </c>
      <c r="N40">
        <v>1.32</v>
      </c>
      <c r="O40">
        <v>0.94</v>
      </c>
      <c r="P40">
        <v>0.82</v>
      </c>
      <c r="Q40">
        <v>0.66</v>
      </c>
      <c r="R40">
        <v>0.53</v>
      </c>
      <c r="S40">
        <v>0.84</v>
      </c>
      <c r="T40">
        <v>0.54</v>
      </c>
      <c r="U40">
        <v>0.47</v>
      </c>
      <c r="V40">
        <v>0.46</v>
      </c>
      <c r="W40">
        <v>0.39</v>
      </c>
    </row>
    <row r="41" spans="1:23" x14ac:dyDescent="0.25">
      <c r="A41" s="5" t="s">
        <v>108</v>
      </c>
      <c r="B41" s="5" t="s">
        <v>109</v>
      </c>
      <c r="C41" t="s">
        <v>67</v>
      </c>
      <c r="D41">
        <v>1.9</v>
      </c>
      <c r="E41">
        <v>1.85</v>
      </c>
      <c r="F41">
        <v>1.8</v>
      </c>
      <c r="G41">
        <v>1.75</v>
      </c>
      <c r="H41">
        <v>1.6</v>
      </c>
      <c r="I41">
        <v>1.45</v>
      </c>
      <c r="J41">
        <v>1.35</v>
      </c>
      <c r="K41">
        <v>1.25</v>
      </c>
      <c r="L41">
        <v>1.2</v>
      </c>
      <c r="M41">
        <v>1</v>
      </c>
      <c r="N41">
        <v>0.98</v>
      </c>
      <c r="O41">
        <v>0.7</v>
      </c>
      <c r="P41">
        <v>0.6</v>
      </c>
      <c r="Q41">
        <v>0.48</v>
      </c>
      <c r="R41">
        <v>0.4</v>
      </c>
      <c r="S41">
        <v>0.4</v>
      </c>
      <c r="T41">
        <v>0.32</v>
      </c>
      <c r="U41">
        <v>0.27</v>
      </c>
      <c r="V41">
        <v>0.27</v>
      </c>
      <c r="W41" t="s">
        <v>67</v>
      </c>
    </row>
    <row r="42" spans="1:23" x14ac:dyDescent="0.25">
      <c r="A42" s="5" t="s">
        <v>110</v>
      </c>
      <c r="B42" s="5" t="s">
        <v>111</v>
      </c>
      <c r="C42" t="s">
        <v>67</v>
      </c>
      <c r="D42">
        <v>159.6</v>
      </c>
      <c r="E42">
        <v>155.4</v>
      </c>
      <c r="F42">
        <v>151.19999999999999</v>
      </c>
      <c r="G42">
        <v>146.94999999999999</v>
      </c>
      <c r="H42">
        <v>134.36000000000001</v>
      </c>
      <c r="I42">
        <v>121.72</v>
      </c>
      <c r="J42">
        <v>113.4</v>
      </c>
      <c r="K42">
        <v>105</v>
      </c>
      <c r="L42">
        <v>100.8</v>
      </c>
      <c r="M42">
        <v>84</v>
      </c>
      <c r="N42">
        <v>81.900000000000006</v>
      </c>
      <c r="O42">
        <v>58.8</v>
      </c>
      <c r="P42">
        <v>50.4</v>
      </c>
      <c r="Q42">
        <v>39.9</v>
      </c>
      <c r="R42">
        <v>33.6</v>
      </c>
      <c r="S42">
        <v>33.6</v>
      </c>
      <c r="T42">
        <v>26.3</v>
      </c>
      <c r="U42">
        <v>22.5</v>
      </c>
      <c r="V42">
        <v>22.5</v>
      </c>
      <c r="W42" t="s">
        <v>67</v>
      </c>
    </row>
    <row r="43" spans="1:23" x14ac:dyDescent="0.25">
      <c r="A43" s="5" t="s">
        <v>65</v>
      </c>
      <c r="B43" s="5" t="s">
        <v>66</v>
      </c>
      <c r="C43">
        <v>18.100000000000001</v>
      </c>
      <c r="D43">
        <v>17</v>
      </c>
      <c r="E43">
        <v>16.5</v>
      </c>
      <c r="F43">
        <v>15.92</v>
      </c>
      <c r="G43">
        <v>15.48</v>
      </c>
      <c r="H43">
        <v>14.6</v>
      </c>
      <c r="I43">
        <v>13.78</v>
      </c>
      <c r="J43">
        <v>13.18</v>
      </c>
      <c r="K43">
        <v>12.54</v>
      </c>
      <c r="L43">
        <v>11.83</v>
      </c>
      <c r="M43">
        <v>11.34</v>
      </c>
      <c r="N43">
        <v>10.75</v>
      </c>
      <c r="O43">
        <v>9.99</v>
      </c>
      <c r="P43">
        <v>9.4499999999999993</v>
      </c>
      <c r="Q43">
        <v>8.7100000000000009</v>
      </c>
      <c r="R43">
        <v>7.58</v>
      </c>
      <c r="S43">
        <v>9.7799999999999994</v>
      </c>
      <c r="T43">
        <v>7.84</v>
      </c>
      <c r="U43">
        <v>7.38</v>
      </c>
      <c r="V43">
        <v>6.88</v>
      </c>
      <c r="W43" t="s">
        <v>67</v>
      </c>
    </row>
    <row r="44" spans="1:23" x14ac:dyDescent="0.25">
      <c r="A44" s="5" t="s">
        <v>112</v>
      </c>
      <c r="B44" s="5" t="s">
        <v>113</v>
      </c>
      <c r="C44">
        <v>8.65</v>
      </c>
      <c r="D44">
        <v>8.44</v>
      </c>
      <c r="E44">
        <v>8.27</v>
      </c>
      <c r="F44">
        <v>8.17</v>
      </c>
      <c r="G44">
        <v>7.95</v>
      </c>
      <c r="H44">
        <v>7.5</v>
      </c>
      <c r="I44">
        <v>7.08</v>
      </c>
      <c r="J44">
        <v>6.8</v>
      </c>
      <c r="K44">
        <v>6.56</v>
      </c>
      <c r="L44">
        <v>6.27</v>
      </c>
      <c r="M44">
        <v>5.93</v>
      </c>
      <c r="N44">
        <v>5.58</v>
      </c>
      <c r="O44">
        <v>4.91</v>
      </c>
      <c r="P44">
        <v>4.57</v>
      </c>
      <c r="Q44">
        <v>4.24</v>
      </c>
      <c r="R44">
        <v>4</v>
      </c>
      <c r="S44">
        <v>3.88</v>
      </c>
      <c r="T44">
        <v>3.09</v>
      </c>
      <c r="U44">
        <v>2.84</v>
      </c>
      <c r="V44">
        <v>2.66</v>
      </c>
      <c r="W44" t="s">
        <v>67</v>
      </c>
    </row>
    <row r="45" spans="1:23" x14ac:dyDescent="0.25">
      <c r="A45" s="5" t="s">
        <v>114</v>
      </c>
      <c r="B45" s="5" t="s">
        <v>115</v>
      </c>
      <c r="C45">
        <v>3.59</v>
      </c>
      <c r="D45">
        <v>2.4500000000000002</v>
      </c>
      <c r="E45">
        <v>3.42</v>
      </c>
      <c r="F45">
        <v>2.61</v>
      </c>
      <c r="G45">
        <v>1.91</v>
      </c>
      <c r="H45">
        <v>1.87</v>
      </c>
      <c r="I45">
        <v>0.28000000000000003</v>
      </c>
      <c r="J45">
        <v>3.52</v>
      </c>
      <c r="K45">
        <v>1.57</v>
      </c>
      <c r="L45">
        <v>1.73</v>
      </c>
      <c r="M45">
        <v>1.38</v>
      </c>
      <c r="N45">
        <v>1.37</v>
      </c>
      <c r="O45">
        <v>1.33</v>
      </c>
      <c r="P45">
        <v>1.47</v>
      </c>
      <c r="Q45">
        <v>0.75</v>
      </c>
      <c r="R45">
        <v>0.33</v>
      </c>
      <c r="S45">
        <v>2.15</v>
      </c>
      <c r="T45">
        <v>1.27</v>
      </c>
      <c r="U45">
        <v>0.92</v>
      </c>
      <c r="V45">
        <v>0.55000000000000004</v>
      </c>
      <c r="W45" t="s">
        <v>67</v>
      </c>
    </row>
    <row r="46" spans="1:23" x14ac:dyDescent="0.25">
      <c r="A46" s="5" t="s">
        <v>116</v>
      </c>
      <c r="B46" s="5" t="s">
        <v>117</v>
      </c>
      <c r="C46">
        <v>16.27</v>
      </c>
      <c r="D46">
        <v>11.25</v>
      </c>
      <c r="E46">
        <v>11.02</v>
      </c>
      <c r="F46">
        <v>10.88</v>
      </c>
      <c r="G46">
        <v>10.61</v>
      </c>
      <c r="H46">
        <v>9.9700000000000006</v>
      </c>
      <c r="I46">
        <v>9.52</v>
      </c>
      <c r="J46">
        <v>8.9700000000000006</v>
      </c>
      <c r="K46">
        <v>8.66</v>
      </c>
      <c r="L46">
        <v>8.2200000000000006</v>
      </c>
      <c r="M46">
        <v>7.89</v>
      </c>
      <c r="N46">
        <v>7.79</v>
      </c>
      <c r="O46">
        <v>6.92</v>
      </c>
      <c r="P46">
        <v>6.35</v>
      </c>
      <c r="Q46">
        <v>5.97</v>
      </c>
      <c r="R46">
        <v>5.32</v>
      </c>
      <c r="S46">
        <v>6.4</v>
      </c>
      <c r="T46">
        <v>4.5199999999999996</v>
      </c>
      <c r="U46">
        <v>4.5199999999999996</v>
      </c>
      <c r="V46">
        <v>4.4000000000000004</v>
      </c>
      <c r="W46" t="s">
        <v>67</v>
      </c>
    </row>
    <row r="47" spans="1:23" x14ac:dyDescent="0.25">
      <c r="A47" s="5" t="s">
        <v>118</v>
      </c>
      <c r="B47" s="5" t="s">
        <v>119</v>
      </c>
      <c r="C47">
        <v>20397</v>
      </c>
      <c r="D47">
        <v>19379</v>
      </c>
      <c r="E47">
        <v>18522</v>
      </c>
      <c r="F47">
        <v>17873</v>
      </c>
      <c r="G47">
        <v>17287</v>
      </c>
      <c r="H47">
        <v>16732</v>
      </c>
      <c r="I47">
        <v>16158</v>
      </c>
      <c r="J47">
        <v>15494</v>
      </c>
      <c r="K47">
        <v>14871</v>
      </c>
      <c r="L47">
        <v>13733</v>
      </c>
      <c r="M47">
        <v>13235</v>
      </c>
      <c r="N47">
        <v>12608</v>
      </c>
      <c r="O47">
        <v>11493</v>
      </c>
      <c r="P47">
        <v>10797</v>
      </c>
      <c r="Q47">
        <v>10470</v>
      </c>
      <c r="R47">
        <v>9776</v>
      </c>
      <c r="S47">
        <v>10348</v>
      </c>
      <c r="T47">
        <v>9900</v>
      </c>
      <c r="U47">
        <v>9640</v>
      </c>
      <c r="V47">
        <v>9150</v>
      </c>
      <c r="W47" t="s">
        <v>67</v>
      </c>
    </row>
    <row r="48" spans="1:23" x14ac:dyDescent="0.25">
      <c r="A48" s="5" t="s">
        <v>120</v>
      </c>
      <c r="B48" s="5" t="s">
        <v>121</v>
      </c>
      <c r="C48">
        <v>633.1</v>
      </c>
      <c r="D48">
        <v>591.29999999999995</v>
      </c>
      <c r="E48">
        <v>568.70000000000005</v>
      </c>
      <c r="F48">
        <v>539.9</v>
      </c>
      <c r="G48">
        <v>519.6</v>
      </c>
      <c r="H48">
        <v>484.3</v>
      </c>
      <c r="I48">
        <v>458.7</v>
      </c>
      <c r="J48">
        <v>435.7</v>
      </c>
      <c r="K48">
        <v>413.7</v>
      </c>
      <c r="L48">
        <v>386.5</v>
      </c>
      <c r="M48">
        <v>363.6</v>
      </c>
      <c r="N48">
        <v>344.4</v>
      </c>
      <c r="O48">
        <v>314.7</v>
      </c>
      <c r="P48">
        <v>298.3</v>
      </c>
      <c r="Q48">
        <v>278.89999999999998</v>
      </c>
      <c r="R48">
        <v>227.4</v>
      </c>
      <c r="S48">
        <v>281.3</v>
      </c>
      <c r="T48">
        <v>233.3</v>
      </c>
      <c r="U48">
        <v>222.2</v>
      </c>
      <c r="V48">
        <v>200</v>
      </c>
      <c r="W48" t="s">
        <v>67</v>
      </c>
    </row>
    <row r="49" spans="1:23" x14ac:dyDescent="0.25">
      <c r="A49" s="5" t="s">
        <v>122</v>
      </c>
      <c r="B49" s="5" t="s">
        <v>123</v>
      </c>
      <c r="C49">
        <v>31039</v>
      </c>
      <c r="D49">
        <v>30512</v>
      </c>
      <c r="E49">
        <v>30704</v>
      </c>
      <c r="F49">
        <v>30208</v>
      </c>
      <c r="G49">
        <v>30057</v>
      </c>
      <c r="H49">
        <v>28945</v>
      </c>
      <c r="I49">
        <v>28388</v>
      </c>
      <c r="J49">
        <v>28121</v>
      </c>
      <c r="K49">
        <v>27819</v>
      </c>
      <c r="L49">
        <v>28144</v>
      </c>
      <c r="M49">
        <v>27473</v>
      </c>
      <c r="N49">
        <v>27316</v>
      </c>
      <c r="O49">
        <v>27382</v>
      </c>
      <c r="P49">
        <v>27628</v>
      </c>
      <c r="Q49">
        <v>26638</v>
      </c>
      <c r="R49">
        <v>23261</v>
      </c>
      <c r="S49">
        <v>27184</v>
      </c>
      <c r="T49">
        <v>23566</v>
      </c>
      <c r="U49">
        <v>23050</v>
      </c>
      <c r="V49">
        <v>21858</v>
      </c>
      <c r="W49" t="s">
        <v>67</v>
      </c>
    </row>
    <row r="50" spans="1:23" x14ac:dyDescent="0.25">
      <c r="A50" s="5" t="s">
        <v>124</v>
      </c>
      <c r="B50" s="5" t="s">
        <v>125</v>
      </c>
      <c r="C50">
        <v>74740</v>
      </c>
      <c r="D50">
        <v>73542</v>
      </c>
      <c r="E50">
        <v>74848</v>
      </c>
      <c r="F50">
        <v>74816</v>
      </c>
      <c r="G50">
        <v>75201</v>
      </c>
      <c r="H50">
        <v>73302</v>
      </c>
      <c r="I50">
        <v>71612</v>
      </c>
      <c r="J50">
        <v>71452</v>
      </c>
      <c r="K50">
        <v>74113</v>
      </c>
      <c r="L50">
        <v>72358</v>
      </c>
      <c r="M50">
        <v>71968</v>
      </c>
      <c r="N50">
        <v>71621</v>
      </c>
      <c r="O50">
        <v>73018</v>
      </c>
      <c r="P50">
        <v>73520</v>
      </c>
      <c r="Q50">
        <v>69847</v>
      </c>
      <c r="R50">
        <v>65139</v>
      </c>
      <c r="S50">
        <v>79406</v>
      </c>
      <c r="T50">
        <v>66373</v>
      </c>
      <c r="U50">
        <v>64315</v>
      </c>
      <c r="V50">
        <v>63136</v>
      </c>
      <c r="W50" t="s">
        <v>67</v>
      </c>
    </row>
    <row r="51" spans="1:23" x14ac:dyDescent="0.25">
      <c r="A51" s="5" t="s">
        <v>126</v>
      </c>
      <c r="B51" s="5" t="s">
        <v>127</v>
      </c>
      <c r="C51" t="s">
        <v>67</v>
      </c>
      <c r="D51" t="s">
        <v>67</v>
      </c>
      <c r="E51" t="s">
        <v>67</v>
      </c>
      <c r="F51" t="s">
        <v>67</v>
      </c>
      <c r="G51" t="s">
        <v>67</v>
      </c>
      <c r="H51" t="s">
        <v>67</v>
      </c>
      <c r="I51" t="s">
        <v>67</v>
      </c>
      <c r="J51" t="s">
        <v>67</v>
      </c>
      <c r="K51" t="s">
        <v>67</v>
      </c>
      <c r="L51" t="s">
        <v>67</v>
      </c>
      <c r="M51" t="s">
        <v>67</v>
      </c>
      <c r="N51" t="s">
        <v>67</v>
      </c>
      <c r="O51" t="s">
        <v>67</v>
      </c>
      <c r="P51" t="s">
        <v>67</v>
      </c>
      <c r="Q51" t="s">
        <v>67</v>
      </c>
      <c r="R51" t="s">
        <v>67</v>
      </c>
      <c r="S51" t="s">
        <v>67</v>
      </c>
      <c r="T51" t="s">
        <v>67</v>
      </c>
      <c r="U51" t="s">
        <v>67</v>
      </c>
      <c r="V51" t="s">
        <v>67</v>
      </c>
      <c r="W51" t="s">
        <v>67</v>
      </c>
    </row>
    <row r="52" spans="1:23" x14ac:dyDescent="0.25">
      <c r="A52" s="5" t="s">
        <v>128</v>
      </c>
      <c r="B52" s="5" t="s">
        <v>129</v>
      </c>
      <c r="C52">
        <v>8442</v>
      </c>
      <c r="D52">
        <v>8716</v>
      </c>
      <c r="E52">
        <v>9049</v>
      </c>
      <c r="F52">
        <v>9305</v>
      </c>
      <c r="G52">
        <v>9574</v>
      </c>
      <c r="H52">
        <v>9401</v>
      </c>
      <c r="I52">
        <v>8541</v>
      </c>
      <c r="J52">
        <v>8158</v>
      </c>
      <c r="K52">
        <v>8184</v>
      </c>
      <c r="L52">
        <v>8578</v>
      </c>
      <c r="M52">
        <v>8394</v>
      </c>
      <c r="N52">
        <v>8772</v>
      </c>
      <c r="O52">
        <v>6882</v>
      </c>
      <c r="P52">
        <v>6400</v>
      </c>
      <c r="Q52">
        <v>5253</v>
      </c>
      <c r="R52">
        <v>4460</v>
      </c>
      <c r="S52">
        <v>6533</v>
      </c>
      <c r="T52">
        <v>4545</v>
      </c>
      <c r="U52">
        <v>4066</v>
      </c>
      <c r="V52">
        <v>4208</v>
      </c>
      <c r="W52" t="s">
        <v>67</v>
      </c>
    </row>
    <row r="53" spans="1:23" x14ac:dyDescent="0.25">
      <c r="A53" s="5" t="s">
        <v>130</v>
      </c>
      <c r="B53" s="5" t="s">
        <v>131</v>
      </c>
      <c r="C53">
        <v>35.1</v>
      </c>
      <c r="D53">
        <v>26.9</v>
      </c>
      <c r="E53">
        <v>36.799999999999997</v>
      </c>
      <c r="F53">
        <v>31.7</v>
      </c>
      <c r="G53">
        <v>34.6</v>
      </c>
      <c r="H53">
        <v>30.2</v>
      </c>
      <c r="I53">
        <v>25.8</v>
      </c>
      <c r="J53">
        <v>24.2</v>
      </c>
      <c r="K53">
        <v>25.3</v>
      </c>
      <c r="L53">
        <v>25.4</v>
      </c>
      <c r="M53">
        <v>19.3</v>
      </c>
      <c r="N53">
        <v>17.600000000000001</v>
      </c>
      <c r="O53">
        <v>23.9</v>
      </c>
      <c r="P53">
        <v>29.8</v>
      </c>
      <c r="Q53">
        <v>21.6</v>
      </c>
      <c r="R53">
        <v>24.5</v>
      </c>
      <c r="S53">
        <v>10.9</v>
      </c>
      <c r="T53">
        <v>15.6</v>
      </c>
      <c r="U53">
        <v>19.5</v>
      </c>
      <c r="V53">
        <v>24.3</v>
      </c>
      <c r="W53">
        <v>19.2</v>
      </c>
    </row>
    <row r="54" spans="1:23" x14ac:dyDescent="0.25">
      <c r="A54" s="5" t="s">
        <v>132</v>
      </c>
      <c r="B54" s="5" t="s">
        <v>133</v>
      </c>
      <c r="C54">
        <v>3.98</v>
      </c>
      <c r="D54">
        <v>3.18</v>
      </c>
      <c r="E54">
        <v>4.46</v>
      </c>
      <c r="F54">
        <v>3.94</v>
      </c>
      <c r="G54">
        <v>4.41</v>
      </c>
      <c r="H54">
        <v>3.87</v>
      </c>
      <c r="I54">
        <v>3.09</v>
      </c>
      <c r="J54">
        <v>2.77</v>
      </c>
      <c r="K54">
        <v>2.93</v>
      </c>
      <c r="L54">
        <v>3.01</v>
      </c>
      <c r="M54">
        <v>2.25</v>
      </c>
      <c r="N54">
        <v>2.16</v>
      </c>
      <c r="O54">
        <v>2.25</v>
      </c>
      <c r="P54">
        <v>2.58</v>
      </c>
      <c r="Q54">
        <v>1.64</v>
      </c>
      <c r="R54">
        <v>1.71</v>
      </c>
      <c r="S54">
        <v>0.94</v>
      </c>
      <c r="T54">
        <v>1.07</v>
      </c>
      <c r="U54">
        <v>1.24</v>
      </c>
      <c r="V54">
        <v>1.63</v>
      </c>
      <c r="W54" t="s">
        <v>67</v>
      </c>
    </row>
    <row r="55" spans="1:23" x14ac:dyDescent="0.25">
      <c r="A55" s="5" t="s">
        <v>134</v>
      </c>
      <c r="B55" s="5" t="s">
        <v>135</v>
      </c>
      <c r="C55">
        <v>8.3699999999999992</v>
      </c>
      <c r="D55">
        <v>6.4</v>
      </c>
      <c r="E55">
        <v>8.89</v>
      </c>
      <c r="F55">
        <v>7.68</v>
      </c>
      <c r="G55">
        <v>8.58</v>
      </c>
      <c r="H55">
        <v>7.55</v>
      </c>
      <c r="I55">
        <v>6.01</v>
      </c>
      <c r="J55">
        <v>5.37</v>
      </c>
      <c r="K55">
        <v>5.6</v>
      </c>
      <c r="L55">
        <v>5.67</v>
      </c>
      <c r="M55">
        <v>4.3</v>
      </c>
      <c r="N55">
        <v>4.17</v>
      </c>
      <c r="O55">
        <v>4.58</v>
      </c>
      <c r="P55">
        <v>5.34</v>
      </c>
      <c r="Q55">
        <v>3.36</v>
      </c>
      <c r="R55">
        <v>3.26</v>
      </c>
      <c r="S55">
        <v>2.37</v>
      </c>
      <c r="T55">
        <v>2.73</v>
      </c>
      <c r="U55">
        <v>3.23</v>
      </c>
      <c r="V55">
        <v>4.24</v>
      </c>
      <c r="W55" t="s">
        <v>67</v>
      </c>
    </row>
    <row r="56" spans="1:23" x14ac:dyDescent="0.25">
      <c r="A56" s="5" t="s">
        <v>136</v>
      </c>
      <c r="B56" s="5" t="s">
        <v>137</v>
      </c>
      <c r="C56">
        <v>20.04</v>
      </c>
      <c r="D56">
        <v>22.06</v>
      </c>
      <c r="E56">
        <v>21.51</v>
      </c>
      <c r="F56">
        <v>24.05</v>
      </c>
      <c r="G56">
        <v>35.67</v>
      </c>
      <c r="H56">
        <v>30.31</v>
      </c>
      <c r="I56">
        <v>151.99</v>
      </c>
      <c r="J56">
        <v>10.37</v>
      </c>
      <c r="K56">
        <v>23.33</v>
      </c>
      <c r="L56">
        <v>20.59</v>
      </c>
      <c r="M56">
        <v>18.510000000000002</v>
      </c>
      <c r="N56">
        <v>17.03</v>
      </c>
      <c r="O56">
        <v>16.91</v>
      </c>
      <c r="P56">
        <v>16.59</v>
      </c>
      <c r="Q56">
        <v>19.13</v>
      </c>
      <c r="R56">
        <v>39</v>
      </c>
      <c r="S56">
        <v>4.2699999999999996</v>
      </c>
      <c r="T56">
        <v>6.63</v>
      </c>
      <c r="U56">
        <v>9.92</v>
      </c>
      <c r="V56">
        <v>20.36</v>
      </c>
      <c r="W56" t="s">
        <v>67</v>
      </c>
    </row>
    <row r="57" spans="1:23" x14ac:dyDescent="0.25">
      <c r="A57" s="5" t="s">
        <v>138</v>
      </c>
      <c r="B57" s="5" t="s">
        <v>139</v>
      </c>
      <c r="C57" t="s">
        <v>67</v>
      </c>
      <c r="D57">
        <v>3.52</v>
      </c>
      <c r="E57">
        <v>2.52</v>
      </c>
      <c r="F57">
        <v>2.87</v>
      </c>
      <c r="G57">
        <v>2.57</v>
      </c>
      <c r="H57">
        <v>2.83</v>
      </c>
      <c r="I57">
        <v>3.41</v>
      </c>
      <c r="J57">
        <v>3.7</v>
      </c>
      <c r="K57">
        <v>3.4</v>
      </c>
      <c r="L57">
        <v>3.37</v>
      </c>
      <c r="M57">
        <v>3.92</v>
      </c>
      <c r="N57">
        <v>4.1900000000000004</v>
      </c>
      <c r="O57">
        <v>3.11</v>
      </c>
      <c r="P57">
        <v>2.46</v>
      </c>
      <c r="Q57">
        <v>3.33</v>
      </c>
      <c r="R57">
        <v>3.08</v>
      </c>
      <c r="S57">
        <v>4.3600000000000003</v>
      </c>
      <c r="T57">
        <v>3.75</v>
      </c>
      <c r="U57">
        <v>2.95</v>
      </c>
      <c r="V57">
        <v>2.41</v>
      </c>
      <c r="W57" t="s">
        <v>67</v>
      </c>
    </row>
    <row r="58" spans="1:23" x14ac:dyDescent="0.25">
      <c r="A58" s="5" t="s">
        <v>140</v>
      </c>
      <c r="B58" s="5" t="s">
        <v>141</v>
      </c>
      <c r="C58">
        <v>2.8</v>
      </c>
      <c r="D58">
        <v>3.7</v>
      </c>
      <c r="E58">
        <v>2.7</v>
      </c>
      <c r="F58">
        <v>3.2</v>
      </c>
      <c r="G58">
        <v>2.9</v>
      </c>
      <c r="H58">
        <v>3.3</v>
      </c>
      <c r="I58">
        <v>3.9</v>
      </c>
      <c r="J58">
        <v>4.0999999999999996</v>
      </c>
      <c r="K58">
        <v>3.9</v>
      </c>
      <c r="L58">
        <v>3.9</v>
      </c>
      <c r="M58">
        <v>5.2</v>
      </c>
      <c r="N58">
        <v>5.7</v>
      </c>
      <c r="O58">
        <v>4.2</v>
      </c>
      <c r="P58">
        <v>3.4</v>
      </c>
      <c r="Q58">
        <v>4.5999999999999996</v>
      </c>
      <c r="R58">
        <v>4.0999999999999996</v>
      </c>
      <c r="S58">
        <v>9.1999999999999993</v>
      </c>
      <c r="T58">
        <v>6.4</v>
      </c>
      <c r="U58">
        <v>5.0999999999999996</v>
      </c>
      <c r="V58">
        <v>4.0999999999999996</v>
      </c>
      <c r="W58">
        <v>5.2</v>
      </c>
    </row>
    <row r="59" spans="1:23" x14ac:dyDescent="0.25">
      <c r="A59" s="5" t="s">
        <v>142</v>
      </c>
      <c r="B59" s="5" t="s">
        <v>143</v>
      </c>
      <c r="C59">
        <v>23.7</v>
      </c>
      <c r="D59">
        <v>23.82</v>
      </c>
      <c r="E59">
        <v>24.12</v>
      </c>
      <c r="F59">
        <v>24.23</v>
      </c>
      <c r="G59">
        <v>24.78</v>
      </c>
      <c r="H59">
        <v>24.98</v>
      </c>
      <c r="I59">
        <v>23.21</v>
      </c>
      <c r="J59">
        <v>22.13</v>
      </c>
      <c r="K59">
        <v>22.08</v>
      </c>
      <c r="L59">
        <v>22.35</v>
      </c>
      <c r="M59">
        <v>22.32</v>
      </c>
      <c r="N59">
        <v>23.62</v>
      </c>
      <c r="O59">
        <v>19.190000000000001</v>
      </c>
      <c r="P59">
        <v>17.989999999999998</v>
      </c>
      <c r="Q59">
        <v>15.43</v>
      </c>
      <c r="R59">
        <v>12.97</v>
      </c>
      <c r="S59">
        <v>20.72</v>
      </c>
      <c r="T59">
        <v>17.32</v>
      </c>
      <c r="U59">
        <v>16.41</v>
      </c>
      <c r="V59">
        <v>17.23</v>
      </c>
      <c r="W59" t="s">
        <v>67</v>
      </c>
    </row>
    <row r="60" spans="1:23" x14ac:dyDescent="0.25">
      <c r="A60" s="5" t="s">
        <v>144</v>
      </c>
      <c r="B60" s="5" t="s">
        <v>145</v>
      </c>
      <c r="C60">
        <v>11.32</v>
      </c>
      <c r="D60">
        <v>11.83</v>
      </c>
      <c r="E60">
        <v>12.09</v>
      </c>
      <c r="F60">
        <v>12.44</v>
      </c>
      <c r="G60">
        <v>12.73</v>
      </c>
      <c r="H60">
        <v>12.83</v>
      </c>
      <c r="I60">
        <v>11.93</v>
      </c>
      <c r="J60">
        <v>11.42</v>
      </c>
      <c r="K60">
        <v>11.55</v>
      </c>
      <c r="L60">
        <v>11.85</v>
      </c>
      <c r="M60">
        <v>11.66</v>
      </c>
      <c r="N60">
        <v>12.25</v>
      </c>
      <c r="O60">
        <v>9.43</v>
      </c>
      <c r="P60">
        <v>8.6999999999999993</v>
      </c>
      <c r="Q60">
        <v>7.52</v>
      </c>
      <c r="R60">
        <v>6.85</v>
      </c>
      <c r="S60">
        <v>8.23</v>
      </c>
      <c r="T60">
        <v>6.83</v>
      </c>
      <c r="U60">
        <v>6.32</v>
      </c>
      <c r="V60">
        <v>6.66</v>
      </c>
      <c r="W60" t="s">
        <v>67</v>
      </c>
    </row>
    <row r="61" spans="1:23" x14ac:dyDescent="0.25">
      <c r="A61" s="5" t="s">
        <v>146</v>
      </c>
      <c r="B61" s="5" t="s">
        <v>147</v>
      </c>
      <c r="C61">
        <v>12.7</v>
      </c>
      <c r="D61">
        <v>17.97</v>
      </c>
      <c r="E61">
        <v>18.28</v>
      </c>
      <c r="F61">
        <v>18.399999999999999</v>
      </c>
      <c r="G61">
        <v>18.72</v>
      </c>
      <c r="H61">
        <v>18.989999999999998</v>
      </c>
      <c r="I61">
        <v>17.45</v>
      </c>
      <c r="J61">
        <v>17.059999999999999</v>
      </c>
      <c r="K61">
        <v>17.09</v>
      </c>
      <c r="L61">
        <v>17.350000000000001</v>
      </c>
      <c r="M61">
        <v>16.760000000000002</v>
      </c>
      <c r="N61">
        <v>16.89</v>
      </c>
      <c r="O61">
        <v>13.6</v>
      </c>
      <c r="P61">
        <v>12.96</v>
      </c>
      <c r="Q61">
        <v>10.97</v>
      </c>
      <c r="R61">
        <v>9.76</v>
      </c>
      <c r="S61">
        <v>12.58</v>
      </c>
      <c r="T61">
        <v>12.19</v>
      </c>
      <c r="U61">
        <v>11.12</v>
      </c>
      <c r="V61">
        <v>10.87</v>
      </c>
      <c r="W61" t="s">
        <v>67</v>
      </c>
    </row>
    <row r="62" spans="1:23" x14ac:dyDescent="0.25">
      <c r="A62" s="5" t="s">
        <v>148</v>
      </c>
      <c r="B62" s="5" t="s">
        <v>148</v>
      </c>
      <c r="C62">
        <v>12.6</v>
      </c>
      <c r="D62">
        <v>17.88</v>
      </c>
      <c r="E62">
        <v>18.11</v>
      </c>
      <c r="F62">
        <v>18.2</v>
      </c>
      <c r="G62">
        <v>18.57</v>
      </c>
      <c r="H62">
        <v>18.79</v>
      </c>
      <c r="I62">
        <v>17.260000000000002</v>
      </c>
      <c r="J62">
        <v>16.78</v>
      </c>
      <c r="K62">
        <v>16.739999999999998</v>
      </c>
      <c r="L62">
        <v>17.07</v>
      </c>
      <c r="M62">
        <v>16.760000000000002</v>
      </c>
      <c r="N62">
        <v>16.89</v>
      </c>
      <c r="O62">
        <v>13.6</v>
      </c>
      <c r="P62">
        <v>12.96</v>
      </c>
      <c r="Q62">
        <v>10.97</v>
      </c>
      <c r="R62">
        <v>9.76</v>
      </c>
      <c r="S62">
        <v>12.58</v>
      </c>
      <c r="T62">
        <v>11.85</v>
      </c>
      <c r="U62">
        <v>10.33</v>
      </c>
      <c r="V62">
        <v>10.41</v>
      </c>
      <c r="W62" t="s">
        <v>67</v>
      </c>
    </row>
    <row r="63" spans="1:23" x14ac:dyDescent="0.25">
      <c r="A63" s="5" t="s">
        <v>149</v>
      </c>
      <c r="B63" s="5" t="s">
        <v>150</v>
      </c>
      <c r="C63">
        <v>38.729999999999997</v>
      </c>
      <c r="D63">
        <v>53.56</v>
      </c>
      <c r="E63">
        <v>56.8</v>
      </c>
      <c r="F63">
        <v>55.95</v>
      </c>
      <c r="G63">
        <v>58.92</v>
      </c>
      <c r="H63">
        <v>60.32</v>
      </c>
      <c r="I63">
        <v>61.45</v>
      </c>
      <c r="J63">
        <v>61.99</v>
      </c>
      <c r="K63">
        <v>52.2</v>
      </c>
      <c r="L63">
        <v>54.24</v>
      </c>
      <c r="M63">
        <v>53.54</v>
      </c>
      <c r="N63">
        <v>55.34</v>
      </c>
      <c r="O63">
        <v>52.58</v>
      </c>
      <c r="P63">
        <v>48.23</v>
      </c>
      <c r="Q63">
        <v>46.58</v>
      </c>
      <c r="R63">
        <v>51.6</v>
      </c>
      <c r="S63">
        <v>59.79</v>
      </c>
      <c r="T63">
        <v>46.27</v>
      </c>
      <c r="U63">
        <v>45.1</v>
      </c>
      <c r="V63">
        <v>44.61</v>
      </c>
      <c r="W63" t="s">
        <v>67</v>
      </c>
    </row>
    <row r="64" spans="1:23" x14ac:dyDescent="0.25">
      <c r="A64" s="5" t="s">
        <v>151</v>
      </c>
      <c r="B64" s="5" t="s">
        <v>152</v>
      </c>
      <c r="C64">
        <v>53.18</v>
      </c>
      <c r="D64">
        <v>75.06</v>
      </c>
      <c r="E64">
        <v>75.08</v>
      </c>
      <c r="F64">
        <v>75.13</v>
      </c>
      <c r="G64">
        <v>74.94</v>
      </c>
      <c r="H64">
        <v>75.19</v>
      </c>
      <c r="I64">
        <v>74.37</v>
      </c>
      <c r="J64">
        <v>75.84</v>
      </c>
      <c r="K64">
        <v>75.81</v>
      </c>
      <c r="L64">
        <v>76.37</v>
      </c>
      <c r="M64">
        <v>75.099999999999994</v>
      </c>
      <c r="N64">
        <v>71.53</v>
      </c>
      <c r="O64">
        <v>70.89</v>
      </c>
      <c r="P64">
        <v>72</v>
      </c>
      <c r="Q64">
        <v>71.09</v>
      </c>
      <c r="R64">
        <v>75.239999999999995</v>
      </c>
      <c r="S64">
        <v>60.7</v>
      </c>
      <c r="T64">
        <v>68.42</v>
      </c>
      <c r="U64">
        <v>62.93</v>
      </c>
      <c r="V64">
        <v>60.39</v>
      </c>
      <c r="W64" t="s">
        <v>67</v>
      </c>
    </row>
    <row r="65" spans="1:23" x14ac:dyDescent="0.25">
      <c r="A65" s="5" t="s">
        <v>153</v>
      </c>
      <c r="B65" s="5" t="s">
        <v>154</v>
      </c>
      <c r="C65">
        <v>46.82</v>
      </c>
      <c r="D65">
        <v>24.94</v>
      </c>
      <c r="E65">
        <v>24.92</v>
      </c>
      <c r="F65">
        <v>24.87</v>
      </c>
      <c r="G65">
        <v>25.06</v>
      </c>
      <c r="H65">
        <v>24.81</v>
      </c>
      <c r="I65">
        <v>25.63</v>
      </c>
      <c r="J65">
        <v>24.16</v>
      </c>
      <c r="K65">
        <v>24.19</v>
      </c>
      <c r="L65">
        <v>23.63</v>
      </c>
      <c r="M65">
        <v>24.9</v>
      </c>
      <c r="N65">
        <v>28.47</v>
      </c>
      <c r="O65">
        <v>29.11</v>
      </c>
      <c r="P65">
        <v>28</v>
      </c>
      <c r="Q65">
        <v>28.91</v>
      </c>
      <c r="R65">
        <v>24.76</v>
      </c>
      <c r="S65">
        <v>39.299999999999997</v>
      </c>
      <c r="T65">
        <v>31.58</v>
      </c>
      <c r="U65">
        <v>37.07</v>
      </c>
      <c r="V65">
        <v>39.61</v>
      </c>
      <c r="W65" t="s">
        <v>67</v>
      </c>
    </row>
    <row r="66" spans="1:23" x14ac:dyDescent="0.25">
      <c r="A66" s="5" t="s">
        <v>155</v>
      </c>
      <c r="B66" s="5" t="s">
        <v>156</v>
      </c>
      <c r="C66">
        <v>88.06</v>
      </c>
      <c r="D66">
        <v>33.22</v>
      </c>
      <c r="E66">
        <v>33.19</v>
      </c>
      <c r="F66">
        <v>33.11</v>
      </c>
      <c r="G66">
        <v>33.44</v>
      </c>
      <c r="H66">
        <v>32.99</v>
      </c>
      <c r="I66">
        <v>34.47</v>
      </c>
      <c r="J66">
        <v>31.86</v>
      </c>
      <c r="K66">
        <v>31.91</v>
      </c>
      <c r="L66">
        <v>30.95</v>
      </c>
      <c r="M66">
        <v>33.15</v>
      </c>
      <c r="N66">
        <v>39.799999999999997</v>
      </c>
      <c r="O66">
        <v>41.06</v>
      </c>
      <c r="P66">
        <v>38.880000000000003</v>
      </c>
      <c r="Q66">
        <v>40.67</v>
      </c>
      <c r="R66">
        <v>32.909999999999997</v>
      </c>
      <c r="S66">
        <v>64.75</v>
      </c>
      <c r="T66">
        <v>46.15</v>
      </c>
      <c r="U66">
        <v>58.89</v>
      </c>
      <c r="V66">
        <v>65.58</v>
      </c>
      <c r="W66" t="s">
        <v>67</v>
      </c>
    </row>
    <row r="67" spans="1:23" x14ac:dyDescent="0.25">
      <c r="A67" s="5"/>
      <c r="B67" s="5"/>
    </row>
    <row r="68" spans="1:23" x14ac:dyDescent="0.25">
      <c r="A68" s="5" t="s">
        <v>157</v>
      </c>
      <c r="B68" s="5" t="s">
        <v>158</v>
      </c>
      <c r="C68">
        <v>38.72</v>
      </c>
      <c r="D68">
        <v>53.56</v>
      </c>
      <c r="E68">
        <v>56.8</v>
      </c>
      <c r="F68">
        <v>55.95</v>
      </c>
      <c r="G68">
        <v>58.92</v>
      </c>
      <c r="H68">
        <v>60.32</v>
      </c>
      <c r="I68">
        <v>61.45</v>
      </c>
      <c r="J68">
        <v>61.99</v>
      </c>
      <c r="K68">
        <v>52.2</v>
      </c>
      <c r="L68">
        <v>54.24</v>
      </c>
      <c r="M68">
        <v>53.54</v>
      </c>
      <c r="N68">
        <v>55.34</v>
      </c>
      <c r="O68">
        <v>52.58</v>
      </c>
      <c r="P68">
        <v>48.23</v>
      </c>
      <c r="Q68">
        <v>46.58</v>
      </c>
      <c r="R68">
        <v>51.6</v>
      </c>
      <c r="S68">
        <v>59.79</v>
      </c>
      <c r="T68">
        <v>46.27</v>
      </c>
      <c r="U68">
        <v>45.1</v>
      </c>
      <c r="V68">
        <v>44.61</v>
      </c>
    </row>
    <row r="69" spans="1:23" x14ac:dyDescent="0.25">
      <c r="A69" s="5" t="s">
        <v>159</v>
      </c>
      <c r="B69" s="5" t="s">
        <v>160</v>
      </c>
      <c r="C69">
        <v>951.38</v>
      </c>
      <c r="D69">
        <v>993.53</v>
      </c>
      <c r="E69">
        <v>1015.76</v>
      </c>
      <c r="F69">
        <v>1044.5999999999999</v>
      </c>
      <c r="G69">
        <v>1069.1199999999999</v>
      </c>
      <c r="H69">
        <v>1077.4000000000001</v>
      </c>
      <c r="I69">
        <v>1001.45</v>
      </c>
      <c r="J69">
        <v>959.03</v>
      </c>
      <c r="K69">
        <v>970.49</v>
      </c>
      <c r="L69">
        <v>995.77</v>
      </c>
      <c r="M69">
        <v>979.72</v>
      </c>
      <c r="N69">
        <v>1028.8399999999999</v>
      </c>
      <c r="O69">
        <v>791.79</v>
      </c>
      <c r="P69">
        <v>731.22</v>
      </c>
      <c r="Q69">
        <v>631.46</v>
      </c>
      <c r="R69">
        <v>575.20000000000005</v>
      </c>
      <c r="S69">
        <v>691.21</v>
      </c>
      <c r="T69">
        <v>573.98</v>
      </c>
      <c r="U69">
        <v>531.16999999999996</v>
      </c>
      <c r="V69">
        <v>559.59</v>
      </c>
    </row>
    <row r="70" spans="1:23" x14ac:dyDescent="0.25">
      <c r="A70" s="5" t="s">
        <v>161</v>
      </c>
      <c r="B70" s="5" t="s">
        <v>162</v>
      </c>
      <c r="C70">
        <v>1414.92</v>
      </c>
      <c r="D70">
        <v>1474.71</v>
      </c>
      <c r="E70">
        <v>1509.09</v>
      </c>
      <c r="F70">
        <v>1515.7</v>
      </c>
      <c r="G70">
        <v>1549.1</v>
      </c>
      <c r="H70">
        <v>1546.58</v>
      </c>
      <c r="I70">
        <v>1439.77</v>
      </c>
      <c r="J70">
        <v>1366.46</v>
      </c>
      <c r="K70">
        <v>1366.83</v>
      </c>
      <c r="L70">
        <v>1426.04</v>
      </c>
      <c r="M70">
        <v>1407.41</v>
      </c>
      <c r="N70">
        <v>1461.4</v>
      </c>
      <c r="O70">
        <v>1328.33</v>
      </c>
      <c r="P70">
        <v>1106.8800000000001</v>
      </c>
      <c r="Q70">
        <v>978.19</v>
      </c>
      <c r="R70">
        <v>915.57</v>
      </c>
      <c r="S70">
        <v>1129.8599999999999</v>
      </c>
      <c r="T70">
        <v>818.88</v>
      </c>
      <c r="U70">
        <v>789.97</v>
      </c>
      <c r="V70">
        <v>991.28</v>
      </c>
    </row>
    <row r="71" spans="1:23" x14ac:dyDescent="0.25">
      <c r="A71" s="5" t="s">
        <v>163</v>
      </c>
      <c r="B71" s="5" t="s">
        <v>164</v>
      </c>
      <c r="C71">
        <v>1.32</v>
      </c>
      <c r="D71">
        <v>1.8</v>
      </c>
      <c r="E71">
        <v>1.78</v>
      </c>
      <c r="F71">
        <v>1.74</v>
      </c>
      <c r="G71">
        <v>1.74</v>
      </c>
      <c r="H71">
        <v>1.74</v>
      </c>
      <c r="I71">
        <v>1.72</v>
      </c>
      <c r="J71">
        <v>1.75</v>
      </c>
      <c r="K71">
        <v>1.72</v>
      </c>
      <c r="L71">
        <v>1.71</v>
      </c>
      <c r="M71">
        <v>1.71</v>
      </c>
      <c r="N71">
        <v>1.64</v>
      </c>
      <c r="O71">
        <v>1.72</v>
      </c>
      <c r="P71">
        <v>1.77</v>
      </c>
      <c r="Q71">
        <v>1.74</v>
      </c>
      <c r="R71">
        <v>1.7</v>
      </c>
      <c r="S71">
        <v>1.82</v>
      </c>
      <c r="T71">
        <v>2.06</v>
      </c>
      <c r="U71">
        <v>1.94</v>
      </c>
      <c r="V71">
        <v>1.86</v>
      </c>
    </row>
    <row r="72" spans="1:23" x14ac:dyDescent="0.25">
      <c r="A72" s="5" t="s">
        <v>165</v>
      </c>
      <c r="B72" s="5" t="s">
        <v>166</v>
      </c>
      <c r="C72">
        <v>61.25</v>
      </c>
      <c r="D72">
        <v>46.44</v>
      </c>
      <c r="E72">
        <v>43.2</v>
      </c>
      <c r="F72">
        <v>44.05</v>
      </c>
      <c r="G72">
        <v>41.08</v>
      </c>
      <c r="H72">
        <v>39.68</v>
      </c>
      <c r="I72">
        <v>38.549999999999997</v>
      </c>
      <c r="J72">
        <v>38.01</v>
      </c>
      <c r="K72">
        <v>47.8</v>
      </c>
      <c r="L72">
        <v>45.76</v>
      </c>
      <c r="M72">
        <v>46.46</v>
      </c>
      <c r="N72">
        <v>44.66</v>
      </c>
      <c r="O72">
        <v>47.42</v>
      </c>
      <c r="P72">
        <v>51.77</v>
      </c>
      <c r="Q72">
        <v>53.42</v>
      </c>
      <c r="R72">
        <v>42.31</v>
      </c>
      <c r="S72">
        <v>34.369999999999997</v>
      </c>
      <c r="T72">
        <v>53.41</v>
      </c>
      <c r="U72">
        <v>54.56</v>
      </c>
      <c r="V72">
        <v>54.93</v>
      </c>
    </row>
    <row r="73" spans="1:23" x14ac:dyDescent="0.25">
      <c r="A73" s="5" t="s">
        <v>167</v>
      </c>
      <c r="B73" s="5" t="s">
        <v>168</v>
      </c>
      <c r="C73">
        <v>12.6</v>
      </c>
      <c r="D73">
        <v>17.88</v>
      </c>
      <c r="E73">
        <v>18.11</v>
      </c>
      <c r="F73">
        <v>18.2</v>
      </c>
      <c r="G73">
        <v>18.57</v>
      </c>
      <c r="H73">
        <v>18.79</v>
      </c>
      <c r="I73">
        <v>17.260000000000002</v>
      </c>
      <c r="J73">
        <v>16.78</v>
      </c>
      <c r="K73">
        <v>16.739999999999998</v>
      </c>
      <c r="L73">
        <v>17.07</v>
      </c>
      <c r="M73">
        <v>16.760000000000002</v>
      </c>
      <c r="N73">
        <v>16.89</v>
      </c>
      <c r="O73">
        <v>13.6</v>
      </c>
      <c r="P73">
        <v>12.96</v>
      </c>
      <c r="Q73">
        <v>10.97</v>
      </c>
      <c r="R73">
        <v>9.76</v>
      </c>
      <c r="S73">
        <v>12.58</v>
      </c>
      <c r="T73">
        <v>11.85</v>
      </c>
      <c r="U73">
        <v>10.33</v>
      </c>
      <c r="V73">
        <v>10.41</v>
      </c>
    </row>
    <row r="74" spans="1:23" x14ac:dyDescent="0.25">
      <c r="A74" s="5" t="s">
        <v>169</v>
      </c>
      <c r="B74" s="5" t="s">
        <v>170</v>
      </c>
      <c r="C74">
        <v>23.88</v>
      </c>
      <c r="D74">
        <v>33.51</v>
      </c>
      <c r="E74">
        <v>34.1</v>
      </c>
      <c r="F74">
        <v>33.53</v>
      </c>
      <c r="G74">
        <v>34.36</v>
      </c>
      <c r="H74">
        <v>34.31</v>
      </c>
      <c r="I74">
        <v>32.06</v>
      </c>
      <c r="J74">
        <v>30.25</v>
      </c>
      <c r="K74">
        <v>29.87</v>
      </c>
      <c r="L74">
        <v>30.91</v>
      </c>
      <c r="M74">
        <v>30.72</v>
      </c>
      <c r="N74">
        <v>32.17</v>
      </c>
      <c r="O74">
        <v>30.82</v>
      </c>
      <c r="P74">
        <v>25.39</v>
      </c>
      <c r="Q74">
        <v>21.8</v>
      </c>
      <c r="R74" t="s">
        <v>67</v>
      </c>
      <c r="S74" t="s">
        <v>67</v>
      </c>
      <c r="T74" t="s">
        <v>67</v>
      </c>
      <c r="U74" t="s">
        <v>67</v>
      </c>
      <c r="V74" t="s">
        <v>67</v>
      </c>
    </row>
    <row r="75" spans="1:23" x14ac:dyDescent="0.25">
      <c r="A75" s="5" t="s">
        <v>171</v>
      </c>
      <c r="B75" s="5" t="s">
        <v>172</v>
      </c>
      <c r="C75">
        <v>86.31</v>
      </c>
      <c r="D75">
        <v>161.58000000000001</v>
      </c>
      <c r="E75">
        <v>173.74</v>
      </c>
      <c r="F75">
        <v>170.5</v>
      </c>
      <c r="G75">
        <v>182.35</v>
      </c>
      <c r="H75">
        <v>189.46</v>
      </c>
      <c r="I75">
        <v>192.83</v>
      </c>
      <c r="J75">
        <v>199.48</v>
      </c>
      <c r="K75">
        <v>158.57</v>
      </c>
      <c r="L75">
        <v>167</v>
      </c>
      <c r="M75">
        <v>161.74</v>
      </c>
      <c r="N75">
        <v>160.12</v>
      </c>
      <c r="O75">
        <v>149.49</v>
      </c>
      <c r="P75">
        <v>139.08000000000001</v>
      </c>
      <c r="Q75">
        <v>133.07</v>
      </c>
      <c r="R75">
        <v>177.3</v>
      </c>
      <c r="S75">
        <v>175.85</v>
      </c>
      <c r="T75">
        <v>127.51</v>
      </c>
      <c r="U75">
        <v>114.78</v>
      </c>
      <c r="V75">
        <v>109.3</v>
      </c>
    </row>
    <row r="76" spans="1:23" x14ac:dyDescent="0.25">
      <c r="A76" s="5" t="s">
        <v>173</v>
      </c>
      <c r="B76" s="5" t="s">
        <v>174</v>
      </c>
      <c r="C76">
        <v>179.73</v>
      </c>
      <c r="D76">
        <v>257.38</v>
      </c>
      <c r="E76">
        <v>268.81</v>
      </c>
      <c r="F76">
        <v>263.58999999999997</v>
      </c>
      <c r="G76">
        <v>271.88</v>
      </c>
      <c r="H76">
        <v>282.02</v>
      </c>
      <c r="I76">
        <v>271.98</v>
      </c>
      <c r="J76">
        <v>295.88</v>
      </c>
      <c r="K76">
        <v>247.46</v>
      </c>
      <c r="L76">
        <v>259.39</v>
      </c>
      <c r="M76">
        <v>247.77</v>
      </c>
      <c r="N76">
        <v>217.73</v>
      </c>
      <c r="O76">
        <v>202.38</v>
      </c>
      <c r="P76">
        <v>211.86</v>
      </c>
      <c r="Q76">
        <v>211.02</v>
      </c>
      <c r="R76" t="s">
        <v>67</v>
      </c>
      <c r="S76" t="s">
        <v>67</v>
      </c>
      <c r="T76" t="s">
        <v>67</v>
      </c>
      <c r="U76" t="s">
        <v>67</v>
      </c>
      <c r="V76" t="s">
        <v>67</v>
      </c>
    </row>
    <row r="77" spans="1:23" x14ac:dyDescent="0.25">
      <c r="A77" s="5" t="s">
        <v>175</v>
      </c>
      <c r="B77" s="5" t="s">
        <v>176</v>
      </c>
      <c r="C77">
        <v>1683.36</v>
      </c>
      <c r="D77">
        <v>1853.04</v>
      </c>
      <c r="E77">
        <v>1806.84</v>
      </c>
      <c r="F77">
        <v>2020.2</v>
      </c>
      <c r="G77">
        <v>2996.28</v>
      </c>
      <c r="H77">
        <v>2546.04</v>
      </c>
      <c r="I77">
        <v>12767.16</v>
      </c>
      <c r="J77">
        <v>871.07999999999993</v>
      </c>
      <c r="K77">
        <v>1959.72</v>
      </c>
      <c r="L77">
        <v>1729.56</v>
      </c>
      <c r="M77">
        <v>1554.84</v>
      </c>
      <c r="N77">
        <v>1430.52</v>
      </c>
      <c r="O77">
        <v>1420.44</v>
      </c>
      <c r="P77">
        <v>1393.56</v>
      </c>
      <c r="Q77">
        <v>1606.92</v>
      </c>
      <c r="R77">
        <v>3276</v>
      </c>
      <c r="S77">
        <v>358.67999999999989</v>
      </c>
      <c r="T77">
        <v>556.91999999999996</v>
      </c>
      <c r="U77">
        <v>833.28</v>
      </c>
      <c r="V77">
        <v>1710.24</v>
      </c>
    </row>
    <row r="78" spans="1:23" x14ac:dyDescent="0.25">
      <c r="A78" s="5" t="s">
        <v>177</v>
      </c>
      <c r="B78" s="5" t="s">
        <v>178</v>
      </c>
      <c r="C78">
        <v>0</v>
      </c>
      <c r="D78">
        <v>0</v>
      </c>
      <c r="E78">
        <v>0</v>
      </c>
      <c r="F78">
        <v>0</v>
      </c>
      <c r="G78">
        <v>0</v>
      </c>
      <c r="H78">
        <v>0</v>
      </c>
      <c r="I78">
        <v>0</v>
      </c>
      <c r="J78">
        <v>0</v>
      </c>
      <c r="K78">
        <v>0</v>
      </c>
      <c r="L78">
        <v>0</v>
      </c>
      <c r="M78">
        <v>0</v>
      </c>
      <c r="N78">
        <v>0</v>
      </c>
      <c r="O78">
        <v>0</v>
      </c>
      <c r="P78">
        <v>0</v>
      </c>
      <c r="Q78">
        <v>0</v>
      </c>
      <c r="R78">
        <v>0</v>
      </c>
      <c r="S78">
        <v>0</v>
      </c>
      <c r="T78">
        <v>0</v>
      </c>
      <c r="U78">
        <v>0</v>
      </c>
      <c r="V78" t="s">
        <v>67</v>
      </c>
    </row>
    <row r="79" spans="1:23" x14ac:dyDescent="0.25">
      <c r="A79" s="5" t="s">
        <v>179</v>
      </c>
      <c r="B79" s="5" t="s">
        <v>180</v>
      </c>
      <c r="C79">
        <v>6.47</v>
      </c>
      <c r="D79">
        <v>3.03</v>
      </c>
      <c r="E79">
        <v>3.64</v>
      </c>
      <c r="F79">
        <v>2.84</v>
      </c>
      <c r="G79">
        <v>6.03</v>
      </c>
      <c r="H79">
        <v>5.95</v>
      </c>
      <c r="I79">
        <v>4.55</v>
      </c>
      <c r="J79">
        <v>5.0999999999999996</v>
      </c>
      <c r="K79">
        <v>6</v>
      </c>
      <c r="L79">
        <v>4.32</v>
      </c>
      <c r="M79">
        <v>5.49</v>
      </c>
      <c r="N79">
        <v>7.61</v>
      </c>
      <c r="O79">
        <v>5.71</v>
      </c>
      <c r="P79">
        <v>8.5</v>
      </c>
      <c r="Q79">
        <v>14.91</v>
      </c>
      <c r="R79">
        <v>-22.49</v>
      </c>
      <c r="S79">
        <v>24.74</v>
      </c>
      <c r="T79">
        <v>6.23</v>
      </c>
      <c r="U79">
        <v>7.27</v>
      </c>
      <c r="V79" t="s">
        <v>67</v>
      </c>
    </row>
    <row r="80" spans="1:23" x14ac:dyDescent="0.25">
      <c r="A80" s="5" t="s">
        <v>181</v>
      </c>
      <c r="B80" s="5" t="s">
        <v>182</v>
      </c>
      <c r="C80">
        <v>4.38</v>
      </c>
      <c r="D80">
        <v>3.17</v>
      </c>
      <c r="E80">
        <v>4.17</v>
      </c>
      <c r="F80">
        <v>4.9400000000000004</v>
      </c>
      <c r="G80">
        <v>5.51</v>
      </c>
      <c r="H80">
        <v>5.2</v>
      </c>
      <c r="I80">
        <v>5.22</v>
      </c>
      <c r="J80">
        <v>5.14</v>
      </c>
      <c r="K80">
        <v>5.27</v>
      </c>
      <c r="L80">
        <v>5.81</v>
      </c>
      <c r="M80">
        <v>6.27</v>
      </c>
      <c r="N80">
        <v>7.27</v>
      </c>
      <c r="O80">
        <v>9.7100000000000009</v>
      </c>
      <c r="P80">
        <v>0.31</v>
      </c>
      <c r="Q80">
        <v>5.72</v>
      </c>
      <c r="R80">
        <v>2.83</v>
      </c>
      <c r="S80">
        <v>12.75</v>
      </c>
      <c r="T80" t="s">
        <v>67</v>
      </c>
      <c r="U80" t="s">
        <v>67</v>
      </c>
      <c r="V80" t="s">
        <v>67</v>
      </c>
    </row>
    <row r="81" spans="1:23" x14ac:dyDescent="0.25">
      <c r="A81" s="5" t="s">
        <v>183</v>
      </c>
      <c r="B81" s="5" t="s">
        <v>184</v>
      </c>
      <c r="C81">
        <v>4.4000000000000004</v>
      </c>
      <c r="D81">
        <v>4.3</v>
      </c>
      <c r="E81">
        <v>4.5999999999999996</v>
      </c>
      <c r="F81">
        <v>4.8899999999999997</v>
      </c>
      <c r="G81">
        <v>5.53</v>
      </c>
      <c r="H81">
        <v>5.18</v>
      </c>
      <c r="I81">
        <v>5.09</v>
      </c>
      <c r="J81">
        <v>5.7</v>
      </c>
      <c r="K81">
        <v>5.83</v>
      </c>
      <c r="L81">
        <v>6.33</v>
      </c>
      <c r="M81">
        <v>8.44</v>
      </c>
      <c r="N81">
        <v>2.85</v>
      </c>
      <c r="O81">
        <v>6.27</v>
      </c>
      <c r="P81">
        <v>6.38</v>
      </c>
      <c r="Q81">
        <v>6.13</v>
      </c>
      <c r="R81" t="s">
        <v>67</v>
      </c>
      <c r="S81" t="s">
        <v>67</v>
      </c>
      <c r="T81" t="s">
        <v>67</v>
      </c>
      <c r="U81" t="s">
        <v>67</v>
      </c>
      <c r="V81" t="s">
        <v>67</v>
      </c>
    </row>
    <row r="82" spans="1:23" x14ac:dyDescent="0.25">
      <c r="A82" s="5" t="s">
        <v>185</v>
      </c>
      <c r="B82" s="5" t="s">
        <v>186</v>
      </c>
      <c r="C82">
        <v>4.79</v>
      </c>
      <c r="D82">
        <v>4.7</v>
      </c>
      <c r="E82">
        <v>5.15</v>
      </c>
      <c r="F82">
        <v>5.36</v>
      </c>
      <c r="G82">
        <v>5.93</v>
      </c>
      <c r="H82">
        <v>6.81</v>
      </c>
      <c r="I82">
        <v>3.97</v>
      </c>
      <c r="J82">
        <v>5.99</v>
      </c>
      <c r="K82">
        <v>6.1</v>
      </c>
      <c r="L82">
        <v>6.23</v>
      </c>
      <c r="M82" t="s">
        <v>67</v>
      </c>
      <c r="N82" t="s">
        <v>67</v>
      </c>
      <c r="O82" t="s">
        <v>67</v>
      </c>
      <c r="P82" t="s">
        <v>67</v>
      </c>
      <c r="Q82" t="s">
        <v>67</v>
      </c>
      <c r="R82" t="s">
        <v>67</v>
      </c>
      <c r="S82" t="s">
        <v>67</v>
      </c>
      <c r="T82" t="s">
        <v>67</v>
      </c>
      <c r="U82" t="s">
        <v>67</v>
      </c>
      <c r="V82" t="s">
        <v>67</v>
      </c>
    </row>
    <row r="83" spans="1:23" x14ac:dyDescent="0.25">
      <c r="A83" s="5" t="s">
        <v>187</v>
      </c>
      <c r="B83" s="5" t="s">
        <v>188</v>
      </c>
      <c r="C83">
        <v>1.95</v>
      </c>
      <c r="D83">
        <v>0.78</v>
      </c>
      <c r="E83">
        <v>0.78</v>
      </c>
      <c r="F83">
        <v>0.48</v>
      </c>
      <c r="G83">
        <v>5.21</v>
      </c>
      <c r="H83">
        <v>13.99</v>
      </c>
      <c r="I83">
        <v>9.18</v>
      </c>
      <c r="J83">
        <v>3.86</v>
      </c>
      <c r="K83">
        <v>3.31</v>
      </c>
      <c r="L83">
        <v>6.03</v>
      </c>
      <c r="M83">
        <v>0.45</v>
      </c>
      <c r="N83">
        <v>39.82</v>
      </c>
      <c r="O83">
        <v>14.47</v>
      </c>
      <c r="P83">
        <v>25.64</v>
      </c>
      <c r="Q83">
        <v>26.15</v>
      </c>
      <c r="R83">
        <v>-35.5</v>
      </c>
      <c r="S83">
        <v>50.22</v>
      </c>
      <c r="T83">
        <v>14.8</v>
      </c>
      <c r="U83">
        <v>1.82</v>
      </c>
      <c r="V83" t="s">
        <v>67</v>
      </c>
    </row>
    <row r="84" spans="1:23" x14ac:dyDescent="0.25">
      <c r="A84" s="5" t="s">
        <v>189</v>
      </c>
      <c r="B84" s="5" t="s">
        <v>190</v>
      </c>
      <c r="C84">
        <v>1.17</v>
      </c>
      <c r="D84">
        <v>0.68</v>
      </c>
      <c r="E84">
        <v>2.16</v>
      </c>
      <c r="F84">
        <v>6.56</v>
      </c>
      <c r="G84">
        <v>9.4600000000000009</v>
      </c>
      <c r="H84">
        <v>9.01</v>
      </c>
      <c r="I84">
        <v>5.45</v>
      </c>
      <c r="J84">
        <v>4.4000000000000004</v>
      </c>
      <c r="K84">
        <v>3.26</v>
      </c>
      <c r="L84">
        <v>15.43</v>
      </c>
      <c r="M84">
        <v>18.25</v>
      </c>
      <c r="N84">
        <v>26.64</v>
      </c>
      <c r="O84">
        <v>22.09</v>
      </c>
      <c r="P84">
        <v>5.43</v>
      </c>
      <c r="Q84">
        <v>13.62</v>
      </c>
      <c r="R84">
        <v>9.84</v>
      </c>
      <c r="S84">
        <v>22.28</v>
      </c>
      <c r="T84" t="s">
        <v>67</v>
      </c>
      <c r="U84" t="s">
        <v>67</v>
      </c>
      <c r="V84" t="s">
        <v>67</v>
      </c>
    </row>
    <row r="85" spans="1:23" x14ac:dyDescent="0.25">
      <c r="A85" s="5" t="s">
        <v>191</v>
      </c>
      <c r="B85" s="5" t="s">
        <v>192</v>
      </c>
      <c r="C85">
        <v>1.84</v>
      </c>
      <c r="D85">
        <v>4.25</v>
      </c>
      <c r="E85">
        <v>5.93</v>
      </c>
      <c r="F85">
        <v>6.54</v>
      </c>
      <c r="G85">
        <v>7.11</v>
      </c>
      <c r="H85">
        <v>7.27</v>
      </c>
      <c r="I85">
        <v>4.57</v>
      </c>
      <c r="J85">
        <v>10.69</v>
      </c>
      <c r="K85">
        <v>12.82</v>
      </c>
      <c r="L85">
        <v>17.28</v>
      </c>
      <c r="M85">
        <v>21.31</v>
      </c>
      <c r="N85">
        <v>14.12</v>
      </c>
      <c r="O85">
        <v>16.2</v>
      </c>
      <c r="P85">
        <v>16.260000000000002</v>
      </c>
      <c r="Q85">
        <v>11.5</v>
      </c>
      <c r="R85" t="s">
        <v>67</v>
      </c>
      <c r="S85" t="s">
        <v>67</v>
      </c>
      <c r="T85" t="s">
        <v>67</v>
      </c>
      <c r="U85" t="s">
        <v>67</v>
      </c>
      <c r="V85" t="s">
        <v>67</v>
      </c>
    </row>
    <row r="86" spans="1:23" x14ac:dyDescent="0.25">
      <c r="A86" s="5" t="s">
        <v>193</v>
      </c>
      <c r="B86" s="5" t="s">
        <v>194</v>
      </c>
      <c r="C86">
        <v>4.5599999999999996</v>
      </c>
      <c r="D86">
        <v>4.41</v>
      </c>
      <c r="E86">
        <v>8.31</v>
      </c>
      <c r="F86">
        <v>9.68</v>
      </c>
      <c r="G86">
        <v>12.2</v>
      </c>
      <c r="H86">
        <v>14.29</v>
      </c>
      <c r="I86">
        <v>9.34</v>
      </c>
      <c r="J86">
        <v>13.44</v>
      </c>
      <c r="K86">
        <v>14.54</v>
      </c>
      <c r="L86">
        <v>14.39</v>
      </c>
      <c r="M86" t="s">
        <v>67</v>
      </c>
      <c r="N86" t="s">
        <v>67</v>
      </c>
      <c r="O86" t="s">
        <v>67</v>
      </c>
      <c r="P86" t="s">
        <v>67</v>
      </c>
      <c r="Q86" t="s">
        <v>67</v>
      </c>
      <c r="R86" t="s">
        <v>67</v>
      </c>
      <c r="S86" t="s">
        <v>67</v>
      </c>
      <c r="T86" t="s">
        <v>67</v>
      </c>
      <c r="U86" t="s">
        <v>67</v>
      </c>
      <c r="V86" t="s">
        <v>67</v>
      </c>
    </row>
    <row r="87" spans="1:23" x14ac:dyDescent="0.25">
      <c r="A87" s="5" t="s">
        <v>195</v>
      </c>
      <c r="B87" s="5" t="s">
        <v>196</v>
      </c>
      <c r="C87">
        <v>19.079999999999998</v>
      </c>
      <c r="D87">
        <v>6.33</v>
      </c>
      <c r="E87">
        <v>6.21</v>
      </c>
      <c r="F87">
        <v>4.8499999999999996</v>
      </c>
      <c r="G87">
        <v>4.87</v>
      </c>
      <c r="H87">
        <v>4.1500000000000004</v>
      </c>
      <c r="I87">
        <v>5.65</v>
      </c>
      <c r="J87">
        <v>2.2599999999999998</v>
      </c>
      <c r="K87">
        <v>1.97</v>
      </c>
      <c r="L87">
        <v>1.47</v>
      </c>
      <c r="M87">
        <v>0.91</v>
      </c>
      <c r="N87">
        <v>1.25</v>
      </c>
      <c r="O87">
        <v>1.48</v>
      </c>
      <c r="P87">
        <v>1.83</v>
      </c>
      <c r="Q87">
        <v>1.88</v>
      </c>
      <c r="R87" t="s">
        <v>67</v>
      </c>
      <c r="S87" t="s">
        <v>67</v>
      </c>
      <c r="T87" t="s">
        <v>67</v>
      </c>
      <c r="U87" t="s">
        <v>67</v>
      </c>
      <c r="V87" t="s">
        <v>67</v>
      </c>
    </row>
    <row r="88" spans="1:23" x14ac:dyDescent="0.25">
      <c r="A88" s="5" t="s">
        <v>197</v>
      </c>
      <c r="B88" s="5" t="s">
        <v>198</v>
      </c>
      <c r="C88">
        <v>2.15</v>
      </c>
      <c r="D88">
        <v>0.68</v>
      </c>
      <c r="E88">
        <v>3.19</v>
      </c>
      <c r="F88">
        <v>0.63</v>
      </c>
      <c r="G88">
        <v>6.2</v>
      </c>
      <c r="H88">
        <v>13.81</v>
      </c>
      <c r="I88">
        <v>10.16</v>
      </c>
      <c r="J88">
        <v>5.08</v>
      </c>
      <c r="K88">
        <v>1.6</v>
      </c>
      <c r="L88">
        <v>5.7</v>
      </c>
      <c r="M88">
        <v>1.59</v>
      </c>
      <c r="N88">
        <v>18.39</v>
      </c>
      <c r="O88">
        <v>26.86</v>
      </c>
      <c r="P88">
        <v>22.77</v>
      </c>
      <c r="Q88">
        <v>22.77</v>
      </c>
      <c r="R88">
        <v>-37.19</v>
      </c>
      <c r="S88">
        <v>72.12</v>
      </c>
      <c r="T88">
        <v>10.119999999999999</v>
      </c>
      <c r="U88">
        <v>-14.52</v>
      </c>
      <c r="V88" t="s">
        <v>67</v>
      </c>
    </row>
    <row r="89" spans="1:23" x14ac:dyDescent="0.25">
      <c r="A89" s="5" t="s">
        <v>199</v>
      </c>
      <c r="B89" s="5" t="s">
        <v>200</v>
      </c>
      <c r="C89">
        <v>2.0099999999999998</v>
      </c>
      <c r="D89">
        <v>1.5</v>
      </c>
      <c r="E89">
        <v>3.34</v>
      </c>
      <c r="F89">
        <v>6.88</v>
      </c>
      <c r="G89">
        <v>10.06</v>
      </c>
      <c r="H89">
        <v>9.68</v>
      </c>
      <c r="I89">
        <v>5.61</v>
      </c>
      <c r="J89">
        <v>4.13</v>
      </c>
      <c r="K89">
        <v>2.96</v>
      </c>
      <c r="L89">
        <v>8.56</v>
      </c>
      <c r="M89">
        <v>15.61</v>
      </c>
      <c r="N89">
        <v>22.67</v>
      </c>
      <c r="O89">
        <v>24.13</v>
      </c>
      <c r="P89">
        <v>2.78</v>
      </c>
      <c r="Q89">
        <v>19.23</v>
      </c>
      <c r="R89">
        <v>15.02</v>
      </c>
      <c r="S89">
        <v>22.57</v>
      </c>
      <c r="T89" t="s">
        <v>67</v>
      </c>
      <c r="U89" t="s">
        <v>67</v>
      </c>
      <c r="V89" t="s">
        <v>67</v>
      </c>
    </row>
    <row r="90" spans="1:23" x14ac:dyDescent="0.25">
      <c r="A90" s="5" t="s">
        <v>201</v>
      </c>
      <c r="B90" s="5" t="s">
        <v>202</v>
      </c>
      <c r="C90">
        <v>2.57</v>
      </c>
      <c r="D90">
        <v>4.9000000000000004</v>
      </c>
      <c r="E90">
        <v>6.8</v>
      </c>
      <c r="F90">
        <v>7.18</v>
      </c>
      <c r="G90">
        <v>7.37</v>
      </c>
      <c r="H90">
        <v>7.27</v>
      </c>
      <c r="I90">
        <v>4.83</v>
      </c>
      <c r="J90">
        <v>6.47</v>
      </c>
      <c r="K90">
        <v>10.83</v>
      </c>
      <c r="L90">
        <v>15.06</v>
      </c>
      <c r="M90">
        <v>18.48</v>
      </c>
      <c r="N90">
        <v>10.72</v>
      </c>
      <c r="O90">
        <v>21.47</v>
      </c>
      <c r="P90">
        <v>18.12</v>
      </c>
      <c r="Q90">
        <v>10.66</v>
      </c>
      <c r="R90" t="s">
        <v>67</v>
      </c>
      <c r="S90" t="s">
        <v>67</v>
      </c>
      <c r="T90" t="s">
        <v>67</v>
      </c>
      <c r="U90" t="s">
        <v>67</v>
      </c>
      <c r="V90" t="s">
        <v>67</v>
      </c>
    </row>
    <row r="91" spans="1:23" x14ac:dyDescent="0.25">
      <c r="A91" s="5" t="s">
        <v>203</v>
      </c>
      <c r="B91" s="5" t="s">
        <v>204</v>
      </c>
      <c r="C91">
        <v>4.92</v>
      </c>
      <c r="D91">
        <v>4.8600000000000003</v>
      </c>
      <c r="E91">
        <v>6.63</v>
      </c>
      <c r="F91">
        <v>9</v>
      </c>
      <c r="G91">
        <v>11.22</v>
      </c>
      <c r="H91">
        <v>12.87</v>
      </c>
      <c r="I91">
        <v>7.77</v>
      </c>
      <c r="J91">
        <v>13.97</v>
      </c>
      <c r="K91">
        <v>14.47</v>
      </c>
      <c r="L91">
        <v>12.86</v>
      </c>
      <c r="M91" t="s">
        <v>67</v>
      </c>
      <c r="N91" t="s">
        <v>67</v>
      </c>
      <c r="O91" t="s">
        <v>67</v>
      </c>
      <c r="P91" t="s">
        <v>67</v>
      </c>
      <c r="Q91" t="s">
        <v>67</v>
      </c>
      <c r="R91" t="s">
        <v>67</v>
      </c>
      <c r="S91" t="s">
        <v>67</v>
      </c>
      <c r="T91" t="s">
        <v>67</v>
      </c>
      <c r="U91" t="s">
        <v>67</v>
      </c>
      <c r="V91" t="s">
        <v>67</v>
      </c>
    </row>
    <row r="92" spans="1:23" x14ac:dyDescent="0.25">
      <c r="A92" s="5" t="s">
        <v>205</v>
      </c>
      <c r="B92" s="5" t="s">
        <v>206</v>
      </c>
      <c r="C92">
        <v>-9.16</v>
      </c>
      <c r="D92">
        <v>2.56</v>
      </c>
      <c r="E92">
        <v>-10.56</v>
      </c>
      <c r="F92">
        <v>-32.58</v>
      </c>
      <c r="G92">
        <v>17.68</v>
      </c>
      <c r="H92">
        <v>-80.06</v>
      </c>
      <c r="I92">
        <v>1365.67</v>
      </c>
      <c r="J92">
        <v>-55.55</v>
      </c>
      <c r="K92">
        <v>13.31</v>
      </c>
      <c r="L92">
        <v>11.24</v>
      </c>
      <c r="M92">
        <v>8.69</v>
      </c>
      <c r="N92">
        <v>0.71</v>
      </c>
      <c r="O92">
        <v>1.93</v>
      </c>
      <c r="P92">
        <v>-13.28</v>
      </c>
      <c r="Q92">
        <v>-50.95</v>
      </c>
      <c r="R92">
        <v>813.35</v>
      </c>
      <c r="S92">
        <v>-35.6</v>
      </c>
      <c r="T92">
        <v>-33.17</v>
      </c>
      <c r="U92">
        <v>-51.28</v>
      </c>
      <c r="V92" t="s">
        <v>67</v>
      </c>
    </row>
    <row r="93" spans="1:23" x14ac:dyDescent="0.25">
      <c r="A93" s="5" t="s">
        <v>207</v>
      </c>
      <c r="B93" s="5" t="s">
        <v>208</v>
      </c>
      <c r="C93">
        <v>-5.72</v>
      </c>
      <c r="D93">
        <v>-13.53</v>
      </c>
      <c r="E93">
        <v>-8.49</v>
      </c>
      <c r="F93">
        <v>-31.65</v>
      </c>
      <c r="G93">
        <v>434.43</v>
      </c>
      <c r="H93">
        <v>410.02</v>
      </c>
      <c r="I93">
        <v>441.14</v>
      </c>
      <c r="J93">
        <v>-10.33</v>
      </c>
      <c r="K93">
        <v>11.08</v>
      </c>
      <c r="L93">
        <v>6.88</v>
      </c>
      <c r="M93">
        <v>3.78</v>
      </c>
      <c r="N93">
        <v>-3.55</v>
      </c>
      <c r="O93">
        <v>-20.77</v>
      </c>
      <c r="P93">
        <v>249.71</v>
      </c>
      <c r="Q93">
        <v>242.27</v>
      </c>
      <c r="R93">
        <v>248.19</v>
      </c>
      <c r="S93">
        <v>-40.020000000000003</v>
      </c>
      <c r="T93" t="s">
        <v>67</v>
      </c>
      <c r="U93" t="s">
        <v>67</v>
      </c>
      <c r="V93" t="s">
        <v>67</v>
      </c>
    </row>
    <row r="94" spans="1:23" x14ac:dyDescent="0.25">
      <c r="A94" s="5" t="s">
        <v>209</v>
      </c>
      <c r="B94" s="5" t="s">
        <v>210</v>
      </c>
      <c r="C94">
        <v>-6.41</v>
      </c>
      <c r="D94">
        <v>-20.59</v>
      </c>
      <c r="E94">
        <v>252.03</v>
      </c>
      <c r="F94">
        <v>243.03</v>
      </c>
      <c r="G94">
        <v>252.21</v>
      </c>
      <c r="H94">
        <v>250.92</v>
      </c>
      <c r="I94">
        <v>268.67</v>
      </c>
      <c r="J94">
        <v>-4.32</v>
      </c>
      <c r="K94">
        <v>7.18</v>
      </c>
      <c r="L94">
        <v>1.86</v>
      </c>
      <c r="M94">
        <v>-10.58</v>
      </c>
      <c r="N94">
        <v>150.35</v>
      </c>
      <c r="O94">
        <v>143.09</v>
      </c>
      <c r="P94">
        <v>136.07</v>
      </c>
      <c r="Q94">
        <v>128.47</v>
      </c>
      <c r="R94" t="s">
        <v>67</v>
      </c>
      <c r="S94" t="s">
        <v>67</v>
      </c>
      <c r="T94" t="s">
        <v>67</v>
      </c>
      <c r="U94" t="s">
        <v>67</v>
      </c>
      <c r="V94" t="s">
        <v>67</v>
      </c>
    </row>
    <row r="95" spans="1:23" x14ac:dyDescent="0.25">
      <c r="A95" s="5" t="s">
        <v>211</v>
      </c>
      <c r="B95" s="5" t="s">
        <v>212</v>
      </c>
      <c r="C95">
        <v>122.26</v>
      </c>
      <c r="D95">
        <v>124.04</v>
      </c>
      <c r="E95">
        <v>123.86</v>
      </c>
      <c r="F95">
        <v>125.1</v>
      </c>
      <c r="G95">
        <v>127.03</v>
      </c>
      <c r="H95">
        <v>120.17</v>
      </c>
      <c r="I95">
        <v>209.51</v>
      </c>
      <c r="J95">
        <v>69.39</v>
      </c>
      <c r="K95">
        <v>71.62</v>
      </c>
      <c r="L95">
        <v>65.16</v>
      </c>
      <c r="M95" t="s">
        <v>67</v>
      </c>
      <c r="N95" t="s">
        <v>67</v>
      </c>
      <c r="O95" t="s">
        <v>67</v>
      </c>
      <c r="P95" t="s">
        <v>67</v>
      </c>
      <c r="Q95" t="s">
        <v>67</v>
      </c>
      <c r="R95" t="s">
        <v>67</v>
      </c>
      <c r="S95" t="s">
        <v>67</v>
      </c>
      <c r="T95" t="s">
        <v>67</v>
      </c>
      <c r="U95" t="s">
        <v>67</v>
      </c>
      <c r="V95" t="s">
        <v>67</v>
      </c>
    </row>
    <row r="96" spans="1:23" x14ac:dyDescent="0.25">
      <c r="A96" s="5" t="s">
        <v>213</v>
      </c>
      <c r="B96" s="5" t="s">
        <v>214</v>
      </c>
      <c r="C96">
        <v>234.8</v>
      </c>
      <c r="D96">
        <v>309.39999999999998</v>
      </c>
      <c r="E96">
        <v>330.2</v>
      </c>
      <c r="F96">
        <v>317.2</v>
      </c>
      <c r="G96">
        <v>331.9</v>
      </c>
      <c r="H96">
        <v>326</v>
      </c>
      <c r="I96">
        <v>310.60000000000002</v>
      </c>
      <c r="J96">
        <v>309.10000000000002</v>
      </c>
      <c r="K96">
        <v>226.2</v>
      </c>
      <c r="L96">
        <v>230</v>
      </c>
      <c r="M96">
        <v>211.6</v>
      </c>
      <c r="N96">
        <v>195.9</v>
      </c>
      <c r="O96">
        <v>154.69999999999999</v>
      </c>
      <c r="P96">
        <v>135.80000000000001</v>
      </c>
      <c r="Q96">
        <v>122.9</v>
      </c>
      <c r="R96">
        <v>230.5</v>
      </c>
      <c r="S96">
        <v>321.3</v>
      </c>
      <c r="T96">
        <v>175.7</v>
      </c>
      <c r="U96">
        <v>171.2</v>
      </c>
      <c r="V96">
        <v>165</v>
      </c>
      <c r="W96" t="s">
        <v>67</v>
      </c>
    </row>
  </sheetData>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V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6" width="22" customWidth="1"/>
    <col min="17" max="17" width="21" customWidth="1"/>
    <col min="18" max="19" width="22" customWidth="1"/>
    <col min="20" max="20" width="9" customWidth="1"/>
    <col min="21" max="22" width="10" customWidth="1"/>
  </cols>
  <sheetData>
    <row r="1" spans="1:22" ht="18.75" customHeight="1" x14ac:dyDescent="0.3">
      <c r="A1" s="1" t="s">
        <v>1765</v>
      </c>
      <c r="B1" s="2" t="s">
        <v>1766</v>
      </c>
      <c r="C1" s="2"/>
      <c r="D1" s="2"/>
      <c r="E1" s="2"/>
      <c r="F1" s="2" t="str">
        <f>HYPERLINK("dax-30_Stock_Data_EUR.xlsx#INDEX!A1", "Back to INDEX")</f>
        <v>Back to INDEX</v>
      </c>
      <c r="G1" s="2"/>
      <c r="H1" s="2"/>
      <c r="I1" s="2"/>
      <c r="J1" s="2"/>
      <c r="K1" s="2"/>
      <c r="L1" s="2"/>
      <c r="M1" s="2"/>
      <c r="N1" s="2"/>
      <c r="O1" s="2"/>
      <c r="P1" s="2"/>
      <c r="Q1" s="2"/>
      <c r="R1" s="2"/>
      <c r="S1" s="2"/>
      <c r="T1" s="2"/>
      <c r="U1" s="2"/>
      <c r="V1" s="2"/>
    </row>
    <row r="2" spans="1:22" x14ac:dyDescent="0.25">
      <c r="A2" s="3"/>
      <c r="B2" s="4"/>
      <c r="C2" s="4"/>
      <c r="D2" s="4"/>
      <c r="E2" s="4"/>
      <c r="F2" s="4"/>
      <c r="G2" s="4"/>
      <c r="H2" s="4"/>
      <c r="I2" s="4"/>
      <c r="J2" s="4"/>
      <c r="K2" s="4"/>
      <c r="L2" s="4"/>
      <c r="M2" s="4"/>
      <c r="N2" s="4"/>
      <c r="O2" s="4"/>
      <c r="P2" s="4"/>
      <c r="Q2" s="4"/>
      <c r="R2" s="4"/>
      <c r="S2" s="4"/>
      <c r="T2" s="4"/>
      <c r="U2" s="4"/>
      <c r="V2" s="4"/>
    </row>
    <row r="3" spans="1:22" x14ac:dyDescent="0.25">
      <c r="A3" s="5" t="s">
        <v>3</v>
      </c>
      <c r="C3" s="5" t="s">
        <v>4</v>
      </c>
      <c r="D3" s="5"/>
      <c r="G3" s="5" t="s">
        <v>5</v>
      </c>
      <c r="H3" s="5"/>
      <c r="J3" s="5" t="s">
        <v>6</v>
      </c>
      <c r="K3" s="5"/>
    </row>
    <row r="4" spans="1:22" x14ac:dyDescent="0.25">
      <c r="A4" s="5" t="s">
        <v>7</v>
      </c>
      <c r="B4" t="s">
        <v>1767</v>
      </c>
      <c r="C4" s="5" t="s">
        <v>9</v>
      </c>
      <c r="D4" s="5"/>
      <c r="E4" t="s">
        <v>1768</v>
      </c>
      <c r="G4" t="s">
        <v>791</v>
      </c>
      <c r="H4" t="s">
        <v>12</v>
      </c>
      <c r="J4" t="s">
        <v>1769</v>
      </c>
      <c r="L4" t="s">
        <v>1770</v>
      </c>
    </row>
    <row r="5" spans="1:22" x14ac:dyDescent="0.25">
      <c r="A5" s="5" t="s">
        <v>15</v>
      </c>
      <c r="B5" t="s">
        <v>1771</v>
      </c>
      <c r="C5" s="5" t="s">
        <v>17</v>
      </c>
      <c r="D5" s="5"/>
      <c r="E5" t="s">
        <v>67</v>
      </c>
      <c r="G5" t="s">
        <v>444</v>
      </c>
      <c r="H5" t="s">
        <v>20</v>
      </c>
      <c r="J5" t="s">
        <v>1772</v>
      </c>
      <c r="L5" t="s">
        <v>1773</v>
      </c>
    </row>
    <row r="6" spans="1:22" x14ac:dyDescent="0.25">
      <c r="A6" s="5" t="s">
        <v>23</v>
      </c>
      <c r="B6" t="s">
        <v>1774</v>
      </c>
      <c r="C6" s="5" t="s">
        <v>25</v>
      </c>
      <c r="D6" s="5"/>
      <c r="E6" t="s">
        <v>1775</v>
      </c>
      <c r="G6" t="s">
        <v>664</v>
      </c>
      <c r="H6" t="s">
        <v>28</v>
      </c>
      <c r="J6" t="s">
        <v>1776</v>
      </c>
      <c r="L6" t="s">
        <v>1777</v>
      </c>
    </row>
    <row r="7" spans="1:22" x14ac:dyDescent="0.25">
      <c r="A7" s="5" t="s">
        <v>29</v>
      </c>
      <c r="B7" t="s">
        <v>1778</v>
      </c>
      <c r="C7" s="5" t="s">
        <v>31</v>
      </c>
      <c r="D7" s="5"/>
      <c r="E7" t="s">
        <v>1779</v>
      </c>
      <c r="G7" t="s">
        <v>638</v>
      </c>
      <c r="H7" t="s">
        <v>34</v>
      </c>
      <c r="J7" t="s">
        <v>1780</v>
      </c>
      <c r="L7" t="s">
        <v>348</v>
      </c>
    </row>
    <row r="8" spans="1:22" x14ac:dyDescent="0.25">
      <c r="A8" s="5" t="s">
        <v>35</v>
      </c>
      <c r="B8" t="s">
        <v>36</v>
      </c>
      <c r="C8" s="5" t="s">
        <v>37</v>
      </c>
      <c r="D8" s="5"/>
      <c r="E8" t="s">
        <v>1781</v>
      </c>
      <c r="G8" t="s">
        <v>833</v>
      </c>
      <c r="H8" t="s">
        <v>40</v>
      </c>
      <c r="J8" t="s">
        <v>225</v>
      </c>
      <c r="L8" t="s">
        <v>247</v>
      </c>
    </row>
    <row r="9" spans="1:22" x14ac:dyDescent="0.25">
      <c r="A9" s="5" t="s">
        <v>41</v>
      </c>
      <c r="B9" t="s">
        <v>42</v>
      </c>
      <c r="C9" s="5" t="s">
        <v>47</v>
      </c>
      <c r="D9" s="5"/>
      <c r="E9" t="s">
        <v>1782</v>
      </c>
      <c r="J9" t="s">
        <v>1783</v>
      </c>
      <c r="L9" t="s">
        <v>1197</v>
      </c>
    </row>
    <row r="10" spans="1:22" x14ac:dyDescent="0.25">
      <c r="A10" s="5" t="s">
        <v>45</v>
      </c>
      <c r="B10" t="s">
        <v>521</v>
      </c>
      <c r="C10" s="5"/>
      <c r="D10" s="5"/>
      <c r="J10" t="s">
        <v>21</v>
      </c>
      <c r="L10" t="s">
        <v>1784</v>
      </c>
    </row>
    <row r="11" spans="1:22" x14ac:dyDescent="0.25">
      <c r="A11" s="5" t="s">
        <v>49</v>
      </c>
      <c r="B11" t="s">
        <v>323</v>
      </c>
    </row>
    <row r="12" spans="1:22" x14ac:dyDescent="0.25">
      <c r="A12" s="5" t="s">
        <v>51</v>
      </c>
      <c r="B12" t="s">
        <v>52</v>
      </c>
    </row>
    <row r="13" spans="1:22" x14ac:dyDescent="0.25">
      <c r="A13" s="5" t="s">
        <v>53</v>
      </c>
      <c r="B13" t="s">
        <v>1785</v>
      </c>
    </row>
    <row r="14" spans="1:22" x14ac:dyDescent="0.25">
      <c r="A14" s="5" t="s">
        <v>55</v>
      </c>
      <c r="B14" t="s">
        <v>1786</v>
      </c>
    </row>
    <row r="15" spans="1:22" x14ac:dyDescent="0.25">
      <c r="A15" s="5" t="s">
        <v>57</v>
      </c>
      <c r="B15" t="s">
        <v>1787</v>
      </c>
    </row>
    <row r="16" spans="1:22" x14ac:dyDescent="0.25">
      <c r="A16" s="5" t="s">
        <v>59</v>
      </c>
      <c r="B16" t="s">
        <v>1788</v>
      </c>
    </row>
    <row r="17" spans="1:22" x14ac:dyDescent="0.25">
      <c r="A17" s="5" t="s">
        <v>61</v>
      </c>
      <c r="B17" t="s">
        <v>1789</v>
      </c>
    </row>
    <row r="18" spans="1:22" x14ac:dyDescent="0.25">
      <c r="A18" s="3"/>
      <c r="B18" s="4"/>
      <c r="C18" s="4"/>
      <c r="D18" s="4"/>
      <c r="E18" s="4"/>
      <c r="F18" s="4"/>
      <c r="G18" s="4"/>
      <c r="H18" s="4"/>
      <c r="I18" s="4"/>
      <c r="J18" s="4"/>
      <c r="K18" s="4"/>
      <c r="L18" s="4"/>
      <c r="M18" s="4"/>
      <c r="N18" s="4"/>
      <c r="O18" s="4"/>
      <c r="P18" s="4"/>
      <c r="Q18" s="4"/>
      <c r="R18" s="4"/>
      <c r="S18" s="4"/>
      <c r="T18" s="4"/>
      <c r="U18" s="4"/>
      <c r="V18" s="4"/>
    </row>
    <row r="19" spans="1:22"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row>
    <row r="20" spans="1:22" x14ac:dyDescent="0.25">
      <c r="A20" s="5" t="s">
        <v>65</v>
      </c>
      <c r="B20" s="5" t="s">
        <v>66</v>
      </c>
      <c r="C20">
        <v>3706</v>
      </c>
      <c r="D20">
        <v>3478</v>
      </c>
      <c r="E20">
        <v>2935</v>
      </c>
      <c r="F20">
        <v>2586</v>
      </c>
      <c r="G20">
        <v>2599</v>
      </c>
      <c r="H20">
        <v>2395</v>
      </c>
      <c r="I20">
        <v>2561</v>
      </c>
      <c r="J20">
        <v>2442</v>
      </c>
      <c r="K20">
        <v>2371</v>
      </c>
      <c r="L20">
        <v>2195</v>
      </c>
      <c r="M20">
        <v>1973</v>
      </c>
      <c r="N20">
        <v>2102</v>
      </c>
      <c r="O20">
        <v>2329</v>
      </c>
      <c r="P20">
        <v>2144</v>
      </c>
      <c r="Q20">
        <v>2090</v>
      </c>
      <c r="R20">
        <v>1998</v>
      </c>
      <c r="S20">
        <v>1834</v>
      </c>
      <c r="T20">
        <v>1804</v>
      </c>
      <c r="U20">
        <v>1581</v>
      </c>
      <c r="V20">
        <v>1536</v>
      </c>
    </row>
    <row r="21" spans="1:22" x14ac:dyDescent="0.25">
      <c r="A21" s="5" t="s">
        <v>68</v>
      </c>
      <c r="B21" s="5" t="s">
        <v>69</v>
      </c>
      <c r="C21">
        <v>705</v>
      </c>
      <c r="D21">
        <v>730.5</v>
      </c>
      <c r="E21">
        <v>643</v>
      </c>
      <c r="F21">
        <v>693.7</v>
      </c>
      <c r="G21">
        <v>520.5</v>
      </c>
      <c r="H21">
        <v>482.8</v>
      </c>
      <c r="I21">
        <v>528.1</v>
      </c>
      <c r="J21">
        <v>498</v>
      </c>
      <c r="K21">
        <v>496.6</v>
      </c>
      <c r="L21">
        <v>430.9</v>
      </c>
      <c r="M21">
        <v>290.39999999999998</v>
      </c>
      <c r="N21">
        <v>360.7</v>
      </c>
      <c r="O21">
        <v>335.4</v>
      </c>
      <c r="P21">
        <v>330.4</v>
      </c>
      <c r="Q21">
        <v>311.60000000000002</v>
      </c>
      <c r="R21">
        <v>281.10000000000002</v>
      </c>
      <c r="S21">
        <v>213.8</v>
      </c>
      <c r="T21">
        <v>301.10000000000002</v>
      </c>
      <c r="U21">
        <v>308.60000000000002</v>
      </c>
      <c r="V21">
        <v>334.4</v>
      </c>
    </row>
    <row r="22" spans="1:22" x14ac:dyDescent="0.25">
      <c r="A22" s="5" t="s">
        <v>70</v>
      </c>
      <c r="B22" s="5" t="s">
        <v>71</v>
      </c>
      <c r="C22">
        <v>-115</v>
      </c>
      <c r="D22">
        <v>-60.1</v>
      </c>
      <c r="E22">
        <v>-136.9</v>
      </c>
      <c r="F22">
        <v>-112.3</v>
      </c>
      <c r="G22">
        <v>-86.7</v>
      </c>
      <c r="H22">
        <v>-108.1</v>
      </c>
      <c r="I22">
        <v>-187.4</v>
      </c>
      <c r="J22">
        <v>-131.9</v>
      </c>
      <c r="K22">
        <v>-149.30000000000001</v>
      </c>
      <c r="L22">
        <v>-152.19999999999999</v>
      </c>
      <c r="M22">
        <v>-89.2</v>
      </c>
      <c r="N22">
        <v>-87.4</v>
      </c>
      <c r="O22">
        <v>-37.799999999999997</v>
      </c>
      <c r="P22">
        <v>9.8000000000000007</v>
      </c>
      <c r="Q22">
        <v>-21.2</v>
      </c>
      <c r="R22">
        <v>-15.2</v>
      </c>
      <c r="S22">
        <v>1.3</v>
      </c>
      <c r="T22">
        <v>-336.2</v>
      </c>
      <c r="U22">
        <v>-138.4</v>
      </c>
      <c r="V22">
        <v>-68.5</v>
      </c>
    </row>
    <row r="23" spans="1:22" x14ac:dyDescent="0.25">
      <c r="A23" s="5" t="s">
        <v>72</v>
      </c>
      <c r="B23" s="5" t="s">
        <v>73</v>
      </c>
      <c r="C23">
        <v>590</v>
      </c>
      <c r="D23">
        <v>670.4</v>
      </c>
      <c r="E23">
        <v>506.1</v>
      </c>
      <c r="F23">
        <v>581.4</v>
      </c>
      <c r="G23">
        <v>433.8</v>
      </c>
      <c r="H23">
        <v>374.7</v>
      </c>
      <c r="I23">
        <v>340.7</v>
      </c>
      <c r="J23">
        <v>366.1</v>
      </c>
      <c r="K23">
        <v>347.3</v>
      </c>
      <c r="L23">
        <v>278.7</v>
      </c>
      <c r="M23">
        <v>201.2</v>
      </c>
      <c r="N23">
        <v>273.3</v>
      </c>
      <c r="O23">
        <v>297.60000000000002</v>
      </c>
      <c r="P23">
        <v>340.2</v>
      </c>
      <c r="Q23">
        <v>290.39999999999998</v>
      </c>
      <c r="R23">
        <v>265.89999999999998</v>
      </c>
      <c r="S23">
        <v>215.1</v>
      </c>
      <c r="T23">
        <v>-35.1</v>
      </c>
      <c r="U23">
        <v>170.2</v>
      </c>
      <c r="V23">
        <v>265.89999999999998</v>
      </c>
    </row>
    <row r="24" spans="1:22" x14ac:dyDescent="0.25">
      <c r="A24" s="5" t="s">
        <v>74</v>
      </c>
      <c r="B24" s="5" t="s">
        <v>75</v>
      </c>
      <c r="C24">
        <v>135.69999999999999</v>
      </c>
      <c r="D24">
        <v>164.7</v>
      </c>
      <c r="E24">
        <v>146.4</v>
      </c>
      <c r="F24">
        <v>181.1</v>
      </c>
      <c r="G24">
        <v>136.80000000000001</v>
      </c>
      <c r="H24">
        <v>122.9</v>
      </c>
      <c r="I24">
        <v>105</v>
      </c>
      <c r="J24">
        <v>114.5</v>
      </c>
      <c r="K24">
        <v>96.5</v>
      </c>
      <c r="L24">
        <v>7.2</v>
      </c>
      <c r="M24">
        <v>43.9</v>
      </c>
      <c r="N24">
        <v>93.1</v>
      </c>
      <c r="O24">
        <v>83.9</v>
      </c>
      <c r="P24">
        <v>111.3</v>
      </c>
      <c r="Q24">
        <v>123.9</v>
      </c>
      <c r="R24">
        <v>120.9</v>
      </c>
      <c r="S24">
        <v>93.3</v>
      </c>
      <c r="T24">
        <v>79.400000000000006</v>
      </c>
      <c r="U24">
        <v>60.7</v>
      </c>
      <c r="V24">
        <v>125.2</v>
      </c>
    </row>
    <row r="25" spans="1:22" x14ac:dyDescent="0.25">
      <c r="A25" s="5" t="s">
        <v>76</v>
      </c>
      <c r="B25" s="5" t="s">
        <v>77</v>
      </c>
      <c r="C25">
        <v>454.3</v>
      </c>
      <c r="D25">
        <v>505.7</v>
      </c>
      <c r="E25">
        <v>359.7</v>
      </c>
      <c r="F25">
        <v>400.3</v>
      </c>
      <c r="G25">
        <v>297</v>
      </c>
      <c r="H25">
        <v>251.8</v>
      </c>
      <c r="I25">
        <v>235.7</v>
      </c>
      <c r="J25">
        <v>251.6</v>
      </c>
      <c r="K25">
        <v>250.8</v>
      </c>
      <c r="L25">
        <v>271.5</v>
      </c>
      <c r="M25">
        <v>157.30000000000001</v>
      </c>
      <c r="N25">
        <v>180.2</v>
      </c>
      <c r="O25">
        <v>213.7</v>
      </c>
      <c r="P25">
        <v>228.9</v>
      </c>
      <c r="Q25">
        <v>161.5</v>
      </c>
      <c r="R25">
        <v>138.4</v>
      </c>
      <c r="S25">
        <v>116.2</v>
      </c>
      <c r="T25">
        <v>-119.5</v>
      </c>
      <c r="U25">
        <v>102.5</v>
      </c>
      <c r="V25">
        <v>129.80000000000001</v>
      </c>
    </row>
    <row r="26" spans="1:22" x14ac:dyDescent="0.25">
      <c r="A26" s="5" t="s">
        <v>78</v>
      </c>
      <c r="B26" s="5" t="s">
        <v>79</v>
      </c>
      <c r="C26">
        <v>-33.6</v>
      </c>
      <c r="D26">
        <v>-31.8</v>
      </c>
      <c r="E26">
        <v>-29.5</v>
      </c>
      <c r="F26">
        <v>-24.9</v>
      </c>
      <c r="G26">
        <v>-20.5</v>
      </c>
      <c r="H26">
        <v>-17.100000000000001</v>
      </c>
      <c r="I26">
        <v>-14.7</v>
      </c>
      <c r="J26">
        <v>-13.3</v>
      </c>
      <c r="K26">
        <v>-10.4</v>
      </c>
      <c r="L26">
        <v>-8.6</v>
      </c>
      <c r="M26">
        <v>-7.3</v>
      </c>
      <c r="N26">
        <v>-7.2</v>
      </c>
      <c r="O26">
        <v>-5</v>
      </c>
      <c r="P26">
        <v>0.4</v>
      </c>
      <c r="Q26">
        <v>-0.3</v>
      </c>
      <c r="R26">
        <v>-2</v>
      </c>
      <c r="S26">
        <v>-1</v>
      </c>
      <c r="T26">
        <v>-1.3</v>
      </c>
      <c r="U26">
        <v>-1.4</v>
      </c>
      <c r="V26">
        <v>-0.8</v>
      </c>
    </row>
    <row r="27" spans="1:22" x14ac:dyDescent="0.25">
      <c r="A27" s="5" t="s">
        <v>80</v>
      </c>
      <c r="B27" s="5" t="s">
        <v>81</v>
      </c>
      <c r="C27">
        <v>420.7</v>
      </c>
      <c r="D27">
        <v>473.9</v>
      </c>
      <c r="E27">
        <v>330.2</v>
      </c>
      <c r="F27">
        <v>375.4</v>
      </c>
      <c r="G27">
        <v>276.5</v>
      </c>
      <c r="H27">
        <v>234.7</v>
      </c>
      <c r="I27">
        <v>221</v>
      </c>
      <c r="J27">
        <v>238.3</v>
      </c>
      <c r="K27">
        <v>240.4</v>
      </c>
      <c r="L27">
        <v>262.89999999999998</v>
      </c>
      <c r="M27">
        <v>150</v>
      </c>
      <c r="N27">
        <v>173</v>
      </c>
      <c r="O27">
        <v>208.7</v>
      </c>
      <c r="P27">
        <v>229.3</v>
      </c>
      <c r="Q27">
        <v>161.19999999999999</v>
      </c>
      <c r="R27">
        <v>136.4</v>
      </c>
      <c r="S27">
        <v>115.2</v>
      </c>
      <c r="T27">
        <v>-120.8</v>
      </c>
      <c r="U27">
        <v>101.1</v>
      </c>
      <c r="V27">
        <v>129</v>
      </c>
    </row>
    <row r="28" spans="1:22" x14ac:dyDescent="0.25">
      <c r="A28" s="5" t="s">
        <v>82</v>
      </c>
      <c r="B28" s="5" t="s">
        <v>83</v>
      </c>
      <c r="C28">
        <v>1244</v>
      </c>
      <c r="D28">
        <v>1326</v>
      </c>
      <c r="E28">
        <v>1053</v>
      </c>
      <c r="F28">
        <v>1175</v>
      </c>
      <c r="G28">
        <v>921</v>
      </c>
      <c r="H28">
        <v>931.9</v>
      </c>
      <c r="I28">
        <v>1303</v>
      </c>
      <c r="J28">
        <v>1500</v>
      </c>
      <c r="K28">
        <v>1459</v>
      </c>
      <c r="L28">
        <v>2394</v>
      </c>
      <c r="M28">
        <v>2512</v>
      </c>
      <c r="N28">
        <v>1568</v>
      </c>
      <c r="O28">
        <v>1100</v>
      </c>
      <c r="P28">
        <v>915.3</v>
      </c>
      <c r="Q28">
        <v>852.8</v>
      </c>
      <c r="R28">
        <v>950</v>
      </c>
      <c r="S28">
        <v>937.2</v>
      </c>
      <c r="T28">
        <v>870.5</v>
      </c>
      <c r="U28">
        <v>401.5</v>
      </c>
      <c r="V28">
        <v>264.10000000000002</v>
      </c>
    </row>
    <row r="29" spans="1:22" x14ac:dyDescent="0.25">
      <c r="A29" s="5" t="s">
        <v>84</v>
      </c>
      <c r="B29" s="5" t="s">
        <v>85</v>
      </c>
      <c r="C29">
        <v>11305</v>
      </c>
      <c r="D29">
        <v>10067</v>
      </c>
      <c r="E29">
        <v>9738</v>
      </c>
      <c r="F29">
        <v>7661</v>
      </c>
      <c r="G29">
        <v>7893</v>
      </c>
      <c r="H29">
        <v>8050</v>
      </c>
      <c r="I29">
        <v>8177</v>
      </c>
      <c r="J29">
        <v>8092</v>
      </c>
      <c r="K29">
        <v>7717</v>
      </c>
      <c r="L29">
        <v>6734</v>
      </c>
      <c r="M29">
        <v>6089</v>
      </c>
      <c r="N29">
        <v>4896</v>
      </c>
      <c r="O29">
        <v>4598</v>
      </c>
      <c r="P29">
        <v>3363</v>
      </c>
      <c r="Q29">
        <v>3080</v>
      </c>
      <c r="R29">
        <v>2650</v>
      </c>
      <c r="S29">
        <v>2645</v>
      </c>
      <c r="T29">
        <v>2699</v>
      </c>
      <c r="U29">
        <v>3223</v>
      </c>
      <c r="V29">
        <v>2729</v>
      </c>
    </row>
    <row r="30" spans="1:22" x14ac:dyDescent="0.25">
      <c r="A30" s="5" t="s">
        <v>86</v>
      </c>
      <c r="B30" s="5" t="s">
        <v>87</v>
      </c>
      <c r="C30">
        <v>12627</v>
      </c>
      <c r="D30">
        <v>11449</v>
      </c>
      <c r="E30">
        <v>10832</v>
      </c>
      <c r="F30">
        <v>8873</v>
      </c>
      <c r="G30">
        <v>8847</v>
      </c>
      <c r="H30">
        <v>9013</v>
      </c>
      <c r="I30">
        <v>9523</v>
      </c>
      <c r="J30">
        <v>9641</v>
      </c>
      <c r="K30">
        <v>9224</v>
      </c>
      <c r="L30">
        <v>9171</v>
      </c>
      <c r="M30">
        <v>8657</v>
      </c>
      <c r="N30">
        <v>6494</v>
      </c>
      <c r="O30">
        <v>5705</v>
      </c>
      <c r="P30">
        <v>4295</v>
      </c>
      <c r="Q30">
        <v>3952</v>
      </c>
      <c r="R30">
        <v>3650</v>
      </c>
      <c r="S30">
        <v>3636</v>
      </c>
      <c r="T30">
        <v>3621</v>
      </c>
      <c r="U30">
        <v>3672</v>
      </c>
      <c r="V30">
        <v>3043</v>
      </c>
    </row>
    <row r="31" spans="1:22" x14ac:dyDescent="0.25">
      <c r="A31" s="5" t="s">
        <v>88</v>
      </c>
      <c r="B31" s="5" t="s">
        <v>89</v>
      </c>
      <c r="C31">
        <v>1455</v>
      </c>
      <c r="D31">
        <v>1415</v>
      </c>
      <c r="E31">
        <v>1260</v>
      </c>
      <c r="F31">
        <v>918.9</v>
      </c>
      <c r="G31">
        <v>1105</v>
      </c>
      <c r="H31">
        <v>819.1</v>
      </c>
      <c r="I31">
        <v>901.3</v>
      </c>
      <c r="J31">
        <v>799.3</v>
      </c>
      <c r="K31">
        <v>861</v>
      </c>
      <c r="L31">
        <v>822.8</v>
      </c>
      <c r="M31">
        <v>715.5</v>
      </c>
      <c r="N31">
        <v>1204</v>
      </c>
      <c r="O31">
        <v>1155</v>
      </c>
      <c r="P31">
        <v>707.7</v>
      </c>
      <c r="Q31">
        <v>643.20000000000005</v>
      </c>
      <c r="R31" t="s">
        <v>67</v>
      </c>
      <c r="S31" t="s">
        <v>67</v>
      </c>
      <c r="T31" t="s">
        <v>67</v>
      </c>
      <c r="U31" t="s">
        <v>67</v>
      </c>
      <c r="V31" t="s">
        <v>67</v>
      </c>
    </row>
    <row r="32" spans="1:22" x14ac:dyDescent="0.25">
      <c r="A32" s="5" t="s">
        <v>90</v>
      </c>
      <c r="B32" s="5" t="s">
        <v>91</v>
      </c>
      <c r="C32">
        <v>6549</v>
      </c>
      <c r="D32">
        <v>5657</v>
      </c>
      <c r="E32">
        <v>5544</v>
      </c>
      <c r="F32">
        <v>4113</v>
      </c>
      <c r="G32">
        <v>4231</v>
      </c>
      <c r="H32">
        <v>4908</v>
      </c>
      <c r="I32">
        <v>5523</v>
      </c>
      <c r="J32">
        <v>5896</v>
      </c>
      <c r="K32">
        <v>5513</v>
      </c>
      <c r="L32">
        <v>5608</v>
      </c>
      <c r="M32">
        <v>5359</v>
      </c>
      <c r="N32">
        <v>2780</v>
      </c>
      <c r="O32">
        <v>2056</v>
      </c>
      <c r="P32">
        <v>1241</v>
      </c>
      <c r="Q32">
        <v>1151</v>
      </c>
      <c r="R32" t="s">
        <v>67</v>
      </c>
      <c r="S32" t="s">
        <v>67</v>
      </c>
      <c r="T32" t="s">
        <v>67</v>
      </c>
      <c r="U32" t="s">
        <v>67</v>
      </c>
      <c r="V32" t="s">
        <v>67</v>
      </c>
    </row>
    <row r="33" spans="1:22" x14ac:dyDescent="0.25">
      <c r="A33" s="5" t="s">
        <v>92</v>
      </c>
      <c r="B33" s="5" t="s">
        <v>93</v>
      </c>
      <c r="C33">
        <v>8004</v>
      </c>
      <c r="D33">
        <v>7081</v>
      </c>
      <c r="E33">
        <v>6804</v>
      </c>
      <c r="F33">
        <v>5031</v>
      </c>
      <c r="G33">
        <v>5336</v>
      </c>
      <c r="H33">
        <v>5727</v>
      </c>
      <c r="I33">
        <v>6425</v>
      </c>
      <c r="J33">
        <v>6695</v>
      </c>
      <c r="K33">
        <v>6374</v>
      </c>
      <c r="L33">
        <v>6431</v>
      </c>
      <c r="M33">
        <v>6074</v>
      </c>
      <c r="N33">
        <v>3984</v>
      </c>
      <c r="O33">
        <v>3211</v>
      </c>
      <c r="P33">
        <v>1948</v>
      </c>
      <c r="Q33">
        <v>1794</v>
      </c>
      <c r="R33">
        <v>1607</v>
      </c>
      <c r="S33">
        <v>1705</v>
      </c>
      <c r="T33">
        <v>1804</v>
      </c>
      <c r="U33">
        <v>1702</v>
      </c>
      <c r="V33">
        <v>2019</v>
      </c>
    </row>
    <row r="34" spans="1:22" x14ac:dyDescent="0.25">
      <c r="A34" s="5" t="s">
        <v>78</v>
      </c>
      <c r="B34" s="5" t="s">
        <v>79</v>
      </c>
      <c r="C34">
        <v>180.1</v>
      </c>
      <c r="D34">
        <v>187.7</v>
      </c>
      <c r="E34">
        <v>160.6</v>
      </c>
      <c r="F34">
        <v>101.1</v>
      </c>
      <c r="G34">
        <v>74.400000000000006</v>
      </c>
      <c r="H34">
        <v>64.900000000000006</v>
      </c>
      <c r="I34">
        <v>45.7</v>
      </c>
      <c r="J34">
        <v>35.700000000000003</v>
      </c>
      <c r="K34">
        <v>29.4</v>
      </c>
      <c r="L34">
        <v>21.2</v>
      </c>
      <c r="M34">
        <v>34.299999999999997</v>
      </c>
      <c r="N34">
        <v>60.2</v>
      </c>
      <c r="O34">
        <v>33</v>
      </c>
      <c r="P34">
        <v>22.1</v>
      </c>
      <c r="Q34">
        <v>15.4</v>
      </c>
      <c r="R34">
        <v>12.2</v>
      </c>
      <c r="S34">
        <v>11.6</v>
      </c>
      <c r="T34">
        <v>12.9</v>
      </c>
      <c r="U34">
        <v>5.5</v>
      </c>
      <c r="V34">
        <v>4.8</v>
      </c>
    </row>
    <row r="35" spans="1:22" x14ac:dyDescent="0.25">
      <c r="A35" s="5" t="s">
        <v>94</v>
      </c>
      <c r="B35" s="5" t="s">
        <v>95</v>
      </c>
      <c r="C35">
        <v>4443</v>
      </c>
      <c r="D35">
        <v>4180</v>
      </c>
      <c r="E35">
        <v>3868</v>
      </c>
      <c r="F35">
        <v>3740</v>
      </c>
      <c r="G35">
        <v>3437</v>
      </c>
      <c r="H35">
        <v>3221</v>
      </c>
      <c r="I35">
        <v>3053</v>
      </c>
      <c r="J35">
        <v>2910</v>
      </c>
      <c r="K35">
        <v>2821</v>
      </c>
      <c r="L35">
        <v>2718</v>
      </c>
      <c r="M35">
        <v>2549</v>
      </c>
      <c r="N35">
        <v>2450</v>
      </c>
      <c r="O35">
        <v>2460</v>
      </c>
      <c r="P35">
        <v>2324</v>
      </c>
      <c r="Q35">
        <v>2143</v>
      </c>
      <c r="R35">
        <v>2031</v>
      </c>
      <c r="S35">
        <v>1920</v>
      </c>
      <c r="T35">
        <v>1803</v>
      </c>
      <c r="U35">
        <v>1964</v>
      </c>
      <c r="V35">
        <v>1019</v>
      </c>
    </row>
    <row r="36" spans="1:22" x14ac:dyDescent="0.25">
      <c r="A36" s="5" t="s">
        <v>96</v>
      </c>
      <c r="B36" s="5" t="s">
        <v>97</v>
      </c>
      <c r="C36">
        <v>12627</v>
      </c>
      <c r="D36">
        <v>11449</v>
      </c>
      <c r="E36">
        <v>10832</v>
      </c>
      <c r="F36">
        <v>8873</v>
      </c>
      <c r="G36">
        <v>8847</v>
      </c>
      <c r="H36">
        <v>9013</v>
      </c>
      <c r="I36">
        <v>9523</v>
      </c>
      <c r="J36">
        <v>9641</v>
      </c>
      <c r="K36">
        <v>9224</v>
      </c>
      <c r="L36">
        <v>9171</v>
      </c>
      <c r="M36">
        <v>8657</v>
      </c>
      <c r="N36">
        <v>6494</v>
      </c>
      <c r="O36">
        <v>5705</v>
      </c>
      <c r="P36">
        <v>4295</v>
      </c>
      <c r="Q36">
        <v>3952</v>
      </c>
      <c r="R36">
        <v>3650</v>
      </c>
      <c r="S36">
        <v>3636</v>
      </c>
      <c r="T36">
        <v>3621</v>
      </c>
      <c r="U36">
        <v>3672</v>
      </c>
      <c r="V36">
        <v>3043</v>
      </c>
    </row>
    <row r="37" spans="1:22" x14ac:dyDescent="0.25">
      <c r="A37" s="5" t="s">
        <v>98</v>
      </c>
      <c r="B37" s="5" t="s">
        <v>99</v>
      </c>
      <c r="C37">
        <v>92.39</v>
      </c>
      <c r="D37">
        <v>92.39</v>
      </c>
      <c r="E37">
        <v>92.39</v>
      </c>
      <c r="F37">
        <v>92.36</v>
      </c>
      <c r="G37">
        <v>92.31</v>
      </c>
      <c r="H37">
        <v>92.27</v>
      </c>
      <c r="I37">
        <v>92.29</v>
      </c>
      <c r="J37">
        <v>92.21</v>
      </c>
      <c r="K37">
        <v>91.96</v>
      </c>
      <c r="L37">
        <v>91.9</v>
      </c>
      <c r="M37">
        <v>91.8</v>
      </c>
      <c r="N37">
        <v>91.7</v>
      </c>
      <c r="O37">
        <v>91.6</v>
      </c>
      <c r="P37">
        <v>91.5</v>
      </c>
      <c r="Q37">
        <v>91.2</v>
      </c>
      <c r="R37">
        <v>90.5</v>
      </c>
      <c r="S37">
        <v>90.2</v>
      </c>
      <c r="T37">
        <v>90.1</v>
      </c>
      <c r="U37">
        <v>90.1</v>
      </c>
      <c r="V37" t="s">
        <v>67</v>
      </c>
    </row>
    <row r="38" spans="1:22" x14ac:dyDescent="0.25">
      <c r="A38" s="5" t="s">
        <v>100</v>
      </c>
      <c r="B38" s="5" t="s">
        <v>101</v>
      </c>
      <c r="C38">
        <v>924.7</v>
      </c>
      <c r="D38">
        <v>924.7</v>
      </c>
      <c r="E38">
        <v>924.7</v>
      </c>
      <c r="F38">
        <v>924.3</v>
      </c>
      <c r="G38">
        <v>923.1</v>
      </c>
      <c r="H38">
        <v>922.7</v>
      </c>
      <c r="I38">
        <v>922.1</v>
      </c>
      <c r="J38">
        <v>921.3</v>
      </c>
      <c r="K38">
        <v>918.8</v>
      </c>
      <c r="L38">
        <v>918.4</v>
      </c>
      <c r="M38">
        <v>917.7</v>
      </c>
      <c r="N38">
        <v>916.1</v>
      </c>
      <c r="O38">
        <v>914.6</v>
      </c>
      <c r="P38">
        <v>913.7</v>
      </c>
      <c r="Q38">
        <v>910.8</v>
      </c>
      <c r="R38">
        <v>905.2</v>
      </c>
      <c r="S38">
        <v>903.6</v>
      </c>
      <c r="T38">
        <v>902.1</v>
      </c>
      <c r="U38">
        <v>901.1</v>
      </c>
      <c r="V38" t="s">
        <v>67</v>
      </c>
    </row>
    <row r="39" spans="1:22" x14ac:dyDescent="0.25">
      <c r="A39" s="5" t="s">
        <v>102</v>
      </c>
      <c r="B39" s="5" t="s">
        <v>103</v>
      </c>
      <c r="C39">
        <v>6.39</v>
      </c>
      <c r="D39">
        <v>7.26</v>
      </c>
      <c r="E39">
        <v>5.48</v>
      </c>
      <c r="F39">
        <v>6.3</v>
      </c>
      <c r="G39">
        <v>4.7</v>
      </c>
      <c r="H39">
        <v>4.0599999999999996</v>
      </c>
      <c r="I39">
        <v>3.69</v>
      </c>
      <c r="J39">
        <v>3.97</v>
      </c>
      <c r="K39">
        <v>3.78</v>
      </c>
      <c r="L39">
        <v>3.03</v>
      </c>
      <c r="M39">
        <v>2.19</v>
      </c>
      <c r="N39">
        <v>2.98</v>
      </c>
      <c r="O39">
        <v>3.25</v>
      </c>
      <c r="P39">
        <v>3.72</v>
      </c>
      <c r="Q39">
        <v>3.18</v>
      </c>
      <c r="R39">
        <v>2.94</v>
      </c>
      <c r="S39">
        <v>2.38</v>
      </c>
      <c r="T39">
        <v>-0.39</v>
      </c>
      <c r="U39">
        <v>1.89</v>
      </c>
      <c r="V39" t="s">
        <v>67</v>
      </c>
    </row>
    <row r="40" spans="1:22" x14ac:dyDescent="0.25">
      <c r="A40" s="5" t="s">
        <v>104</v>
      </c>
      <c r="B40" s="5" t="s">
        <v>105</v>
      </c>
      <c r="C40">
        <v>4.55</v>
      </c>
      <c r="D40">
        <v>5.13</v>
      </c>
      <c r="E40">
        <v>3.57</v>
      </c>
      <c r="F40">
        <v>4.07</v>
      </c>
      <c r="G40">
        <v>3</v>
      </c>
      <c r="H40">
        <v>2.54</v>
      </c>
      <c r="I40">
        <v>2.4</v>
      </c>
      <c r="J40">
        <v>2.59</v>
      </c>
      <c r="K40">
        <v>2.62</v>
      </c>
      <c r="L40">
        <v>2.86</v>
      </c>
      <c r="M40">
        <v>1.64</v>
      </c>
      <c r="N40">
        <v>1.89</v>
      </c>
      <c r="O40">
        <v>2.2799999999999998</v>
      </c>
      <c r="P40">
        <v>2.5099999999999998</v>
      </c>
      <c r="Q40">
        <v>1.78</v>
      </c>
      <c r="R40">
        <v>1.51</v>
      </c>
      <c r="S40">
        <v>1.28</v>
      </c>
      <c r="T40">
        <v>-1.34</v>
      </c>
      <c r="U40">
        <v>1.1200000000000001</v>
      </c>
      <c r="V40">
        <v>2.16</v>
      </c>
    </row>
    <row r="41" spans="1:22" x14ac:dyDescent="0.25">
      <c r="A41" s="5" t="s">
        <v>106</v>
      </c>
      <c r="B41" s="5" t="s">
        <v>107</v>
      </c>
      <c r="C41">
        <v>4.54</v>
      </c>
      <c r="D41">
        <v>5.1100000000000003</v>
      </c>
      <c r="E41">
        <v>3.56</v>
      </c>
      <c r="F41">
        <v>4.0599999999999996</v>
      </c>
      <c r="G41">
        <v>2.99</v>
      </c>
      <c r="H41">
        <v>2.54</v>
      </c>
      <c r="I41">
        <v>2.39</v>
      </c>
      <c r="J41">
        <v>2.58</v>
      </c>
      <c r="K41">
        <v>2.6</v>
      </c>
      <c r="L41">
        <v>2.85</v>
      </c>
      <c r="M41">
        <v>1.63</v>
      </c>
      <c r="N41">
        <v>1.87</v>
      </c>
      <c r="O41">
        <v>2.2599999999999998</v>
      </c>
      <c r="P41">
        <v>2.48</v>
      </c>
      <c r="Q41">
        <v>1.75</v>
      </c>
      <c r="R41">
        <v>1.48</v>
      </c>
      <c r="S41">
        <v>1.26</v>
      </c>
      <c r="T41">
        <v>-1.33</v>
      </c>
      <c r="U41">
        <v>1.1200000000000001</v>
      </c>
      <c r="V41">
        <v>2.16</v>
      </c>
    </row>
    <row r="42" spans="1:22" x14ac:dyDescent="0.25">
      <c r="A42" s="5" t="s">
        <v>108</v>
      </c>
      <c r="B42" s="5" t="s">
        <v>109</v>
      </c>
      <c r="C42" t="s">
        <v>67</v>
      </c>
      <c r="D42">
        <v>2</v>
      </c>
      <c r="E42">
        <v>1.5</v>
      </c>
      <c r="F42">
        <v>1.5</v>
      </c>
      <c r="G42">
        <v>1.35</v>
      </c>
      <c r="H42">
        <v>1.35</v>
      </c>
      <c r="I42">
        <v>1.25</v>
      </c>
      <c r="J42">
        <v>1.25</v>
      </c>
      <c r="K42">
        <v>1.25</v>
      </c>
      <c r="L42">
        <v>1.25</v>
      </c>
      <c r="M42">
        <v>1.1499999999999999</v>
      </c>
      <c r="N42">
        <v>1.1499999999999999</v>
      </c>
      <c r="O42">
        <v>1.1499999999999999</v>
      </c>
      <c r="P42">
        <v>1.1499999999999999</v>
      </c>
      <c r="Q42">
        <v>0.9</v>
      </c>
      <c r="R42">
        <v>0.75</v>
      </c>
      <c r="S42">
        <v>0.44</v>
      </c>
      <c r="T42" t="s">
        <v>67</v>
      </c>
      <c r="U42">
        <v>0.4</v>
      </c>
      <c r="V42" t="s">
        <v>67</v>
      </c>
    </row>
    <row r="43" spans="1:22" x14ac:dyDescent="0.25">
      <c r="A43" s="5" t="s">
        <v>110</v>
      </c>
      <c r="B43" s="5" t="s">
        <v>111</v>
      </c>
      <c r="C43">
        <v>184.9</v>
      </c>
      <c r="D43">
        <v>184.9</v>
      </c>
      <c r="E43">
        <v>138.69999999999999</v>
      </c>
      <c r="F43">
        <v>138.69999999999999</v>
      </c>
      <c r="G43">
        <v>124.7</v>
      </c>
      <c r="H43">
        <v>124.6</v>
      </c>
      <c r="I43">
        <v>115.3</v>
      </c>
      <c r="J43">
        <v>115.5</v>
      </c>
      <c r="K43">
        <v>115.4</v>
      </c>
      <c r="L43">
        <v>115.6</v>
      </c>
      <c r="M43">
        <v>106.2</v>
      </c>
      <c r="N43">
        <v>105.6</v>
      </c>
      <c r="O43">
        <v>105.3</v>
      </c>
      <c r="P43">
        <v>105.2</v>
      </c>
      <c r="Q43">
        <v>82.1</v>
      </c>
      <c r="R43">
        <v>68</v>
      </c>
      <c r="S43">
        <v>39.700000000000003</v>
      </c>
      <c r="T43" t="s">
        <v>67</v>
      </c>
      <c r="U43">
        <v>36</v>
      </c>
      <c r="V43" t="s">
        <v>67</v>
      </c>
    </row>
    <row r="44" spans="1:22" x14ac:dyDescent="0.25">
      <c r="A44" s="5" t="s">
        <v>65</v>
      </c>
      <c r="B44" s="5" t="s">
        <v>66</v>
      </c>
      <c r="C44">
        <v>40.11</v>
      </c>
      <c r="D44">
        <v>37.65</v>
      </c>
      <c r="E44">
        <v>31.76</v>
      </c>
      <c r="F44">
        <v>28</v>
      </c>
      <c r="G44">
        <v>28.15</v>
      </c>
      <c r="H44">
        <v>25.95</v>
      </c>
      <c r="I44">
        <v>27.75</v>
      </c>
      <c r="J44">
        <v>26.48</v>
      </c>
      <c r="K44">
        <v>25.79</v>
      </c>
      <c r="L44">
        <v>23.88</v>
      </c>
      <c r="M44">
        <v>21.49</v>
      </c>
      <c r="N44">
        <v>22.92</v>
      </c>
      <c r="O44">
        <v>25.43</v>
      </c>
      <c r="P44">
        <v>23.43</v>
      </c>
      <c r="Q44">
        <v>22.91</v>
      </c>
      <c r="R44">
        <v>22.08</v>
      </c>
      <c r="S44">
        <v>20.34</v>
      </c>
      <c r="T44">
        <v>20.02</v>
      </c>
      <c r="U44">
        <v>17.54</v>
      </c>
      <c r="V44" t="s">
        <v>67</v>
      </c>
    </row>
    <row r="45" spans="1:22" x14ac:dyDescent="0.25">
      <c r="A45" s="5" t="s">
        <v>112</v>
      </c>
      <c r="B45" s="5" t="s">
        <v>113</v>
      </c>
      <c r="C45">
        <v>48.09</v>
      </c>
      <c r="D45">
        <v>45.25</v>
      </c>
      <c r="E45">
        <v>41.87</v>
      </c>
      <c r="F45">
        <v>40.5</v>
      </c>
      <c r="G45">
        <v>37.24</v>
      </c>
      <c r="H45">
        <v>34.909999999999997</v>
      </c>
      <c r="I45">
        <v>33.08</v>
      </c>
      <c r="J45">
        <v>31.56</v>
      </c>
      <c r="K45">
        <v>30.68</v>
      </c>
      <c r="L45">
        <v>29.58</v>
      </c>
      <c r="M45">
        <v>27.76</v>
      </c>
      <c r="N45">
        <v>26.72</v>
      </c>
      <c r="O45">
        <v>26.86</v>
      </c>
      <c r="P45">
        <v>25.4</v>
      </c>
      <c r="Q45">
        <v>23.49</v>
      </c>
      <c r="R45">
        <v>22.44</v>
      </c>
      <c r="S45">
        <v>21.29</v>
      </c>
      <c r="T45">
        <v>20.02</v>
      </c>
      <c r="U45">
        <v>21.8</v>
      </c>
      <c r="V45" t="s">
        <v>67</v>
      </c>
    </row>
    <row r="46" spans="1:22" x14ac:dyDescent="0.25">
      <c r="A46" s="5" t="s">
        <v>114</v>
      </c>
      <c r="B46" s="5" t="s">
        <v>115</v>
      </c>
      <c r="C46">
        <v>10.31</v>
      </c>
      <c r="D46">
        <v>8.68</v>
      </c>
      <c r="E46">
        <v>8.56</v>
      </c>
      <c r="F46">
        <v>6.31</v>
      </c>
      <c r="G46">
        <v>7.07</v>
      </c>
      <c r="H46">
        <v>5.49</v>
      </c>
      <c r="I46">
        <v>6.23</v>
      </c>
      <c r="J46">
        <v>6</v>
      </c>
      <c r="K46">
        <v>6.73</v>
      </c>
      <c r="L46">
        <v>6.18</v>
      </c>
      <c r="M46">
        <v>4.6500000000000004</v>
      </c>
      <c r="N46">
        <v>5.0999999999999996</v>
      </c>
      <c r="O46">
        <v>5.22</v>
      </c>
      <c r="P46">
        <v>5.3</v>
      </c>
      <c r="Q46">
        <v>5.41</v>
      </c>
      <c r="R46">
        <v>5.74</v>
      </c>
      <c r="S46">
        <v>4.96</v>
      </c>
      <c r="T46">
        <v>4.3899999999999997</v>
      </c>
      <c r="U46">
        <v>4.05</v>
      </c>
      <c r="V46" t="s">
        <v>67</v>
      </c>
    </row>
    <row r="47" spans="1:22" x14ac:dyDescent="0.25">
      <c r="A47" s="5" t="s">
        <v>116</v>
      </c>
      <c r="B47" s="5" t="s">
        <v>117</v>
      </c>
      <c r="C47">
        <v>136.66999999999999</v>
      </c>
      <c r="D47">
        <v>123.92</v>
      </c>
      <c r="E47">
        <v>117.25</v>
      </c>
      <c r="F47">
        <v>96.07</v>
      </c>
      <c r="G47">
        <v>95.85</v>
      </c>
      <c r="H47">
        <v>97.69</v>
      </c>
      <c r="I47">
        <v>103.19</v>
      </c>
      <c r="J47">
        <v>104.55</v>
      </c>
      <c r="K47">
        <v>100.31</v>
      </c>
      <c r="L47">
        <v>99.79</v>
      </c>
      <c r="M47">
        <v>94.3</v>
      </c>
      <c r="N47">
        <v>70.819999999999993</v>
      </c>
      <c r="O47">
        <v>62.28</v>
      </c>
      <c r="P47">
        <v>46.93</v>
      </c>
      <c r="Q47">
        <v>43.33</v>
      </c>
      <c r="R47">
        <v>40.33</v>
      </c>
      <c r="S47">
        <v>40.31</v>
      </c>
      <c r="T47">
        <v>40.19</v>
      </c>
      <c r="U47">
        <v>40.75</v>
      </c>
      <c r="V47" t="s">
        <v>67</v>
      </c>
    </row>
    <row r="48" spans="1:22" x14ac:dyDescent="0.25">
      <c r="A48" s="5" t="s">
        <v>118</v>
      </c>
      <c r="B48" s="5" t="s">
        <v>119</v>
      </c>
      <c r="C48">
        <v>22514</v>
      </c>
      <c r="D48">
        <v>21961</v>
      </c>
      <c r="E48">
        <v>20673</v>
      </c>
      <c r="F48">
        <v>22650</v>
      </c>
      <c r="G48">
        <v>23038</v>
      </c>
      <c r="H48">
        <v>23116</v>
      </c>
      <c r="I48">
        <v>20947</v>
      </c>
      <c r="J48">
        <v>20963</v>
      </c>
      <c r="K48">
        <v>20595</v>
      </c>
      <c r="L48">
        <v>19792</v>
      </c>
      <c r="M48">
        <v>19970</v>
      </c>
      <c r="N48">
        <v>23079</v>
      </c>
      <c r="O48">
        <v>30437</v>
      </c>
      <c r="P48">
        <v>28246</v>
      </c>
      <c r="Q48">
        <v>25781</v>
      </c>
      <c r="R48">
        <v>24182</v>
      </c>
      <c r="S48">
        <v>23353</v>
      </c>
      <c r="T48">
        <v>21395</v>
      </c>
      <c r="U48">
        <v>15526</v>
      </c>
      <c r="V48">
        <v>14271</v>
      </c>
    </row>
    <row r="49" spans="1:22" x14ac:dyDescent="0.25">
      <c r="A49" s="5" t="s">
        <v>120</v>
      </c>
      <c r="B49" s="5" t="s">
        <v>121</v>
      </c>
      <c r="C49">
        <v>1223</v>
      </c>
      <c r="D49">
        <v>1182</v>
      </c>
      <c r="E49">
        <v>1093</v>
      </c>
      <c r="F49">
        <v>1067</v>
      </c>
      <c r="G49">
        <v>1027</v>
      </c>
      <c r="H49">
        <v>970.4</v>
      </c>
      <c r="I49">
        <v>946.8</v>
      </c>
      <c r="J49">
        <v>942.9</v>
      </c>
      <c r="K49">
        <v>906.3</v>
      </c>
      <c r="L49">
        <v>880.4</v>
      </c>
      <c r="M49">
        <v>866.9</v>
      </c>
      <c r="N49">
        <v>925.6</v>
      </c>
      <c r="O49">
        <v>1143</v>
      </c>
      <c r="P49">
        <v>1077</v>
      </c>
      <c r="Q49">
        <v>1033</v>
      </c>
      <c r="R49">
        <v>974.5</v>
      </c>
      <c r="S49">
        <v>933.9</v>
      </c>
      <c r="T49">
        <v>860.1</v>
      </c>
      <c r="U49">
        <v>689.2</v>
      </c>
      <c r="V49">
        <v>633.4</v>
      </c>
    </row>
    <row r="50" spans="1:22" x14ac:dyDescent="0.25">
      <c r="A50" s="5" t="s">
        <v>122</v>
      </c>
      <c r="B50" s="5" t="s">
        <v>123</v>
      </c>
      <c r="C50">
        <v>54313</v>
      </c>
      <c r="D50">
        <v>53836</v>
      </c>
      <c r="E50">
        <v>52866</v>
      </c>
      <c r="F50">
        <v>47095</v>
      </c>
      <c r="G50">
        <v>44566</v>
      </c>
      <c r="H50">
        <v>41980</v>
      </c>
      <c r="I50">
        <v>45200</v>
      </c>
      <c r="J50">
        <v>44979</v>
      </c>
      <c r="K50">
        <v>44006</v>
      </c>
      <c r="L50">
        <v>44483</v>
      </c>
      <c r="M50">
        <v>43410</v>
      </c>
      <c r="N50">
        <v>40106</v>
      </c>
      <c r="O50">
        <v>37563</v>
      </c>
      <c r="P50">
        <v>38126</v>
      </c>
      <c r="Q50">
        <v>40049</v>
      </c>
      <c r="R50">
        <v>40299</v>
      </c>
      <c r="S50">
        <v>39991</v>
      </c>
      <c r="T50">
        <v>40201</v>
      </c>
      <c r="U50">
        <v>44390</v>
      </c>
      <c r="V50">
        <v>44384</v>
      </c>
    </row>
    <row r="51" spans="1:22" x14ac:dyDescent="0.25">
      <c r="A51" s="5" t="s">
        <v>124</v>
      </c>
      <c r="B51" s="5" t="s">
        <v>125</v>
      </c>
      <c r="C51">
        <v>164600</v>
      </c>
      <c r="D51">
        <v>158385</v>
      </c>
      <c r="E51">
        <v>119311</v>
      </c>
      <c r="F51">
        <v>114181</v>
      </c>
      <c r="G51">
        <v>116290</v>
      </c>
      <c r="H51">
        <v>117411</v>
      </c>
      <c r="I51">
        <v>122280</v>
      </c>
      <c r="J51">
        <v>116491</v>
      </c>
      <c r="K51">
        <v>115135</v>
      </c>
      <c r="L51">
        <v>110883</v>
      </c>
      <c r="M51">
        <v>98778</v>
      </c>
      <c r="N51">
        <v>91061</v>
      </c>
      <c r="O51">
        <v>76518</v>
      </c>
      <c r="P51">
        <v>75901</v>
      </c>
      <c r="Q51">
        <v>81059</v>
      </c>
      <c r="R51">
        <v>82627</v>
      </c>
      <c r="S51">
        <v>78546</v>
      </c>
      <c r="T51">
        <v>84300</v>
      </c>
      <c r="U51">
        <v>101803</v>
      </c>
      <c r="V51">
        <v>107644</v>
      </c>
    </row>
    <row r="52" spans="1:22" x14ac:dyDescent="0.25">
      <c r="A52" s="5" t="s">
        <v>126</v>
      </c>
      <c r="B52" s="5" t="s">
        <v>127</v>
      </c>
      <c r="C52" t="s">
        <v>67</v>
      </c>
      <c r="D52" t="s">
        <v>67</v>
      </c>
      <c r="E52" t="s">
        <v>67</v>
      </c>
      <c r="F52" t="s">
        <v>67</v>
      </c>
      <c r="G52" t="s">
        <v>67</v>
      </c>
      <c r="H52" t="s">
        <v>67</v>
      </c>
      <c r="I52" t="s">
        <v>67</v>
      </c>
      <c r="J52" t="s">
        <v>67</v>
      </c>
      <c r="K52" t="s">
        <v>67</v>
      </c>
      <c r="L52" t="s">
        <v>67</v>
      </c>
      <c r="M52" t="s">
        <v>67</v>
      </c>
      <c r="N52" t="s">
        <v>67</v>
      </c>
      <c r="O52" t="s">
        <v>67</v>
      </c>
      <c r="P52" t="s">
        <v>67</v>
      </c>
      <c r="Q52" t="s">
        <v>67</v>
      </c>
      <c r="R52" t="s">
        <v>67</v>
      </c>
      <c r="S52" t="s">
        <v>67</v>
      </c>
      <c r="T52" t="s">
        <v>67</v>
      </c>
      <c r="U52" t="s">
        <v>67</v>
      </c>
      <c r="V52" t="s">
        <v>67</v>
      </c>
    </row>
    <row r="53" spans="1:22" x14ac:dyDescent="0.25">
      <c r="A53" s="5" t="s">
        <v>128</v>
      </c>
      <c r="B53" s="5" t="s">
        <v>129</v>
      </c>
      <c r="C53">
        <v>18686</v>
      </c>
      <c r="D53">
        <v>21579</v>
      </c>
      <c r="E53">
        <v>15973</v>
      </c>
      <c r="F53">
        <v>16574</v>
      </c>
      <c r="G53">
        <v>12002</v>
      </c>
      <c r="H53">
        <v>10153</v>
      </c>
      <c r="I53">
        <v>10550</v>
      </c>
      <c r="J53">
        <v>11368</v>
      </c>
      <c r="K53">
        <v>11673</v>
      </c>
      <c r="L53">
        <v>13283</v>
      </c>
      <c r="M53">
        <v>7511</v>
      </c>
      <c r="N53">
        <v>7496</v>
      </c>
      <c r="O53">
        <v>6857</v>
      </c>
      <c r="P53">
        <v>8118</v>
      </c>
      <c r="Q53">
        <v>6253</v>
      </c>
      <c r="R53">
        <v>5641</v>
      </c>
      <c r="S53">
        <v>4933</v>
      </c>
      <c r="T53">
        <v>-5646</v>
      </c>
      <c r="U53">
        <v>6512</v>
      </c>
      <c r="V53">
        <v>9039</v>
      </c>
    </row>
    <row r="54" spans="1:22" x14ac:dyDescent="0.25">
      <c r="A54" s="5" t="s">
        <v>130</v>
      </c>
      <c r="B54" s="5" t="s">
        <v>131</v>
      </c>
      <c r="C54">
        <v>16.7</v>
      </c>
      <c r="D54">
        <v>12.2</v>
      </c>
      <c r="E54">
        <v>25.7</v>
      </c>
      <c r="F54">
        <v>13.8</v>
      </c>
      <c r="G54">
        <v>19.600000000000001</v>
      </c>
      <c r="H54">
        <v>18.899999999999999</v>
      </c>
      <c r="I54">
        <v>22.7</v>
      </c>
      <c r="J54">
        <v>17</v>
      </c>
      <c r="K54">
        <v>14.5</v>
      </c>
      <c r="L54">
        <v>16.5</v>
      </c>
      <c r="M54">
        <v>22.1</v>
      </c>
      <c r="N54">
        <v>16.399999999999999</v>
      </c>
      <c r="O54">
        <v>23.6</v>
      </c>
      <c r="P54">
        <v>21.5</v>
      </c>
      <c r="Q54">
        <v>25.2</v>
      </c>
      <c r="R54">
        <v>20.8</v>
      </c>
      <c r="S54">
        <v>17.8</v>
      </c>
      <c r="T54" t="s">
        <v>67</v>
      </c>
      <c r="U54">
        <v>23.7</v>
      </c>
      <c r="V54" t="s">
        <v>67</v>
      </c>
    </row>
    <row r="55" spans="1:22" x14ac:dyDescent="0.25">
      <c r="A55" s="5" t="s">
        <v>132</v>
      </c>
      <c r="B55" s="5" t="s">
        <v>133</v>
      </c>
      <c r="C55">
        <v>1.89</v>
      </c>
      <c r="D55">
        <v>1.66</v>
      </c>
      <c r="E55">
        <v>2.89</v>
      </c>
      <c r="F55">
        <v>2.0099999999999998</v>
      </c>
      <c r="G55">
        <v>2.09</v>
      </c>
      <c r="H55">
        <v>1.85</v>
      </c>
      <c r="I55">
        <v>1.96</v>
      </c>
      <c r="J55">
        <v>1.66</v>
      </c>
      <c r="K55">
        <v>1.47</v>
      </c>
      <c r="L55">
        <v>1.97</v>
      </c>
      <c r="M55">
        <v>1.69</v>
      </c>
      <c r="N55">
        <v>1.35</v>
      </c>
      <c r="O55">
        <v>2.12</v>
      </c>
      <c r="P55">
        <v>2.31</v>
      </c>
      <c r="Q55">
        <v>1.96</v>
      </c>
      <c r="R55">
        <v>1.42</v>
      </c>
      <c r="S55">
        <v>1.1200000000000001</v>
      </c>
      <c r="T55">
        <v>0.85</v>
      </c>
      <c r="U55">
        <v>1.51</v>
      </c>
      <c r="V55" t="s">
        <v>67</v>
      </c>
    </row>
    <row r="56" spans="1:22" x14ac:dyDescent="0.25">
      <c r="A56" s="5" t="s">
        <v>134</v>
      </c>
      <c r="B56" s="5" t="s">
        <v>135</v>
      </c>
      <c r="C56">
        <v>1.58</v>
      </c>
      <c r="D56">
        <v>1.38</v>
      </c>
      <c r="E56">
        <v>2.19</v>
      </c>
      <c r="F56">
        <v>1.39</v>
      </c>
      <c r="G56">
        <v>1.58</v>
      </c>
      <c r="H56">
        <v>1.38</v>
      </c>
      <c r="I56">
        <v>1.64</v>
      </c>
      <c r="J56">
        <v>1.39</v>
      </c>
      <c r="K56">
        <v>1.24</v>
      </c>
      <c r="L56">
        <v>1.59</v>
      </c>
      <c r="M56">
        <v>1.31</v>
      </c>
      <c r="N56">
        <v>1.1599999999999999</v>
      </c>
      <c r="O56">
        <v>2.0099999999999998</v>
      </c>
      <c r="P56">
        <v>2.13</v>
      </c>
      <c r="Q56">
        <v>1.91</v>
      </c>
      <c r="R56">
        <v>1.4</v>
      </c>
      <c r="S56">
        <v>1.07</v>
      </c>
      <c r="T56">
        <v>0.85</v>
      </c>
      <c r="U56">
        <v>1.22</v>
      </c>
      <c r="V56" t="s">
        <v>67</v>
      </c>
    </row>
    <row r="57" spans="1:22" x14ac:dyDescent="0.25">
      <c r="A57" s="5" t="s">
        <v>136</v>
      </c>
      <c r="B57" s="5" t="s">
        <v>137</v>
      </c>
      <c r="C57">
        <v>7.35</v>
      </c>
      <c r="D57">
        <v>7.19</v>
      </c>
      <c r="E57">
        <v>10.73</v>
      </c>
      <c r="F57">
        <v>8.9</v>
      </c>
      <c r="G57">
        <v>8.34</v>
      </c>
      <c r="H57">
        <v>8.76</v>
      </c>
      <c r="I57">
        <v>8.73</v>
      </c>
      <c r="J57">
        <v>7.33</v>
      </c>
      <c r="K57">
        <v>5.65</v>
      </c>
      <c r="L57">
        <v>7.64</v>
      </c>
      <c r="M57">
        <v>7.81</v>
      </c>
      <c r="N57">
        <v>6.06</v>
      </c>
      <c r="O57">
        <v>10.31</v>
      </c>
      <c r="P57">
        <v>10.19</v>
      </c>
      <c r="Q57">
        <v>8.2899999999999991</v>
      </c>
      <c r="R57">
        <v>5.47</v>
      </c>
      <c r="S57">
        <v>4.5999999999999996</v>
      </c>
      <c r="T57">
        <v>3.87</v>
      </c>
      <c r="U57">
        <v>6.55</v>
      </c>
      <c r="V57" t="s">
        <v>67</v>
      </c>
    </row>
    <row r="58" spans="1:22" x14ac:dyDescent="0.25">
      <c r="A58" s="5" t="s">
        <v>138</v>
      </c>
      <c r="B58" s="5" t="s">
        <v>139</v>
      </c>
      <c r="C58" t="s">
        <v>67</v>
      </c>
      <c r="D58">
        <v>3.2</v>
      </c>
      <c r="E58">
        <v>1.63</v>
      </c>
      <c r="F58">
        <v>2.67</v>
      </c>
      <c r="G58">
        <v>2.29</v>
      </c>
      <c r="H58">
        <v>2.81</v>
      </c>
      <c r="I58">
        <v>2.2999999999999998</v>
      </c>
      <c r="J58">
        <v>2.84</v>
      </c>
      <c r="K58">
        <v>3.29</v>
      </c>
      <c r="L58">
        <v>2.65</v>
      </c>
      <c r="M58">
        <v>3.17</v>
      </c>
      <c r="N58">
        <v>3.72</v>
      </c>
      <c r="O58">
        <v>2.13</v>
      </c>
      <c r="P58">
        <v>2.13</v>
      </c>
      <c r="Q58">
        <v>2</v>
      </c>
      <c r="R58">
        <v>2.39</v>
      </c>
      <c r="S58">
        <v>1.93</v>
      </c>
      <c r="T58" t="s">
        <v>67</v>
      </c>
      <c r="U58">
        <v>1.51</v>
      </c>
      <c r="V58" t="s">
        <v>67</v>
      </c>
    </row>
    <row r="59" spans="1:22" x14ac:dyDescent="0.25">
      <c r="A59" s="5" t="s">
        <v>140</v>
      </c>
      <c r="B59" s="5" t="s">
        <v>141</v>
      </c>
      <c r="C59">
        <v>6</v>
      </c>
      <c r="D59">
        <v>8.1999999999999993</v>
      </c>
      <c r="E59">
        <v>3.9</v>
      </c>
      <c r="F59">
        <v>7.2</v>
      </c>
      <c r="G59">
        <v>5.0999999999999996</v>
      </c>
      <c r="H59">
        <v>5.3</v>
      </c>
      <c r="I59">
        <v>4.4000000000000004</v>
      </c>
      <c r="J59">
        <v>5.9</v>
      </c>
      <c r="K59">
        <v>6.9</v>
      </c>
      <c r="L59">
        <v>6.1</v>
      </c>
      <c r="M59">
        <v>4.5</v>
      </c>
      <c r="N59">
        <v>6.1</v>
      </c>
      <c r="O59">
        <v>4.2</v>
      </c>
      <c r="P59">
        <v>4.5999999999999996</v>
      </c>
      <c r="Q59">
        <v>4</v>
      </c>
      <c r="R59">
        <v>4.8</v>
      </c>
      <c r="S59">
        <v>5.6</v>
      </c>
      <c r="T59">
        <v>-7.9</v>
      </c>
      <c r="U59">
        <v>4.2</v>
      </c>
      <c r="V59" t="s">
        <v>67</v>
      </c>
    </row>
    <row r="60" spans="1:22" x14ac:dyDescent="0.25">
      <c r="A60" s="5" t="s">
        <v>142</v>
      </c>
      <c r="B60" s="5" t="s">
        <v>143</v>
      </c>
      <c r="C60">
        <v>9.4700000000000006</v>
      </c>
      <c r="D60">
        <v>11.34</v>
      </c>
      <c r="E60">
        <v>8.5399999999999991</v>
      </c>
      <c r="F60">
        <v>10.039999999999999</v>
      </c>
      <c r="G60">
        <v>8.0399999999999991</v>
      </c>
      <c r="H60">
        <v>7.29</v>
      </c>
      <c r="I60">
        <v>7.24</v>
      </c>
      <c r="J60">
        <v>8.19</v>
      </c>
      <c r="K60">
        <v>8.52</v>
      </c>
      <c r="L60">
        <v>9.67</v>
      </c>
      <c r="M60">
        <v>5.89</v>
      </c>
      <c r="N60">
        <v>7.06</v>
      </c>
      <c r="O60">
        <v>8.48</v>
      </c>
      <c r="P60">
        <v>9.8699999999999992</v>
      </c>
      <c r="Q60">
        <v>7.52</v>
      </c>
      <c r="R60">
        <v>6.72</v>
      </c>
      <c r="S60">
        <v>6</v>
      </c>
      <c r="T60">
        <v>-6.7</v>
      </c>
      <c r="U60">
        <v>5.15</v>
      </c>
      <c r="V60">
        <v>12.66</v>
      </c>
    </row>
    <row r="61" spans="1:22" x14ac:dyDescent="0.25">
      <c r="A61" s="5" t="s">
        <v>144</v>
      </c>
      <c r="B61" s="5" t="s">
        <v>145</v>
      </c>
      <c r="C61">
        <v>11.35</v>
      </c>
      <c r="D61">
        <v>13.62</v>
      </c>
      <c r="E61">
        <v>11.25</v>
      </c>
      <c r="F61">
        <v>14.52</v>
      </c>
      <c r="G61">
        <v>10.64</v>
      </c>
      <c r="H61">
        <v>9.8000000000000007</v>
      </c>
      <c r="I61">
        <v>8.6300000000000008</v>
      </c>
      <c r="J61">
        <v>9.76</v>
      </c>
      <c r="K61">
        <v>10.14</v>
      </c>
      <c r="L61">
        <v>11.98</v>
      </c>
      <c r="M61">
        <v>7.6</v>
      </c>
      <c r="N61">
        <v>8.23</v>
      </c>
      <c r="O61">
        <v>8.9600000000000009</v>
      </c>
      <c r="P61">
        <v>10.7</v>
      </c>
      <c r="Q61">
        <v>7.71</v>
      </c>
      <c r="R61">
        <v>6.83</v>
      </c>
      <c r="S61">
        <v>6.28</v>
      </c>
      <c r="T61">
        <v>-6.7</v>
      </c>
      <c r="U61">
        <v>6.4</v>
      </c>
      <c r="V61">
        <v>8.4</v>
      </c>
    </row>
    <row r="62" spans="1:22" x14ac:dyDescent="0.25">
      <c r="A62" s="5" t="s">
        <v>146</v>
      </c>
      <c r="B62" s="5" t="s">
        <v>147</v>
      </c>
      <c r="C62">
        <v>4.8899999999999997</v>
      </c>
      <c r="D62">
        <v>5.9</v>
      </c>
      <c r="E62">
        <v>4.7699999999999996</v>
      </c>
      <c r="F62">
        <v>5.8</v>
      </c>
      <c r="G62">
        <v>4.8899999999999997</v>
      </c>
      <c r="H62">
        <v>4.5599999999999996</v>
      </c>
      <c r="I62">
        <v>4.59</v>
      </c>
      <c r="J62">
        <v>4.82</v>
      </c>
      <c r="K62">
        <v>4.68</v>
      </c>
      <c r="L62">
        <v>4.37</v>
      </c>
      <c r="M62">
        <v>2.69</v>
      </c>
      <c r="N62">
        <v>4.1500000000000004</v>
      </c>
      <c r="O62">
        <v>4.47</v>
      </c>
      <c r="P62">
        <v>5.94</v>
      </c>
      <c r="Q62">
        <v>4.66</v>
      </c>
      <c r="R62">
        <v>4.37</v>
      </c>
      <c r="S62">
        <v>4.03</v>
      </c>
      <c r="T62">
        <v>-2.4</v>
      </c>
      <c r="U62">
        <v>4.74</v>
      </c>
      <c r="V62">
        <v>6.42</v>
      </c>
    </row>
    <row r="63" spans="1:22" x14ac:dyDescent="0.25">
      <c r="A63" s="5" t="s">
        <v>148</v>
      </c>
      <c r="B63" s="5" t="s">
        <v>148</v>
      </c>
      <c r="C63">
        <v>3.33</v>
      </c>
      <c r="D63">
        <v>4.1399999999999997</v>
      </c>
      <c r="E63">
        <v>3.05</v>
      </c>
      <c r="F63">
        <v>4.2300000000000004</v>
      </c>
      <c r="G63">
        <v>3.13</v>
      </c>
      <c r="H63">
        <v>2.6</v>
      </c>
      <c r="I63">
        <v>2.3199999999999998</v>
      </c>
      <c r="J63">
        <v>2.4700000000000002</v>
      </c>
      <c r="K63">
        <v>2.61</v>
      </c>
      <c r="L63">
        <v>2.87</v>
      </c>
      <c r="M63">
        <v>1.73</v>
      </c>
      <c r="N63">
        <v>2.66</v>
      </c>
      <c r="O63">
        <v>3.66</v>
      </c>
      <c r="P63">
        <v>5.34</v>
      </c>
      <c r="Q63">
        <v>4.08</v>
      </c>
      <c r="R63">
        <v>3.74</v>
      </c>
      <c r="S63">
        <v>3.17</v>
      </c>
      <c r="T63">
        <v>-3.34</v>
      </c>
      <c r="U63">
        <v>2.75</v>
      </c>
      <c r="V63">
        <v>4.24</v>
      </c>
    </row>
    <row r="64" spans="1:22" x14ac:dyDescent="0.25">
      <c r="A64" s="5" t="s">
        <v>149</v>
      </c>
      <c r="B64" s="5" t="s">
        <v>150</v>
      </c>
      <c r="C64">
        <v>9.85</v>
      </c>
      <c r="D64">
        <v>11.58</v>
      </c>
      <c r="E64">
        <v>9.7200000000000006</v>
      </c>
      <c r="F64">
        <v>13.24</v>
      </c>
      <c r="G64">
        <v>10.41</v>
      </c>
      <c r="H64">
        <v>10.34</v>
      </c>
      <c r="I64">
        <v>13.68</v>
      </c>
      <c r="J64">
        <v>15.56</v>
      </c>
      <c r="K64">
        <v>15.81</v>
      </c>
      <c r="L64">
        <v>26.1</v>
      </c>
      <c r="M64">
        <v>29.02</v>
      </c>
      <c r="N64">
        <v>24.14</v>
      </c>
      <c r="O64">
        <v>19.28</v>
      </c>
      <c r="P64">
        <v>21.31</v>
      </c>
      <c r="Q64">
        <v>21.58</v>
      </c>
      <c r="R64">
        <v>26.03</v>
      </c>
      <c r="S64">
        <v>25.77</v>
      </c>
      <c r="T64">
        <v>24.04</v>
      </c>
      <c r="U64">
        <v>10.93</v>
      </c>
      <c r="V64">
        <v>8.68</v>
      </c>
    </row>
    <row r="65" spans="1:22" x14ac:dyDescent="0.25">
      <c r="A65" s="5" t="s">
        <v>151</v>
      </c>
      <c r="B65" s="5" t="s">
        <v>152</v>
      </c>
      <c r="C65">
        <v>35.19</v>
      </c>
      <c r="D65">
        <v>36.51</v>
      </c>
      <c r="E65">
        <v>35.71</v>
      </c>
      <c r="F65">
        <v>42.15</v>
      </c>
      <c r="G65">
        <v>38.85</v>
      </c>
      <c r="H65">
        <v>35.74</v>
      </c>
      <c r="I65">
        <v>32.06</v>
      </c>
      <c r="J65">
        <v>30.18</v>
      </c>
      <c r="K65">
        <v>30.59</v>
      </c>
      <c r="L65">
        <v>29.64</v>
      </c>
      <c r="M65">
        <v>29.44</v>
      </c>
      <c r="N65">
        <v>37.72</v>
      </c>
      <c r="O65">
        <v>43.13</v>
      </c>
      <c r="P65">
        <v>54.12</v>
      </c>
      <c r="Q65">
        <v>54.22</v>
      </c>
      <c r="R65">
        <v>55.64</v>
      </c>
      <c r="S65">
        <v>52.8</v>
      </c>
      <c r="T65">
        <v>49.81</v>
      </c>
      <c r="U65">
        <v>53.49</v>
      </c>
      <c r="V65">
        <v>33.5</v>
      </c>
    </row>
    <row r="66" spans="1:22" x14ac:dyDescent="0.25">
      <c r="A66" s="5" t="s">
        <v>153</v>
      </c>
      <c r="B66" s="5" t="s">
        <v>154</v>
      </c>
      <c r="C66">
        <v>64.81</v>
      </c>
      <c r="D66">
        <v>63.49</v>
      </c>
      <c r="E66">
        <v>64.290000000000006</v>
      </c>
      <c r="F66">
        <v>57.85</v>
      </c>
      <c r="G66">
        <v>61.15</v>
      </c>
      <c r="H66">
        <v>64.260000000000005</v>
      </c>
      <c r="I66">
        <v>67.94</v>
      </c>
      <c r="J66">
        <v>69.819999999999993</v>
      </c>
      <c r="K66">
        <v>69.41</v>
      </c>
      <c r="L66">
        <v>70.36</v>
      </c>
      <c r="M66">
        <v>70.56</v>
      </c>
      <c r="N66">
        <v>62.28</v>
      </c>
      <c r="O66">
        <v>56.87</v>
      </c>
      <c r="P66">
        <v>45.88</v>
      </c>
      <c r="Q66">
        <v>45.78</v>
      </c>
      <c r="R66">
        <v>44.36</v>
      </c>
      <c r="S66">
        <v>47.2</v>
      </c>
      <c r="T66">
        <v>50.19</v>
      </c>
      <c r="U66">
        <v>46.51</v>
      </c>
      <c r="V66">
        <v>66.5</v>
      </c>
    </row>
    <row r="67" spans="1:22" x14ac:dyDescent="0.25">
      <c r="A67" s="5" t="s">
        <v>155</v>
      </c>
      <c r="B67" s="5" t="s">
        <v>156</v>
      </c>
      <c r="C67">
        <v>184.2</v>
      </c>
      <c r="D67">
        <v>173.88</v>
      </c>
      <c r="E67">
        <v>180.04</v>
      </c>
      <c r="F67">
        <v>137.22</v>
      </c>
      <c r="G67">
        <v>157.38999999999999</v>
      </c>
      <c r="H67">
        <v>179.82</v>
      </c>
      <c r="I67">
        <v>211.93</v>
      </c>
      <c r="J67">
        <v>231.31</v>
      </c>
      <c r="K67">
        <v>226.94</v>
      </c>
      <c r="L67">
        <v>237.39</v>
      </c>
      <c r="M67">
        <v>239.68</v>
      </c>
      <c r="N67">
        <v>165.09</v>
      </c>
      <c r="O67">
        <v>131.87</v>
      </c>
      <c r="P67">
        <v>84.79</v>
      </c>
      <c r="Q67">
        <v>84.44</v>
      </c>
      <c r="R67">
        <v>79.739999999999995</v>
      </c>
      <c r="S67">
        <v>89.39</v>
      </c>
      <c r="T67">
        <v>100.77</v>
      </c>
      <c r="U67">
        <v>86.94</v>
      </c>
      <c r="V67">
        <v>198.51</v>
      </c>
    </row>
    <row r="68" spans="1:22" x14ac:dyDescent="0.25">
      <c r="A68" s="5"/>
      <c r="B68" s="5"/>
    </row>
    <row r="69" spans="1:22" x14ac:dyDescent="0.25">
      <c r="A69" s="5" t="s">
        <v>157</v>
      </c>
      <c r="B69" s="5" t="s">
        <v>158</v>
      </c>
      <c r="C69">
        <v>9.85</v>
      </c>
      <c r="D69">
        <v>11.58</v>
      </c>
      <c r="E69">
        <v>9.7200000000000006</v>
      </c>
      <c r="F69">
        <v>13.24</v>
      </c>
      <c r="G69">
        <v>10.41</v>
      </c>
      <c r="H69">
        <v>10.34</v>
      </c>
      <c r="I69">
        <v>13.68</v>
      </c>
      <c r="J69">
        <v>15.56</v>
      </c>
      <c r="K69">
        <v>15.82</v>
      </c>
      <c r="L69">
        <v>26.1</v>
      </c>
      <c r="M69">
        <v>29.02</v>
      </c>
      <c r="N69">
        <v>24.15</v>
      </c>
      <c r="O69">
        <v>19.28</v>
      </c>
      <c r="P69">
        <v>21.31</v>
      </c>
      <c r="Q69">
        <v>21.58</v>
      </c>
      <c r="R69">
        <v>26.03</v>
      </c>
      <c r="S69">
        <v>25.78</v>
      </c>
      <c r="T69">
        <v>24.04</v>
      </c>
      <c r="U69">
        <v>10.93</v>
      </c>
    </row>
    <row r="70" spans="1:22" x14ac:dyDescent="0.25">
      <c r="A70" s="5" t="s">
        <v>159</v>
      </c>
      <c r="B70" s="5" t="s">
        <v>160</v>
      </c>
      <c r="C70">
        <v>1048.8699999999999</v>
      </c>
      <c r="D70">
        <v>1258.7</v>
      </c>
      <c r="E70">
        <v>1039.67</v>
      </c>
      <c r="F70">
        <v>1340.71</v>
      </c>
      <c r="G70">
        <v>982.24</v>
      </c>
      <c r="H70">
        <v>904.43</v>
      </c>
      <c r="I70">
        <v>796.4</v>
      </c>
      <c r="J70">
        <v>899.92</v>
      </c>
      <c r="K70">
        <v>932.14</v>
      </c>
      <c r="L70">
        <v>1100.92</v>
      </c>
      <c r="M70">
        <v>698</v>
      </c>
      <c r="N70">
        <v>754.8</v>
      </c>
      <c r="O70">
        <v>820.68</v>
      </c>
      <c r="P70">
        <v>978.66</v>
      </c>
      <c r="Q70">
        <v>703.62</v>
      </c>
      <c r="R70">
        <v>617.75</v>
      </c>
      <c r="S70">
        <v>566.37</v>
      </c>
      <c r="T70">
        <v>-603.4</v>
      </c>
      <c r="U70">
        <v>576.4</v>
      </c>
    </row>
    <row r="71" spans="1:22" x14ac:dyDescent="0.25">
      <c r="A71" s="5" t="s">
        <v>161</v>
      </c>
      <c r="B71" s="5" t="s">
        <v>162</v>
      </c>
      <c r="C71">
        <v>1757.67</v>
      </c>
      <c r="D71">
        <v>1940.24</v>
      </c>
      <c r="E71">
        <v>2024.56</v>
      </c>
      <c r="F71">
        <v>2477.5</v>
      </c>
      <c r="G71">
        <v>1849.02</v>
      </c>
      <c r="H71">
        <v>1860.5</v>
      </c>
      <c r="I71">
        <v>1903.06</v>
      </c>
      <c r="J71">
        <v>1880.66</v>
      </c>
      <c r="K71">
        <v>1925.55</v>
      </c>
      <c r="L71">
        <v>1804.44</v>
      </c>
      <c r="M71">
        <v>1351.33</v>
      </c>
      <c r="N71">
        <v>1573.73</v>
      </c>
      <c r="O71">
        <v>1318.91</v>
      </c>
      <c r="P71">
        <v>1410.16</v>
      </c>
      <c r="Q71">
        <v>1360.1</v>
      </c>
      <c r="R71">
        <v>1273.0999999999999</v>
      </c>
      <c r="S71">
        <v>1051.1300000000001</v>
      </c>
      <c r="T71">
        <v>1504</v>
      </c>
      <c r="U71">
        <v>1759.41</v>
      </c>
    </row>
    <row r="72" spans="1:22" x14ac:dyDescent="0.25">
      <c r="A72" s="5" t="s">
        <v>163</v>
      </c>
      <c r="B72" s="5" t="s">
        <v>164</v>
      </c>
      <c r="C72">
        <v>0.32</v>
      </c>
      <c r="D72">
        <v>0.33</v>
      </c>
      <c r="E72">
        <v>0.28999999999999998</v>
      </c>
      <c r="F72">
        <v>0.32</v>
      </c>
      <c r="G72">
        <v>0.32</v>
      </c>
      <c r="H72">
        <v>0.28999999999999998</v>
      </c>
      <c r="I72">
        <v>0.28999999999999998</v>
      </c>
      <c r="J72">
        <v>0.27</v>
      </c>
      <c r="K72">
        <v>0.28000000000000003</v>
      </c>
      <c r="L72">
        <v>0.26</v>
      </c>
      <c r="M72">
        <v>0.25</v>
      </c>
      <c r="N72">
        <v>0.35</v>
      </c>
      <c r="O72">
        <v>0.45</v>
      </c>
      <c r="P72">
        <v>0.55000000000000004</v>
      </c>
      <c r="Q72">
        <v>0.57999999999999996</v>
      </c>
      <c r="R72">
        <v>0.6</v>
      </c>
      <c r="S72">
        <v>0.56000000000000005</v>
      </c>
      <c r="T72">
        <v>0.55000000000000004</v>
      </c>
      <c r="U72">
        <v>0.48</v>
      </c>
    </row>
    <row r="73" spans="1:22" x14ac:dyDescent="0.25">
      <c r="A73" s="5" t="s">
        <v>165</v>
      </c>
      <c r="B73" s="5" t="s">
        <v>166</v>
      </c>
      <c r="C73">
        <v>89.53</v>
      </c>
      <c r="D73">
        <v>87.93</v>
      </c>
      <c r="E73">
        <v>89.9</v>
      </c>
      <c r="F73">
        <v>86.34</v>
      </c>
      <c r="G73">
        <v>89.22</v>
      </c>
      <c r="H73">
        <v>89.32</v>
      </c>
      <c r="I73">
        <v>85.87</v>
      </c>
      <c r="J73">
        <v>83.93</v>
      </c>
      <c r="K73">
        <v>83.66</v>
      </c>
      <c r="L73">
        <v>73.430000000000007</v>
      </c>
      <c r="M73">
        <v>70.34</v>
      </c>
      <c r="N73">
        <v>75.39</v>
      </c>
      <c r="O73">
        <v>80.599999999999994</v>
      </c>
      <c r="P73">
        <v>78.3</v>
      </c>
      <c r="Q73">
        <v>77.94</v>
      </c>
      <c r="R73">
        <v>72.599999999999994</v>
      </c>
      <c r="S73">
        <v>72.739999999999995</v>
      </c>
      <c r="T73">
        <v>74.540000000000006</v>
      </c>
      <c r="U73">
        <v>87.77</v>
      </c>
    </row>
    <row r="74" spans="1:22" x14ac:dyDescent="0.25">
      <c r="A74" s="5" t="s">
        <v>167</v>
      </c>
      <c r="B74" s="5" t="s">
        <v>168</v>
      </c>
      <c r="C74">
        <v>3.33</v>
      </c>
      <c r="D74">
        <v>4.1399999999999997</v>
      </c>
      <c r="E74">
        <v>3.05</v>
      </c>
      <c r="F74">
        <v>4.2300000000000004</v>
      </c>
      <c r="G74">
        <v>3.13</v>
      </c>
      <c r="H74">
        <v>2.6</v>
      </c>
      <c r="I74">
        <v>2.3199999999999998</v>
      </c>
      <c r="J74">
        <v>2.4700000000000002</v>
      </c>
      <c r="K74">
        <v>2.61</v>
      </c>
      <c r="L74">
        <v>2.87</v>
      </c>
      <c r="M74">
        <v>1.73</v>
      </c>
      <c r="N74">
        <v>2.66</v>
      </c>
      <c r="O74">
        <v>3.66</v>
      </c>
      <c r="P74">
        <v>5.34</v>
      </c>
      <c r="Q74">
        <v>4.08</v>
      </c>
      <c r="R74">
        <v>3.74</v>
      </c>
      <c r="S74">
        <v>3.17</v>
      </c>
      <c r="T74">
        <v>-3.34</v>
      </c>
      <c r="U74">
        <v>2.75</v>
      </c>
    </row>
    <row r="75" spans="1:22" x14ac:dyDescent="0.25">
      <c r="A75" s="5" t="s">
        <v>169</v>
      </c>
      <c r="B75" s="5" t="s">
        <v>170</v>
      </c>
      <c r="C75">
        <v>6.31</v>
      </c>
      <c r="D75">
        <v>7.28</v>
      </c>
      <c r="E75">
        <v>6.72</v>
      </c>
      <c r="F75">
        <v>8.7200000000000006</v>
      </c>
      <c r="G75">
        <v>6.72</v>
      </c>
      <c r="H75">
        <v>5.89</v>
      </c>
      <c r="I75">
        <v>6.13</v>
      </c>
      <c r="J75">
        <v>5.63</v>
      </c>
      <c r="K75">
        <v>5.94</v>
      </c>
      <c r="L75">
        <v>5.16</v>
      </c>
      <c r="M75">
        <v>3.66</v>
      </c>
      <c r="N75">
        <v>6.82</v>
      </c>
      <c r="O75">
        <v>7.37</v>
      </c>
      <c r="P75">
        <v>9.2100000000000009</v>
      </c>
      <c r="Q75">
        <v>9.42</v>
      </c>
      <c r="R75" t="s">
        <v>67</v>
      </c>
      <c r="S75" t="s">
        <v>67</v>
      </c>
      <c r="T75" t="s">
        <v>67</v>
      </c>
      <c r="U75" t="s">
        <v>67</v>
      </c>
    </row>
    <row r="76" spans="1:22" x14ac:dyDescent="0.25">
      <c r="A76" s="5" t="s">
        <v>171</v>
      </c>
      <c r="B76" s="5" t="s">
        <v>172</v>
      </c>
      <c r="C76">
        <v>39.299999999999997</v>
      </c>
      <c r="D76">
        <v>41.52</v>
      </c>
      <c r="E76">
        <v>39.72</v>
      </c>
      <c r="F76">
        <v>48.82</v>
      </c>
      <c r="G76">
        <v>43.54</v>
      </c>
      <c r="H76">
        <v>40.01</v>
      </c>
      <c r="I76">
        <v>37.340000000000003</v>
      </c>
      <c r="J76">
        <v>35.96</v>
      </c>
      <c r="K76">
        <v>36.56</v>
      </c>
      <c r="L76">
        <v>40.36</v>
      </c>
      <c r="M76">
        <v>41.86</v>
      </c>
      <c r="N76">
        <v>50.04</v>
      </c>
      <c r="O76">
        <v>53.5</v>
      </c>
      <c r="P76">
        <v>69.099999999999994</v>
      </c>
      <c r="Q76">
        <v>69.58</v>
      </c>
      <c r="R76">
        <v>76.64</v>
      </c>
      <c r="S76">
        <v>72.59</v>
      </c>
      <c r="T76">
        <v>66.8</v>
      </c>
      <c r="U76">
        <v>60.94</v>
      </c>
    </row>
    <row r="77" spans="1:22" x14ac:dyDescent="0.25">
      <c r="A77" s="5" t="s">
        <v>173</v>
      </c>
      <c r="B77" s="5" t="s">
        <v>174</v>
      </c>
      <c r="C77">
        <v>85.5</v>
      </c>
      <c r="D77">
        <v>93.71</v>
      </c>
      <c r="E77">
        <v>83.57</v>
      </c>
      <c r="F77">
        <v>127.87</v>
      </c>
      <c r="G77">
        <v>83.35</v>
      </c>
      <c r="H77">
        <v>113.77</v>
      </c>
      <c r="I77">
        <v>144.57</v>
      </c>
      <c r="J77">
        <v>187.66</v>
      </c>
      <c r="K77">
        <v>169.45</v>
      </c>
      <c r="L77">
        <v>290.95999999999998</v>
      </c>
      <c r="M77">
        <v>351.08</v>
      </c>
      <c r="N77">
        <v>130.22999999999999</v>
      </c>
      <c r="O77">
        <v>95.24</v>
      </c>
      <c r="P77">
        <v>129.33000000000001</v>
      </c>
      <c r="Q77">
        <v>132.59</v>
      </c>
      <c r="R77" t="s">
        <v>67</v>
      </c>
      <c r="S77" t="s">
        <v>67</v>
      </c>
      <c r="T77" t="s">
        <v>67</v>
      </c>
      <c r="U77" t="s">
        <v>67</v>
      </c>
    </row>
    <row r="78" spans="1:22" x14ac:dyDescent="0.25">
      <c r="A78" s="5" t="s">
        <v>175</v>
      </c>
      <c r="B78" s="5" t="s">
        <v>176</v>
      </c>
      <c r="C78">
        <v>679.06650000000002</v>
      </c>
      <c r="D78">
        <v>664.28410000000008</v>
      </c>
      <c r="E78">
        <v>991.34469999999999</v>
      </c>
      <c r="F78">
        <v>822.00400000000002</v>
      </c>
      <c r="G78">
        <v>769.86540000000002</v>
      </c>
      <c r="H78">
        <v>808.28519999999992</v>
      </c>
      <c r="I78">
        <v>805.69170000000008</v>
      </c>
      <c r="J78">
        <v>675.89929999999993</v>
      </c>
      <c r="K78">
        <v>519.57399999999996</v>
      </c>
      <c r="L78">
        <v>702.11599999999999</v>
      </c>
      <c r="M78">
        <v>716.95799999999997</v>
      </c>
      <c r="N78">
        <v>555.702</v>
      </c>
      <c r="O78">
        <v>944.39599999999996</v>
      </c>
      <c r="P78">
        <v>932.38499999999999</v>
      </c>
      <c r="Q78">
        <v>756.048</v>
      </c>
      <c r="R78">
        <v>495.03500000000003</v>
      </c>
      <c r="S78">
        <v>414.92</v>
      </c>
      <c r="T78">
        <v>348.68700000000001</v>
      </c>
      <c r="U78">
        <v>590.15499999999997</v>
      </c>
    </row>
    <row r="79" spans="1:22" x14ac:dyDescent="0.25">
      <c r="A79" s="5" t="s">
        <v>177</v>
      </c>
      <c r="B79" s="5" t="s">
        <v>178</v>
      </c>
      <c r="C79">
        <v>0</v>
      </c>
      <c r="D79">
        <v>0</v>
      </c>
      <c r="E79">
        <v>-3.000000000000114E-2</v>
      </c>
      <c r="F79">
        <v>-4.9999999999997158E-2</v>
      </c>
      <c r="G79">
        <v>-4.0000000000006253E-2</v>
      </c>
      <c r="H79">
        <v>2.0000000000010228E-2</v>
      </c>
      <c r="I79">
        <v>-8.0000000000012506E-2</v>
      </c>
      <c r="J79">
        <v>-0.25</v>
      </c>
      <c r="K79">
        <v>-5.9999999999988063E-2</v>
      </c>
      <c r="L79">
        <v>-0.1000000000000085</v>
      </c>
      <c r="M79">
        <v>-9.9999999999994316E-2</v>
      </c>
      <c r="N79">
        <v>-0.1000000000000085</v>
      </c>
      <c r="O79">
        <v>-9.9999999999994316E-2</v>
      </c>
      <c r="P79">
        <v>-0.29999999999999721</v>
      </c>
      <c r="Q79">
        <v>-0.70000000000000284</v>
      </c>
      <c r="R79">
        <v>-0.29999999999999721</v>
      </c>
      <c r="S79">
        <v>-0.1000000000000085</v>
      </c>
      <c r="T79">
        <v>0</v>
      </c>
      <c r="U79" t="s">
        <v>67</v>
      </c>
    </row>
    <row r="80" spans="1:22" x14ac:dyDescent="0.25">
      <c r="A80" s="5" t="s">
        <v>179</v>
      </c>
      <c r="B80" s="5" t="s">
        <v>180</v>
      </c>
      <c r="C80">
        <v>6.53</v>
      </c>
      <c r="D80">
        <v>18.55</v>
      </c>
      <c r="E80">
        <v>13.43</v>
      </c>
      <c r="F80">
        <v>-0.53</v>
      </c>
      <c r="G80">
        <v>8.48</v>
      </c>
      <c r="H80">
        <v>-6.49</v>
      </c>
      <c r="I80">
        <v>4.8</v>
      </c>
      <c r="J80">
        <v>2.68</v>
      </c>
      <c r="K80">
        <v>8</v>
      </c>
      <c r="L80">
        <v>11.12</v>
      </c>
      <c r="M80">
        <v>-6.24</v>
      </c>
      <c r="N80">
        <v>-9.8699999999999992</v>
      </c>
      <c r="O80">
        <v>8.5399999999999991</v>
      </c>
      <c r="P80">
        <v>2.27</v>
      </c>
      <c r="Q80">
        <v>3.76</v>
      </c>
      <c r="R80">
        <v>8.5500000000000007</v>
      </c>
      <c r="S80">
        <v>1.6</v>
      </c>
      <c r="T80">
        <v>14.14</v>
      </c>
      <c r="U80" t="s">
        <v>67</v>
      </c>
    </row>
    <row r="81" spans="1:21" x14ac:dyDescent="0.25">
      <c r="A81" s="5" t="s">
        <v>181</v>
      </c>
      <c r="B81" s="5" t="s">
        <v>182</v>
      </c>
      <c r="C81">
        <v>12.84</v>
      </c>
      <c r="D81">
        <v>10.48</v>
      </c>
      <c r="E81">
        <v>7.13</v>
      </c>
      <c r="F81">
        <v>0.49</v>
      </c>
      <c r="G81">
        <v>2.2599999999999998</v>
      </c>
      <c r="H81">
        <v>0.33</v>
      </c>
      <c r="I81">
        <v>5.16</v>
      </c>
      <c r="J81">
        <v>7.27</v>
      </c>
      <c r="K81">
        <v>4.29</v>
      </c>
      <c r="L81">
        <v>-1.66</v>
      </c>
      <c r="M81">
        <v>-2.52</v>
      </c>
      <c r="N81">
        <v>0.31</v>
      </c>
      <c r="O81">
        <v>4.8600000000000003</v>
      </c>
      <c r="P81">
        <v>4.8600000000000003</v>
      </c>
      <c r="Q81">
        <v>4.6399999999999997</v>
      </c>
      <c r="R81">
        <v>8.1</v>
      </c>
      <c r="S81" t="s">
        <v>67</v>
      </c>
      <c r="T81" t="s">
        <v>67</v>
      </c>
      <c r="U81" t="s">
        <v>67</v>
      </c>
    </row>
    <row r="82" spans="1:21" x14ac:dyDescent="0.25">
      <c r="A82" s="5" t="s">
        <v>183</v>
      </c>
      <c r="B82" s="5" t="s">
        <v>184</v>
      </c>
      <c r="C82">
        <v>9.2899999999999991</v>
      </c>
      <c r="D82">
        <v>6.69</v>
      </c>
      <c r="E82">
        <v>3.94</v>
      </c>
      <c r="F82">
        <v>1.79</v>
      </c>
      <c r="G82">
        <v>3.49</v>
      </c>
      <c r="H82">
        <v>4.0199999999999996</v>
      </c>
      <c r="I82">
        <v>4.07</v>
      </c>
      <c r="J82">
        <v>1.1399999999999999</v>
      </c>
      <c r="K82">
        <v>2.31</v>
      </c>
      <c r="L82">
        <v>1.1599999999999999</v>
      </c>
      <c r="M82">
        <v>-0.31</v>
      </c>
      <c r="N82">
        <v>2.65</v>
      </c>
      <c r="O82">
        <v>4.9400000000000004</v>
      </c>
      <c r="P82">
        <v>6.06</v>
      </c>
      <c r="Q82" t="s">
        <v>67</v>
      </c>
      <c r="R82" t="s">
        <v>67</v>
      </c>
      <c r="S82" t="s">
        <v>67</v>
      </c>
      <c r="T82" t="s">
        <v>67</v>
      </c>
      <c r="U82" t="s">
        <v>67</v>
      </c>
    </row>
    <row r="83" spans="1:21" x14ac:dyDescent="0.25">
      <c r="A83" s="5" t="s">
        <v>185</v>
      </c>
      <c r="B83" s="5" t="s">
        <v>186</v>
      </c>
      <c r="C83">
        <v>6.66</v>
      </c>
      <c r="D83">
        <v>5.38</v>
      </c>
      <c r="E83">
        <v>2.54</v>
      </c>
      <c r="F83">
        <v>2.0499999999999998</v>
      </c>
      <c r="G83">
        <v>2.33</v>
      </c>
      <c r="H83">
        <v>1.86</v>
      </c>
      <c r="I83">
        <v>3.36</v>
      </c>
      <c r="J83">
        <v>3.04</v>
      </c>
      <c r="K83">
        <v>4.1900000000000004</v>
      </c>
      <c r="L83" t="s">
        <v>67</v>
      </c>
      <c r="M83" t="s">
        <v>67</v>
      </c>
      <c r="N83" t="s">
        <v>67</v>
      </c>
      <c r="O83" t="s">
        <v>67</v>
      </c>
      <c r="P83" t="s">
        <v>67</v>
      </c>
      <c r="Q83" t="s">
        <v>67</v>
      </c>
      <c r="R83" t="s">
        <v>67</v>
      </c>
      <c r="S83" t="s">
        <v>67</v>
      </c>
      <c r="T83" t="s">
        <v>67</v>
      </c>
      <c r="U83" t="s">
        <v>67</v>
      </c>
    </row>
    <row r="84" spans="1:21" x14ac:dyDescent="0.25">
      <c r="A84" s="5" t="s">
        <v>187</v>
      </c>
      <c r="B84" s="5" t="s">
        <v>188</v>
      </c>
      <c r="C84">
        <v>-11.23</v>
      </c>
      <c r="D84">
        <v>43.52</v>
      </c>
      <c r="E84">
        <v>-12.04</v>
      </c>
      <c r="F84">
        <v>35.770000000000003</v>
      </c>
      <c r="G84">
        <v>17.809999999999999</v>
      </c>
      <c r="H84">
        <v>6.2</v>
      </c>
      <c r="I84">
        <v>-7.26</v>
      </c>
      <c r="J84">
        <v>-0.87</v>
      </c>
      <c r="K84">
        <v>-8.56</v>
      </c>
      <c r="L84">
        <v>75.27</v>
      </c>
      <c r="M84">
        <v>-13.29</v>
      </c>
      <c r="N84">
        <v>-17.11</v>
      </c>
      <c r="O84">
        <v>-8.98</v>
      </c>
      <c r="P84">
        <v>42.25</v>
      </c>
      <c r="Q84">
        <v>18.18</v>
      </c>
      <c r="R84">
        <v>18.399999999999999</v>
      </c>
      <c r="S84">
        <v>-195.36</v>
      </c>
      <c r="T84">
        <v>-219.49</v>
      </c>
      <c r="U84">
        <v>-21.63</v>
      </c>
    </row>
    <row r="85" spans="1:21" x14ac:dyDescent="0.25">
      <c r="A85" s="5" t="s">
        <v>189</v>
      </c>
      <c r="B85" s="5" t="s">
        <v>190</v>
      </c>
      <c r="C85">
        <v>6.75</v>
      </c>
      <c r="D85">
        <v>22.42</v>
      </c>
      <c r="E85">
        <v>13.85</v>
      </c>
      <c r="F85">
        <v>19.93</v>
      </c>
      <c r="G85">
        <v>5.58</v>
      </c>
      <c r="H85">
        <v>-0.64</v>
      </c>
      <c r="I85">
        <v>-5.56</v>
      </c>
      <c r="J85">
        <v>21.95</v>
      </c>
      <c r="K85">
        <v>17.809999999999999</v>
      </c>
      <c r="L85">
        <v>14.96</v>
      </c>
      <c r="M85">
        <v>-13.13</v>
      </c>
      <c r="N85">
        <v>5.39</v>
      </c>
      <c r="O85">
        <v>17.149999999999999</v>
      </c>
      <c r="P85">
        <v>26.28</v>
      </c>
      <c r="Q85">
        <v>-52.93</v>
      </c>
      <c r="R85">
        <v>-132.15</v>
      </c>
      <c r="S85">
        <v>-145.49</v>
      </c>
      <c r="T85" t="s">
        <v>67</v>
      </c>
      <c r="U85" t="s">
        <v>67</v>
      </c>
    </row>
    <row r="86" spans="1:21" x14ac:dyDescent="0.25">
      <c r="A86" s="5" t="s">
        <v>191</v>
      </c>
      <c r="B86" s="5" t="s">
        <v>192</v>
      </c>
      <c r="C86">
        <v>14.77</v>
      </c>
      <c r="D86">
        <v>18.25</v>
      </c>
      <c r="E86">
        <v>8.1</v>
      </c>
      <c r="F86">
        <v>10.33</v>
      </c>
      <c r="G86">
        <v>1.46</v>
      </c>
      <c r="H86">
        <v>12.96</v>
      </c>
      <c r="I86">
        <v>9.06</v>
      </c>
      <c r="J86">
        <v>7.09</v>
      </c>
      <c r="K86">
        <v>5.47</v>
      </c>
      <c r="L86">
        <v>15.63</v>
      </c>
      <c r="M86">
        <v>4.21</v>
      </c>
      <c r="N86">
        <v>10.55</v>
      </c>
      <c r="O86">
        <v>-25.1</v>
      </c>
      <c r="P86">
        <v>-67.2</v>
      </c>
      <c r="Q86">
        <v>-79.98</v>
      </c>
      <c r="R86" t="s">
        <v>67</v>
      </c>
      <c r="S86" t="s">
        <v>67</v>
      </c>
      <c r="T86" t="s">
        <v>67</v>
      </c>
      <c r="U86" t="s">
        <v>67</v>
      </c>
    </row>
    <row r="87" spans="1:21" x14ac:dyDescent="0.25">
      <c r="A87" s="5" t="s">
        <v>193</v>
      </c>
      <c r="B87" s="5" t="s">
        <v>194</v>
      </c>
      <c r="C87">
        <v>13.86</v>
      </c>
      <c r="D87">
        <v>13.65</v>
      </c>
      <c r="E87">
        <v>7.59</v>
      </c>
      <c r="F87">
        <v>7.9</v>
      </c>
      <c r="G87">
        <v>8.5500000000000007</v>
      </c>
      <c r="H87">
        <v>8.58</v>
      </c>
      <c r="I87">
        <v>9.8000000000000007</v>
      </c>
      <c r="J87">
        <v>-9.01</v>
      </c>
      <c r="K87">
        <v>-30.87</v>
      </c>
      <c r="L87">
        <v>-32.18</v>
      </c>
      <c r="M87" t="s">
        <v>67</v>
      </c>
      <c r="N87" t="s">
        <v>67</v>
      </c>
      <c r="O87" t="s">
        <v>67</v>
      </c>
      <c r="P87" t="s">
        <v>67</v>
      </c>
      <c r="Q87" t="s">
        <v>67</v>
      </c>
      <c r="R87" t="s">
        <v>67</v>
      </c>
      <c r="S87" t="s">
        <v>67</v>
      </c>
      <c r="T87" t="s">
        <v>67</v>
      </c>
      <c r="U87" t="s">
        <v>67</v>
      </c>
    </row>
    <row r="88" spans="1:21" x14ac:dyDescent="0.25">
      <c r="A88" s="5" t="s">
        <v>195</v>
      </c>
      <c r="B88" s="5" t="s">
        <v>196</v>
      </c>
      <c r="C88">
        <v>1.1299999999999999</v>
      </c>
      <c r="D88">
        <v>0.67</v>
      </c>
      <c r="E88">
        <v>3.17</v>
      </c>
      <c r="F88">
        <v>1.34</v>
      </c>
      <c r="G88">
        <v>13.42</v>
      </c>
      <c r="H88">
        <v>1.46</v>
      </c>
      <c r="I88">
        <v>2.5099999999999998</v>
      </c>
      <c r="J88">
        <v>2.4</v>
      </c>
      <c r="K88">
        <v>2.65</v>
      </c>
      <c r="L88">
        <v>1.06</v>
      </c>
      <c r="M88">
        <v>5.25</v>
      </c>
      <c r="N88">
        <v>1.55</v>
      </c>
      <c r="O88">
        <v>-0.94</v>
      </c>
      <c r="P88">
        <v>-0.32</v>
      </c>
      <c r="Q88">
        <v>-0.32</v>
      </c>
      <c r="R88" t="s">
        <v>67</v>
      </c>
      <c r="S88" t="s">
        <v>67</v>
      </c>
      <c r="T88" t="s">
        <v>67</v>
      </c>
      <c r="U88" t="s">
        <v>67</v>
      </c>
    </row>
    <row r="89" spans="1:21" x14ac:dyDescent="0.25">
      <c r="A89" s="5" t="s">
        <v>197</v>
      </c>
      <c r="B89" s="5" t="s">
        <v>198</v>
      </c>
      <c r="C89">
        <v>-3.49</v>
      </c>
      <c r="D89">
        <v>13.61</v>
      </c>
      <c r="E89">
        <v>-7.31</v>
      </c>
      <c r="F89">
        <v>33.28</v>
      </c>
      <c r="G89">
        <v>7.81</v>
      </c>
      <c r="H89">
        <v>-8.58</v>
      </c>
      <c r="I89">
        <v>6.04</v>
      </c>
      <c r="J89">
        <v>0.28000000000000003</v>
      </c>
      <c r="K89">
        <v>15.25</v>
      </c>
      <c r="L89">
        <v>48.38</v>
      </c>
      <c r="M89">
        <v>-19.489999999999998</v>
      </c>
      <c r="N89">
        <v>7.54</v>
      </c>
      <c r="O89">
        <v>1.51</v>
      </c>
      <c r="P89">
        <v>6.03</v>
      </c>
      <c r="Q89">
        <v>10.85</v>
      </c>
      <c r="R89">
        <v>31.48</v>
      </c>
      <c r="S89">
        <v>-28.99</v>
      </c>
      <c r="T89">
        <v>-2.4300000000000002</v>
      </c>
      <c r="U89">
        <v>-7.72</v>
      </c>
    </row>
    <row r="90" spans="1:21" x14ac:dyDescent="0.25">
      <c r="A90" s="5" t="s">
        <v>199</v>
      </c>
      <c r="B90" s="5" t="s">
        <v>200</v>
      </c>
      <c r="C90">
        <v>0.94</v>
      </c>
      <c r="D90">
        <v>13.19</v>
      </c>
      <c r="E90">
        <v>11.26</v>
      </c>
      <c r="F90">
        <v>10.84</v>
      </c>
      <c r="G90">
        <v>1.76</v>
      </c>
      <c r="H90">
        <v>-0.75</v>
      </c>
      <c r="I90">
        <v>7.19</v>
      </c>
      <c r="J90">
        <v>21.3</v>
      </c>
      <c r="K90">
        <v>14.71</v>
      </c>
      <c r="L90">
        <v>12.14</v>
      </c>
      <c r="M90">
        <v>-3.48</v>
      </c>
      <c r="N90">
        <v>5.03</v>
      </c>
      <c r="O90">
        <v>6.13</v>
      </c>
      <c r="P90">
        <v>16.12</v>
      </c>
      <c r="Q90">
        <v>4.45</v>
      </c>
      <c r="R90">
        <v>0.02</v>
      </c>
      <c r="S90">
        <v>-13.05</v>
      </c>
      <c r="T90" t="s">
        <v>67</v>
      </c>
      <c r="U90" t="s">
        <v>67</v>
      </c>
    </row>
    <row r="91" spans="1:21" x14ac:dyDescent="0.25">
      <c r="A91" s="5" t="s">
        <v>201</v>
      </c>
      <c r="B91" s="5" t="s">
        <v>202</v>
      </c>
      <c r="C91">
        <v>8.7799999999999994</v>
      </c>
      <c r="D91">
        <v>7.76</v>
      </c>
      <c r="E91">
        <v>6.25</v>
      </c>
      <c r="F91">
        <v>7.77</v>
      </c>
      <c r="G91">
        <v>4.16</v>
      </c>
      <c r="H91">
        <v>12.27</v>
      </c>
      <c r="I91">
        <v>10.09</v>
      </c>
      <c r="J91">
        <v>10.39</v>
      </c>
      <c r="K91">
        <v>10.64</v>
      </c>
      <c r="L91">
        <v>8.7899999999999991</v>
      </c>
      <c r="M91">
        <v>1.29</v>
      </c>
      <c r="N91">
        <v>11.48</v>
      </c>
      <c r="O91">
        <v>4.18</v>
      </c>
      <c r="P91">
        <v>3.39</v>
      </c>
      <c r="Q91">
        <v>0.64</v>
      </c>
      <c r="R91" t="s">
        <v>67</v>
      </c>
      <c r="S91" t="s">
        <v>67</v>
      </c>
      <c r="T91" t="s">
        <v>67</v>
      </c>
      <c r="U91" t="s">
        <v>67</v>
      </c>
    </row>
    <row r="92" spans="1:21" x14ac:dyDescent="0.25">
      <c r="A92" s="5" t="s">
        <v>203</v>
      </c>
      <c r="B92" s="5" t="s">
        <v>204</v>
      </c>
      <c r="C92">
        <v>10.53</v>
      </c>
      <c r="D92">
        <v>8.93</v>
      </c>
      <c r="E92">
        <v>8.32</v>
      </c>
      <c r="F92">
        <v>9.1999999999999993</v>
      </c>
      <c r="G92">
        <v>6.48</v>
      </c>
      <c r="H92">
        <v>6.78</v>
      </c>
      <c r="I92">
        <v>10.79</v>
      </c>
      <c r="J92">
        <v>7.28</v>
      </c>
      <c r="K92">
        <v>7.01</v>
      </c>
      <c r="L92">
        <v>4.72</v>
      </c>
      <c r="M92" t="s">
        <v>67</v>
      </c>
      <c r="N92" t="s">
        <v>67</v>
      </c>
      <c r="O92" t="s">
        <v>67</v>
      </c>
      <c r="P92" t="s">
        <v>67</v>
      </c>
      <c r="Q92" t="s">
        <v>67</v>
      </c>
      <c r="R92" t="s">
        <v>67</v>
      </c>
      <c r="S92" t="s">
        <v>67</v>
      </c>
      <c r="T92" t="s">
        <v>67</v>
      </c>
      <c r="U92" t="s">
        <v>67</v>
      </c>
    </row>
    <row r="93" spans="1:21" x14ac:dyDescent="0.25">
      <c r="A93" s="5" t="s">
        <v>205</v>
      </c>
      <c r="B93" s="5" t="s">
        <v>206</v>
      </c>
      <c r="C93">
        <v>2.23</v>
      </c>
      <c r="D93">
        <v>-32.99</v>
      </c>
      <c r="E93">
        <v>20.56</v>
      </c>
      <c r="F93">
        <v>6.71</v>
      </c>
      <c r="G93">
        <v>-4.79</v>
      </c>
      <c r="H93">
        <v>0.34</v>
      </c>
      <c r="I93">
        <v>19.100000000000001</v>
      </c>
      <c r="J93">
        <v>29.73</v>
      </c>
      <c r="K93">
        <v>-26.05</v>
      </c>
      <c r="L93">
        <v>-2.1800000000000002</v>
      </c>
      <c r="M93">
        <v>28.88</v>
      </c>
      <c r="N93">
        <v>-41.22</v>
      </c>
      <c r="O93">
        <v>1.18</v>
      </c>
      <c r="P93">
        <v>22.92</v>
      </c>
      <c r="Q93">
        <v>51.55</v>
      </c>
      <c r="R93">
        <v>18.91</v>
      </c>
      <c r="S93">
        <v>18.86</v>
      </c>
      <c r="T93">
        <v>-40.92</v>
      </c>
      <c r="U93" t="s">
        <v>67</v>
      </c>
    </row>
    <row r="94" spans="1:21" x14ac:dyDescent="0.25">
      <c r="A94" s="5" t="s">
        <v>207</v>
      </c>
      <c r="B94" s="5" t="s">
        <v>208</v>
      </c>
      <c r="C94">
        <v>-3.4</v>
      </c>
      <c r="D94">
        <v>-1.91</v>
      </c>
      <c r="E94">
        <v>7.49</v>
      </c>
      <c r="F94">
        <v>0.75</v>
      </c>
      <c r="G94">
        <v>4.88</v>
      </c>
      <c r="H94">
        <v>16.39</v>
      </c>
      <c r="I94">
        <v>7.59</v>
      </c>
      <c r="J94">
        <v>0.5</v>
      </c>
      <c r="K94">
        <v>0.22</v>
      </c>
      <c r="L94">
        <v>-4.84</v>
      </c>
      <c r="M94">
        <v>-3.72</v>
      </c>
      <c r="N94">
        <v>-5.71</v>
      </c>
      <c r="O94">
        <v>25.22</v>
      </c>
      <c r="P94">
        <v>31.13</v>
      </c>
      <c r="Q94">
        <v>29.77</v>
      </c>
      <c r="R94">
        <v>-1.05</v>
      </c>
      <c r="S94" t="s">
        <v>67</v>
      </c>
      <c r="T94" t="s">
        <v>67</v>
      </c>
      <c r="U94" t="s">
        <v>67</v>
      </c>
    </row>
    <row r="95" spans="1:21" x14ac:dyDescent="0.25">
      <c r="A95" s="5" t="s">
        <v>209</v>
      </c>
      <c r="B95" s="5" t="s">
        <v>210</v>
      </c>
      <c r="C95">
        <v>-1.66</v>
      </c>
      <c r="D95">
        <v>-2.0299999999999998</v>
      </c>
      <c r="E95">
        <v>8.3800000000000008</v>
      </c>
      <c r="F95">
        <v>10.220000000000001</v>
      </c>
      <c r="G95">
        <v>3.67</v>
      </c>
      <c r="H95">
        <v>4.1900000000000004</v>
      </c>
      <c r="I95">
        <v>9.9</v>
      </c>
      <c r="J95">
        <v>-2.17</v>
      </c>
      <c r="K95">
        <v>-7.88</v>
      </c>
      <c r="L95">
        <v>1.92</v>
      </c>
      <c r="M95">
        <v>12.66</v>
      </c>
      <c r="N95">
        <v>10.67</v>
      </c>
      <c r="O95">
        <v>22.68</v>
      </c>
      <c r="P95">
        <v>14.26</v>
      </c>
      <c r="Q95" t="s">
        <v>67</v>
      </c>
      <c r="R95" t="s">
        <v>67</v>
      </c>
      <c r="S95" t="s">
        <v>67</v>
      </c>
      <c r="T95" t="s">
        <v>67</v>
      </c>
      <c r="U95" t="s">
        <v>67</v>
      </c>
    </row>
    <row r="96" spans="1:21" x14ac:dyDescent="0.25">
      <c r="A96" s="5" t="s">
        <v>211</v>
      </c>
      <c r="B96" s="5" t="s">
        <v>212</v>
      </c>
      <c r="C96">
        <v>1.27</v>
      </c>
      <c r="D96">
        <v>3.93</v>
      </c>
      <c r="E96">
        <v>3.11</v>
      </c>
      <c r="F96">
        <v>1.17</v>
      </c>
      <c r="G96">
        <v>2.79</v>
      </c>
      <c r="H96">
        <v>8.43</v>
      </c>
      <c r="I96">
        <v>10.28</v>
      </c>
      <c r="J96">
        <v>10.26</v>
      </c>
      <c r="K96">
        <v>3.19</v>
      </c>
      <c r="L96" t="s">
        <v>67</v>
      </c>
      <c r="M96" t="s">
        <v>67</v>
      </c>
      <c r="N96" t="s">
        <v>67</v>
      </c>
      <c r="O96" t="s">
        <v>67</v>
      </c>
      <c r="P96" t="s">
        <v>67</v>
      </c>
      <c r="Q96" t="s">
        <v>67</v>
      </c>
      <c r="R96" t="s">
        <v>67</v>
      </c>
      <c r="S96" t="s">
        <v>67</v>
      </c>
      <c r="T96" t="s">
        <v>67</v>
      </c>
      <c r="U96" t="s">
        <v>67</v>
      </c>
    </row>
    <row r="97" spans="1:22" x14ac:dyDescent="0.25">
      <c r="A97" s="5" t="s">
        <v>213</v>
      </c>
      <c r="B97" s="5" t="s">
        <v>214</v>
      </c>
      <c r="C97">
        <v>-211.1</v>
      </c>
      <c r="D97">
        <v>-89.9</v>
      </c>
      <c r="E97">
        <v>-207</v>
      </c>
      <c r="F97">
        <v>256.2</v>
      </c>
      <c r="G97">
        <v>-184</v>
      </c>
      <c r="H97">
        <v>112.8</v>
      </c>
      <c r="I97">
        <v>401.2</v>
      </c>
      <c r="J97">
        <v>700.5</v>
      </c>
      <c r="K97">
        <v>597.79999999999995</v>
      </c>
      <c r="L97">
        <v>1571</v>
      </c>
      <c r="M97">
        <v>1797</v>
      </c>
      <c r="N97">
        <v>364.3</v>
      </c>
      <c r="O97">
        <v>-55.4</v>
      </c>
      <c r="P97">
        <v>207.6</v>
      </c>
      <c r="Q97">
        <v>209.6</v>
      </c>
      <c r="R97">
        <v>950</v>
      </c>
      <c r="S97">
        <v>937.2</v>
      </c>
      <c r="T97">
        <v>870.5</v>
      </c>
      <c r="U97">
        <v>401.5</v>
      </c>
      <c r="V97">
        <v>264.10000000000002</v>
      </c>
    </row>
  </sheetData>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W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3" width="10" customWidth="1"/>
    <col min="14" max="15" width="21" customWidth="1"/>
    <col min="16" max="17" width="10" customWidth="1"/>
    <col min="18" max="18" width="19" customWidth="1"/>
    <col min="19" max="19" width="21" customWidth="1"/>
    <col min="20" max="20" width="22" customWidth="1"/>
    <col min="21" max="21" width="21" customWidth="1"/>
    <col min="22" max="23" width="10" customWidth="1"/>
  </cols>
  <sheetData>
    <row r="1" spans="1:23" ht="18.75" customHeight="1" x14ac:dyDescent="0.3">
      <c r="A1" s="1" t="s">
        <v>1790</v>
      </c>
      <c r="B1" s="2" t="s">
        <v>1791</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960</v>
      </c>
      <c r="C4" s="5" t="s">
        <v>9</v>
      </c>
      <c r="D4" s="5"/>
      <c r="E4" t="s">
        <v>1792</v>
      </c>
      <c r="G4" t="s">
        <v>657</v>
      </c>
      <c r="H4" t="s">
        <v>12</v>
      </c>
      <c r="J4" t="s">
        <v>889</v>
      </c>
      <c r="L4" t="s">
        <v>1793</v>
      </c>
    </row>
    <row r="5" spans="1:23" x14ac:dyDescent="0.25">
      <c r="A5" s="5" t="s">
        <v>15</v>
      </c>
      <c r="B5" t="s">
        <v>1794</v>
      </c>
      <c r="C5" s="5" t="s">
        <v>17</v>
      </c>
      <c r="D5" s="5"/>
      <c r="E5" t="s">
        <v>67</v>
      </c>
      <c r="G5" t="s">
        <v>634</v>
      </c>
      <c r="H5" t="s">
        <v>20</v>
      </c>
      <c r="J5" t="s">
        <v>225</v>
      </c>
      <c r="L5" t="s">
        <v>1795</v>
      </c>
    </row>
    <row r="6" spans="1:23" x14ac:dyDescent="0.25">
      <c r="A6" s="5" t="s">
        <v>23</v>
      </c>
      <c r="B6" t="s">
        <v>1796</v>
      </c>
      <c r="C6" s="5" t="s">
        <v>25</v>
      </c>
      <c r="D6" s="5"/>
      <c r="E6" t="s">
        <v>1797</v>
      </c>
      <c r="G6" t="s">
        <v>233</v>
      </c>
      <c r="H6" t="s">
        <v>28</v>
      </c>
      <c r="J6" t="s">
        <v>508</v>
      </c>
      <c r="L6" t="s">
        <v>244</v>
      </c>
    </row>
    <row r="7" spans="1:23" x14ac:dyDescent="0.25">
      <c r="A7" s="5" t="s">
        <v>29</v>
      </c>
      <c r="B7" t="s">
        <v>277</v>
      </c>
      <c r="C7" s="5" t="s">
        <v>31</v>
      </c>
      <c r="D7" s="5"/>
      <c r="E7" t="s">
        <v>1798</v>
      </c>
      <c r="G7" t="s">
        <v>33</v>
      </c>
      <c r="H7" t="s">
        <v>34</v>
      </c>
      <c r="J7" t="s">
        <v>1799</v>
      </c>
      <c r="L7" t="s">
        <v>244</v>
      </c>
    </row>
    <row r="8" spans="1:23" x14ac:dyDescent="0.25">
      <c r="A8" s="5" t="s">
        <v>35</v>
      </c>
      <c r="B8" t="s">
        <v>36</v>
      </c>
      <c r="C8" s="5" t="s">
        <v>37</v>
      </c>
      <c r="D8" s="5"/>
      <c r="E8" t="s">
        <v>1800</v>
      </c>
      <c r="G8" t="s">
        <v>461</v>
      </c>
      <c r="H8" t="s">
        <v>40</v>
      </c>
      <c r="J8" t="s">
        <v>919</v>
      </c>
      <c r="L8" t="s">
        <v>509</v>
      </c>
    </row>
    <row r="9" spans="1:23" x14ac:dyDescent="0.25">
      <c r="A9" s="5" t="s">
        <v>41</v>
      </c>
      <c r="B9" t="s">
        <v>42</v>
      </c>
      <c r="C9" s="5" t="s">
        <v>43</v>
      </c>
      <c r="D9" s="5"/>
      <c r="E9" t="s">
        <v>1801</v>
      </c>
      <c r="J9" t="s">
        <v>1726</v>
      </c>
      <c r="L9" t="s">
        <v>451</v>
      </c>
    </row>
    <row r="10" spans="1:23" x14ac:dyDescent="0.25">
      <c r="A10" s="5" t="s">
        <v>45</v>
      </c>
      <c r="B10" t="s">
        <v>1802</v>
      </c>
      <c r="C10" s="5" t="s">
        <v>47</v>
      </c>
      <c r="D10" s="5"/>
      <c r="E10" t="s">
        <v>1803</v>
      </c>
      <c r="J10" t="s">
        <v>1804</v>
      </c>
      <c r="L10" t="s">
        <v>523</v>
      </c>
    </row>
    <row r="11" spans="1:23" x14ac:dyDescent="0.25">
      <c r="A11" s="5" t="s">
        <v>49</v>
      </c>
      <c r="B11" t="s">
        <v>698</v>
      </c>
      <c r="J11" t="s">
        <v>1805</v>
      </c>
      <c r="L11" t="s">
        <v>1158</v>
      </c>
    </row>
    <row r="12" spans="1:23" x14ac:dyDescent="0.25">
      <c r="A12" s="5" t="s">
        <v>51</v>
      </c>
      <c r="B12" t="s">
        <v>292</v>
      </c>
      <c r="J12" t="s">
        <v>275</v>
      </c>
      <c r="L12" t="s">
        <v>1806</v>
      </c>
    </row>
    <row r="13" spans="1:23" x14ac:dyDescent="0.25">
      <c r="A13" s="5" t="s">
        <v>53</v>
      </c>
      <c r="B13" t="s">
        <v>1807</v>
      </c>
    </row>
    <row r="14" spans="1:23" x14ac:dyDescent="0.25">
      <c r="A14" s="5" t="s">
        <v>55</v>
      </c>
      <c r="B14" t="s">
        <v>1808</v>
      </c>
    </row>
    <row r="15" spans="1:23" x14ac:dyDescent="0.25">
      <c r="A15" s="5" t="s">
        <v>57</v>
      </c>
      <c r="B15" t="s">
        <v>1809</v>
      </c>
    </row>
    <row r="16" spans="1:23" x14ac:dyDescent="0.25">
      <c r="A16" s="5" t="s">
        <v>59</v>
      </c>
      <c r="B16" t="s">
        <v>1810</v>
      </c>
    </row>
    <row r="17" spans="1:23" x14ac:dyDescent="0.25">
      <c r="A17" s="5" t="s">
        <v>61</v>
      </c>
      <c r="B17" t="s">
        <v>1811</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2933</v>
      </c>
      <c r="D20">
        <v>2898</v>
      </c>
      <c r="E20">
        <v>3507</v>
      </c>
      <c r="F20">
        <v>3362</v>
      </c>
      <c r="G20">
        <v>3118</v>
      </c>
      <c r="H20">
        <v>3041</v>
      </c>
      <c r="I20">
        <v>3193</v>
      </c>
      <c r="J20">
        <v>3089</v>
      </c>
      <c r="K20">
        <v>3218</v>
      </c>
      <c r="L20">
        <v>3340</v>
      </c>
      <c r="M20">
        <v>3651</v>
      </c>
      <c r="N20">
        <v>2874</v>
      </c>
      <c r="O20">
        <v>1863</v>
      </c>
      <c r="P20">
        <v>2055</v>
      </c>
      <c r="Q20">
        <v>715.1</v>
      </c>
      <c r="R20">
        <v>471.6</v>
      </c>
      <c r="S20">
        <v>365.5</v>
      </c>
      <c r="T20">
        <v>42.2</v>
      </c>
      <c r="U20">
        <v>27.9</v>
      </c>
      <c r="V20">
        <v>21.6</v>
      </c>
      <c r="W20">
        <v>3.5</v>
      </c>
    </row>
    <row r="21" spans="1:23" x14ac:dyDescent="0.25">
      <c r="A21" s="5" t="s">
        <v>68</v>
      </c>
      <c r="B21" s="5" t="s">
        <v>69</v>
      </c>
      <c r="C21">
        <v>270</v>
      </c>
      <c r="D21">
        <v>312</v>
      </c>
      <c r="E21">
        <v>260.8</v>
      </c>
      <c r="F21">
        <v>277.8</v>
      </c>
      <c r="G21">
        <v>298.60000000000002</v>
      </c>
      <c r="H21">
        <v>300.89999999999998</v>
      </c>
      <c r="I21">
        <v>301.10000000000002</v>
      </c>
      <c r="J21">
        <v>203.2</v>
      </c>
      <c r="K21">
        <v>167.4</v>
      </c>
      <c r="L21">
        <v>144.19999999999999</v>
      </c>
      <c r="M21">
        <v>121.7</v>
      </c>
      <c r="N21">
        <v>80.7</v>
      </c>
      <c r="O21">
        <v>155.5</v>
      </c>
      <c r="P21">
        <v>102</v>
      </c>
      <c r="Q21">
        <v>76.2</v>
      </c>
      <c r="R21">
        <v>95</v>
      </c>
      <c r="S21">
        <v>47.5</v>
      </c>
      <c r="T21">
        <v>2</v>
      </c>
      <c r="U21">
        <v>-19.3</v>
      </c>
      <c r="V21">
        <v>-18.3</v>
      </c>
      <c r="W21">
        <v>-0.5</v>
      </c>
    </row>
    <row r="22" spans="1:23" x14ac:dyDescent="0.25">
      <c r="A22" s="5" t="s">
        <v>70</v>
      </c>
      <c r="B22" s="5" t="s">
        <v>71</v>
      </c>
      <c r="C22">
        <v>-31.9</v>
      </c>
      <c r="D22">
        <v>-78</v>
      </c>
      <c r="E22">
        <v>61.9</v>
      </c>
      <c r="F22">
        <v>-33.799999999999997</v>
      </c>
      <c r="G22">
        <v>-43.9</v>
      </c>
      <c r="H22">
        <v>-40.299999999999997</v>
      </c>
      <c r="I22">
        <v>-42.7</v>
      </c>
      <c r="J22">
        <v>-36.299999999999997</v>
      </c>
      <c r="K22">
        <v>-50.1</v>
      </c>
      <c r="L22">
        <v>-41.6</v>
      </c>
      <c r="M22">
        <v>-86.1</v>
      </c>
      <c r="N22">
        <v>-86.4</v>
      </c>
      <c r="O22">
        <v>8.1999999999999993</v>
      </c>
      <c r="P22">
        <v>15.6</v>
      </c>
      <c r="Q22">
        <v>4.7</v>
      </c>
      <c r="R22">
        <v>2.7</v>
      </c>
      <c r="S22">
        <v>0.2</v>
      </c>
      <c r="T22">
        <v>1.7</v>
      </c>
      <c r="U22">
        <v>2.9</v>
      </c>
      <c r="V22">
        <v>2.6</v>
      </c>
      <c r="W22">
        <v>0.3</v>
      </c>
    </row>
    <row r="23" spans="1:23" x14ac:dyDescent="0.25">
      <c r="A23" s="5" t="s">
        <v>72</v>
      </c>
      <c r="B23" s="5" t="s">
        <v>73</v>
      </c>
      <c r="C23">
        <v>238.1</v>
      </c>
      <c r="D23">
        <v>234</v>
      </c>
      <c r="E23">
        <v>322.7</v>
      </c>
      <c r="F23">
        <v>244</v>
      </c>
      <c r="G23">
        <v>254.7</v>
      </c>
      <c r="H23">
        <v>260.60000000000002</v>
      </c>
      <c r="I23">
        <v>258.39999999999998</v>
      </c>
      <c r="J23">
        <v>166.9</v>
      </c>
      <c r="K23">
        <v>117.3</v>
      </c>
      <c r="L23">
        <v>102.6</v>
      </c>
      <c r="M23">
        <v>35.6</v>
      </c>
      <c r="N23">
        <v>-5.7</v>
      </c>
      <c r="O23">
        <v>163.69999999999999</v>
      </c>
      <c r="P23">
        <v>117.6</v>
      </c>
      <c r="Q23">
        <v>80.900000000000006</v>
      </c>
      <c r="R23">
        <v>97.7</v>
      </c>
      <c r="S23">
        <v>47.7</v>
      </c>
      <c r="T23">
        <v>3.7</v>
      </c>
      <c r="U23">
        <v>-16.399999999999999</v>
      </c>
      <c r="V23">
        <v>-15.7</v>
      </c>
      <c r="W23">
        <v>-0.2</v>
      </c>
    </row>
    <row r="24" spans="1:23" x14ac:dyDescent="0.25">
      <c r="A24" s="5" t="s">
        <v>74</v>
      </c>
      <c r="B24" s="5" t="s">
        <v>75</v>
      </c>
      <c r="C24">
        <v>53.3</v>
      </c>
      <c r="D24">
        <v>21.8</v>
      </c>
      <c r="E24">
        <v>47.1</v>
      </c>
      <c r="F24">
        <v>27.5</v>
      </c>
      <c r="G24">
        <v>33.200000000000003</v>
      </c>
      <c r="H24">
        <v>12.5</v>
      </c>
      <c r="I24">
        <v>19.5</v>
      </c>
      <c r="J24">
        <v>-6.3</v>
      </c>
      <c r="K24">
        <v>-26.5</v>
      </c>
      <c r="L24">
        <v>-16.100000000000001</v>
      </c>
      <c r="M24">
        <v>19</v>
      </c>
      <c r="N24">
        <v>-154</v>
      </c>
      <c r="O24">
        <v>147.19999999999999</v>
      </c>
      <c r="P24">
        <v>-139.4</v>
      </c>
      <c r="Q24">
        <v>29.7</v>
      </c>
      <c r="R24">
        <v>37.5</v>
      </c>
      <c r="S24">
        <v>11.1</v>
      </c>
      <c r="T24">
        <v>2.7</v>
      </c>
      <c r="U24">
        <v>-5.9</v>
      </c>
      <c r="V24">
        <v>-6.3</v>
      </c>
      <c r="W24">
        <v>-0.1</v>
      </c>
    </row>
    <row r="25" spans="1:23" x14ac:dyDescent="0.25">
      <c r="A25" s="5" t="s">
        <v>76</v>
      </c>
      <c r="B25" s="5" t="s">
        <v>77</v>
      </c>
      <c r="C25">
        <v>184.7</v>
      </c>
      <c r="D25">
        <v>212.2</v>
      </c>
      <c r="E25">
        <v>275.60000000000002</v>
      </c>
      <c r="F25">
        <v>216.4</v>
      </c>
      <c r="G25">
        <v>221.5</v>
      </c>
      <c r="H25">
        <v>248.2</v>
      </c>
      <c r="I25">
        <v>238.9</v>
      </c>
      <c r="J25">
        <v>173.2</v>
      </c>
      <c r="K25">
        <v>143.80000000000001</v>
      </c>
      <c r="L25">
        <v>118.8</v>
      </c>
      <c r="M25">
        <v>16.600000000000001</v>
      </c>
      <c r="N25">
        <v>148.4</v>
      </c>
      <c r="O25">
        <v>16.5</v>
      </c>
      <c r="P25">
        <v>257</v>
      </c>
      <c r="Q25">
        <v>51.3</v>
      </c>
      <c r="R25">
        <v>60.1</v>
      </c>
      <c r="S25">
        <v>36.5</v>
      </c>
      <c r="T25">
        <v>0.9</v>
      </c>
      <c r="U25">
        <v>-10.5</v>
      </c>
      <c r="V25">
        <v>-9.3000000000000007</v>
      </c>
      <c r="W25">
        <v>-0.1</v>
      </c>
    </row>
    <row r="26" spans="1:23" x14ac:dyDescent="0.25">
      <c r="A26" s="5" t="s">
        <v>78</v>
      </c>
      <c r="B26" s="5" t="s">
        <v>79</v>
      </c>
      <c r="C26">
        <v>6.2</v>
      </c>
      <c r="D26">
        <v>11</v>
      </c>
      <c r="E26">
        <v>11.1</v>
      </c>
      <c r="F26">
        <v>12</v>
      </c>
      <c r="G26">
        <v>-0.5</v>
      </c>
      <c r="H26">
        <v>-0.7</v>
      </c>
      <c r="I26" t="s">
        <v>67</v>
      </c>
      <c r="J26">
        <v>-0.1</v>
      </c>
      <c r="K26" t="s">
        <v>67</v>
      </c>
      <c r="L26" t="s">
        <v>67</v>
      </c>
      <c r="M26" t="s">
        <v>67</v>
      </c>
      <c r="N26">
        <v>0.6</v>
      </c>
      <c r="O26">
        <v>-0.4</v>
      </c>
      <c r="P26">
        <v>-38.5</v>
      </c>
      <c r="Q26" t="s">
        <v>67</v>
      </c>
      <c r="R26" t="s">
        <v>67</v>
      </c>
      <c r="S26">
        <v>0.1</v>
      </c>
      <c r="T26">
        <v>0.4</v>
      </c>
      <c r="U26">
        <v>0.7</v>
      </c>
      <c r="V26">
        <v>0.4</v>
      </c>
      <c r="W26" t="s">
        <v>67</v>
      </c>
    </row>
    <row r="27" spans="1:23" x14ac:dyDescent="0.25">
      <c r="A27" s="5" t="s">
        <v>80</v>
      </c>
      <c r="B27" s="5" t="s">
        <v>81</v>
      </c>
      <c r="C27">
        <v>190.9</v>
      </c>
      <c r="D27">
        <v>223.1</v>
      </c>
      <c r="E27">
        <v>286.7</v>
      </c>
      <c r="F27">
        <v>228.4</v>
      </c>
      <c r="G27">
        <v>221</v>
      </c>
      <c r="H27">
        <v>247.5</v>
      </c>
      <c r="I27">
        <v>238.9</v>
      </c>
      <c r="J27">
        <v>173.1</v>
      </c>
      <c r="K27">
        <v>144</v>
      </c>
      <c r="L27">
        <v>112.4</v>
      </c>
      <c r="M27">
        <v>256.5</v>
      </c>
      <c r="N27">
        <v>112.2</v>
      </c>
      <c r="O27">
        <v>16.100000000000001</v>
      </c>
      <c r="P27">
        <v>218.5</v>
      </c>
      <c r="Q27">
        <v>51.3</v>
      </c>
      <c r="R27">
        <v>60.1</v>
      </c>
      <c r="S27">
        <v>36.6</v>
      </c>
      <c r="T27">
        <v>1.3</v>
      </c>
      <c r="U27">
        <v>-9.8000000000000007</v>
      </c>
      <c r="V27">
        <v>-8.9</v>
      </c>
      <c r="W27">
        <v>-0.1</v>
      </c>
    </row>
    <row r="28" spans="1:23" x14ac:dyDescent="0.25">
      <c r="A28" s="5" t="s">
        <v>82</v>
      </c>
      <c r="B28" s="5" t="s">
        <v>83</v>
      </c>
      <c r="C28">
        <v>685.3</v>
      </c>
      <c r="D28">
        <v>749.6</v>
      </c>
      <c r="E28">
        <v>873.9</v>
      </c>
      <c r="F28">
        <v>863.8</v>
      </c>
      <c r="G28">
        <v>807.3</v>
      </c>
      <c r="H28">
        <v>626.1</v>
      </c>
      <c r="I28">
        <v>641.1</v>
      </c>
      <c r="J28">
        <v>723.8</v>
      </c>
      <c r="K28">
        <v>705.6</v>
      </c>
      <c r="L28">
        <v>694</v>
      </c>
      <c r="M28">
        <v>1075</v>
      </c>
      <c r="N28">
        <v>928.2</v>
      </c>
      <c r="O28">
        <v>369.3</v>
      </c>
      <c r="P28">
        <v>831.2</v>
      </c>
      <c r="Q28">
        <v>317.5</v>
      </c>
      <c r="R28">
        <v>248.1</v>
      </c>
      <c r="S28">
        <v>213.5</v>
      </c>
      <c r="T28">
        <v>74.7</v>
      </c>
      <c r="U28">
        <v>68.400000000000006</v>
      </c>
      <c r="V28">
        <v>82.4</v>
      </c>
      <c r="W28">
        <v>103.7</v>
      </c>
    </row>
    <row r="29" spans="1:23" x14ac:dyDescent="0.25">
      <c r="A29" s="5" t="s">
        <v>84</v>
      </c>
      <c r="B29" s="5" t="s">
        <v>85</v>
      </c>
      <c r="C29">
        <v>4154</v>
      </c>
      <c r="D29">
        <v>3885</v>
      </c>
      <c r="E29">
        <v>3440</v>
      </c>
      <c r="F29">
        <v>3421</v>
      </c>
      <c r="G29">
        <v>1917</v>
      </c>
      <c r="H29">
        <v>1872</v>
      </c>
      <c r="I29">
        <v>1836</v>
      </c>
      <c r="J29">
        <v>1750</v>
      </c>
      <c r="K29">
        <v>1823</v>
      </c>
      <c r="L29">
        <v>1848</v>
      </c>
      <c r="M29">
        <v>1958</v>
      </c>
      <c r="N29">
        <v>2179</v>
      </c>
      <c r="O29">
        <v>533.29999999999995</v>
      </c>
      <c r="P29">
        <v>464.4</v>
      </c>
      <c r="Q29">
        <v>230.5</v>
      </c>
      <c r="R29">
        <v>62.1</v>
      </c>
      <c r="S29">
        <v>86.9</v>
      </c>
      <c r="T29">
        <v>31.1</v>
      </c>
      <c r="U29">
        <v>37.200000000000003</v>
      </c>
      <c r="V29">
        <v>28.1</v>
      </c>
      <c r="W29">
        <v>12.9</v>
      </c>
    </row>
    <row r="30" spans="1:23" x14ac:dyDescent="0.25">
      <c r="A30" s="5" t="s">
        <v>86</v>
      </c>
      <c r="B30" s="5" t="s">
        <v>87</v>
      </c>
      <c r="C30">
        <v>4840</v>
      </c>
      <c r="D30">
        <v>4635</v>
      </c>
      <c r="E30">
        <v>4314</v>
      </c>
      <c r="F30">
        <v>4285</v>
      </c>
      <c r="G30">
        <v>2724</v>
      </c>
      <c r="H30">
        <v>2498</v>
      </c>
      <c r="I30">
        <v>2477</v>
      </c>
      <c r="J30">
        <v>2474</v>
      </c>
      <c r="K30">
        <v>2528</v>
      </c>
      <c r="L30">
        <v>2542</v>
      </c>
      <c r="M30">
        <v>3034</v>
      </c>
      <c r="N30">
        <v>3108</v>
      </c>
      <c r="O30">
        <v>902.6</v>
      </c>
      <c r="P30">
        <v>1296</v>
      </c>
      <c r="Q30">
        <v>548</v>
      </c>
      <c r="R30">
        <v>310.2</v>
      </c>
      <c r="S30">
        <v>300.39999999999998</v>
      </c>
      <c r="T30">
        <v>105.8</v>
      </c>
      <c r="U30">
        <v>105.6</v>
      </c>
      <c r="V30">
        <v>110.5</v>
      </c>
      <c r="W30">
        <v>116.6</v>
      </c>
    </row>
    <row r="31" spans="1:23" x14ac:dyDescent="0.25">
      <c r="A31" s="5" t="s">
        <v>88</v>
      </c>
      <c r="B31" s="5" t="s">
        <v>89</v>
      </c>
      <c r="C31">
        <v>1338</v>
      </c>
      <c r="D31">
        <v>1096</v>
      </c>
      <c r="E31">
        <v>738.3</v>
      </c>
      <c r="F31">
        <v>762.8</v>
      </c>
      <c r="G31">
        <v>1025</v>
      </c>
      <c r="H31">
        <v>579</v>
      </c>
      <c r="I31">
        <v>600.1</v>
      </c>
      <c r="J31">
        <v>690.9</v>
      </c>
      <c r="K31">
        <v>768.7</v>
      </c>
      <c r="L31">
        <v>767.3</v>
      </c>
      <c r="M31">
        <v>1176</v>
      </c>
      <c r="N31">
        <v>933</v>
      </c>
      <c r="O31">
        <v>491.2</v>
      </c>
      <c r="P31">
        <v>351.8</v>
      </c>
      <c r="Q31">
        <v>231.4</v>
      </c>
      <c r="R31">
        <v>111.4</v>
      </c>
      <c r="S31">
        <v>151.69999999999999</v>
      </c>
      <c r="T31">
        <v>6.5</v>
      </c>
      <c r="U31">
        <v>7.3</v>
      </c>
      <c r="V31" t="s">
        <v>67</v>
      </c>
      <c r="W31" t="s">
        <v>67</v>
      </c>
    </row>
    <row r="32" spans="1:23" x14ac:dyDescent="0.25">
      <c r="A32" s="5" t="s">
        <v>90</v>
      </c>
      <c r="B32" s="5" t="s">
        <v>91</v>
      </c>
      <c r="C32">
        <v>2180</v>
      </c>
      <c r="D32">
        <v>2258</v>
      </c>
      <c r="E32">
        <v>2113</v>
      </c>
      <c r="F32">
        <v>2120</v>
      </c>
      <c r="G32">
        <v>320.10000000000002</v>
      </c>
      <c r="H32">
        <v>625.70000000000005</v>
      </c>
      <c r="I32">
        <v>637.5</v>
      </c>
      <c r="J32">
        <v>592.5</v>
      </c>
      <c r="K32">
        <v>588.4</v>
      </c>
      <c r="L32">
        <v>640.6</v>
      </c>
      <c r="M32">
        <v>809.3</v>
      </c>
      <c r="N32">
        <v>1383</v>
      </c>
      <c r="O32">
        <v>39.299999999999997</v>
      </c>
      <c r="P32">
        <v>10.4</v>
      </c>
      <c r="Q32">
        <v>34.1</v>
      </c>
      <c r="R32">
        <v>6</v>
      </c>
      <c r="S32">
        <v>8.6999999999999993</v>
      </c>
      <c r="T32">
        <v>0.5</v>
      </c>
      <c r="U32">
        <v>0.8</v>
      </c>
      <c r="V32" t="s">
        <v>67</v>
      </c>
      <c r="W32" t="s">
        <v>67</v>
      </c>
    </row>
    <row r="33" spans="1:23" x14ac:dyDescent="0.25">
      <c r="A33" s="5" t="s">
        <v>92</v>
      </c>
      <c r="B33" s="5" t="s">
        <v>93</v>
      </c>
      <c r="C33">
        <v>3518</v>
      </c>
      <c r="D33">
        <v>3354</v>
      </c>
      <c r="E33">
        <v>2851</v>
      </c>
      <c r="F33">
        <v>2883</v>
      </c>
      <c r="G33">
        <v>1345</v>
      </c>
      <c r="H33">
        <v>1205</v>
      </c>
      <c r="I33">
        <v>1238</v>
      </c>
      <c r="J33">
        <v>1283</v>
      </c>
      <c r="K33">
        <v>1357</v>
      </c>
      <c r="L33">
        <v>1408</v>
      </c>
      <c r="M33">
        <v>1986</v>
      </c>
      <c r="N33">
        <v>2316</v>
      </c>
      <c r="O33">
        <v>530.5</v>
      </c>
      <c r="P33">
        <v>362.2</v>
      </c>
      <c r="Q33">
        <v>265.5</v>
      </c>
      <c r="R33">
        <v>117.4</v>
      </c>
      <c r="S33">
        <v>160.30000000000001</v>
      </c>
      <c r="T33">
        <v>6.9</v>
      </c>
      <c r="U33">
        <v>8.1</v>
      </c>
      <c r="V33">
        <v>7.3</v>
      </c>
      <c r="W33">
        <v>5.5</v>
      </c>
    </row>
    <row r="34" spans="1:23" x14ac:dyDescent="0.25">
      <c r="A34" s="5" t="s">
        <v>78</v>
      </c>
      <c r="B34" s="5" t="s">
        <v>79</v>
      </c>
      <c r="C34">
        <v>9.3000000000000007</v>
      </c>
      <c r="D34">
        <v>20.2</v>
      </c>
      <c r="E34">
        <v>31.1</v>
      </c>
      <c r="F34">
        <v>42.2</v>
      </c>
      <c r="G34">
        <v>54.2</v>
      </c>
      <c r="H34">
        <v>3.7</v>
      </c>
      <c r="I34">
        <v>3</v>
      </c>
      <c r="J34">
        <v>0.4</v>
      </c>
      <c r="K34">
        <v>0.3</v>
      </c>
      <c r="L34" t="s">
        <v>67</v>
      </c>
      <c r="M34">
        <v>0.1</v>
      </c>
      <c r="N34">
        <v>0.1</v>
      </c>
      <c r="O34">
        <v>0.7</v>
      </c>
      <c r="P34">
        <v>168</v>
      </c>
      <c r="Q34">
        <v>0.4</v>
      </c>
      <c r="R34">
        <v>0.7</v>
      </c>
      <c r="S34">
        <v>0.4</v>
      </c>
      <c r="T34">
        <v>0.8</v>
      </c>
      <c r="U34">
        <v>0.7</v>
      </c>
      <c r="V34">
        <v>0.8</v>
      </c>
      <c r="W34" t="s">
        <v>67</v>
      </c>
    </row>
    <row r="35" spans="1:23" x14ac:dyDescent="0.25">
      <c r="A35" s="5" t="s">
        <v>94</v>
      </c>
      <c r="B35" s="5" t="s">
        <v>95</v>
      </c>
      <c r="C35">
        <v>1312</v>
      </c>
      <c r="D35">
        <v>1261</v>
      </c>
      <c r="E35">
        <v>1432</v>
      </c>
      <c r="F35">
        <v>1360</v>
      </c>
      <c r="G35">
        <v>1325</v>
      </c>
      <c r="H35">
        <v>1290</v>
      </c>
      <c r="I35">
        <v>1237</v>
      </c>
      <c r="J35">
        <v>1190</v>
      </c>
      <c r="K35">
        <v>1171</v>
      </c>
      <c r="L35">
        <v>1135</v>
      </c>
      <c r="M35">
        <v>1048</v>
      </c>
      <c r="N35">
        <v>791.1</v>
      </c>
      <c r="O35">
        <v>371.4</v>
      </c>
      <c r="P35">
        <v>765.4</v>
      </c>
      <c r="Q35">
        <v>282.10000000000002</v>
      </c>
      <c r="R35">
        <v>192.1</v>
      </c>
      <c r="S35">
        <v>139.69999999999999</v>
      </c>
      <c r="T35">
        <v>98.1</v>
      </c>
      <c r="U35">
        <v>96.8</v>
      </c>
      <c r="V35">
        <v>102.3</v>
      </c>
      <c r="W35">
        <v>111.2</v>
      </c>
    </row>
    <row r="36" spans="1:23" x14ac:dyDescent="0.25">
      <c r="A36" s="5" t="s">
        <v>96</v>
      </c>
      <c r="B36" s="5" t="s">
        <v>97</v>
      </c>
      <c r="C36">
        <v>4840</v>
      </c>
      <c r="D36">
        <v>4635</v>
      </c>
      <c r="E36">
        <v>4314</v>
      </c>
      <c r="F36">
        <v>4285</v>
      </c>
      <c r="G36">
        <v>2724</v>
      </c>
      <c r="H36">
        <v>2498</v>
      </c>
      <c r="I36">
        <v>2477</v>
      </c>
      <c r="J36">
        <v>2474</v>
      </c>
      <c r="K36">
        <v>2528</v>
      </c>
      <c r="L36">
        <v>2542</v>
      </c>
      <c r="M36">
        <v>3034</v>
      </c>
      <c r="N36">
        <v>3108</v>
      </c>
      <c r="O36">
        <v>902.6</v>
      </c>
      <c r="P36">
        <v>1296</v>
      </c>
      <c r="Q36">
        <v>548</v>
      </c>
      <c r="R36">
        <v>310.2</v>
      </c>
      <c r="S36">
        <v>300.39999999999998</v>
      </c>
      <c r="T36">
        <v>105.8</v>
      </c>
      <c r="U36">
        <v>105.6</v>
      </c>
      <c r="V36">
        <v>110.5</v>
      </c>
      <c r="W36">
        <v>116.6</v>
      </c>
    </row>
    <row r="37" spans="1:23" x14ac:dyDescent="0.25">
      <c r="A37" s="5" t="s">
        <v>98</v>
      </c>
      <c r="B37" s="5" t="s">
        <v>99</v>
      </c>
      <c r="C37">
        <v>128.06</v>
      </c>
      <c r="D37">
        <v>128.06</v>
      </c>
      <c r="E37">
        <v>128.06</v>
      </c>
      <c r="F37">
        <v>128.06</v>
      </c>
      <c r="G37">
        <v>128.06</v>
      </c>
      <c r="H37">
        <v>128.06</v>
      </c>
      <c r="I37">
        <v>128.06</v>
      </c>
      <c r="J37">
        <v>128.06</v>
      </c>
      <c r="K37">
        <v>128.06</v>
      </c>
      <c r="L37">
        <v>128.06</v>
      </c>
      <c r="M37">
        <v>128.06</v>
      </c>
      <c r="N37">
        <v>128.06</v>
      </c>
      <c r="O37">
        <v>96.1</v>
      </c>
      <c r="P37">
        <v>62.4</v>
      </c>
      <c r="Q37">
        <v>58.9</v>
      </c>
      <c r="R37">
        <v>54.9</v>
      </c>
      <c r="S37">
        <v>54.9</v>
      </c>
      <c r="T37">
        <v>53.7</v>
      </c>
      <c r="U37">
        <v>53.4</v>
      </c>
      <c r="V37">
        <v>52.5</v>
      </c>
      <c r="W37">
        <v>52.5</v>
      </c>
    </row>
    <row r="38" spans="1:23" x14ac:dyDescent="0.25">
      <c r="A38" s="5" t="s">
        <v>100</v>
      </c>
      <c r="B38" s="5" t="s">
        <v>101</v>
      </c>
      <c r="C38">
        <v>128.06</v>
      </c>
      <c r="D38">
        <v>128.06</v>
      </c>
      <c r="E38">
        <v>128.06</v>
      </c>
      <c r="F38">
        <v>128.06</v>
      </c>
      <c r="G38">
        <v>128.06</v>
      </c>
      <c r="H38">
        <v>128.06</v>
      </c>
      <c r="I38">
        <v>128.06</v>
      </c>
      <c r="J38">
        <v>128.06</v>
      </c>
      <c r="K38">
        <v>128.06</v>
      </c>
      <c r="L38">
        <v>128.06</v>
      </c>
      <c r="M38">
        <v>128.06</v>
      </c>
      <c r="N38">
        <v>128.06</v>
      </c>
      <c r="O38">
        <v>96.1</v>
      </c>
      <c r="P38">
        <v>62.4</v>
      </c>
      <c r="Q38">
        <v>58.9</v>
      </c>
      <c r="R38">
        <v>54.9</v>
      </c>
      <c r="S38">
        <v>54.9</v>
      </c>
      <c r="T38">
        <v>53.7</v>
      </c>
      <c r="U38">
        <v>53.4</v>
      </c>
      <c r="V38">
        <v>52.5</v>
      </c>
      <c r="W38">
        <v>52.5</v>
      </c>
    </row>
    <row r="39" spans="1:23" x14ac:dyDescent="0.25">
      <c r="A39" s="5" t="s">
        <v>102</v>
      </c>
      <c r="B39" s="5" t="s">
        <v>103</v>
      </c>
      <c r="C39">
        <v>1.86</v>
      </c>
      <c r="D39">
        <v>1.83</v>
      </c>
      <c r="E39">
        <v>2.52</v>
      </c>
      <c r="F39">
        <v>1.91</v>
      </c>
      <c r="G39">
        <v>1.99</v>
      </c>
      <c r="H39">
        <v>2.0299999999999998</v>
      </c>
      <c r="I39">
        <v>2.02</v>
      </c>
      <c r="J39">
        <v>1.3</v>
      </c>
      <c r="K39">
        <v>0.92</v>
      </c>
      <c r="L39">
        <v>0.8</v>
      </c>
      <c r="M39">
        <v>0.28000000000000003</v>
      </c>
      <c r="N39">
        <v>-0.04</v>
      </c>
      <c r="O39">
        <v>1.7</v>
      </c>
      <c r="P39">
        <v>1.88</v>
      </c>
      <c r="Q39">
        <v>1.37</v>
      </c>
      <c r="R39">
        <v>1.78</v>
      </c>
      <c r="S39">
        <v>0.87</v>
      </c>
      <c r="T39">
        <v>7.0000000000000007E-2</v>
      </c>
      <c r="U39">
        <v>-0.31</v>
      </c>
      <c r="V39">
        <v>-0.3</v>
      </c>
      <c r="W39" t="s">
        <v>67</v>
      </c>
    </row>
    <row r="40" spans="1:23" x14ac:dyDescent="0.25">
      <c r="A40" s="5" t="s">
        <v>104</v>
      </c>
      <c r="B40" s="5" t="s">
        <v>105</v>
      </c>
      <c r="C40">
        <v>1.49</v>
      </c>
      <c r="D40">
        <v>1.74</v>
      </c>
      <c r="E40">
        <v>2.2400000000000002</v>
      </c>
      <c r="F40">
        <v>1.78</v>
      </c>
      <c r="G40">
        <v>1.73</v>
      </c>
      <c r="H40">
        <v>1.93</v>
      </c>
      <c r="I40">
        <v>1.87</v>
      </c>
      <c r="J40">
        <v>1.35</v>
      </c>
      <c r="K40">
        <v>1.1200000000000001</v>
      </c>
      <c r="L40">
        <v>0.88</v>
      </c>
      <c r="M40">
        <v>2</v>
      </c>
      <c r="N40">
        <v>1.01</v>
      </c>
      <c r="O40">
        <v>0.17</v>
      </c>
      <c r="P40">
        <v>3.5</v>
      </c>
      <c r="Q40">
        <v>0.88</v>
      </c>
      <c r="R40">
        <v>1.07</v>
      </c>
      <c r="S40">
        <v>0.67</v>
      </c>
      <c r="T40">
        <v>0.02</v>
      </c>
      <c r="U40">
        <v>-0.18</v>
      </c>
      <c r="V40">
        <v>-0.17</v>
      </c>
      <c r="W40" t="s">
        <v>67</v>
      </c>
    </row>
    <row r="41" spans="1:23" x14ac:dyDescent="0.25">
      <c r="A41" s="5" t="s">
        <v>106</v>
      </c>
      <c r="B41" s="5" t="s">
        <v>107</v>
      </c>
      <c r="C41">
        <v>1.49</v>
      </c>
      <c r="D41">
        <v>1.74</v>
      </c>
      <c r="E41">
        <v>2.2400000000000002</v>
      </c>
      <c r="F41">
        <v>1.78</v>
      </c>
      <c r="G41">
        <v>1.73</v>
      </c>
      <c r="H41">
        <v>1.93</v>
      </c>
      <c r="I41">
        <v>1.87</v>
      </c>
      <c r="J41">
        <v>1.35</v>
      </c>
      <c r="K41">
        <v>1.1200000000000001</v>
      </c>
      <c r="L41">
        <v>0.88</v>
      </c>
      <c r="M41">
        <v>2</v>
      </c>
      <c r="N41">
        <v>1.01</v>
      </c>
      <c r="O41">
        <v>0.17</v>
      </c>
      <c r="P41">
        <v>3.5</v>
      </c>
      <c r="Q41">
        <v>0.88</v>
      </c>
      <c r="R41">
        <v>1.05</v>
      </c>
      <c r="S41">
        <v>0.66</v>
      </c>
      <c r="T41">
        <v>0.02</v>
      </c>
      <c r="U41">
        <v>-0.18</v>
      </c>
      <c r="V41">
        <v>-0.17</v>
      </c>
      <c r="W41" t="s">
        <v>67</v>
      </c>
    </row>
    <row r="42" spans="1:23" x14ac:dyDescent="0.25">
      <c r="A42" s="5" t="s">
        <v>108</v>
      </c>
      <c r="B42" s="5" t="s">
        <v>109</v>
      </c>
      <c r="C42">
        <v>0.04</v>
      </c>
      <c r="D42">
        <v>1.65</v>
      </c>
      <c r="E42">
        <v>1.65</v>
      </c>
      <c r="F42">
        <v>1.6</v>
      </c>
      <c r="G42">
        <v>1.55</v>
      </c>
      <c r="H42">
        <v>1.5</v>
      </c>
      <c r="I42">
        <v>1.45</v>
      </c>
      <c r="J42">
        <v>1.35</v>
      </c>
      <c r="K42">
        <v>1.2</v>
      </c>
      <c r="L42">
        <v>0.8</v>
      </c>
      <c r="M42">
        <v>0.2</v>
      </c>
      <c r="N42" t="s">
        <v>67</v>
      </c>
      <c r="O42" t="s">
        <v>67</v>
      </c>
      <c r="P42">
        <v>0.5</v>
      </c>
      <c r="Q42" t="s">
        <v>67</v>
      </c>
      <c r="R42">
        <v>0.35</v>
      </c>
      <c r="S42" t="s">
        <v>67</v>
      </c>
      <c r="T42" t="s">
        <v>67</v>
      </c>
      <c r="U42" t="s">
        <v>67</v>
      </c>
      <c r="V42" t="s">
        <v>67</v>
      </c>
      <c r="W42" t="s">
        <v>67</v>
      </c>
    </row>
    <row r="43" spans="1:23" x14ac:dyDescent="0.25">
      <c r="A43" s="5" t="s">
        <v>110</v>
      </c>
      <c r="B43" s="5" t="s">
        <v>111</v>
      </c>
      <c r="C43" t="s">
        <v>67</v>
      </c>
      <c r="D43">
        <v>211.2</v>
      </c>
      <c r="E43">
        <v>211.2</v>
      </c>
      <c r="F43">
        <v>204.8</v>
      </c>
      <c r="G43">
        <v>198.4</v>
      </c>
      <c r="H43">
        <v>192</v>
      </c>
      <c r="I43">
        <v>185.6</v>
      </c>
      <c r="J43">
        <v>172.8</v>
      </c>
      <c r="K43">
        <v>153.69999999999999</v>
      </c>
      <c r="L43">
        <v>102.4</v>
      </c>
      <c r="M43">
        <v>25.6</v>
      </c>
      <c r="N43" t="s">
        <v>67</v>
      </c>
      <c r="O43" t="s">
        <v>67</v>
      </c>
      <c r="P43">
        <v>576.1</v>
      </c>
      <c r="Q43" t="s">
        <v>67</v>
      </c>
      <c r="R43" t="s">
        <v>67</v>
      </c>
      <c r="S43" t="s">
        <v>67</v>
      </c>
      <c r="T43" t="s">
        <v>67</v>
      </c>
      <c r="U43" t="s">
        <v>67</v>
      </c>
      <c r="V43" t="s">
        <v>67</v>
      </c>
      <c r="W43" t="s">
        <v>67</v>
      </c>
    </row>
    <row r="44" spans="1:23" x14ac:dyDescent="0.25">
      <c r="A44" s="5" t="s">
        <v>65</v>
      </c>
      <c r="B44" s="5" t="s">
        <v>66</v>
      </c>
      <c r="C44">
        <v>22.9</v>
      </c>
      <c r="D44">
        <v>22.63</v>
      </c>
      <c r="E44">
        <v>27.39</v>
      </c>
      <c r="F44">
        <v>26.26</v>
      </c>
      <c r="G44">
        <v>24.35</v>
      </c>
      <c r="H44">
        <v>23.74</v>
      </c>
      <c r="I44">
        <v>24.93</v>
      </c>
      <c r="J44">
        <v>24.12</v>
      </c>
      <c r="K44">
        <v>25.13</v>
      </c>
      <c r="L44">
        <v>26.08</v>
      </c>
      <c r="M44">
        <v>28.51</v>
      </c>
      <c r="N44">
        <v>22.44</v>
      </c>
      <c r="O44">
        <v>19.39</v>
      </c>
      <c r="P44">
        <v>32.93</v>
      </c>
      <c r="Q44">
        <v>12.14</v>
      </c>
      <c r="R44">
        <v>8.59</v>
      </c>
      <c r="S44">
        <v>6.66</v>
      </c>
      <c r="T44">
        <v>0.79</v>
      </c>
      <c r="U44">
        <v>0.52</v>
      </c>
      <c r="V44">
        <v>0.41</v>
      </c>
      <c r="W44">
        <v>7.0000000000000007E-2</v>
      </c>
    </row>
    <row r="45" spans="1:23" x14ac:dyDescent="0.25">
      <c r="A45" s="5" t="s">
        <v>112</v>
      </c>
      <c r="B45" s="5" t="s">
        <v>113</v>
      </c>
      <c r="C45">
        <v>10.32</v>
      </c>
      <c r="D45">
        <v>10</v>
      </c>
      <c r="E45">
        <v>11.42</v>
      </c>
      <c r="F45">
        <v>10.95</v>
      </c>
      <c r="G45">
        <v>10.77</v>
      </c>
      <c r="H45">
        <v>10.1</v>
      </c>
      <c r="I45">
        <v>9.68</v>
      </c>
      <c r="J45">
        <v>9.3000000000000007</v>
      </c>
      <c r="K45">
        <v>9.15</v>
      </c>
      <c r="L45">
        <v>8.86</v>
      </c>
      <c r="M45">
        <v>8.18</v>
      </c>
      <c r="N45">
        <v>6.18</v>
      </c>
      <c r="O45">
        <v>3.86</v>
      </c>
      <c r="P45">
        <v>12.27</v>
      </c>
      <c r="Q45">
        <v>4.79</v>
      </c>
      <c r="R45">
        <v>3.5</v>
      </c>
      <c r="S45">
        <v>2.54</v>
      </c>
      <c r="T45">
        <v>1.83</v>
      </c>
      <c r="U45">
        <v>1.81</v>
      </c>
      <c r="V45">
        <v>1.95</v>
      </c>
      <c r="W45">
        <v>2.12</v>
      </c>
    </row>
    <row r="46" spans="1:23" x14ac:dyDescent="0.25">
      <c r="A46" s="5" t="s">
        <v>114</v>
      </c>
      <c r="B46" s="5" t="s">
        <v>115</v>
      </c>
      <c r="C46">
        <v>2.84</v>
      </c>
      <c r="D46">
        <v>2.89</v>
      </c>
      <c r="E46">
        <v>3.01</v>
      </c>
      <c r="F46">
        <v>3.04</v>
      </c>
      <c r="G46">
        <v>2.46</v>
      </c>
      <c r="H46">
        <v>2.2999999999999998</v>
      </c>
      <c r="I46">
        <v>2.17</v>
      </c>
      <c r="J46">
        <v>2.19</v>
      </c>
      <c r="K46">
        <v>2.0499999999999998</v>
      </c>
      <c r="L46">
        <v>1.85</v>
      </c>
      <c r="M46">
        <v>2.31</v>
      </c>
      <c r="N46">
        <v>0.56999999999999995</v>
      </c>
      <c r="O46">
        <v>2.97</v>
      </c>
      <c r="P46">
        <v>2.3199999999999998</v>
      </c>
      <c r="Q46">
        <v>2.14</v>
      </c>
      <c r="R46">
        <v>1.42</v>
      </c>
      <c r="S46">
        <v>1.55</v>
      </c>
      <c r="T46">
        <v>0.23</v>
      </c>
      <c r="U46">
        <v>-0.17</v>
      </c>
      <c r="V46">
        <v>-0.39</v>
      </c>
      <c r="W46">
        <v>0.04</v>
      </c>
    </row>
    <row r="47" spans="1:23" x14ac:dyDescent="0.25">
      <c r="A47" s="5" t="s">
        <v>116</v>
      </c>
      <c r="B47" s="5" t="s">
        <v>117</v>
      </c>
      <c r="C47">
        <v>37.79</v>
      </c>
      <c r="D47">
        <v>36.19</v>
      </c>
      <c r="E47">
        <v>33.69</v>
      </c>
      <c r="F47">
        <v>33.46</v>
      </c>
      <c r="G47">
        <v>21.27</v>
      </c>
      <c r="H47">
        <v>19.510000000000002</v>
      </c>
      <c r="I47">
        <v>19.34</v>
      </c>
      <c r="J47">
        <v>19.32</v>
      </c>
      <c r="K47">
        <v>19.739999999999998</v>
      </c>
      <c r="L47">
        <v>19.850000000000001</v>
      </c>
      <c r="M47">
        <v>23.69</v>
      </c>
      <c r="N47">
        <v>24.27</v>
      </c>
      <c r="O47">
        <v>9.39</v>
      </c>
      <c r="P47">
        <v>20.76</v>
      </c>
      <c r="Q47">
        <v>9.3000000000000007</v>
      </c>
      <c r="R47">
        <v>5.65</v>
      </c>
      <c r="S47">
        <v>5.47</v>
      </c>
      <c r="T47">
        <v>1.97</v>
      </c>
      <c r="U47">
        <v>1.98</v>
      </c>
      <c r="V47">
        <v>2.1</v>
      </c>
      <c r="W47" t="s">
        <v>67</v>
      </c>
    </row>
    <row r="48" spans="1:23" x14ac:dyDescent="0.25">
      <c r="A48" s="5" t="s">
        <v>118</v>
      </c>
      <c r="B48" s="5" t="s">
        <v>119</v>
      </c>
      <c r="C48">
        <v>4238</v>
      </c>
      <c r="D48">
        <v>4183</v>
      </c>
      <c r="E48">
        <v>4113</v>
      </c>
      <c r="F48">
        <v>4886</v>
      </c>
      <c r="G48">
        <v>4367</v>
      </c>
      <c r="H48">
        <v>4826</v>
      </c>
      <c r="I48">
        <v>4576</v>
      </c>
      <c r="J48">
        <v>3865</v>
      </c>
      <c r="K48">
        <v>4057</v>
      </c>
      <c r="L48">
        <v>3972</v>
      </c>
      <c r="M48">
        <v>4394</v>
      </c>
      <c r="N48">
        <v>7255</v>
      </c>
      <c r="O48">
        <v>3838</v>
      </c>
      <c r="P48">
        <v>3646</v>
      </c>
      <c r="Q48">
        <v>2077</v>
      </c>
      <c r="R48">
        <v>1503</v>
      </c>
      <c r="S48">
        <v>1087</v>
      </c>
      <c r="T48">
        <v>307</v>
      </c>
      <c r="U48">
        <v>280</v>
      </c>
      <c r="V48">
        <v>152</v>
      </c>
      <c r="W48">
        <v>24</v>
      </c>
    </row>
    <row r="49" spans="1:23" x14ac:dyDescent="0.25">
      <c r="A49" s="5" t="s">
        <v>120</v>
      </c>
      <c r="B49" s="5" t="s">
        <v>121</v>
      </c>
      <c r="C49">
        <v>236.5</v>
      </c>
      <c r="D49">
        <v>219.7</v>
      </c>
      <c r="E49">
        <v>225.7</v>
      </c>
      <c r="F49">
        <v>220.4</v>
      </c>
      <c r="G49">
        <v>195.2</v>
      </c>
      <c r="H49">
        <v>199.7</v>
      </c>
      <c r="I49">
        <v>174.1</v>
      </c>
      <c r="J49">
        <v>161</v>
      </c>
      <c r="K49">
        <v>162.9</v>
      </c>
      <c r="L49">
        <v>149.30000000000001</v>
      </c>
      <c r="M49">
        <v>206.4</v>
      </c>
      <c r="N49">
        <v>223.1</v>
      </c>
      <c r="O49">
        <v>134.6</v>
      </c>
      <c r="P49">
        <v>135.80000000000001</v>
      </c>
      <c r="Q49">
        <v>72.400000000000006</v>
      </c>
      <c r="R49">
        <v>40.799999999999997</v>
      </c>
      <c r="S49">
        <v>29.9</v>
      </c>
      <c r="T49">
        <v>13.3</v>
      </c>
      <c r="U49">
        <v>12.6</v>
      </c>
      <c r="V49">
        <v>5.7</v>
      </c>
      <c r="W49">
        <v>0.8</v>
      </c>
    </row>
    <row r="50" spans="1:23" x14ac:dyDescent="0.25">
      <c r="A50" s="5" t="s">
        <v>122</v>
      </c>
      <c r="B50" s="5" t="s">
        <v>123</v>
      </c>
      <c r="C50">
        <v>55805</v>
      </c>
      <c r="D50">
        <v>52522</v>
      </c>
      <c r="E50">
        <v>54875</v>
      </c>
      <c r="F50">
        <v>45108</v>
      </c>
      <c r="G50">
        <v>44699</v>
      </c>
      <c r="H50">
        <v>41380</v>
      </c>
      <c r="I50">
        <v>38046</v>
      </c>
      <c r="J50">
        <v>41656</v>
      </c>
      <c r="K50">
        <v>40153</v>
      </c>
      <c r="L50">
        <v>37588</v>
      </c>
      <c r="M50">
        <v>46973</v>
      </c>
      <c r="N50">
        <v>30751</v>
      </c>
      <c r="O50">
        <v>35070</v>
      </c>
      <c r="P50">
        <v>37246</v>
      </c>
      <c r="Q50">
        <v>34858</v>
      </c>
      <c r="R50">
        <v>27146</v>
      </c>
      <c r="S50">
        <v>27507</v>
      </c>
      <c r="T50">
        <v>43322</v>
      </c>
      <c r="U50">
        <v>45000</v>
      </c>
      <c r="V50">
        <v>37500</v>
      </c>
      <c r="W50" t="s">
        <v>67</v>
      </c>
    </row>
    <row r="51" spans="1:23" x14ac:dyDescent="0.25">
      <c r="A51" s="5" t="s">
        <v>124</v>
      </c>
      <c r="B51" s="5" t="s">
        <v>125</v>
      </c>
      <c r="C51">
        <v>691964</v>
      </c>
      <c r="D51">
        <v>692677</v>
      </c>
      <c r="E51">
        <v>852726</v>
      </c>
      <c r="F51">
        <v>688172</v>
      </c>
      <c r="G51">
        <v>713967</v>
      </c>
      <c r="H51">
        <v>630046</v>
      </c>
      <c r="I51">
        <v>697843</v>
      </c>
      <c r="J51">
        <v>794913</v>
      </c>
      <c r="K51">
        <v>793173</v>
      </c>
      <c r="L51">
        <v>840761</v>
      </c>
      <c r="M51">
        <v>859343</v>
      </c>
      <c r="N51">
        <v>396113</v>
      </c>
      <c r="O51">
        <v>485487</v>
      </c>
      <c r="P51">
        <v>563576</v>
      </c>
      <c r="Q51">
        <v>344294</v>
      </c>
      <c r="R51">
        <v>277844</v>
      </c>
      <c r="S51">
        <v>336246</v>
      </c>
      <c r="T51">
        <v>137459</v>
      </c>
      <c r="U51">
        <v>99672</v>
      </c>
      <c r="V51">
        <v>142320</v>
      </c>
      <c r="W51">
        <v>144558</v>
      </c>
    </row>
    <row r="52" spans="1:23" x14ac:dyDescent="0.25">
      <c r="A52" s="5" t="s">
        <v>126</v>
      </c>
      <c r="B52" s="5" t="s">
        <v>127</v>
      </c>
      <c r="C52" t="s">
        <v>67</v>
      </c>
      <c r="D52" t="s">
        <v>67</v>
      </c>
      <c r="E52" t="s">
        <v>67</v>
      </c>
      <c r="F52" t="s">
        <v>67</v>
      </c>
      <c r="G52" t="s">
        <v>67</v>
      </c>
      <c r="H52" t="s">
        <v>67</v>
      </c>
      <c r="I52" t="s">
        <v>67</v>
      </c>
      <c r="J52" t="s">
        <v>67</v>
      </c>
      <c r="K52" t="s">
        <v>67</v>
      </c>
      <c r="L52" t="s">
        <v>67</v>
      </c>
      <c r="M52" t="s">
        <v>67</v>
      </c>
      <c r="N52" t="s">
        <v>67</v>
      </c>
      <c r="O52" t="s">
        <v>67</v>
      </c>
      <c r="P52" t="s">
        <v>67</v>
      </c>
      <c r="Q52" t="s">
        <v>67</v>
      </c>
      <c r="R52" t="s">
        <v>67</v>
      </c>
      <c r="S52" t="s">
        <v>67</v>
      </c>
      <c r="T52" t="s">
        <v>67</v>
      </c>
      <c r="U52" t="s">
        <v>67</v>
      </c>
      <c r="V52" t="s">
        <v>67</v>
      </c>
      <c r="W52" t="s">
        <v>67</v>
      </c>
    </row>
    <row r="53" spans="1:23" x14ac:dyDescent="0.25">
      <c r="A53" s="5" t="s">
        <v>128</v>
      </c>
      <c r="B53" s="5" t="s">
        <v>129</v>
      </c>
      <c r="C53">
        <v>45045</v>
      </c>
      <c r="D53">
        <v>53335</v>
      </c>
      <c r="E53">
        <v>69706</v>
      </c>
      <c r="F53">
        <v>46746</v>
      </c>
      <c r="G53">
        <v>50607</v>
      </c>
      <c r="H53">
        <v>51285</v>
      </c>
      <c r="I53">
        <v>52207</v>
      </c>
      <c r="J53">
        <v>44787</v>
      </c>
      <c r="K53">
        <v>35494</v>
      </c>
      <c r="L53">
        <v>28298</v>
      </c>
      <c r="M53">
        <v>58375</v>
      </c>
      <c r="N53">
        <v>15465</v>
      </c>
      <c r="O53">
        <v>4195</v>
      </c>
      <c r="P53">
        <v>59929</v>
      </c>
      <c r="Q53">
        <v>24699</v>
      </c>
      <c r="R53">
        <v>39987</v>
      </c>
      <c r="S53">
        <v>33671</v>
      </c>
      <c r="T53">
        <v>4235</v>
      </c>
      <c r="U53">
        <v>-35000</v>
      </c>
      <c r="V53">
        <v>-58553</v>
      </c>
      <c r="W53">
        <v>-4167</v>
      </c>
    </row>
    <row r="54" spans="1:23" x14ac:dyDescent="0.25">
      <c r="A54" s="5" t="s">
        <v>130</v>
      </c>
      <c r="B54" s="5" t="s">
        <v>131</v>
      </c>
      <c r="C54">
        <v>13.7</v>
      </c>
      <c r="D54">
        <v>9.6999999999999993</v>
      </c>
      <c r="E54">
        <v>13.8</v>
      </c>
      <c r="F54">
        <v>15</v>
      </c>
      <c r="G54">
        <v>18.100000000000001</v>
      </c>
      <c r="H54">
        <v>12.3</v>
      </c>
      <c r="I54">
        <v>11.6</v>
      </c>
      <c r="J54">
        <v>10.4</v>
      </c>
      <c r="K54">
        <v>8.9</v>
      </c>
      <c r="L54">
        <v>9</v>
      </c>
      <c r="M54">
        <v>4.7</v>
      </c>
      <c r="N54">
        <v>4.0999999999999996</v>
      </c>
      <c r="O54">
        <v>94.1</v>
      </c>
      <c r="P54">
        <v>6.3</v>
      </c>
      <c r="Q54">
        <v>24.1</v>
      </c>
      <c r="R54">
        <v>17.7</v>
      </c>
      <c r="S54">
        <v>28.1</v>
      </c>
      <c r="T54">
        <v>77.5</v>
      </c>
      <c r="U54" t="s">
        <v>67</v>
      </c>
      <c r="V54" t="s">
        <v>67</v>
      </c>
      <c r="W54" t="s">
        <v>67</v>
      </c>
    </row>
    <row r="55" spans="1:23" x14ac:dyDescent="0.25">
      <c r="A55" s="5" t="s">
        <v>132</v>
      </c>
      <c r="B55" s="5" t="s">
        <v>133</v>
      </c>
      <c r="C55">
        <v>0.89</v>
      </c>
      <c r="D55">
        <v>0.75</v>
      </c>
      <c r="E55">
        <v>1.1299999999999999</v>
      </c>
      <c r="F55">
        <v>1.02</v>
      </c>
      <c r="G55">
        <v>1.29</v>
      </c>
      <c r="H55">
        <v>1</v>
      </c>
      <c r="I55">
        <v>0.87</v>
      </c>
      <c r="J55">
        <v>0.57999999999999996</v>
      </c>
      <c r="K55">
        <v>0.4</v>
      </c>
      <c r="L55">
        <v>0.3</v>
      </c>
      <c r="M55">
        <v>0.33</v>
      </c>
      <c r="N55">
        <v>0.18</v>
      </c>
      <c r="O55">
        <v>0.82</v>
      </c>
      <c r="P55">
        <v>0.67</v>
      </c>
      <c r="Q55">
        <v>1.75</v>
      </c>
      <c r="R55">
        <v>2.21</v>
      </c>
      <c r="S55">
        <v>2.83</v>
      </c>
      <c r="T55">
        <v>1.97</v>
      </c>
      <c r="U55">
        <v>7.98</v>
      </c>
      <c r="V55">
        <v>18.010000000000002</v>
      </c>
      <c r="W55">
        <v>109.95</v>
      </c>
    </row>
    <row r="56" spans="1:23" x14ac:dyDescent="0.25">
      <c r="A56" s="5" t="s">
        <v>134</v>
      </c>
      <c r="B56" s="5" t="s">
        <v>135</v>
      </c>
      <c r="C56">
        <v>1.99</v>
      </c>
      <c r="D56">
        <v>1.72</v>
      </c>
      <c r="E56">
        <v>2.76</v>
      </c>
      <c r="F56">
        <v>2.52</v>
      </c>
      <c r="G56">
        <v>3.03</v>
      </c>
      <c r="H56">
        <v>2.35</v>
      </c>
      <c r="I56">
        <v>2.2599999999999998</v>
      </c>
      <c r="J56">
        <v>1.51</v>
      </c>
      <c r="K56">
        <v>1.0900000000000001</v>
      </c>
      <c r="L56">
        <v>0.89</v>
      </c>
      <c r="M56">
        <v>1.1499999999999999</v>
      </c>
      <c r="N56">
        <v>0.67</v>
      </c>
      <c r="O56">
        <v>4.1399999999999997</v>
      </c>
      <c r="P56">
        <v>1.8</v>
      </c>
      <c r="Q56">
        <v>4.43</v>
      </c>
      <c r="R56">
        <v>5.42</v>
      </c>
      <c r="S56">
        <v>7.4</v>
      </c>
      <c r="T56">
        <v>0.85</v>
      </c>
      <c r="U56">
        <v>2.2999999999999998</v>
      </c>
      <c r="V56">
        <v>3.8</v>
      </c>
      <c r="W56">
        <v>3.46</v>
      </c>
    </row>
    <row r="57" spans="1:23" x14ac:dyDescent="0.25">
      <c r="A57" s="5" t="s">
        <v>136</v>
      </c>
      <c r="B57" s="5" t="s">
        <v>137</v>
      </c>
      <c r="C57">
        <v>7.19</v>
      </c>
      <c r="D57">
        <v>5.87</v>
      </c>
      <c r="E57">
        <v>10.24</v>
      </c>
      <c r="F57">
        <v>8.8000000000000007</v>
      </c>
      <c r="G57">
        <v>12.74</v>
      </c>
      <c r="H57">
        <v>10.3</v>
      </c>
      <c r="I57">
        <v>10.02</v>
      </c>
      <c r="J57">
        <v>6.39</v>
      </c>
      <c r="K57">
        <v>4.8899999999999997</v>
      </c>
      <c r="L57">
        <v>4.28</v>
      </c>
      <c r="M57">
        <v>4.07</v>
      </c>
      <c r="N57">
        <v>7.22</v>
      </c>
      <c r="O57">
        <v>5.39</v>
      </c>
      <c r="P57">
        <v>9.52</v>
      </c>
      <c r="Q57">
        <v>9.92</v>
      </c>
      <c r="R57">
        <v>13.37</v>
      </c>
      <c r="S57">
        <v>12.14</v>
      </c>
      <c r="T57">
        <v>6.71</v>
      </c>
      <c r="U57">
        <v>-24.74</v>
      </c>
      <c r="V57">
        <v>-18.98</v>
      </c>
      <c r="W57">
        <v>167.32</v>
      </c>
    </row>
    <row r="58" spans="1:23" x14ac:dyDescent="0.25">
      <c r="A58" s="5" t="s">
        <v>138</v>
      </c>
      <c r="B58" s="5" t="s">
        <v>139</v>
      </c>
      <c r="C58">
        <v>0.2</v>
      </c>
      <c r="D58">
        <v>9.74</v>
      </c>
      <c r="E58">
        <v>5.35</v>
      </c>
      <c r="F58">
        <v>5.98</v>
      </c>
      <c r="G58">
        <v>4.95</v>
      </c>
      <c r="H58">
        <v>6.33</v>
      </c>
      <c r="I58">
        <v>6.66</v>
      </c>
      <c r="J58">
        <v>9.64</v>
      </c>
      <c r="K58">
        <v>12</v>
      </c>
      <c r="L58">
        <v>10.130000000000001</v>
      </c>
      <c r="M58">
        <v>2.13</v>
      </c>
      <c r="N58" t="s">
        <v>67</v>
      </c>
      <c r="O58" t="s">
        <v>67</v>
      </c>
      <c r="P58">
        <v>2.2599999999999998</v>
      </c>
      <c r="Q58" t="s">
        <v>67</v>
      </c>
      <c r="R58">
        <v>1.85</v>
      </c>
      <c r="S58" t="s">
        <v>67</v>
      </c>
      <c r="T58" t="s">
        <v>67</v>
      </c>
      <c r="U58" t="s">
        <v>67</v>
      </c>
      <c r="V58" t="s">
        <v>67</v>
      </c>
      <c r="W58" t="s">
        <v>67</v>
      </c>
    </row>
    <row r="59" spans="1:23" x14ac:dyDescent="0.25">
      <c r="A59" s="5" t="s">
        <v>140</v>
      </c>
      <c r="B59" s="5" t="s">
        <v>141</v>
      </c>
      <c r="C59">
        <v>7.3</v>
      </c>
      <c r="D59">
        <v>10.3</v>
      </c>
      <c r="E59">
        <v>7.3</v>
      </c>
      <c r="F59">
        <v>6.7</v>
      </c>
      <c r="G59">
        <v>5.5</v>
      </c>
      <c r="H59">
        <v>8.1</v>
      </c>
      <c r="I59">
        <v>8.6</v>
      </c>
      <c r="J59">
        <v>9.6</v>
      </c>
      <c r="K59">
        <v>11.2</v>
      </c>
      <c r="L59">
        <v>11.1</v>
      </c>
      <c r="M59">
        <v>21.3</v>
      </c>
      <c r="N59">
        <v>24.3</v>
      </c>
      <c r="O59">
        <v>1.1000000000000001</v>
      </c>
      <c r="P59">
        <v>15.8</v>
      </c>
      <c r="Q59">
        <v>4.2</v>
      </c>
      <c r="R59">
        <v>5.6</v>
      </c>
      <c r="S59">
        <v>3.6</v>
      </c>
      <c r="T59">
        <v>1.3</v>
      </c>
      <c r="U59">
        <v>-4.3</v>
      </c>
      <c r="V59">
        <v>-2.2999999999999998</v>
      </c>
      <c r="W59" t="s">
        <v>67</v>
      </c>
    </row>
    <row r="60" spans="1:23" x14ac:dyDescent="0.25">
      <c r="A60" s="5" t="s">
        <v>142</v>
      </c>
      <c r="B60" s="5" t="s">
        <v>143</v>
      </c>
      <c r="C60">
        <v>14.44</v>
      </c>
      <c r="D60">
        <v>17.420000000000002</v>
      </c>
      <c r="E60">
        <v>19.600000000000001</v>
      </c>
      <c r="F60">
        <v>16.29</v>
      </c>
      <c r="G60">
        <v>16.03</v>
      </c>
      <c r="H60">
        <v>19.13</v>
      </c>
      <c r="I60">
        <v>19.27</v>
      </c>
      <c r="J60">
        <v>14.54</v>
      </c>
      <c r="K60">
        <v>12.29</v>
      </c>
      <c r="L60">
        <v>9.91</v>
      </c>
      <c r="M60">
        <v>24.48</v>
      </c>
      <c r="N60">
        <v>14.18</v>
      </c>
      <c r="O60">
        <v>4.33</v>
      </c>
      <c r="P60">
        <v>28.55</v>
      </c>
      <c r="Q60">
        <v>18.190000000000001</v>
      </c>
      <c r="R60">
        <v>31.29</v>
      </c>
      <c r="S60">
        <v>26.2</v>
      </c>
      <c r="T60">
        <v>1.33</v>
      </c>
      <c r="U60">
        <v>-10.119999999999999</v>
      </c>
      <c r="V60">
        <v>-8.6999999999999993</v>
      </c>
      <c r="W60">
        <v>-0.09</v>
      </c>
    </row>
    <row r="61" spans="1:23" x14ac:dyDescent="0.25">
      <c r="A61" s="5" t="s">
        <v>144</v>
      </c>
      <c r="B61" s="5" t="s">
        <v>145</v>
      </c>
      <c r="C61">
        <v>6.51</v>
      </c>
      <c r="D61">
        <v>7.7</v>
      </c>
      <c r="E61">
        <v>8.18</v>
      </c>
      <c r="F61">
        <v>6.79</v>
      </c>
      <c r="G61">
        <v>7.09</v>
      </c>
      <c r="H61">
        <v>8.14</v>
      </c>
      <c r="I61">
        <v>7.48</v>
      </c>
      <c r="J61">
        <v>5.6</v>
      </c>
      <c r="K61">
        <v>4.47</v>
      </c>
      <c r="L61">
        <v>3.37</v>
      </c>
      <c r="M61">
        <v>7.03</v>
      </c>
      <c r="N61">
        <v>3.9</v>
      </c>
      <c r="O61">
        <v>0.86</v>
      </c>
      <c r="P61">
        <v>10.63</v>
      </c>
      <c r="Q61">
        <v>7.17</v>
      </c>
      <c r="R61">
        <v>12.74</v>
      </c>
      <c r="S61">
        <v>10.01</v>
      </c>
      <c r="T61">
        <v>3.08</v>
      </c>
      <c r="U61">
        <v>-35.130000000000003</v>
      </c>
      <c r="V61">
        <v>-41.2</v>
      </c>
      <c r="W61">
        <v>-2.86</v>
      </c>
    </row>
    <row r="62" spans="1:23" x14ac:dyDescent="0.25">
      <c r="A62" s="5" t="s">
        <v>146</v>
      </c>
      <c r="B62" s="5" t="s">
        <v>147</v>
      </c>
      <c r="C62">
        <v>5.12</v>
      </c>
      <c r="D62">
        <v>6.02</v>
      </c>
      <c r="E62">
        <v>7.83</v>
      </c>
      <c r="F62">
        <v>6.63</v>
      </c>
      <c r="G62">
        <v>9.75</v>
      </c>
      <c r="H62">
        <v>11.6</v>
      </c>
      <c r="I62">
        <v>11.44</v>
      </c>
      <c r="J62">
        <v>8.81</v>
      </c>
      <c r="K62">
        <v>7.91</v>
      </c>
      <c r="L62">
        <v>4.42</v>
      </c>
      <c r="M62">
        <v>8.4600000000000009</v>
      </c>
      <c r="N62">
        <v>3.61</v>
      </c>
      <c r="O62">
        <v>1.78</v>
      </c>
      <c r="P62">
        <v>16.86</v>
      </c>
      <c r="Q62">
        <v>9.36</v>
      </c>
      <c r="R62">
        <v>19.37</v>
      </c>
      <c r="S62">
        <v>12.18</v>
      </c>
      <c r="T62">
        <v>1.23</v>
      </c>
      <c r="U62">
        <v>-9.2799999999999994</v>
      </c>
      <c r="V62">
        <v>-8.0500000000000007</v>
      </c>
      <c r="W62">
        <v>-0.09</v>
      </c>
    </row>
    <row r="63" spans="1:23" x14ac:dyDescent="0.25">
      <c r="A63" s="5" t="s">
        <v>148</v>
      </c>
      <c r="B63" s="5" t="s">
        <v>148</v>
      </c>
      <c r="C63">
        <v>3.94</v>
      </c>
      <c r="D63">
        <v>4.8099999999999996</v>
      </c>
      <c r="E63">
        <v>6.65</v>
      </c>
      <c r="F63">
        <v>5.33</v>
      </c>
      <c r="G63">
        <v>8.11</v>
      </c>
      <c r="H63">
        <v>9.91</v>
      </c>
      <c r="I63">
        <v>9.64</v>
      </c>
      <c r="J63">
        <v>7</v>
      </c>
      <c r="K63">
        <v>5.7</v>
      </c>
      <c r="L63">
        <v>4.42</v>
      </c>
      <c r="M63">
        <v>8.4600000000000009</v>
      </c>
      <c r="N63">
        <v>3.61</v>
      </c>
      <c r="O63">
        <v>1.78</v>
      </c>
      <c r="P63">
        <v>16.86</v>
      </c>
      <c r="Q63">
        <v>9.36</v>
      </c>
      <c r="R63">
        <v>19.37</v>
      </c>
      <c r="S63">
        <v>12.18</v>
      </c>
      <c r="T63">
        <v>1.23</v>
      </c>
      <c r="U63">
        <v>-9.2799999999999994</v>
      </c>
      <c r="V63">
        <v>-8.0500000000000007</v>
      </c>
      <c r="W63">
        <v>-0.09</v>
      </c>
    </row>
    <row r="64" spans="1:23" x14ac:dyDescent="0.25">
      <c r="A64" s="5" t="s">
        <v>149</v>
      </c>
      <c r="B64" s="5" t="s">
        <v>150</v>
      </c>
      <c r="C64">
        <v>14.16</v>
      </c>
      <c r="D64">
        <v>16.170000000000002</v>
      </c>
      <c r="E64">
        <v>20.260000000000002</v>
      </c>
      <c r="F64">
        <v>20.16</v>
      </c>
      <c r="G64">
        <v>29.64</v>
      </c>
      <c r="H64">
        <v>25.06</v>
      </c>
      <c r="I64">
        <v>25.88</v>
      </c>
      <c r="J64">
        <v>29.25</v>
      </c>
      <c r="K64">
        <v>27.91</v>
      </c>
      <c r="L64">
        <v>27.3</v>
      </c>
      <c r="M64">
        <v>35.450000000000003</v>
      </c>
      <c r="N64">
        <v>29.87</v>
      </c>
      <c r="O64">
        <v>40.92</v>
      </c>
      <c r="P64">
        <v>64.16</v>
      </c>
      <c r="Q64">
        <v>57.94</v>
      </c>
      <c r="R64">
        <v>79.98</v>
      </c>
      <c r="S64">
        <v>71.069999999999993</v>
      </c>
      <c r="T64">
        <v>70.599999999999994</v>
      </c>
      <c r="U64">
        <v>64.77</v>
      </c>
      <c r="V64">
        <v>74.569999999999993</v>
      </c>
      <c r="W64">
        <v>88.94</v>
      </c>
    </row>
    <row r="65" spans="1:23" x14ac:dyDescent="0.25">
      <c r="A65" s="5" t="s">
        <v>151</v>
      </c>
      <c r="B65" s="5" t="s">
        <v>152</v>
      </c>
      <c r="C65">
        <v>27.31</v>
      </c>
      <c r="D65">
        <v>27.64</v>
      </c>
      <c r="E65">
        <v>33.909999999999997</v>
      </c>
      <c r="F65">
        <v>32.729999999999997</v>
      </c>
      <c r="G65">
        <v>50.62</v>
      </c>
      <c r="H65">
        <v>51.78</v>
      </c>
      <c r="I65">
        <v>50.04</v>
      </c>
      <c r="J65">
        <v>48.13</v>
      </c>
      <c r="K65">
        <v>46.33</v>
      </c>
      <c r="L65">
        <v>44.62</v>
      </c>
      <c r="M65">
        <v>34.54</v>
      </c>
      <c r="N65">
        <v>25.46</v>
      </c>
      <c r="O65">
        <v>41.15</v>
      </c>
      <c r="P65">
        <v>59.08</v>
      </c>
      <c r="Q65">
        <v>51.48</v>
      </c>
      <c r="R65">
        <v>61.93</v>
      </c>
      <c r="S65">
        <v>46.5</v>
      </c>
      <c r="T65">
        <v>92.72</v>
      </c>
      <c r="U65">
        <v>91.67</v>
      </c>
      <c r="V65">
        <v>92.58</v>
      </c>
      <c r="W65">
        <v>95.37</v>
      </c>
    </row>
    <row r="66" spans="1:23" x14ac:dyDescent="0.25">
      <c r="A66" s="5" t="s">
        <v>153</v>
      </c>
      <c r="B66" s="5" t="s">
        <v>154</v>
      </c>
      <c r="C66">
        <v>72.69</v>
      </c>
      <c r="D66">
        <v>72.36</v>
      </c>
      <c r="E66">
        <v>66.09</v>
      </c>
      <c r="F66">
        <v>67.27</v>
      </c>
      <c r="G66">
        <v>49.38</v>
      </c>
      <c r="H66">
        <v>48.22</v>
      </c>
      <c r="I66">
        <v>49.96</v>
      </c>
      <c r="J66">
        <v>51.87</v>
      </c>
      <c r="K66">
        <v>53.67</v>
      </c>
      <c r="L66">
        <v>55.38</v>
      </c>
      <c r="M66">
        <v>65.459999999999994</v>
      </c>
      <c r="N66">
        <v>74.540000000000006</v>
      </c>
      <c r="O66">
        <v>58.85</v>
      </c>
      <c r="P66">
        <v>40.92</v>
      </c>
      <c r="Q66">
        <v>48.52</v>
      </c>
      <c r="R66">
        <v>38.07</v>
      </c>
      <c r="S66">
        <v>53.5</v>
      </c>
      <c r="T66">
        <v>7.28</v>
      </c>
      <c r="U66">
        <v>8.33</v>
      </c>
      <c r="V66">
        <v>7.42</v>
      </c>
      <c r="W66">
        <v>4.63</v>
      </c>
    </row>
    <row r="67" spans="1:23" x14ac:dyDescent="0.25">
      <c r="A67" s="5" t="s">
        <v>155</v>
      </c>
      <c r="B67" s="5" t="s">
        <v>156</v>
      </c>
      <c r="C67">
        <v>266.19</v>
      </c>
      <c r="D67">
        <v>261.86</v>
      </c>
      <c r="E67">
        <v>194.9</v>
      </c>
      <c r="F67">
        <v>205.56</v>
      </c>
      <c r="G67">
        <v>97.53</v>
      </c>
      <c r="H67">
        <v>93.13</v>
      </c>
      <c r="I67">
        <v>99.84</v>
      </c>
      <c r="J67">
        <v>107.78</v>
      </c>
      <c r="K67">
        <v>115.84</v>
      </c>
      <c r="L67">
        <v>124.1</v>
      </c>
      <c r="M67">
        <v>189.51</v>
      </c>
      <c r="N67">
        <v>292.81</v>
      </c>
      <c r="O67">
        <v>143.03</v>
      </c>
      <c r="P67">
        <v>69.27</v>
      </c>
      <c r="Q67">
        <v>94.26</v>
      </c>
      <c r="R67">
        <v>61.48</v>
      </c>
      <c r="S67">
        <v>115.03</v>
      </c>
      <c r="T67">
        <v>7.85</v>
      </c>
      <c r="U67">
        <v>9.09</v>
      </c>
      <c r="V67">
        <v>8.02</v>
      </c>
      <c r="W67">
        <v>4.8600000000000003</v>
      </c>
    </row>
    <row r="68" spans="1:23" x14ac:dyDescent="0.25">
      <c r="A68" s="5"/>
      <c r="B68" s="5"/>
    </row>
    <row r="69" spans="1:23" x14ac:dyDescent="0.25">
      <c r="A69" s="5" t="s">
        <v>157</v>
      </c>
      <c r="B69" s="5" t="s">
        <v>158</v>
      </c>
      <c r="C69">
        <v>14.16</v>
      </c>
      <c r="D69">
        <v>16.170000000000002</v>
      </c>
      <c r="E69">
        <v>20.260000000000002</v>
      </c>
      <c r="F69">
        <v>20.16</v>
      </c>
      <c r="G69">
        <v>29.64</v>
      </c>
      <c r="H69">
        <v>25.06</v>
      </c>
      <c r="I69">
        <v>25.88</v>
      </c>
      <c r="J69">
        <v>29.26</v>
      </c>
      <c r="K69">
        <v>27.91</v>
      </c>
      <c r="L69">
        <v>27.3</v>
      </c>
      <c r="M69">
        <v>35.43</v>
      </c>
      <c r="N69">
        <v>29.86</v>
      </c>
      <c r="O69">
        <v>40.92</v>
      </c>
      <c r="P69">
        <v>64.14</v>
      </c>
      <c r="Q69">
        <v>57.94</v>
      </c>
      <c r="R69">
        <v>79.98</v>
      </c>
      <c r="S69">
        <v>71.069999999999993</v>
      </c>
      <c r="T69">
        <v>70.599999999999994</v>
      </c>
      <c r="U69">
        <v>64.77</v>
      </c>
      <c r="V69">
        <v>74.569999999999993</v>
      </c>
    </row>
    <row r="70" spans="1:23" x14ac:dyDescent="0.25">
      <c r="A70" s="5" t="s">
        <v>159</v>
      </c>
      <c r="B70" s="5" t="s">
        <v>160</v>
      </c>
      <c r="C70">
        <v>833.62</v>
      </c>
      <c r="D70">
        <v>985.86</v>
      </c>
      <c r="E70">
        <v>1046.73</v>
      </c>
      <c r="F70">
        <v>869.76</v>
      </c>
      <c r="G70">
        <v>907.6</v>
      </c>
      <c r="H70">
        <v>1042.54</v>
      </c>
      <c r="I70">
        <v>958.28</v>
      </c>
      <c r="J70">
        <v>717.66</v>
      </c>
      <c r="K70">
        <v>573.02</v>
      </c>
      <c r="L70">
        <v>430.98</v>
      </c>
      <c r="M70">
        <v>899.68</v>
      </c>
      <c r="N70">
        <v>500</v>
      </c>
      <c r="O70">
        <v>83.03</v>
      </c>
      <c r="P70">
        <v>663.53</v>
      </c>
      <c r="Q70">
        <v>422.57</v>
      </c>
      <c r="R70">
        <v>699.65</v>
      </c>
      <c r="S70">
        <v>549.54999999999995</v>
      </c>
      <c r="T70">
        <v>164.56</v>
      </c>
      <c r="U70">
        <v>-1884.62</v>
      </c>
      <c r="V70">
        <v>-2170.73</v>
      </c>
    </row>
    <row r="71" spans="1:23" x14ac:dyDescent="0.25">
      <c r="A71" s="5" t="s">
        <v>161</v>
      </c>
      <c r="B71" s="5" t="s">
        <v>162</v>
      </c>
      <c r="C71">
        <v>1179.04</v>
      </c>
      <c r="D71">
        <v>1378.7</v>
      </c>
      <c r="E71">
        <v>952.17</v>
      </c>
      <c r="F71">
        <v>1057.8800000000001</v>
      </c>
      <c r="G71">
        <v>1226.28</v>
      </c>
      <c r="H71">
        <v>1267.48</v>
      </c>
      <c r="I71">
        <v>1207.78</v>
      </c>
      <c r="J71">
        <v>842.45</v>
      </c>
      <c r="K71">
        <v>666.14</v>
      </c>
      <c r="L71">
        <v>552.91</v>
      </c>
      <c r="M71">
        <v>426.87</v>
      </c>
      <c r="N71">
        <v>359.63</v>
      </c>
      <c r="O71">
        <v>801.96</v>
      </c>
      <c r="P71">
        <v>309.75</v>
      </c>
      <c r="Q71">
        <v>627.67999999999995</v>
      </c>
      <c r="R71">
        <v>1105.94</v>
      </c>
      <c r="S71">
        <v>713.21</v>
      </c>
      <c r="T71">
        <v>253.16</v>
      </c>
      <c r="U71">
        <v>-3711.54</v>
      </c>
      <c r="V71">
        <v>-4463.41</v>
      </c>
    </row>
    <row r="72" spans="1:23" x14ac:dyDescent="0.25">
      <c r="A72" s="5" t="s">
        <v>163</v>
      </c>
      <c r="B72" s="5" t="s">
        <v>164</v>
      </c>
      <c r="C72">
        <v>0.47</v>
      </c>
      <c r="D72">
        <v>0.49</v>
      </c>
      <c r="E72">
        <v>0.63</v>
      </c>
      <c r="F72">
        <v>0.61</v>
      </c>
      <c r="G72">
        <v>0.89</v>
      </c>
      <c r="H72">
        <v>0.95</v>
      </c>
      <c r="I72">
        <v>1.01</v>
      </c>
      <c r="J72">
        <v>0.97</v>
      </c>
      <c r="K72">
        <v>0.99</v>
      </c>
      <c r="L72">
        <v>1.03</v>
      </c>
      <c r="M72">
        <v>0.94</v>
      </c>
      <c r="N72">
        <v>0.72</v>
      </c>
      <c r="O72">
        <v>2.15</v>
      </c>
      <c r="P72">
        <v>2.54</v>
      </c>
      <c r="Q72">
        <v>2.2200000000000002</v>
      </c>
      <c r="R72">
        <v>2.77</v>
      </c>
      <c r="S72">
        <v>2.2200000000000002</v>
      </c>
      <c r="T72">
        <v>0.75</v>
      </c>
      <c r="U72">
        <v>0.49</v>
      </c>
      <c r="V72">
        <v>0.37</v>
      </c>
    </row>
    <row r="73" spans="1:23" x14ac:dyDescent="0.25">
      <c r="A73" s="5" t="s">
        <v>165</v>
      </c>
      <c r="B73" s="5" t="s">
        <v>166</v>
      </c>
      <c r="C73">
        <v>85.83</v>
      </c>
      <c r="D73">
        <v>83.82</v>
      </c>
      <c r="E73">
        <v>79.739999999999995</v>
      </c>
      <c r="F73">
        <v>79.84</v>
      </c>
      <c r="G73">
        <v>70.37</v>
      </c>
      <c r="H73">
        <v>74.94</v>
      </c>
      <c r="I73">
        <v>74.12</v>
      </c>
      <c r="J73">
        <v>70.739999999999995</v>
      </c>
      <c r="K73">
        <v>72.11</v>
      </c>
      <c r="L73">
        <v>72.7</v>
      </c>
      <c r="M73">
        <v>64.540000000000006</v>
      </c>
      <c r="N73">
        <v>70.11</v>
      </c>
      <c r="O73">
        <v>59.08</v>
      </c>
      <c r="P73">
        <v>35.83</v>
      </c>
      <c r="Q73">
        <v>42.06</v>
      </c>
      <c r="R73">
        <v>20.02</v>
      </c>
      <c r="S73">
        <v>28.93</v>
      </c>
      <c r="T73">
        <v>29.4</v>
      </c>
      <c r="U73">
        <v>35.229999999999997</v>
      </c>
      <c r="V73">
        <v>25.43</v>
      </c>
    </row>
    <row r="74" spans="1:23" x14ac:dyDescent="0.25">
      <c r="A74" s="5" t="s">
        <v>167</v>
      </c>
      <c r="B74" s="5" t="s">
        <v>168</v>
      </c>
      <c r="C74">
        <v>3.94</v>
      </c>
      <c r="D74">
        <v>4.8099999999999996</v>
      </c>
      <c r="E74">
        <v>6.65</v>
      </c>
      <c r="F74">
        <v>5.33</v>
      </c>
      <c r="G74">
        <v>8.11</v>
      </c>
      <c r="H74">
        <v>9.91</v>
      </c>
      <c r="I74">
        <v>9.64</v>
      </c>
      <c r="J74">
        <v>7</v>
      </c>
      <c r="K74">
        <v>5.7</v>
      </c>
      <c r="L74">
        <v>4.42</v>
      </c>
      <c r="M74">
        <v>8.4499999999999993</v>
      </c>
      <c r="N74">
        <v>3.61</v>
      </c>
      <c r="O74">
        <v>1.78</v>
      </c>
      <c r="P74">
        <v>16.86</v>
      </c>
      <c r="Q74">
        <v>9.36</v>
      </c>
      <c r="R74">
        <v>19.37</v>
      </c>
      <c r="S74">
        <v>12.18</v>
      </c>
      <c r="T74">
        <v>1.23</v>
      </c>
      <c r="U74">
        <v>-9.2799999999999994</v>
      </c>
      <c r="V74">
        <v>-8.0500000000000007</v>
      </c>
    </row>
    <row r="75" spans="1:23" x14ac:dyDescent="0.25">
      <c r="A75" s="5" t="s">
        <v>169</v>
      </c>
      <c r="B75" s="5" t="s">
        <v>170</v>
      </c>
      <c r="C75">
        <v>7.71</v>
      </c>
      <c r="D75">
        <v>8.82</v>
      </c>
      <c r="E75">
        <v>7.29</v>
      </c>
      <c r="F75">
        <v>7.89</v>
      </c>
      <c r="G75">
        <v>17.579999999999998</v>
      </c>
      <c r="H75">
        <v>15.68</v>
      </c>
      <c r="I75">
        <v>16.04</v>
      </c>
      <c r="J75">
        <v>11.4</v>
      </c>
      <c r="K75">
        <v>9.52</v>
      </c>
      <c r="L75">
        <v>8.1300000000000008</v>
      </c>
      <c r="M75">
        <v>6.55</v>
      </c>
      <c r="N75">
        <v>3.71</v>
      </c>
      <c r="O75">
        <v>37.799999999999997</v>
      </c>
      <c r="P75">
        <v>10.8</v>
      </c>
      <c r="Q75">
        <v>24.07</v>
      </c>
      <c r="R75">
        <v>47.79</v>
      </c>
      <c r="S75">
        <v>31.94</v>
      </c>
      <c r="T75">
        <v>2.0099999999999998</v>
      </c>
      <c r="U75">
        <v>-19.63</v>
      </c>
      <c r="V75" t="s">
        <v>67</v>
      </c>
    </row>
    <row r="76" spans="1:23" x14ac:dyDescent="0.25">
      <c r="A76" s="5" t="s">
        <v>171</v>
      </c>
      <c r="B76" s="5" t="s">
        <v>172</v>
      </c>
      <c r="C76">
        <v>31.58</v>
      </c>
      <c r="D76">
        <v>32.46</v>
      </c>
      <c r="E76">
        <v>41.63</v>
      </c>
      <c r="F76">
        <v>39.75</v>
      </c>
      <c r="G76">
        <v>69.12</v>
      </c>
      <c r="H76">
        <v>68.91</v>
      </c>
      <c r="I76">
        <v>67.37</v>
      </c>
      <c r="J76">
        <v>68</v>
      </c>
      <c r="K76">
        <v>64.23</v>
      </c>
      <c r="L76">
        <v>61.42</v>
      </c>
      <c r="M76">
        <v>53.52</v>
      </c>
      <c r="N76">
        <v>36.31</v>
      </c>
      <c r="O76">
        <v>69.64</v>
      </c>
      <c r="P76">
        <v>164.81</v>
      </c>
      <c r="Q76">
        <v>122.39</v>
      </c>
      <c r="R76">
        <v>309.33999999999997</v>
      </c>
      <c r="S76">
        <v>160.76</v>
      </c>
      <c r="T76">
        <v>315.43</v>
      </c>
      <c r="U76">
        <v>260.22000000000003</v>
      </c>
      <c r="V76">
        <v>364.06</v>
      </c>
    </row>
    <row r="77" spans="1:23" x14ac:dyDescent="0.25">
      <c r="A77" s="5" t="s">
        <v>173</v>
      </c>
      <c r="B77" s="5" t="s">
        <v>174</v>
      </c>
      <c r="C77">
        <v>51.22</v>
      </c>
      <c r="D77">
        <v>68.39</v>
      </c>
      <c r="E77">
        <v>118.37</v>
      </c>
      <c r="F77">
        <v>113.24</v>
      </c>
      <c r="G77">
        <v>78.760000000000005</v>
      </c>
      <c r="H77">
        <v>108.13</v>
      </c>
      <c r="I77">
        <v>106.83</v>
      </c>
      <c r="J77">
        <v>104.76</v>
      </c>
      <c r="K77">
        <v>91.79</v>
      </c>
      <c r="L77">
        <v>90.45</v>
      </c>
      <c r="M77">
        <v>91.41</v>
      </c>
      <c r="N77">
        <v>99.49</v>
      </c>
      <c r="O77">
        <v>75.180000000000007</v>
      </c>
      <c r="P77">
        <v>236.27</v>
      </c>
      <c r="Q77">
        <v>137.21</v>
      </c>
      <c r="R77">
        <v>222.71</v>
      </c>
      <c r="S77">
        <v>140.74</v>
      </c>
      <c r="T77">
        <v>1149.23</v>
      </c>
      <c r="U77">
        <v>936.99</v>
      </c>
      <c r="V77" t="s">
        <v>67</v>
      </c>
    </row>
    <row r="78" spans="1:23" x14ac:dyDescent="0.25">
      <c r="A78" s="5" t="s">
        <v>175</v>
      </c>
      <c r="B78" s="5" t="s">
        <v>176</v>
      </c>
      <c r="C78">
        <v>920.7514000000001</v>
      </c>
      <c r="D78">
        <v>751.71220000000005</v>
      </c>
      <c r="E78">
        <v>1311.3344</v>
      </c>
      <c r="F78">
        <v>1126.9280000000001</v>
      </c>
      <c r="G78">
        <v>1631.4844000000001</v>
      </c>
      <c r="H78">
        <v>1319.018</v>
      </c>
      <c r="I78">
        <v>1283.1612</v>
      </c>
      <c r="J78">
        <v>818.30340000000001</v>
      </c>
      <c r="K78">
        <v>626.21339999999998</v>
      </c>
      <c r="L78">
        <v>548.09680000000003</v>
      </c>
      <c r="M78">
        <v>521.20420000000001</v>
      </c>
      <c r="N78">
        <v>924.59320000000002</v>
      </c>
      <c r="O78">
        <v>517.97899999999993</v>
      </c>
      <c r="P78">
        <v>594.048</v>
      </c>
      <c r="Q78">
        <v>584.28800000000001</v>
      </c>
      <c r="R78">
        <v>734.01299999999992</v>
      </c>
      <c r="S78">
        <v>666.48599999999999</v>
      </c>
      <c r="T78">
        <v>360.327</v>
      </c>
      <c r="U78">
        <v>-1321.116</v>
      </c>
      <c r="V78">
        <v>-996.45</v>
      </c>
    </row>
    <row r="79" spans="1:23" x14ac:dyDescent="0.25">
      <c r="A79" s="5" t="s">
        <v>177</v>
      </c>
      <c r="B79" s="5" t="s">
        <v>178</v>
      </c>
      <c r="C79">
        <v>0</v>
      </c>
      <c r="D79">
        <v>0</v>
      </c>
      <c r="E79">
        <v>0</v>
      </c>
      <c r="F79">
        <v>0</v>
      </c>
      <c r="G79">
        <v>0</v>
      </c>
      <c r="H79">
        <v>0</v>
      </c>
      <c r="I79">
        <v>0</v>
      </c>
      <c r="J79">
        <v>0</v>
      </c>
      <c r="K79">
        <v>0</v>
      </c>
      <c r="L79">
        <v>0</v>
      </c>
      <c r="M79">
        <v>0</v>
      </c>
      <c r="N79">
        <v>-31.960000000000012</v>
      </c>
      <c r="O79">
        <v>-33.700000000000003</v>
      </c>
      <c r="P79">
        <v>-3.5</v>
      </c>
      <c r="Q79">
        <v>-4</v>
      </c>
      <c r="R79">
        <v>0</v>
      </c>
      <c r="S79">
        <v>-1.199999999999996</v>
      </c>
      <c r="T79">
        <v>-0.30000000000000432</v>
      </c>
      <c r="U79">
        <v>-0.89999999999999858</v>
      </c>
      <c r="V79">
        <v>0</v>
      </c>
    </row>
    <row r="80" spans="1:23" x14ac:dyDescent="0.25">
      <c r="A80" s="5" t="s">
        <v>179</v>
      </c>
      <c r="B80" s="5" t="s">
        <v>180</v>
      </c>
      <c r="C80">
        <v>1.19</v>
      </c>
      <c r="D80">
        <v>-17.38</v>
      </c>
      <c r="E80">
        <v>4.3</v>
      </c>
      <c r="F80">
        <v>7.84</v>
      </c>
      <c r="G80">
        <v>2.57</v>
      </c>
      <c r="H80">
        <v>-4.7699999999999996</v>
      </c>
      <c r="I80">
        <v>3.36</v>
      </c>
      <c r="J80">
        <v>-4.0199999999999996</v>
      </c>
      <c r="K80">
        <v>-3.64</v>
      </c>
      <c r="L80">
        <v>-8.52</v>
      </c>
      <c r="M80">
        <v>27.05</v>
      </c>
      <c r="N80">
        <v>15.73</v>
      </c>
      <c r="O80">
        <v>-41.12</v>
      </c>
      <c r="P80">
        <v>171.25</v>
      </c>
      <c r="Q80">
        <v>41.33</v>
      </c>
      <c r="R80">
        <v>28.98</v>
      </c>
      <c r="S80">
        <v>743.04</v>
      </c>
      <c r="T80">
        <v>51.92</v>
      </c>
      <c r="U80">
        <v>26.83</v>
      </c>
      <c r="V80">
        <v>485.71</v>
      </c>
    </row>
    <row r="81" spans="1:22" x14ac:dyDescent="0.25">
      <c r="A81" s="5" t="s">
        <v>181</v>
      </c>
      <c r="B81" s="5" t="s">
        <v>182</v>
      </c>
      <c r="C81">
        <v>-3.96</v>
      </c>
      <c r="D81">
        <v>-1.75</v>
      </c>
      <c r="E81">
        <v>4.9000000000000004</v>
      </c>
      <c r="F81">
        <v>1.88</v>
      </c>
      <c r="G81">
        <v>0.39</v>
      </c>
      <c r="H81">
        <v>-1.81</v>
      </c>
      <c r="I81">
        <v>-1.43</v>
      </c>
      <c r="J81">
        <v>-5.39</v>
      </c>
      <c r="K81">
        <v>4.96</v>
      </c>
      <c r="L81">
        <v>11.42</v>
      </c>
      <c r="M81">
        <v>0.55000000000000004</v>
      </c>
      <c r="N81">
        <v>48.62</v>
      </c>
      <c r="O81">
        <v>57.15</v>
      </c>
      <c r="P81">
        <v>80.52</v>
      </c>
      <c r="Q81">
        <v>271.12</v>
      </c>
      <c r="R81">
        <v>274.64999999999998</v>
      </c>
      <c r="S81">
        <v>273.93</v>
      </c>
      <c r="T81">
        <v>188.15</v>
      </c>
      <c r="U81" t="s">
        <v>67</v>
      </c>
      <c r="V81" t="s">
        <v>67</v>
      </c>
    </row>
    <row r="82" spans="1:22" x14ac:dyDescent="0.25">
      <c r="A82" s="5" t="s">
        <v>183</v>
      </c>
      <c r="B82" s="5" t="s">
        <v>184</v>
      </c>
      <c r="C82">
        <v>-0.3</v>
      </c>
      <c r="D82">
        <v>-1.49</v>
      </c>
      <c r="E82">
        <v>2.66</v>
      </c>
      <c r="F82">
        <v>1</v>
      </c>
      <c r="G82">
        <v>-1.3</v>
      </c>
      <c r="H82">
        <v>-3.52</v>
      </c>
      <c r="I82">
        <v>2.85</v>
      </c>
      <c r="J82">
        <v>5.32</v>
      </c>
      <c r="K82">
        <v>-2.1</v>
      </c>
      <c r="L82">
        <v>32.880000000000003</v>
      </c>
      <c r="M82">
        <v>42.85</v>
      </c>
      <c r="N82">
        <v>43.23</v>
      </c>
      <c r="O82">
        <v>188.7</v>
      </c>
      <c r="P82">
        <v>207.3</v>
      </c>
      <c r="Q82">
        <v>178.42</v>
      </c>
      <c r="R82">
        <v>267.3</v>
      </c>
      <c r="S82" t="s">
        <v>67</v>
      </c>
      <c r="T82" t="s">
        <v>67</v>
      </c>
      <c r="U82" t="s">
        <v>67</v>
      </c>
      <c r="V82" t="s">
        <v>67</v>
      </c>
    </row>
    <row r="83" spans="1:22" x14ac:dyDescent="0.25">
      <c r="A83" s="5" t="s">
        <v>185</v>
      </c>
      <c r="B83" s="5" t="s">
        <v>186</v>
      </c>
      <c r="C83">
        <v>-1.91</v>
      </c>
      <c r="D83">
        <v>0.68</v>
      </c>
      <c r="E83">
        <v>3.99</v>
      </c>
      <c r="F83">
        <v>-0.55000000000000004</v>
      </c>
      <c r="G83">
        <v>15.79</v>
      </c>
      <c r="H83">
        <v>19.66</v>
      </c>
      <c r="I83">
        <v>23.04</v>
      </c>
      <c r="J83">
        <v>97.01</v>
      </c>
      <c r="K83">
        <v>102.6</v>
      </c>
      <c r="L83">
        <v>105.65</v>
      </c>
      <c r="M83">
        <v>155.07</v>
      </c>
      <c r="N83" t="s">
        <v>67</v>
      </c>
      <c r="O83" t="s">
        <v>67</v>
      </c>
      <c r="P83" t="s">
        <v>67</v>
      </c>
      <c r="Q83" t="s">
        <v>67</v>
      </c>
      <c r="R83" t="s">
        <v>67</v>
      </c>
      <c r="S83" t="s">
        <v>67</v>
      </c>
      <c r="T83" t="s">
        <v>67</v>
      </c>
      <c r="U83" t="s">
        <v>67</v>
      </c>
      <c r="V83" t="s">
        <v>67</v>
      </c>
    </row>
    <row r="84" spans="1:22" x14ac:dyDescent="0.25">
      <c r="A84" s="5" t="s">
        <v>187</v>
      </c>
      <c r="B84" s="5" t="s">
        <v>188</v>
      </c>
      <c r="C84">
        <v>-14.43</v>
      </c>
      <c r="D84">
        <v>-22.18</v>
      </c>
      <c r="E84">
        <v>25.53</v>
      </c>
      <c r="F84">
        <v>3.35</v>
      </c>
      <c r="G84">
        <v>-10.71</v>
      </c>
      <c r="H84">
        <v>3.6</v>
      </c>
      <c r="I84">
        <v>38.01</v>
      </c>
      <c r="J84">
        <v>20.21</v>
      </c>
      <c r="K84">
        <v>28.11</v>
      </c>
      <c r="L84">
        <v>-56.18</v>
      </c>
      <c r="M84">
        <v>128.61000000000001</v>
      </c>
      <c r="N84">
        <v>596.89</v>
      </c>
      <c r="O84">
        <v>-92.63</v>
      </c>
      <c r="P84">
        <v>325.93</v>
      </c>
      <c r="Q84">
        <v>-14.64</v>
      </c>
      <c r="R84">
        <v>64.209999999999994</v>
      </c>
      <c r="S84">
        <v>2715.38</v>
      </c>
      <c r="T84">
        <v>-113.27</v>
      </c>
      <c r="U84">
        <v>10.11</v>
      </c>
      <c r="V84">
        <v>8800</v>
      </c>
    </row>
    <row r="85" spans="1:22" x14ac:dyDescent="0.25">
      <c r="A85" s="5" t="s">
        <v>189</v>
      </c>
      <c r="B85" s="5" t="s">
        <v>190</v>
      </c>
      <c r="C85">
        <v>-3.69</v>
      </c>
      <c r="D85">
        <v>2.23</v>
      </c>
      <c r="E85">
        <v>6.06</v>
      </c>
      <c r="F85">
        <v>-1.25</v>
      </c>
      <c r="G85">
        <v>10.3</v>
      </c>
      <c r="H85">
        <v>20.61</v>
      </c>
      <c r="I85">
        <v>28.78</v>
      </c>
      <c r="J85">
        <v>-2.62</v>
      </c>
      <c r="K85">
        <v>33.51</v>
      </c>
      <c r="L85">
        <v>223.11</v>
      </c>
      <c r="M85">
        <v>210.96</v>
      </c>
      <c r="N85">
        <v>276.73</v>
      </c>
      <c r="O85">
        <v>72.89</v>
      </c>
      <c r="P85">
        <v>125.17</v>
      </c>
      <c r="Q85">
        <v>921.65</v>
      </c>
      <c r="R85">
        <v>888.77</v>
      </c>
      <c r="S85">
        <v>870.74</v>
      </c>
      <c r="T85">
        <v>2898.95</v>
      </c>
      <c r="U85" t="s">
        <v>67</v>
      </c>
      <c r="V85" t="s">
        <v>67</v>
      </c>
    </row>
    <row r="86" spans="1:22" x14ac:dyDescent="0.25">
      <c r="A86" s="5" t="s">
        <v>191</v>
      </c>
      <c r="B86" s="5" t="s">
        <v>192</v>
      </c>
      <c r="C86">
        <v>-3.69</v>
      </c>
      <c r="D86">
        <v>-0.08</v>
      </c>
      <c r="E86">
        <v>11.96</v>
      </c>
      <c r="F86">
        <v>10.89</v>
      </c>
      <c r="G86">
        <v>15.84</v>
      </c>
      <c r="H86">
        <v>6.75</v>
      </c>
      <c r="I86">
        <v>31.75</v>
      </c>
      <c r="J86">
        <v>143.53</v>
      </c>
      <c r="K86">
        <v>120.96</v>
      </c>
      <c r="L86">
        <v>180.52</v>
      </c>
      <c r="M86">
        <v>188.83</v>
      </c>
      <c r="N86">
        <v>175.95</v>
      </c>
      <c r="O86">
        <v>599.65</v>
      </c>
      <c r="P86">
        <v>595.52</v>
      </c>
      <c r="Q86">
        <v>532.36</v>
      </c>
      <c r="R86">
        <v>2295.29</v>
      </c>
      <c r="S86" t="s">
        <v>67</v>
      </c>
      <c r="T86" t="s">
        <v>67</v>
      </c>
      <c r="U86" t="s">
        <v>67</v>
      </c>
      <c r="V86" t="s">
        <v>67</v>
      </c>
    </row>
    <row r="87" spans="1:22" x14ac:dyDescent="0.25">
      <c r="A87" s="5" t="s">
        <v>193</v>
      </c>
      <c r="B87" s="5" t="s">
        <v>194</v>
      </c>
      <c r="C87">
        <v>1.53</v>
      </c>
      <c r="D87">
        <v>15.84</v>
      </c>
      <c r="E87">
        <v>77.739999999999995</v>
      </c>
      <c r="F87">
        <v>65.930000000000007</v>
      </c>
      <c r="G87">
        <v>98.18</v>
      </c>
      <c r="H87">
        <v>97.79</v>
      </c>
      <c r="I87">
        <v>103.85</v>
      </c>
      <c r="J87">
        <v>371.59</v>
      </c>
      <c r="K87">
        <v>358.24</v>
      </c>
      <c r="L87">
        <v>356.44</v>
      </c>
      <c r="M87">
        <v>1242.06</v>
      </c>
      <c r="N87" t="s">
        <v>67</v>
      </c>
      <c r="O87" t="s">
        <v>67</v>
      </c>
      <c r="P87" t="s">
        <v>67</v>
      </c>
      <c r="Q87" t="s">
        <v>67</v>
      </c>
      <c r="R87" t="s">
        <v>67</v>
      </c>
      <c r="S87" t="s">
        <v>67</v>
      </c>
      <c r="T87" t="s">
        <v>67</v>
      </c>
      <c r="U87" t="s">
        <v>67</v>
      </c>
      <c r="V87" t="s">
        <v>67</v>
      </c>
    </row>
    <row r="88" spans="1:22" x14ac:dyDescent="0.25">
      <c r="A88" s="5" t="s">
        <v>195</v>
      </c>
      <c r="B88" s="5" t="s">
        <v>196</v>
      </c>
      <c r="C88">
        <v>-3.71</v>
      </c>
      <c r="D88">
        <v>-121.25</v>
      </c>
      <c r="E88">
        <v>1.1499999999999999</v>
      </c>
      <c r="F88">
        <v>1.38</v>
      </c>
      <c r="G88">
        <v>1.1399999999999999</v>
      </c>
      <c r="H88">
        <v>1.82</v>
      </c>
      <c r="I88">
        <v>0.37</v>
      </c>
      <c r="J88">
        <v>7.0000000000000007E-2</v>
      </c>
      <c r="K88">
        <v>7.0000000000000007E-2</v>
      </c>
      <c r="L88">
        <v>0.05</v>
      </c>
      <c r="M88">
        <v>0.02</v>
      </c>
      <c r="N88">
        <v>0.02</v>
      </c>
      <c r="O88">
        <v>0.16</v>
      </c>
      <c r="P88">
        <v>0.01</v>
      </c>
      <c r="Q88">
        <v>0.05</v>
      </c>
      <c r="R88">
        <v>0.01</v>
      </c>
      <c r="S88" t="s">
        <v>67</v>
      </c>
      <c r="T88" t="s">
        <v>67</v>
      </c>
      <c r="U88" t="s">
        <v>67</v>
      </c>
      <c r="V88" t="s">
        <v>67</v>
      </c>
    </row>
    <row r="89" spans="1:22" x14ac:dyDescent="0.25">
      <c r="A89" s="5" t="s">
        <v>197</v>
      </c>
      <c r="B89" s="5" t="s">
        <v>198</v>
      </c>
      <c r="C89">
        <v>-13.46</v>
      </c>
      <c r="D89">
        <v>19.63</v>
      </c>
      <c r="E89">
        <v>-6.12</v>
      </c>
      <c r="F89">
        <v>-6.97</v>
      </c>
      <c r="G89">
        <v>-0.76</v>
      </c>
      <c r="H89">
        <v>-7.0000000000000007E-2</v>
      </c>
      <c r="I89">
        <v>48.18</v>
      </c>
      <c r="J89">
        <v>21.39</v>
      </c>
      <c r="K89">
        <v>16.09</v>
      </c>
      <c r="L89">
        <v>18.489999999999998</v>
      </c>
      <c r="M89">
        <v>50.81</v>
      </c>
      <c r="N89">
        <v>-48.1</v>
      </c>
      <c r="O89">
        <v>52.45</v>
      </c>
      <c r="P89">
        <v>33.86</v>
      </c>
      <c r="Q89">
        <v>-19.79</v>
      </c>
      <c r="R89">
        <v>100</v>
      </c>
      <c r="S89">
        <v>2275</v>
      </c>
      <c r="T89">
        <v>-110.36</v>
      </c>
      <c r="U89">
        <v>5.46</v>
      </c>
      <c r="V89">
        <v>3560</v>
      </c>
    </row>
    <row r="90" spans="1:22" x14ac:dyDescent="0.25">
      <c r="A90" s="5" t="s">
        <v>199</v>
      </c>
      <c r="B90" s="5" t="s">
        <v>200</v>
      </c>
      <c r="C90">
        <v>0.02</v>
      </c>
      <c r="D90">
        <v>2.1800000000000002</v>
      </c>
      <c r="E90">
        <v>-4.62</v>
      </c>
      <c r="F90">
        <v>-2.6</v>
      </c>
      <c r="G90">
        <v>15.78</v>
      </c>
      <c r="H90">
        <v>23.17</v>
      </c>
      <c r="I90">
        <v>28.55</v>
      </c>
      <c r="J90">
        <v>18.66</v>
      </c>
      <c r="K90">
        <v>28.46</v>
      </c>
      <c r="L90">
        <v>7.07</v>
      </c>
      <c r="M90">
        <v>18.39</v>
      </c>
      <c r="N90">
        <v>12.74</v>
      </c>
      <c r="O90">
        <v>22.17</v>
      </c>
      <c r="P90">
        <v>38.020000000000003</v>
      </c>
      <c r="Q90">
        <v>785.07</v>
      </c>
      <c r="R90">
        <v>754.88</v>
      </c>
      <c r="S90">
        <v>723.37</v>
      </c>
      <c r="T90">
        <v>1151.7</v>
      </c>
      <c r="U90" t="s">
        <v>67</v>
      </c>
      <c r="V90" t="s">
        <v>67</v>
      </c>
    </row>
    <row r="91" spans="1:22" x14ac:dyDescent="0.25">
      <c r="A91" s="5" t="s">
        <v>201</v>
      </c>
      <c r="B91" s="5" t="s">
        <v>202</v>
      </c>
      <c r="C91">
        <v>-1.54</v>
      </c>
      <c r="D91">
        <v>1.1399999999999999</v>
      </c>
      <c r="E91">
        <v>6.85</v>
      </c>
      <c r="F91">
        <v>12.35</v>
      </c>
      <c r="G91">
        <v>16.97</v>
      </c>
      <c r="H91">
        <v>20.82</v>
      </c>
      <c r="I91">
        <v>30.99</v>
      </c>
      <c r="J91">
        <v>11.74</v>
      </c>
      <c r="K91">
        <v>17.95</v>
      </c>
      <c r="L91">
        <v>21.5</v>
      </c>
      <c r="M91">
        <v>13.85</v>
      </c>
      <c r="N91">
        <v>23.68</v>
      </c>
      <c r="O91">
        <v>488.3</v>
      </c>
      <c r="P91">
        <v>455.74</v>
      </c>
      <c r="Q91">
        <v>450.06</v>
      </c>
      <c r="R91">
        <v>1166.02</v>
      </c>
      <c r="S91" t="s">
        <v>67</v>
      </c>
      <c r="T91" t="s">
        <v>67</v>
      </c>
      <c r="U91" t="s">
        <v>67</v>
      </c>
      <c r="V91" t="s">
        <v>67</v>
      </c>
    </row>
    <row r="92" spans="1:22" x14ac:dyDescent="0.25">
      <c r="A92" s="5" t="s">
        <v>203</v>
      </c>
      <c r="B92" s="5" t="s">
        <v>204</v>
      </c>
      <c r="C92">
        <v>9.64</v>
      </c>
      <c r="D92">
        <v>16.07</v>
      </c>
      <c r="E92">
        <v>9.2899999999999991</v>
      </c>
      <c r="F92">
        <v>15.15</v>
      </c>
      <c r="G92">
        <v>19.23</v>
      </c>
      <c r="H92">
        <v>17.329999999999998</v>
      </c>
      <c r="I92">
        <v>27.34</v>
      </c>
      <c r="J92">
        <v>250.02</v>
      </c>
      <c r="K92">
        <v>236.84</v>
      </c>
      <c r="L92">
        <v>235.78</v>
      </c>
      <c r="M92">
        <v>589.92999999999995</v>
      </c>
      <c r="N92" t="s">
        <v>67</v>
      </c>
      <c r="O92" t="s">
        <v>67</v>
      </c>
      <c r="P92" t="s">
        <v>67</v>
      </c>
      <c r="Q92" t="s">
        <v>67</v>
      </c>
      <c r="R92" t="s">
        <v>67</v>
      </c>
      <c r="S92" t="s">
        <v>67</v>
      </c>
      <c r="T92" t="s">
        <v>67</v>
      </c>
      <c r="U92" t="s">
        <v>67</v>
      </c>
      <c r="V92" t="s">
        <v>67</v>
      </c>
    </row>
    <row r="93" spans="1:22" x14ac:dyDescent="0.25">
      <c r="A93" s="5" t="s">
        <v>205</v>
      </c>
      <c r="B93" s="5" t="s">
        <v>206</v>
      </c>
      <c r="C93">
        <v>22.49</v>
      </c>
      <c r="D93">
        <v>-42.68</v>
      </c>
      <c r="E93">
        <v>16.36</v>
      </c>
      <c r="F93">
        <v>-30.93</v>
      </c>
      <c r="G93">
        <v>23.69</v>
      </c>
      <c r="H93">
        <v>2.79</v>
      </c>
      <c r="I93">
        <v>56.81</v>
      </c>
      <c r="J93">
        <v>30.67</v>
      </c>
      <c r="K93">
        <v>14.25</v>
      </c>
      <c r="L93">
        <v>5.16</v>
      </c>
      <c r="M93">
        <v>-43.63</v>
      </c>
      <c r="N93">
        <v>33.950000000000003</v>
      </c>
      <c r="O93">
        <v>-43.38</v>
      </c>
      <c r="P93">
        <v>-4.03</v>
      </c>
      <c r="Q93">
        <v>-25.8</v>
      </c>
      <c r="R93">
        <v>10.130000000000001</v>
      </c>
      <c r="S93">
        <v>80.92</v>
      </c>
      <c r="T93">
        <v>-127.12</v>
      </c>
      <c r="U93">
        <v>30.35</v>
      </c>
      <c r="V93">
        <v>-111.34</v>
      </c>
    </row>
    <row r="94" spans="1:22" x14ac:dyDescent="0.25">
      <c r="A94" s="5" t="s">
        <v>207</v>
      </c>
      <c r="B94" s="5" t="s">
        <v>208</v>
      </c>
      <c r="C94">
        <v>-1.28</v>
      </c>
      <c r="D94">
        <v>-19.079999999999998</v>
      </c>
      <c r="E94">
        <v>3.04</v>
      </c>
      <c r="F94">
        <v>-1.48</v>
      </c>
      <c r="G94">
        <v>27.76</v>
      </c>
      <c r="H94">
        <v>30.09</v>
      </c>
      <c r="I94">
        <v>33.909999999999997</v>
      </c>
      <c r="J94">
        <v>16.690000000000001</v>
      </c>
      <c r="K94">
        <v>-8.07</v>
      </c>
      <c r="L94">
        <v>-1.51</v>
      </c>
      <c r="M94">
        <v>-17.690000000000001</v>
      </c>
      <c r="N94">
        <v>-4.49</v>
      </c>
      <c r="O94">
        <v>-24.4</v>
      </c>
      <c r="P94">
        <v>-6.57</v>
      </c>
      <c r="Q94">
        <v>21.75</v>
      </c>
      <c r="R94">
        <v>-12.02</v>
      </c>
      <c r="S94">
        <v>-5.28</v>
      </c>
      <c r="T94">
        <v>-69.37</v>
      </c>
      <c r="U94" t="s">
        <v>67</v>
      </c>
      <c r="V94" t="s">
        <v>67</v>
      </c>
    </row>
    <row r="95" spans="1:22" x14ac:dyDescent="0.25">
      <c r="A95" s="5" t="s">
        <v>209</v>
      </c>
      <c r="B95" s="5" t="s">
        <v>210</v>
      </c>
      <c r="C95">
        <v>-2.21</v>
      </c>
      <c r="D95">
        <v>-6.15</v>
      </c>
      <c r="E95">
        <v>13.74</v>
      </c>
      <c r="F95">
        <v>16.61</v>
      </c>
      <c r="G95">
        <v>25.64</v>
      </c>
      <c r="H95">
        <v>21.94</v>
      </c>
      <c r="I95">
        <v>12.65</v>
      </c>
      <c r="J95">
        <v>8.08</v>
      </c>
      <c r="K95">
        <v>-6.73</v>
      </c>
      <c r="L95">
        <v>-10.39</v>
      </c>
      <c r="M95">
        <v>-16.579999999999998</v>
      </c>
      <c r="N95">
        <v>-5.83</v>
      </c>
      <c r="O95">
        <v>3.57</v>
      </c>
      <c r="P95">
        <v>-13.18</v>
      </c>
      <c r="Q95">
        <v>-6.3</v>
      </c>
      <c r="R95">
        <v>-23.41</v>
      </c>
      <c r="S95" t="s">
        <v>67</v>
      </c>
      <c r="T95" t="s">
        <v>67</v>
      </c>
      <c r="U95" t="s">
        <v>67</v>
      </c>
      <c r="V95" t="s">
        <v>67</v>
      </c>
    </row>
    <row r="96" spans="1:22" x14ac:dyDescent="0.25">
      <c r="A96" s="5" t="s">
        <v>211</v>
      </c>
      <c r="B96" s="5" t="s">
        <v>212</v>
      </c>
      <c r="C96">
        <v>9.86</v>
      </c>
      <c r="D96">
        <v>3.25</v>
      </c>
      <c r="E96">
        <v>10.91</v>
      </c>
      <c r="F96">
        <v>4.9400000000000004</v>
      </c>
      <c r="G96">
        <v>7.63</v>
      </c>
      <c r="H96">
        <v>2.68</v>
      </c>
      <c r="I96">
        <v>3.41</v>
      </c>
      <c r="J96">
        <v>5.82</v>
      </c>
      <c r="K96">
        <v>-9.9600000000000009</v>
      </c>
      <c r="L96">
        <v>-8.35</v>
      </c>
      <c r="M96">
        <v>-20</v>
      </c>
      <c r="N96" t="s">
        <v>67</v>
      </c>
      <c r="O96" t="s">
        <v>67</v>
      </c>
      <c r="P96" t="s">
        <v>67</v>
      </c>
      <c r="Q96" t="s">
        <v>67</v>
      </c>
      <c r="R96" t="s">
        <v>67</v>
      </c>
      <c r="S96" t="s">
        <v>67</v>
      </c>
      <c r="T96" t="s">
        <v>67</v>
      </c>
      <c r="U96" t="s">
        <v>67</v>
      </c>
      <c r="V96" t="s">
        <v>67</v>
      </c>
    </row>
    <row r="97" spans="1:23" x14ac:dyDescent="0.25">
      <c r="A97" s="5" t="s">
        <v>213</v>
      </c>
      <c r="B97" s="5" t="s">
        <v>214</v>
      </c>
      <c r="C97">
        <v>-653</v>
      </c>
      <c r="D97">
        <v>-346.1</v>
      </c>
      <c r="E97">
        <v>135.6</v>
      </c>
      <c r="F97">
        <v>101</v>
      </c>
      <c r="G97">
        <v>-217.6</v>
      </c>
      <c r="H97">
        <v>47.1</v>
      </c>
      <c r="I97">
        <v>41</v>
      </c>
      <c r="J97">
        <v>32.9</v>
      </c>
      <c r="K97">
        <v>-63.1</v>
      </c>
      <c r="L97">
        <v>-73.3</v>
      </c>
      <c r="M97">
        <v>-101.1</v>
      </c>
      <c r="N97">
        <v>-4.8</v>
      </c>
      <c r="O97">
        <v>-121.9</v>
      </c>
      <c r="P97">
        <v>479.4</v>
      </c>
      <c r="Q97">
        <v>86.1</v>
      </c>
      <c r="R97">
        <v>136.69999999999999</v>
      </c>
      <c r="S97">
        <v>61.8</v>
      </c>
      <c r="T97">
        <v>68.2</v>
      </c>
      <c r="U97">
        <v>61.1</v>
      </c>
      <c r="V97">
        <v>82.4</v>
      </c>
      <c r="W97">
        <v>103.7</v>
      </c>
    </row>
  </sheetData>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X96"/>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3" width="21" customWidth="1"/>
    <col min="14" max="15" width="10" customWidth="1"/>
    <col min="16" max="18" width="20" customWidth="1"/>
    <col min="19" max="20" width="10" customWidth="1"/>
    <col min="21" max="21" width="19" customWidth="1"/>
    <col min="22" max="22" width="10" customWidth="1"/>
    <col min="23" max="23" width="19" customWidth="1"/>
    <col min="24" max="24" width="8" customWidth="1"/>
  </cols>
  <sheetData>
    <row r="1" spans="1:24" ht="18.75" customHeight="1" x14ac:dyDescent="0.3">
      <c r="A1" s="1" t="s">
        <v>1812</v>
      </c>
      <c r="B1" s="2" t="s">
        <v>1813</v>
      </c>
      <c r="C1" s="2"/>
      <c r="D1" s="2"/>
      <c r="E1" s="2"/>
      <c r="F1" s="2" t="str">
        <f>HYPERLINK("dax-30_Stock_Data_EUR.xlsx#INDEX!A1", "Back to INDEX")</f>
        <v>Back to INDEX</v>
      </c>
      <c r="G1" s="2"/>
      <c r="H1" s="2"/>
      <c r="I1" s="2"/>
      <c r="J1" s="2"/>
      <c r="K1" s="2"/>
      <c r="L1" s="2"/>
      <c r="M1" s="2"/>
      <c r="N1" s="2"/>
      <c r="O1" s="2"/>
      <c r="P1" s="2"/>
      <c r="Q1" s="2"/>
      <c r="R1" s="2"/>
      <c r="S1" s="2"/>
      <c r="T1" s="2"/>
      <c r="U1" s="2"/>
      <c r="V1" s="2"/>
      <c r="W1" s="2"/>
      <c r="X1" s="2"/>
    </row>
    <row r="2" spans="1:24" x14ac:dyDescent="0.25">
      <c r="A2" s="3"/>
      <c r="B2" s="4"/>
      <c r="C2" s="4"/>
      <c r="D2" s="4"/>
      <c r="E2" s="4"/>
      <c r="F2" s="4"/>
      <c r="G2" s="4"/>
      <c r="H2" s="4"/>
      <c r="I2" s="4"/>
      <c r="J2" s="4"/>
      <c r="K2" s="4"/>
      <c r="L2" s="4"/>
      <c r="M2" s="4"/>
      <c r="N2" s="4"/>
      <c r="O2" s="4"/>
      <c r="P2" s="4"/>
      <c r="Q2" s="4"/>
      <c r="R2" s="4"/>
      <c r="S2" s="4"/>
      <c r="T2" s="4"/>
      <c r="U2" s="4"/>
      <c r="V2" s="4"/>
      <c r="W2" s="4"/>
      <c r="X2" s="4"/>
    </row>
    <row r="3" spans="1:24" x14ac:dyDescent="0.25">
      <c r="A3" s="5" t="s">
        <v>3</v>
      </c>
      <c r="C3" s="5" t="s">
        <v>4</v>
      </c>
      <c r="D3" s="5"/>
      <c r="G3" s="5" t="s">
        <v>5</v>
      </c>
      <c r="H3" s="5"/>
      <c r="J3" s="5" t="s">
        <v>6</v>
      </c>
      <c r="K3" s="5"/>
    </row>
    <row r="4" spans="1:24" x14ac:dyDescent="0.25">
      <c r="A4" s="5" t="s">
        <v>7</v>
      </c>
      <c r="B4" t="s">
        <v>1814</v>
      </c>
      <c r="C4" s="5" t="s">
        <v>9</v>
      </c>
      <c r="D4" s="5"/>
      <c r="E4" t="s">
        <v>1815</v>
      </c>
      <c r="G4" t="s">
        <v>333</v>
      </c>
      <c r="H4" t="s">
        <v>220</v>
      </c>
      <c r="J4" t="s">
        <v>1816</v>
      </c>
      <c r="L4" t="s">
        <v>1817</v>
      </c>
    </row>
    <row r="5" spans="1:24" x14ac:dyDescent="0.25">
      <c r="A5" s="5" t="s">
        <v>15</v>
      </c>
      <c r="B5" t="s">
        <v>1818</v>
      </c>
      <c r="C5" s="5" t="s">
        <v>17</v>
      </c>
      <c r="D5" s="5"/>
      <c r="E5" t="s">
        <v>67</v>
      </c>
      <c r="G5" t="s">
        <v>813</v>
      </c>
      <c r="H5" t="s">
        <v>12</v>
      </c>
      <c r="J5" t="s">
        <v>225</v>
      </c>
      <c r="L5" t="s">
        <v>1819</v>
      </c>
    </row>
    <row r="6" spans="1:24" x14ac:dyDescent="0.25">
      <c r="A6" s="5" t="s">
        <v>23</v>
      </c>
      <c r="B6" t="s">
        <v>1820</v>
      </c>
      <c r="C6" s="5" t="s">
        <v>25</v>
      </c>
      <c r="D6" s="5"/>
      <c r="E6" t="s">
        <v>1821</v>
      </c>
      <c r="G6" t="s">
        <v>449</v>
      </c>
      <c r="H6" t="s">
        <v>20</v>
      </c>
      <c r="J6" t="s">
        <v>1822</v>
      </c>
      <c r="L6" t="s">
        <v>351</v>
      </c>
    </row>
    <row r="7" spans="1:24" x14ac:dyDescent="0.25">
      <c r="A7" s="5" t="s">
        <v>29</v>
      </c>
      <c r="B7" t="s">
        <v>277</v>
      </c>
      <c r="C7" s="5" t="s">
        <v>31</v>
      </c>
      <c r="D7" s="5"/>
      <c r="E7" t="s">
        <v>1823</v>
      </c>
      <c r="G7" t="s">
        <v>407</v>
      </c>
      <c r="H7" t="s">
        <v>274</v>
      </c>
      <c r="J7" t="s">
        <v>275</v>
      </c>
      <c r="L7" t="s">
        <v>694</v>
      </c>
    </row>
    <row r="8" spans="1:24" x14ac:dyDescent="0.25">
      <c r="A8" s="5" t="s">
        <v>35</v>
      </c>
      <c r="B8" t="s">
        <v>36</v>
      </c>
      <c r="C8" s="5" t="s">
        <v>37</v>
      </c>
      <c r="D8" s="5"/>
      <c r="E8" t="s">
        <v>1824</v>
      </c>
      <c r="G8" t="s">
        <v>385</v>
      </c>
      <c r="H8" t="s">
        <v>34</v>
      </c>
      <c r="J8" t="s">
        <v>248</v>
      </c>
      <c r="L8" t="s">
        <v>792</v>
      </c>
    </row>
    <row r="9" spans="1:24" x14ac:dyDescent="0.25">
      <c r="A9" s="5" t="s">
        <v>41</v>
      </c>
      <c r="B9" t="s">
        <v>42</v>
      </c>
      <c r="C9" s="5" t="s">
        <v>43</v>
      </c>
      <c r="D9" s="5"/>
      <c r="E9" t="s">
        <v>1825</v>
      </c>
      <c r="G9" t="s">
        <v>387</v>
      </c>
      <c r="H9" t="s">
        <v>40</v>
      </c>
      <c r="J9" t="s">
        <v>234</v>
      </c>
      <c r="L9" t="s">
        <v>1228</v>
      </c>
    </row>
    <row r="10" spans="1:24" x14ac:dyDescent="0.25">
      <c r="A10" s="5" t="s">
        <v>45</v>
      </c>
      <c r="B10" t="s">
        <v>1345</v>
      </c>
      <c r="C10" s="5" t="s">
        <v>47</v>
      </c>
      <c r="D10" s="5"/>
      <c r="E10" t="s">
        <v>1826</v>
      </c>
      <c r="J10" t="s">
        <v>21</v>
      </c>
      <c r="L10" t="s">
        <v>1827</v>
      </c>
    </row>
    <row r="11" spans="1:24" x14ac:dyDescent="0.25">
      <c r="A11" s="5" t="s">
        <v>49</v>
      </c>
      <c r="B11" t="s">
        <v>951</v>
      </c>
    </row>
    <row r="12" spans="1:24" x14ac:dyDescent="0.25">
      <c r="A12" s="5" t="s">
        <v>51</v>
      </c>
      <c r="B12" t="s">
        <v>52</v>
      </c>
    </row>
    <row r="13" spans="1:24" x14ac:dyDescent="0.25">
      <c r="A13" s="5" t="s">
        <v>53</v>
      </c>
      <c r="B13" t="s">
        <v>1828</v>
      </c>
    </row>
    <row r="14" spans="1:24" x14ac:dyDescent="0.25">
      <c r="A14" s="5" t="s">
        <v>55</v>
      </c>
      <c r="B14" t="s">
        <v>1829</v>
      </c>
    </row>
    <row r="15" spans="1:24" x14ac:dyDescent="0.25">
      <c r="A15" s="5" t="s">
        <v>57</v>
      </c>
      <c r="B15" t="s">
        <v>1830</v>
      </c>
    </row>
    <row r="16" spans="1:24" x14ac:dyDescent="0.25">
      <c r="A16" s="5" t="s">
        <v>59</v>
      </c>
      <c r="B16" t="s">
        <v>1831</v>
      </c>
    </row>
    <row r="17" spans="1:24" x14ac:dyDescent="0.25">
      <c r="A17" s="5" t="s">
        <v>61</v>
      </c>
      <c r="B17" t="s">
        <v>1832</v>
      </c>
    </row>
    <row r="18" spans="1:24" x14ac:dyDescent="0.25">
      <c r="A18" s="3"/>
      <c r="B18" s="4"/>
      <c r="C18" s="4"/>
      <c r="D18" s="4"/>
      <c r="E18" s="4"/>
      <c r="F18" s="4"/>
      <c r="G18" s="4"/>
      <c r="H18" s="4"/>
      <c r="I18" s="4"/>
      <c r="J18" s="4"/>
      <c r="K18" s="4"/>
      <c r="L18" s="4"/>
      <c r="M18" s="4"/>
      <c r="N18" s="4"/>
      <c r="O18" s="4"/>
      <c r="P18" s="4"/>
      <c r="Q18" s="4"/>
      <c r="R18" s="4"/>
      <c r="S18" s="4"/>
      <c r="T18" s="4"/>
      <c r="U18" s="4"/>
      <c r="V18" s="4"/>
      <c r="W18" s="4"/>
      <c r="X18" s="4"/>
    </row>
    <row r="19" spans="1:24" x14ac:dyDescent="0.25">
      <c r="A19" s="5" t="s">
        <v>63</v>
      </c>
      <c r="B19" s="5" t="s">
        <v>64</v>
      </c>
      <c r="C19" s="5">
        <v>2020</v>
      </c>
      <c r="D19" s="5">
        <v>2019</v>
      </c>
      <c r="E19" s="5">
        <v>2018</v>
      </c>
      <c r="F19" s="5">
        <v>2017</v>
      </c>
      <c r="G19" s="5">
        <v>2016</v>
      </c>
      <c r="H19" s="5">
        <v>2015</v>
      </c>
      <c r="I19" s="5">
        <v>2014</v>
      </c>
      <c r="J19" s="5">
        <v>2013</v>
      </c>
      <c r="K19" s="5">
        <v>2012</v>
      </c>
      <c r="L19" s="5">
        <v>2011</v>
      </c>
      <c r="M19" s="5">
        <v>2010</v>
      </c>
      <c r="N19" s="5">
        <v>2009</v>
      </c>
      <c r="O19" s="5">
        <v>2008</v>
      </c>
      <c r="P19" s="5">
        <v>2007</v>
      </c>
      <c r="Q19" s="5">
        <v>2006</v>
      </c>
      <c r="R19" s="5">
        <v>2005</v>
      </c>
      <c r="S19" s="5">
        <v>2004</v>
      </c>
      <c r="T19" s="5">
        <v>2003</v>
      </c>
      <c r="U19" s="5">
        <v>2002</v>
      </c>
      <c r="V19" s="5">
        <v>2001</v>
      </c>
      <c r="W19" s="5">
        <v>2000</v>
      </c>
      <c r="X19" s="5">
        <v>1999</v>
      </c>
    </row>
    <row r="20" spans="1:24" x14ac:dyDescent="0.25">
      <c r="A20" s="5" t="s">
        <v>65</v>
      </c>
      <c r="B20" s="5" t="s">
        <v>66</v>
      </c>
      <c r="C20" t="s">
        <v>67</v>
      </c>
      <c r="D20">
        <v>35409</v>
      </c>
      <c r="E20">
        <v>33530</v>
      </c>
      <c r="F20">
        <v>33886</v>
      </c>
      <c r="G20">
        <v>29083</v>
      </c>
      <c r="H20">
        <v>27626</v>
      </c>
      <c r="I20">
        <v>23231</v>
      </c>
      <c r="J20">
        <v>20331</v>
      </c>
      <c r="K20">
        <v>19290</v>
      </c>
      <c r="L20">
        <v>16522</v>
      </c>
      <c r="M20">
        <v>15972</v>
      </c>
      <c r="N20">
        <v>14164</v>
      </c>
      <c r="O20">
        <v>12336</v>
      </c>
      <c r="P20">
        <v>11358</v>
      </c>
      <c r="Q20">
        <v>10777</v>
      </c>
      <c r="R20">
        <v>7889</v>
      </c>
      <c r="S20">
        <v>7271</v>
      </c>
      <c r="T20">
        <v>7064</v>
      </c>
      <c r="U20">
        <v>7507</v>
      </c>
      <c r="V20">
        <v>7320</v>
      </c>
      <c r="W20">
        <v>6099</v>
      </c>
      <c r="X20">
        <v>4952</v>
      </c>
    </row>
    <row r="21" spans="1:24" x14ac:dyDescent="0.25">
      <c r="A21" s="5" t="s">
        <v>68</v>
      </c>
      <c r="B21" s="5" t="s">
        <v>69</v>
      </c>
      <c r="C21" t="s">
        <v>67</v>
      </c>
      <c r="D21">
        <v>4631</v>
      </c>
      <c r="E21">
        <v>5251</v>
      </c>
      <c r="F21">
        <v>4589</v>
      </c>
      <c r="G21">
        <v>4327</v>
      </c>
      <c r="H21">
        <v>3875</v>
      </c>
      <c r="I21">
        <v>3114</v>
      </c>
      <c r="J21">
        <v>2991</v>
      </c>
      <c r="K21">
        <v>2983</v>
      </c>
      <c r="L21">
        <v>2563</v>
      </c>
      <c r="M21">
        <v>2418</v>
      </c>
      <c r="N21">
        <v>2054</v>
      </c>
      <c r="O21">
        <v>1477</v>
      </c>
      <c r="P21">
        <v>1609</v>
      </c>
      <c r="Q21">
        <v>1444</v>
      </c>
      <c r="R21">
        <v>969</v>
      </c>
      <c r="S21">
        <v>845</v>
      </c>
      <c r="T21">
        <v>781</v>
      </c>
      <c r="U21">
        <v>837</v>
      </c>
      <c r="V21">
        <v>797</v>
      </c>
      <c r="W21">
        <v>756</v>
      </c>
      <c r="X21">
        <v>597</v>
      </c>
    </row>
    <row r="22" spans="1:24" x14ac:dyDescent="0.25">
      <c r="A22" s="5" t="s">
        <v>70</v>
      </c>
      <c r="B22" s="5" t="s">
        <v>71</v>
      </c>
      <c r="C22" t="s">
        <v>67</v>
      </c>
      <c r="D22">
        <v>-719</v>
      </c>
      <c r="E22">
        <v>-587</v>
      </c>
      <c r="F22">
        <v>-651</v>
      </c>
      <c r="G22">
        <v>-582</v>
      </c>
      <c r="H22">
        <v>-613</v>
      </c>
      <c r="I22">
        <v>-602</v>
      </c>
      <c r="J22">
        <v>-584</v>
      </c>
      <c r="K22">
        <v>-592</v>
      </c>
      <c r="L22">
        <v>-631</v>
      </c>
      <c r="M22">
        <v>-632</v>
      </c>
      <c r="N22">
        <v>-611</v>
      </c>
      <c r="O22">
        <v>-363</v>
      </c>
      <c r="P22">
        <v>-368</v>
      </c>
      <c r="Q22">
        <v>-395</v>
      </c>
      <c r="R22">
        <v>-203</v>
      </c>
      <c r="S22">
        <v>-209</v>
      </c>
      <c r="T22">
        <v>-249</v>
      </c>
      <c r="U22">
        <v>-270</v>
      </c>
      <c r="V22">
        <v>-283</v>
      </c>
      <c r="W22">
        <v>-256</v>
      </c>
      <c r="X22">
        <v>-220</v>
      </c>
    </row>
    <row r="23" spans="1:24" x14ac:dyDescent="0.25">
      <c r="A23" s="5" t="s">
        <v>72</v>
      </c>
      <c r="B23" s="5" t="s">
        <v>73</v>
      </c>
      <c r="C23" t="s">
        <v>67</v>
      </c>
      <c r="D23">
        <v>3912</v>
      </c>
      <c r="E23">
        <v>4664</v>
      </c>
      <c r="F23">
        <v>3938</v>
      </c>
      <c r="G23">
        <v>3745</v>
      </c>
      <c r="H23">
        <v>3262</v>
      </c>
      <c r="I23">
        <v>2512</v>
      </c>
      <c r="J23">
        <v>2407</v>
      </c>
      <c r="K23">
        <v>2391</v>
      </c>
      <c r="L23">
        <v>1932</v>
      </c>
      <c r="M23">
        <v>1786</v>
      </c>
      <c r="N23">
        <v>1443</v>
      </c>
      <c r="O23">
        <v>1114</v>
      </c>
      <c r="P23">
        <v>1241</v>
      </c>
      <c r="Q23">
        <v>1049</v>
      </c>
      <c r="R23">
        <v>766</v>
      </c>
      <c r="S23">
        <v>636</v>
      </c>
      <c r="T23">
        <v>532</v>
      </c>
      <c r="U23">
        <v>567</v>
      </c>
      <c r="V23">
        <v>514</v>
      </c>
      <c r="W23">
        <v>500</v>
      </c>
      <c r="X23">
        <v>377</v>
      </c>
    </row>
    <row r="24" spans="1:24" x14ac:dyDescent="0.25">
      <c r="A24" s="5" t="s">
        <v>74</v>
      </c>
      <c r="B24" s="5" t="s">
        <v>75</v>
      </c>
      <c r="C24" t="s">
        <v>67</v>
      </c>
      <c r="D24">
        <v>883</v>
      </c>
      <c r="E24">
        <v>950</v>
      </c>
      <c r="F24">
        <v>905</v>
      </c>
      <c r="G24">
        <v>1051</v>
      </c>
      <c r="H24">
        <v>965</v>
      </c>
      <c r="I24">
        <v>700</v>
      </c>
      <c r="J24">
        <v>669</v>
      </c>
      <c r="K24">
        <v>659</v>
      </c>
      <c r="L24">
        <v>604</v>
      </c>
      <c r="M24">
        <v>581</v>
      </c>
      <c r="N24">
        <v>452</v>
      </c>
      <c r="O24">
        <v>440</v>
      </c>
      <c r="P24">
        <v>448</v>
      </c>
      <c r="Q24">
        <v>414</v>
      </c>
      <c r="R24">
        <v>298</v>
      </c>
      <c r="S24">
        <v>253</v>
      </c>
      <c r="T24">
        <v>223</v>
      </c>
      <c r="U24">
        <v>210</v>
      </c>
      <c r="V24">
        <v>145</v>
      </c>
      <c r="W24">
        <v>234</v>
      </c>
      <c r="X24">
        <v>174</v>
      </c>
    </row>
    <row r="25" spans="1:24" x14ac:dyDescent="0.25">
      <c r="A25" s="5" t="s">
        <v>76</v>
      </c>
      <c r="B25" s="5" t="s">
        <v>77</v>
      </c>
      <c r="C25" t="s">
        <v>67</v>
      </c>
      <c r="D25">
        <v>3029</v>
      </c>
      <c r="E25">
        <v>3714</v>
      </c>
      <c r="F25">
        <v>3033</v>
      </c>
      <c r="G25">
        <v>2694</v>
      </c>
      <c r="H25">
        <v>2297</v>
      </c>
      <c r="I25">
        <v>1812</v>
      </c>
      <c r="J25">
        <v>1738</v>
      </c>
      <c r="K25">
        <v>1732</v>
      </c>
      <c r="L25">
        <v>1328</v>
      </c>
      <c r="M25">
        <v>1205</v>
      </c>
      <c r="N25">
        <v>991</v>
      </c>
      <c r="O25">
        <v>674</v>
      </c>
      <c r="P25">
        <v>793</v>
      </c>
      <c r="Q25">
        <v>635</v>
      </c>
      <c r="R25">
        <v>468</v>
      </c>
      <c r="S25">
        <v>383</v>
      </c>
      <c r="T25">
        <v>309</v>
      </c>
      <c r="U25">
        <v>357</v>
      </c>
      <c r="V25">
        <v>369</v>
      </c>
      <c r="W25">
        <v>266</v>
      </c>
      <c r="X25">
        <v>203</v>
      </c>
    </row>
    <row r="26" spans="1:24" x14ac:dyDescent="0.25">
      <c r="A26" s="5" t="s">
        <v>78</v>
      </c>
      <c r="B26" s="5" t="s">
        <v>79</v>
      </c>
      <c r="C26" t="s">
        <v>67</v>
      </c>
      <c r="D26">
        <v>-1146</v>
      </c>
      <c r="E26">
        <v>-1687</v>
      </c>
      <c r="F26">
        <v>-1219</v>
      </c>
      <c r="G26">
        <v>-1101</v>
      </c>
      <c r="H26">
        <v>-939</v>
      </c>
      <c r="I26">
        <v>-745</v>
      </c>
      <c r="J26">
        <v>-727</v>
      </c>
      <c r="K26">
        <v>-806</v>
      </c>
      <c r="L26">
        <v>-638</v>
      </c>
      <c r="M26">
        <v>-583</v>
      </c>
      <c r="N26">
        <v>-497</v>
      </c>
      <c r="O26">
        <v>-404</v>
      </c>
      <c r="P26">
        <v>-383</v>
      </c>
      <c r="Q26">
        <v>-305</v>
      </c>
      <c r="R26">
        <v>-246</v>
      </c>
      <c r="S26">
        <v>-215</v>
      </c>
      <c r="T26">
        <v>-194</v>
      </c>
      <c r="U26">
        <v>-218</v>
      </c>
      <c r="V26" t="s">
        <v>67</v>
      </c>
      <c r="W26" t="s">
        <v>67</v>
      </c>
      <c r="X26" t="s">
        <v>67</v>
      </c>
    </row>
    <row r="27" spans="1:24" x14ac:dyDescent="0.25">
      <c r="A27" s="5" t="s">
        <v>80</v>
      </c>
      <c r="B27" s="5" t="s">
        <v>81</v>
      </c>
      <c r="C27" t="s">
        <v>67</v>
      </c>
      <c r="D27">
        <v>1883</v>
      </c>
      <c r="E27">
        <v>2027</v>
      </c>
      <c r="F27">
        <v>1814</v>
      </c>
      <c r="G27">
        <v>1593</v>
      </c>
      <c r="H27">
        <v>1358</v>
      </c>
      <c r="I27">
        <v>1067</v>
      </c>
      <c r="J27">
        <v>1011</v>
      </c>
      <c r="K27">
        <v>926</v>
      </c>
      <c r="L27">
        <v>690</v>
      </c>
      <c r="M27">
        <v>622</v>
      </c>
      <c r="N27">
        <v>494</v>
      </c>
      <c r="O27">
        <v>270</v>
      </c>
      <c r="P27">
        <v>410</v>
      </c>
      <c r="Q27">
        <v>330</v>
      </c>
      <c r="R27">
        <v>222</v>
      </c>
      <c r="S27">
        <v>168</v>
      </c>
      <c r="T27">
        <v>115</v>
      </c>
      <c r="U27">
        <v>139</v>
      </c>
      <c r="V27">
        <v>179.9</v>
      </c>
      <c r="W27">
        <v>266</v>
      </c>
      <c r="X27">
        <v>203</v>
      </c>
    </row>
    <row r="28" spans="1:24" x14ac:dyDescent="0.25">
      <c r="A28" s="5" t="s">
        <v>82</v>
      </c>
      <c r="B28" s="5" t="s">
        <v>83</v>
      </c>
      <c r="C28" t="s">
        <v>67</v>
      </c>
      <c r="D28">
        <v>15264</v>
      </c>
      <c r="E28">
        <v>14790</v>
      </c>
      <c r="F28">
        <v>12604</v>
      </c>
      <c r="G28">
        <v>11799</v>
      </c>
      <c r="H28">
        <v>10917</v>
      </c>
      <c r="I28">
        <v>10028</v>
      </c>
      <c r="J28">
        <v>7972</v>
      </c>
      <c r="K28">
        <v>8113</v>
      </c>
      <c r="L28">
        <v>7151</v>
      </c>
      <c r="M28">
        <v>6435</v>
      </c>
      <c r="N28">
        <v>5363</v>
      </c>
      <c r="O28">
        <v>5078</v>
      </c>
      <c r="P28">
        <v>4291</v>
      </c>
      <c r="Q28">
        <v>4106</v>
      </c>
      <c r="R28">
        <v>3531</v>
      </c>
      <c r="S28">
        <v>2755</v>
      </c>
      <c r="T28">
        <v>2744</v>
      </c>
      <c r="U28">
        <v>2743</v>
      </c>
      <c r="V28">
        <v>2631</v>
      </c>
      <c r="W28">
        <v>2269</v>
      </c>
      <c r="X28">
        <v>1902</v>
      </c>
    </row>
    <row r="29" spans="1:24" x14ac:dyDescent="0.25">
      <c r="A29" s="5" t="s">
        <v>84</v>
      </c>
      <c r="B29" s="5" t="s">
        <v>85</v>
      </c>
      <c r="C29" t="s">
        <v>67</v>
      </c>
      <c r="D29">
        <v>51742</v>
      </c>
      <c r="E29">
        <v>41913</v>
      </c>
      <c r="F29">
        <v>40529</v>
      </c>
      <c r="G29">
        <v>34648</v>
      </c>
      <c r="H29">
        <v>32253</v>
      </c>
      <c r="I29">
        <v>29869</v>
      </c>
      <c r="J29">
        <v>24786</v>
      </c>
      <c r="K29">
        <v>22551</v>
      </c>
      <c r="L29">
        <v>19170</v>
      </c>
      <c r="M29">
        <v>17142</v>
      </c>
      <c r="N29">
        <v>15519</v>
      </c>
      <c r="O29">
        <v>15466</v>
      </c>
      <c r="P29">
        <v>11033</v>
      </c>
      <c r="Q29">
        <v>10918</v>
      </c>
      <c r="R29">
        <v>8063</v>
      </c>
      <c r="S29">
        <v>5433</v>
      </c>
      <c r="T29">
        <v>5603</v>
      </c>
      <c r="U29">
        <v>6172</v>
      </c>
      <c r="V29">
        <v>4652</v>
      </c>
      <c r="W29">
        <v>3999</v>
      </c>
      <c r="X29">
        <v>3563</v>
      </c>
    </row>
    <row r="30" spans="1:24" x14ac:dyDescent="0.25">
      <c r="A30" s="5" t="s">
        <v>86</v>
      </c>
      <c r="B30" s="5" t="s">
        <v>87</v>
      </c>
      <c r="C30" t="s">
        <v>67</v>
      </c>
      <c r="D30">
        <v>67006</v>
      </c>
      <c r="E30">
        <v>56703</v>
      </c>
      <c r="F30">
        <v>53133</v>
      </c>
      <c r="G30">
        <v>46447</v>
      </c>
      <c r="H30">
        <v>43170</v>
      </c>
      <c r="I30">
        <v>39897</v>
      </c>
      <c r="J30">
        <v>32758</v>
      </c>
      <c r="K30">
        <v>30664</v>
      </c>
      <c r="L30">
        <v>26321</v>
      </c>
      <c r="M30">
        <v>23577</v>
      </c>
      <c r="N30">
        <v>20882</v>
      </c>
      <c r="O30">
        <v>20544</v>
      </c>
      <c r="P30">
        <v>15324</v>
      </c>
      <c r="Q30">
        <v>15024</v>
      </c>
      <c r="R30">
        <v>11594</v>
      </c>
      <c r="S30">
        <v>8188</v>
      </c>
      <c r="T30">
        <v>8347</v>
      </c>
      <c r="U30">
        <v>8915</v>
      </c>
      <c r="V30">
        <v>7571</v>
      </c>
      <c r="W30">
        <v>6473</v>
      </c>
      <c r="X30">
        <v>5714</v>
      </c>
    </row>
    <row r="31" spans="1:24" x14ac:dyDescent="0.25">
      <c r="A31" s="5" t="s">
        <v>88</v>
      </c>
      <c r="B31" s="5" t="s">
        <v>89</v>
      </c>
      <c r="C31" t="s">
        <v>67</v>
      </c>
      <c r="D31">
        <v>13884</v>
      </c>
      <c r="E31">
        <v>13275</v>
      </c>
      <c r="F31">
        <v>10665</v>
      </c>
      <c r="G31">
        <v>8544</v>
      </c>
      <c r="H31">
        <v>7409</v>
      </c>
      <c r="I31">
        <v>7104</v>
      </c>
      <c r="J31">
        <v>6023</v>
      </c>
      <c r="K31">
        <v>5198</v>
      </c>
      <c r="L31">
        <v>5988</v>
      </c>
      <c r="M31">
        <v>5711</v>
      </c>
      <c r="N31">
        <v>3528</v>
      </c>
      <c r="O31">
        <v>4169</v>
      </c>
      <c r="P31">
        <v>3503</v>
      </c>
      <c r="Q31">
        <v>3058</v>
      </c>
      <c r="R31">
        <v>2497</v>
      </c>
      <c r="S31">
        <v>2056</v>
      </c>
      <c r="T31">
        <v>2127</v>
      </c>
      <c r="U31">
        <v>2245</v>
      </c>
      <c r="V31" t="s">
        <v>67</v>
      </c>
      <c r="W31" t="s">
        <v>67</v>
      </c>
      <c r="X31" t="s">
        <v>67</v>
      </c>
    </row>
    <row r="32" spans="1:24" x14ac:dyDescent="0.25">
      <c r="A32" s="5" t="s">
        <v>90</v>
      </c>
      <c r="B32" s="5" t="s">
        <v>91</v>
      </c>
      <c r="C32" t="s">
        <v>67</v>
      </c>
      <c r="D32">
        <v>26542</v>
      </c>
      <c r="E32">
        <v>18420</v>
      </c>
      <c r="F32">
        <v>20748</v>
      </c>
      <c r="G32">
        <v>16299</v>
      </c>
      <c r="H32">
        <v>16811</v>
      </c>
      <c r="I32">
        <v>16629</v>
      </c>
      <c r="J32">
        <v>13003</v>
      </c>
      <c r="K32">
        <v>12310</v>
      </c>
      <c r="L32">
        <v>9439</v>
      </c>
      <c r="M32">
        <v>8813</v>
      </c>
      <c r="N32">
        <v>9702</v>
      </c>
      <c r="O32">
        <v>9432</v>
      </c>
      <c r="P32">
        <v>5762</v>
      </c>
      <c r="Q32">
        <v>6238</v>
      </c>
      <c r="R32">
        <v>3967</v>
      </c>
      <c r="S32">
        <v>2785</v>
      </c>
      <c r="T32">
        <v>3006</v>
      </c>
      <c r="U32">
        <v>3301</v>
      </c>
      <c r="V32" t="s">
        <v>67</v>
      </c>
      <c r="W32" t="s">
        <v>67</v>
      </c>
      <c r="X32" t="s">
        <v>67</v>
      </c>
    </row>
    <row r="33" spans="1:24" x14ac:dyDescent="0.25">
      <c r="A33" s="5" t="s">
        <v>92</v>
      </c>
      <c r="B33" s="5" t="s">
        <v>93</v>
      </c>
      <c r="C33" t="s">
        <v>67</v>
      </c>
      <c r="D33">
        <v>40426</v>
      </c>
      <c r="E33">
        <v>31695</v>
      </c>
      <c r="F33">
        <v>31413</v>
      </c>
      <c r="G33">
        <v>24843</v>
      </c>
      <c r="H33">
        <v>24220</v>
      </c>
      <c r="I33">
        <v>23733</v>
      </c>
      <c r="J33">
        <v>19026</v>
      </c>
      <c r="K33">
        <v>17508</v>
      </c>
      <c r="L33">
        <v>15427</v>
      </c>
      <c r="M33">
        <v>14524</v>
      </c>
      <c r="N33">
        <v>13230</v>
      </c>
      <c r="O33">
        <v>13601</v>
      </c>
      <c r="P33">
        <v>9265</v>
      </c>
      <c r="Q33">
        <v>9296</v>
      </c>
      <c r="R33">
        <v>6464</v>
      </c>
      <c r="S33">
        <v>4841</v>
      </c>
      <c r="T33">
        <v>5133</v>
      </c>
      <c r="U33">
        <v>5546</v>
      </c>
      <c r="V33">
        <v>4141</v>
      </c>
      <c r="W33">
        <v>3663</v>
      </c>
      <c r="X33">
        <v>3701</v>
      </c>
    </row>
    <row r="34" spans="1:24" x14ac:dyDescent="0.25">
      <c r="A34" s="5" t="s">
        <v>78</v>
      </c>
      <c r="B34" s="5" t="s">
        <v>79</v>
      </c>
      <c r="C34" t="s">
        <v>67</v>
      </c>
      <c r="D34">
        <v>9802</v>
      </c>
      <c r="E34">
        <v>9597</v>
      </c>
      <c r="F34">
        <v>8059</v>
      </c>
      <c r="G34">
        <v>9101</v>
      </c>
      <c r="H34">
        <v>8015</v>
      </c>
      <c r="I34">
        <v>6829</v>
      </c>
      <c r="J34">
        <v>5537</v>
      </c>
      <c r="K34">
        <v>5523</v>
      </c>
      <c r="L34">
        <v>4923</v>
      </c>
      <c r="M34">
        <v>4088</v>
      </c>
      <c r="N34">
        <v>3382</v>
      </c>
      <c r="O34">
        <v>3033</v>
      </c>
      <c r="P34">
        <v>2644</v>
      </c>
      <c r="Q34">
        <v>2560</v>
      </c>
      <c r="R34">
        <v>2289</v>
      </c>
      <c r="S34">
        <v>1744</v>
      </c>
      <c r="T34">
        <v>1678</v>
      </c>
      <c r="U34">
        <v>1762</v>
      </c>
      <c r="V34" t="s">
        <v>67</v>
      </c>
      <c r="W34" t="s">
        <v>67</v>
      </c>
      <c r="X34" t="s">
        <v>67</v>
      </c>
    </row>
    <row r="35" spans="1:24" x14ac:dyDescent="0.25">
      <c r="A35" s="5" t="s">
        <v>94</v>
      </c>
      <c r="B35" s="5" t="s">
        <v>95</v>
      </c>
      <c r="C35" t="s">
        <v>67</v>
      </c>
      <c r="D35">
        <v>16778</v>
      </c>
      <c r="E35">
        <v>15411</v>
      </c>
      <c r="F35">
        <v>13661</v>
      </c>
      <c r="G35">
        <v>12503</v>
      </c>
      <c r="H35">
        <v>10935</v>
      </c>
      <c r="I35">
        <v>9335</v>
      </c>
      <c r="J35">
        <v>8195</v>
      </c>
      <c r="K35">
        <v>7633</v>
      </c>
      <c r="L35">
        <v>5971</v>
      </c>
      <c r="M35">
        <v>4965</v>
      </c>
      <c r="N35">
        <v>4270</v>
      </c>
      <c r="O35">
        <v>3910</v>
      </c>
      <c r="P35">
        <v>3415</v>
      </c>
      <c r="Q35">
        <v>3168</v>
      </c>
      <c r="R35">
        <v>2841</v>
      </c>
      <c r="S35">
        <v>1603</v>
      </c>
      <c r="T35">
        <v>1536</v>
      </c>
      <c r="U35">
        <v>1607</v>
      </c>
      <c r="V35">
        <v>3430</v>
      </c>
      <c r="W35">
        <v>2810</v>
      </c>
      <c r="X35">
        <v>2013</v>
      </c>
    </row>
    <row r="36" spans="1:24" x14ac:dyDescent="0.25">
      <c r="A36" s="5" t="s">
        <v>96</v>
      </c>
      <c r="B36" s="5" t="s">
        <v>97</v>
      </c>
      <c r="C36" t="s">
        <v>67</v>
      </c>
      <c r="D36">
        <v>67006</v>
      </c>
      <c r="E36">
        <v>56703</v>
      </c>
      <c r="F36">
        <v>53133</v>
      </c>
      <c r="G36">
        <v>46447</v>
      </c>
      <c r="H36">
        <v>43170</v>
      </c>
      <c r="I36">
        <v>39897</v>
      </c>
      <c r="J36">
        <v>32758</v>
      </c>
      <c r="K36">
        <v>30664</v>
      </c>
      <c r="L36">
        <v>26321</v>
      </c>
      <c r="M36">
        <v>23577</v>
      </c>
      <c r="N36">
        <v>20882</v>
      </c>
      <c r="O36">
        <v>20544</v>
      </c>
      <c r="P36">
        <v>15324</v>
      </c>
      <c r="Q36">
        <v>15024</v>
      </c>
      <c r="R36">
        <v>11594</v>
      </c>
      <c r="S36">
        <v>8188</v>
      </c>
      <c r="T36">
        <v>8347</v>
      </c>
      <c r="U36">
        <v>8915</v>
      </c>
      <c r="V36">
        <v>7571</v>
      </c>
      <c r="W36">
        <v>6473</v>
      </c>
      <c r="X36">
        <v>5714</v>
      </c>
    </row>
    <row r="37" spans="1:24" x14ac:dyDescent="0.25">
      <c r="A37" s="5" t="s">
        <v>98</v>
      </c>
      <c r="B37" s="5" t="s">
        <v>99</v>
      </c>
      <c r="C37">
        <v>557.41</v>
      </c>
      <c r="D37">
        <v>557.38</v>
      </c>
      <c r="E37">
        <v>556.23</v>
      </c>
      <c r="F37">
        <v>554.71</v>
      </c>
      <c r="G37">
        <v>547.21</v>
      </c>
      <c r="H37">
        <v>545.73</v>
      </c>
      <c r="I37">
        <v>541.53</v>
      </c>
      <c r="J37">
        <v>539.08000000000004</v>
      </c>
      <c r="K37">
        <v>534.55999999999995</v>
      </c>
      <c r="L37">
        <v>489.71</v>
      </c>
      <c r="M37">
        <v>487.5</v>
      </c>
      <c r="N37">
        <v>483.6</v>
      </c>
      <c r="O37">
        <v>483.6</v>
      </c>
      <c r="P37">
        <v>465.6</v>
      </c>
      <c r="Q37">
        <v>463.2</v>
      </c>
      <c r="R37">
        <v>456.3</v>
      </c>
      <c r="S37">
        <v>369</v>
      </c>
      <c r="T37">
        <v>369</v>
      </c>
      <c r="U37">
        <v>369</v>
      </c>
      <c r="V37">
        <v>369</v>
      </c>
      <c r="W37">
        <v>180</v>
      </c>
      <c r="X37" t="s">
        <v>67</v>
      </c>
    </row>
    <row r="38" spans="1:24" x14ac:dyDescent="0.25">
      <c r="A38" s="5" t="s">
        <v>102</v>
      </c>
      <c r="B38" s="5" t="s">
        <v>103</v>
      </c>
      <c r="C38" t="s">
        <v>67</v>
      </c>
      <c r="D38">
        <v>7.02</v>
      </c>
      <c r="E38">
        <v>8.39</v>
      </c>
      <c r="F38">
        <v>7.1</v>
      </c>
      <c r="G38">
        <v>6.84</v>
      </c>
      <c r="H38">
        <v>5.98</v>
      </c>
      <c r="I38">
        <v>4.6399999999999997</v>
      </c>
      <c r="J38">
        <v>4.46</v>
      </c>
      <c r="K38">
        <v>4.47</v>
      </c>
      <c r="L38">
        <v>3.95</v>
      </c>
      <c r="M38">
        <v>3.66</v>
      </c>
      <c r="N38">
        <v>2.98</v>
      </c>
      <c r="O38">
        <v>2.2999999999999998</v>
      </c>
      <c r="P38">
        <v>2.67</v>
      </c>
      <c r="Q38">
        <v>2.2599999999999998</v>
      </c>
      <c r="R38">
        <v>1.68</v>
      </c>
      <c r="S38">
        <v>1.72</v>
      </c>
      <c r="T38">
        <v>1.44</v>
      </c>
      <c r="U38">
        <v>1.54</v>
      </c>
      <c r="V38">
        <v>1.39</v>
      </c>
      <c r="W38">
        <v>2.78</v>
      </c>
      <c r="X38" t="s">
        <v>67</v>
      </c>
    </row>
    <row r="39" spans="1:24" x14ac:dyDescent="0.25">
      <c r="A39" s="5" t="s">
        <v>104</v>
      </c>
      <c r="B39" s="5" t="s">
        <v>105</v>
      </c>
      <c r="C39" t="s">
        <v>67</v>
      </c>
      <c r="D39">
        <v>3.38</v>
      </c>
      <c r="E39">
        <v>3.65</v>
      </c>
      <c r="F39">
        <v>3.28</v>
      </c>
      <c r="G39">
        <v>2.92</v>
      </c>
      <c r="H39">
        <v>2.5</v>
      </c>
      <c r="I39">
        <v>1.97</v>
      </c>
      <c r="J39">
        <v>1.89</v>
      </c>
      <c r="K39">
        <v>1.78</v>
      </c>
      <c r="L39">
        <v>1.41</v>
      </c>
      <c r="M39">
        <v>1.28</v>
      </c>
      <c r="N39">
        <v>1.02</v>
      </c>
      <c r="O39">
        <v>0.56999999999999995</v>
      </c>
      <c r="P39">
        <v>0.88</v>
      </c>
      <c r="Q39">
        <v>0.72</v>
      </c>
      <c r="R39">
        <v>0.59</v>
      </c>
      <c r="S39">
        <v>0.45</v>
      </c>
      <c r="T39">
        <v>0.31</v>
      </c>
      <c r="U39">
        <v>0.36</v>
      </c>
      <c r="V39">
        <v>0.22</v>
      </c>
      <c r="W39">
        <v>0.34</v>
      </c>
      <c r="X39">
        <v>0.3</v>
      </c>
    </row>
    <row r="40" spans="1:24" x14ac:dyDescent="0.25">
      <c r="A40" s="5" t="s">
        <v>106</v>
      </c>
      <c r="B40" s="5" t="s">
        <v>107</v>
      </c>
      <c r="C40" t="s">
        <v>67</v>
      </c>
      <c r="D40">
        <v>3.38</v>
      </c>
      <c r="E40">
        <v>3.63</v>
      </c>
      <c r="F40">
        <v>3.25</v>
      </c>
      <c r="G40">
        <v>2.92</v>
      </c>
      <c r="H40">
        <v>2.48</v>
      </c>
      <c r="I40">
        <v>1.96</v>
      </c>
      <c r="J40">
        <v>1.87</v>
      </c>
      <c r="K40">
        <v>1.76</v>
      </c>
      <c r="L40">
        <v>1.39</v>
      </c>
      <c r="M40">
        <v>1.26</v>
      </c>
      <c r="N40">
        <v>1.01</v>
      </c>
      <c r="O40">
        <v>0.53</v>
      </c>
      <c r="P40">
        <v>0.87</v>
      </c>
      <c r="Q40">
        <v>0.71</v>
      </c>
      <c r="R40">
        <v>0.57999999999999996</v>
      </c>
      <c r="S40">
        <v>0.45</v>
      </c>
      <c r="T40">
        <v>0.31</v>
      </c>
      <c r="U40">
        <v>0.36</v>
      </c>
      <c r="V40">
        <v>0.22</v>
      </c>
      <c r="W40">
        <v>0.34</v>
      </c>
      <c r="X40">
        <v>0.3</v>
      </c>
    </row>
    <row r="41" spans="1:24" x14ac:dyDescent="0.25">
      <c r="A41" s="5" t="s">
        <v>108</v>
      </c>
      <c r="B41" s="5" t="s">
        <v>109</v>
      </c>
      <c r="C41" t="s">
        <v>67</v>
      </c>
      <c r="D41">
        <v>0.84</v>
      </c>
      <c r="E41">
        <v>0.8</v>
      </c>
      <c r="F41">
        <v>0.75</v>
      </c>
      <c r="G41">
        <v>0.62</v>
      </c>
      <c r="H41">
        <v>0.55000000000000004</v>
      </c>
      <c r="I41">
        <v>0.44</v>
      </c>
      <c r="J41">
        <v>0.42</v>
      </c>
      <c r="K41">
        <v>0.37</v>
      </c>
      <c r="L41">
        <v>0.32</v>
      </c>
      <c r="M41">
        <v>0.28999999999999998</v>
      </c>
      <c r="N41">
        <v>0.25</v>
      </c>
      <c r="O41">
        <v>0.23</v>
      </c>
      <c r="P41">
        <v>0.22</v>
      </c>
      <c r="Q41">
        <v>0.19</v>
      </c>
      <c r="R41">
        <v>0.16</v>
      </c>
      <c r="S41">
        <v>0.15</v>
      </c>
      <c r="T41">
        <v>0.14000000000000001</v>
      </c>
      <c r="U41">
        <v>0.13</v>
      </c>
      <c r="V41">
        <v>0.11</v>
      </c>
      <c r="W41">
        <v>0.1</v>
      </c>
      <c r="X41" t="s">
        <v>67</v>
      </c>
    </row>
    <row r="42" spans="1:24" x14ac:dyDescent="0.25">
      <c r="A42" s="5" t="s">
        <v>110</v>
      </c>
      <c r="B42" s="5" t="s">
        <v>111</v>
      </c>
      <c r="C42" t="s">
        <v>67</v>
      </c>
      <c r="D42">
        <v>468</v>
      </c>
      <c r="E42">
        <v>445</v>
      </c>
      <c r="F42">
        <v>416</v>
      </c>
      <c r="G42">
        <v>343.1</v>
      </c>
      <c r="H42">
        <v>300.2</v>
      </c>
      <c r="I42">
        <v>238.3</v>
      </c>
      <c r="J42">
        <v>224.6</v>
      </c>
      <c r="K42">
        <v>196</v>
      </c>
      <c r="L42">
        <v>155.1</v>
      </c>
      <c r="M42">
        <v>139.69999999999999</v>
      </c>
      <c r="N42">
        <v>121.8</v>
      </c>
      <c r="O42">
        <v>113.6</v>
      </c>
      <c r="P42">
        <v>103.2</v>
      </c>
      <c r="Q42">
        <v>88.8</v>
      </c>
      <c r="R42">
        <v>75.8</v>
      </c>
      <c r="S42">
        <v>55.9</v>
      </c>
      <c r="T42">
        <v>51</v>
      </c>
      <c r="U42">
        <v>47.3</v>
      </c>
      <c r="V42">
        <v>42.8</v>
      </c>
      <c r="W42">
        <v>43.8</v>
      </c>
      <c r="X42" t="s">
        <v>67</v>
      </c>
    </row>
    <row r="43" spans="1:24" x14ac:dyDescent="0.25">
      <c r="A43" s="5" t="s">
        <v>65</v>
      </c>
      <c r="B43" s="5" t="s">
        <v>66</v>
      </c>
      <c r="C43" t="s">
        <v>67</v>
      </c>
      <c r="D43">
        <v>63.53</v>
      </c>
      <c r="E43">
        <v>60.28</v>
      </c>
      <c r="F43">
        <v>61.09</v>
      </c>
      <c r="G43">
        <v>53.15</v>
      </c>
      <c r="H43">
        <v>50.62</v>
      </c>
      <c r="I43">
        <v>42.9</v>
      </c>
      <c r="J43">
        <v>37.71</v>
      </c>
      <c r="K43">
        <v>36.090000000000003</v>
      </c>
      <c r="L43">
        <v>33.74</v>
      </c>
      <c r="M43">
        <v>32.76</v>
      </c>
      <c r="N43">
        <v>29.29</v>
      </c>
      <c r="O43">
        <v>25.51</v>
      </c>
      <c r="P43">
        <v>24.39</v>
      </c>
      <c r="Q43">
        <v>23.27</v>
      </c>
      <c r="R43">
        <v>17.29</v>
      </c>
      <c r="S43">
        <v>19.7</v>
      </c>
      <c r="T43">
        <v>19.14</v>
      </c>
      <c r="U43">
        <v>20.34</v>
      </c>
      <c r="V43">
        <v>19.84</v>
      </c>
      <c r="W43">
        <v>33.880000000000003</v>
      </c>
      <c r="X43" t="s">
        <v>67</v>
      </c>
    </row>
    <row r="44" spans="1:24" x14ac:dyDescent="0.25">
      <c r="A44" s="5" t="s">
        <v>112</v>
      </c>
      <c r="B44" s="5" t="s">
        <v>113</v>
      </c>
      <c r="C44" t="s">
        <v>67</v>
      </c>
      <c r="D44">
        <v>30.1</v>
      </c>
      <c r="E44">
        <v>27.71</v>
      </c>
      <c r="F44">
        <v>24.63</v>
      </c>
      <c r="G44">
        <v>22.85</v>
      </c>
      <c r="H44">
        <v>20.04</v>
      </c>
      <c r="I44">
        <v>17.239999999999998</v>
      </c>
      <c r="J44">
        <v>15.2</v>
      </c>
      <c r="K44">
        <v>14.28</v>
      </c>
      <c r="L44">
        <v>12.19</v>
      </c>
      <c r="M44">
        <v>10.18</v>
      </c>
      <c r="N44">
        <v>8.83</v>
      </c>
      <c r="O44">
        <v>8.09</v>
      </c>
      <c r="P44">
        <v>7.33</v>
      </c>
      <c r="Q44">
        <v>6.84</v>
      </c>
      <c r="R44">
        <v>6.23</v>
      </c>
      <c r="S44">
        <v>4.34</v>
      </c>
      <c r="T44">
        <v>4.16</v>
      </c>
      <c r="U44">
        <v>4.3600000000000003</v>
      </c>
      <c r="V44">
        <v>9.3000000000000007</v>
      </c>
      <c r="W44">
        <v>15.61</v>
      </c>
      <c r="X44" t="s">
        <v>67</v>
      </c>
    </row>
    <row r="45" spans="1:24" x14ac:dyDescent="0.25">
      <c r="A45" s="5" t="s">
        <v>114</v>
      </c>
      <c r="B45" s="5" t="s">
        <v>115</v>
      </c>
      <c r="C45" t="s">
        <v>67</v>
      </c>
      <c r="D45">
        <v>7.65</v>
      </c>
      <c r="E45">
        <v>6.73</v>
      </c>
      <c r="F45">
        <v>7.1</v>
      </c>
      <c r="G45">
        <v>6.53</v>
      </c>
      <c r="H45">
        <v>6.1</v>
      </c>
      <c r="I45">
        <v>4.7699999999999996</v>
      </c>
      <c r="J45">
        <v>4.3</v>
      </c>
      <c r="K45">
        <v>4.5599999999999996</v>
      </c>
      <c r="L45">
        <v>3.45</v>
      </c>
      <c r="M45">
        <v>3.92</v>
      </c>
      <c r="N45">
        <v>3.21</v>
      </c>
      <c r="O45">
        <v>2.2200000000000002</v>
      </c>
      <c r="P45">
        <v>2.78</v>
      </c>
      <c r="Q45">
        <v>2.27</v>
      </c>
      <c r="R45">
        <v>1.71</v>
      </c>
      <c r="S45">
        <v>2.31</v>
      </c>
      <c r="T45">
        <v>2.1</v>
      </c>
      <c r="U45">
        <v>1.89</v>
      </c>
      <c r="V45">
        <v>1.39</v>
      </c>
      <c r="W45">
        <v>2.57</v>
      </c>
      <c r="X45" t="s">
        <v>67</v>
      </c>
    </row>
    <row r="46" spans="1:24" x14ac:dyDescent="0.25">
      <c r="A46" s="5" t="s">
        <v>116</v>
      </c>
      <c r="B46" s="5" t="s">
        <v>117</v>
      </c>
      <c r="C46" t="s">
        <v>67</v>
      </c>
      <c r="D46">
        <v>120.22</v>
      </c>
      <c r="E46">
        <v>101.94</v>
      </c>
      <c r="F46">
        <v>95.79</v>
      </c>
      <c r="G46">
        <v>84.88</v>
      </c>
      <c r="H46">
        <v>79.11</v>
      </c>
      <c r="I46">
        <v>73.67</v>
      </c>
      <c r="J46">
        <v>60.77</v>
      </c>
      <c r="K46">
        <v>57.36</v>
      </c>
      <c r="L46">
        <v>53.75</v>
      </c>
      <c r="M46">
        <v>48.36</v>
      </c>
      <c r="N46">
        <v>43.18</v>
      </c>
      <c r="O46">
        <v>42.48</v>
      </c>
      <c r="P46">
        <v>32.909999999999997</v>
      </c>
      <c r="Q46">
        <v>32.44</v>
      </c>
      <c r="R46">
        <v>25.41</v>
      </c>
      <c r="S46">
        <v>22.19</v>
      </c>
      <c r="T46">
        <v>22.62</v>
      </c>
      <c r="U46">
        <v>24.16</v>
      </c>
      <c r="V46">
        <v>20.52</v>
      </c>
      <c r="W46">
        <v>35.96</v>
      </c>
      <c r="X46" t="s">
        <v>67</v>
      </c>
    </row>
    <row r="47" spans="1:24" x14ac:dyDescent="0.25">
      <c r="A47" s="5" t="s">
        <v>118</v>
      </c>
      <c r="B47" s="5" t="s">
        <v>119</v>
      </c>
      <c r="C47" t="s">
        <v>67</v>
      </c>
      <c r="D47">
        <v>294134</v>
      </c>
      <c r="E47">
        <v>276750</v>
      </c>
      <c r="F47">
        <v>273249</v>
      </c>
      <c r="G47">
        <v>232873</v>
      </c>
      <c r="H47">
        <v>222305</v>
      </c>
      <c r="I47">
        <v>216275</v>
      </c>
      <c r="J47">
        <v>178337</v>
      </c>
      <c r="K47">
        <v>169324</v>
      </c>
      <c r="L47">
        <v>149351</v>
      </c>
      <c r="M47">
        <v>137552</v>
      </c>
      <c r="N47">
        <v>130510</v>
      </c>
      <c r="O47">
        <v>122217</v>
      </c>
      <c r="P47">
        <v>114181</v>
      </c>
      <c r="Q47">
        <v>104872</v>
      </c>
      <c r="R47">
        <v>91971</v>
      </c>
      <c r="S47">
        <v>68494</v>
      </c>
      <c r="T47">
        <v>66264</v>
      </c>
      <c r="U47">
        <v>63638</v>
      </c>
      <c r="V47">
        <v>60667</v>
      </c>
      <c r="W47">
        <v>49974</v>
      </c>
      <c r="X47" t="s">
        <v>67</v>
      </c>
    </row>
    <row r="48" spans="1:24" x14ac:dyDescent="0.25">
      <c r="A48" s="5" t="s">
        <v>120</v>
      </c>
      <c r="B48" s="5" t="s">
        <v>121</v>
      </c>
      <c r="C48" t="s">
        <v>67</v>
      </c>
      <c r="D48">
        <v>14355</v>
      </c>
      <c r="E48">
        <v>13426</v>
      </c>
      <c r="F48">
        <v>13496</v>
      </c>
      <c r="G48">
        <v>11671</v>
      </c>
      <c r="H48">
        <v>10862</v>
      </c>
      <c r="I48">
        <v>8996</v>
      </c>
      <c r="J48">
        <v>7360</v>
      </c>
      <c r="K48">
        <v>6897</v>
      </c>
      <c r="L48">
        <v>5555</v>
      </c>
      <c r="M48">
        <v>5354</v>
      </c>
      <c r="N48">
        <v>4880</v>
      </c>
      <c r="O48">
        <v>4332</v>
      </c>
      <c r="P48">
        <v>4052</v>
      </c>
      <c r="Q48">
        <v>3954</v>
      </c>
      <c r="R48">
        <v>2482</v>
      </c>
      <c r="S48">
        <v>2318</v>
      </c>
      <c r="T48">
        <v>2313</v>
      </c>
      <c r="U48">
        <v>2302</v>
      </c>
      <c r="V48">
        <v>2297</v>
      </c>
      <c r="W48">
        <v>1834</v>
      </c>
      <c r="X48" t="s">
        <v>67</v>
      </c>
    </row>
    <row r="49" spans="1:24" x14ac:dyDescent="0.25">
      <c r="A49" s="5" t="s">
        <v>122</v>
      </c>
      <c r="B49" s="5" t="s">
        <v>123</v>
      </c>
      <c r="C49" t="s">
        <v>67</v>
      </c>
      <c r="D49">
        <v>48804</v>
      </c>
      <c r="E49">
        <v>48513</v>
      </c>
      <c r="F49">
        <v>49391</v>
      </c>
      <c r="G49">
        <v>50117</v>
      </c>
      <c r="H49">
        <v>48861</v>
      </c>
      <c r="I49">
        <v>41595</v>
      </c>
      <c r="J49">
        <v>41270</v>
      </c>
      <c r="K49">
        <v>40733</v>
      </c>
      <c r="L49">
        <v>37194</v>
      </c>
      <c r="M49">
        <v>38923</v>
      </c>
      <c r="N49">
        <v>37392</v>
      </c>
      <c r="O49">
        <v>35445</v>
      </c>
      <c r="P49">
        <v>35488</v>
      </c>
      <c r="Q49">
        <v>37703</v>
      </c>
      <c r="R49">
        <v>26987</v>
      </c>
      <c r="S49">
        <v>33842</v>
      </c>
      <c r="T49">
        <v>34906</v>
      </c>
      <c r="U49">
        <v>36173</v>
      </c>
      <c r="V49">
        <v>37862</v>
      </c>
      <c r="W49">
        <v>36699</v>
      </c>
      <c r="X49" t="s">
        <v>67</v>
      </c>
    </row>
    <row r="50" spans="1:24" x14ac:dyDescent="0.25">
      <c r="A50" s="5" t="s">
        <v>124</v>
      </c>
      <c r="B50" s="5" t="s">
        <v>125</v>
      </c>
      <c r="C50" t="s">
        <v>67</v>
      </c>
      <c r="D50">
        <v>120384</v>
      </c>
      <c r="E50">
        <v>121156</v>
      </c>
      <c r="F50">
        <v>124011</v>
      </c>
      <c r="G50">
        <v>124888</v>
      </c>
      <c r="H50">
        <v>124271</v>
      </c>
      <c r="I50">
        <v>107414</v>
      </c>
      <c r="J50">
        <v>114003</v>
      </c>
      <c r="K50">
        <v>113924</v>
      </c>
      <c r="L50">
        <v>110625</v>
      </c>
      <c r="M50">
        <v>116116</v>
      </c>
      <c r="N50">
        <v>108528</v>
      </c>
      <c r="O50">
        <v>100935</v>
      </c>
      <c r="P50">
        <v>99473</v>
      </c>
      <c r="Q50">
        <v>102763</v>
      </c>
      <c r="R50">
        <v>85777</v>
      </c>
      <c r="S50">
        <v>106155</v>
      </c>
      <c r="T50">
        <v>106603</v>
      </c>
      <c r="U50">
        <v>117964</v>
      </c>
      <c r="V50">
        <v>120658</v>
      </c>
      <c r="W50">
        <v>122043</v>
      </c>
      <c r="X50" t="s">
        <v>67</v>
      </c>
    </row>
    <row r="51" spans="1:24" x14ac:dyDescent="0.25">
      <c r="A51" s="5" t="s">
        <v>126</v>
      </c>
      <c r="B51" s="5" t="s">
        <v>127</v>
      </c>
      <c r="C51" t="s">
        <v>67</v>
      </c>
      <c r="D51" t="s">
        <v>67</v>
      </c>
      <c r="E51" t="s">
        <v>67</v>
      </c>
      <c r="F51" t="s">
        <v>67</v>
      </c>
      <c r="G51" t="s">
        <v>67</v>
      </c>
      <c r="H51" t="s">
        <v>67</v>
      </c>
      <c r="I51" t="s">
        <v>67</v>
      </c>
      <c r="J51" t="s">
        <v>67</v>
      </c>
      <c r="K51" t="s">
        <v>67</v>
      </c>
      <c r="L51" t="s">
        <v>67</v>
      </c>
      <c r="M51" t="s">
        <v>67</v>
      </c>
      <c r="N51" t="s">
        <v>67</v>
      </c>
      <c r="O51" t="s">
        <v>67</v>
      </c>
      <c r="P51" t="s">
        <v>67</v>
      </c>
      <c r="Q51" t="s">
        <v>67</v>
      </c>
      <c r="R51" t="s">
        <v>67</v>
      </c>
      <c r="S51" t="s">
        <v>67</v>
      </c>
      <c r="T51" t="s">
        <v>67</v>
      </c>
      <c r="U51" t="s">
        <v>67</v>
      </c>
      <c r="V51" t="s">
        <v>67</v>
      </c>
      <c r="W51" t="s">
        <v>67</v>
      </c>
      <c r="X51" t="s">
        <v>67</v>
      </c>
    </row>
    <row r="52" spans="1:24" x14ac:dyDescent="0.25">
      <c r="A52" s="5" t="s">
        <v>128</v>
      </c>
      <c r="B52" s="5" t="s">
        <v>129</v>
      </c>
      <c r="C52" t="s">
        <v>67</v>
      </c>
      <c r="D52">
        <v>6402</v>
      </c>
      <c r="E52">
        <v>7324</v>
      </c>
      <c r="F52">
        <v>6639</v>
      </c>
      <c r="G52">
        <v>6841</v>
      </c>
      <c r="H52">
        <v>6109</v>
      </c>
      <c r="I52">
        <v>4934</v>
      </c>
      <c r="J52">
        <v>5669</v>
      </c>
      <c r="K52">
        <v>5469</v>
      </c>
      <c r="L52">
        <v>4620</v>
      </c>
      <c r="M52">
        <v>4522</v>
      </c>
      <c r="N52">
        <v>3785</v>
      </c>
      <c r="O52">
        <v>2209</v>
      </c>
      <c r="P52">
        <v>3591</v>
      </c>
      <c r="Q52">
        <v>3147</v>
      </c>
      <c r="R52">
        <v>2414</v>
      </c>
      <c r="S52">
        <v>2453</v>
      </c>
      <c r="T52">
        <v>1735</v>
      </c>
      <c r="U52">
        <v>2184</v>
      </c>
      <c r="V52">
        <v>2965</v>
      </c>
      <c r="W52">
        <v>5323</v>
      </c>
      <c r="X52" t="s">
        <v>67</v>
      </c>
    </row>
    <row r="53" spans="1:24" x14ac:dyDescent="0.25">
      <c r="A53" s="5" t="s">
        <v>130</v>
      </c>
      <c r="B53" s="5" t="s">
        <v>131</v>
      </c>
      <c r="C53" t="s">
        <v>67</v>
      </c>
      <c r="D53">
        <v>14.8</v>
      </c>
      <c r="E53">
        <v>11.6</v>
      </c>
      <c r="F53">
        <v>19.8</v>
      </c>
      <c r="G53">
        <v>25.4</v>
      </c>
      <c r="H53">
        <v>26.4</v>
      </c>
      <c r="I53">
        <v>21.9</v>
      </c>
      <c r="J53">
        <v>19.7</v>
      </c>
      <c r="K53">
        <v>16.3</v>
      </c>
      <c r="L53">
        <v>16.899999999999999</v>
      </c>
      <c r="M53">
        <v>16.3</v>
      </c>
      <c r="N53">
        <v>14.2</v>
      </c>
      <c r="O53">
        <v>21.2</v>
      </c>
      <c r="P53">
        <v>21.2</v>
      </c>
      <c r="Q53">
        <v>23.5</v>
      </c>
      <c r="R53">
        <v>20.100000000000001</v>
      </c>
      <c r="S53">
        <v>18.3</v>
      </c>
      <c r="T53">
        <v>23.1</v>
      </c>
      <c r="U53">
        <v>11.1</v>
      </c>
      <c r="V53">
        <v>40.4</v>
      </c>
      <c r="W53">
        <v>35.799999999999997</v>
      </c>
      <c r="X53">
        <v>27.4</v>
      </c>
    </row>
    <row r="54" spans="1:24" x14ac:dyDescent="0.25">
      <c r="A54" s="5" t="s">
        <v>132</v>
      </c>
      <c r="B54" s="5" t="s">
        <v>133</v>
      </c>
      <c r="C54" t="s">
        <v>67</v>
      </c>
      <c r="D54">
        <v>0.79</v>
      </c>
      <c r="E54">
        <v>0.7</v>
      </c>
      <c r="F54">
        <v>1.07</v>
      </c>
      <c r="G54">
        <v>1.4</v>
      </c>
      <c r="H54">
        <v>1.3</v>
      </c>
      <c r="I54">
        <v>1.01</v>
      </c>
      <c r="J54">
        <v>0.99</v>
      </c>
      <c r="K54">
        <v>0.8</v>
      </c>
      <c r="L54">
        <v>0.71</v>
      </c>
      <c r="M54">
        <v>0.64</v>
      </c>
      <c r="N54">
        <v>0.49</v>
      </c>
      <c r="O54">
        <v>0.47</v>
      </c>
      <c r="P54">
        <v>0.77</v>
      </c>
      <c r="Q54">
        <v>0.72</v>
      </c>
      <c r="R54">
        <v>0.68</v>
      </c>
      <c r="S54">
        <v>0.42</v>
      </c>
      <c r="T54">
        <v>0.37</v>
      </c>
      <c r="U54">
        <v>0.2</v>
      </c>
      <c r="V54">
        <v>0.45</v>
      </c>
      <c r="W54">
        <v>0.36</v>
      </c>
      <c r="X54" t="s">
        <v>67</v>
      </c>
    </row>
    <row r="55" spans="1:24" x14ac:dyDescent="0.25">
      <c r="A55" s="5" t="s">
        <v>134</v>
      </c>
      <c r="B55" s="5" t="s">
        <v>135</v>
      </c>
      <c r="C55" t="s">
        <v>67</v>
      </c>
      <c r="D55">
        <v>1.67</v>
      </c>
      <c r="E55">
        <v>1.53</v>
      </c>
      <c r="F55">
        <v>2.64</v>
      </c>
      <c r="G55">
        <v>3.25</v>
      </c>
      <c r="H55">
        <v>3.29</v>
      </c>
      <c r="I55">
        <v>2.5</v>
      </c>
      <c r="J55">
        <v>2.4500000000000002</v>
      </c>
      <c r="K55">
        <v>2.0299999999999998</v>
      </c>
      <c r="L55">
        <v>1.95</v>
      </c>
      <c r="M55">
        <v>2.0499999999999998</v>
      </c>
      <c r="N55">
        <v>1.64</v>
      </c>
      <c r="O55">
        <v>1.49</v>
      </c>
      <c r="P55">
        <v>2.5499999999999998</v>
      </c>
      <c r="Q55">
        <v>2.46</v>
      </c>
      <c r="R55">
        <v>1.89</v>
      </c>
      <c r="S55">
        <v>1.91</v>
      </c>
      <c r="T55">
        <v>1.72</v>
      </c>
      <c r="U55">
        <v>0.92</v>
      </c>
      <c r="V55">
        <v>0.97</v>
      </c>
      <c r="W55">
        <v>0.78</v>
      </c>
      <c r="X55" t="s">
        <v>67</v>
      </c>
    </row>
    <row r="56" spans="1:24" x14ac:dyDescent="0.25">
      <c r="A56" s="5" t="s">
        <v>136</v>
      </c>
      <c r="B56" s="5" t="s">
        <v>137</v>
      </c>
      <c r="C56" t="s">
        <v>67</v>
      </c>
      <c r="D56">
        <v>6.56</v>
      </c>
      <c r="E56">
        <v>6.3</v>
      </c>
      <c r="F56">
        <v>9.17</v>
      </c>
      <c r="G56">
        <v>11.37</v>
      </c>
      <c r="H56">
        <v>10.82</v>
      </c>
      <c r="I56">
        <v>9.0399999999999991</v>
      </c>
      <c r="J56">
        <v>8.64</v>
      </c>
      <c r="K56">
        <v>6.37</v>
      </c>
      <c r="L56">
        <v>6.91</v>
      </c>
      <c r="M56">
        <v>5.34</v>
      </c>
      <c r="N56">
        <v>4.51</v>
      </c>
      <c r="O56">
        <v>5.44</v>
      </c>
      <c r="P56">
        <v>6.71</v>
      </c>
      <c r="Q56">
        <v>7.42</v>
      </c>
      <c r="R56">
        <v>6.89</v>
      </c>
      <c r="S56">
        <v>3.6</v>
      </c>
      <c r="T56">
        <v>3.41</v>
      </c>
      <c r="U56">
        <v>2.12</v>
      </c>
      <c r="V56">
        <v>6.49</v>
      </c>
      <c r="W56">
        <v>4.7300000000000004</v>
      </c>
      <c r="X56" t="s">
        <v>67</v>
      </c>
    </row>
    <row r="57" spans="1:24" x14ac:dyDescent="0.25">
      <c r="A57" s="5" t="s">
        <v>138</v>
      </c>
      <c r="B57" s="5" t="s">
        <v>139</v>
      </c>
      <c r="C57" t="s">
        <v>67</v>
      </c>
      <c r="D57">
        <v>1.67</v>
      </c>
      <c r="E57">
        <v>1.89</v>
      </c>
      <c r="F57">
        <v>1.1499999999999999</v>
      </c>
      <c r="G57">
        <v>0.83</v>
      </c>
      <c r="H57">
        <v>0.83</v>
      </c>
      <c r="I57">
        <v>1.02</v>
      </c>
      <c r="J57">
        <v>1.1200000000000001</v>
      </c>
      <c r="K57">
        <v>1.26</v>
      </c>
      <c r="L57">
        <v>1.33</v>
      </c>
      <c r="M57">
        <v>1.37</v>
      </c>
      <c r="N57">
        <v>1.73</v>
      </c>
      <c r="O57">
        <v>1.93</v>
      </c>
      <c r="P57">
        <v>1.18</v>
      </c>
      <c r="Q57">
        <v>1.1299999999999999</v>
      </c>
      <c r="R57">
        <v>1.38</v>
      </c>
      <c r="S57">
        <v>1.81</v>
      </c>
      <c r="T57">
        <v>1.91</v>
      </c>
      <c r="U57">
        <v>3.17</v>
      </c>
      <c r="V57">
        <v>1.26</v>
      </c>
      <c r="W57">
        <v>0.85</v>
      </c>
      <c r="X57" t="s">
        <v>67</v>
      </c>
    </row>
    <row r="58" spans="1:24" x14ac:dyDescent="0.25">
      <c r="A58" s="5" t="s">
        <v>140</v>
      </c>
      <c r="B58" s="5" t="s">
        <v>141</v>
      </c>
      <c r="C58" t="s">
        <v>67</v>
      </c>
      <c r="D58">
        <v>6.7</v>
      </c>
      <c r="E58">
        <v>8.6</v>
      </c>
      <c r="F58">
        <v>5</v>
      </c>
      <c r="G58">
        <v>3.9</v>
      </c>
      <c r="H58">
        <v>3.8</v>
      </c>
      <c r="I58">
        <v>4.5999999999999996</v>
      </c>
      <c r="J58">
        <v>5.0999999999999996</v>
      </c>
      <c r="K58">
        <v>6.1</v>
      </c>
      <c r="L58">
        <v>5.9</v>
      </c>
      <c r="M58">
        <v>6.1</v>
      </c>
      <c r="N58">
        <v>7</v>
      </c>
      <c r="O58">
        <v>4.7</v>
      </c>
      <c r="P58">
        <v>4.7</v>
      </c>
      <c r="Q58">
        <v>4.3</v>
      </c>
      <c r="R58">
        <v>5</v>
      </c>
      <c r="S58">
        <v>5.5</v>
      </c>
      <c r="T58">
        <v>4.3</v>
      </c>
      <c r="U58">
        <v>9</v>
      </c>
      <c r="V58">
        <v>2.5</v>
      </c>
      <c r="W58">
        <v>2.8</v>
      </c>
      <c r="X58">
        <v>3.6</v>
      </c>
    </row>
    <row r="59" spans="1:24" x14ac:dyDescent="0.25">
      <c r="A59" s="5" t="s">
        <v>142</v>
      </c>
      <c r="B59" s="5" t="s">
        <v>143</v>
      </c>
      <c r="C59" t="s">
        <v>67</v>
      </c>
      <c r="D59">
        <v>11.22</v>
      </c>
      <c r="E59">
        <v>13.15</v>
      </c>
      <c r="F59">
        <v>13.28</v>
      </c>
      <c r="G59">
        <v>12.74</v>
      </c>
      <c r="H59">
        <v>12.42</v>
      </c>
      <c r="I59">
        <v>11.43</v>
      </c>
      <c r="J59">
        <v>12.34</v>
      </c>
      <c r="K59">
        <v>12.13</v>
      </c>
      <c r="L59">
        <v>11.56</v>
      </c>
      <c r="M59">
        <v>12.53</v>
      </c>
      <c r="N59">
        <v>11.57</v>
      </c>
      <c r="O59">
        <v>6.91</v>
      </c>
      <c r="P59">
        <v>12.01</v>
      </c>
      <c r="Q59">
        <v>10.42</v>
      </c>
      <c r="R59">
        <v>7.81</v>
      </c>
      <c r="S59">
        <v>10.48</v>
      </c>
      <c r="T59">
        <v>7.49</v>
      </c>
      <c r="U59">
        <v>8.65</v>
      </c>
      <c r="V59">
        <v>5.24</v>
      </c>
      <c r="W59">
        <v>9.4700000000000006</v>
      </c>
      <c r="X59">
        <v>10.08</v>
      </c>
    </row>
    <row r="60" spans="1:24" x14ac:dyDescent="0.25">
      <c r="A60" s="5" t="s">
        <v>144</v>
      </c>
      <c r="B60" s="5" t="s">
        <v>145</v>
      </c>
      <c r="C60" t="s">
        <v>67</v>
      </c>
      <c r="D60">
        <v>5.32</v>
      </c>
      <c r="E60">
        <v>6.05</v>
      </c>
      <c r="F60">
        <v>5.35</v>
      </c>
      <c r="G60">
        <v>5.48</v>
      </c>
      <c r="H60">
        <v>4.92</v>
      </c>
      <c r="I60">
        <v>4.59</v>
      </c>
      <c r="J60">
        <v>4.97</v>
      </c>
      <c r="K60">
        <v>4.8</v>
      </c>
      <c r="L60">
        <v>4.18</v>
      </c>
      <c r="M60">
        <v>3.89</v>
      </c>
      <c r="N60">
        <v>3.49</v>
      </c>
      <c r="O60">
        <v>2.19</v>
      </c>
      <c r="P60">
        <v>3.61</v>
      </c>
      <c r="Q60">
        <v>3.06</v>
      </c>
      <c r="R60">
        <v>2.81</v>
      </c>
      <c r="S60">
        <v>2.31</v>
      </c>
      <c r="T60">
        <v>1.63</v>
      </c>
      <c r="U60">
        <v>1.85</v>
      </c>
      <c r="V60">
        <v>2.46</v>
      </c>
      <c r="W60">
        <v>4.3600000000000003</v>
      </c>
      <c r="X60">
        <v>4.0999999999999996</v>
      </c>
    </row>
    <row r="61" spans="1:24" x14ac:dyDescent="0.25">
      <c r="A61" s="5" t="s">
        <v>146</v>
      </c>
      <c r="B61" s="5" t="s">
        <v>147</v>
      </c>
      <c r="C61" t="s">
        <v>67</v>
      </c>
      <c r="D61">
        <v>4.13</v>
      </c>
      <c r="E61">
        <v>5.24</v>
      </c>
      <c r="F61">
        <v>5.01</v>
      </c>
      <c r="G61">
        <v>4.8899999999999997</v>
      </c>
      <c r="H61">
        <v>5.16</v>
      </c>
      <c r="I61">
        <v>4.5</v>
      </c>
      <c r="J61">
        <v>5.0199999999999996</v>
      </c>
      <c r="K61">
        <v>5.37</v>
      </c>
      <c r="L61">
        <v>4.8499999999999996</v>
      </c>
      <c r="M61">
        <v>2.64</v>
      </c>
      <c r="N61">
        <v>2.37</v>
      </c>
      <c r="O61">
        <v>1.31</v>
      </c>
      <c r="P61">
        <v>2.68</v>
      </c>
      <c r="Q61">
        <v>2.2000000000000002</v>
      </c>
      <c r="R61">
        <v>1.91</v>
      </c>
      <c r="S61">
        <v>2.0499999999999998</v>
      </c>
      <c r="T61">
        <v>1.38</v>
      </c>
      <c r="U61">
        <v>1.56</v>
      </c>
      <c r="V61">
        <v>2.38</v>
      </c>
      <c r="W61">
        <v>4.1100000000000003</v>
      </c>
      <c r="X61">
        <v>3.55</v>
      </c>
    </row>
    <row r="62" spans="1:24" x14ac:dyDescent="0.25">
      <c r="A62" s="5" t="s">
        <v>148</v>
      </c>
      <c r="B62" s="5" t="s">
        <v>148</v>
      </c>
      <c r="C62" t="s">
        <v>67</v>
      </c>
      <c r="D62">
        <v>2.81</v>
      </c>
      <c r="E62">
        <v>3.57</v>
      </c>
      <c r="F62">
        <v>3.41</v>
      </c>
      <c r="G62">
        <v>3.43</v>
      </c>
      <c r="H62">
        <v>3.15</v>
      </c>
      <c r="I62">
        <v>2.67</v>
      </c>
      <c r="J62">
        <v>3.09</v>
      </c>
      <c r="K62">
        <v>3.02</v>
      </c>
      <c r="L62">
        <v>2.62</v>
      </c>
      <c r="M62">
        <v>2.64</v>
      </c>
      <c r="N62">
        <v>2.37</v>
      </c>
      <c r="O62">
        <v>1.31</v>
      </c>
      <c r="P62">
        <v>2.68</v>
      </c>
      <c r="Q62">
        <v>2.2000000000000002</v>
      </c>
      <c r="R62">
        <v>1.91</v>
      </c>
      <c r="S62">
        <v>2.0499999999999998</v>
      </c>
      <c r="T62">
        <v>1.38</v>
      </c>
      <c r="U62">
        <v>1.56</v>
      </c>
      <c r="V62">
        <v>2.38</v>
      </c>
      <c r="W62">
        <v>4.1100000000000003</v>
      </c>
      <c r="X62">
        <v>3.55</v>
      </c>
    </row>
    <row r="63" spans="1:24" x14ac:dyDescent="0.25">
      <c r="A63" s="5" t="s">
        <v>149</v>
      </c>
      <c r="B63" s="5" t="s">
        <v>150</v>
      </c>
      <c r="C63" t="s">
        <v>67</v>
      </c>
      <c r="D63">
        <v>22.78</v>
      </c>
      <c r="E63">
        <v>26.08</v>
      </c>
      <c r="F63">
        <v>23.72</v>
      </c>
      <c r="G63">
        <v>25.4</v>
      </c>
      <c r="H63">
        <v>25.29</v>
      </c>
      <c r="I63">
        <v>25.13</v>
      </c>
      <c r="J63">
        <v>24.34</v>
      </c>
      <c r="K63">
        <v>26.46</v>
      </c>
      <c r="L63">
        <v>27.17</v>
      </c>
      <c r="M63">
        <v>27.29</v>
      </c>
      <c r="N63">
        <v>25.68</v>
      </c>
      <c r="O63">
        <v>24.72</v>
      </c>
      <c r="P63">
        <v>28</v>
      </c>
      <c r="Q63">
        <v>27.33</v>
      </c>
      <c r="R63">
        <v>30.46</v>
      </c>
      <c r="S63">
        <v>33.65</v>
      </c>
      <c r="T63">
        <v>32.869999999999997</v>
      </c>
      <c r="U63">
        <v>30.77</v>
      </c>
      <c r="V63">
        <v>34.75</v>
      </c>
      <c r="W63">
        <v>35.049999999999997</v>
      </c>
      <c r="X63">
        <v>33.29</v>
      </c>
    </row>
    <row r="64" spans="1:24" x14ac:dyDescent="0.25">
      <c r="A64" s="5" t="s">
        <v>151</v>
      </c>
      <c r="B64" s="5" t="s">
        <v>152</v>
      </c>
      <c r="C64" t="s">
        <v>67</v>
      </c>
      <c r="D64">
        <v>25.04</v>
      </c>
      <c r="E64">
        <v>27.18</v>
      </c>
      <c r="F64">
        <v>25.71</v>
      </c>
      <c r="G64">
        <v>26.92</v>
      </c>
      <c r="H64">
        <v>25.33</v>
      </c>
      <c r="I64">
        <v>23.4</v>
      </c>
      <c r="J64">
        <v>25.02</v>
      </c>
      <c r="K64">
        <v>24.89</v>
      </c>
      <c r="L64">
        <v>22.69</v>
      </c>
      <c r="M64">
        <v>21.06</v>
      </c>
      <c r="N64">
        <v>20.45</v>
      </c>
      <c r="O64">
        <v>19.03</v>
      </c>
      <c r="P64">
        <v>22.29</v>
      </c>
      <c r="Q64">
        <v>21.09</v>
      </c>
      <c r="R64">
        <v>24.5</v>
      </c>
      <c r="S64">
        <v>19.579999999999998</v>
      </c>
      <c r="T64">
        <v>18.399999999999999</v>
      </c>
      <c r="U64">
        <v>18.03</v>
      </c>
      <c r="V64">
        <v>45.3</v>
      </c>
      <c r="W64">
        <v>43.41</v>
      </c>
      <c r="X64">
        <v>35.229999999999997</v>
      </c>
    </row>
    <row r="65" spans="1:24" x14ac:dyDescent="0.25">
      <c r="A65" s="5" t="s">
        <v>153</v>
      </c>
      <c r="B65" s="5" t="s">
        <v>154</v>
      </c>
      <c r="C65" t="s">
        <v>67</v>
      </c>
      <c r="D65">
        <v>74.959999999999994</v>
      </c>
      <c r="E65">
        <v>72.819999999999993</v>
      </c>
      <c r="F65">
        <v>74.290000000000006</v>
      </c>
      <c r="G65">
        <v>73.08</v>
      </c>
      <c r="H65">
        <v>74.67</v>
      </c>
      <c r="I65">
        <v>76.599999999999994</v>
      </c>
      <c r="J65">
        <v>74.98</v>
      </c>
      <c r="K65">
        <v>75.11</v>
      </c>
      <c r="L65">
        <v>77.31</v>
      </c>
      <c r="M65">
        <v>78.94</v>
      </c>
      <c r="N65">
        <v>79.55</v>
      </c>
      <c r="O65">
        <v>80.97</v>
      </c>
      <c r="P65">
        <v>77.709999999999994</v>
      </c>
      <c r="Q65">
        <v>78.91</v>
      </c>
      <c r="R65">
        <v>75.5</v>
      </c>
      <c r="S65">
        <v>80.42</v>
      </c>
      <c r="T65">
        <v>81.599999999999994</v>
      </c>
      <c r="U65">
        <v>81.97</v>
      </c>
      <c r="V65">
        <v>54.7</v>
      </c>
      <c r="W65">
        <v>56.59</v>
      </c>
      <c r="X65">
        <v>64.77</v>
      </c>
    </row>
    <row r="66" spans="1:24" x14ac:dyDescent="0.25">
      <c r="A66" s="5" t="s">
        <v>155</v>
      </c>
      <c r="B66" s="5" t="s">
        <v>156</v>
      </c>
      <c r="C66" t="s">
        <v>67</v>
      </c>
      <c r="D66">
        <v>299.37</v>
      </c>
      <c r="E66">
        <v>267.94</v>
      </c>
      <c r="F66">
        <v>288.94</v>
      </c>
      <c r="G66">
        <v>271.49</v>
      </c>
      <c r="H66">
        <v>294.79000000000002</v>
      </c>
      <c r="I66">
        <v>327.39</v>
      </c>
      <c r="J66">
        <v>299.73</v>
      </c>
      <c r="K66">
        <v>301.73</v>
      </c>
      <c r="L66">
        <v>340.81</v>
      </c>
      <c r="M66">
        <v>374.86</v>
      </c>
      <c r="N66">
        <v>389.04</v>
      </c>
      <c r="O66">
        <v>425.42</v>
      </c>
      <c r="P66">
        <v>348.73</v>
      </c>
      <c r="Q66">
        <v>374.24</v>
      </c>
      <c r="R66">
        <v>308.10000000000002</v>
      </c>
      <c r="S66">
        <v>410.79</v>
      </c>
      <c r="T66">
        <v>443.42</v>
      </c>
      <c r="U66">
        <v>454.76</v>
      </c>
      <c r="V66">
        <v>120.73</v>
      </c>
      <c r="W66">
        <v>130.36000000000001</v>
      </c>
      <c r="X66">
        <v>183.85</v>
      </c>
    </row>
    <row r="67" spans="1:24" x14ac:dyDescent="0.25">
      <c r="A67" s="5"/>
      <c r="B67" s="5"/>
    </row>
    <row r="68" spans="1:24" x14ac:dyDescent="0.25">
      <c r="A68" s="5" t="s">
        <v>157</v>
      </c>
      <c r="B68" s="5" t="s">
        <v>158</v>
      </c>
      <c r="C68" t="s">
        <v>67</v>
      </c>
      <c r="D68">
        <v>22.78</v>
      </c>
      <c r="E68">
        <v>26.08</v>
      </c>
      <c r="F68">
        <v>23.72</v>
      </c>
      <c r="G68">
        <v>25.4</v>
      </c>
      <c r="H68">
        <v>25.29</v>
      </c>
      <c r="I68">
        <v>25.13</v>
      </c>
      <c r="J68">
        <v>24.34</v>
      </c>
      <c r="K68">
        <v>26.46</v>
      </c>
      <c r="L68">
        <v>27.17</v>
      </c>
      <c r="M68">
        <v>27.29</v>
      </c>
      <c r="N68">
        <v>25.68</v>
      </c>
      <c r="O68">
        <v>24.72</v>
      </c>
      <c r="P68">
        <v>28</v>
      </c>
      <c r="Q68">
        <v>27.33</v>
      </c>
      <c r="R68">
        <v>30.46</v>
      </c>
      <c r="S68">
        <v>33.65</v>
      </c>
      <c r="T68">
        <v>32.869999999999997</v>
      </c>
      <c r="U68">
        <v>30.77</v>
      </c>
      <c r="V68">
        <v>34.75</v>
      </c>
      <c r="W68">
        <v>35.049999999999997</v>
      </c>
    </row>
    <row r="69" spans="1:24" x14ac:dyDescent="0.25">
      <c r="A69" s="5" t="s">
        <v>159</v>
      </c>
      <c r="B69" s="5" t="s">
        <v>160</v>
      </c>
      <c r="C69" t="s">
        <v>67</v>
      </c>
      <c r="D69">
        <v>2963.95</v>
      </c>
      <c r="E69">
        <v>3362.64</v>
      </c>
      <c r="F69">
        <v>2969.39</v>
      </c>
      <c r="G69">
        <v>2997.18</v>
      </c>
      <c r="H69">
        <v>2682.73</v>
      </c>
      <c r="I69">
        <v>2487.1799999999998</v>
      </c>
      <c r="J69">
        <v>2680.99</v>
      </c>
      <c r="K69">
        <v>2565.81</v>
      </c>
      <c r="L69">
        <v>2045.05</v>
      </c>
      <c r="M69">
        <v>1898.66</v>
      </c>
      <c r="N69">
        <v>1686.58</v>
      </c>
      <c r="O69">
        <v>1058.4100000000001</v>
      </c>
      <c r="P69">
        <v>1681.02</v>
      </c>
      <c r="Q69">
        <v>1418.13</v>
      </c>
      <c r="R69">
        <v>1283.98</v>
      </c>
      <c r="S69">
        <v>852.79</v>
      </c>
      <c r="T69">
        <v>600.84</v>
      </c>
      <c r="U69">
        <v>683.38</v>
      </c>
      <c r="V69">
        <v>906.75</v>
      </c>
      <c r="W69">
        <v>785.12</v>
      </c>
    </row>
    <row r="70" spans="1:24" x14ac:dyDescent="0.25">
      <c r="A70" s="5" t="s">
        <v>161</v>
      </c>
      <c r="B70" s="5" t="s">
        <v>162</v>
      </c>
      <c r="C70" t="s">
        <v>67</v>
      </c>
      <c r="D70">
        <v>7289.47</v>
      </c>
      <c r="E70">
        <v>8711.02</v>
      </c>
      <c r="F70">
        <v>7511.87</v>
      </c>
      <c r="G70">
        <v>8141.11</v>
      </c>
      <c r="H70">
        <v>7655.08</v>
      </c>
      <c r="I70">
        <v>7258.74</v>
      </c>
      <c r="J70">
        <v>7931.58</v>
      </c>
      <c r="K70">
        <v>8265.4500000000007</v>
      </c>
      <c r="L70">
        <v>7596.32</v>
      </c>
      <c r="M70">
        <v>7380.95</v>
      </c>
      <c r="N70">
        <v>7012.63</v>
      </c>
      <c r="O70">
        <v>5789.89</v>
      </c>
      <c r="P70">
        <v>6596.97</v>
      </c>
      <c r="Q70">
        <v>6205.41</v>
      </c>
      <c r="R70">
        <v>5604.4</v>
      </c>
      <c r="S70">
        <v>4289.34</v>
      </c>
      <c r="T70">
        <v>4080.46</v>
      </c>
      <c r="U70">
        <v>4115.04</v>
      </c>
      <c r="V70">
        <v>4017.14</v>
      </c>
      <c r="W70">
        <v>2231.4</v>
      </c>
    </row>
    <row r="71" spans="1:24" x14ac:dyDescent="0.25">
      <c r="A71" s="5" t="s">
        <v>163</v>
      </c>
      <c r="B71" s="5" t="s">
        <v>164</v>
      </c>
      <c r="C71" t="s">
        <v>67</v>
      </c>
      <c r="D71">
        <v>0.09</v>
      </c>
      <c r="E71">
        <v>0.11</v>
      </c>
      <c r="F71">
        <v>0.11</v>
      </c>
      <c r="G71">
        <v>0.11</v>
      </c>
      <c r="H71">
        <v>0.12</v>
      </c>
      <c r="I71">
        <v>0.11</v>
      </c>
      <c r="J71">
        <v>0.12</v>
      </c>
      <c r="K71">
        <v>0.12</v>
      </c>
      <c r="L71">
        <v>0.13</v>
      </c>
      <c r="M71">
        <v>0.14000000000000001</v>
      </c>
      <c r="N71">
        <v>0.14000000000000001</v>
      </c>
      <c r="O71">
        <v>0.12</v>
      </c>
      <c r="P71">
        <v>0.16</v>
      </c>
      <c r="Q71">
        <v>0.15</v>
      </c>
      <c r="R71">
        <v>0.15</v>
      </c>
      <c r="S71">
        <v>0.24</v>
      </c>
      <c r="T71">
        <v>0.23</v>
      </c>
      <c r="U71">
        <v>0.23</v>
      </c>
      <c r="V71">
        <v>0.26</v>
      </c>
      <c r="W71">
        <v>0.52</v>
      </c>
    </row>
    <row r="72" spans="1:24" x14ac:dyDescent="0.25">
      <c r="A72" s="5" t="s">
        <v>165</v>
      </c>
      <c r="B72" s="5" t="s">
        <v>166</v>
      </c>
      <c r="C72" t="s">
        <v>67</v>
      </c>
      <c r="D72">
        <v>77.22</v>
      </c>
      <c r="E72">
        <v>73.92</v>
      </c>
      <c r="F72">
        <v>76.28</v>
      </c>
      <c r="G72">
        <v>74.599999999999994</v>
      </c>
      <c r="H72">
        <v>74.709999999999994</v>
      </c>
      <c r="I72">
        <v>74.87</v>
      </c>
      <c r="J72">
        <v>75.66</v>
      </c>
      <c r="K72">
        <v>73.540000000000006</v>
      </c>
      <c r="L72">
        <v>72.83</v>
      </c>
      <c r="M72">
        <v>72.709999999999994</v>
      </c>
      <c r="N72">
        <v>74.319999999999993</v>
      </c>
      <c r="O72">
        <v>75.28</v>
      </c>
      <c r="P72">
        <v>72</v>
      </c>
      <c r="Q72">
        <v>72.67</v>
      </c>
      <c r="R72">
        <v>69.540000000000006</v>
      </c>
      <c r="S72">
        <v>66.349999999999994</v>
      </c>
      <c r="T72">
        <v>67.13</v>
      </c>
      <c r="U72">
        <v>69.23</v>
      </c>
      <c r="V72">
        <v>61.44</v>
      </c>
      <c r="W72">
        <v>61.78</v>
      </c>
    </row>
    <row r="73" spans="1:24" x14ac:dyDescent="0.25">
      <c r="A73" s="5" t="s">
        <v>167</v>
      </c>
      <c r="B73" s="5" t="s">
        <v>168</v>
      </c>
      <c r="C73" t="s">
        <v>67</v>
      </c>
      <c r="D73">
        <v>2.81</v>
      </c>
      <c r="E73">
        <v>3.57</v>
      </c>
      <c r="F73">
        <v>3.41</v>
      </c>
      <c r="G73">
        <v>3.43</v>
      </c>
      <c r="H73">
        <v>3.15</v>
      </c>
      <c r="I73">
        <v>2.67</v>
      </c>
      <c r="J73">
        <v>3.09</v>
      </c>
      <c r="K73">
        <v>3.02</v>
      </c>
      <c r="L73">
        <v>2.62</v>
      </c>
      <c r="M73">
        <v>2.64</v>
      </c>
      <c r="N73">
        <v>2.37</v>
      </c>
      <c r="O73">
        <v>1.31</v>
      </c>
      <c r="P73">
        <v>2.68</v>
      </c>
      <c r="Q73">
        <v>2.2000000000000002</v>
      </c>
      <c r="R73">
        <v>1.91</v>
      </c>
      <c r="S73">
        <v>2.0499999999999998</v>
      </c>
      <c r="T73">
        <v>1.38</v>
      </c>
      <c r="U73">
        <v>1.56</v>
      </c>
      <c r="V73">
        <v>2.38</v>
      </c>
      <c r="W73">
        <v>4.1100000000000003</v>
      </c>
    </row>
    <row r="74" spans="1:24" x14ac:dyDescent="0.25">
      <c r="A74" s="5" t="s">
        <v>169</v>
      </c>
      <c r="B74" s="5" t="s">
        <v>170</v>
      </c>
      <c r="C74" t="s">
        <v>67</v>
      </c>
      <c r="D74">
        <v>8.7200000000000006</v>
      </c>
      <c r="E74">
        <v>12.09</v>
      </c>
      <c r="F74">
        <v>10.81</v>
      </c>
      <c r="G74">
        <v>11.42</v>
      </c>
      <c r="H74">
        <v>10.84</v>
      </c>
      <c r="I74">
        <v>9.5</v>
      </c>
      <c r="J74">
        <v>11.19</v>
      </c>
      <c r="K74">
        <v>11.71</v>
      </c>
      <c r="L74">
        <v>12.61</v>
      </c>
      <c r="M74">
        <v>13.53</v>
      </c>
      <c r="N74">
        <v>11.84</v>
      </c>
      <c r="O74">
        <v>9.02</v>
      </c>
      <c r="P74">
        <v>13.61</v>
      </c>
      <c r="Q74">
        <v>12.07</v>
      </c>
      <c r="R74">
        <v>10.65</v>
      </c>
      <c r="S74">
        <v>13.78</v>
      </c>
      <c r="T74">
        <v>12.56</v>
      </c>
      <c r="U74">
        <v>12.55</v>
      </c>
      <c r="V74" t="s">
        <v>67</v>
      </c>
      <c r="W74" t="s">
        <v>67</v>
      </c>
    </row>
    <row r="75" spans="1:24" x14ac:dyDescent="0.25">
      <c r="A75" s="5" t="s">
        <v>171</v>
      </c>
      <c r="B75" s="5" t="s">
        <v>172</v>
      </c>
      <c r="C75" t="s">
        <v>67</v>
      </c>
      <c r="D75">
        <v>32.43</v>
      </c>
      <c r="E75">
        <v>36.770000000000003</v>
      </c>
      <c r="F75">
        <v>33.71</v>
      </c>
      <c r="G75">
        <v>36.090000000000003</v>
      </c>
      <c r="H75">
        <v>33.9</v>
      </c>
      <c r="I75">
        <v>31.25</v>
      </c>
      <c r="J75">
        <v>33.06</v>
      </c>
      <c r="K75">
        <v>33.85</v>
      </c>
      <c r="L75">
        <v>31.15</v>
      </c>
      <c r="M75">
        <v>28.96</v>
      </c>
      <c r="N75">
        <v>27.51</v>
      </c>
      <c r="O75">
        <v>25.28</v>
      </c>
      <c r="P75">
        <v>30.95</v>
      </c>
      <c r="Q75">
        <v>29.02</v>
      </c>
      <c r="R75">
        <v>35.24</v>
      </c>
      <c r="S75">
        <v>29.5</v>
      </c>
      <c r="T75">
        <v>27.41</v>
      </c>
      <c r="U75">
        <v>26.04</v>
      </c>
      <c r="V75">
        <v>73.73</v>
      </c>
      <c r="W75">
        <v>70.27</v>
      </c>
    </row>
    <row r="76" spans="1:24" x14ac:dyDescent="0.25">
      <c r="A76" s="5" t="s">
        <v>173</v>
      </c>
      <c r="B76" s="5" t="s">
        <v>174</v>
      </c>
      <c r="C76" t="s">
        <v>67</v>
      </c>
      <c r="D76">
        <v>109.94</v>
      </c>
      <c r="E76">
        <v>111.41</v>
      </c>
      <c r="F76">
        <v>118.18</v>
      </c>
      <c r="G76">
        <v>138.1</v>
      </c>
      <c r="H76">
        <v>147.35</v>
      </c>
      <c r="I76">
        <v>141.16</v>
      </c>
      <c r="J76">
        <v>132.36000000000001</v>
      </c>
      <c r="K76">
        <v>156.08000000000001</v>
      </c>
      <c r="L76">
        <v>119.42</v>
      </c>
      <c r="M76">
        <v>112.68</v>
      </c>
      <c r="N76">
        <v>152.01</v>
      </c>
      <c r="O76">
        <v>121.8</v>
      </c>
      <c r="P76">
        <v>122.5</v>
      </c>
      <c r="Q76">
        <v>134.27000000000001</v>
      </c>
      <c r="R76">
        <v>141.41</v>
      </c>
      <c r="S76">
        <v>134</v>
      </c>
      <c r="T76">
        <v>129.01</v>
      </c>
      <c r="U76">
        <v>122.18</v>
      </c>
      <c r="V76" t="s">
        <v>67</v>
      </c>
      <c r="W76" t="s">
        <v>67</v>
      </c>
    </row>
    <row r="77" spans="1:24" x14ac:dyDescent="0.25">
      <c r="A77" s="5" t="s">
        <v>175</v>
      </c>
      <c r="B77" s="5" t="s">
        <v>176</v>
      </c>
      <c r="C77" t="s">
        <v>67</v>
      </c>
      <c r="D77">
        <v>3656.4128000000001</v>
      </c>
      <c r="E77">
        <v>3504.2489999999998</v>
      </c>
      <c r="F77">
        <v>5086.6907000000001</v>
      </c>
      <c r="G77">
        <v>6221.7776999999996</v>
      </c>
      <c r="H77">
        <v>5904.7986000000001</v>
      </c>
      <c r="I77">
        <v>4895.4311999999991</v>
      </c>
      <c r="J77">
        <v>4657.6512000000002</v>
      </c>
      <c r="K77">
        <v>3405.1471999999999</v>
      </c>
      <c r="L77">
        <v>3383.8960999999999</v>
      </c>
      <c r="M77">
        <v>2603.25</v>
      </c>
      <c r="N77">
        <v>2181.0360000000001</v>
      </c>
      <c r="O77">
        <v>2630.7840000000001</v>
      </c>
      <c r="P77">
        <v>3124.1759999999999</v>
      </c>
      <c r="Q77">
        <v>3436.944</v>
      </c>
      <c r="R77">
        <v>3143.9070000000002</v>
      </c>
      <c r="S77">
        <v>1328.4</v>
      </c>
      <c r="T77">
        <v>1258.29</v>
      </c>
      <c r="U77">
        <v>782.28000000000009</v>
      </c>
      <c r="V77">
        <v>2394.81</v>
      </c>
      <c r="W77">
        <v>851.40000000000009</v>
      </c>
    </row>
    <row r="78" spans="1:24" x14ac:dyDescent="0.25">
      <c r="A78" s="5" t="s">
        <v>177</v>
      </c>
      <c r="B78" s="5" t="s">
        <v>178</v>
      </c>
      <c r="C78">
        <v>-2.9999999999972719E-2</v>
      </c>
      <c r="D78">
        <v>-1.149999999999977</v>
      </c>
      <c r="E78">
        <v>-1.519999999999982</v>
      </c>
      <c r="F78">
        <v>-7.5</v>
      </c>
      <c r="G78">
        <v>-1.480000000000018</v>
      </c>
      <c r="H78">
        <v>-4.2000000000000446</v>
      </c>
      <c r="I78">
        <v>-2.4499999999999318</v>
      </c>
      <c r="J78">
        <v>-4.5200000000000946</v>
      </c>
      <c r="K78">
        <v>-44.849999999999973</v>
      </c>
      <c r="L78">
        <v>-2.20999999999998</v>
      </c>
      <c r="M78">
        <v>-3.8999999999999768</v>
      </c>
      <c r="N78">
        <v>0</v>
      </c>
      <c r="O78">
        <v>-18</v>
      </c>
      <c r="P78">
        <v>-2.4000000000000341</v>
      </c>
      <c r="Q78">
        <v>-6.8999999999999773</v>
      </c>
      <c r="R78">
        <v>-87.300000000000011</v>
      </c>
      <c r="S78">
        <v>0</v>
      </c>
      <c r="T78">
        <v>0</v>
      </c>
      <c r="U78">
        <v>0</v>
      </c>
      <c r="V78">
        <v>-189</v>
      </c>
      <c r="W78" t="s">
        <v>67</v>
      </c>
    </row>
    <row r="79" spans="1:24" x14ac:dyDescent="0.25">
      <c r="A79" s="5" t="s">
        <v>179</v>
      </c>
      <c r="B79" s="5" t="s">
        <v>180</v>
      </c>
      <c r="C79" t="s">
        <v>67</v>
      </c>
      <c r="D79">
        <v>5.39</v>
      </c>
      <c r="E79">
        <v>-1.33</v>
      </c>
      <c r="F79">
        <v>14.94</v>
      </c>
      <c r="G79">
        <v>5</v>
      </c>
      <c r="H79">
        <v>18</v>
      </c>
      <c r="I79">
        <v>13.76</v>
      </c>
      <c r="J79">
        <v>4.49</v>
      </c>
      <c r="K79">
        <v>6.97</v>
      </c>
      <c r="L79">
        <v>2.99</v>
      </c>
      <c r="M79">
        <v>11.85</v>
      </c>
      <c r="N79">
        <v>14.82</v>
      </c>
      <c r="O79">
        <v>4.59</v>
      </c>
      <c r="P79">
        <v>4.8099999999999996</v>
      </c>
      <c r="Q79">
        <v>34.590000000000003</v>
      </c>
      <c r="R79">
        <v>-12.23</v>
      </c>
      <c r="S79">
        <v>2.93</v>
      </c>
      <c r="T79">
        <v>-5.9</v>
      </c>
      <c r="U79">
        <v>2.52</v>
      </c>
      <c r="V79">
        <v>-41.44</v>
      </c>
      <c r="W79" t="s">
        <v>67</v>
      </c>
    </row>
    <row r="80" spans="1:24" x14ac:dyDescent="0.25">
      <c r="A80" s="5" t="s">
        <v>181</v>
      </c>
      <c r="B80" s="5" t="s">
        <v>182</v>
      </c>
      <c r="C80" t="s">
        <v>67</v>
      </c>
      <c r="D80">
        <v>6.33</v>
      </c>
      <c r="E80">
        <v>6.2</v>
      </c>
      <c r="F80">
        <v>12.65</v>
      </c>
      <c r="G80">
        <v>12.25</v>
      </c>
      <c r="H80">
        <v>12.08</v>
      </c>
      <c r="I80">
        <v>8.41</v>
      </c>
      <c r="J80">
        <v>4.82</v>
      </c>
      <c r="K80">
        <v>7.27</v>
      </c>
      <c r="L80">
        <v>9.89</v>
      </c>
      <c r="M80">
        <v>10.42</v>
      </c>
      <c r="N80">
        <v>8.07</v>
      </c>
      <c r="O80">
        <v>14.66</v>
      </c>
      <c r="P80">
        <v>9.06</v>
      </c>
      <c r="Q80">
        <v>8.43</v>
      </c>
      <c r="R80">
        <v>-5.07</v>
      </c>
      <c r="S80">
        <v>-0.15</v>
      </c>
      <c r="T80">
        <v>-14.94</v>
      </c>
      <c r="U80" t="s">
        <v>67</v>
      </c>
      <c r="V80" t="s">
        <v>67</v>
      </c>
      <c r="W80" t="s">
        <v>67</v>
      </c>
    </row>
    <row r="81" spans="1:24" x14ac:dyDescent="0.25">
      <c r="A81" s="5" t="s">
        <v>183</v>
      </c>
      <c r="B81" s="5" t="s">
        <v>184</v>
      </c>
      <c r="C81" t="s">
        <v>67</v>
      </c>
      <c r="D81">
        <v>8.4</v>
      </c>
      <c r="E81">
        <v>10.07</v>
      </c>
      <c r="F81">
        <v>11.24</v>
      </c>
      <c r="G81">
        <v>9.64</v>
      </c>
      <c r="H81">
        <v>9.24</v>
      </c>
      <c r="I81">
        <v>8.01</v>
      </c>
      <c r="J81">
        <v>8.2200000000000006</v>
      </c>
      <c r="K81">
        <v>8.24</v>
      </c>
      <c r="L81">
        <v>7.81</v>
      </c>
      <c r="M81">
        <v>14.13</v>
      </c>
      <c r="N81">
        <v>9.32</v>
      </c>
      <c r="O81">
        <v>6.94</v>
      </c>
      <c r="P81">
        <v>4.84</v>
      </c>
      <c r="Q81">
        <v>4.38</v>
      </c>
      <c r="R81">
        <v>-10.82</v>
      </c>
      <c r="S81" t="s">
        <v>67</v>
      </c>
      <c r="T81" t="s">
        <v>67</v>
      </c>
      <c r="U81" t="s">
        <v>67</v>
      </c>
      <c r="V81" t="s">
        <v>67</v>
      </c>
      <c r="W81" t="s">
        <v>67</v>
      </c>
    </row>
    <row r="82" spans="1:24" x14ac:dyDescent="0.25">
      <c r="A82" s="5" t="s">
        <v>185</v>
      </c>
      <c r="B82" s="5" t="s">
        <v>186</v>
      </c>
      <c r="C82" t="s">
        <v>67</v>
      </c>
      <c r="D82">
        <v>8.2100000000000009</v>
      </c>
      <c r="E82">
        <v>9.15</v>
      </c>
      <c r="F82">
        <v>9.74</v>
      </c>
      <c r="G82">
        <v>8.73</v>
      </c>
      <c r="H82">
        <v>11.69</v>
      </c>
      <c r="I82">
        <v>8.66</v>
      </c>
      <c r="J82">
        <v>7.58</v>
      </c>
      <c r="K82">
        <v>6.54</v>
      </c>
      <c r="L82">
        <v>6.1</v>
      </c>
      <c r="M82">
        <v>1.65</v>
      </c>
      <c r="N82" t="s">
        <v>67</v>
      </c>
      <c r="O82" t="s">
        <v>67</v>
      </c>
      <c r="P82" t="s">
        <v>67</v>
      </c>
      <c r="Q82" t="s">
        <v>67</v>
      </c>
      <c r="R82" t="s">
        <v>67</v>
      </c>
      <c r="S82" t="s">
        <v>67</v>
      </c>
      <c r="T82" t="s">
        <v>67</v>
      </c>
      <c r="U82" t="s">
        <v>67</v>
      </c>
      <c r="V82" t="s">
        <v>67</v>
      </c>
      <c r="W82" t="s">
        <v>67</v>
      </c>
    </row>
    <row r="83" spans="1:24" x14ac:dyDescent="0.25">
      <c r="A83" s="5" t="s">
        <v>187</v>
      </c>
      <c r="B83" s="5" t="s">
        <v>188</v>
      </c>
      <c r="C83" t="s">
        <v>67</v>
      </c>
      <c r="D83">
        <v>-7.1</v>
      </c>
      <c r="E83">
        <v>11.74</v>
      </c>
      <c r="F83">
        <v>13.87</v>
      </c>
      <c r="G83">
        <v>17.3</v>
      </c>
      <c r="H83">
        <v>27.27</v>
      </c>
      <c r="I83">
        <v>5.54</v>
      </c>
      <c r="J83">
        <v>9.18</v>
      </c>
      <c r="K83">
        <v>34.200000000000003</v>
      </c>
      <c r="L83">
        <v>10.93</v>
      </c>
      <c r="M83">
        <v>25.91</v>
      </c>
      <c r="N83">
        <v>82.96</v>
      </c>
      <c r="O83">
        <v>-34.15</v>
      </c>
      <c r="P83">
        <v>24.24</v>
      </c>
      <c r="Q83">
        <v>48.65</v>
      </c>
      <c r="R83">
        <v>32.14</v>
      </c>
      <c r="S83">
        <v>46.09</v>
      </c>
      <c r="T83">
        <v>-17.27</v>
      </c>
      <c r="U83">
        <v>-22.73</v>
      </c>
      <c r="V83">
        <v>-32.369999999999997</v>
      </c>
      <c r="W83">
        <v>31.03</v>
      </c>
    </row>
    <row r="84" spans="1:24" x14ac:dyDescent="0.25">
      <c r="A84" s="5" t="s">
        <v>189</v>
      </c>
      <c r="B84" s="5" t="s">
        <v>190</v>
      </c>
      <c r="C84" t="s">
        <v>67</v>
      </c>
      <c r="D84">
        <v>6.17</v>
      </c>
      <c r="E84">
        <v>14.3</v>
      </c>
      <c r="F84">
        <v>19.48</v>
      </c>
      <c r="G84">
        <v>16.7</v>
      </c>
      <c r="H84">
        <v>14</v>
      </c>
      <c r="I84">
        <v>16.309999999999999</v>
      </c>
      <c r="J84">
        <v>18.100000000000001</v>
      </c>
      <c r="K84">
        <v>23.68</v>
      </c>
      <c r="L84">
        <v>39.93</v>
      </c>
      <c r="M84">
        <v>24.91</v>
      </c>
      <c r="N84">
        <v>24.35</v>
      </c>
      <c r="O84">
        <v>12.91</v>
      </c>
      <c r="P84">
        <v>35.01</v>
      </c>
      <c r="Q84">
        <v>42.29</v>
      </c>
      <c r="R84">
        <v>20.32</v>
      </c>
      <c r="S84">
        <v>2.0299999999999998</v>
      </c>
      <c r="T84">
        <v>-24.12</v>
      </c>
      <c r="U84">
        <v>-8.02</v>
      </c>
      <c r="V84" t="s">
        <v>67</v>
      </c>
      <c r="W84" t="s">
        <v>67</v>
      </c>
    </row>
    <row r="85" spans="1:24" x14ac:dyDescent="0.25">
      <c r="A85" s="5" t="s">
        <v>191</v>
      </c>
      <c r="B85" s="5" t="s">
        <v>192</v>
      </c>
      <c r="C85" t="s">
        <v>67</v>
      </c>
      <c r="D85">
        <v>12.62</v>
      </c>
      <c r="E85">
        <v>15.14</v>
      </c>
      <c r="F85">
        <v>14.63</v>
      </c>
      <c r="G85">
        <v>18.7</v>
      </c>
      <c r="H85">
        <v>17.420000000000002</v>
      </c>
      <c r="I85">
        <v>17.149999999999999</v>
      </c>
      <c r="J85">
        <v>32.64</v>
      </c>
      <c r="K85">
        <v>23.97</v>
      </c>
      <c r="L85">
        <v>21.98</v>
      </c>
      <c r="M85">
        <v>29.52</v>
      </c>
      <c r="N85">
        <v>30.77</v>
      </c>
      <c r="O85">
        <v>23.39</v>
      </c>
      <c r="P85">
        <v>26.77</v>
      </c>
      <c r="Q85">
        <v>17.38</v>
      </c>
      <c r="R85">
        <v>1.17</v>
      </c>
      <c r="S85">
        <v>0.95</v>
      </c>
      <c r="T85" t="s">
        <v>67</v>
      </c>
      <c r="U85" t="s">
        <v>67</v>
      </c>
      <c r="V85" t="s">
        <v>67</v>
      </c>
      <c r="W85" t="s">
        <v>67</v>
      </c>
    </row>
    <row r="86" spans="1:24" x14ac:dyDescent="0.25">
      <c r="A86" s="5" t="s">
        <v>193</v>
      </c>
      <c r="B86" s="5" t="s">
        <v>194</v>
      </c>
      <c r="C86" t="s">
        <v>67</v>
      </c>
      <c r="D86">
        <v>14.88</v>
      </c>
      <c r="E86">
        <v>23.89</v>
      </c>
      <c r="F86">
        <v>19.3</v>
      </c>
      <c r="G86">
        <v>20.34</v>
      </c>
      <c r="H86">
        <v>23.47</v>
      </c>
      <c r="I86">
        <v>23.96</v>
      </c>
      <c r="J86">
        <v>28.01</v>
      </c>
      <c r="K86">
        <v>25.37</v>
      </c>
      <c r="L86">
        <v>19.68</v>
      </c>
      <c r="M86">
        <v>15.35</v>
      </c>
      <c r="N86">
        <v>15.86</v>
      </c>
      <c r="O86" t="s">
        <v>67</v>
      </c>
      <c r="P86" t="s">
        <v>67</v>
      </c>
      <c r="Q86" t="s">
        <v>67</v>
      </c>
      <c r="R86" t="s">
        <v>67</v>
      </c>
      <c r="S86" t="s">
        <v>67</v>
      </c>
      <c r="T86" t="s">
        <v>67</v>
      </c>
      <c r="U86" t="s">
        <v>67</v>
      </c>
      <c r="V86" t="s">
        <v>67</v>
      </c>
      <c r="W86" t="s">
        <v>67</v>
      </c>
    </row>
    <row r="87" spans="1:24" x14ac:dyDescent="0.25">
      <c r="A87" s="5" t="s">
        <v>195</v>
      </c>
      <c r="B87" s="5" t="s">
        <v>196</v>
      </c>
      <c r="C87" t="s">
        <v>67</v>
      </c>
      <c r="D87">
        <v>1.17</v>
      </c>
      <c r="E87">
        <v>0.77</v>
      </c>
      <c r="F87">
        <v>1.35</v>
      </c>
      <c r="G87">
        <v>1.36</v>
      </c>
      <c r="H87">
        <v>1.52</v>
      </c>
      <c r="I87">
        <v>1.28</v>
      </c>
      <c r="J87">
        <v>0.6</v>
      </c>
      <c r="K87">
        <v>0.68</v>
      </c>
      <c r="L87">
        <v>0.77</v>
      </c>
      <c r="M87">
        <v>0.55000000000000004</v>
      </c>
      <c r="N87">
        <v>0.46</v>
      </c>
      <c r="O87">
        <v>0.91</v>
      </c>
      <c r="P87">
        <v>0.79</v>
      </c>
      <c r="Q87">
        <v>1.35</v>
      </c>
      <c r="R87">
        <v>17.18</v>
      </c>
      <c r="S87">
        <v>19.260000000000002</v>
      </c>
      <c r="T87" t="s">
        <v>67</v>
      </c>
      <c r="U87" t="s">
        <v>67</v>
      </c>
      <c r="V87" t="s">
        <v>67</v>
      </c>
      <c r="W87" t="s">
        <v>67</v>
      </c>
    </row>
    <row r="88" spans="1:24" x14ac:dyDescent="0.25">
      <c r="A88" s="5" t="s">
        <v>197</v>
      </c>
      <c r="B88" s="5" t="s">
        <v>198</v>
      </c>
      <c r="C88" t="s">
        <v>67</v>
      </c>
      <c r="D88">
        <v>-11.81</v>
      </c>
      <c r="E88">
        <v>14.43</v>
      </c>
      <c r="F88">
        <v>6.06</v>
      </c>
      <c r="G88">
        <v>11.66</v>
      </c>
      <c r="H88">
        <v>24.44</v>
      </c>
      <c r="I88">
        <v>4.1100000000000003</v>
      </c>
      <c r="J88">
        <v>0.27</v>
      </c>
      <c r="K88">
        <v>16.39</v>
      </c>
      <c r="L88">
        <v>6</v>
      </c>
      <c r="M88">
        <v>17.72</v>
      </c>
      <c r="N88">
        <v>39.07</v>
      </c>
      <c r="O88">
        <v>-8.1999999999999993</v>
      </c>
      <c r="P88">
        <v>11.43</v>
      </c>
      <c r="Q88">
        <v>49.02</v>
      </c>
      <c r="R88">
        <v>14.67</v>
      </c>
      <c r="S88">
        <v>8.19</v>
      </c>
      <c r="T88">
        <v>-6.69</v>
      </c>
      <c r="U88">
        <v>5.0199999999999996</v>
      </c>
      <c r="V88">
        <v>5.42</v>
      </c>
      <c r="W88">
        <v>26.63</v>
      </c>
    </row>
    <row r="89" spans="1:24" x14ac:dyDescent="0.25">
      <c r="A89" s="5" t="s">
        <v>199</v>
      </c>
      <c r="B89" s="5" t="s">
        <v>200</v>
      </c>
      <c r="C89" t="s">
        <v>67</v>
      </c>
      <c r="D89">
        <v>2.89</v>
      </c>
      <c r="E89">
        <v>10.72</v>
      </c>
      <c r="F89">
        <v>14.05</v>
      </c>
      <c r="G89">
        <v>13.4</v>
      </c>
      <c r="H89">
        <v>9.61</v>
      </c>
      <c r="I89">
        <v>6.92</v>
      </c>
      <c r="J89">
        <v>7.55</v>
      </c>
      <c r="K89">
        <v>13.37</v>
      </c>
      <c r="L89">
        <v>20.93</v>
      </c>
      <c r="M89">
        <v>16.2</v>
      </c>
      <c r="N89">
        <v>14.1</v>
      </c>
      <c r="O89">
        <v>17.420000000000002</v>
      </c>
      <c r="P89">
        <v>25.04</v>
      </c>
      <c r="Q89">
        <v>23.96</v>
      </c>
      <c r="R89">
        <v>5.39</v>
      </c>
      <c r="S89">
        <v>2.17</v>
      </c>
      <c r="T89">
        <v>1.25</v>
      </c>
      <c r="U89">
        <v>12.36</v>
      </c>
      <c r="V89" t="s">
        <v>67</v>
      </c>
      <c r="W89" t="s">
        <v>67</v>
      </c>
    </row>
    <row r="90" spans="1:24" x14ac:dyDescent="0.25">
      <c r="A90" s="5" t="s">
        <v>201</v>
      </c>
      <c r="B90" s="5" t="s">
        <v>202</v>
      </c>
      <c r="C90" t="s">
        <v>67</v>
      </c>
      <c r="D90">
        <v>8.9600000000000009</v>
      </c>
      <c r="E90">
        <v>12.14</v>
      </c>
      <c r="F90">
        <v>9.31</v>
      </c>
      <c r="G90">
        <v>11.37</v>
      </c>
      <c r="H90">
        <v>10.24</v>
      </c>
      <c r="I90">
        <v>8.9</v>
      </c>
      <c r="J90">
        <v>15.89</v>
      </c>
      <c r="K90">
        <v>14.2</v>
      </c>
      <c r="L90">
        <v>13.2</v>
      </c>
      <c r="M90">
        <v>21.81</v>
      </c>
      <c r="N90">
        <v>21.2</v>
      </c>
      <c r="O90">
        <v>15.02</v>
      </c>
      <c r="P90">
        <v>15.32</v>
      </c>
      <c r="Q90">
        <v>14.04</v>
      </c>
      <c r="R90">
        <v>5.32</v>
      </c>
      <c r="S90">
        <v>7.71</v>
      </c>
      <c r="T90" t="s">
        <v>67</v>
      </c>
      <c r="U90" t="s">
        <v>67</v>
      </c>
      <c r="V90" t="s">
        <v>67</v>
      </c>
      <c r="W90" t="s">
        <v>67</v>
      </c>
    </row>
    <row r="91" spans="1:24" x14ac:dyDescent="0.25">
      <c r="A91" s="5" t="s">
        <v>203</v>
      </c>
      <c r="B91" s="5" t="s">
        <v>204</v>
      </c>
      <c r="C91" t="s">
        <v>67</v>
      </c>
      <c r="D91">
        <v>8.93</v>
      </c>
      <c r="E91">
        <v>14.02</v>
      </c>
      <c r="F91">
        <v>11.75</v>
      </c>
      <c r="G91">
        <v>12.29</v>
      </c>
      <c r="H91">
        <v>16.02</v>
      </c>
      <c r="I91">
        <v>15.05</v>
      </c>
      <c r="J91">
        <v>15.46</v>
      </c>
      <c r="K91">
        <v>14.76</v>
      </c>
      <c r="L91">
        <v>13.62</v>
      </c>
      <c r="M91">
        <v>13.57</v>
      </c>
      <c r="N91">
        <v>14.46</v>
      </c>
      <c r="O91" t="s">
        <v>67</v>
      </c>
      <c r="P91" t="s">
        <v>67</v>
      </c>
      <c r="Q91" t="s">
        <v>67</v>
      </c>
      <c r="R91" t="s">
        <v>67</v>
      </c>
      <c r="S91" t="s">
        <v>67</v>
      </c>
      <c r="T91" t="s">
        <v>67</v>
      </c>
      <c r="U91" t="s">
        <v>67</v>
      </c>
      <c r="V91" t="s">
        <v>67</v>
      </c>
      <c r="W91" t="s">
        <v>67</v>
      </c>
    </row>
    <row r="92" spans="1:24" x14ac:dyDescent="0.25">
      <c r="A92" s="5" t="s">
        <v>205</v>
      </c>
      <c r="B92" s="5" t="s">
        <v>206</v>
      </c>
      <c r="C92" t="s">
        <v>67</v>
      </c>
      <c r="D92">
        <v>4.13</v>
      </c>
      <c r="E92">
        <v>-31.3</v>
      </c>
      <c r="F92">
        <v>-19.350000000000001</v>
      </c>
      <c r="G92">
        <v>5.08</v>
      </c>
      <c r="H92">
        <v>19.690000000000001</v>
      </c>
      <c r="I92">
        <v>4.63</v>
      </c>
      <c r="J92">
        <v>35.64</v>
      </c>
      <c r="K92">
        <v>-7.81</v>
      </c>
      <c r="L92">
        <v>29.4</v>
      </c>
      <c r="M92">
        <v>18.399999999999999</v>
      </c>
      <c r="N92">
        <v>-17.100000000000001</v>
      </c>
      <c r="O92">
        <v>-18.93</v>
      </c>
      <c r="P92">
        <v>-9.57</v>
      </c>
      <c r="Q92">
        <v>7.69</v>
      </c>
      <c r="R92">
        <v>91.39</v>
      </c>
      <c r="S92">
        <v>5.57</v>
      </c>
      <c r="T92">
        <v>60.85</v>
      </c>
      <c r="U92">
        <v>-67.33</v>
      </c>
      <c r="V92">
        <v>37.21</v>
      </c>
      <c r="W92" t="s">
        <v>67</v>
      </c>
    </row>
    <row r="93" spans="1:24" x14ac:dyDescent="0.25">
      <c r="A93" s="5" t="s">
        <v>207</v>
      </c>
      <c r="B93" s="5" t="s">
        <v>208</v>
      </c>
      <c r="C93" t="s">
        <v>67</v>
      </c>
      <c r="D93">
        <v>-15.51</v>
      </c>
      <c r="E93">
        <v>-15.19</v>
      </c>
      <c r="F93">
        <v>1.81</v>
      </c>
      <c r="G93">
        <v>9.8000000000000007</v>
      </c>
      <c r="H93">
        <v>19.989999999999998</v>
      </c>
      <c r="I93">
        <v>10.82</v>
      </c>
      <c r="J93">
        <v>19.079999999999998</v>
      </c>
      <c r="K93">
        <v>13.33</v>
      </c>
      <c r="L93">
        <v>10.23</v>
      </c>
      <c r="M93">
        <v>-5.88</v>
      </c>
      <c r="N93">
        <v>-15.2</v>
      </c>
      <c r="O93">
        <v>-6.94</v>
      </c>
      <c r="P93">
        <v>29.84</v>
      </c>
      <c r="Q93">
        <v>34.880000000000003</v>
      </c>
      <c r="R93">
        <v>52.6</v>
      </c>
      <c r="S93">
        <v>-0.3</v>
      </c>
      <c r="T93">
        <v>10.24</v>
      </c>
      <c r="U93" t="s">
        <v>67</v>
      </c>
      <c r="V93" t="s">
        <v>67</v>
      </c>
      <c r="W93" t="s">
        <v>67</v>
      </c>
    </row>
    <row r="94" spans="1:24" x14ac:dyDescent="0.25">
      <c r="A94" s="5" t="s">
        <v>209</v>
      </c>
      <c r="B94" s="5" t="s">
        <v>210</v>
      </c>
      <c r="C94" t="s">
        <v>67</v>
      </c>
      <c r="D94">
        <v>-4.3499999999999996</v>
      </c>
      <c r="E94">
        <v>-4.25</v>
      </c>
      <c r="F94">
        <v>9.14</v>
      </c>
      <c r="G94">
        <v>11.45</v>
      </c>
      <c r="H94">
        <v>16.309999999999999</v>
      </c>
      <c r="I94">
        <v>16.05</v>
      </c>
      <c r="J94">
        <v>11.71</v>
      </c>
      <c r="K94">
        <v>0.79</v>
      </c>
      <c r="L94">
        <v>0.44</v>
      </c>
      <c r="M94">
        <v>-3.9</v>
      </c>
      <c r="N94">
        <v>10.7</v>
      </c>
      <c r="O94">
        <v>15.23</v>
      </c>
      <c r="P94">
        <v>31.19</v>
      </c>
      <c r="Q94">
        <v>19.63</v>
      </c>
      <c r="R94">
        <v>25.54</v>
      </c>
      <c r="S94" t="s">
        <v>67</v>
      </c>
      <c r="T94" t="s">
        <v>67</v>
      </c>
      <c r="U94" t="s">
        <v>67</v>
      </c>
      <c r="V94" t="s">
        <v>67</v>
      </c>
      <c r="W94" t="s">
        <v>67</v>
      </c>
    </row>
    <row r="95" spans="1:24" x14ac:dyDescent="0.25">
      <c r="A95" s="5" t="s">
        <v>211</v>
      </c>
      <c r="B95" s="5" t="s">
        <v>212</v>
      </c>
      <c r="C95" t="s">
        <v>67</v>
      </c>
      <c r="D95">
        <v>5.85</v>
      </c>
      <c r="E95">
        <v>3.73</v>
      </c>
      <c r="F95">
        <v>4.97</v>
      </c>
      <c r="G95">
        <v>5.94</v>
      </c>
      <c r="H95">
        <v>6.2</v>
      </c>
      <c r="I95">
        <v>13.37</v>
      </c>
      <c r="J95">
        <v>13.47</v>
      </c>
      <c r="K95">
        <v>15.99</v>
      </c>
      <c r="L95">
        <v>10.039999999999999</v>
      </c>
      <c r="M95">
        <v>10.82</v>
      </c>
      <c r="N95" t="s">
        <v>67</v>
      </c>
      <c r="O95" t="s">
        <v>67</v>
      </c>
      <c r="P95" t="s">
        <v>67</v>
      </c>
      <c r="Q95" t="s">
        <v>67</v>
      </c>
      <c r="R95" t="s">
        <v>67</v>
      </c>
      <c r="S95" t="s">
        <v>67</v>
      </c>
      <c r="T95" t="s">
        <v>67</v>
      </c>
      <c r="U95" t="s">
        <v>67</v>
      </c>
      <c r="V95" t="s">
        <v>67</v>
      </c>
      <c r="W95" t="s">
        <v>67</v>
      </c>
    </row>
    <row r="96" spans="1:24" x14ac:dyDescent="0.25">
      <c r="A96" s="5" t="s">
        <v>213</v>
      </c>
      <c r="B96" s="5" t="s">
        <v>214</v>
      </c>
      <c r="C96" t="s">
        <v>67</v>
      </c>
      <c r="D96">
        <v>1380</v>
      </c>
      <c r="E96">
        <v>1515</v>
      </c>
      <c r="F96">
        <v>1939</v>
      </c>
      <c r="G96">
        <v>3255</v>
      </c>
      <c r="H96">
        <v>3508</v>
      </c>
      <c r="I96">
        <v>2924</v>
      </c>
      <c r="J96">
        <v>1949</v>
      </c>
      <c r="K96">
        <v>2915</v>
      </c>
      <c r="L96">
        <v>1163</v>
      </c>
      <c r="M96">
        <v>724</v>
      </c>
      <c r="N96">
        <v>1835</v>
      </c>
      <c r="O96">
        <v>909</v>
      </c>
      <c r="P96">
        <v>788</v>
      </c>
      <c r="Q96">
        <v>1048</v>
      </c>
      <c r="R96">
        <v>1034</v>
      </c>
      <c r="S96">
        <v>699</v>
      </c>
      <c r="T96">
        <v>617</v>
      </c>
      <c r="U96">
        <v>498</v>
      </c>
      <c r="V96">
        <v>2631</v>
      </c>
      <c r="W96">
        <v>2269</v>
      </c>
      <c r="X96">
        <v>1902</v>
      </c>
    </row>
  </sheetData>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X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4" width="21" customWidth="1"/>
    <col min="15" max="16" width="20" customWidth="1"/>
    <col min="17" max="18" width="21" customWidth="1"/>
    <col min="19" max="19" width="20" customWidth="1"/>
    <col min="20" max="20" width="10" customWidth="1"/>
    <col min="21" max="21" width="21" customWidth="1"/>
    <col min="22" max="22" width="19" customWidth="1"/>
    <col min="23" max="24" width="10" customWidth="1"/>
  </cols>
  <sheetData>
    <row r="1" spans="1:24" ht="18.75" customHeight="1" x14ac:dyDescent="0.3">
      <c r="A1" s="1" t="s">
        <v>1833</v>
      </c>
      <c r="B1" s="2" t="s">
        <v>1834</v>
      </c>
      <c r="C1" s="2"/>
      <c r="D1" s="2"/>
      <c r="E1" s="2"/>
      <c r="F1" s="2" t="str">
        <f>HYPERLINK("dax-30_Stock_Data_EUR.xlsx#INDEX!A1", "Back to INDEX")</f>
        <v>Back to INDEX</v>
      </c>
      <c r="G1" s="2"/>
      <c r="H1" s="2"/>
      <c r="I1" s="2"/>
      <c r="J1" s="2"/>
      <c r="K1" s="2"/>
      <c r="L1" s="2"/>
      <c r="M1" s="2"/>
      <c r="N1" s="2"/>
      <c r="O1" s="2"/>
      <c r="P1" s="2"/>
      <c r="Q1" s="2"/>
      <c r="R1" s="2"/>
      <c r="S1" s="2"/>
      <c r="T1" s="2"/>
      <c r="U1" s="2"/>
      <c r="V1" s="2"/>
      <c r="W1" s="2"/>
      <c r="X1" s="2"/>
    </row>
    <row r="2" spans="1:24" x14ac:dyDescent="0.25">
      <c r="A2" s="3"/>
      <c r="B2" s="4"/>
      <c r="C2" s="4"/>
      <c r="D2" s="4"/>
      <c r="E2" s="4"/>
      <c r="F2" s="4"/>
      <c r="G2" s="4"/>
      <c r="H2" s="4"/>
      <c r="I2" s="4"/>
      <c r="J2" s="4"/>
      <c r="K2" s="4"/>
      <c r="L2" s="4"/>
      <c r="M2" s="4"/>
      <c r="N2" s="4"/>
      <c r="O2" s="4"/>
      <c r="P2" s="4"/>
      <c r="Q2" s="4"/>
      <c r="R2" s="4"/>
      <c r="S2" s="4"/>
      <c r="T2" s="4"/>
      <c r="U2" s="4"/>
      <c r="V2" s="4"/>
      <c r="W2" s="4"/>
      <c r="X2" s="4"/>
    </row>
    <row r="3" spans="1:24" x14ac:dyDescent="0.25">
      <c r="A3" s="5" t="s">
        <v>3</v>
      </c>
      <c r="C3" s="5" t="s">
        <v>4</v>
      </c>
      <c r="D3" s="5"/>
      <c r="G3" s="5" t="s">
        <v>5</v>
      </c>
      <c r="H3" s="5"/>
      <c r="J3" s="5" t="s">
        <v>6</v>
      </c>
      <c r="K3" s="5"/>
    </row>
    <row r="4" spans="1:24" x14ac:dyDescent="0.25">
      <c r="A4" s="5" t="s">
        <v>7</v>
      </c>
      <c r="B4" t="s">
        <v>960</v>
      </c>
      <c r="C4" s="5" t="s">
        <v>9</v>
      </c>
      <c r="D4" s="5"/>
      <c r="E4" t="s">
        <v>1835</v>
      </c>
      <c r="G4" t="s">
        <v>333</v>
      </c>
      <c r="H4" t="s">
        <v>12</v>
      </c>
      <c r="J4" t="s">
        <v>1836</v>
      </c>
      <c r="L4" t="s">
        <v>1837</v>
      </c>
    </row>
    <row r="5" spans="1:24" x14ac:dyDescent="0.25">
      <c r="A5" s="5" t="s">
        <v>15</v>
      </c>
      <c r="B5" t="s">
        <v>1838</v>
      </c>
      <c r="C5" s="5" t="s">
        <v>17</v>
      </c>
      <c r="D5" s="5"/>
      <c r="E5" t="s">
        <v>1839</v>
      </c>
      <c r="G5" t="s">
        <v>444</v>
      </c>
      <c r="H5" t="s">
        <v>20</v>
      </c>
      <c r="J5" t="s">
        <v>1840</v>
      </c>
      <c r="L5" t="s">
        <v>1681</v>
      </c>
    </row>
    <row r="6" spans="1:24" x14ac:dyDescent="0.25">
      <c r="A6" s="5" t="s">
        <v>23</v>
      </c>
      <c r="B6" t="s">
        <v>1841</v>
      </c>
      <c r="C6" s="5" t="s">
        <v>25</v>
      </c>
      <c r="D6" s="5"/>
      <c r="E6" t="s">
        <v>1842</v>
      </c>
      <c r="G6" t="s">
        <v>27</v>
      </c>
      <c r="H6" t="s">
        <v>274</v>
      </c>
      <c r="J6" t="s">
        <v>225</v>
      </c>
      <c r="L6" t="s">
        <v>1843</v>
      </c>
    </row>
    <row r="7" spans="1:24" x14ac:dyDescent="0.25">
      <c r="A7" s="5" t="s">
        <v>29</v>
      </c>
      <c r="B7" t="s">
        <v>277</v>
      </c>
      <c r="C7" s="5" t="s">
        <v>37</v>
      </c>
      <c r="D7" s="5"/>
      <c r="E7" t="s">
        <v>1844</v>
      </c>
      <c r="G7" t="s">
        <v>385</v>
      </c>
      <c r="H7" t="s">
        <v>34</v>
      </c>
      <c r="J7" t="s">
        <v>1845</v>
      </c>
      <c r="L7" t="s">
        <v>509</v>
      </c>
    </row>
    <row r="8" spans="1:24" x14ac:dyDescent="0.25">
      <c r="A8" s="5" t="s">
        <v>35</v>
      </c>
      <c r="B8" t="s">
        <v>36</v>
      </c>
      <c r="C8" s="5" t="s">
        <v>43</v>
      </c>
      <c r="D8" s="5"/>
      <c r="E8" t="s">
        <v>1846</v>
      </c>
      <c r="G8" t="s">
        <v>387</v>
      </c>
      <c r="H8" t="s">
        <v>40</v>
      </c>
      <c r="J8" t="s">
        <v>237</v>
      </c>
      <c r="L8" t="s">
        <v>451</v>
      </c>
    </row>
    <row r="9" spans="1:24" x14ac:dyDescent="0.25">
      <c r="A9" s="5" t="s">
        <v>41</v>
      </c>
      <c r="B9" t="s">
        <v>42</v>
      </c>
      <c r="C9" s="5" t="s">
        <v>47</v>
      </c>
      <c r="D9" s="5"/>
      <c r="E9" t="s">
        <v>1847</v>
      </c>
      <c r="J9" t="s">
        <v>1848</v>
      </c>
      <c r="L9" t="s">
        <v>1419</v>
      </c>
    </row>
    <row r="10" spans="1:24" x14ac:dyDescent="0.25">
      <c r="A10" s="5" t="s">
        <v>45</v>
      </c>
      <c r="B10" t="s">
        <v>1345</v>
      </c>
      <c r="C10" s="5"/>
      <c r="D10" s="5"/>
      <c r="J10" t="s">
        <v>21</v>
      </c>
      <c r="L10" t="s">
        <v>1849</v>
      </c>
    </row>
    <row r="11" spans="1:24" x14ac:dyDescent="0.25">
      <c r="A11" s="5" t="s">
        <v>49</v>
      </c>
      <c r="B11" t="s">
        <v>951</v>
      </c>
    </row>
    <row r="12" spans="1:24" x14ac:dyDescent="0.25">
      <c r="A12" s="5" t="s">
        <v>51</v>
      </c>
      <c r="B12" t="s">
        <v>720</v>
      </c>
    </row>
    <row r="13" spans="1:24" x14ac:dyDescent="0.25">
      <c r="A13" s="5" t="s">
        <v>53</v>
      </c>
      <c r="B13" t="s">
        <v>1850</v>
      </c>
    </row>
    <row r="14" spans="1:24" x14ac:dyDescent="0.25">
      <c r="A14" s="5" t="s">
        <v>55</v>
      </c>
      <c r="B14" t="s">
        <v>1851</v>
      </c>
    </row>
    <row r="15" spans="1:24" x14ac:dyDescent="0.25">
      <c r="A15" s="5" t="s">
        <v>57</v>
      </c>
      <c r="B15" t="s">
        <v>1852</v>
      </c>
    </row>
    <row r="16" spans="1:24" x14ac:dyDescent="0.25">
      <c r="A16" s="5" t="s">
        <v>59</v>
      </c>
      <c r="B16" t="s">
        <v>1853</v>
      </c>
    </row>
    <row r="17" spans="1:24" x14ac:dyDescent="0.25">
      <c r="A17" s="5" t="s">
        <v>61</v>
      </c>
      <c r="B17" t="s">
        <v>1854</v>
      </c>
    </row>
    <row r="18" spans="1:24" x14ac:dyDescent="0.25">
      <c r="A18" s="3"/>
      <c r="B18" s="4"/>
      <c r="C18" s="4"/>
      <c r="D18" s="4"/>
      <c r="E18" s="4"/>
      <c r="F18" s="4"/>
      <c r="G18" s="4"/>
      <c r="H18" s="4"/>
      <c r="I18" s="4"/>
      <c r="J18" s="4"/>
      <c r="K18" s="4"/>
      <c r="L18" s="4"/>
      <c r="M18" s="4"/>
      <c r="N18" s="4"/>
      <c r="O18" s="4"/>
      <c r="P18" s="4"/>
      <c r="Q18" s="4"/>
      <c r="R18" s="4"/>
      <c r="S18" s="4"/>
      <c r="T18" s="4"/>
      <c r="U18" s="4"/>
      <c r="V18" s="4"/>
      <c r="W18" s="4"/>
      <c r="X18" s="4"/>
    </row>
    <row r="19" spans="1:24" x14ac:dyDescent="0.25">
      <c r="A19" s="5" t="s">
        <v>63</v>
      </c>
      <c r="B19" s="5" t="s">
        <v>64</v>
      </c>
      <c r="C19" s="5">
        <v>2020</v>
      </c>
      <c r="D19" s="5">
        <v>2019</v>
      </c>
      <c r="E19" s="5">
        <v>2018</v>
      </c>
      <c r="F19" s="5">
        <v>2017</v>
      </c>
      <c r="G19" s="5">
        <v>2016</v>
      </c>
      <c r="H19" s="5">
        <v>2015</v>
      </c>
      <c r="I19" s="5">
        <v>2014</v>
      </c>
      <c r="J19" s="5">
        <v>2013</v>
      </c>
      <c r="K19" s="5">
        <v>2012</v>
      </c>
      <c r="L19" s="5">
        <v>2011</v>
      </c>
      <c r="M19" s="5">
        <v>2010</v>
      </c>
      <c r="N19" s="5">
        <v>2009</v>
      </c>
      <c r="O19" s="5">
        <v>2008</v>
      </c>
      <c r="P19" s="5">
        <v>2007</v>
      </c>
      <c r="Q19" s="5">
        <v>2006</v>
      </c>
      <c r="R19" s="5">
        <v>2005</v>
      </c>
      <c r="S19" s="5">
        <v>2004</v>
      </c>
      <c r="T19" s="5">
        <v>2003</v>
      </c>
      <c r="U19" s="5">
        <v>2002</v>
      </c>
      <c r="V19" s="5">
        <v>2001</v>
      </c>
      <c r="W19" s="5">
        <v>2000</v>
      </c>
      <c r="X19" s="5">
        <v>1999</v>
      </c>
    </row>
    <row r="20" spans="1:24" x14ac:dyDescent="0.25">
      <c r="A20" s="5" t="s">
        <v>65</v>
      </c>
      <c r="B20" s="5" t="s">
        <v>66</v>
      </c>
      <c r="C20" t="s">
        <v>67</v>
      </c>
      <c r="D20">
        <v>17477</v>
      </c>
      <c r="E20">
        <v>16547</v>
      </c>
      <c r="F20">
        <v>17784</v>
      </c>
      <c r="G20">
        <v>16683</v>
      </c>
      <c r="H20">
        <v>15591</v>
      </c>
      <c r="I20">
        <v>14747</v>
      </c>
      <c r="J20">
        <v>13609</v>
      </c>
      <c r="K20">
        <v>12855</v>
      </c>
      <c r="L20">
        <v>11918</v>
      </c>
      <c r="M20">
        <v>11228</v>
      </c>
      <c r="N20">
        <v>10476</v>
      </c>
      <c r="O20">
        <v>9885</v>
      </c>
      <c r="P20">
        <v>9054</v>
      </c>
      <c r="Q20">
        <v>7917</v>
      </c>
      <c r="R20">
        <v>6308</v>
      </c>
      <c r="S20">
        <v>5801</v>
      </c>
      <c r="T20">
        <v>5149</v>
      </c>
      <c r="U20">
        <v>4736</v>
      </c>
      <c r="V20">
        <v>4526</v>
      </c>
      <c r="W20">
        <v>3913</v>
      </c>
      <c r="X20">
        <v>3577</v>
      </c>
    </row>
    <row r="21" spans="1:24" x14ac:dyDescent="0.25">
      <c r="A21" s="5" t="s">
        <v>299</v>
      </c>
      <c r="B21" s="5" t="s">
        <v>300</v>
      </c>
      <c r="C21" t="s">
        <v>67</v>
      </c>
      <c r="D21">
        <v>5396</v>
      </c>
      <c r="E21">
        <v>5155</v>
      </c>
      <c r="F21">
        <v>6004</v>
      </c>
      <c r="G21">
        <v>5384</v>
      </c>
      <c r="H21">
        <v>4966</v>
      </c>
      <c r="I21">
        <v>4653</v>
      </c>
      <c r="J21">
        <v>4414</v>
      </c>
      <c r="K21">
        <v>4286</v>
      </c>
      <c r="L21">
        <v>4211</v>
      </c>
      <c r="M21">
        <v>3861</v>
      </c>
      <c r="N21">
        <v>3569</v>
      </c>
      <c r="O21">
        <v>3380</v>
      </c>
      <c r="P21">
        <v>3126</v>
      </c>
      <c r="Q21">
        <v>2680</v>
      </c>
      <c r="R21">
        <v>2173</v>
      </c>
      <c r="S21">
        <v>1943</v>
      </c>
      <c r="T21">
        <v>1704</v>
      </c>
      <c r="U21">
        <v>1543</v>
      </c>
      <c r="V21">
        <v>1527</v>
      </c>
      <c r="W21">
        <v>1366</v>
      </c>
      <c r="X21">
        <v>1283</v>
      </c>
    </row>
    <row r="22" spans="1:24" x14ac:dyDescent="0.25">
      <c r="A22" s="5" t="s">
        <v>68</v>
      </c>
      <c r="B22" s="5" t="s">
        <v>69</v>
      </c>
      <c r="C22" t="s">
        <v>67</v>
      </c>
      <c r="D22">
        <v>2270</v>
      </c>
      <c r="E22">
        <v>3038</v>
      </c>
      <c r="F22">
        <v>2362</v>
      </c>
      <c r="G22">
        <v>2457</v>
      </c>
      <c r="H22">
        <v>2167</v>
      </c>
      <c r="I22">
        <v>2100</v>
      </c>
      <c r="J22">
        <v>2102</v>
      </c>
      <c r="K22">
        <v>2067</v>
      </c>
      <c r="L22">
        <v>1933</v>
      </c>
      <c r="M22">
        <v>1792</v>
      </c>
      <c r="N22">
        <v>1636</v>
      </c>
      <c r="O22">
        <v>1558</v>
      </c>
      <c r="P22">
        <v>1472</v>
      </c>
      <c r="Q22">
        <v>1228</v>
      </c>
      <c r="R22">
        <v>874.6</v>
      </c>
      <c r="S22">
        <v>793.9</v>
      </c>
      <c r="T22">
        <v>705.5</v>
      </c>
      <c r="U22">
        <v>647.4</v>
      </c>
      <c r="V22">
        <v>353.2</v>
      </c>
      <c r="W22">
        <v>578.29999999999995</v>
      </c>
      <c r="X22">
        <v>-38</v>
      </c>
    </row>
    <row r="23" spans="1:24" x14ac:dyDescent="0.25">
      <c r="A23" s="5" t="s">
        <v>70</v>
      </c>
      <c r="B23" s="5" t="s">
        <v>71</v>
      </c>
      <c r="C23" t="s">
        <v>67</v>
      </c>
      <c r="D23">
        <v>-429.5</v>
      </c>
      <c r="E23">
        <v>-301.10000000000002</v>
      </c>
      <c r="F23">
        <v>-353.9</v>
      </c>
      <c r="G23">
        <v>-377.8</v>
      </c>
      <c r="H23">
        <v>-364.6</v>
      </c>
      <c r="I23">
        <v>-382.9</v>
      </c>
      <c r="J23">
        <v>-380.6</v>
      </c>
      <c r="K23">
        <v>-266.89999999999998</v>
      </c>
      <c r="L23">
        <v>-276.2</v>
      </c>
      <c r="M23">
        <v>-260.89999999999998</v>
      </c>
      <c r="N23">
        <v>-279.8</v>
      </c>
      <c r="O23">
        <v>-313.60000000000002</v>
      </c>
      <c r="P23">
        <v>-345.6</v>
      </c>
      <c r="Q23">
        <v>-327.2</v>
      </c>
      <c r="R23">
        <v>-161.4</v>
      </c>
      <c r="S23">
        <v>-171.1</v>
      </c>
      <c r="T23">
        <v>-197.2</v>
      </c>
      <c r="U23">
        <v>-192.8</v>
      </c>
      <c r="V23">
        <v>-207.6</v>
      </c>
      <c r="W23">
        <v>-201.3</v>
      </c>
      <c r="X23">
        <v>-203.2</v>
      </c>
    </row>
    <row r="24" spans="1:24" x14ac:dyDescent="0.25">
      <c r="A24" s="5" t="s">
        <v>72</v>
      </c>
      <c r="B24" s="5" t="s">
        <v>73</v>
      </c>
      <c r="C24" t="s">
        <v>67</v>
      </c>
      <c r="D24">
        <v>1840</v>
      </c>
      <c r="E24">
        <v>2737</v>
      </c>
      <c r="F24">
        <v>2009</v>
      </c>
      <c r="G24">
        <v>2079</v>
      </c>
      <c r="H24">
        <v>1803</v>
      </c>
      <c r="I24">
        <v>1717</v>
      </c>
      <c r="J24">
        <v>1721</v>
      </c>
      <c r="K24">
        <v>1800</v>
      </c>
      <c r="L24">
        <v>1657</v>
      </c>
      <c r="M24">
        <v>1531</v>
      </c>
      <c r="N24">
        <v>1356</v>
      </c>
      <c r="O24">
        <v>1244</v>
      </c>
      <c r="P24">
        <v>1126</v>
      </c>
      <c r="Q24">
        <v>900.6</v>
      </c>
      <c r="R24">
        <v>713.2</v>
      </c>
      <c r="S24">
        <v>622.79999999999995</v>
      </c>
      <c r="T24">
        <v>508.3</v>
      </c>
      <c r="U24">
        <v>454.6</v>
      </c>
      <c r="V24">
        <v>145.6</v>
      </c>
      <c r="W24">
        <v>377</v>
      </c>
      <c r="X24">
        <v>-241.2</v>
      </c>
    </row>
    <row r="25" spans="1:24" x14ac:dyDescent="0.25">
      <c r="A25" s="5" t="s">
        <v>74</v>
      </c>
      <c r="B25" s="5" t="s">
        <v>75</v>
      </c>
      <c r="C25" t="s">
        <v>67</v>
      </c>
      <c r="D25">
        <v>401.6</v>
      </c>
      <c r="E25">
        <v>511.1</v>
      </c>
      <c r="F25">
        <v>454</v>
      </c>
      <c r="G25">
        <v>636.29999999999995</v>
      </c>
      <c r="H25">
        <v>579.5</v>
      </c>
      <c r="I25">
        <v>543.6</v>
      </c>
      <c r="J25">
        <v>551.4</v>
      </c>
      <c r="K25">
        <v>563.6</v>
      </c>
      <c r="L25">
        <v>559.9</v>
      </c>
      <c r="M25">
        <v>538.70000000000005</v>
      </c>
      <c r="N25">
        <v>456.8</v>
      </c>
      <c r="O25">
        <v>455.6</v>
      </c>
      <c r="P25">
        <v>433.8</v>
      </c>
      <c r="Q25">
        <v>385.2</v>
      </c>
      <c r="R25">
        <v>287.5</v>
      </c>
      <c r="S25">
        <v>247.2</v>
      </c>
      <c r="T25">
        <v>198.1</v>
      </c>
      <c r="U25">
        <v>170.3</v>
      </c>
      <c r="V25">
        <v>85</v>
      </c>
      <c r="W25">
        <v>176.8</v>
      </c>
      <c r="X25">
        <v>-11.8</v>
      </c>
    </row>
    <row r="26" spans="1:24" x14ac:dyDescent="0.25">
      <c r="A26" s="5" t="s">
        <v>76</v>
      </c>
      <c r="B26" s="5" t="s">
        <v>77</v>
      </c>
      <c r="C26" t="s">
        <v>67</v>
      </c>
      <c r="D26">
        <v>1439</v>
      </c>
      <c r="E26">
        <v>2226</v>
      </c>
      <c r="F26">
        <v>1555</v>
      </c>
      <c r="G26">
        <v>1443</v>
      </c>
      <c r="H26">
        <v>1223</v>
      </c>
      <c r="I26">
        <v>1174</v>
      </c>
      <c r="J26">
        <v>1170</v>
      </c>
      <c r="K26">
        <v>1236</v>
      </c>
      <c r="L26">
        <v>1097</v>
      </c>
      <c r="M26">
        <v>992.4</v>
      </c>
      <c r="N26">
        <v>899.1</v>
      </c>
      <c r="O26">
        <v>788.6</v>
      </c>
      <c r="P26">
        <v>692.5</v>
      </c>
      <c r="Q26">
        <v>515.5</v>
      </c>
      <c r="R26">
        <v>425.7</v>
      </c>
      <c r="S26">
        <v>375.6</v>
      </c>
      <c r="T26">
        <v>310.2</v>
      </c>
      <c r="U26">
        <v>284.3</v>
      </c>
      <c r="V26">
        <v>60.6</v>
      </c>
      <c r="W26">
        <v>200.2</v>
      </c>
      <c r="X26">
        <v>-229.3</v>
      </c>
    </row>
    <row r="27" spans="1:24" x14ac:dyDescent="0.25">
      <c r="A27" s="5" t="s">
        <v>78</v>
      </c>
      <c r="B27" s="5" t="s">
        <v>79</v>
      </c>
      <c r="C27" t="s">
        <v>67</v>
      </c>
      <c r="D27">
        <v>-238.9</v>
      </c>
      <c r="E27">
        <v>-243.7</v>
      </c>
      <c r="F27">
        <v>-274.7</v>
      </c>
      <c r="G27">
        <v>-284.7</v>
      </c>
      <c r="H27">
        <v>-264.3</v>
      </c>
      <c r="I27">
        <v>-200.7</v>
      </c>
      <c r="J27">
        <v>-135.69999999999999</v>
      </c>
      <c r="K27">
        <v>-130.6</v>
      </c>
      <c r="L27">
        <v>-98.8</v>
      </c>
      <c r="M27">
        <v>-80.900000000000006</v>
      </c>
      <c r="N27">
        <v>-69</v>
      </c>
      <c r="O27">
        <v>-26.9</v>
      </c>
      <c r="P27">
        <v>-24.5</v>
      </c>
      <c r="Q27">
        <v>-15.5</v>
      </c>
      <c r="R27">
        <v>-1.9</v>
      </c>
      <c r="S27">
        <v>-1.1000000000000001</v>
      </c>
      <c r="T27">
        <v>-1.7</v>
      </c>
      <c r="U27">
        <v>-3.4</v>
      </c>
      <c r="V27">
        <v>-1.6</v>
      </c>
      <c r="W27">
        <v>-2.6</v>
      </c>
      <c r="X27">
        <v>-2.2000000000000002</v>
      </c>
    </row>
    <row r="28" spans="1:24" x14ac:dyDescent="0.25">
      <c r="A28" s="5" t="s">
        <v>80</v>
      </c>
      <c r="B28" s="5" t="s">
        <v>81</v>
      </c>
      <c r="C28" t="s">
        <v>67</v>
      </c>
      <c r="D28">
        <v>1200</v>
      </c>
      <c r="E28">
        <v>1982</v>
      </c>
      <c r="F28">
        <v>1280</v>
      </c>
      <c r="G28">
        <v>1158</v>
      </c>
      <c r="H28">
        <v>958.9</v>
      </c>
      <c r="I28">
        <v>973.7</v>
      </c>
      <c r="J28">
        <v>1034</v>
      </c>
      <c r="K28">
        <v>1106</v>
      </c>
      <c r="L28">
        <v>997.8</v>
      </c>
      <c r="M28">
        <v>911.4</v>
      </c>
      <c r="N28">
        <v>830</v>
      </c>
      <c r="O28">
        <v>761.6</v>
      </c>
      <c r="P28">
        <v>668</v>
      </c>
      <c r="Q28">
        <v>499.9</v>
      </c>
      <c r="R28">
        <v>423.8</v>
      </c>
      <c r="S28">
        <v>374.5</v>
      </c>
      <c r="T28">
        <v>308.5</v>
      </c>
      <c r="U28">
        <v>269.89999999999998</v>
      </c>
      <c r="V28">
        <v>59.1</v>
      </c>
      <c r="W28">
        <v>197.6</v>
      </c>
      <c r="X28">
        <v>-231.5</v>
      </c>
    </row>
    <row r="29" spans="1:24" x14ac:dyDescent="0.25">
      <c r="A29" s="5" t="s">
        <v>82</v>
      </c>
      <c r="B29" s="5" t="s">
        <v>83</v>
      </c>
      <c r="C29" t="s">
        <v>67</v>
      </c>
      <c r="D29">
        <v>7165</v>
      </c>
      <c r="E29">
        <v>7847</v>
      </c>
      <c r="F29">
        <v>6374</v>
      </c>
      <c r="G29">
        <v>6813</v>
      </c>
      <c r="H29">
        <v>6506</v>
      </c>
      <c r="I29">
        <v>6264</v>
      </c>
      <c r="J29">
        <v>5856</v>
      </c>
      <c r="K29">
        <v>5708</v>
      </c>
      <c r="L29">
        <v>5305</v>
      </c>
      <c r="M29">
        <v>4800</v>
      </c>
      <c r="N29">
        <v>4404</v>
      </c>
      <c r="O29">
        <v>3923</v>
      </c>
      <c r="P29">
        <v>3595</v>
      </c>
      <c r="Q29">
        <v>3178</v>
      </c>
      <c r="R29">
        <v>2292</v>
      </c>
      <c r="S29">
        <v>2278</v>
      </c>
      <c r="T29">
        <v>2055</v>
      </c>
      <c r="U29">
        <v>1697</v>
      </c>
      <c r="V29">
        <v>1657</v>
      </c>
      <c r="W29">
        <v>1473</v>
      </c>
      <c r="X29">
        <v>1436</v>
      </c>
    </row>
    <row r="30" spans="1:24" x14ac:dyDescent="0.25">
      <c r="A30" s="5" t="s">
        <v>84</v>
      </c>
      <c r="B30" s="5" t="s">
        <v>85</v>
      </c>
      <c r="C30" t="s">
        <v>67</v>
      </c>
      <c r="D30">
        <v>25770</v>
      </c>
      <c r="E30">
        <v>18395</v>
      </c>
      <c r="F30">
        <v>17651</v>
      </c>
      <c r="G30">
        <v>18275</v>
      </c>
      <c r="H30">
        <v>17278</v>
      </c>
      <c r="I30">
        <v>17439</v>
      </c>
      <c r="J30">
        <v>15680</v>
      </c>
      <c r="K30">
        <v>15088</v>
      </c>
      <c r="L30">
        <v>12890</v>
      </c>
      <c r="M30">
        <v>11124</v>
      </c>
      <c r="N30">
        <v>10333</v>
      </c>
      <c r="O30">
        <v>9974</v>
      </c>
      <c r="P30">
        <v>9604</v>
      </c>
      <c r="Q30">
        <v>8973</v>
      </c>
      <c r="R30">
        <v>5144</v>
      </c>
      <c r="S30">
        <v>5138</v>
      </c>
      <c r="T30">
        <v>4934</v>
      </c>
      <c r="U30">
        <v>4618</v>
      </c>
      <c r="V30">
        <v>4412</v>
      </c>
      <c r="W30">
        <v>4096</v>
      </c>
      <c r="X30">
        <v>3923</v>
      </c>
    </row>
    <row r="31" spans="1:24" x14ac:dyDescent="0.25">
      <c r="A31" s="5" t="s">
        <v>86</v>
      </c>
      <c r="B31" s="5" t="s">
        <v>87</v>
      </c>
      <c r="C31" t="s">
        <v>67</v>
      </c>
      <c r="D31">
        <v>32935</v>
      </c>
      <c r="E31">
        <v>26242</v>
      </c>
      <c r="F31">
        <v>24025</v>
      </c>
      <c r="G31">
        <v>25088</v>
      </c>
      <c r="H31">
        <v>23784</v>
      </c>
      <c r="I31">
        <v>23703</v>
      </c>
      <c r="J31">
        <v>21536</v>
      </c>
      <c r="K31">
        <v>20796</v>
      </c>
      <c r="L31">
        <v>18194</v>
      </c>
      <c r="M31">
        <v>15923</v>
      </c>
      <c r="N31">
        <v>14737</v>
      </c>
      <c r="O31">
        <v>13897</v>
      </c>
      <c r="P31">
        <v>13199</v>
      </c>
      <c r="Q31">
        <v>12151</v>
      </c>
      <c r="R31">
        <v>7436</v>
      </c>
      <c r="S31">
        <v>7416</v>
      </c>
      <c r="T31">
        <v>6989</v>
      </c>
      <c r="U31">
        <v>6315</v>
      </c>
      <c r="V31">
        <v>6070</v>
      </c>
      <c r="W31">
        <v>5569</v>
      </c>
      <c r="X31">
        <v>5358</v>
      </c>
    </row>
    <row r="32" spans="1:24" x14ac:dyDescent="0.25">
      <c r="A32" s="5" t="s">
        <v>88</v>
      </c>
      <c r="B32" s="5" t="s">
        <v>89</v>
      </c>
      <c r="C32" t="s">
        <v>67</v>
      </c>
      <c r="D32">
        <v>7007</v>
      </c>
      <c r="E32">
        <v>6268</v>
      </c>
      <c r="F32">
        <v>5300</v>
      </c>
      <c r="G32">
        <v>4692</v>
      </c>
      <c r="H32">
        <v>3899</v>
      </c>
      <c r="I32">
        <v>3239</v>
      </c>
      <c r="J32">
        <v>3311</v>
      </c>
      <c r="K32">
        <v>2953</v>
      </c>
      <c r="L32">
        <v>3971</v>
      </c>
      <c r="M32">
        <v>2947</v>
      </c>
      <c r="N32">
        <v>2431</v>
      </c>
      <c r="O32">
        <v>2929</v>
      </c>
      <c r="P32">
        <v>2819</v>
      </c>
      <c r="Q32">
        <v>2213</v>
      </c>
      <c r="R32">
        <v>1470</v>
      </c>
      <c r="S32">
        <v>1805</v>
      </c>
      <c r="T32">
        <v>1316</v>
      </c>
      <c r="U32">
        <v>1207</v>
      </c>
      <c r="V32">
        <v>1283</v>
      </c>
      <c r="W32">
        <v>1295</v>
      </c>
      <c r="X32">
        <v>1649</v>
      </c>
    </row>
    <row r="33" spans="1:24" x14ac:dyDescent="0.25">
      <c r="A33" s="5" t="s">
        <v>90</v>
      </c>
      <c r="B33" s="5" t="s">
        <v>91</v>
      </c>
      <c r="C33" t="s">
        <v>67</v>
      </c>
      <c r="D33">
        <v>13970</v>
      </c>
      <c r="E33">
        <v>8216</v>
      </c>
      <c r="F33">
        <v>8905</v>
      </c>
      <c r="G33">
        <v>10328</v>
      </c>
      <c r="H33">
        <v>10675</v>
      </c>
      <c r="I33">
        <v>11668</v>
      </c>
      <c r="J33">
        <v>9623</v>
      </c>
      <c r="K33">
        <v>9514</v>
      </c>
      <c r="L33">
        <v>6864</v>
      </c>
      <c r="M33">
        <v>6104</v>
      </c>
      <c r="N33">
        <v>5953</v>
      </c>
      <c r="O33">
        <v>5415</v>
      </c>
      <c r="P33">
        <v>5187</v>
      </c>
      <c r="Q33">
        <v>5401</v>
      </c>
      <c r="R33">
        <v>2265</v>
      </c>
      <c r="S33">
        <v>2225</v>
      </c>
      <c r="T33">
        <v>2652</v>
      </c>
      <c r="U33">
        <v>2494</v>
      </c>
      <c r="V33">
        <v>2349</v>
      </c>
      <c r="W33">
        <v>1779</v>
      </c>
      <c r="X33">
        <v>1844</v>
      </c>
    </row>
    <row r="34" spans="1:24" x14ac:dyDescent="0.25">
      <c r="A34" s="5" t="s">
        <v>92</v>
      </c>
      <c r="B34" s="5" t="s">
        <v>93</v>
      </c>
      <c r="C34" t="s">
        <v>67</v>
      </c>
      <c r="D34">
        <v>19708</v>
      </c>
      <c r="E34">
        <v>13340</v>
      </c>
      <c r="F34">
        <v>13197</v>
      </c>
      <c r="G34">
        <v>13260</v>
      </c>
      <c r="H34">
        <v>13049</v>
      </c>
      <c r="I34">
        <v>13594</v>
      </c>
      <c r="J34">
        <v>12097</v>
      </c>
      <c r="K34">
        <v>11732</v>
      </c>
      <c r="L34">
        <v>10303</v>
      </c>
      <c r="M34">
        <v>8654</v>
      </c>
      <c r="N34">
        <v>8189</v>
      </c>
      <c r="O34">
        <v>8194</v>
      </c>
      <c r="P34">
        <v>7908</v>
      </c>
      <c r="Q34">
        <v>7544</v>
      </c>
      <c r="R34">
        <v>3721</v>
      </c>
      <c r="S34">
        <v>4013</v>
      </c>
      <c r="T34">
        <v>3955</v>
      </c>
      <c r="U34">
        <v>3680</v>
      </c>
      <c r="V34">
        <v>3613</v>
      </c>
      <c r="W34">
        <v>3054</v>
      </c>
      <c r="X34">
        <v>3473</v>
      </c>
    </row>
    <row r="35" spans="1:24" x14ac:dyDescent="0.25">
      <c r="A35" s="5" t="s">
        <v>78</v>
      </c>
      <c r="B35" s="5" t="s">
        <v>79</v>
      </c>
      <c r="C35" t="s">
        <v>67</v>
      </c>
      <c r="D35">
        <v>1269</v>
      </c>
      <c r="E35">
        <v>1144</v>
      </c>
      <c r="F35">
        <v>1008</v>
      </c>
      <c r="G35">
        <v>1760</v>
      </c>
      <c r="H35">
        <v>1525</v>
      </c>
      <c r="I35">
        <v>1313</v>
      </c>
      <c r="J35">
        <v>837.2</v>
      </c>
      <c r="K35">
        <v>734.1</v>
      </c>
      <c r="L35">
        <v>530.9</v>
      </c>
      <c r="M35">
        <v>397.2</v>
      </c>
      <c r="N35">
        <v>194.5</v>
      </c>
      <c r="O35">
        <v>149.5</v>
      </c>
      <c r="P35">
        <v>98.5</v>
      </c>
      <c r="Q35">
        <v>70</v>
      </c>
      <c r="R35">
        <v>13.4</v>
      </c>
      <c r="S35">
        <v>16.8</v>
      </c>
      <c r="T35">
        <v>13.1</v>
      </c>
      <c r="U35">
        <v>21</v>
      </c>
      <c r="V35">
        <v>18.8</v>
      </c>
      <c r="W35">
        <v>19.8</v>
      </c>
      <c r="X35">
        <v>20.3</v>
      </c>
    </row>
    <row r="36" spans="1:24" x14ac:dyDescent="0.25">
      <c r="A36" s="5" t="s">
        <v>94</v>
      </c>
      <c r="B36" s="5" t="s">
        <v>95</v>
      </c>
      <c r="C36" t="s">
        <v>67</v>
      </c>
      <c r="D36">
        <v>11958</v>
      </c>
      <c r="E36">
        <v>11758</v>
      </c>
      <c r="F36">
        <v>9820</v>
      </c>
      <c r="G36">
        <v>10068</v>
      </c>
      <c r="H36">
        <v>9210</v>
      </c>
      <c r="I36">
        <v>8796</v>
      </c>
      <c r="J36">
        <v>8602</v>
      </c>
      <c r="K36">
        <v>8330</v>
      </c>
      <c r="L36">
        <v>7360</v>
      </c>
      <c r="M36">
        <v>6872</v>
      </c>
      <c r="N36">
        <v>6354</v>
      </c>
      <c r="O36">
        <v>5554</v>
      </c>
      <c r="P36">
        <v>5193</v>
      </c>
      <c r="Q36">
        <v>4537</v>
      </c>
      <c r="R36">
        <v>3701</v>
      </c>
      <c r="S36">
        <v>3386</v>
      </c>
      <c r="T36">
        <v>3021</v>
      </c>
      <c r="U36">
        <v>2615</v>
      </c>
      <c r="V36">
        <v>2437</v>
      </c>
      <c r="W36">
        <v>2495</v>
      </c>
      <c r="X36">
        <v>1865</v>
      </c>
    </row>
    <row r="37" spans="1:24" x14ac:dyDescent="0.25">
      <c r="A37" s="5" t="s">
        <v>96</v>
      </c>
      <c r="B37" s="5" t="s">
        <v>97</v>
      </c>
      <c r="C37" t="s">
        <v>67</v>
      </c>
      <c r="D37">
        <v>32935</v>
      </c>
      <c r="E37">
        <v>26242</v>
      </c>
      <c r="F37">
        <v>24025</v>
      </c>
      <c r="G37">
        <v>25088</v>
      </c>
      <c r="H37">
        <v>23784</v>
      </c>
      <c r="I37">
        <v>23703</v>
      </c>
      <c r="J37">
        <v>21536</v>
      </c>
      <c r="K37">
        <v>20796</v>
      </c>
      <c r="L37">
        <v>18194</v>
      </c>
      <c r="M37">
        <v>15923</v>
      </c>
      <c r="N37">
        <v>14737</v>
      </c>
      <c r="O37">
        <v>13897</v>
      </c>
      <c r="P37">
        <v>13199</v>
      </c>
      <c r="Q37">
        <v>12151</v>
      </c>
      <c r="R37">
        <v>7436</v>
      </c>
      <c r="S37">
        <v>7416</v>
      </c>
      <c r="T37">
        <v>6989</v>
      </c>
      <c r="U37">
        <v>6315</v>
      </c>
      <c r="V37">
        <v>6070</v>
      </c>
      <c r="W37">
        <v>5569</v>
      </c>
      <c r="X37">
        <v>5358</v>
      </c>
    </row>
    <row r="38" spans="1:24" x14ac:dyDescent="0.25">
      <c r="A38" s="5" t="s">
        <v>98</v>
      </c>
      <c r="B38" s="5" t="s">
        <v>99</v>
      </c>
      <c r="C38">
        <v>304.44</v>
      </c>
      <c r="D38">
        <v>298.33</v>
      </c>
      <c r="E38">
        <v>307.88</v>
      </c>
      <c r="F38">
        <v>308.11</v>
      </c>
      <c r="G38">
        <v>307.22000000000003</v>
      </c>
      <c r="H38">
        <v>312.86</v>
      </c>
      <c r="I38">
        <v>311.10000000000002</v>
      </c>
      <c r="J38">
        <v>309</v>
      </c>
      <c r="K38">
        <v>306.70999999999998</v>
      </c>
      <c r="L38">
        <v>304.8</v>
      </c>
      <c r="M38">
        <v>301.2</v>
      </c>
      <c r="N38">
        <v>299</v>
      </c>
      <c r="O38">
        <v>297.7</v>
      </c>
      <c r="P38">
        <v>296.60000000000002</v>
      </c>
      <c r="Q38">
        <v>295.2</v>
      </c>
      <c r="R38">
        <v>293.39999999999998</v>
      </c>
      <c r="S38">
        <v>288.60000000000002</v>
      </c>
      <c r="T38">
        <v>288.60000000000002</v>
      </c>
      <c r="U38">
        <v>288.60000000000002</v>
      </c>
      <c r="V38">
        <v>288</v>
      </c>
      <c r="W38">
        <v>267</v>
      </c>
      <c r="X38">
        <v>237</v>
      </c>
    </row>
    <row r="39" spans="1:24" x14ac:dyDescent="0.25">
      <c r="A39" s="5" t="s">
        <v>102</v>
      </c>
      <c r="B39" s="5" t="s">
        <v>103</v>
      </c>
      <c r="C39" t="s">
        <v>67</v>
      </c>
      <c r="D39">
        <v>6.17</v>
      </c>
      <c r="E39">
        <v>8.89</v>
      </c>
      <c r="F39">
        <v>6.52</v>
      </c>
      <c r="G39">
        <v>6.77</v>
      </c>
      <c r="H39">
        <v>5.76</v>
      </c>
      <c r="I39">
        <v>5.52</v>
      </c>
      <c r="J39">
        <v>5.57</v>
      </c>
      <c r="K39">
        <v>5.87</v>
      </c>
      <c r="L39">
        <v>5.43</v>
      </c>
      <c r="M39">
        <v>5.08</v>
      </c>
      <c r="N39">
        <v>4.53</v>
      </c>
      <c r="O39">
        <v>4.18</v>
      </c>
      <c r="P39">
        <v>3.8</v>
      </c>
      <c r="Q39">
        <v>3.05</v>
      </c>
      <c r="R39">
        <v>2.4300000000000002</v>
      </c>
      <c r="S39">
        <v>2.16</v>
      </c>
      <c r="T39">
        <v>1.76</v>
      </c>
      <c r="U39">
        <v>1.58</v>
      </c>
      <c r="V39">
        <v>0.51</v>
      </c>
      <c r="W39">
        <v>1.41</v>
      </c>
      <c r="X39">
        <v>-1.02</v>
      </c>
    </row>
    <row r="40" spans="1:24" x14ac:dyDescent="0.25">
      <c r="A40" s="5" t="s">
        <v>104</v>
      </c>
      <c r="B40" s="5" t="s">
        <v>105</v>
      </c>
      <c r="C40" t="s">
        <v>67</v>
      </c>
      <c r="D40">
        <v>3.96</v>
      </c>
      <c r="E40">
        <v>6.47</v>
      </c>
      <c r="F40">
        <v>4.17</v>
      </c>
      <c r="G40">
        <v>3.79</v>
      </c>
      <c r="H40">
        <v>3.15</v>
      </c>
      <c r="I40">
        <v>3.22</v>
      </c>
      <c r="J40">
        <v>3.4</v>
      </c>
      <c r="K40">
        <v>3.62</v>
      </c>
      <c r="L40">
        <v>3.3</v>
      </c>
      <c r="M40">
        <v>3.03</v>
      </c>
      <c r="N40">
        <v>2.79</v>
      </c>
      <c r="O40">
        <v>2.56</v>
      </c>
      <c r="P40">
        <v>2.2599999999999998</v>
      </c>
      <c r="Q40">
        <v>1.7</v>
      </c>
      <c r="R40">
        <v>1.45</v>
      </c>
      <c r="S40">
        <v>1.29</v>
      </c>
      <c r="T40">
        <v>1.06</v>
      </c>
      <c r="U40">
        <v>0.93</v>
      </c>
      <c r="V40">
        <v>0.2</v>
      </c>
      <c r="W40">
        <v>0.74</v>
      </c>
      <c r="X40">
        <v>-0.98</v>
      </c>
    </row>
    <row r="41" spans="1:24" x14ac:dyDescent="0.25">
      <c r="A41" s="5" t="s">
        <v>106</v>
      </c>
      <c r="B41" s="5" t="s">
        <v>107</v>
      </c>
      <c r="C41" t="s">
        <v>67</v>
      </c>
      <c r="D41">
        <v>3.96</v>
      </c>
      <c r="E41">
        <v>6.45</v>
      </c>
      <c r="F41">
        <v>4.16</v>
      </c>
      <c r="G41">
        <v>3.78</v>
      </c>
      <c r="H41">
        <v>3.15</v>
      </c>
      <c r="I41">
        <v>3.22</v>
      </c>
      <c r="J41">
        <v>3.4</v>
      </c>
      <c r="K41">
        <v>3.6</v>
      </c>
      <c r="L41">
        <v>3.27</v>
      </c>
      <c r="M41">
        <v>3.03</v>
      </c>
      <c r="N41">
        <v>2.79</v>
      </c>
      <c r="O41">
        <v>2.56</v>
      </c>
      <c r="P41">
        <v>2.25</v>
      </c>
      <c r="Q41">
        <v>1.69</v>
      </c>
      <c r="R41">
        <v>1.44</v>
      </c>
      <c r="S41">
        <v>1.29</v>
      </c>
      <c r="T41">
        <v>1.06</v>
      </c>
      <c r="U41">
        <v>0.93</v>
      </c>
      <c r="V41">
        <v>0.2</v>
      </c>
      <c r="W41">
        <v>0.74</v>
      </c>
      <c r="X41">
        <v>-0.98</v>
      </c>
    </row>
    <row r="42" spans="1:24" x14ac:dyDescent="0.25">
      <c r="A42" s="5" t="s">
        <v>108</v>
      </c>
      <c r="B42" s="5" t="s">
        <v>109</v>
      </c>
      <c r="C42" t="s">
        <v>67</v>
      </c>
      <c r="D42">
        <v>1.2</v>
      </c>
      <c r="E42">
        <v>1.17</v>
      </c>
      <c r="F42">
        <v>1.06</v>
      </c>
      <c r="G42">
        <v>0.95</v>
      </c>
      <c r="H42">
        <v>0.81</v>
      </c>
      <c r="I42">
        <v>0.88</v>
      </c>
      <c r="J42">
        <v>0.99</v>
      </c>
      <c r="K42">
        <v>0.91</v>
      </c>
      <c r="L42">
        <v>0.85</v>
      </c>
      <c r="M42">
        <v>0.8</v>
      </c>
      <c r="N42">
        <v>0.72</v>
      </c>
      <c r="O42">
        <v>0.73</v>
      </c>
      <c r="P42">
        <v>0.79</v>
      </c>
      <c r="Q42">
        <v>0.6</v>
      </c>
      <c r="R42">
        <v>0.48</v>
      </c>
      <c r="S42">
        <v>0.45</v>
      </c>
      <c r="T42">
        <v>0.38</v>
      </c>
      <c r="U42">
        <v>0.34</v>
      </c>
      <c r="V42">
        <v>0.32</v>
      </c>
      <c r="W42">
        <v>0.28999999999999998</v>
      </c>
      <c r="X42">
        <v>0.25</v>
      </c>
    </row>
    <row r="43" spans="1:24" x14ac:dyDescent="0.25">
      <c r="A43" s="5" t="s">
        <v>110</v>
      </c>
      <c r="B43" s="5" t="s">
        <v>111</v>
      </c>
      <c r="C43" t="s">
        <v>67</v>
      </c>
      <c r="D43">
        <v>358</v>
      </c>
      <c r="E43">
        <v>354.6</v>
      </c>
      <c r="F43">
        <v>324.8</v>
      </c>
      <c r="G43">
        <v>294</v>
      </c>
      <c r="H43">
        <v>258.2</v>
      </c>
      <c r="I43">
        <v>245.2</v>
      </c>
      <c r="J43">
        <v>298.5</v>
      </c>
      <c r="K43">
        <v>283.5</v>
      </c>
      <c r="L43">
        <v>253.4</v>
      </c>
      <c r="M43">
        <v>258.89999999999998</v>
      </c>
      <c r="N43">
        <v>240.7</v>
      </c>
      <c r="O43">
        <v>227.5</v>
      </c>
      <c r="P43">
        <v>210.9</v>
      </c>
      <c r="Q43">
        <v>182.7</v>
      </c>
      <c r="R43">
        <v>142.9</v>
      </c>
      <c r="S43">
        <v>131.19999999999999</v>
      </c>
      <c r="T43">
        <v>111.1</v>
      </c>
      <c r="U43">
        <v>102.2</v>
      </c>
      <c r="V43">
        <v>92.5</v>
      </c>
      <c r="W43">
        <v>84.9</v>
      </c>
      <c r="X43">
        <v>61.2</v>
      </c>
    </row>
    <row r="44" spans="1:24" x14ac:dyDescent="0.25">
      <c r="A44" s="5" t="s">
        <v>124</v>
      </c>
      <c r="B44" s="5" t="s">
        <v>125</v>
      </c>
      <c r="C44" t="s">
        <v>67</v>
      </c>
      <c r="D44">
        <v>58.58</v>
      </c>
      <c r="E44">
        <v>53.74</v>
      </c>
      <c r="F44">
        <v>57.72</v>
      </c>
      <c r="G44">
        <v>54.3</v>
      </c>
      <c r="H44">
        <v>49.83</v>
      </c>
      <c r="I44">
        <v>47.4</v>
      </c>
      <c r="J44">
        <v>44.04</v>
      </c>
      <c r="K44">
        <v>41.91</v>
      </c>
      <c r="L44">
        <v>39.1</v>
      </c>
      <c r="M44">
        <v>37.28</v>
      </c>
      <c r="N44">
        <v>35.04</v>
      </c>
      <c r="O44">
        <v>33.200000000000003</v>
      </c>
      <c r="P44">
        <v>30.53</v>
      </c>
      <c r="Q44">
        <v>26.82</v>
      </c>
      <c r="R44">
        <v>21.5</v>
      </c>
      <c r="S44">
        <v>20.100000000000001</v>
      </c>
      <c r="T44">
        <v>17.84</v>
      </c>
      <c r="U44">
        <v>16.41</v>
      </c>
      <c r="V44">
        <v>15.72</v>
      </c>
      <c r="W44">
        <v>14.66</v>
      </c>
      <c r="X44">
        <v>15.09</v>
      </c>
    </row>
    <row r="45" spans="1:24" x14ac:dyDescent="0.25">
      <c r="A45" s="5" t="s">
        <v>112</v>
      </c>
      <c r="B45" s="5" t="s">
        <v>113</v>
      </c>
      <c r="C45" t="s">
        <v>67</v>
      </c>
      <c r="D45">
        <v>40.08</v>
      </c>
      <c r="E45">
        <v>38.19</v>
      </c>
      <c r="F45">
        <v>31.87</v>
      </c>
      <c r="G45">
        <v>32.770000000000003</v>
      </c>
      <c r="H45">
        <v>29.44</v>
      </c>
      <c r="I45">
        <v>28.27</v>
      </c>
      <c r="J45">
        <v>27.84</v>
      </c>
      <c r="K45">
        <v>27.16</v>
      </c>
      <c r="L45">
        <v>24.15</v>
      </c>
      <c r="M45">
        <v>22.81</v>
      </c>
      <c r="N45">
        <v>21.25</v>
      </c>
      <c r="O45">
        <v>18.66</v>
      </c>
      <c r="P45">
        <v>17.510000000000002</v>
      </c>
      <c r="Q45">
        <v>15.37</v>
      </c>
      <c r="R45">
        <v>12.62</v>
      </c>
      <c r="S45">
        <v>11.73</v>
      </c>
      <c r="T45">
        <v>10.47</v>
      </c>
      <c r="U45">
        <v>9.06</v>
      </c>
      <c r="V45">
        <v>8.4600000000000009</v>
      </c>
      <c r="W45">
        <v>9.35</v>
      </c>
      <c r="X45">
        <v>7.87</v>
      </c>
    </row>
    <row r="46" spans="1:24" x14ac:dyDescent="0.25">
      <c r="A46" s="5" t="s">
        <v>114</v>
      </c>
      <c r="B46" s="5" t="s">
        <v>115</v>
      </c>
      <c r="C46" t="s">
        <v>67</v>
      </c>
      <c r="D46">
        <v>8.6</v>
      </c>
      <c r="E46">
        <v>6.7</v>
      </c>
      <c r="F46">
        <v>7.11</v>
      </c>
      <c r="G46">
        <v>6.49</v>
      </c>
      <c r="H46">
        <v>5.84</v>
      </c>
      <c r="I46">
        <v>5.57</v>
      </c>
      <c r="J46">
        <v>6.13</v>
      </c>
      <c r="K46">
        <v>6.19</v>
      </c>
      <c r="L46">
        <v>4.42</v>
      </c>
      <c r="M46">
        <v>4.2300000000000004</v>
      </c>
      <c r="N46">
        <v>4.17</v>
      </c>
      <c r="O46">
        <v>3.18</v>
      </c>
      <c r="P46">
        <v>3.77</v>
      </c>
      <c r="Q46">
        <v>2.86</v>
      </c>
      <c r="R46">
        <v>2.13</v>
      </c>
      <c r="S46">
        <v>2.67</v>
      </c>
      <c r="T46">
        <v>2.4300000000000002</v>
      </c>
      <c r="U46">
        <v>1.77</v>
      </c>
      <c r="V46">
        <v>1.37</v>
      </c>
      <c r="W46">
        <v>1.37</v>
      </c>
      <c r="X46">
        <v>1.38</v>
      </c>
    </row>
    <row r="47" spans="1:24" x14ac:dyDescent="0.25">
      <c r="A47" s="5" t="s">
        <v>116</v>
      </c>
      <c r="B47" s="5" t="s">
        <v>117</v>
      </c>
      <c r="C47" t="s">
        <v>67</v>
      </c>
      <c r="D47">
        <v>110.4</v>
      </c>
      <c r="E47">
        <v>85.24</v>
      </c>
      <c r="F47">
        <v>77.98</v>
      </c>
      <c r="G47">
        <v>81.66</v>
      </c>
      <c r="H47">
        <v>76.02</v>
      </c>
      <c r="I47">
        <v>76.19</v>
      </c>
      <c r="J47">
        <v>69.7</v>
      </c>
      <c r="K47">
        <v>67.8</v>
      </c>
      <c r="L47">
        <v>59.69</v>
      </c>
      <c r="M47">
        <v>52.87</v>
      </c>
      <c r="N47">
        <v>49.29</v>
      </c>
      <c r="O47">
        <v>46.68</v>
      </c>
      <c r="P47">
        <v>44.5</v>
      </c>
      <c r="Q47">
        <v>41.16</v>
      </c>
      <c r="R47">
        <v>25.34</v>
      </c>
      <c r="S47">
        <v>25.7</v>
      </c>
      <c r="T47">
        <v>24.22</v>
      </c>
      <c r="U47">
        <v>21.88</v>
      </c>
      <c r="V47">
        <v>21.07</v>
      </c>
      <c r="W47">
        <v>20.86</v>
      </c>
      <c r="X47" t="s">
        <v>67</v>
      </c>
    </row>
    <row r="48" spans="1:24" x14ac:dyDescent="0.25">
      <c r="A48" s="5" t="s">
        <v>118</v>
      </c>
      <c r="B48" s="5" t="s">
        <v>119</v>
      </c>
      <c r="C48" t="s">
        <v>67</v>
      </c>
      <c r="D48">
        <v>120659</v>
      </c>
      <c r="E48">
        <v>112658</v>
      </c>
      <c r="F48">
        <v>114000</v>
      </c>
      <c r="G48">
        <v>109319</v>
      </c>
      <c r="H48">
        <v>104033</v>
      </c>
      <c r="I48">
        <v>99895</v>
      </c>
      <c r="J48">
        <v>90690</v>
      </c>
      <c r="K48">
        <v>86153</v>
      </c>
      <c r="L48">
        <v>79159</v>
      </c>
      <c r="M48">
        <v>73452</v>
      </c>
      <c r="N48">
        <v>67988</v>
      </c>
      <c r="O48">
        <v>64666</v>
      </c>
      <c r="P48">
        <v>61406</v>
      </c>
      <c r="Q48">
        <v>56803</v>
      </c>
      <c r="R48">
        <v>47521</v>
      </c>
      <c r="S48">
        <v>44526</v>
      </c>
      <c r="T48">
        <v>41097</v>
      </c>
      <c r="U48">
        <v>39264</v>
      </c>
      <c r="V48">
        <v>37331</v>
      </c>
      <c r="W48">
        <v>33316</v>
      </c>
      <c r="X48">
        <v>39428</v>
      </c>
    </row>
    <row r="49" spans="1:24" x14ac:dyDescent="0.25">
      <c r="A49" s="5" t="s">
        <v>120</v>
      </c>
      <c r="B49" s="5" t="s">
        <v>121</v>
      </c>
      <c r="C49" t="s">
        <v>67</v>
      </c>
      <c r="D49">
        <v>6799</v>
      </c>
      <c r="E49">
        <v>6440</v>
      </c>
      <c r="F49">
        <v>6900</v>
      </c>
      <c r="G49">
        <v>6679</v>
      </c>
      <c r="H49">
        <v>6041</v>
      </c>
      <c r="I49">
        <v>5424</v>
      </c>
      <c r="J49">
        <v>4843</v>
      </c>
      <c r="K49">
        <v>4538</v>
      </c>
      <c r="L49">
        <v>4063</v>
      </c>
      <c r="M49">
        <v>3696</v>
      </c>
      <c r="N49">
        <v>3455</v>
      </c>
      <c r="O49">
        <v>3266</v>
      </c>
      <c r="P49">
        <v>2971</v>
      </c>
      <c r="Q49">
        <v>2577</v>
      </c>
      <c r="R49">
        <v>2026</v>
      </c>
      <c r="S49">
        <v>1874</v>
      </c>
      <c r="T49">
        <v>1636</v>
      </c>
      <c r="U49">
        <v>1446</v>
      </c>
      <c r="V49">
        <v>1176</v>
      </c>
      <c r="W49">
        <v>986.1</v>
      </c>
      <c r="X49">
        <v>891</v>
      </c>
    </row>
    <row r="50" spans="1:24" x14ac:dyDescent="0.25">
      <c r="A50" s="5" t="s">
        <v>122</v>
      </c>
      <c r="B50" s="5" t="s">
        <v>123</v>
      </c>
      <c r="C50" t="s">
        <v>67</v>
      </c>
      <c r="D50">
        <v>56352</v>
      </c>
      <c r="E50">
        <v>57164</v>
      </c>
      <c r="F50">
        <v>60526</v>
      </c>
      <c r="G50">
        <v>61093</v>
      </c>
      <c r="H50">
        <v>58070</v>
      </c>
      <c r="I50">
        <v>54297</v>
      </c>
      <c r="J50">
        <v>53398</v>
      </c>
      <c r="K50">
        <v>52675</v>
      </c>
      <c r="L50">
        <v>51332</v>
      </c>
      <c r="M50">
        <v>50316</v>
      </c>
      <c r="N50">
        <v>50815</v>
      </c>
      <c r="O50">
        <v>50507</v>
      </c>
      <c r="P50">
        <v>48378</v>
      </c>
      <c r="Q50">
        <v>45367</v>
      </c>
      <c r="R50">
        <v>42627</v>
      </c>
      <c r="S50">
        <v>42088</v>
      </c>
      <c r="T50">
        <v>39801</v>
      </c>
      <c r="U50">
        <v>36817</v>
      </c>
      <c r="V50">
        <v>31505</v>
      </c>
      <c r="W50">
        <v>29598</v>
      </c>
      <c r="X50" t="s">
        <v>67</v>
      </c>
    </row>
    <row r="51" spans="1:24" x14ac:dyDescent="0.25">
      <c r="A51" s="5" t="s">
        <v>301</v>
      </c>
      <c r="B51" s="5" t="s">
        <v>302</v>
      </c>
      <c r="C51" t="s">
        <v>67</v>
      </c>
      <c r="D51">
        <v>144843</v>
      </c>
      <c r="E51">
        <v>146877</v>
      </c>
      <c r="F51">
        <v>155996</v>
      </c>
      <c r="G51">
        <v>152612</v>
      </c>
      <c r="H51">
        <v>149862</v>
      </c>
      <c r="I51">
        <v>147622</v>
      </c>
      <c r="J51">
        <v>150055</v>
      </c>
      <c r="K51">
        <v>149206</v>
      </c>
      <c r="L51">
        <v>150560</v>
      </c>
      <c r="M51">
        <v>152854</v>
      </c>
      <c r="N51">
        <v>154090</v>
      </c>
      <c r="O51">
        <v>152863</v>
      </c>
      <c r="P51">
        <v>147447</v>
      </c>
      <c r="Q51">
        <v>139369</v>
      </c>
      <c r="R51">
        <v>132736</v>
      </c>
      <c r="S51">
        <v>130288</v>
      </c>
      <c r="T51">
        <v>125281</v>
      </c>
      <c r="U51">
        <v>120612</v>
      </c>
      <c r="V51">
        <v>121247</v>
      </c>
      <c r="W51">
        <v>117462</v>
      </c>
      <c r="X51">
        <v>122014</v>
      </c>
    </row>
    <row r="52" spans="1:24" x14ac:dyDescent="0.25">
      <c r="A52" s="5" t="s">
        <v>126</v>
      </c>
      <c r="B52" s="5" t="s">
        <v>127</v>
      </c>
      <c r="C52" t="s">
        <v>67</v>
      </c>
      <c r="D52">
        <v>44720</v>
      </c>
      <c r="E52">
        <v>45755</v>
      </c>
      <c r="F52">
        <v>52664</v>
      </c>
      <c r="G52">
        <v>49246</v>
      </c>
      <c r="H52">
        <v>47734</v>
      </c>
      <c r="I52">
        <v>46583</v>
      </c>
      <c r="J52">
        <v>48668</v>
      </c>
      <c r="K52">
        <v>49749</v>
      </c>
      <c r="L52">
        <v>53195</v>
      </c>
      <c r="M52">
        <v>52561</v>
      </c>
      <c r="N52">
        <v>52493</v>
      </c>
      <c r="O52">
        <v>52270</v>
      </c>
      <c r="P52">
        <v>50904</v>
      </c>
      <c r="Q52">
        <v>47188</v>
      </c>
      <c r="R52">
        <v>45723</v>
      </c>
      <c r="S52">
        <v>43637</v>
      </c>
      <c r="T52">
        <v>41453</v>
      </c>
      <c r="U52">
        <v>39285</v>
      </c>
      <c r="V52">
        <v>40899</v>
      </c>
      <c r="W52">
        <v>41007</v>
      </c>
      <c r="X52">
        <v>32538</v>
      </c>
    </row>
    <row r="53" spans="1:24" x14ac:dyDescent="0.25">
      <c r="A53" s="5" t="s">
        <v>128</v>
      </c>
      <c r="B53" s="5" t="s">
        <v>129</v>
      </c>
      <c r="C53" t="s">
        <v>67</v>
      </c>
      <c r="D53">
        <v>9942</v>
      </c>
      <c r="E53">
        <v>17592</v>
      </c>
      <c r="F53">
        <v>11226</v>
      </c>
      <c r="G53">
        <v>10594</v>
      </c>
      <c r="H53">
        <v>9217</v>
      </c>
      <c r="I53">
        <v>9747</v>
      </c>
      <c r="J53">
        <v>11399</v>
      </c>
      <c r="K53">
        <v>12832</v>
      </c>
      <c r="L53">
        <v>12605</v>
      </c>
      <c r="M53">
        <v>12408</v>
      </c>
      <c r="N53">
        <v>12208</v>
      </c>
      <c r="O53">
        <v>11777</v>
      </c>
      <c r="P53">
        <v>10878</v>
      </c>
      <c r="Q53">
        <v>8801</v>
      </c>
      <c r="R53">
        <v>8918</v>
      </c>
      <c r="S53">
        <v>8411</v>
      </c>
      <c r="T53">
        <v>7507</v>
      </c>
      <c r="U53">
        <v>6874</v>
      </c>
      <c r="V53">
        <v>1583</v>
      </c>
      <c r="W53">
        <v>5931</v>
      </c>
      <c r="X53">
        <v>-5871</v>
      </c>
    </row>
    <row r="54" spans="1:24" x14ac:dyDescent="0.25">
      <c r="A54" s="5" t="s">
        <v>130</v>
      </c>
      <c r="B54" s="5" t="s">
        <v>131</v>
      </c>
      <c r="C54" t="s">
        <v>67</v>
      </c>
      <c r="D54">
        <v>16.7</v>
      </c>
      <c r="E54">
        <v>8.8000000000000007</v>
      </c>
      <c r="F54">
        <v>21.1</v>
      </c>
      <c r="G54">
        <v>20.8</v>
      </c>
      <c r="H54">
        <v>23</v>
      </c>
      <c r="I54">
        <v>17.899999999999999</v>
      </c>
      <c r="J54">
        <v>19.600000000000001</v>
      </c>
      <c r="K54">
        <v>17.8</v>
      </c>
      <c r="L54">
        <v>19.2</v>
      </c>
      <c r="M54">
        <v>18.8</v>
      </c>
      <c r="N54">
        <v>17.399999999999999</v>
      </c>
      <c r="O54">
        <v>15.3</v>
      </c>
      <c r="P54">
        <v>15.1</v>
      </c>
      <c r="Q54">
        <v>18.399999999999999</v>
      </c>
      <c r="R54">
        <v>24.4</v>
      </c>
      <c r="S54">
        <v>19.8</v>
      </c>
      <c r="T54">
        <v>19.7</v>
      </c>
      <c r="U54">
        <v>15.2</v>
      </c>
      <c r="V54">
        <v>124.1</v>
      </c>
      <c r="W54">
        <v>42</v>
      </c>
      <c r="X54" t="s">
        <v>67</v>
      </c>
    </row>
    <row r="55" spans="1:24" x14ac:dyDescent="0.25">
      <c r="A55" s="5" t="s">
        <v>132</v>
      </c>
      <c r="B55" s="5" t="s">
        <v>133</v>
      </c>
      <c r="C55" t="s">
        <v>67</v>
      </c>
      <c r="D55">
        <v>1.1299999999999999</v>
      </c>
      <c r="E55">
        <v>1.05</v>
      </c>
      <c r="F55">
        <v>1.52</v>
      </c>
      <c r="G55">
        <v>1.45</v>
      </c>
      <c r="H55">
        <v>1.45</v>
      </c>
      <c r="I55">
        <v>1.22</v>
      </c>
      <c r="J55">
        <v>1.51</v>
      </c>
      <c r="K55">
        <v>1.54</v>
      </c>
      <c r="L55">
        <v>1.62</v>
      </c>
      <c r="M55">
        <v>1.53</v>
      </c>
      <c r="N55">
        <v>1.39</v>
      </c>
      <c r="O55">
        <v>1.18</v>
      </c>
      <c r="P55">
        <v>1.1200000000000001</v>
      </c>
      <c r="Q55">
        <v>1.17</v>
      </c>
      <c r="R55">
        <v>1.64</v>
      </c>
      <c r="S55">
        <v>1.27</v>
      </c>
      <c r="T55">
        <v>1.17</v>
      </c>
      <c r="U55">
        <v>0.86</v>
      </c>
      <c r="V55">
        <v>1.58</v>
      </c>
      <c r="W55">
        <v>2.12</v>
      </c>
      <c r="X55">
        <v>2.0099999999999998</v>
      </c>
    </row>
    <row r="56" spans="1:24" x14ac:dyDescent="0.25">
      <c r="A56" s="5" t="s">
        <v>134</v>
      </c>
      <c r="B56" s="5" t="s">
        <v>135</v>
      </c>
      <c r="C56" t="s">
        <v>67</v>
      </c>
      <c r="D56">
        <v>1.65</v>
      </c>
      <c r="E56">
        <v>1.48</v>
      </c>
      <c r="F56">
        <v>2.75</v>
      </c>
      <c r="G56">
        <v>2.41</v>
      </c>
      <c r="H56">
        <v>2.46</v>
      </c>
      <c r="I56">
        <v>2.04</v>
      </c>
      <c r="J56">
        <v>2.39</v>
      </c>
      <c r="K56">
        <v>2.37</v>
      </c>
      <c r="L56">
        <v>2.62</v>
      </c>
      <c r="M56">
        <v>2.4900000000000002</v>
      </c>
      <c r="N56">
        <v>2.29</v>
      </c>
      <c r="O56">
        <v>2.09</v>
      </c>
      <c r="P56">
        <v>1.95</v>
      </c>
      <c r="Q56">
        <v>2.04</v>
      </c>
      <c r="R56">
        <v>2.8</v>
      </c>
      <c r="S56">
        <v>2.1800000000000002</v>
      </c>
      <c r="T56">
        <v>1.99</v>
      </c>
      <c r="U56">
        <v>1.56</v>
      </c>
      <c r="V56">
        <v>2.93</v>
      </c>
      <c r="W56">
        <v>3.32</v>
      </c>
      <c r="X56">
        <v>3.85</v>
      </c>
    </row>
    <row r="57" spans="1:24" x14ac:dyDescent="0.25">
      <c r="A57" s="5" t="s">
        <v>136</v>
      </c>
      <c r="B57" s="5" t="s">
        <v>137</v>
      </c>
      <c r="C57" t="s">
        <v>67</v>
      </c>
      <c r="D57">
        <v>7.67</v>
      </c>
      <c r="E57">
        <v>8.4600000000000009</v>
      </c>
      <c r="F57">
        <v>12.34</v>
      </c>
      <c r="G57">
        <v>12.17</v>
      </c>
      <c r="H57">
        <v>12.41</v>
      </c>
      <c r="I57">
        <v>10.34</v>
      </c>
      <c r="J57">
        <v>10.85</v>
      </c>
      <c r="K57">
        <v>10.41</v>
      </c>
      <c r="L57">
        <v>14.33</v>
      </c>
      <c r="M57">
        <v>13.45</v>
      </c>
      <c r="N57">
        <v>11.66</v>
      </c>
      <c r="O57">
        <v>12.29</v>
      </c>
      <c r="P57">
        <v>9.07</v>
      </c>
      <c r="Q57">
        <v>10.94</v>
      </c>
      <c r="R57">
        <v>16.59</v>
      </c>
      <c r="S57">
        <v>9.5500000000000007</v>
      </c>
      <c r="T57">
        <v>8.58</v>
      </c>
      <c r="U57">
        <v>7.94</v>
      </c>
      <c r="V57">
        <v>18.079999999999998</v>
      </c>
      <c r="W57">
        <v>22.75</v>
      </c>
      <c r="X57">
        <v>21.97</v>
      </c>
    </row>
    <row r="58" spans="1:24" x14ac:dyDescent="0.25">
      <c r="A58" s="5" t="s">
        <v>138</v>
      </c>
      <c r="B58" s="5" t="s">
        <v>139</v>
      </c>
      <c r="C58" t="s">
        <v>67</v>
      </c>
      <c r="D58">
        <v>1.82</v>
      </c>
      <c r="E58">
        <v>2.0699999999999998</v>
      </c>
      <c r="F58">
        <v>1.21</v>
      </c>
      <c r="G58">
        <v>1.2</v>
      </c>
      <c r="H58">
        <v>1.1200000000000001</v>
      </c>
      <c r="I58">
        <v>1.53</v>
      </c>
      <c r="J58">
        <v>1.49</v>
      </c>
      <c r="K58">
        <v>1.41</v>
      </c>
      <c r="L58">
        <v>1.34</v>
      </c>
      <c r="M58">
        <v>1.41</v>
      </c>
      <c r="N58">
        <v>1.48</v>
      </c>
      <c r="O58">
        <v>1.87</v>
      </c>
      <c r="P58">
        <v>2.31</v>
      </c>
      <c r="Q58">
        <v>1.91</v>
      </c>
      <c r="R58">
        <v>1.36</v>
      </c>
      <c r="S58">
        <v>1.76</v>
      </c>
      <c r="T58">
        <v>1.82</v>
      </c>
      <c r="U58">
        <v>2.41</v>
      </c>
      <c r="V58">
        <v>1.29</v>
      </c>
      <c r="W58">
        <v>0.93</v>
      </c>
      <c r="X58">
        <v>0.82</v>
      </c>
    </row>
    <row r="59" spans="1:24" x14ac:dyDescent="0.25">
      <c r="A59" s="5" t="s">
        <v>140</v>
      </c>
      <c r="B59" s="5" t="s">
        <v>141</v>
      </c>
      <c r="C59" t="s">
        <v>67</v>
      </c>
      <c r="D59">
        <v>6</v>
      </c>
      <c r="E59">
        <v>11.4</v>
      </c>
      <c r="F59">
        <v>4.8</v>
      </c>
      <c r="G59">
        <v>4.8</v>
      </c>
      <c r="H59">
        <v>4.4000000000000004</v>
      </c>
      <c r="I59">
        <v>5.6</v>
      </c>
      <c r="J59">
        <v>5.0999999999999996</v>
      </c>
      <c r="K59">
        <v>5.6</v>
      </c>
      <c r="L59">
        <v>5.2</v>
      </c>
      <c r="M59">
        <v>5.3</v>
      </c>
      <c r="N59">
        <v>5.7</v>
      </c>
      <c r="O59">
        <v>6.6</v>
      </c>
      <c r="P59">
        <v>6.6</v>
      </c>
      <c r="Q59">
        <v>5.4</v>
      </c>
      <c r="R59">
        <v>4.0999999999999996</v>
      </c>
      <c r="S59">
        <v>5.0999999999999996</v>
      </c>
      <c r="T59">
        <v>5.0999999999999996</v>
      </c>
      <c r="U59">
        <v>6.6</v>
      </c>
      <c r="V59">
        <v>0.8</v>
      </c>
      <c r="W59">
        <v>2.4</v>
      </c>
      <c r="X59">
        <v>-3.2</v>
      </c>
    </row>
    <row r="60" spans="1:24" x14ac:dyDescent="0.25">
      <c r="A60" s="5" t="s">
        <v>142</v>
      </c>
      <c r="B60" s="5" t="s">
        <v>143</v>
      </c>
      <c r="C60" t="s">
        <v>67</v>
      </c>
      <c r="D60">
        <v>10.029999999999999</v>
      </c>
      <c r="E60">
        <v>16.86</v>
      </c>
      <c r="F60">
        <v>13.03</v>
      </c>
      <c r="G60">
        <v>11.5</v>
      </c>
      <c r="H60">
        <v>10.41</v>
      </c>
      <c r="I60">
        <v>11.07</v>
      </c>
      <c r="J60">
        <v>12.02</v>
      </c>
      <c r="K60">
        <v>13.27</v>
      </c>
      <c r="L60">
        <v>13.56</v>
      </c>
      <c r="M60">
        <v>13.26</v>
      </c>
      <c r="N60">
        <v>13.06</v>
      </c>
      <c r="O60">
        <v>13.71</v>
      </c>
      <c r="P60">
        <v>12.86</v>
      </c>
      <c r="Q60">
        <v>11.02</v>
      </c>
      <c r="R60">
        <v>11.45</v>
      </c>
      <c r="S60">
        <v>11.06</v>
      </c>
      <c r="T60">
        <v>10.210000000000001</v>
      </c>
      <c r="U60">
        <v>10.32</v>
      </c>
      <c r="V60">
        <v>2.42</v>
      </c>
      <c r="W60">
        <v>7.92</v>
      </c>
      <c r="X60">
        <v>-12.41</v>
      </c>
    </row>
    <row r="61" spans="1:24" x14ac:dyDescent="0.25">
      <c r="A61" s="5" t="s">
        <v>144</v>
      </c>
      <c r="B61" s="5" t="s">
        <v>145</v>
      </c>
      <c r="C61" t="s">
        <v>67</v>
      </c>
      <c r="D61">
        <v>6.86</v>
      </c>
      <c r="E61">
        <v>11.98</v>
      </c>
      <c r="F61">
        <v>7.2</v>
      </c>
      <c r="G61">
        <v>6.94</v>
      </c>
      <c r="H61">
        <v>6.15</v>
      </c>
      <c r="I61">
        <v>6.6</v>
      </c>
      <c r="J61">
        <v>7.6</v>
      </c>
      <c r="K61">
        <v>8.6</v>
      </c>
      <c r="L61">
        <v>8.3699999999999992</v>
      </c>
      <c r="M61">
        <v>8.1199999999999992</v>
      </c>
      <c r="N61">
        <v>7.92</v>
      </c>
      <c r="O61">
        <v>7.7</v>
      </c>
      <c r="P61">
        <v>7.38</v>
      </c>
      <c r="Q61">
        <v>6.31</v>
      </c>
      <c r="R61">
        <v>6.72</v>
      </c>
      <c r="S61">
        <v>6.46</v>
      </c>
      <c r="T61">
        <v>5.99</v>
      </c>
      <c r="U61">
        <v>5.7</v>
      </c>
      <c r="V61">
        <v>1.31</v>
      </c>
      <c r="W61">
        <v>5.05</v>
      </c>
      <c r="X61">
        <v>-6.47</v>
      </c>
    </row>
    <row r="62" spans="1:24" x14ac:dyDescent="0.25">
      <c r="A62" s="5" t="s">
        <v>146</v>
      </c>
      <c r="B62" s="5" t="s">
        <v>147</v>
      </c>
      <c r="C62" t="s">
        <v>67</v>
      </c>
      <c r="D62">
        <v>5.13</v>
      </c>
      <c r="E62">
        <v>9.26</v>
      </c>
      <c r="F62">
        <v>6.98</v>
      </c>
      <c r="G62">
        <v>6.29</v>
      </c>
      <c r="H62">
        <v>6.02</v>
      </c>
      <c r="I62">
        <v>6.05</v>
      </c>
      <c r="J62">
        <v>6.74</v>
      </c>
      <c r="K62">
        <v>7.42</v>
      </c>
      <c r="L62">
        <v>7.31</v>
      </c>
      <c r="M62">
        <v>5.72</v>
      </c>
      <c r="N62">
        <v>5.63</v>
      </c>
      <c r="O62">
        <v>5.48</v>
      </c>
      <c r="P62">
        <v>5.0599999999999996</v>
      </c>
      <c r="Q62">
        <v>4.1100000000000003</v>
      </c>
      <c r="R62">
        <v>5.7</v>
      </c>
      <c r="S62">
        <v>5.05</v>
      </c>
      <c r="T62">
        <v>4.41</v>
      </c>
      <c r="U62">
        <v>4.2699999999999996</v>
      </c>
      <c r="V62">
        <v>0.97</v>
      </c>
      <c r="W62">
        <v>3.55</v>
      </c>
      <c r="X62">
        <v>-4.32</v>
      </c>
    </row>
    <row r="63" spans="1:24" x14ac:dyDescent="0.25">
      <c r="A63" s="5" t="s">
        <v>148</v>
      </c>
      <c r="B63" s="5" t="s">
        <v>148</v>
      </c>
      <c r="C63" t="s">
        <v>67</v>
      </c>
      <c r="D63">
        <v>3.64</v>
      </c>
      <c r="E63">
        <v>7.55</v>
      </c>
      <c r="F63">
        <v>5.33</v>
      </c>
      <c r="G63">
        <v>4.62</v>
      </c>
      <c r="H63">
        <v>4.03</v>
      </c>
      <c r="I63">
        <v>4.1100000000000003</v>
      </c>
      <c r="J63">
        <v>4.8</v>
      </c>
      <c r="K63">
        <v>5.32</v>
      </c>
      <c r="L63">
        <v>5.48</v>
      </c>
      <c r="M63">
        <v>5.72</v>
      </c>
      <c r="N63">
        <v>5.63</v>
      </c>
      <c r="O63">
        <v>5.48</v>
      </c>
      <c r="P63">
        <v>5.0599999999999996</v>
      </c>
      <c r="Q63">
        <v>4.1100000000000003</v>
      </c>
      <c r="R63">
        <v>5.7</v>
      </c>
      <c r="S63">
        <v>5.05</v>
      </c>
      <c r="T63">
        <v>4.41</v>
      </c>
      <c r="U63">
        <v>4.2699999999999996</v>
      </c>
      <c r="V63">
        <v>0.97</v>
      </c>
      <c r="W63">
        <v>3.55</v>
      </c>
      <c r="X63">
        <v>-4.32</v>
      </c>
    </row>
    <row r="64" spans="1:24" x14ac:dyDescent="0.25">
      <c r="A64" s="5" t="s">
        <v>149</v>
      </c>
      <c r="B64" s="5" t="s">
        <v>150</v>
      </c>
      <c r="C64" t="s">
        <v>67</v>
      </c>
      <c r="D64">
        <v>21.76</v>
      </c>
      <c r="E64">
        <v>29.9</v>
      </c>
      <c r="F64">
        <v>26.53</v>
      </c>
      <c r="G64">
        <v>27.16</v>
      </c>
      <c r="H64">
        <v>27.35</v>
      </c>
      <c r="I64">
        <v>26.43</v>
      </c>
      <c r="J64">
        <v>27.19</v>
      </c>
      <c r="K64">
        <v>27.45</v>
      </c>
      <c r="L64">
        <v>29.16</v>
      </c>
      <c r="M64">
        <v>30.14</v>
      </c>
      <c r="N64">
        <v>29.88</v>
      </c>
      <c r="O64">
        <v>28.23</v>
      </c>
      <c r="P64">
        <v>27.24</v>
      </c>
      <c r="Q64">
        <v>26.16</v>
      </c>
      <c r="R64">
        <v>30.83</v>
      </c>
      <c r="S64">
        <v>30.72</v>
      </c>
      <c r="T64">
        <v>29.4</v>
      </c>
      <c r="U64">
        <v>26.87</v>
      </c>
      <c r="V64">
        <v>27.3</v>
      </c>
      <c r="W64">
        <v>26.45</v>
      </c>
      <c r="X64">
        <v>26.79</v>
      </c>
    </row>
    <row r="65" spans="1:24" x14ac:dyDescent="0.25">
      <c r="A65" s="5" t="s">
        <v>151</v>
      </c>
      <c r="B65" s="5" t="s">
        <v>152</v>
      </c>
      <c r="C65" t="s">
        <v>67</v>
      </c>
      <c r="D65">
        <v>36.31</v>
      </c>
      <c r="E65">
        <v>44.81</v>
      </c>
      <c r="F65">
        <v>40.869999999999997</v>
      </c>
      <c r="G65">
        <v>40.130000000000003</v>
      </c>
      <c r="H65">
        <v>38.72</v>
      </c>
      <c r="I65">
        <v>37.11</v>
      </c>
      <c r="J65">
        <v>39.94</v>
      </c>
      <c r="K65">
        <v>40.049999999999997</v>
      </c>
      <c r="L65">
        <v>40.450000000000003</v>
      </c>
      <c r="M65">
        <v>43.16</v>
      </c>
      <c r="N65">
        <v>43.11</v>
      </c>
      <c r="O65">
        <v>39.96</v>
      </c>
      <c r="P65">
        <v>39.340000000000003</v>
      </c>
      <c r="Q65">
        <v>37.33</v>
      </c>
      <c r="R65">
        <v>49.78</v>
      </c>
      <c r="S65">
        <v>45.65</v>
      </c>
      <c r="T65">
        <v>43.23</v>
      </c>
      <c r="U65">
        <v>41.4</v>
      </c>
      <c r="V65">
        <v>40.159999999999997</v>
      </c>
      <c r="W65">
        <v>44.8</v>
      </c>
      <c r="X65">
        <v>34.81</v>
      </c>
    </row>
    <row r="66" spans="1:24" x14ac:dyDescent="0.25">
      <c r="A66" s="5" t="s">
        <v>153</v>
      </c>
      <c r="B66" s="5" t="s">
        <v>154</v>
      </c>
      <c r="C66" t="s">
        <v>67</v>
      </c>
      <c r="D66">
        <v>63.69</v>
      </c>
      <c r="E66">
        <v>55.19</v>
      </c>
      <c r="F66">
        <v>59.13</v>
      </c>
      <c r="G66">
        <v>59.87</v>
      </c>
      <c r="H66">
        <v>61.28</v>
      </c>
      <c r="I66">
        <v>62.89</v>
      </c>
      <c r="J66">
        <v>60.06</v>
      </c>
      <c r="K66">
        <v>59.95</v>
      </c>
      <c r="L66">
        <v>59.55</v>
      </c>
      <c r="M66">
        <v>56.84</v>
      </c>
      <c r="N66">
        <v>56.89</v>
      </c>
      <c r="O66">
        <v>60.04</v>
      </c>
      <c r="P66">
        <v>60.66</v>
      </c>
      <c r="Q66">
        <v>62.67</v>
      </c>
      <c r="R66">
        <v>50.22</v>
      </c>
      <c r="S66">
        <v>54.35</v>
      </c>
      <c r="T66">
        <v>56.77</v>
      </c>
      <c r="U66">
        <v>58.6</v>
      </c>
      <c r="V66">
        <v>59.84</v>
      </c>
      <c r="W66">
        <v>55.2</v>
      </c>
      <c r="X66">
        <v>65.19</v>
      </c>
    </row>
    <row r="67" spans="1:24" x14ac:dyDescent="0.25">
      <c r="A67" s="5" t="s">
        <v>155</v>
      </c>
      <c r="B67" s="5" t="s">
        <v>156</v>
      </c>
      <c r="C67" t="s">
        <v>67</v>
      </c>
      <c r="D67">
        <v>175.42</v>
      </c>
      <c r="E67">
        <v>123.18</v>
      </c>
      <c r="F67">
        <v>144.65</v>
      </c>
      <c r="G67">
        <v>149.19</v>
      </c>
      <c r="H67">
        <v>158.25</v>
      </c>
      <c r="I67">
        <v>169.47</v>
      </c>
      <c r="J67">
        <v>150.36000000000001</v>
      </c>
      <c r="K67">
        <v>149.66</v>
      </c>
      <c r="L67">
        <v>147.19999999999999</v>
      </c>
      <c r="M67">
        <v>131.72</v>
      </c>
      <c r="N67">
        <v>131.94999999999999</v>
      </c>
      <c r="O67">
        <v>150.22999999999999</v>
      </c>
      <c r="P67">
        <v>154.16999999999999</v>
      </c>
      <c r="Q67">
        <v>167.85</v>
      </c>
      <c r="R67">
        <v>100.9</v>
      </c>
      <c r="S67">
        <v>119.04</v>
      </c>
      <c r="T67">
        <v>131.32</v>
      </c>
      <c r="U67">
        <v>141.52000000000001</v>
      </c>
      <c r="V67">
        <v>149.02000000000001</v>
      </c>
      <c r="W67">
        <v>123.2</v>
      </c>
      <c r="X67">
        <v>187.29</v>
      </c>
    </row>
    <row r="68" spans="1:24" x14ac:dyDescent="0.25">
      <c r="A68" s="5" t="s">
        <v>303</v>
      </c>
      <c r="B68" s="5" t="s">
        <v>304</v>
      </c>
      <c r="C68" t="s">
        <v>67</v>
      </c>
      <c r="D68">
        <v>30.87</v>
      </c>
      <c r="E68">
        <v>31.15</v>
      </c>
      <c r="F68">
        <v>33.76</v>
      </c>
      <c r="G68">
        <v>32.270000000000003</v>
      </c>
      <c r="H68">
        <v>31.85</v>
      </c>
      <c r="I68">
        <v>31.55</v>
      </c>
      <c r="J68">
        <v>32.43</v>
      </c>
      <c r="K68">
        <v>33.340000000000003</v>
      </c>
      <c r="L68">
        <v>35.33</v>
      </c>
      <c r="M68">
        <v>34.39</v>
      </c>
      <c r="N68">
        <v>34.07</v>
      </c>
      <c r="O68">
        <v>34.19</v>
      </c>
      <c r="P68">
        <v>34.53</v>
      </c>
      <c r="Q68">
        <v>33.85</v>
      </c>
      <c r="R68">
        <v>34.450000000000003</v>
      </c>
      <c r="S68">
        <v>33.49</v>
      </c>
      <c r="T68">
        <v>33.090000000000003</v>
      </c>
      <c r="U68">
        <v>32.58</v>
      </c>
      <c r="V68">
        <v>33.74</v>
      </c>
      <c r="W68">
        <v>34.909999999999997</v>
      </c>
    </row>
    <row r="69" spans="1:24" x14ac:dyDescent="0.25">
      <c r="A69" s="5" t="s">
        <v>157</v>
      </c>
      <c r="B69" s="5" t="s">
        <v>158</v>
      </c>
      <c r="C69" t="s">
        <v>67</v>
      </c>
      <c r="D69">
        <v>21.75</v>
      </c>
      <c r="E69">
        <v>29.9</v>
      </c>
      <c r="F69">
        <v>26.53</v>
      </c>
      <c r="G69">
        <v>27.16</v>
      </c>
      <c r="H69">
        <v>27.35</v>
      </c>
      <c r="I69">
        <v>26.43</v>
      </c>
      <c r="J69">
        <v>27.19</v>
      </c>
      <c r="K69">
        <v>27.45</v>
      </c>
      <c r="L69">
        <v>29.16</v>
      </c>
      <c r="M69">
        <v>30.15</v>
      </c>
      <c r="N69">
        <v>29.88</v>
      </c>
      <c r="O69">
        <v>28.23</v>
      </c>
      <c r="P69">
        <v>27.24</v>
      </c>
      <c r="Q69">
        <v>26.15</v>
      </c>
      <c r="R69">
        <v>30.82</v>
      </c>
      <c r="S69">
        <v>30.72</v>
      </c>
      <c r="T69">
        <v>29.4</v>
      </c>
      <c r="U69">
        <v>26.87</v>
      </c>
      <c r="V69">
        <v>27.3</v>
      </c>
      <c r="W69">
        <v>26.45</v>
      </c>
    </row>
    <row r="70" spans="1:24" x14ac:dyDescent="0.25">
      <c r="A70" s="5" t="s">
        <v>159</v>
      </c>
      <c r="B70" s="5" t="s">
        <v>160</v>
      </c>
      <c r="C70" t="s">
        <v>67</v>
      </c>
      <c r="D70">
        <v>6.87</v>
      </c>
      <c r="E70">
        <v>11.98</v>
      </c>
      <c r="F70">
        <v>7.2</v>
      </c>
      <c r="G70">
        <v>6.94</v>
      </c>
      <c r="H70">
        <v>6.15</v>
      </c>
      <c r="I70">
        <v>6.6</v>
      </c>
      <c r="J70">
        <v>7.6</v>
      </c>
      <c r="K70">
        <v>8.6</v>
      </c>
      <c r="L70">
        <v>8.3699999999999992</v>
      </c>
      <c r="M70">
        <v>8.1199999999999992</v>
      </c>
      <c r="N70">
        <v>7.92</v>
      </c>
      <c r="O70">
        <v>7.7</v>
      </c>
      <c r="P70">
        <v>7.38</v>
      </c>
      <c r="Q70">
        <v>6.31</v>
      </c>
      <c r="R70">
        <v>6.72</v>
      </c>
      <c r="S70">
        <v>6.46</v>
      </c>
      <c r="T70">
        <v>5.99</v>
      </c>
      <c r="U70">
        <v>5.7</v>
      </c>
      <c r="V70">
        <v>1.31</v>
      </c>
      <c r="W70">
        <v>5.05</v>
      </c>
    </row>
    <row r="71" spans="1:24" x14ac:dyDescent="0.25">
      <c r="A71" s="5" t="s">
        <v>161</v>
      </c>
      <c r="B71" s="5" t="s">
        <v>162</v>
      </c>
      <c r="C71" t="s">
        <v>67</v>
      </c>
      <c r="D71">
        <v>12.99</v>
      </c>
      <c r="E71">
        <v>18.36</v>
      </c>
      <c r="F71">
        <v>13.28</v>
      </c>
      <c r="G71">
        <v>14.73</v>
      </c>
      <c r="H71">
        <v>13.9</v>
      </c>
      <c r="I71">
        <v>14.24</v>
      </c>
      <c r="J71">
        <v>15.45</v>
      </c>
      <c r="K71">
        <v>16.079999999999998</v>
      </c>
      <c r="L71">
        <v>16.22</v>
      </c>
      <c r="M71">
        <v>15.96</v>
      </c>
      <c r="N71">
        <v>15.62</v>
      </c>
      <c r="O71">
        <v>15.76</v>
      </c>
      <c r="P71">
        <v>16.260000000000002</v>
      </c>
      <c r="Q71">
        <v>15.51</v>
      </c>
      <c r="R71">
        <v>13.86</v>
      </c>
      <c r="S71">
        <v>13.69</v>
      </c>
      <c r="T71">
        <v>13.7</v>
      </c>
      <c r="U71">
        <v>13.67</v>
      </c>
      <c r="V71">
        <v>7.8</v>
      </c>
      <c r="W71">
        <v>14.78</v>
      </c>
    </row>
    <row r="72" spans="1:24" x14ac:dyDescent="0.25">
      <c r="A72" s="5" t="s">
        <v>163</v>
      </c>
      <c r="B72" s="5" t="s">
        <v>164</v>
      </c>
      <c r="C72" t="s">
        <v>67</v>
      </c>
      <c r="D72">
        <v>53.07</v>
      </c>
      <c r="E72">
        <v>63.06</v>
      </c>
      <c r="F72">
        <v>74.02</v>
      </c>
      <c r="G72">
        <v>66.5</v>
      </c>
      <c r="H72">
        <v>65.55</v>
      </c>
      <c r="I72">
        <v>62.22</v>
      </c>
      <c r="J72">
        <v>63.19</v>
      </c>
      <c r="K72">
        <v>61.81</v>
      </c>
      <c r="L72">
        <v>65.510000000000005</v>
      </c>
      <c r="M72">
        <v>70.510000000000005</v>
      </c>
      <c r="N72">
        <v>71.09</v>
      </c>
      <c r="O72">
        <v>71.13</v>
      </c>
      <c r="P72">
        <v>68.599999999999994</v>
      </c>
      <c r="Q72">
        <v>65.16</v>
      </c>
      <c r="R72">
        <v>84.83</v>
      </c>
      <c r="S72">
        <v>78.22</v>
      </c>
      <c r="T72">
        <v>73.67</v>
      </c>
      <c r="U72">
        <v>75</v>
      </c>
      <c r="V72">
        <v>74.56</v>
      </c>
      <c r="W72">
        <v>70.260000000000005</v>
      </c>
    </row>
    <row r="73" spans="1:24" x14ac:dyDescent="0.25">
      <c r="A73" s="5" t="s">
        <v>165</v>
      </c>
      <c r="B73" s="5" t="s">
        <v>166</v>
      </c>
      <c r="C73" t="s">
        <v>67</v>
      </c>
      <c r="D73">
        <v>78.25</v>
      </c>
      <c r="E73">
        <v>70.099999999999994</v>
      </c>
      <c r="F73">
        <v>73.47</v>
      </c>
      <c r="G73">
        <v>72.84</v>
      </c>
      <c r="H73">
        <v>72.650000000000006</v>
      </c>
      <c r="I73">
        <v>73.569999999999993</v>
      </c>
      <c r="J73">
        <v>72.81</v>
      </c>
      <c r="K73">
        <v>72.55</v>
      </c>
      <c r="L73">
        <v>70.849999999999994</v>
      </c>
      <c r="M73">
        <v>69.86</v>
      </c>
      <c r="N73">
        <v>70.12</v>
      </c>
      <c r="O73">
        <v>71.77</v>
      </c>
      <c r="P73">
        <v>72.760000000000005</v>
      </c>
      <c r="Q73">
        <v>73.849999999999994</v>
      </c>
      <c r="R73">
        <v>69.180000000000007</v>
      </c>
      <c r="S73">
        <v>69.28</v>
      </c>
      <c r="T73">
        <v>70.599999999999994</v>
      </c>
      <c r="U73">
        <v>73.13</v>
      </c>
      <c r="V73">
        <v>72.69</v>
      </c>
      <c r="W73">
        <v>73.55</v>
      </c>
    </row>
    <row r="74" spans="1:24" x14ac:dyDescent="0.25">
      <c r="A74" s="5" t="s">
        <v>167</v>
      </c>
      <c r="B74" s="5" t="s">
        <v>168</v>
      </c>
      <c r="C74" t="s">
        <v>67</v>
      </c>
      <c r="D74">
        <v>3.64</v>
      </c>
      <c r="E74">
        <v>7.55</v>
      </c>
      <c r="F74">
        <v>5.33</v>
      </c>
      <c r="G74">
        <v>4.62</v>
      </c>
      <c r="H74">
        <v>4.03</v>
      </c>
      <c r="I74">
        <v>4.1100000000000003</v>
      </c>
      <c r="J74">
        <v>4.8</v>
      </c>
      <c r="K74">
        <v>5.32</v>
      </c>
      <c r="L74">
        <v>5.48</v>
      </c>
      <c r="M74">
        <v>5.72</v>
      </c>
      <c r="N74">
        <v>5.63</v>
      </c>
      <c r="O74">
        <v>5.48</v>
      </c>
      <c r="P74">
        <v>5.0599999999999996</v>
      </c>
      <c r="Q74">
        <v>4.1100000000000003</v>
      </c>
      <c r="R74">
        <v>5.7</v>
      </c>
      <c r="S74">
        <v>5.05</v>
      </c>
      <c r="T74">
        <v>4.41</v>
      </c>
      <c r="U74">
        <v>4.2699999999999996</v>
      </c>
      <c r="V74">
        <v>0.97</v>
      </c>
      <c r="W74">
        <v>3.55</v>
      </c>
    </row>
    <row r="75" spans="1:24" x14ac:dyDescent="0.25">
      <c r="A75" s="5" t="s">
        <v>169</v>
      </c>
      <c r="B75" s="5" t="s">
        <v>170</v>
      </c>
      <c r="C75" t="s">
        <v>67</v>
      </c>
      <c r="D75">
        <v>8.76</v>
      </c>
      <c r="E75">
        <v>15.21</v>
      </c>
      <c r="F75">
        <v>12.61</v>
      </c>
      <c r="G75">
        <v>12.05</v>
      </c>
      <c r="H75">
        <v>10.9</v>
      </c>
      <c r="I75">
        <v>10.26</v>
      </c>
      <c r="J75">
        <v>11.53</v>
      </c>
      <c r="K75">
        <v>11.58</v>
      </c>
      <c r="L75">
        <v>13.59</v>
      </c>
      <c r="M75">
        <v>13.81</v>
      </c>
      <c r="N75">
        <v>13.29</v>
      </c>
      <c r="O75">
        <v>14.2</v>
      </c>
      <c r="P75">
        <v>14.18</v>
      </c>
      <c r="Q75">
        <v>12.36</v>
      </c>
      <c r="R75">
        <v>14.66</v>
      </c>
      <c r="S75">
        <v>14.15</v>
      </c>
      <c r="T75">
        <v>12.44</v>
      </c>
      <c r="U75">
        <v>12.67</v>
      </c>
      <c r="V75">
        <v>7.38</v>
      </c>
      <c r="W75">
        <v>13.53</v>
      </c>
    </row>
    <row r="76" spans="1:24" x14ac:dyDescent="0.25">
      <c r="A76" s="5" t="s">
        <v>171</v>
      </c>
      <c r="B76" s="5" t="s">
        <v>172</v>
      </c>
      <c r="C76" t="s">
        <v>67</v>
      </c>
      <c r="D76">
        <v>46.4</v>
      </c>
      <c r="E76">
        <v>63.92</v>
      </c>
      <c r="F76">
        <v>55.63</v>
      </c>
      <c r="G76">
        <v>55.09</v>
      </c>
      <c r="H76">
        <v>53.3</v>
      </c>
      <c r="I76">
        <v>50.44</v>
      </c>
      <c r="J76">
        <v>54.86</v>
      </c>
      <c r="K76">
        <v>55.21</v>
      </c>
      <c r="L76">
        <v>57.1</v>
      </c>
      <c r="M76">
        <v>61.78</v>
      </c>
      <c r="N76">
        <v>61.49</v>
      </c>
      <c r="O76">
        <v>55.68</v>
      </c>
      <c r="P76">
        <v>54.07</v>
      </c>
      <c r="Q76">
        <v>50.56</v>
      </c>
      <c r="R76">
        <v>71.95</v>
      </c>
      <c r="S76">
        <v>65.900000000000006</v>
      </c>
      <c r="T76">
        <v>61.23</v>
      </c>
      <c r="U76">
        <v>56.63</v>
      </c>
      <c r="V76">
        <v>55.24</v>
      </c>
      <c r="W76">
        <v>60.91</v>
      </c>
    </row>
    <row r="77" spans="1:24" x14ac:dyDescent="0.25">
      <c r="A77" s="5" t="s">
        <v>173</v>
      </c>
      <c r="B77" s="5" t="s">
        <v>174</v>
      </c>
      <c r="C77" t="s">
        <v>67</v>
      </c>
      <c r="D77">
        <v>102.25</v>
      </c>
      <c r="E77">
        <v>125.19</v>
      </c>
      <c r="F77">
        <v>120.26</v>
      </c>
      <c r="G77">
        <v>145.19999999999999</v>
      </c>
      <c r="H77">
        <v>166.86</v>
      </c>
      <c r="I77">
        <v>193.39</v>
      </c>
      <c r="J77">
        <v>176.86</v>
      </c>
      <c r="K77">
        <v>193.29</v>
      </c>
      <c r="L77">
        <v>133.59</v>
      </c>
      <c r="M77">
        <v>162.88</v>
      </c>
      <c r="N77">
        <v>181.16</v>
      </c>
      <c r="O77">
        <v>133.94</v>
      </c>
      <c r="P77">
        <v>127.53</v>
      </c>
      <c r="Q77">
        <v>143.61000000000001</v>
      </c>
      <c r="R77">
        <v>155.91999999999999</v>
      </c>
      <c r="S77">
        <v>126.2</v>
      </c>
      <c r="T77">
        <v>156.16</v>
      </c>
      <c r="U77">
        <v>140.6</v>
      </c>
      <c r="V77">
        <v>129.15</v>
      </c>
      <c r="W77">
        <v>113.75</v>
      </c>
    </row>
    <row r="78" spans="1:24" x14ac:dyDescent="0.25">
      <c r="A78" s="5" t="s">
        <v>175</v>
      </c>
      <c r="B78" s="5" t="s">
        <v>176</v>
      </c>
      <c r="C78" t="s">
        <v>67</v>
      </c>
      <c r="D78">
        <v>2288.1911</v>
      </c>
      <c r="E78">
        <v>2604.6648</v>
      </c>
      <c r="F78">
        <v>3802.0774000000001</v>
      </c>
      <c r="G78">
        <v>3738.8674000000001</v>
      </c>
      <c r="H78">
        <v>3882.5925999999999</v>
      </c>
      <c r="I78">
        <v>3216.7739999999999</v>
      </c>
      <c r="J78">
        <v>3352.65</v>
      </c>
      <c r="K78">
        <v>3192.8510999999999</v>
      </c>
      <c r="L78">
        <v>4367.7840000000006</v>
      </c>
      <c r="M78">
        <v>4051.139999999999</v>
      </c>
      <c r="N78">
        <v>3486.34</v>
      </c>
      <c r="O78">
        <v>3658.7330000000002</v>
      </c>
      <c r="P78">
        <v>2690.1619999999998</v>
      </c>
      <c r="Q78">
        <v>3229.4879999999998</v>
      </c>
      <c r="R78">
        <v>4867.5059999999994</v>
      </c>
      <c r="S78">
        <v>2756.130000000001</v>
      </c>
      <c r="T78">
        <v>2476.1880000000001</v>
      </c>
      <c r="U78">
        <v>2291.4839999999999</v>
      </c>
      <c r="V78">
        <v>5207.0399999999991</v>
      </c>
      <c r="W78">
        <v>6074.25</v>
      </c>
    </row>
    <row r="79" spans="1:24" x14ac:dyDescent="0.25">
      <c r="A79" s="5" t="s">
        <v>177</v>
      </c>
      <c r="B79" s="5" t="s">
        <v>178</v>
      </c>
      <c r="C79">
        <v>-6.1100000000000136</v>
      </c>
      <c r="D79">
        <v>9.5500000000000114</v>
      </c>
      <c r="E79">
        <v>0.23000000000001819</v>
      </c>
      <c r="F79">
        <v>-0.88999999999998636</v>
      </c>
      <c r="G79">
        <v>5.6399999999999864</v>
      </c>
      <c r="H79">
        <v>-1.7599999999999909</v>
      </c>
      <c r="I79">
        <v>-2.1000000000000232</v>
      </c>
      <c r="J79">
        <v>-2.29000000000002</v>
      </c>
      <c r="K79">
        <v>-1.9099999999999679</v>
      </c>
      <c r="L79">
        <v>-3.6000000000000232</v>
      </c>
      <c r="M79">
        <v>-2.1999999999999891</v>
      </c>
      <c r="N79">
        <v>-1.3000000000000109</v>
      </c>
      <c r="O79">
        <v>-1.0999999999999659</v>
      </c>
      <c r="P79">
        <v>-1.4000000000000341</v>
      </c>
      <c r="Q79">
        <v>-1.8000000000000109</v>
      </c>
      <c r="R79">
        <v>-4.7999999999999554</v>
      </c>
      <c r="S79">
        <v>0</v>
      </c>
      <c r="T79">
        <v>0</v>
      </c>
      <c r="U79">
        <v>-0.60000000000002274</v>
      </c>
      <c r="V79">
        <v>-21</v>
      </c>
      <c r="W79">
        <v>-30</v>
      </c>
    </row>
    <row r="80" spans="1:24" x14ac:dyDescent="0.25">
      <c r="A80" s="5" t="s">
        <v>179</v>
      </c>
      <c r="B80" s="5" t="s">
        <v>180</v>
      </c>
      <c r="C80" t="s">
        <v>67</v>
      </c>
      <c r="D80">
        <v>5.62</v>
      </c>
      <c r="E80">
        <v>-6.96</v>
      </c>
      <c r="F80">
        <v>6.6</v>
      </c>
      <c r="G80">
        <v>7</v>
      </c>
      <c r="H80">
        <v>5.72</v>
      </c>
      <c r="I80">
        <v>8.36</v>
      </c>
      <c r="J80">
        <v>5.87</v>
      </c>
      <c r="K80">
        <v>7.86</v>
      </c>
      <c r="L80">
        <v>6.15</v>
      </c>
      <c r="M80">
        <v>7.18</v>
      </c>
      <c r="N80">
        <v>5.98</v>
      </c>
      <c r="O80">
        <v>9.18</v>
      </c>
      <c r="P80">
        <v>14.36</v>
      </c>
      <c r="Q80">
        <v>25.51</v>
      </c>
      <c r="R80">
        <v>8.74</v>
      </c>
      <c r="S80">
        <v>12.66</v>
      </c>
      <c r="T80">
        <v>8.7200000000000006</v>
      </c>
      <c r="U80">
        <v>4.6399999999999997</v>
      </c>
      <c r="V80">
        <v>15.67</v>
      </c>
      <c r="W80">
        <v>9.39</v>
      </c>
    </row>
    <row r="81" spans="1:23" x14ac:dyDescent="0.25">
      <c r="A81" s="5" t="s">
        <v>181</v>
      </c>
      <c r="B81" s="5" t="s">
        <v>182</v>
      </c>
      <c r="C81" t="s">
        <v>67</v>
      </c>
      <c r="D81">
        <v>1.75</v>
      </c>
      <c r="E81">
        <v>2.21</v>
      </c>
      <c r="F81">
        <v>6.44</v>
      </c>
      <c r="G81">
        <v>7.03</v>
      </c>
      <c r="H81">
        <v>6.65</v>
      </c>
      <c r="I81">
        <v>7.36</v>
      </c>
      <c r="J81">
        <v>6.63</v>
      </c>
      <c r="K81">
        <v>7.06</v>
      </c>
      <c r="L81">
        <v>6.44</v>
      </c>
      <c r="M81">
        <v>7.45</v>
      </c>
      <c r="N81">
        <v>9.84</v>
      </c>
      <c r="O81">
        <v>16.350000000000001</v>
      </c>
      <c r="P81">
        <v>16.2</v>
      </c>
      <c r="Q81">
        <v>15.64</v>
      </c>
      <c r="R81">
        <v>10.039999999999999</v>
      </c>
      <c r="S81">
        <v>8.67</v>
      </c>
      <c r="T81">
        <v>9.68</v>
      </c>
      <c r="U81">
        <v>9.9</v>
      </c>
      <c r="V81" t="s">
        <v>67</v>
      </c>
      <c r="W81" t="s">
        <v>67</v>
      </c>
    </row>
    <row r="82" spans="1:23" x14ac:dyDescent="0.25">
      <c r="A82" s="5" t="s">
        <v>183</v>
      </c>
      <c r="B82" s="5" t="s">
        <v>184</v>
      </c>
      <c r="C82" t="s">
        <v>67</v>
      </c>
      <c r="D82">
        <v>3.6</v>
      </c>
      <c r="E82">
        <v>4.1399999999999997</v>
      </c>
      <c r="F82">
        <v>6.71</v>
      </c>
      <c r="G82">
        <v>6.96</v>
      </c>
      <c r="H82">
        <v>6.79</v>
      </c>
      <c r="I82">
        <v>7.08</v>
      </c>
      <c r="J82">
        <v>6.61</v>
      </c>
      <c r="K82">
        <v>7.27</v>
      </c>
      <c r="L82">
        <v>8.57</v>
      </c>
      <c r="M82">
        <v>12.44</v>
      </c>
      <c r="N82">
        <v>12.75</v>
      </c>
      <c r="O82">
        <v>14.09</v>
      </c>
      <c r="P82">
        <v>14</v>
      </c>
      <c r="Q82">
        <v>12.05</v>
      </c>
      <c r="R82">
        <v>10.09</v>
      </c>
      <c r="S82">
        <v>10.220000000000001</v>
      </c>
      <c r="T82" t="s">
        <v>67</v>
      </c>
      <c r="U82" t="s">
        <v>67</v>
      </c>
      <c r="V82" t="s">
        <v>67</v>
      </c>
      <c r="W82" t="s">
        <v>67</v>
      </c>
    </row>
    <row r="83" spans="1:23" x14ac:dyDescent="0.25">
      <c r="A83" s="5" t="s">
        <v>185</v>
      </c>
      <c r="B83" s="5" t="s">
        <v>186</v>
      </c>
      <c r="C83" t="s">
        <v>67</v>
      </c>
      <c r="D83">
        <v>5.34</v>
      </c>
      <c r="E83">
        <v>5.38</v>
      </c>
      <c r="F83">
        <v>6.99</v>
      </c>
      <c r="G83">
        <v>7.77</v>
      </c>
      <c r="H83">
        <v>9.6199999999999992</v>
      </c>
      <c r="I83">
        <v>9.92</v>
      </c>
      <c r="J83">
        <v>10.35</v>
      </c>
      <c r="K83">
        <v>10.63</v>
      </c>
      <c r="L83">
        <v>10.31</v>
      </c>
      <c r="M83">
        <v>11.26</v>
      </c>
      <c r="N83">
        <v>11.49</v>
      </c>
      <c r="O83" t="s">
        <v>67</v>
      </c>
      <c r="P83" t="s">
        <v>67</v>
      </c>
      <c r="Q83" t="s">
        <v>67</v>
      </c>
      <c r="R83" t="s">
        <v>67</v>
      </c>
      <c r="S83" t="s">
        <v>67</v>
      </c>
      <c r="T83" t="s">
        <v>67</v>
      </c>
      <c r="U83" t="s">
        <v>67</v>
      </c>
      <c r="V83" t="s">
        <v>67</v>
      </c>
      <c r="W83" t="s">
        <v>67</v>
      </c>
    </row>
    <row r="84" spans="1:23" x14ac:dyDescent="0.25">
      <c r="A84" s="5" t="s">
        <v>187</v>
      </c>
      <c r="B84" s="5" t="s">
        <v>188</v>
      </c>
      <c r="C84" t="s">
        <v>67</v>
      </c>
      <c r="D84">
        <v>-39.46</v>
      </c>
      <c r="E84">
        <v>54.84</v>
      </c>
      <c r="F84">
        <v>10.54</v>
      </c>
      <c r="G84">
        <v>20.76</v>
      </c>
      <c r="H84">
        <v>-1.52</v>
      </c>
      <c r="I84">
        <v>-5.83</v>
      </c>
      <c r="J84">
        <v>-6.51</v>
      </c>
      <c r="K84">
        <v>10.84</v>
      </c>
      <c r="L84">
        <v>9.48</v>
      </c>
      <c r="M84">
        <v>9.81</v>
      </c>
      <c r="N84">
        <v>8.98</v>
      </c>
      <c r="O84">
        <v>14.01</v>
      </c>
      <c r="P84">
        <v>33.630000000000003</v>
      </c>
      <c r="Q84">
        <v>17.96</v>
      </c>
      <c r="R84">
        <v>13.16</v>
      </c>
      <c r="S84">
        <v>21.39</v>
      </c>
      <c r="T84">
        <v>14.3</v>
      </c>
      <c r="U84">
        <v>356.68</v>
      </c>
      <c r="V84">
        <v>-70.09</v>
      </c>
      <c r="W84">
        <v>-185.36</v>
      </c>
    </row>
    <row r="85" spans="1:23" x14ac:dyDescent="0.25">
      <c r="A85" s="5" t="s">
        <v>189</v>
      </c>
      <c r="B85" s="5" t="s">
        <v>190</v>
      </c>
      <c r="C85" t="s">
        <v>67</v>
      </c>
      <c r="D85">
        <v>8.64</v>
      </c>
      <c r="E85">
        <v>28.71</v>
      </c>
      <c r="F85">
        <v>9.93</v>
      </c>
      <c r="G85">
        <v>4.47</v>
      </c>
      <c r="H85">
        <v>-4.62</v>
      </c>
      <c r="I85">
        <v>-0.5</v>
      </c>
      <c r="J85">
        <v>4.5999999999999996</v>
      </c>
      <c r="K85">
        <v>10.039999999999999</v>
      </c>
      <c r="L85">
        <v>9.42</v>
      </c>
      <c r="M85">
        <v>10.93</v>
      </c>
      <c r="N85">
        <v>18.87</v>
      </c>
      <c r="O85">
        <v>21.87</v>
      </c>
      <c r="P85">
        <v>21.58</v>
      </c>
      <c r="Q85">
        <v>17.5</v>
      </c>
      <c r="R85">
        <v>16.28</v>
      </c>
      <c r="S85">
        <v>130.79</v>
      </c>
      <c r="T85">
        <v>100.3</v>
      </c>
      <c r="U85">
        <v>33.74</v>
      </c>
      <c r="V85" t="s">
        <v>67</v>
      </c>
      <c r="W85" t="s">
        <v>67</v>
      </c>
    </row>
    <row r="86" spans="1:23" x14ac:dyDescent="0.25">
      <c r="A86" s="5" t="s">
        <v>191</v>
      </c>
      <c r="B86" s="5" t="s">
        <v>192</v>
      </c>
      <c r="C86" t="s">
        <v>67</v>
      </c>
      <c r="D86">
        <v>9.0299999999999994</v>
      </c>
      <c r="E86">
        <v>15.76</v>
      </c>
      <c r="F86">
        <v>3.49</v>
      </c>
      <c r="G86">
        <v>3.55</v>
      </c>
      <c r="H86">
        <v>1.29</v>
      </c>
      <c r="I86">
        <v>3.56</v>
      </c>
      <c r="J86">
        <v>6.52</v>
      </c>
      <c r="K86">
        <v>10.62</v>
      </c>
      <c r="L86">
        <v>15.18</v>
      </c>
      <c r="M86">
        <v>16.88</v>
      </c>
      <c r="N86">
        <v>17.55</v>
      </c>
      <c r="O86">
        <v>20.03</v>
      </c>
      <c r="P86">
        <v>20.09</v>
      </c>
      <c r="Q86">
        <v>84.7</v>
      </c>
      <c r="R86">
        <v>67.09</v>
      </c>
      <c r="S86">
        <v>27.38</v>
      </c>
      <c r="T86" t="s">
        <v>67</v>
      </c>
      <c r="U86" t="s">
        <v>67</v>
      </c>
      <c r="V86" t="s">
        <v>67</v>
      </c>
      <c r="W86" t="s">
        <v>67</v>
      </c>
    </row>
    <row r="87" spans="1:23" x14ac:dyDescent="0.25">
      <c r="A87" s="5" t="s">
        <v>193</v>
      </c>
      <c r="B87" s="5" t="s">
        <v>194</v>
      </c>
      <c r="C87" t="s">
        <v>67</v>
      </c>
      <c r="D87">
        <v>6.3</v>
      </c>
      <c r="E87">
        <v>11.14</v>
      </c>
      <c r="F87">
        <v>7.06</v>
      </c>
      <c r="G87">
        <v>9.3699999999999992</v>
      </c>
      <c r="H87">
        <v>9.09</v>
      </c>
      <c r="I87">
        <v>10.55</v>
      </c>
      <c r="J87">
        <v>13.28</v>
      </c>
      <c r="K87">
        <v>15.36</v>
      </c>
      <c r="L87">
        <v>49.94</v>
      </c>
      <c r="M87">
        <v>41.98</v>
      </c>
      <c r="N87">
        <v>22.47</v>
      </c>
      <c r="O87" t="s">
        <v>67</v>
      </c>
      <c r="P87" t="s">
        <v>67</v>
      </c>
      <c r="Q87" t="s">
        <v>67</v>
      </c>
      <c r="R87" t="s">
        <v>67</v>
      </c>
      <c r="S87" t="s">
        <v>67</v>
      </c>
      <c r="T87" t="s">
        <v>67</v>
      </c>
      <c r="U87" t="s">
        <v>67</v>
      </c>
      <c r="V87" t="s">
        <v>67</v>
      </c>
      <c r="W87" t="s">
        <v>67</v>
      </c>
    </row>
    <row r="88" spans="1:23" x14ac:dyDescent="0.25">
      <c r="A88" s="5" t="s">
        <v>195</v>
      </c>
      <c r="B88" s="5" t="s">
        <v>196</v>
      </c>
      <c r="C88" t="s">
        <v>67</v>
      </c>
      <c r="D88">
        <v>1.85</v>
      </c>
      <c r="E88">
        <v>0.56000000000000005</v>
      </c>
      <c r="F88">
        <v>6.05</v>
      </c>
      <c r="G88">
        <v>5.86</v>
      </c>
      <c r="H88">
        <v>17.829999999999998</v>
      </c>
      <c r="I88">
        <v>5.03</v>
      </c>
      <c r="J88">
        <v>3.01</v>
      </c>
      <c r="K88">
        <v>1.68</v>
      </c>
      <c r="L88">
        <v>1.26</v>
      </c>
      <c r="M88">
        <v>1.1100000000000001</v>
      </c>
      <c r="N88">
        <v>0.99</v>
      </c>
      <c r="O88">
        <v>0.76</v>
      </c>
      <c r="P88">
        <v>0.75</v>
      </c>
      <c r="Q88">
        <v>0.22</v>
      </c>
      <c r="R88">
        <v>0.36</v>
      </c>
      <c r="S88">
        <v>0.72</v>
      </c>
      <c r="T88" t="s">
        <v>67</v>
      </c>
      <c r="U88" t="s">
        <v>67</v>
      </c>
      <c r="V88" t="s">
        <v>67</v>
      </c>
      <c r="W88" t="s">
        <v>67</v>
      </c>
    </row>
    <row r="89" spans="1:23" x14ac:dyDescent="0.25">
      <c r="A89" s="5" t="s">
        <v>197</v>
      </c>
      <c r="B89" s="5" t="s">
        <v>198</v>
      </c>
      <c r="C89" t="s">
        <v>67</v>
      </c>
      <c r="D89">
        <v>-25.28</v>
      </c>
      <c r="E89">
        <v>28.62</v>
      </c>
      <c r="F89">
        <v>-3.87</v>
      </c>
      <c r="G89">
        <v>13.38</v>
      </c>
      <c r="H89">
        <v>3.19</v>
      </c>
      <c r="I89">
        <v>-0.1</v>
      </c>
      <c r="J89">
        <v>1.69</v>
      </c>
      <c r="K89">
        <v>6.93</v>
      </c>
      <c r="L89">
        <v>7.87</v>
      </c>
      <c r="M89">
        <v>9.5399999999999991</v>
      </c>
      <c r="N89">
        <v>5.01</v>
      </c>
      <c r="O89">
        <v>5.84</v>
      </c>
      <c r="P89">
        <v>19.87</v>
      </c>
      <c r="Q89">
        <v>40.409999999999997</v>
      </c>
      <c r="R89">
        <v>10.17</v>
      </c>
      <c r="S89">
        <v>12.53</v>
      </c>
      <c r="T89">
        <v>8.9700000000000006</v>
      </c>
      <c r="U89">
        <v>83.3</v>
      </c>
      <c r="V89">
        <v>-38.92</v>
      </c>
      <c r="W89">
        <v>-1621.84</v>
      </c>
    </row>
    <row r="90" spans="1:23" x14ac:dyDescent="0.25">
      <c r="A90" s="5" t="s">
        <v>199</v>
      </c>
      <c r="B90" s="5" t="s">
        <v>200</v>
      </c>
      <c r="C90" t="s">
        <v>67</v>
      </c>
      <c r="D90">
        <v>-0.18</v>
      </c>
      <c r="E90">
        <v>12.71</v>
      </c>
      <c r="F90">
        <v>4.2300000000000004</v>
      </c>
      <c r="G90">
        <v>5.49</v>
      </c>
      <c r="H90">
        <v>1.59</v>
      </c>
      <c r="I90">
        <v>2.84</v>
      </c>
      <c r="J90">
        <v>5.5</v>
      </c>
      <c r="K90">
        <v>8.11</v>
      </c>
      <c r="L90">
        <v>7.47</v>
      </c>
      <c r="M90">
        <v>6.8</v>
      </c>
      <c r="N90">
        <v>10.24</v>
      </c>
      <c r="O90">
        <v>22.04</v>
      </c>
      <c r="P90">
        <v>23.48</v>
      </c>
      <c r="Q90">
        <v>21.04</v>
      </c>
      <c r="R90">
        <v>10.56</v>
      </c>
      <c r="S90">
        <v>34.93</v>
      </c>
      <c r="T90">
        <v>17.78</v>
      </c>
      <c r="U90">
        <v>-525.82000000000005</v>
      </c>
      <c r="V90" t="s">
        <v>67</v>
      </c>
      <c r="W90" t="s">
        <v>67</v>
      </c>
    </row>
    <row r="91" spans="1:23" x14ac:dyDescent="0.25">
      <c r="A91" s="5" t="s">
        <v>201</v>
      </c>
      <c r="B91" s="5" t="s">
        <v>202</v>
      </c>
      <c r="C91" t="s">
        <v>67</v>
      </c>
      <c r="D91">
        <v>3.21</v>
      </c>
      <c r="E91">
        <v>8.24</v>
      </c>
      <c r="F91">
        <v>2.86</v>
      </c>
      <c r="G91">
        <v>5.0199999999999996</v>
      </c>
      <c r="H91">
        <v>3.92</v>
      </c>
      <c r="I91">
        <v>5.19</v>
      </c>
      <c r="J91">
        <v>6.21</v>
      </c>
      <c r="K91">
        <v>7.04</v>
      </c>
      <c r="L91">
        <v>9.6300000000000008</v>
      </c>
      <c r="M91">
        <v>16.13</v>
      </c>
      <c r="N91">
        <v>16.260000000000002</v>
      </c>
      <c r="O91">
        <v>17.760000000000002</v>
      </c>
      <c r="P91">
        <v>18.39</v>
      </c>
      <c r="Q91">
        <v>31.08</v>
      </c>
      <c r="R91">
        <v>15.21</v>
      </c>
      <c r="S91">
        <v>-311.19</v>
      </c>
      <c r="T91" t="s">
        <v>67</v>
      </c>
      <c r="U91" t="s">
        <v>67</v>
      </c>
      <c r="V91" t="s">
        <v>67</v>
      </c>
      <c r="W91" t="s">
        <v>67</v>
      </c>
    </row>
    <row r="92" spans="1:23" x14ac:dyDescent="0.25">
      <c r="A92" s="5" t="s">
        <v>203</v>
      </c>
      <c r="B92" s="5" t="s">
        <v>204</v>
      </c>
      <c r="C92" t="s">
        <v>67</v>
      </c>
      <c r="D92">
        <v>4.2</v>
      </c>
      <c r="E92">
        <v>7.23</v>
      </c>
      <c r="F92">
        <v>4.95</v>
      </c>
      <c r="G92">
        <v>7.32</v>
      </c>
      <c r="H92">
        <v>10.029999999999999</v>
      </c>
      <c r="I92">
        <v>10.72</v>
      </c>
      <c r="J92">
        <v>11.99</v>
      </c>
      <c r="K92">
        <v>12.71</v>
      </c>
      <c r="L92">
        <v>20.350000000000001</v>
      </c>
      <c r="M92">
        <v>15.67</v>
      </c>
      <c r="N92">
        <v>-147.47</v>
      </c>
      <c r="O92" t="s">
        <v>67</v>
      </c>
      <c r="P92" t="s">
        <v>67</v>
      </c>
      <c r="Q92" t="s">
        <v>67</v>
      </c>
      <c r="R92" t="s">
        <v>67</v>
      </c>
      <c r="S92" t="s">
        <v>67</v>
      </c>
      <c r="T92" t="s">
        <v>67</v>
      </c>
      <c r="U92" t="s">
        <v>67</v>
      </c>
      <c r="V92" t="s">
        <v>67</v>
      </c>
      <c r="W92" t="s">
        <v>67</v>
      </c>
    </row>
    <row r="93" spans="1:23" x14ac:dyDescent="0.25">
      <c r="A93" s="5" t="s">
        <v>205</v>
      </c>
      <c r="B93" s="5" t="s">
        <v>206</v>
      </c>
      <c r="C93" t="s">
        <v>67</v>
      </c>
      <c r="D93">
        <v>-9.34</v>
      </c>
      <c r="E93">
        <v>-31.44</v>
      </c>
      <c r="F93">
        <v>1.4</v>
      </c>
      <c r="G93">
        <v>-1.93</v>
      </c>
      <c r="H93">
        <v>20.02</v>
      </c>
      <c r="I93">
        <v>-4.7</v>
      </c>
      <c r="J93">
        <v>4.2300000000000004</v>
      </c>
      <c r="K93">
        <v>-27.36</v>
      </c>
      <c r="L93">
        <v>6.54</v>
      </c>
      <c r="M93">
        <v>15.35</v>
      </c>
      <c r="N93">
        <v>-5.13</v>
      </c>
      <c r="O93">
        <v>35.5</v>
      </c>
      <c r="P93">
        <v>-17.09</v>
      </c>
      <c r="Q93">
        <v>-34.06</v>
      </c>
      <c r="R93">
        <v>73.72</v>
      </c>
      <c r="S93">
        <v>11.31</v>
      </c>
      <c r="T93">
        <v>8.06</v>
      </c>
      <c r="U93">
        <v>-56.08</v>
      </c>
      <c r="V93">
        <v>-20.53</v>
      </c>
      <c r="W93">
        <v>3.55</v>
      </c>
    </row>
    <row r="94" spans="1:23" x14ac:dyDescent="0.25">
      <c r="A94" s="5" t="s">
        <v>207</v>
      </c>
      <c r="B94" s="5" t="s">
        <v>208</v>
      </c>
      <c r="C94" t="s">
        <v>67</v>
      </c>
      <c r="D94">
        <v>-13.13</v>
      </c>
      <c r="E94">
        <v>-10.66</v>
      </c>
      <c r="F94">
        <v>6.5</v>
      </c>
      <c r="G94">
        <v>4.46</v>
      </c>
      <c r="H94">
        <v>6.52</v>
      </c>
      <c r="I94">
        <v>-9.2799999999999994</v>
      </c>
      <c r="J94">
        <v>-5.53</v>
      </c>
      <c r="K94">
        <v>-1.82</v>
      </c>
      <c r="L94">
        <v>5.59</v>
      </c>
      <c r="M94">
        <v>15.24</v>
      </c>
      <c r="N94">
        <v>4.43</v>
      </c>
      <c r="O94">
        <v>-5.22</v>
      </c>
      <c r="P94">
        <v>7.52</v>
      </c>
      <c r="Q94">
        <v>16.989999999999998</v>
      </c>
      <c r="R94">
        <v>31.03</v>
      </c>
      <c r="S94">
        <v>-12.24</v>
      </c>
      <c r="T94">
        <v>-22.85</v>
      </c>
      <c r="U94">
        <v>-24.35</v>
      </c>
      <c r="V94" t="s">
        <v>67</v>
      </c>
      <c r="W94" t="s">
        <v>67</v>
      </c>
    </row>
    <row r="95" spans="1:23" x14ac:dyDescent="0.25">
      <c r="A95" s="5" t="s">
        <v>209</v>
      </c>
      <c r="B95" s="5" t="s">
        <v>210</v>
      </c>
      <c r="C95" t="s">
        <v>67</v>
      </c>
      <c r="D95">
        <v>-4.26</v>
      </c>
      <c r="E95">
        <v>-3.33</v>
      </c>
      <c r="F95">
        <v>3.8</v>
      </c>
      <c r="G95">
        <v>-1.95</v>
      </c>
      <c r="H95">
        <v>-0.25</v>
      </c>
      <c r="I95">
        <v>-1.19</v>
      </c>
      <c r="J95">
        <v>-1.27</v>
      </c>
      <c r="K95">
        <v>4.9800000000000004</v>
      </c>
      <c r="L95">
        <v>7.03</v>
      </c>
      <c r="M95">
        <v>-1.0900000000000001</v>
      </c>
      <c r="N95">
        <v>10.59</v>
      </c>
      <c r="O95">
        <v>13.88</v>
      </c>
      <c r="P95">
        <v>8.39</v>
      </c>
      <c r="Q95">
        <v>0.59</v>
      </c>
      <c r="R95">
        <v>3.3</v>
      </c>
      <c r="S95">
        <v>-10.74</v>
      </c>
      <c r="T95" t="s">
        <v>67</v>
      </c>
      <c r="U95" t="s">
        <v>67</v>
      </c>
      <c r="V95" t="s">
        <v>67</v>
      </c>
      <c r="W95" t="s">
        <v>67</v>
      </c>
    </row>
    <row r="96" spans="1:23" x14ac:dyDescent="0.25">
      <c r="A96" s="5" t="s">
        <v>211</v>
      </c>
      <c r="B96" s="5" t="s">
        <v>212</v>
      </c>
      <c r="C96" t="s">
        <v>67</v>
      </c>
      <c r="D96">
        <v>-2.72</v>
      </c>
      <c r="E96">
        <v>-2.2999999999999998</v>
      </c>
      <c r="F96">
        <v>4.3899999999999997</v>
      </c>
      <c r="G96">
        <v>2.54</v>
      </c>
      <c r="H96">
        <v>-0.67</v>
      </c>
      <c r="I96">
        <v>4.7</v>
      </c>
      <c r="J96">
        <v>6.3</v>
      </c>
      <c r="K96">
        <v>6.68</v>
      </c>
      <c r="L96">
        <v>3.81</v>
      </c>
      <c r="M96">
        <v>1.1000000000000001</v>
      </c>
      <c r="N96">
        <v>-7.0000000000000007E-2</v>
      </c>
      <c r="O96" t="s">
        <v>67</v>
      </c>
      <c r="P96" t="s">
        <v>67</v>
      </c>
      <c r="Q96" t="s">
        <v>67</v>
      </c>
      <c r="R96" t="s">
        <v>67</v>
      </c>
      <c r="S96" t="s">
        <v>67</v>
      </c>
      <c r="T96" t="s">
        <v>67</v>
      </c>
      <c r="U96" t="s">
        <v>67</v>
      </c>
      <c r="V96" t="s">
        <v>67</v>
      </c>
      <c r="W96" t="s">
        <v>67</v>
      </c>
    </row>
    <row r="97" spans="1:24" x14ac:dyDescent="0.25">
      <c r="A97" s="5" t="s">
        <v>213</v>
      </c>
      <c r="B97" s="5" t="s">
        <v>214</v>
      </c>
      <c r="C97" t="s">
        <v>67</v>
      </c>
      <c r="D97">
        <v>158.1</v>
      </c>
      <c r="E97">
        <v>1579</v>
      </c>
      <c r="F97">
        <v>1074</v>
      </c>
      <c r="G97">
        <v>2121</v>
      </c>
      <c r="H97">
        <v>2607</v>
      </c>
      <c r="I97">
        <v>3025</v>
      </c>
      <c r="J97">
        <v>2545</v>
      </c>
      <c r="K97">
        <v>2755</v>
      </c>
      <c r="L97">
        <v>1334</v>
      </c>
      <c r="M97">
        <v>1852</v>
      </c>
      <c r="N97">
        <v>1973</v>
      </c>
      <c r="O97">
        <v>994.5</v>
      </c>
      <c r="P97">
        <v>775.9</v>
      </c>
      <c r="Q97">
        <v>965.2</v>
      </c>
      <c r="R97">
        <v>822.3</v>
      </c>
      <c r="S97">
        <v>473.3</v>
      </c>
      <c r="T97">
        <v>739.2</v>
      </c>
      <c r="U97">
        <v>490.3</v>
      </c>
      <c r="V97">
        <v>374.4</v>
      </c>
      <c r="W97">
        <v>177.8</v>
      </c>
      <c r="X97">
        <v>-213.3</v>
      </c>
    </row>
  </sheetData>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W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10" customWidth="1"/>
    <col min="13" max="13" width="20" customWidth="1"/>
    <col min="14" max="14" width="19" customWidth="1"/>
    <col min="15" max="16" width="20" customWidth="1"/>
    <col min="17" max="17" width="19" customWidth="1"/>
    <col min="18" max="18" width="20" customWidth="1"/>
    <col min="19" max="20" width="10" customWidth="1"/>
    <col min="21" max="21" width="20" customWidth="1"/>
    <col min="22" max="23" width="10" customWidth="1"/>
  </cols>
  <sheetData>
    <row r="1" spans="1:23" ht="18.75" customHeight="1" x14ac:dyDescent="0.3">
      <c r="A1" s="1" t="s">
        <v>1855</v>
      </c>
      <c r="B1" s="2" t="s">
        <v>1856</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1857</v>
      </c>
      <c r="C4" s="5" t="s">
        <v>9</v>
      </c>
      <c r="D4" s="5"/>
      <c r="E4" t="s">
        <v>1858</v>
      </c>
      <c r="G4" t="s">
        <v>333</v>
      </c>
      <c r="H4" t="s">
        <v>220</v>
      </c>
      <c r="J4" t="s">
        <v>21</v>
      </c>
      <c r="L4" t="s">
        <v>1337</v>
      </c>
    </row>
    <row r="5" spans="1:23" x14ac:dyDescent="0.25">
      <c r="A5" s="5" t="s">
        <v>15</v>
      </c>
      <c r="B5" t="s">
        <v>1859</v>
      </c>
      <c r="C5" s="5" t="s">
        <v>17</v>
      </c>
      <c r="D5" s="5"/>
      <c r="E5" t="s">
        <v>1860</v>
      </c>
      <c r="G5" t="s">
        <v>678</v>
      </c>
      <c r="H5" t="s">
        <v>12</v>
      </c>
    </row>
    <row r="6" spans="1:23" x14ac:dyDescent="0.25">
      <c r="A6" s="5" t="s">
        <v>23</v>
      </c>
      <c r="B6" t="s">
        <v>1861</v>
      </c>
      <c r="C6" s="5" t="s">
        <v>25</v>
      </c>
      <c r="D6" s="5"/>
      <c r="E6" t="s">
        <v>1862</v>
      </c>
      <c r="G6" t="s">
        <v>403</v>
      </c>
      <c r="H6" t="s">
        <v>20</v>
      </c>
    </row>
    <row r="7" spans="1:23" x14ac:dyDescent="0.25">
      <c r="A7" s="5" t="s">
        <v>29</v>
      </c>
      <c r="B7" t="s">
        <v>277</v>
      </c>
      <c r="C7" s="5" t="s">
        <v>31</v>
      </c>
      <c r="D7" s="5"/>
      <c r="E7" t="s">
        <v>1863</v>
      </c>
      <c r="G7" t="s">
        <v>479</v>
      </c>
      <c r="H7" t="s">
        <v>28</v>
      </c>
    </row>
    <row r="8" spans="1:23" x14ac:dyDescent="0.25">
      <c r="A8" s="5" t="s">
        <v>35</v>
      </c>
      <c r="B8" t="s">
        <v>36</v>
      </c>
      <c r="C8" s="5" t="s">
        <v>37</v>
      </c>
      <c r="D8" s="5"/>
      <c r="E8" t="s">
        <v>1705</v>
      </c>
      <c r="G8" t="s">
        <v>683</v>
      </c>
      <c r="H8" t="s">
        <v>454</v>
      </c>
    </row>
    <row r="9" spans="1:23" x14ac:dyDescent="0.25">
      <c r="A9" s="5" t="s">
        <v>41</v>
      </c>
      <c r="B9" t="s">
        <v>42</v>
      </c>
      <c r="C9" s="5" t="s">
        <v>43</v>
      </c>
      <c r="D9" s="5"/>
      <c r="E9" t="s">
        <v>1864</v>
      </c>
      <c r="G9" t="s">
        <v>385</v>
      </c>
      <c r="H9" t="s">
        <v>34</v>
      </c>
    </row>
    <row r="10" spans="1:23" x14ac:dyDescent="0.25">
      <c r="A10" s="5" t="s">
        <v>45</v>
      </c>
      <c r="B10" t="s">
        <v>611</v>
      </c>
      <c r="C10" s="5" t="s">
        <v>47</v>
      </c>
      <c r="D10" s="5"/>
      <c r="E10" t="s">
        <v>1865</v>
      </c>
      <c r="G10" t="s">
        <v>642</v>
      </c>
      <c r="H10" t="s">
        <v>40</v>
      </c>
    </row>
    <row r="11" spans="1:23" x14ac:dyDescent="0.25">
      <c r="A11" s="5" t="s">
        <v>49</v>
      </c>
      <c r="B11" t="s">
        <v>613</v>
      </c>
    </row>
    <row r="12" spans="1:23" x14ac:dyDescent="0.25">
      <c r="A12" s="5" t="s">
        <v>51</v>
      </c>
      <c r="B12" t="s">
        <v>1866</v>
      </c>
    </row>
    <row r="13" spans="1:23" x14ac:dyDescent="0.25">
      <c r="A13" s="5" t="s">
        <v>53</v>
      </c>
      <c r="B13" t="s">
        <v>1867</v>
      </c>
    </row>
    <row r="14" spans="1:23" x14ac:dyDescent="0.25">
      <c r="A14" s="5" t="s">
        <v>55</v>
      </c>
      <c r="B14" t="s">
        <v>1868</v>
      </c>
    </row>
    <row r="15" spans="1:23" x14ac:dyDescent="0.25">
      <c r="A15" s="5" t="s">
        <v>57</v>
      </c>
      <c r="B15" t="s">
        <v>1869</v>
      </c>
    </row>
    <row r="16" spans="1:23" x14ac:dyDescent="0.25">
      <c r="A16" s="5" t="s">
        <v>59</v>
      </c>
      <c r="B16" t="s">
        <v>1870</v>
      </c>
    </row>
    <row r="17" spans="1:23" x14ac:dyDescent="0.25">
      <c r="A17" s="5" t="s">
        <v>61</v>
      </c>
      <c r="B17" t="s">
        <v>1871</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2572</v>
      </c>
      <c r="D20">
        <v>2567</v>
      </c>
      <c r="E20">
        <v>2473</v>
      </c>
      <c r="F20">
        <v>2267</v>
      </c>
      <c r="G20">
        <v>2079</v>
      </c>
      <c r="H20">
        <v>1866</v>
      </c>
      <c r="I20">
        <v>1832</v>
      </c>
      <c r="J20">
        <v>1819</v>
      </c>
      <c r="K20">
        <v>1668</v>
      </c>
      <c r="L20">
        <v>1459</v>
      </c>
      <c r="M20">
        <v>1178</v>
      </c>
      <c r="N20">
        <v>1394</v>
      </c>
      <c r="O20">
        <v>1365</v>
      </c>
      <c r="P20">
        <v>1323</v>
      </c>
      <c r="Q20">
        <v>1192</v>
      </c>
      <c r="R20">
        <v>1096</v>
      </c>
      <c r="S20">
        <v>1041</v>
      </c>
      <c r="T20">
        <v>1065</v>
      </c>
      <c r="U20">
        <v>940</v>
      </c>
      <c r="V20">
        <v>902</v>
      </c>
      <c r="W20">
        <v>834</v>
      </c>
    </row>
    <row r="21" spans="1:23" x14ac:dyDescent="0.25">
      <c r="A21" s="5" t="s">
        <v>299</v>
      </c>
      <c r="B21" s="5" t="s">
        <v>300</v>
      </c>
      <c r="C21">
        <v>890</v>
      </c>
      <c r="D21">
        <v>899</v>
      </c>
      <c r="E21">
        <v>882</v>
      </c>
      <c r="F21">
        <v>851</v>
      </c>
      <c r="G21">
        <v>791.4</v>
      </c>
      <c r="H21">
        <v>693.2</v>
      </c>
      <c r="I21">
        <v>689.9</v>
      </c>
      <c r="J21">
        <v>666</v>
      </c>
      <c r="K21">
        <v>611.79999999999995</v>
      </c>
      <c r="L21">
        <v>567</v>
      </c>
      <c r="M21">
        <v>457.1</v>
      </c>
      <c r="N21">
        <v>488.1</v>
      </c>
      <c r="O21">
        <v>509.2</v>
      </c>
      <c r="P21">
        <v>466.9</v>
      </c>
      <c r="Q21">
        <v>424.8</v>
      </c>
      <c r="R21">
        <v>407.7</v>
      </c>
      <c r="S21">
        <v>387.2</v>
      </c>
      <c r="T21">
        <v>399.7</v>
      </c>
      <c r="U21">
        <v>338.3</v>
      </c>
      <c r="V21">
        <v>329.1</v>
      </c>
      <c r="W21">
        <v>311.60000000000002</v>
      </c>
    </row>
    <row r="22" spans="1:23" x14ac:dyDescent="0.25">
      <c r="A22" s="5" t="s">
        <v>68</v>
      </c>
      <c r="B22" s="5" t="s">
        <v>69</v>
      </c>
      <c r="C22">
        <v>321</v>
      </c>
      <c r="D22">
        <v>383</v>
      </c>
      <c r="E22">
        <v>373</v>
      </c>
      <c r="F22">
        <v>371</v>
      </c>
      <c r="G22">
        <v>342.2</v>
      </c>
      <c r="H22">
        <v>313</v>
      </c>
      <c r="I22">
        <v>312.3</v>
      </c>
      <c r="J22">
        <v>293</v>
      </c>
      <c r="K22">
        <v>264.2</v>
      </c>
      <c r="L22">
        <v>250.1</v>
      </c>
      <c r="M22">
        <v>179.9</v>
      </c>
      <c r="N22">
        <v>171.7</v>
      </c>
      <c r="O22">
        <v>195.2</v>
      </c>
      <c r="P22">
        <v>161.19999999999999</v>
      </c>
      <c r="Q22">
        <v>128.80000000000001</v>
      </c>
      <c r="R22">
        <v>86.2</v>
      </c>
      <c r="S22">
        <v>75.099999999999994</v>
      </c>
      <c r="T22">
        <v>70</v>
      </c>
      <c r="U22">
        <v>55</v>
      </c>
      <c r="V22">
        <v>56.9</v>
      </c>
      <c r="W22">
        <v>55.1</v>
      </c>
    </row>
    <row r="23" spans="1:23" x14ac:dyDescent="0.25">
      <c r="A23" s="5" t="s">
        <v>70</v>
      </c>
      <c r="B23" s="5" t="s">
        <v>71</v>
      </c>
      <c r="C23">
        <v>-4</v>
      </c>
      <c r="D23">
        <v>-2</v>
      </c>
      <c r="E23">
        <v>-2</v>
      </c>
      <c r="F23">
        <v>-2</v>
      </c>
      <c r="G23">
        <v>-3.7</v>
      </c>
      <c r="H23">
        <v>-2.9</v>
      </c>
      <c r="I23">
        <v>-1.6</v>
      </c>
      <c r="J23">
        <v>-1.6</v>
      </c>
      <c r="K23">
        <v>-3.9</v>
      </c>
      <c r="L23">
        <v>-4.7</v>
      </c>
      <c r="M23">
        <v>-7</v>
      </c>
      <c r="N23">
        <v>-8.9</v>
      </c>
      <c r="O23">
        <v>-8.5</v>
      </c>
      <c r="P23">
        <v>-11.8</v>
      </c>
      <c r="Q23">
        <v>-15.7</v>
      </c>
      <c r="R23">
        <v>-18.8</v>
      </c>
      <c r="S23">
        <v>-23.1</v>
      </c>
      <c r="T23">
        <v>-26</v>
      </c>
      <c r="U23">
        <v>-19.600000000000001</v>
      </c>
      <c r="V23">
        <v>-16.5</v>
      </c>
      <c r="W23">
        <v>-16.2</v>
      </c>
    </row>
    <row r="24" spans="1:23" x14ac:dyDescent="0.25">
      <c r="A24" s="5" t="s">
        <v>72</v>
      </c>
      <c r="B24" s="5" t="s">
        <v>73</v>
      </c>
      <c r="C24">
        <v>317</v>
      </c>
      <c r="D24">
        <v>381</v>
      </c>
      <c r="E24">
        <v>371</v>
      </c>
      <c r="F24">
        <v>369</v>
      </c>
      <c r="G24">
        <v>338.5</v>
      </c>
      <c r="H24">
        <v>310.10000000000002</v>
      </c>
      <c r="I24">
        <v>310.7</v>
      </c>
      <c r="J24">
        <v>291.39999999999998</v>
      </c>
      <c r="K24">
        <v>260.3</v>
      </c>
      <c r="L24">
        <v>245.4</v>
      </c>
      <c r="M24">
        <v>172.9</v>
      </c>
      <c r="N24">
        <v>162.80000000000001</v>
      </c>
      <c r="O24">
        <v>186.7</v>
      </c>
      <c r="P24">
        <v>149.4</v>
      </c>
      <c r="Q24">
        <v>113.1</v>
      </c>
      <c r="R24">
        <v>67.400000000000006</v>
      </c>
      <c r="S24">
        <v>52</v>
      </c>
      <c r="T24">
        <v>44</v>
      </c>
      <c r="U24">
        <v>35.4</v>
      </c>
      <c r="V24">
        <v>40.4</v>
      </c>
      <c r="W24">
        <v>38.9</v>
      </c>
    </row>
    <row r="25" spans="1:23" x14ac:dyDescent="0.25">
      <c r="A25" s="5" t="s">
        <v>74</v>
      </c>
      <c r="B25" s="5" t="s">
        <v>75</v>
      </c>
      <c r="C25">
        <v>89</v>
      </c>
      <c r="D25">
        <v>93</v>
      </c>
      <c r="E25">
        <v>102</v>
      </c>
      <c r="F25">
        <v>109</v>
      </c>
      <c r="G25">
        <v>102.3</v>
      </c>
      <c r="H25">
        <v>90.2</v>
      </c>
      <c r="I25">
        <v>92.1</v>
      </c>
      <c r="J25">
        <v>84.1</v>
      </c>
      <c r="K25">
        <v>77.2</v>
      </c>
      <c r="L25">
        <v>73.8</v>
      </c>
      <c r="M25">
        <v>51.5</v>
      </c>
      <c r="N25">
        <v>52.5</v>
      </c>
      <c r="O25">
        <v>66.400000000000006</v>
      </c>
      <c r="P25">
        <v>52.2</v>
      </c>
      <c r="Q25">
        <v>38.9</v>
      </c>
      <c r="R25">
        <v>27.3</v>
      </c>
      <c r="S25">
        <v>21.1</v>
      </c>
      <c r="T25">
        <v>19.899999999999999</v>
      </c>
      <c r="U25">
        <v>15.5</v>
      </c>
      <c r="V25">
        <v>18.2</v>
      </c>
      <c r="W25">
        <v>18.100000000000001</v>
      </c>
    </row>
    <row r="26" spans="1:23" x14ac:dyDescent="0.25">
      <c r="A26" s="5" t="s">
        <v>76</v>
      </c>
      <c r="B26" s="5" t="s">
        <v>77</v>
      </c>
      <c r="C26">
        <v>228</v>
      </c>
      <c r="D26">
        <v>288</v>
      </c>
      <c r="E26">
        <v>269</v>
      </c>
      <c r="F26">
        <v>260</v>
      </c>
      <c r="G26">
        <v>236.2</v>
      </c>
      <c r="H26">
        <v>219.9</v>
      </c>
      <c r="I26">
        <v>218.6</v>
      </c>
      <c r="J26">
        <v>207.3</v>
      </c>
      <c r="K26">
        <v>183.1</v>
      </c>
      <c r="L26">
        <v>171.6</v>
      </c>
      <c r="M26">
        <v>121.4</v>
      </c>
      <c r="N26">
        <v>110.3</v>
      </c>
      <c r="O26">
        <v>120.3</v>
      </c>
      <c r="P26">
        <v>97.2</v>
      </c>
      <c r="Q26">
        <v>74.2</v>
      </c>
      <c r="R26">
        <v>40.1</v>
      </c>
      <c r="S26">
        <v>30.9</v>
      </c>
      <c r="T26">
        <v>24.1</v>
      </c>
      <c r="U26">
        <v>19.899999999999999</v>
      </c>
      <c r="V26">
        <v>22.2</v>
      </c>
      <c r="W26">
        <v>20.8</v>
      </c>
    </row>
    <row r="27" spans="1:23" x14ac:dyDescent="0.25">
      <c r="A27" s="5" t="s">
        <v>78</v>
      </c>
      <c r="B27" s="5" t="s">
        <v>79</v>
      </c>
      <c r="C27" t="s">
        <v>67</v>
      </c>
      <c r="D27" t="s">
        <v>67</v>
      </c>
      <c r="E27" t="s">
        <v>67</v>
      </c>
      <c r="F27">
        <v>-1</v>
      </c>
      <c r="G27">
        <v>-0.4</v>
      </c>
      <c r="H27">
        <v>-0.4</v>
      </c>
      <c r="I27">
        <v>-0.5</v>
      </c>
      <c r="J27">
        <v>-0.7</v>
      </c>
      <c r="K27">
        <v>-0.7</v>
      </c>
      <c r="L27">
        <v>-0.9</v>
      </c>
      <c r="M27">
        <v>-0.6</v>
      </c>
      <c r="N27">
        <v>-0.9</v>
      </c>
      <c r="O27">
        <v>-0.7</v>
      </c>
      <c r="P27">
        <v>-0.6</v>
      </c>
      <c r="Q27">
        <v>-1</v>
      </c>
      <c r="R27">
        <v>-1.1000000000000001</v>
      </c>
      <c r="S27">
        <v>-1.2</v>
      </c>
      <c r="T27">
        <v>-0.9</v>
      </c>
      <c r="U27">
        <v>-3.7</v>
      </c>
      <c r="V27">
        <v>-3.7</v>
      </c>
      <c r="W27">
        <v>-3.7</v>
      </c>
    </row>
    <row r="28" spans="1:23" x14ac:dyDescent="0.25">
      <c r="A28" s="5" t="s">
        <v>80</v>
      </c>
      <c r="B28" s="5" t="s">
        <v>81</v>
      </c>
      <c r="C28">
        <v>228</v>
      </c>
      <c r="D28">
        <v>288</v>
      </c>
      <c r="E28">
        <v>269</v>
      </c>
      <c r="F28">
        <v>259</v>
      </c>
      <c r="G28">
        <v>235.8</v>
      </c>
      <c r="H28">
        <v>219.5</v>
      </c>
      <c r="I28">
        <v>218.1</v>
      </c>
      <c r="J28">
        <v>206.6</v>
      </c>
      <c r="K28">
        <v>182.4</v>
      </c>
      <c r="L28">
        <v>170.7</v>
      </c>
      <c r="M28">
        <v>120.8</v>
      </c>
      <c r="N28">
        <v>109.4</v>
      </c>
      <c r="O28">
        <v>119.6</v>
      </c>
      <c r="P28">
        <v>96.6</v>
      </c>
      <c r="Q28">
        <v>73.2</v>
      </c>
      <c r="R28">
        <v>39</v>
      </c>
      <c r="S28">
        <v>29.7</v>
      </c>
      <c r="T28">
        <v>23.1</v>
      </c>
      <c r="U28">
        <v>16.2</v>
      </c>
      <c r="V28">
        <v>18.5</v>
      </c>
      <c r="W28">
        <v>17.100000000000001</v>
      </c>
    </row>
    <row r="29" spans="1:23" x14ac:dyDescent="0.25">
      <c r="A29" s="5" t="s">
        <v>82</v>
      </c>
      <c r="B29" s="5" t="s">
        <v>83</v>
      </c>
      <c r="C29">
        <v>1022</v>
      </c>
      <c r="D29">
        <v>1018</v>
      </c>
      <c r="E29">
        <v>930</v>
      </c>
      <c r="F29">
        <v>862</v>
      </c>
      <c r="G29">
        <v>762.8</v>
      </c>
      <c r="H29">
        <v>754.6</v>
      </c>
      <c r="I29">
        <v>693.8</v>
      </c>
      <c r="J29">
        <v>668.3</v>
      </c>
      <c r="K29">
        <v>601</v>
      </c>
      <c r="L29">
        <v>535.4</v>
      </c>
      <c r="M29">
        <v>438.5</v>
      </c>
      <c r="N29">
        <v>411.1</v>
      </c>
      <c r="O29">
        <v>449.1</v>
      </c>
      <c r="P29">
        <v>419.6</v>
      </c>
      <c r="Q29">
        <v>417.6</v>
      </c>
      <c r="R29">
        <v>374.6</v>
      </c>
      <c r="S29">
        <v>363.9</v>
      </c>
      <c r="T29">
        <v>361.6</v>
      </c>
      <c r="U29">
        <v>354.6</v>
      </c>
      <c r="V29">
        <v>357.9</v>
      </c>
      <c r="W29">
        <v>328.8</v>
      </c>
    </row>
    <row r="30" spans="1:23" x14ac:dyDescent="0.25">
      <c r="A30" s="5" t="s">
        <v>84</v>
      </c>
      <c r="B30" s="5" t="s">
        <v>85</v>
      </c>
      <c r="C30">
        <v>1001</v>
      </c>
      <c r="D30">
        <v>873</v>
      </c>
      <c r="E30">
        <v>821</v>
      </c>
      <c r="F30">
        <v>814</v>
      </c>
      <c r="G30">
        <v>727.5</v>
      </c>
      <c r="H30">
        <v>521.5</v>
      </c>
      <c r="I30">
        <v>442.7</v>
      </c>
      <c r="J30">
        <v>410.6</v>
      </c>
      <c r="K30">
        <v>362.4</v>
      </c>
      <c r="L30">
        <v>336.9</v>
      </c>
      <c r="M30">
        <v>286.60000000000002</v>
      </c>
      <c r="N30">
        <v>274.60000000000002</v>
      </c>
      <c r="O30">
        <v>253.5</v>
      </c>
      <c r="P30">
        <v>247.8</v>
      </c>
      <c r="Q30">
        <v>258.7</v>
      </c>
      <c r="R30">
        <v>242.3</v>
      </c>
      <c r="S30">
        <v>264.8</v>
      </c>
      <c r="T30">
        <v>312.5</v>
      </c>
      <c r="U30">
        <v>315.89999999999998</v>
      </c>
      <c r="V30">
        <v>315.5</v>
      </c>
      <c r="W30">
        <v>310.5</v>
      </c>
    </row>
    <row r="31" spans="1:23" x14ac:dyDescent="0.25">
      <c r="A31" s="5" t="s">
        <v>86</v>
      </c>
      <c r="B31" s="5" t="s">
        <v>87</v>
      </c>
      <c r="C31">
        <v>2023</v>
      </c>
      <c r="D31">
        <v>1891</v>
      </c>
      <c r="E31">
        <v>1751</v>
      </c>
      <c r="F31">
        <v>1676</v>
      </c>
      <c r="G31">
        <v>1490</v>
      </c>
      <c r="H31">
        <v>1276</v>
      </c>
      <c r="I31">
        <v>1162</v>
      </c>
      <c r="J31">
        <v>1109</v>
      </c>
      <c r="K31">
        <v>989.6</v>
      </c>
      <c r="L31">
        <v>894.2</v>
      </c>
      <c r="M31">
        <v>745.7</v>
      </c>
      <c r="N31">
        <v>703.8</v>
      </c>
      <c r="O31">
        <v>714.9</v>
      </c>
      <c r="P31">
        <v>680.7</v>
      </c>
      <c r="Q31">
        <v>691.3</v>
      </c>
      <c r="R31">
        <v>628.6</v>
      </c>
      <c r="S31">
        <v>635.9</v>
      </c>
      <c r="T31">
        <v>678.4</v>
      </c>
      <c r="U31">
        <v>677.6</v>
      </c>
      <c r="V31">
        <v>681.2</v>
      </c>
      <c r="W31">
        <v>647.20000000000005</v>
      </c>
    </row>
    <row r="32" spans="1:23" x14ac:dyDescent="0.25">
      <c r="A32" s="5" t="s">
        <v>88</v>
      </c>
      <c r="B32" s="5" t="s">
        <v>89</v>
      </c>
      <c r="C32">
        <v>373</v>
      </c>
      <c r="D32">
        <v>369</v>
      </c>
      <c r="E32">
        <v>377</v>
      </c>
      <c r="F32">
        <v>387</v>
      </c>
      <c r="G32">
        <v>333.2</v>
      </c>
      <c r="H32">
        <v>296.2</v>
      </c>
      <c r="I32">
        <v>267.5</v>
      </c>
      <c r="J32">
        <v>272.60000000000002</v>
      </c>
      <c r="K32">
        <v>286.2</v>
      </c>
      <c r="L32">
        <v>248.5</v>
      </c>
      <c r="M32">
        <v>199.3</v>
      </c>
      <c r="N32">
        <v>290.39999999999998</v>
      </c>
      <c r="O32">
        <v>294.39999999999998</v>
      </c>
      <c r="P32">
        <v>250.3</v>
      </c>
      <c r="Q32">
        <v>316.2</v>
      </c>
      <c r="R32" t="s">
        <v>67</v>
      </c>
      <c r="S32" t="s">
        <v>67</v>
      </c>
      <c r="T32" t="s">
        <v>67</v>
      </c>
      <c r="U32" t="s">
        <v>67</v>
      </c>
      <c r="V32" t="s">
        <v>67</v>
      </c>
      <c r="W32" t="s">
        <v>67</v>
      </c>
    </row>
    <row r="33" spans="1:23" x14ac:dyDescent="0.25">
      <c r="A33" s="5" t="s">
        <v>90</v>
      </c>
      <c r="B33" s="5" t="s">
        <v>91</v>
      </c>
      <c r="C33">
        <v>89</v>
      </c>
      <c r="D33">
        <v>66</v>
      </c>
      <c r="E33">
        <v>67</v>
      </c>
      <c r="F33">
        <v>84</v>
      </c>
      <c r="G33">
        <v>86.9</v>
      </c>
      <c r="H33">
        <v>64.3</v>
      </c>
      <c r="I33">
        <v>41</v>
      </c>
      <c r="J33">
        <v>54.4</v>
      </c>
      <c r="K33">
        <v>45.2</v>
      </c>
      <c r="L33">
        <v>99.8</v>
      </c>
      <c r="M33">
        <v>153.5</v>
      </c>
      <c r="N33">
        <v>98.1</v>
      </c>
      <c r="O33">
        <v>84</v>
      </c>
      <c r="P33">
        <v>127.2</v>
      </c>
      <c r="Q33">
        <v>142.5</v>
      </c>
      <c r="R33" t="s">
        <v>67</v>
      </c>
      <c r="S33" t="s">
        <v>67</v>
      </c>
      <c r="T33" t="s">
        <v>67</v>
      </c>
      <c r="U33" t="s">
        <v>67</v>
      </c>
      <c r="V33" t="s">
        <v>67</v>
      </c>
      <c r="W33" t="s">
        <v>67</v>
      </c>
    </row>
    <row r="34" spans="1:23" x14ac:dyDescent="0.25">
      <c r="A34" s="5" t="s">
        <v>92</v>
      </c>
      <c r="B34" s="5" t="s">
        <v>93</v>
      </c>
      <c r="C34">
        <v>462</v>
      </c>
      <c r="D34">
        <v>435</v>
      </c>
      <c r="E34">
        <v>444</v>
      </c>
      <c r="F34">
        <v>471</v>
      </c>
      <c r="G34">
        <v>420.1</v>
      </c>
      <c r="H34">
        <v>360.5</v>
      </c>
      <c r="I34">
        <v>308.5</v>
      </c>
      <c r="J34">
        <v>327</v>
      </c>
      <c r="K34">
        <v>331.4</v>
      </c>
      <c r="L34">
        <v>348.3</v>
      </c>
      <c r="M34">
        <v>352.8</v>
      </c>
      <c r="N34">
        <v>388.5</v>
      </c>
      <c r="O34">
        <v>378.4</v>
      </c>
      <c r="P34">
        <v>377.5</v>
      </c>
      <c r="Q34">
        <v>458.7</v>
      </c>
      <c r="R34">
        <v>468.8</v>
      </c>
      <c r="S34">
        <v>498.2</v>
      </c>
      <c r="T34">
        <v>568.29999999999995</v>
      </c>
      <c r="U34">
        <v>515.29999999999995</v>
      </c>
      <c r="V34">
        <v>515.4</v>
      </c>
      <c r="W34">
        <v>483.3</v>
      </c>
    </row>
    <row r="35" spans="1:23" x14ac:dyDescent="0.25">
      <c r="A35" s="5" t="s">
        <v>78</v>
      </c>
      <c r="B35" s="5" t="s">
        <v>79</v>
      </c>
      <c r="C35">
        <v>1</v>
      </c>
      <c r="D35">
        <v>1</v>
      </c>
      <c r="E35">
        <v>1</v>
      </c>
      <c r="F35">
        <v>1</v>
      </c>
      <c r="G35">
        <v>1</v>
      </c>
      <c r="H35">
        <v>0.9</v>
      </c>
      <c r="I35">
        <v>1</v>
      </c>
      <c r="J35">
        <v>1.6</v>
      </c>
      <c r="K35">
        <v>1.5</v>
      </c>
      <c r="L35">
        <v>1.6</v>
      </c>
      <c r="M35">
        <v>1.4</v>
      </c>
      <c r="N35">
        <v>1.4</v>
      </c>
      <c r="O35">
        <v>1.2</v>
      </c>
      <c r="P35">
        <v>1.1000000000000001</v>
      </c>
      <c r="Q35">
        <v>1.2</v>
      </c>
      <c r="R35">
        <v>3.9</v>
      </c>
      <c r="S35">
        <v>5.2</v>
      </c>
      <c r="T35">
        <v>4.9000000000000004</v>
      </c>
      <c r="U35">
        <v>4.3</v>
      </c>
      <c r="V35">
        <v>4.8</v>
      </c>
      <c r="W35">
        <v>4.9000000000000004</v>
      </c>
    </row>
    <row r="36" spans="1:23" x14ac:dyDescent="0.25">
      <c r="A36" s="5" t="s">
        <v>94</v>
      </c>
      <c r="B36" s="5" t="s">
        <v>95</v>
      </c>
      <c r="C36">
        <v>1561</v>
      </c>
      <c r="D36">
        <v>1456</v>
      </c>
      <c r="E36">
        <v>1306</v>
      </c>
      <c r="F36">
        <v>1204</v>
      </c>
      <c r="G36">
        <v>1069</v>
      </c>
      <c r="H36">
        <v>914.7</v>
      </c>
      <c r="I36">
        <v>852.5</v>
      </c>
      <c r="J36">
        <v>780.1</v>
      </c>
      <c r="K36">
        <v>656.7</v>
      </c>
      <c r="L36">
        <v>544.29999999999995</v>
      </c>
      <c r="M36">
        <v>391.5</v>
      </c>
      <c r="N36">
        <v>313.89999999999998</v>
      </c>
      <c r="O36">
        <v>335.3</v>
      </c>
      <c r="P36">
        <v>302.10000000000002</v>
      </c>
      <c r="Q36">
        <v>231.4</v>
      </c>
      <c r="R36">
        <v>155.9</v>
      </c>
      <c r="S36">
        <v>132.5</v>
      </c>
      <c r="T36">
        <v>105.2</v>
      </c>
      <c r="U36">
        <v>158</v>
      </c>
      <c r="V36">
        <v>160.9</v>
      </c>
      <c r="W36">
        <v>159</v>
      </c>
    </row>
    <row r="37" spans="1:23" x14ac:dyDescent="0.25">
      <c r="A37" s="5" t="s">
        <v>96</v>
      </c>
      <c r="B37" s="5" t="s">
        <v>97</v>
      </c>
      <c r="C37">
        <v>2023</v>
      </c>
      <c r="D37">
        <v>1891</v>
      </c>
      <c r="E37">
        <v>1751</v>
      </c>
      <c r="F37">
        <v>1676</v>
      </c>
      <c r="G37">
        <v>1490</v>
      </c>
      <c r="H37">
        <v>1276</v>
      </c>
      <c r="I37">
        <v>1162</v>
      </c>
      <c r="J37">
        <v>1109</v>
      </c>
      <c r="K37">
        <v>989.6</v>
      </c>
      <c r="L37">
        <v>894.2</v>
      </c>
      <c r="M37">
        <v>745.7</v>
      </c>
      <c r="N37">
        <v>703.8</v>
      </c>
      <c r="O37">
        <v>714.9</v>
      </c>
      <c r="P37">
        <v>680.7</v>
      </c>
      <c r="Q37">
        <v>691.3</v>
      </c>
      <c r="R37">
        <v>628.6</v>
      </c>
      <c r="S37">
        <v>635.9</v>
      </c>
      <c r="T37">
        <v>678.4</v>
      </c>
      <c r="U37">
        <v>677.6</v>
      </c>
      <c r="V37">
        <v>681.2</v>
      </c>
      <c r="W37">
        <v>647.20000000000005</v>
      </c>
    </row>
    <row r="38" spans="1:23" x14ac:dyDescent="0.25">
      <c r="A38" s="5" t="s">
        <v>98</v>
      </c>
      <c r="B38" s="5" t="s">
        <v>99</v>
      </c>
      <c r="C38">
        <v>139</v>
      </c>
      <c r="D38">
        <v>139</v>
      </c>
      <c r="E38">
        <v>139</v>
      </c>
      <c r="F38">
        <v>139</v>
      </c>
      <c r="G38">
        <v>139</v>
      </c>
      <c r="H38">
        <v>139</v>
      </c>
      <c r="I38">
        <v>141.96</v>
      </c>
      <c r="J38">
        <v>142</v>
      </c>
      <c r="K38">
        <v>142</v>
      </c>
      <c r="L38">
        <v>142.19999999999999</v>
      </c>
      <c r="M38">
        <v>142.19999999999999</v>
      </c>
      <c r="N38">
        <v>142.80000000000001</v>
      </c>
      <c r="O38">
        <v>151.19999999999999</v>
      </c>
      <c r="P38">
        <v>155.4</v>
      </c>
      <c r="Q38">
        <v>140.4</v>
      </c>
      <c r="R38">
        <v>140.4</v>
      </c>
      <c r="S38">
        <v>140.4</v>
      </c>
      <c r="T38">
        <v>140.4</v>
      </c>
      <c r="U38">
        <v>140.4</v>
      </c>
      <c r="V38">
        <v>140.4</v>
      </c>
      <c r="W38">
        <v>140.4</v>
      </c>
    </row>
    <row r="39" spans="1:23" x14ac:dyDescent="0.25">
      <c r="A39" s="5" t="s">
        <v>98</v>
      </c>
      <c r="B39" s="5" t="s">
        <v>99</v>
      </c>
      <c r="C39">
        <v>69.5</v>
      </c>
      <c r="D39">
        <v>69.5</v>
      </c>
      <c r="E39">
        <v>69.5</v>
      </c>
      <c r="F39">
        <v>69.5</v>
      </c>
      <c r="G39">
        <v>69.5</v>
      </c>
      <c r="H39">
        <v>69.5</v>
      </c>
      <c r="I39">
        <v>70.98</v>
      </c>
      <c r="J39">
        <v>70.98</v>
      </c>
      <c r="K39">
        <v>71</v>
      </c>
      <c r="L39">
        <v>70.8</v>
      </c>
      <c r="M39">
        <v>70.8</v>
      </c>
      <c r="N39">
        <v>71.400000000000006</v>
      </c>
      <c r="O39">
        <v>75.599999999999994</v>
      </c>
      <c r="P39">
        <v>78</v>
      </c>
      <c r="Q39">
        <v>70.2</v>
      </c>
      <c r="R39">
        <v>70.2</v>
      </c>
      <c r="S39">
        <v>70.2</v>
      </c>
      <c r="T39">
        <v>70.2</v>
      </c>
      <c r="U39">
        <v>70.2</v>
      </c>
      <c r="V39">
        <v>70.2</v>
      </c>
      <c r="W39">
        <v>70.2</v>
      </c>
    </row>
    <row r="40" spans="1:23" x14ac:dyDescent="0.25">
      <c r="A40" s="5" t="s">
        <v>102</v>
      </c>
      <c r="B40" s="5" t="s">
        <v>103</v>
      </c>
      <c r="C40">
        <v>2.2799999999999998</v>
      </c>
      <c r="D40">
        <v>2.74</v>
      </c>
      <c r="E40">
        <v>2.67</v>
      </c>
      <c r="F40">
        <v>2.65</v>
      </c>
      <c r="G40">
        <v>2.44</v>
      </c>
      <c r="H40">
        <v>2.23</v>
      </c>
      <c r="I40">
        <v>2.19</v>
      </c>
      <c r="J40">
        <v>2.0499999999999998</v>
      </c>
      <c r="K40">
        <v>1.83</v>
      </c>
      <c r="L40">
        <v>1.73</v>
      </c>
      <c r="M40">
        <v>1.22</v>
      </c>
      <c r="N40">
        <v>1.1399999999999999</v>
      </c>
      <c r="O40">
        <v>1.23</v>
      </c>
      <c r="P40">
        <v>0.96</v>
      </c>
      <c r="Q40">
        <v>0.81</v>
      </c>
      <c r="R40">
        <v>0.48</v>
      </c>
      <c r="S40">
        <v>0.37</v>
      </c>
      <c r="T40">
        <v>0.31</v>
      </c>
      <c r="U40">
        <v>0.25</v>
      </c>
      <c r="V40">
        <v>0.28999999999999998</v>
      </c>
      <c r="W40">
        <v>0.28000000000000003</v>
      </c>
    </row>
    <row r="41" spans="1:23" x14ac:dyDescent="0.25">
      <c r="A41" s="5" t="s">
        <v>104</v>
      </c>
      <c r="B41" s="5" t="s">
        <v>105</v>
      </c>
      <c r="C41">
        <v>1.64</v>
      </c>
      <c r="D41">
        <v>2.0699999999999998</v>
      </c>
      <c r="E41">
        <v>1.94</v>
      </c>
      <c r="F41">
        <v>1.87</v>
      </c>
      <c r="G41">
        <v>1.7</v>
      </c>
      <c r="H41">
        <v>1.58</v>
      </c>
      <c r="I41">
        <v>1.54</v>
      </c>
      <c r="J41">
        <v>1.46</v>
      </c>
      <c r="K41">
        <v>1.29</v>
      </c>
      <c r="L41">
        <v>1.21</v>
      </c>
      <c r="M41">
        <v>0.86</v>
      </c>
      <c r="N41">
        <v>0.75</v>
      </c>
      <c r="O41">
        <v>0.78</v>
      </c>
      <c r="P41">
        <v>0.63</v>
      </c>
      <c r="Q41">
        <v>0.53</v>
      </c>
      <c r="R41">
        <v>0.28000000000000003</v>
      </c>
      <c r="S41">
        <v>0.24</v>
      </c>
      <c r="T41">
        <v>0.18</v>
      </c>
      <c r="U41">
        <v>0.12</v>
      </c>
      <c r="V41">
        <v>0.13</v>
      </c>
      <c r="W41">
        <v>0.13</v>
      </c>
    </row>
    <row r="42" spans="1:23" x14ac:dyDescent="0.25">
      <c r="A42" s="5" t="s">
        <v>106</v>
      </c>
      <c r="B42" s="5" t="s">
        <v>107</v>
      </c>
      <c r="C42">
        <v>1.64</v>
      </c>
      <c r="D42">
        <v>2.0699999999999998</v>
      </c>
      <c r="E42">
        <v>1.94</v>
      </c>
      <c r="F42">
        <v>1.87</v>
      </c>
      <c r="G42">
        <v>1.7</v>
      </c>
      <c r="H42">
        <v>1.58</v>
      </c>
      <c r="I42">
        <v>1.54</v>
      </c>
      <c r="J42">
        <v>1.46</v>
      </c>
      <c r="K42">
        <v>1.29</v>
      </c>
      <c r="L42">
        <v>1.21</v>
      </c>
      <c r="M42">
        <v>0.86</v>
      </c>
      <c r="N42">
        <v>0.75</v>
      </c>
      <c r="O42">
        <v>0.78</v>
      </c>
      <c r="P42">
        <v>0.63</v>
      </c>
      <c r="Q42">
        <v>0.53</v>
      </c>
      <c r="R42">
        <v>0.28000000000000003</v>
      </c>
      <c r="S42">
        <v>0.24</v>
      </c>
      <c r="T42">
        <v>0.18</v>
      </c>
      <c r="U42">
        <v>0.12</v>
      </c>
      <c r="V42">
        <v>0.13</v>
      </c>
      <c r="W42">
        <v>0.13</v>
      </c>
    </row>
    <row r="43" spans="1:23" x14ac:dyDescent="0.25">
      <c r="A43" s="5" t="s">
        <v>108</v>
      </c>
      <c r="B43" s="5" t="s">
        <v>109</v>
      </c>
      <c r="C43">
        <v>0.97</v>
      </c>
      <c r="D43">
        <v>0.95</v>
      </c>
      <c r="E43">
        <v>0.91</v>
      </c>
      <c r="F43">
        <v>0.89</v>
      </c>
      <c r="G43">
        <v>0.82</v>
      </c>
      <c r="H43">
        <v>0.77</v>
      </c>
      <c r="I43">
        <v>0.7</v>
      </c>
      <c r="J43">
        <v>0.65</v>
      </c>
      <c r="K43">
        <v>0.5</v>
      </c>
      <c r="L43">
        <v>0.45</v>
      </c>
      <c r="M43">
        <v>0.28000000000000003</v>
      </c>
      <c r="N43">
        <v>0.27</v>
      </c>
      <c r="O43">
        <v>0.25</v>
      </c>
      <c r="P43">
        <v>0.17</v>
      </c>
      <c r="Q43">
        <v>0.13</v>
      </c>
      <c r="R43">
        <v>0.1</v>
      </c>
      <c r="S43">
        <v>9.5000000000000001E-2</v>
      </c>
      <c r="T43">
        <v>0.09</v>
      </c>
      <c r="U43">
        <v>0.08</v>
      </c>
      <c r="V43">
        <v>0.08</v>
      </c>
      <c r="W43">
        <v>0.08</v>
      </c>
    </row>
    <row r="44" spans="1:23" x14ac:dyDescent="0.25">
      <c r="A44" s="5" t="s">
        <v>110</v>
      </c>
      <c r="B44" s="5" t="s">
        <v>111</v>
      </c>
      <c r="C44">
        <v>134.13999999999999</v>
      </c>
      <c r="D44">
        <v>131</v>
      </c>
      <c r="E44">
        <v>126</v>
      </c>
      <c r="F44">
        <v>123</v>
      </c>
      <c r="G44">
        <v>113.3</v>
      </c>
      <c r="H44">
        <v>106.3</v>
      </c>
      <c r="I44">
        <v>96.6</v>
      </c>
      <c r="J44">
        <v>91.6</v>
      </c>
      <c r="K44">
        <v>70.3</v>
      </c>
      <c r="L44">
        <v>63.2</v>
      </c>
      <c r="M44">
        <v>39.5</v>
      </c>
      <c r="N44">
        <v>37.1</v>
      </c>
      <c r="O44">
        <v>37</v>
      </c>
      <c r="P44">
        <v>25.2</v>
      </c>
      <c r="Q44">
        <v>9.1</v>
      </c>
      <c r="R44">
        <v>7.2</v>
      </c>
      <c r="S44">
        <v>6.7</v>
      </c>
      <c r="T44">
        <v>5.7</v>
      </c>
      <c r="U44">
        <v>5.0999999999999996</v>
      </c>
      <c r="V44">
        <v>5.0999999999999996</v>
      </c>
      <c r="W44" t="s">
        <v>67</v>
      </c>
    </row>
    <row r="45" spans="1:23" x14ac:dyDescent="0.25">
      <c r="A45" s="5" t="s">
        <v>124</v>
      </c>
      <c r="B45" s="5" t="s">
        <v>125</v>
      </c>
      <c r="C45">
        <v>18.5</v>
      </c>
      <c r="D45">
        <v>18.47</v>
      </c>
      <c r="E45">
        <v>17.79</v>
      </c>
      <c r="F45">
        <v>16.309999999999999</v>
      </c>
      <c r="G45">
        <v>14.96</v>
      </c>
      <c r="H45">
        <v>13.42</v>
      </c>
      <c r="I45">
        <v>12.9</v>
      </c>
      <c r="J45">
        <v>12.81</v>
      </c>
      <c r="K45">
        <v>11.75</v>
      </c>
      <c r="L45">
        <v>10.26</v>
      </c>
      <c r="M45">
        <v>8.2799999999999994</v>
      </c>
      <c r="N45">
        <v>9.76</v>
      </c>
      <c r="O45">
        <v>9.0299999999999994</v>
      </c>
      <c r="P45">
        <v>8.52</v>
      </c>
      <c r="Q45">
        <v>8.49</v>
      </c>
      <c r="R45">
        <v>7.81</v>
      </c>
      <c r="S45">
        <v>7.41</v>
      </c>
      <c r="T45">
        <v>7.58</v>
      </c>
      <c r="U45">
        <v>6.7</v>
      </c>
      <c r="V45">
        <v>6.42</v>
      </c>
      <c r="W45">
        <v>5.94</v>
      </c>
    </row>
    <row r="46" spans="1:23" x14ac:dyDescent="0.25">
      <c r="A46" s="5" t="s">
        <v>112</v>
      </c>
      <c r="B46" s="5" t="s">
        <v>113</v>
      </c>
      <c r="C46">
        <v>11.23</v>
      </c>
      <c r="D46">
        <v>10.47</v>
      </c>
      <c r="E46">
        <v>9.4</v>
      </c>
      <c r="F46">
        <v>8.66</v>
      </c>
      <c r="G46">
        <v>7.69</v>
      </c>
      <c r="H46">
        <v>6.58</v>
      </c>
      <c r="I46">
        <v>6.01</v>
      </c>
      <c r="J46">
        <v>5.49</v>
      </c>
      <c r="K46">
        <v>4.62</v>
      </c>
      <c r="L46">
        <v>3.83</v>
      </c>
      <c r="M46">
        <v>2.75</v>
      </c>
      <c r="N46">
        <v>2.2000000000000002</v>
      </c>
      <c r="O46">
        <v>2.2200000000000002</v>
      </c>
      <c r="P46">
        <v>1.94</v>
      </c>
      <c r="Q46">
        <v>1.65</v>
      </c>
      <c r="R46">
        <v>1.1100000000000001</v>
      </c>
      <c r="S46">
        <v>0.94</v>
      </c>
      <c r="T46">
        <v>0.75</v>
      </c>
      <c r="U46">
        <v>1.1299999999999999</v>
      </c>
      <c r="V46">
        <v>1.1499999999999999</v>
      </c>
      <c r="W46">
        <v>1.1299999999999999</v>
      </c>
    </row>
    <row r="47" spans="1:23" x14ac:dyDescent="0.25">
      <c r="A47" s="5" t="s">
        <v>114</v>
      </c>
      <c r="B47" s="5" t="s">
        <v>115</v>
      </c>
      <c r="C47">
        <v>2.37</v>
      </c>
      <c r="D47">
        <v>1.92</v>
      </c>
      <c r="E47">
        <v>1.74</v>
      </c>
      <c r="F47">
        <v>2.16</v>
      </c>
      <c r="G47">
        <v>2.02</v>
      </c>
      <c r="H47">
        <v>1.84</v>
      </c>
      <c r="I47">
        <v>1.52</v>
      </c>
      <c r="J47">
        <v>1.43</v>
      </c>
      <c r="K47">
        <v>0.63</v>
      </c>
      <c r="L47">
        <v>0.94</v>
      </c>
      <c r="M47">
        <v>1.45</v>
      </c>
      <c r="N47">
        <v>0.42</v>
      </c>
      <c r="O47">
        <v>1.01</v>
      </c>
      <c r="P47">
        <v>0.57999999999999996</v>
      </c>
      <c r="Q47">
        <v>0.55000000000000004</v>
      </c>
      <c r="R47">
        <v>0.6</v>
      </c>
      <c r="S47">
        <v>0.63</v>
      </c>
      <c r="T47">
        <v>0.56000000000000005</v>
      </c>
      <c r="U47">
        <v>0.43</v>
      </c>
      <c r="V47">
        <v>0.09</v>
      </c>
      <c r="W47">
        <v>0.35</v>
      </c>
    </row>
    <row r="48" spans="1:23" x14ac:dyDescent="0.25">
      <c r="A48" s="5" t="s">
        <v>116</v>
      </c>
      <c r="B48" s="5" t="s">
        <v>117</v>
      </c>
      <c r="C48">
        <v>14.55</v>
      </c>
      <c r="D48">
        <v>13.6</v>
      </c>
      <c r="E48">
        <v>12.6</v>
      </c>
      <c r="F48">
        <v>12.06</v>
      </c>
      <c r="G48">
        <v>10.72</v>
      </c>
      <c r="H48">
        <v>9.18</v>
      </c>
      <c r="I48">
        <v>8.19</v>
      </c>
      <c r="J48">
        <v>7.81</v>
      </c>
      <c r="K48">
        <v>6.97</v>
      </c>
      <c r="L48">
        <v>6.29</v>
      </c>
      <c r="M48">
        <v>5.24</v>
      </c>
      <c r="N48">
        <v>4.93</v>
      </c>
      <c r="O48">
        <v>4.7300000000000004</v>
      </c>
      <c r="P48">
        <v>4.38</v>
      </c>
      <c r="Q48">
        <v>4.92</v>
      </c>
      <c r="R48">
        <v>4.4800000000000004</v>
      </c>
      <c r="S48">
        <v>4.53</v>
      </c>
      <c r="T48">
        <v>4.83</v>
      </c>
      <c r="U48">
        <v>4.83</v>
      </c>
      <c r="V48">
        <v>4.8499999999999996</v>
      </c>
      <c r="W48" t="s">
        <v>67</v>
      </c>
    </row>
    <row r="49" spans="1:23" x14ac:dyDescent="0.25">
      <c r="A49" s="5" t="s">
        <v>118</v>
      </c>
      <c r="B49" s="5" t="s">
        <v>119</v>
      </c>
      <c r="C49">
        <v>5573</v>
      </c>
      <c r="D49">
        <v>5339</v>
      </c>
      <c r="E49">
        <v>5147</v>
      </c>
      <c r="F49">
        <v>4898</v>
      </c>
      <c r="G49">
        <v>4823</v>
      </c>
      <c r="H49">
        <v>4112</v>
      </c>
      <c r="I49">
        <v>3888</v>
      </c>
      <c r="J49">
        <v>3773</v>
      </c>
      <c r="K49">
        <v>3722</v>
      </c>
      <c r="L49">
        <v>3534</v>
      </c>
      <c r="M49">
        <v>3587</v>
      </c>
      <c r="N49">
        <v>3855</v>
      </c>
      <c r="O49">
        <v>3787</v>
      </c>
      <c r="P49">
        <v>3765</v>
      </c>
      <c r="Q49">
        <v>4137</v>
      </c>
      <c r="R49">
        <v>4155</v>
      </c>
      <c r="S49">
        <v>4220</v>
      </c>
      <c r="T49">
        <v>4081</v>
      </c>
      <c r="U49">
        <v>3871</v>
      </c>
      <c r="V49">
        <v>3952</v>
      </c>
      <c r="W49">
        <v>3889</v>
      </c>
    </row>
    <row r="50" spans="1:23" x14ac:dyDescent="0.25">
      <c r="A50" s="5" t="s">
        <v>120</v>
      </c>
      <c r="B50" s="5" t="s">
        <v>121</v>
      </c>
      <c r="C50">
        <v>376</v>
      </c>
      <c r="D50">
        <v>358</v>
      </c>
      <c r="E50">
        <v>346</v>
      </c>
      <c r="F50">
        <v>332</v>
      </c>
      <c r="G50">
        <v>306.2</v>
      </c>
      <c r="H50">
        <v>267.3</v>
      </c>
      <c r="I50">
        <v>255.7</v>
      </c>
      <c r="J50">
        <v>249.1</v>
      </c>
      <c r="K50">
        <v>226.8</v>
      </c>
      <c r="L50">
        <v>215.9</v>
      </c>
      <c r="M50">
        <v>193.8</v>
      </c>
      <c r="N50">
        <v>191</v>
      </c>
      <c r="O50">
        <v>181.7</v>
      </c>
      <c r="P50">
        <v>181.5</v>
      </c>
      <c r="Q50">
        <v>174.4</v>
      </c>
      <c r="R50">
        <v>173.5</v>
      </c>
      <c r="S50">
        <v>171.9</v>
      </c>
      <c r="T50">
        <v>180</v>
      </c>
      <c r="U50">
        <v>163</v>
      </c>
      <c r="V50">
        <v>161</v>
      </c>
      <c r="W50">
        <v>148.4</v>
      </c>
    </row>
    <row r="51" spans="1:23" x14ac:dyDescent="0.25">
      <c r="A51" s="5" t="s">
        <v>122</v>
      </c>
      <c r="B51" s="5" t="s">
        <v>123</v>
      </c>
      <c r="C51">
        <v>67468</v>
      </c>
      <c r="D51">
        <v>67054</v>
      </c>
      <c r="E51">
        <v>67224</v>
      </c>
      <c r="F51">
        <v>67783</v>
      </c>
      <c r="G51">
        <v>63487</v>
      </c>
      <c r="H51">
        <v>65005</v>
      </c>
      <c r="I51">
        <v>65766</v>
      </c>
      <c r="J51">
        <v>66022</v>
      </c>
      <c r="K51">
        <v>60935</v>
      </c>
      <c r="L51">
        <v>61092</v>
      </c>
      <c r="M51">
        <v>54028</v>
      </c>
      <c r="N51">
        <v>49546</v>
      </c>
      <c r="O51">
        <v>47980</v>
      </c>
      <c r="P51">
        <v>48207</v>
      </c>
      <c r="Q51">
        <v>42156</v>
      </c>
      <c r="R51">
        <v>41757</v>
      </c>
      <c r="S51">
        <v>40735</v>
      </c>
      <c r="T51">
        <v>44107</v>
      </c>
      <c r="U51">
        <v>42108</v>
      </c>
      <c r="V51">
        <v>40739</v>
      </c>
      <c r="W51" t="s">
        <v>67</v>
      </c>
    </row>
    <row r="52" spans="1:23" x14ac:dyDescent="0.25">
      <c r="A52" s="5" t="s">
        <v>301</v>
      </c>
      <c r="B52" s="5" t="s">
        <v>302</v>
      </c>
      <c r="C52">
        <v>461511</v>
      </c>
      <c r="D52">
        <v>480802</v>
      </c>
      <c r="E52">
        <v>480474</v>
      </c>
      <c r="F52">
        <v>462842</v>
      </c>
      <c r="G52">
        <v>431080</v>
      </c>
      <c r="H52">
        <v>453769</v>
      </c>
      <c r="I52">
        <v>471091</v>
      </c>
      <c r="J52">
        <v>482136</v>
      </c>
      <c r="K52">
        <v>448173</v>
      </c>
      <c r="L52">
        <v>412733</v>
      </c>
      <c r="M52">
        <v>328436</v>
      </c>
      <c r="N52">
        <v>361530</v>
      </c>
      <c r="O52">
        <v>360522</v>
      </c>
      <c r="P52">
        <v>351474</v>
      </c>
      <c r="Q52">
        <v>288179</v>
      </c>
      <c r="R52">
        <v>263850</v>
      </c>
      <c r="S52">
        <v>246658</v>
      </c>
      <c r="T52">
        <v>260891</v>
      </c>
      <c r="U52">
        <v>242831</v>
      </c>
      <c r="V52">
        <v>228238</v>
      </c>
      <c r="W52">
        <v>213400</v>
      </c>
    </row>
    <row r="53" spans="1:23" x14ac:dyDescent="0.25">
      <c r="A53" s="5" t="s">
        <v>126</v>
      </c>
      <c r="B53" s="5" t="s">
        <v>127</v>
      </c>
      <c r="C53">
        <v>159699</v>
      </c>
      <c r="D53">
        <v>168384</v>
      </c>
      <c r="E53">
        <v>171362</v>
      </c>
      <c r="F53">
        <v>173744</v>
      </c>
      <c r="G53">
        <v>164089</v>
      </c>
      <c r="H53">
        <v>168580</v>
      </c>
      <c r="I53">
        <v>177443</v>
      </c>
      <c r="J53">
        <v>176517</v>
      </c>
      <c r="K53">
        <v>164374</v>
      </c>
      <c r="L53">
        <v>160441</v>
      </c>
      <c r="M53">
        <v>127432</v>
      </c>
      <c r="N53">
        <v>126615</v>
      </c>
      <c r="O53">
        <v>134460</v>
      </c>
      <c r="P53">
        <v>124011</v>
      </c>
      <c r="Q53">
        <v>102683</v>
      </c>
      <c r="R53">
        <v>98123</v>
      </c>
      <c r="S53">
        <v>91754</v>
      </c>
      <c r="T53">
        <v>97942</v>
      </c>
      <c r="U53">
        <v>87393</v>
      </c>
      <c r="V53">
        <v>83274</v>
      </c>
      <c r="W53">
        <v>80123</v>
      </c>
    </row>
    <row r="54" spans="1:23" x14ac:dyDescent="0.25">
      <c r="A54" s="5" t="s">
        <v>128</v>
      </c>
      <c r="B54" s="5" t="s">
        <v>129</v>
      </c>
      <c r="C54">
        <v>40912</v>
      </c>
      <c r="D54">
        <v>53943</v>
      </c>
      <c r="E54">
        <v>52263</v>
      </c>
      <c r="F54">
        <v>52879</v>
      </c>
      <c r="G54">
        <v>48891</v>
      </c>
      <c r="H54">
        <v>53380</v>
      </c>
      <c r="I54">
        <v>56096</v>
      </c>
      <c r="J54">
        <v>54757</v>
      </c>
      <c r="K54">
        <v>49006</v>
      </c>
      <c r="L54">
        <v>48302</v>
      </c>
      <c r="M54">
        <v>33677</v>
      </c>
      <c r="N54">
        <v>28379</v>
      </c>
      <c r="O54">
        <v>31582</v>
      </c>
      <c r="P54">
        <v>25657</v>
      </c>
      <c r="Q54">
        <v>17694</v>
      </c>
      <c r="R54">
        <v>9386</v>
      </c>
      <c r="S54">
        <v>7038</v>
      </c>
      <c r="T54">
        <v>5660</v>
      </c>
      <c r="U54">
        <v>4185</v>
      </c>
      <c r="V54">
        <v>4681</v>
      </c>
      <c r="W54">
        <v>4397</v>
      </c>
    </row>
    <row r="55" spans="1:23" x14ac:dyDescent="0.25">
      <c r="A55" s="5" t="s">
        <v>130</v>
      </c>
      <c r="B55" s="5" t="s">
        <v>131</v>
      </c>
      <c r="C55">
        <v>26.9</v>
      </c>
      <c r="D55">
        <v>17.399999999999999</v>
      </c>
      <c r="E55">
        <v>22.8</v>
      </c>
      <c r="F55">
        <v>21.3</v>
      </c>
      <c r="G55">
        <v>25.6</v>
      </c>
      <c r="H55">
        <v>21.1</v>
      </c>
      <c r="I55">
        <v>23.1</v>
      </c>
      <c r="J55">
        <v>19.2</v>
      </c>
      <c r="K55">
        <v>11.7</v>
      </c>
      <c r="L55">
        <v>15.3</v>
      </c>
      <c r="M55">
        <v>12.6</v>
      </c>
      <c r="N55">
        <v>7.6</v>
      </c>
      <c r="O55">
        <v>12.9</v>
      </c>
      <c r="P55">
        <v>15.5</v>
      </c>
      <c r="Q55">
        <v>11.5</v>
      </c>
      <c r="R55">
        <v>15.7</v>
      </c>
      <c r="S55">
        <v>10.199999999999999</v>
      </c>
      <c r="T55">
        <v>7.3</v>
      </c>
      <c r="U55">
        <v>9.9</v>
      </c>
      <c r="V55">
        <v>8.1999999999999993</v>
      </c>
      <c r="W55">
        <v>8.4</v>
      </c>
    </row>
    <row r="56" spans="1:23" x14ac:dyDescent="0.25">
      <c r="A56" s="5" t="s">
        <v>132</v>
      </c>
      <c r="B56" s="5" t="s">
        <v>133</v>
      </c>
      <c r="C56">
        <v>2.39</v>
      </c>
      <c r="D56">
        <v>1.95</v>
      </c>
      <c r="E56">
        <v>2.4900000000000002</v>
      </c>
      <c r="F56">
        <v>2.4500000000000002</v>
      </c>
      <c r="G56">
        <v>2.91</v>
      </c>
      <c r="H56">
        <v>2.48</v>
      </c>
      <c r="I56">
        <v>2.75</v>
      </c>
      <c r="J56">
        <v>2.19</v>
      </c>
      <c r="K56">
        <v>1.28</v>
      </c>
      <c r="L56">
        <v>1.8</v>
      </c>
      <c r="M56">
        <v>1.3</v>
      </c>
      <c r="N56">
        <v>0.57999999999999996</v>
      </c>
      <c r="O56">
        <v>1.1200000000000001</v>
      </c>
      <c r="P56">
        <v>1.1299999999999999</v>
      </c>
      <c r="Q56">
        <v>0.71</v>
      </c>
      <c r="R56">
        <v>0.56000000000000005</v>
      </c>
      <c r="S56">
        <v>0.32</v>
      </c>
      <c r="T56">
        <v>0.17</v>
      </c>
      <c r="U56">
        <v>0.18</v>
      </c>
      <c r="V56">
        <v>0.17</v>
      </c>
      <c r="W56">
        <v>0.18</v>
      </c>
    </row>
    <row r="57" spans="1:23" x14ac:dyDescent="0.25">
      <c r="A57" s="5" t="s">
        <v>134</v>
      </c>
      <c r="B57" s="5" t="s">
        <v>135</v>
      </c>
      <c r="C57">
        <v>3.93</v>
      </c>
      <c r="D57">
        <v>3.43</v>
      </c>
      <c r="E57">
        <v>4.71</v>
      </c>
      <c r="F57">
        <v>4.5999999999999996</v>
      </c>
      <c r="G57">
        <v>5.66</v>
      </c>
      <c r="H57">
        <v>5.0599999999999996</v>
      </c>
      <c r="I57">
        <v>5.91</v>
      </c>
      <c r="J57">
        <v>5.1100000000000003</v>
      </c>
      <c r="K57">
        <v>3.26</v>
      </c>
      <c r="L57">
        <v>4.83</v>
      </c>
      <c r="M57">
        <v>3.92</v>
      </c>
      <c r="N57">
        <v>2.58</v>
      </c>
      <c r="O57">
        <v>4.55</v>
      </c>
      <c r="P57">
        <v>4.97</v>
      </c>
      <c r="Q57">
        <v>3.66</v>
      </c>
      <c r="R57">
        <v>3.96</v>
      </c>
      <c r="S57">
        <v>2.5499999999999998</v>
      </c>
      <c r="T57">
        <v>1.76</v>
      </c>
      <c r="U57">
        <v>1.05</v>
      </c>
      <c r="V57">
        <v>0.93</v>
      </c>
      <c r="W57">
        <v>0.93</v>
      </c>
    </row>
    <row r="58" spans="1:23" x14ac:dyDescent="0.25">
      <c r="A58" s="5" t="s">
        <v>136</v>
      </c>
      <c r="B58" s="5" t="s">
        <v>137</v>
      </c>
      <c r="C58">
        <v>18.66</v>
      </c>
      <c r="D58">
        <v>18.73</v>
      </c>
      <c r="E58">
        <v>25.42</v>
      </c>
      <c r="F58">
        <v>18.48</v>
      </c>
      <c r="G58">
        <v>21.53</v>
      </c>
      <c r="H58">
        <v>18.12</v>
      </c>
      <c r="I58">
        <v>23.44</v>
      </c>
      <c r="J58">
        <v>19.64</v>
      </c>
      <c r="K58">
        <v>23.73</v>
      </c>
      <c r="L58">
        <v>19.73</v>
      </c>
      <c r="M58">
        <v>7.44</v>
      </c>
      <c r="N58">
        <v>13.57</v>
      </c>
      <c r="O58">
        <v>10.029999999999999</v>
      </c>
      <c r="P58">
        <v>16.559999999999999</v>
      </c>
      <c r="Q58">
        <v>10.89</v>
      </c>
      <c r="R58">
        <v>7.29</v>
      </c>
      <c r="S58">
        <v>3.79</v>
      </c>
      <c r="T58">
        <v>2.35</v>
      </c>
      <c r="U58">
        <v>2.76</v>
      </c>
      <c r="V58">
        <v>11.87</v>
      </c>
      <c r="W58">
        <v>3.02</v>
      </c>
    </row>
    <row r="59" spans="1:23" x14ac:dyDescent="0.25">
      <c r="A59" s="5" t="s">
        <v>138</v>
      </c>
      <c r="B59" s="5" t="s">
        <v>139</v>
      </c>
      <c r="C59">
        <v>2.2000000000000002</v>
      </c>
      <c r="D59">
        <v>2.64</v>
      </c>
      <c r="E59">
        <v>2.06</v>
      </c>
      <c r="F59">
        <v>2.23</v>
      </c>
      <c r="G59">
        <v>1.89</v>
      </c>
      <c r="H59">
        <v>2.31</v>
      </c>
      <c r="I59">
        <v>1.97</v>
      </c>
      <c r="J59">
        <v>2.31</v>
      </c>
      <c r="K59">
        <v>3.32</v>
      </c>
      <c r="L59">
        <v>2.4300000000000002</v>
      </c>
      <c r="M59">
        <v>2.64</v>
      </c>
      <c r="N59">
        <v>4.68</v>
      </c>
      <c r="O59">
        <v>2.48</v>
      </c>
      <c r="P59">
        <v>1.71</v>
      </c>
      <c r="Q59">
        <v>2.15</v>
      </c>
      <c r="R59">
        <v>2.2799999999999998</v>
      </c>
      <c r="S59">
        <v>3.95</v>
      </c>
      <c r="T59">
        <v>6.84</v>
      </c>
      <c r="U59">
        <v>6.75</v>
      </c>
      <c r="V59">
        <v>7.51</v>
      </c>
      <c r="W59">
        <v>7.58</v>
      </c>
    </row>
    <row r="60" spans="1:23" x14ac:dyDescent="0.25">
      <c r="A60" s="5" t="s">
        <v>140</v>
      </c>
      <c r="B60" s="5" t="s">
        <v>141</v>
      </c>
      <c r="C60">
        <v>3.7</v>
      </c>
      <c r="D60">
        <v>5.8</v>
      </c>
      <c r="E60">
        <v>4.4000000000000004</v>
      </c>
      <c r="F60">
        <v>4.7</v>
      </c>
      <c r="G60">
        <v>3.9</v>
      </c>
      <c r="H60">
        <v>4.7</v>
      </c>
      <c r="I60">
        <v>4.3</v>
      </c>
      <c r="J60">
        <v>5.2</v>
      </c>
      <c r="K60">
        <v>8.6</v>
      </c>
      <c r="L60">
        <v>6.5</v>
      </c>
      <c r="M60">
        <v>7.9</v>
      </c>
      <c r="N60">
        <v>13.2</v>
      </c>
      <c r="O60">
        <v>7.7</v>
      </c>
      <c r="P60">
        <v>6.5</v>
      </c>
      <c r="Q60">
        <v>8.6999999999999993</v>
      </c>
      <c r="R60">
        <v>6.4</v>
      </c>
      <c r="S60">
        <v>9.8000000000000007</v>
      </c>
      <c r="T60">
        <v>13.7</v>
      </c>
      <c r="U60">
        <v>10.1</v>
      </c>
      <c r="V60">
        <v>12.2</v>
      </c>
      <c r="W60">
        <v>11.8</v>
      </c>
    </row>
    <row r="61" spans="1:23" x14ac:dyDescent="0.25">
      <c r="A61" s="5" t="s">
        <v>142</v>
      </c>
      <c r="B61" s="5" t="s">
        <v>143</v>
      </c>
      <c r="C61">
        <v>14.61</v>
      </c>
      <c r="D61">
        <v>19.78</v>
      </c>
      <c r="E61">
        <v>20.6</v>
      </c>
      <c r="F61">
        <v>21.51</v>
      </c>
      <c r="G61">
        <v>22.05</v>
      </c>
      <c r="H61">
        <v>24</v>
      </c>
      <c r="I61">
        <v>25.58</v>
      </c>
      <c r="J61">
        <v>26.48</v>
      </c>
      <c r="K61">
        <v>27.78</v>
      </c>
      <c r="L61">
        <v>31.36</v>
      </c>
      <c r="M61">
        <v>30.86</v>
      </c>
      <c r="N61">
        <v>34.85</v>
      </c>
      <c r="O61">
        <v>35.67</v>
      </c>
      <c r="P61">
        <v>31.98</v>
      </c>
      <c r="Q61">
        <v>31.63</v>
      </c>
      <c r="R61">
        <v>25.02</v>
      </c>
      <c r="S61">
        <v>22.42</v>
      </c>
      <c r="T61">
        <v>21.96</v>
      </c>
      <c r="U61">
        <v>10.25</v>
      </c>
      <c r="V61">
        <v>11.5</v>
      </c>
      <c r="W61">
        <v>10.75</v>
      </c>
    </row>
    <row r="62" spans="1:23" x14ac:dyDescent="0.25">
      <c r="A62" s="5" t="s">
        <v>144</v>
      </c>
      <c r="B62" s="5" t="s">
        <v>145</v>
      </c>
      <c r="C62">
        <v>8.86</v>
      </c>
      <c r="D62">
        <v>11.22</v>
      </c>
      <c r="E62">
        <v>10.88</v>
      </c>
      <c r="F62">
        <v>11.42</v>
      </c>
      <c r="G62">
        <v>11.34</v>
      </c>
      <c r="H62">
        <v>11.76</v>
      </c>
      <c r="I62">
        <v>11.91</v>
      </c>
      <c r="J62">
        <v>11.36</v>
      </c>
      <c r="K62">
        <v>10.93</v>
      </c>
      <c r="L62">
        <v>11.7</v>
      </c>
      <c r="M62">
        <v>10.25</v>
      </c>
      <c r="N62">
        <v>7.85</v>
      </c>
      <c r="O62">
        <v>8.76</v>
      </c>
      <c r="P62">
        <v>7.3</v>
      </c>
      <c r="Q62">
        <v>6.14</v>
      </c>
      <c r="R62">
        <v>7.11</v>
      </c>
      <c r="S62">
        <v>2.85</v>
      </c>
      <c r="T62">
        <v>2.17</v>
      </c>
      <c r="U62">
        <v>1.72</v>
      </c>
      <c r="V62">
        <v>2.0499999999999998</v>
      </c>
      <c r="W62">
        <v>2.0499999999999998</v>
      </c>
    </row>
    <row r="63" spans="1:23" x14ac:dyDescent="0.25">
      <c r="A63" s="5" t="s">
        <v>146</v>
      </c>
      <c r="B63" s="5" t="s">
        <v>147</v>
      </c>
      <c r="C63">
        <v>11.27</v>
      </c>
      <c r="D63">
        <v>15.23</v>
      </c>
      <c r="E63">
        <v>15.36</v>
      </c>
      <c r="F63">
        <v>15.45</v>
      </c>
      <c r="G63">
        <v>15.82</v>
      </c>
      <c r="H63">
        <v>17.2</v>
      </c>
      <c r="I63">
        <v>18.77</v>
      </c>
      <c r="J63">
        <v>18.63</v>
      </c>
      <c r="K63">
        <v>18.43</v>
      </c>
      <c r="L63">
        <v>19.09</v>
      </c>
      <c r="M63">
        <v>16.2</v>
      </c>
      <c r="N63">
        <v>15.54</v>
      </c>
      <c r="O63">
        <v>16.73</v>
      </c>
      <c r="P63">
        <v>14.19</v>
      </c>
      <c r="Q63">
        <v>10.59</v>
      </c>
      <c r="R63">
        <v>6.2</v>
      </c>
      <c r="S63">
        <v>4.67</v>
      </c>
      <c r="T63">
        <v>3.41</v>
      </c>
      <c r="U63">
        <v>2.39</v>
      </c>
      <c r="V63">
        <v>2.72</v>
      </c>
      <c r="W63">
        <v>2.64</v>
      </c>
    </row>
    <row r="64" spans="1:23" x14ac:dyDescent="0.25">
      <c r="A64" s="5" t="s">
        <v>148</v>
      </c>
      <c r="B64" s="5" t="s">
        <v>148</v>
      </c>
      <c r="C64">
        <v>11.27</v>
      </c>
      <c r="D64">
        <v>15.23</v>
      </c>
      <c r="E64">
        <v>15.36</v>
      </c>
      <c r="F64">
        <v>15.45</v>
      </c>
      <c r="G64">
        <v>15.82</v>
      </c>
      <c r="H64">
        <v>17.2</v>
      </c>
      <c r="I64">
        <v>18.77</v>
      </c>
      <c r="J64">
        <v>18.63</v>
      </c>
      <c r="K64">
        <v>18.43</v>
      </c>
      <c r="L64">
        <v>19.09</v>
      </c>
      <c r="M64">
        <v>16.2</v>
      </c>
      <c r="N64">
        <v>15.54</v>
      </c>
      <c r="O64">
        <v>16.73</v>
      </c>
      <c r="P64">
        <v>14.19</v>
      </c>
      <c r="Q64">
        <v>10.59</v>
      </c>
      <c r="R64">
        <v>6.2</v>
      </c>
      <c r="S64">
        <v>4.67</v>
      </c>
      <c r="T64">
        <v>3.41</v>
      </c>
      <c r="U64">
        <v>2.39</v>
      </c>
      <c r="V64">
        <v>2.72</v>
      </c>
      <c r="W64">
        <v>2.64</v>
      </c>
    </row>
    <row r="65" spans="1:23" x14ac:dyDescent="0.25">
      <c r="A65" s="5" t="s">
        <v>149</v>
      </c>
      <c r="B65" s="5" t="s">
        <v>150</v>
      </c>
      <c r="C65">
        <v>50.52</v>
      </c>
      <c r="D65">
        <v>53.83</v>
      </c>
      <c r="E65">
        <v>53.11</v>
      </c>
      <c r="F65">
        <v>51.43</v>
      </c>
      <c r="G65">
        <v>51.18</v>
      </c>
      <c r="H65">
        <v>59.13</v>
      </c>
      <c r="I65">
        <v>59.71</v>
      </c>
      <c r="J65">
        <v>60.28</v>
      </c>
      <c r="K65">
        <v>60.73</v>
      </c>
      <c r="L65">
        <v>59.87</v>
      </c>
      <c r="M65">
        <v>58.8</v>
      </c>
      <c r="N65">
        <v>58.41</v>
      </c>
      <c r="O65">
        <v>62.82</v>
      </c>
      <c r="P65">
        <v>61.64</v>
      </c>
      <c r="Q65">
        <v>60.41</v>
      </c>
      <c r="R65">
        <v>59.59</v>
      </c>
      <c r="S65">
        <v>57.23</v>
      </c>
      <c r="T65">
        <v>53.3</v>
      </c>
      <c r="U65">
        <v>52.33</v>
      </c>
      <c r="V65">
        <v>52.54</v>
      </c>
      <c r="W65">
        <v>50.8</v>
      </c>
    </row>
    <row r="66" spans="1:23" x14ac:dyDescent="0.25">
      <c r="A66" s="5" t="s">
        <v>151</v>
      </c>
      <c r="B66" s="5" t="s">
        <v>152</v>
      </c>
      <c r="C66">
        <v>77.16</v>
      </c>
      <c r="D66">
        <v>77</v>
      </c>
      <c r="E66">
        <v>74.59</v>
      </c>
      <c r="F66">
        <v>71.84</v>
      </c>
      <c r="G66">
        <v>71.739999999999995</v>
      </c>
      <c r="H66">
        <v>71.680000000000007</v>
      </c>
      <c r="I66">
        <v>73.36</v>
      </c>
      <c r="J66">
        <v>70.36</v>
      </c>
      <c r="K66">
        <v>66.36</v>
      </c>
      <c r="L66">
        <v>60.87</v>
      </c>
      <c r="M66">
        <v>52.5</v>
      </c>
      <c r="N66">
        <v>44.6</v>
      </c>
      <c r="O66">
        <v>46.9</v>
      </c>
      <c r="P66">
        <v>44.38</v>
      </c>
      <c r="Q66">
        <v>33.47</v>
      </c>
      <c r="R66">
        <v>24.8</v>
      </c>
      <c r="S66">
        <v>20.84</v>
      </c>
      <c r="T66">
        <v>15.51</v>
      </c>
      <c r="U66">
        <v>23.32</v>
      </c>
      <c r="V66">
        <v>23.62</v>
      </c>
      <c r="W66">
        <v>24.57</v>
      </c>
    </row>
    <row r="67" spans="1:23" x14ac:dyDescent="0.25">
      <c r="A67" s="5" t="s">
        <v>153</v>
      </c>
      <c r="B67" s="5" t="s">
        <v>154</v>
      </c>
      <c r="C67">
        <v>22.84</v>
      </c>
      <c r="D67">
        <v>23</v>
      </c>
      <c r="E67">
        <v>25.41</v>
      </c>
      <c r="F67">
        <v>28.16</v>
      </c>
      <c r="G67">
        <v>28.26</v>
      </c>
      <c r="H67">
        <v>28.32</v>
      </c>
      <c r="I67">
        <v>26.64</v>
      </c>
      <c r="J67">
        <v>29.64</v>
      </c>
      <c r="K67">
        <v>33.64</v>
      </c>
      <c r="L67">
        <v>39.130000000000003</v>
      </c>
      <c r="M67">
        <v>47.5</v>
      </c>
      <c r="N67">
        <v>55.4</v>
      </c>
      <c r="O67">
        <v>53.1</v>
      </c>
      <c r="P67">
        <v>55.62</v>
      </c>
      <c r="Q67">
        <v>66.53</v>
      </c>
      <c r="R67">
        <v>75.2</v>
      </c>
      <c r="S67">
        <v>79.16</v>
      </c>
      <c r="T67">
        <v>84.49</v>
      </c>
      <c r="U67">
        <v>76.680000000000007</v>
      </c>
      <c r="V67">
        <v>76.38</v>
      </c>
      <c r="W67">
        <v>75.430000000000007</v>
      </c>
    </row>
    <row r="68" spans="1:23" x14ac:dyDescent="0.25">
      <c r="A68" s="5" t="s">
        <v>155</v>
      </c>
      <c r="B68" s="5" t="s">
        <v>156</v>
      </c>
      <c r="C68">
        <v>29.6</v>
      </c>
      <c r="D68">
        <v>29.88</v>
      </c>
      <c r="E68">
        <v>34.07</v>
      </c>
      <c r="F68">
        <v>39.200000000000003</v>
      </c>
      <c r="G68">
        <v>39.380000000000003</v>
      </c>
      <c r="H68">
        <v>39.51</v>
      </c>
      <c r="I68">
        <v>36.299999999999997</v>
      </c>
      <c r="J68">
        <v>42.12</v>
      </c>
      <c r="K68">
        <v>50.69</v>
      </c>
      <c r="L68">
        <v>64.28</v>
      </c>
      <c r="M68">
        <v>90.47</v>
      </c>
      <c r="N68">
        <v>124.21</v>
      </c>
      <c r="O68">
        <v>113.21</v>
      </c>
      <c r="P68">
        <v>125.32</v>
      </c>
      <c r="Q68">
        <v>198.75</v>
      </c>
      <c r="R68">
        <v>303.20999999999998</v>
      </c>
      <c r="S68">
        <v>379.92</v>
      </c>
      <c r="T68">
        <v>544.87</v>
      </c>
      <c r="U68">
        <v>328.86</v>
      </c>
      <c r="V68">
        <v>323.37</v>
      </c>
      <c r="W68">
        <v>307.04000000000002</v>
      </c>
    </row>
    <row r="69" spans="1:23" x14ac:dyDescent="0.25">
      <c r="A69" s="5" t="s">
        <v>303</v>
      </c>
      <c r="B69" s="5" t="s">
        <v>304</v>
      </c>
      <c r="C69">
        <v>34.6</v>
      </c>
      <c r="D69">
        <v>35.020000000000003</v>
      </c>
      <c r="E69">
        <v>35.67</v>
      </c>
      <c r="F69">
        <v>37.54</v>
      </c>
      <c r="G69">
        <v>38.07</v>
      </c>
      <c r="H69">
        <v>37.15</v>
      </c>
      <c r="I69">
        <v>37.659999999999997</v>
      </c>
      <c r="J69">
        <v>36.61</v>
      </c>
      <c r="K69">
        <v>36.68</v>
      </c>
      <c r="L69">
        <v>38.86</v>
      </c>
      <c r="M69">
        <v>38.799999999999997</v>
      </c>
      <c r="N69">
        <v>35.01</v>
      </c>
      <c r="O69">
        <v>37.299999999999997</v>
      </c>
      <c r="P69">
        <v>35.29</v>
      </c>
      <c r="Q69">
        <v>35.64</v>
      </c>
      <c r="R69">
        <v>37.200000000000003</v>
      </c>
      <c r="S69">
        <v>37.200000000000003</v>
      </c>
      <c r="T69">
        <v>37.53</v>
      </c>
      <c r="U69">
        <v>35.99</v>
      </c>
      <c r="V69">
        <v>36.49</v>
      </c>
    </row>
    <row r="70" spans="1:23" x14ac:dyDescent="0.25">
      <c r="A70" s="5" t="s">
        <v>157</v>
      </c>
      <c r="B70" s="5" t="s">
        <v>158</v>
      </c>
      <c r="C70">
        <v>50.52</v>
      </c>
      <c r="D70">
        <v>53.83</v>
      </c>
      <c r="E70">
        <v>53.11</v>
      </c>
      <c r="F70">
        <v>51.43</v>
      </c>
      <c r="G70">
        <v>51.19</v>
      </c>
      <c r="H70">
        <v>59.14</v>
      </c>
      <c r="I70">
        <v>59.71</v>
      </c>
      <c r="J70">
        <v>60.26</v>
      </c>
      <c r="K70">
        <v>60.73</v>
      </c>
      <c r="L70">
        <v>59.87</v>
      </c>
      <c r="M70">
        <v>58.8</v>
      </c>
      <c r="N70">
        <v>58.41</v>
      </c>
      <c r="O70">
        <v>62.82</v>
      </c>
      <c r="P70">
        <v>61.64</v>
      </c>
      <c r="Q70">
        <v>60.41</v>
      </c>
      <c r="R70">
        <v>59.59</v>
      </c>
      <c r="S70">
        <v>57.23</v>
      </c>
      <c r="T70">
        <v>53.3</v>
      </c>
      <c r="U70">
        <v>52.33</v>
      </c>
      <c r="V70">
        <v>52.54</v>
      </c>
    </row>
    <row r="71" spans="1:23" x14ac:dyDescent="0.25">
      <c r="A71" s="5" t="s">
        <v>159</v>
      </c>
      <c r="B71" s="5" t="s">
        <v>160</v>
      </c>
      <c r="C71">
        <v>8.86</v>
      </c>
      <c r="D71">
        <v>11.22</v>
      </c>
      <c r="E71">
        <v>10.88</v>
      </c>
      <c r="F71">
        <v>11.42</v>
      </c>
      <c r="G71">
        <v>11.34</v>
      </c>
      <c r="H71">
        <v>11.76</v>
      </c>
      <c r="I71">
        <v>11.91</v>
      </c>
      <c r="J71">
        <v>11.36</v>
      </c>
      <c r="K71">
        <v>10.94</v>
      </c>
      <c r="L71">
        <v>11.7</v>
      </c>
      <c r="M71">
        <v>10.25</v>
      </c>
      <c r="N71">
        <v>7.85</v>
      </c>
      <c r="O71">
        <v>8.76</v>
      </c>
      <c r="P71">
        <v>7.3</v>
      </c>
      <c r="Q71">
        <v>6.14</v>
      </c>
      <c r="R71">
        <v>3.56</v>
      </c>
      <c r="S71">
        <v>2.85</v>
      </c>
      <c r="T71">
        <v>2.17</v>
      </c>
      <c r="U71">
        <v>1.72</v>
      </c>
      <c r="V71">
        <v>2.0499999999999998</v>
      </c>
    </row>
    <row r="72" spans="1:23" x14ac:dyDescent="0.25">
      <c r="A72" s="5" t="s">
        <v>161</v>
      </c>
      <c r="B72" s="5" t="s">
        <v>162</v>
      </c>
      <c r="C72">
        <v>12.48</v>
      </c>
      <c r="D72">
        <v>14.92</v>
      </c>
      <c r="E72">
        <v>15.08</v>
      </c>
      <c r="F72">
        <v>16.37</v>
      </c>
      <c r="G72">
        <v>16.46</v>
      </c>
      <c r="H72">
        <v>16.77</v>
      </c>
      <c r="I72">
        <v>17.05</v>
      </c>
      <c r="J72">
        <v>16.11</v>
      </c>
      <c r="K72">
        <v>15.84</v>
      </c>
      <c r="L72">
        <v>17.14</v>
      </c>
      <c r="M72">
        <v>15.27</v>
      </c>
      <c r="N72">
        <v>12.32</v>
      </c>
      <c r="O72">
        <v>14.3</v>
      </c>
      <c r="P72">
        <v>12.18</v>
      </c>
      <c r="Q72">
        <v>10.81</v>
      </c>
      <c r="R72">
        <v>7.86</v>
      </c>
      <c r="S72">
        <v>7.21</v>
      </c>
      <c r="T72">
        <v>6.57</v>
      </c>
      <c r="U72">
        <v>5.85</v>
      </c>
      <c r="V72">
        <v>6.31</v>
      </c>
    </row>
    <row r="73" spans="1:23" x14ac:dyDescent="0.25">
      <c r="A73" s="5" t="s">
        <v>163</v>
      </c>
      <c r="B73" s="5" t="s">
        <v>164</v>
      </c>
      <c r="C73">
        <v>127.14</v>
      </c>
      <c r="D73">
        <v>135.75</v>
      </c>
      <c r="E73">
        <v>141.22999999999999</v>
      </c>
      <c r="F73">
        <v>135.26</v>
      </c>
      <c r="G73">
        <v>139.53</v>
      </c>
      <c r="H73">
        <v>146.24</v>
      </c>
      <c r="I73">
        <v>157.66</v>
      </c>
      <c r="J73">
        <v>164.02</v>
      </c>
      <c r="K73">
        <v>168.55</v>
      </c>
      <c r="L73">
        <v>163.16</v>
      </c>
      <c r="M73">
        <v>157.97</v>
      </c>
      <c r="N73">
        <v>198.07</v>
      </c>
      <c r="O73">
        <v>190.94</v>
      </c>
      <c r="P73">
        <v>194.36</v>
      </c>
      <c r="Q73">
        <v>172.43</v>
      </c>
      <c r="R73">
        <v>174.36</v>
      </c>
      <c r="S73">
        <v>163.69999999999999</v>
      </c>
      <c r="T73">
        <v>156.99</v>
      </c>
      <c r="U73">
        <v>138.72</v>
      </c>
      <c r="V73">
        <v>132.41</v>
      </c>
    </row>
    <row r="74" spans="1:23" x14ac:dyDescent="0.25">
      <c r="A74" s="5" t="s">
        <v>165</v>
      </c>
      <c r="B74" s="5" t="s">
        <v>166</v>
      </c>
      <c r="C74">
        <v>49.48</v>
      </c>
      <c r="D74">
        <v>46.17</v>
      </c>
      <c r="E74">
        <v>46.89</v>
      </c>
      <c r="F74">
        <v>48.57</v>
      </c>
      <c r="G74">
        <v>48.83</v>
      </c>
      <c r="H74">
        <v>40.869999999999997</v>
      </c>
      <c r="I74">
        <v>38.1</v>
      </c>
      <c r="J74">
        <v>37.020000000000003</v>
      </c>
      <c r="K74">
        <v>36.619999999999997</v>
      </c>
      <c r="L74">
        <v>37.68</v>
      </c>
      <c r="M74">
        <v>38.43</v>
      </c>
      <c r="N74">
        <v>39.020000000000003</v>
      </c>
      <c r="O74">
        <v>35.46</v>
      </c>
      <c r="P74">
        <v>36.4</v>
      </c>
      <c r="Q74">
        <v>37.42</v>
      </c>
      <c r="R74">
        <v>38.549999999999997</v>
      </c>
      <c r="S74">
        <v>41.64</v>
      </c>
      <c r="T74">
        <v>46.06</v>
      </c>
      <c r="U74">
        <v>46.62</v>
      </c>
      <c r="V74">
        <v>46.32</v>
      </c>
    </row>
    <row r="75" spans="1:23" x14ac:dyDescent="0.25">
      <c r="A75" s="5" t="s">
        <v>167</v>
      </c>
      <c r="B75" s="5" t="s">
        <v>168</v>
      </c>
      <c r="C75">
        <v>11.27</v>
      </c>
      <c r="D75">
        <v>15.23</v>
      </c>
      <c r="E75">
        <v>15.36</v>
      </c>
      <c r="F75">
        <v>15.45</v>
      </c>
      <c r="G75">
        <v>15.83</v>
      </c>
      <c r="H75">
        <v>17.2</v>
      </c>
      <c r="I75">
        <v>18.77</v>
      </c>
      <c r="J75">
        <v>18.63</v>
      </c>
      <c r="K75">
        <v>18.43</v>
      </c>
      <c r="L75">
        <v>19.09</v>
      </c>
      <c r="M75">
        <v>16.2</v>
      </c>
      <c r="N75">
        <v>15.54</v>
      </c>
      <c r="O75">
        <v>16.73</v>
      </c>
      <c r="P75">
        <v>14.19</v>
      </c>
      <c r="Q75">
        <v>10.59</v>
      </c>
      <c r="R75">
        <v>6.2</v>
      </c>
      <c r="S75">
        <v>4.67</v>
      </c>
      <c r="T75">
        <v>3.41</v>
      </c>
      <c r="U75">
        <v>2.39</v>
      </c>
      <c r="V75">
        <v>2.72</v>
      </c>
    </row>
    <row r="76" spans="1:23" x14ac:dyDescent="0.25">
      <c r="A76" s="5" t="s">
        <v>169</v>
      </c>
      <c r="B76" s="5" t="s">
        <v>170</v>
      </c>
      <c r="C76">
        <v>19.45</v>
      </c>
      <c r="D76">
        <v>25.16</v>
      </c>
      <c r="E76">
        <v>27.15</v>
      </c>
      <c r="F76">
        <v>28.78</v>
      </c>
      <c r="G76">
        <v>29.58</v>
      </c>
      <c r="H76">
        <v>31.95</v>
      </c>
      <c r="I76">
        <v>34.909999999999997</v>
      </c>
      <c r="J76">
        <v>35.03</v>
      </c>
      <c r="K76">
        <v>37.56</v>
      </c>
      <c r="L76">
        <v>38.729999999999997</v>
      </c>
      <c r="M76">
        <v>32.92</v>
      </c>
      <c r="N76">
        <v>41.53</v>
      </c>
      <c r="O76">
        <v>46.42</v>
      </c>
      <c r="P76">
        <v>37.450000000000003</v>
      </c>
      <c r="Q76">
        <v>34.340000000000003</v>
      </c>
      <c r="R76" t="s">
        <v>67</v>
      </c>
      <c r="S76" t="s">
        <v>67</v>
      </c>
      <c r="T76" t="s">
        <v>67</v>
      </c>
      <c r="U76" t="s">
        <v>67</v>
      </c>
      <c r="V76" t="s">
        <v>67</v>
      </c>
    </row>
    <row r="77" spans="1:23" x14ac:dyDescent="0.25">
      <c r="A77" s="5" t="s">
        <v>171</v>
      </c>
      <c r="B77" s="5" t="s">
        <v>172</v>
      </c>
      <c r="C77">
        <v>155.94</v>
      </c>
      <c r="D77">
        <v>166.78</v>
      </c>
      <c r="E77">
        <v>159.07</v>
      </c>
      <c r="F77">
        <v>147.91</v>
      </c>
      <c r="G77">
        <v>146.94</v>
      </c>
      <c r="H77">
        <v>175.4</v>
      </c>
      <c r="I77">
        <v>192.57</v>
      </c>
      <c r="J77">
        <v>189.99</v>
      </c>
      <c r="K77">
        <v>181.21</v>
      </c>
      <c r="L77">
        <v>161.56</v>
      </c>
      <c r="M77">
        <v>136.6</v>
      </c>
      <c r="N77">
        <v>114.31</v>
      </c>
      <c r="O77">
        <v>132.27000000000001</v>
      </c>
      <c r="P77">
        <v>121.91</v>
      </c>
      <c r="Q77">
        <v>89.45</v>
      </c>
      <c r="R77">
        <v>64.34</v>
      </c>
      <c r="S77">
        <v>50.04</v>
      </c>
      <c r="T77">
        <v>33.659999999999997</v>
      </c>
      <c r="U77">
        <v>50.02</v>
      </c>
      <c r="V77">
        <v>51</v>
      </c>
    </row>
    <row r="78" spans="1:23" x14ac:dyDescent="0.25">
      <c r="A78" s="5" t="s">
        <v>173</v>
      </c>
      <c r="B78" s="5" t="s">
        <v>174</v>
      </c>
      <c r="C78">
        <v>273.99</v>
      </c>
      <c r="D78">
        <v>275.88</v>
      </c>
      <c r="E78">
        <v>246.68</v>
      </c>
      <c r="F78">
        <v>222.74</v>
      </c>
      <c r="G78">
        <v>228.93</v>
      </c>
      <c r="H78">
        <v>254.76</v>
      </c>
      <c r="I78">
        <v>259.36</v>
      </c>
      <c r="J78">
        <v>245.16</v>
      </c>
      <c r="K78">
        <v>209.99</v>
      </c>
      <c r="L78">
        <v>215.45</v>
      </c>
      <c r="M78">
        <v>220.02</v>
      </c>
      <c r="N78">
        <v>141.56</v>
      </c>
      <c r="O78">
        <v>152.55000000000001</v>
      </c>
      <c r="P78">
        <v>167.64</v>
      </c>
      <c r="Q78">
        <v>132.07</v>
      </c>
      <c r="R78" t="s">
        <v>67</v>
      </c>
      <c r="S78" t="s">
        <v>67</v>
      </c>
      <c r="T78" t="s">
        <v>67</v>
      </c>
      <c r="U78" t="s">
        <v>67</v>
      </c>
      <c r="V78" t="s">
        <v>67</v>
      </c>
    </row>
    <row r="79" spans="1:23" x14ac:dyDescent="0.25">
      <c r="A79" s="5" t="s">
        <v>175</v>
      </c>
      <c r="B79" s="5" t="s">
        <v>176</v>
      </c>
      <c r="C79">
        <v>1296.8699999999999</v>
      </c>
      <c r="D79">
        <v>1301.7349999999999</v>
      </c>
      <c r="E79">
        <v>1766.69</v>
      </c>
      <c r="F79">
        <v>1284.3599999999999</v>
      </c>
      <c r="G79">
        <v>1496.335</v>
      </c>
      <c r="H79">
        <v>1259.3399999999999</v>
      </c>
      <c r="I79">
        <v>1663.7711999999999</v>
      </c>
      <c r="J79">
        <v>1394.0472</v>
      </c>
      <c r="K79">
        <v>1684.83</v>
      </c>
      <c r="L79">
        <v>1396.884</v>
      </c>
      <c r="M79">
        <v>526.75199999999995</v>
      </c>
      <c r="N79">
        <v>968.89800000000014</v>
      </c>
      <c r="O79">
        <v>758.26799999999992</v>
      </c>
      <c r="P79">
        <v>1291.68</v>
      </c>
      <c r="Q79">
        <v>764.47800000000007</v>
      </c>
      <c r="R79">
        <v>511.75799999999998</v>
      </c>
      <c r="S79">
        <v>266.05799999999999</v>
      </c>
      <c r="T79">
        <v>164.97</v>
      </c>
      <c r="U79">
        <v>193.75200000000001</v>
      </c>
      <c r="V79">
        <v>833.274</v>
      </c>
    </row>
    <row r="80" spans="1:23" x14ac:dyDescent="0.25">
      <c r="A80" s="5" t="s">
        <v>177</v>
      </c>
      <c r="B80" s="5" t="s">
        <v>178</v>
      </c>
      <c r="C80">
        <v>0</v>
      </c>
      <c r="D80">
        <v>0</v>
      </c>
      <c r="E80">
        <v>0</v>
      </c>
      <c r="F80">
        <v>0</v>
      </c>
      <c r="G80">
        <v>0</v>
      </c>
      <c r="H80">
        <v>1.480000000000004</v>
      </c>
      <c r="I80">
        <v>0</v>
      </c>
      <c r="J80">
        <v>1.9999999999996021E-2</v>
      </c>
      <c r="K80">
        <v>-0.20000000000000279</v>
      </c>
      <c r="L80">
        <v>0</v>
      </c>
      <c r="M80">
        <v>0.60000000000000853</v>
      </c>
      <c r="N80">
        <v>4.1999999999999886</v>
      </c>
      <c r="O80">
        <v>2.4000000000000061</v>
      </c>
      <c r="P80">
        <v>-7.7999999999999972</v>
      </c>
      <c r="Q80">
        <v>0</v>
      </c>
      <c r="R80">
        <v>0</v>
      </c>
      <c r="S80">
        <v>0</v>
      </c>
      <c r="T80">
        <v>0</v>
      </c>
      <c r="U80">
        <v>0</v>
      </c>
      <c r="V80">
        <v>0</v>
      </c>
    </row>
    <row r="81" spans="1:22" x14ac:dyDescent="0.25">
      <c r="A81" s="5" t="s">
        <v>179</v>
      </c>
      <c r="B81" s="5" t="s">
        <v>180</v>
      </c>
      <c r="C81">
        <v>0.19</v>
      </c>
      <c r="D81">
        <v>3.8</v>
      </c>
      <c r="E81">
        <v>9.09</v>
      </c>
      <c r="F81">
        <v>9.0399999999999991</v>
      </c>
      <c r="G81">
        <v>11.41</v>
      </c>
      <c r="H81">
        <v>1.86</v>
      </c>
      <c r="I81">
        <v>0.71</v>
      </c>
      <c r="J81">
        <v>9.0500000000000007</v>
      </c>
      <c r="K81">
        <v>14.32</v>
      </c>
      <c r="L81">
        <v>23.85</v>
      </c>
      <c r="M81">
        <v>-15.49</v>
      </c>
      <c r="N81">
        <v>2.12</v>
      </c>
      <c r="O81">
        <v>3.17</v>
      </c>
      <c r="P81">
        <v>10.99</v>
      </c>
      <c r="Q81">
        <v>8.76</v>
      </c>
      <c r="R81">
        <v>5.28</v>
      </c>
      <c r="S81">
        <v>-2.25</v>
      </c>
      <c r="T81">
        <v>13.3</v>
      </c>
      <c r="U81">
        <v>4.21</v>
      </c>
      <c r="V81">
        <v>8.15</v>
      </c>
    </row>
    <row r="82" spans="1:22" x14ac:dyDescent="0.25">
      <c r="A82" s="5" t="s">
        <v>181</v>
      </c>
      <c r="B82" s="5" t="s">
        <v>182</v>
      </c>
      <c r="C82">
        <v>4.3600000000000003</v>
      </c>
      <c r="D82">
        <v>7.31</v>
      </c>
      <c r="E82">
        <v>9.85</v>
      </c>
      <c r="F82">
        <v>7.44</v>
      </c>
      <c r="G82">
        <v>4.66</v>
      </c>
      <c r="H82">
        <v>3.87</v>
      </c>
      <c r="I82">
        <v>8.0299999999999994</v>
      </c>
      <c r="J82">
        <v>15.74</v>
      </c>
      <c r="K82">
        <v>7.56</v>
      </c>
      <c r="L82">
        <v>3.49</v>
      </c>
      <c r="M82">
        <v>-3.4</v>
      </c>
      <c r="N82">
        <v>5.43</v>
      </c>
      <c r="O82">
        <v>7.64</v>
      </c>
      <c r="P82">
        <v>8.34</v>
      </c>
      <c r="Q82">
        <v>3.93</v>
      </c>
      <c r="R82">
        <v>5.44</v>
      </c>
      <c r="S82">
        <v>5.09</v>
      </c>
      <c r="T82">
        <v>8.5500000000000007</v>
      </c>
      <c r="U82" t="s">
        <v>67</v>
      </c>
      <c r="V82" t="s">
        <v>67</v>
      </c>
    </row>
    <row r="83" spans="1:22" x14ac:dyDescent="0.25">
      <c r="A83" s="5" t="s">
        <v>183</v>
      </c>
      <c r="B83" s="5" t="s">
        <v>184</v>
      </c>
      <c r="C83">
        <v>6.71</v>
      </c>
      <c r="D83">
        <v>7.04</v>
      </c>
      <c r="E83">
        <v>6.42</v>
      </c>
      <c r="F83">
        <v>6.41</v>
      </c>
      <c r="G83">
        <v>7.47</v>
      </c>
      <c r="H83">
        <v>9.9600000000000009</v>
      </c>
      <c r="I83">
        <v>6.49</v>
      </c>
      <c r="J83">
        <v>6.77</v>
      </c>
      <c r="K83">
        <v>5.59</v>
      </c>
      <c r="L83">
        <v>4.93</v>
      </c>
      <c r="M83">
        <v>1.91</v>
      </c>
      <c r="N83">
        <v>6.06</v>
      </c>
      <c r="O83">
        <v>5.19</v>
      </c>
      <c r="P83">
        <v>7.22</v>
      </c>
      <c r="Q83">
        <v>5.86</v>
      </c>
      <c r="R83">
        <v>5.74</v>
      </c>
      <c r="S83" t="s">
        <v>67</v>
      </c>
      <c r="T83" t="s">
        <v>67</v>
      </c>
      <c r="U83" t="s">
        <v>67</v>
      </c>
      <c r="V83" t="s">
        <v>67</v>
      </c>
    </row>
    <row r="84" spans="1:22" x14ac:dyDescent="0.25">
      <c r="A84" s="5" t="s">
        <v>185</v>
      </c>
      <c r="B84" s="5" t="s">
        <v>186</v>
      </c>
      <c r="C84">
        <v>8.33</v>
      </c>
      <c r="D84">
        <v>6.76</v>
      </c>
      <c r="E84">
        <v>6.6</v>
      </c>
      <c r="F84">
        <v>6</v>
      </c>
      <c r="G84">
        <v>6.2</v>
      </c>
      <c r="H84">
        <v>5.93</v>
      </c>
      <c r="I84">
        <v>6.28</v>
      </c>
      <c r="J84">
        <v>5.98</v>
      </c>
      <c r="K84">
        <v>6.4</v>
      </c>
      <c r="L84">
        <v>5.39</v>
      </c>
      <c r="M84">
        <v>3.82</v>
      </c>
      <c r="N84" t="s">
        <v>67</v>
      </c>
      <c r="O84" t="s">
        <v>67</v>
      </c>
      <c r="P84" t="s">
        <v>67</v>
      </c>
      <c r="Q84" t="s">
        <v>67</v>
      </c>
      <c r="R84" t="s">
        <v>67</v>
      </c>
      <c r="S84" t="s">
        <v>67</v>
      </c>
      <c r="T84" t="s">
        <v>67</v>
      </c>
      <c r="U84" t="s">
        <v>67</v>
      </c>
      <c r="V84" t="s">
        <v>67</v>
      </c>
    </row>
    <row r="85" spans="1:22" x14ac:dyDescent="0.25">
      <c r="A85" s="5" t="s">
        <v>187</v>
      </c>
      <c r="B85" s="5" t="s">
        <v>188</v>
      </c>
      <c r="C85">
        <v>-20.83</v>
      </c>
      <c r="D85">
        <v>7.06</v>
      </c>
      <c r="E85">
        <v>3.86</v>
      </c>
      <c r="F85">
        <v>9.84</v>
      </c>
      <c r="G85">
        <v>7.43</v>
      </c>
      <c r="H85">
        <v>0.64</v>
      </c>
      <c r="I85">
        <v>5.57</v>
      </c>
      <c r="J85">
        <v>13.27</v>
      </c>
      <c r="K85">
        <v>6.85</v>
      </c>
      <c r="L85">
        <v>41.31</v>
      </c>
      <c r="M85">
        <v>10.42</v>
      </c>
      <c r="N85">
        <v>-8.5299999999999994</v>
      </c>
      <c r="O85">
        <v>23.81</v>
      </c>
      <c r="P85">
        <v>31.97</v>
      </c>
      <c r="Q85">
        <v>87.69</v>
      </c>
      <c r="R85">
        <v>31.31</v>
      </c>
      <c r="S85">
        <v>28.57</v>
      </c>
      <c r="T85">
        <v>42.59</v>
      </c>
      <c r="U85">
        <v>-12.43</v>
      </c>
      <c r="V85">
        <v>8.19</v>
      </c>
    </row>
    <row r="86" spans="1:22" x14ac:dyDescent="0.25">
      <c r="A86" s="5" t="s">
        <v>189</v>
      </c>
      <c r="B86" s="5" t="s">
        <v>190</v>
      </c>
      <c r="C86">
        <v>-3.3</v>
      </c>
      <c r="D86">
        <v>6.92</v>
      </c>
      <c r="E86">
        <v>7.04</v>
      </c>
      <c r="F86">
        <v>5.97</v>
      </c>
      <c r="G86">
        <v>4.55</v>
      </c>
      <c r="H86">
        <v>6.49</v>
      </c>
      <c r="I86">
        <v>8.56</v>
      </c>
      <c r="J86">
        <v>20.48</v>
      </c>
      <c r="K86">
        <v>19.53</v>
      </c>
      <c r="L86">
        <v>14.4</v>
      </c>
      <c r="M86">
        <v>8.57</v>
      </c>
      <c r="N86">
        <v>15.75</v>
      </c>
      <c r="O86">
        <v>47.82</v>
      </c>
      <c r="P86">
        <v>50.32</v>
      </c>
      <c r="Q86">
        <v>49.19</v>
      </c>
      <c r="R86">
        <v>34.159999999999997</v>
      </c>
      <c r="S86">
        <v>19.579999999999998</v>
      </c>
      <c r="T86">
        <v>12.78</v>
      </c>
      <c r="U86" t="s">
        <v>67</v>
      </c>
      <c r="V86" t="s">
        <v>67</v>
      </c>
    </row>
    <row r="87" spans="1:22" x14ac:dyDescent="0.25">
      <c r="A87" s="5" t="s">
        <v>191</v>
      </c>
      <c r="B87" s="5" t="s">
        <v>192</v>
      </c>
      <c r="C87">
        <v>1.47</v>
      </c>
      <c r="D87">
        <v>5.77</v>
      </c>
      <c r="E87">
        <v>5.47</v>
      </c>
      <c r="F87">
        <v>7.35</v>
      </c>
      <c r="G87">
        <v>6.75</v>
      </c>
      <c r="H87">
        <v>13.53</v>
      </c>
      <c r="I87">
        <v>15.48</v>
      </c>
      <c r="J87">
        <v>12.66</v>
      </c>
      <c r="K87">
        <v>14.77</v>
      </c>
      <c r="L87">
        <v>19.8</v>
      </c>
      <c r="M87">
        <v>29.07</v>
      </c>
      <c r="N87">
        <v>33.25</v>
      </c>
      <c r="O87">
        <v>40.67</v>
      </c>
      <c r="P87">
        <v>44.43</v>
      </c>
      <c r="Q87">
        <v>35.549999999999997</v>
      </c>
      <c r="R87">
        <v>19.649999999999999</v>
      </c>
      <c r="S87" t="s">
        <v>67</v>
      </c>
      <c r="T87" t="s">
        <v>67</v>
      </c>
      <c r="U87" t="s">
        <v>67</v>
      </c>
      <c r="V87" t="s">
        <v>67</v>
      </c>
    </row>
    <row r="88" spans="1:22" x14ac:dyDescent="0.25">
      <c r="A88" s="5" t="s">
        <v>193</v>
      </c>
      <c r="B88" s="5" t="s">
        <v>194</v>
      </c>
      <c r="C88">
        <v>7.5</v>
      </c>
      <c r="D88">
        <v>10.63</v>
      </c>
      <c r="E88">
        <v>9.07</v>
      </c>
      <c r="F88">
        <v>11.06</v>
      </c>
      <c r="G88">
        <v>13.27</v>
      </c>
      <c r="H88">
        <v>21.3</v>
      </c>
      <c r="I88">
        <v>24.37</v>
      </c>
      <c r="J88">
        <v>26.67</v>
      </c>
      <c r="K88">
        <v>29.6</v>
      </c>
      <c r="L88">
        <v>27.67</v>
      </c>
      <c r="M88">
        <v>24.36</v>
      </c>
      <c r="N88" t="s">
        <v>67</v>
      </c>
      <c r="O88" t="s">
        <v>67</v>
      </c>
      <c r="P88" t="s">
        <v>67</v>
      </c>
      <c r="Q88" t="s">
        <v>67</v>
      </c>
      <c r="R88" t="s">
        <v>67</v>
      </c>
      <c r="S88" t="s">
        <v>67</v>
      </c>
      <c r="T88" t="s">
        <v>67</v>
      </c>
      <c r="U88" t="s">
        <v>67</v>
      </c>
      <c r="V88" t="s">
        <v>67</v>
      </c>
    </row>
    <row r="89" spans="1:22" x14ac:dyDescent="0.25">
      <c r="A89" s="5" t="s">
        <v>195</v>
      </c>
      <c r="B89" s="5" t="s">
        <v>196</v>
      </c>
      <c r="C89">
        <v>18.3</v>
      </c>
      <c r="D89">
        <v>3.02</v>
      </c>
      <c r="E89">
        <v>4.17</v>
      </c>
      <c r="F89">
        <v>2.9</v>
      </c>
      <c r="G89">
        <v>3.79</v>
      </c>
      <c r="H89">
        <v>1.56</v>
      </c>
      <c r="I89">
        <v>1.49</v>
      </c>
      <c r="J89">
        <v>1.52</v>
      </c>
      <c r="K89">
        <v>0.79</v>
      </c>
      <c r="L89">
        <v>0.77</v>
      </c>
      <c r="M89">
        <v>0.43</v>
      </c>
      <c r="N89">
        <v>0.23</v>
      </c>
      <c r="O89">
        <v>0.32</v>
      </c>
      <c r="P89">
        <v>0.35</v>
      </c>
      <c r="Q89">
        <v>0.32</v>
      </c>
      <c r="R89">
        <v>0.8</v>
      </c>
      <c r="S89" t="s">
        <v>67</v>
      </c>
      <c r="T89" t="s">
        <v>67</v>
      </c>
      <c r="U89" t="s">
        <v>67</v>
      </c>
      <c r="V89" t="s">
        <v>67</v>
      </c>
    </row>
    <row r="90" spans="1:22" x14ac:dyDescent="0.25">
      <c r="A90" s="5" t="s">
        <v>197</v>
      </c>
      <c r="B90" s="5" t="s">
        <v>198</v>
      </c>
      <c r="C90">
        <v>-16.190000000000001</v>
      </c>
      <c r="D90">
        <v>2.68</v>
      </c>
      <c r="E90">
        <v>0.54</v>
      </c>
      <c r="F90">
        <v>8.42</v>
      </c>
      <c r="G90">
        <v>9.33</v>
      </c>
      <c r="H90">
        <v>0.22</v>
      </c>
      <c r="I90">
        <v>6.59</v>
      </c>
      <c r="J90">
        <v>10.9</v>
      </c>
      <c r="K90">
        <v>5.64</v>
      </c>
      <c r="L90">
        <v>39.020000000000003</v>
      </c>
      <c r="M90">
        <v>4.78</v>
      </c>
      <c r="N90">
        <v>-12.04</v>
      </c>
      <c r="O90">
        <v>21.09</v>
      </c>
      <c r="P90">
        <v>25.16</v>
      </c>
      <c r="Q90">
        <v>49.42</v>
      </c>
      <c r="R90">
        <v>14.78</v>
      </c>
      <c r="S90">
        <v>7.29</v>
      </c>
      <c r="T90">
        <v>27.27</v>
      </c>
      <c r="U90">
        <v>-3.34</v>
      </c>
      <c r="V90">
        <v>3.27</v>
      </c>
    </row>
    <row r="91" spans="1:22" x14ac:dyDescent="0.25">
      <c r="A91" s="5" t="s">
        <v>199</v>
      </c>
      <c r="B91" s="5" t="s">
        <v>200</v>
      </c>
      <c r="C91">
        <v>-4.32</v>
      </c>
      <c r="D91">
        <v>3.88</v>
      </c>
      <c r="E91">
        <v>6.1</v>
      </c>
      <c r="F91">
        <v>5.99</v>
      </c>
      <c r="G91">
        <v>5.38</v>
      </c>
      <c r="H91">
        <v>5.9</v>
      </c>
      <c r="I91">
        <v>7.71</v>
      </c>
      <c r="J91">
        <v>18.52</v>
      </c>
      <c r="K91">
        <v>16.48</v>
      </c>
      <c r="L91">
        <v>10.59</v>
      </c>
      <c r="M91">
        <v>4.6100000000000003</v>
      </c>
      <c r="N91">
        <v>11.4</v>
      </c>
      <c r="O91">
        <v>31.89</v>
      </c>
      <c r="P91">
        <v>29.79</v>
      </c>
      <c r="Q91">
        <v>23.83</v>
      </c>
      <c r="R91">
        <v>16.45</v>
      </c>
      <c r="S91">
        <v>10.41</v>
      </c>
      <c r="T91">
        <v>9.07</v>
      </c>
      <c r="U91" t="s">
        <v>67</v>
      </c>
      <c r="V91" t="s">
        <v>67</v>
      </c>
    </row>
    <row r="92" spans="1:22" x14ac:dyDescent="0.25">
      <c r="A92" s="5" t="s">
        <v>201</v>
      </c>
      <c r="B92" s="5" t="s">
        <v>202</v>
      </c>
      <c r="C92">
        <v>0.96</v>
      </c>
      <c r="D92">
        <v>4.24</v>
      </c>
      <c r="E92">
        <v>5.0199999999999996</v>
      </c>
      <c r="F92">
        <v>7.09</v>
      </c>
      <c r="G92">
        <v>6.54</v>
      </c>
      <c r="H92">
        <v>12.47</v>
      </c>
      <c r="I92">
        <v>13.39</v>
      </c>
      <c r="J92">
        <v>9.66</v>
      </c>
      <c r="K92">
        <v>11.7</v>
      </c>
      <c r="L92">
        <v>15.6</v>
      </c>
      <c r="M92">
        <v>17.68</v>
      </c>
      <c r="N92">
        <v>19.68</v>
      </c>
      <c r="O92">
        <v>23.55</v>
      </c>
      <c r="P92">
        <v>24.78</v>
      </c>
      <c r="Q92">
        <v>19.079999999999998</v>
      </c>
      <c r="R92">
        <v>9.85</v>
      </c>
      <c r="S92" t="s">
        <v>67</v>
      </c>
      <c r="T92" t="s">
        <v>67</v>
      </c>
      <c r="U92" t="s">
        <v>67</v>
      </c>
      <c r="V92" t="s">
        <v>67</v>
      </c>
    </row>
    <row r="93" spans="1:22" x14ac:dyDescent="0.25">
      <c r="A93" s="5" t="s">
        <v>203</v>
      </c>
      <c r="B93" s="5" t="s">
        <v>204</v>
      </c>
      <c r="C93">
        <v>6.72</v>
      </c>
      <c r="D93">
        <v>8.81</v>
      </c>
      <c r="E93">
        <v>7.34</v>
      </c>
      <c r="F93">
        <v>9.4</v>
      </c>
      <c r="G93">
        <v>11.07</v>
      </c>
      <c r="H93">
        <v>15.08</v>
      </c>
      <c r="I93">
        <v>16.53</v>
      </c>
      <c r="J93">
        <v>16.600000000000001</v>
      </c>
      <c r="K93">
        <v>18.239999999999998</v>
      </c>
      <c r="L93">
        <v>17.34</v>
      </c>
      <c r="M93">
        <v>13.77</v>
      </c>
      <c r="N93" t="s">
        <v>67</v>
      </c>
      <c r="O93" t="s">
        <v>67</v>
      </c>
      <c r="P93" t="s">
        <v>67</v>
      </c>
      <c r="Q93" t="s">
        <v>67</v>
      </c>
      <c r="R93" t="s">
        <v>67</v>
      </c>
      <c r="S93" t="s">
        <v>67</v>
      </c>
      <c r="T93" t="s">
        <v>67</v>
      </c>
      <c r="U93" t="s">
        <v>67</v>
      </c>
      <c r="V93" t="s">
        <v>67</v>
      </c>
    </row>
    <row r="94" spans="1:22" x14ac:dyDescent="0.25">
      <c r="A94" s="5" t="s">
        <v>205</v>
      </c>
      <c r="B94" s="5" t="s">
        <v>206</v>
      </c>
      <c r="C94">
        <v>-0.37</v>
      </c>
      <c r="D94">
        <v>-26.32</v>
      </c>
      <c r="E94">
        <v>37.549999999999997</v>
      </c>
      <c r="F94">
        <v>-14.17</v>
      </c>
      <c r="G94">
        <v>18.82</v>
      </c>
      <c r="H94">
        <v>-22.7</v>
      </c>
      <c r="I94">
        <v>19.350000000000001</v>
      </c>
      <c r="J94">
        <v>-17.239999999999998</v>
      </c>
      <c r="K94">
        <v>20.27</v>
      </c>
      <c r="L94">
        <v>165.19</v>
      </c>
      <c r="M94">
        <v>-45.17</v>
      </c>
      <c r="N94">
        <v>35.29</v>
      </c>
      <c r="O94">
        <v>-39.43</v>
      </c>
      <c r="P94">
        <v>52.07</v>
      </c>
      <c r="Q94">
        <v>49.38</v>
      </c>
      <c r="R94">
        <v>92.35</v>
      </c>
      <c r="S94">
        <v>61.28</v>
      </c>
      <c r="T94">
        <v>-14.86</v>
      </c>
      <c r="U94">
        <v>-76.75</v>
      </c>
      <c r="V94">
        <v>293.05</v>
      </c>
    </row>
    <row r="95" spans="1:22" x14ac:dyDescent="0.25">
      <c r="A95" s="5" t="s">
        <v>207</v>
      </c>
      <c r="B95" s="5" t="s">
        <v>208</v>
      </c>
      <c r="C95">
        <v>3.62</v>
      </c>
      <c r="D95">
        <v>-0.98</v>
      </c>
      <c r="E95">
        <v>14.07</v>
      </c>
      <c r="F95">
        <v>-6.02</v>
      </c>
      <c r="G95">
        <v>5.16</v>
      </c>
      <c r="H95">
        <v>-6.86</v>
      </c>
      <c r="I95">
        <v>7.46</v>
      </c>
      <c r="J95">
        <v>56.07</v>
      </c>
      <c r="K95">
        <v>46.76</v>
      </c>
      <c r="L95">
        <v>51.77</v>
      </c>
      <c r="M95">
        <v>-16.440000000000001</v>
      </c>
      <c r="N95">
        <v>15.98</v>
      </c>
      <c r="O95">
        <v>20.67</v>
      </c>
      <c r="P95">
        <v>64.599999999999994</v>
      </c>
      <c r="Q95">
        <v>67.67</v>
      </c>
      <c r="R95">
        <v>46.26</v>
      </c>
      <c r="S95">
        <v>-10.11</v>
      </c>
      <c r="T95">
        <v>67.150000000000006</v>
      </c>
      <c r="U95" t="s">
        <v>67</v>
      </c>
      <c r="V95" t="s">
        <v>67</v>
      </c>
    </row>
    <row r="96" spans="1:22" x14ac:dyDescent="0.25">
      <c r="A96" s="5" t="s">
        <v>209</v>
      </c>
      <c r="B96" s="5" t="s">
        <v>210</v>
      </c>
      <c r="C96">
        <v>3.1</v>
      </c>
      <c r="D96">
        <v>-1.36</v>
      </c>
      <c r="E96">
        <v>7.77</v>
      </c>
      <c r="F96">
        <v>-3.19</v>
      </c>
      <c r="G96">
        <v>3.7</v>
      </c>
      <c r="H96">
        <v>32.97</v>
      </c>
      <c r="I96">
        <v>28.48</v>
      </c>
      <c r="J96">
        <v>31.67</v>
      </c>
      <c r="K96">
        <v>27.23</v>
      </c>
      <c r="L96">
        <v>33.590000000000003</v>
      </c>
      <c r="M96">
        <v>10.43</v>
      </c>
      <c r="N96">
        <v>37.93</v>
      </c>
      <c r="O96">
        <v>43.13</v>
      </c>
      <c r="P96">
        <v>48.04</v>
      </c>
      <c r="Q96">
        <v>22.28</v>
      </c>
      <c r="R96">
        <v>71.010000000000005</v>
      </c>
      <c r="S96" t="s">
        <v>67</v>
      </c>
      <c r="T96" t="s">
        <v>67</v>
      </c>
      <c r="U96" t="s">
        <v>67</v>
      </c>
      <c r="V96" t="s">
        <v>67</v>
      </c>
    </row>
    <row r="97" spans="1:23" x14ac:dyDescent="0.25">
      <c r="A97" s="5" t="s">
        <v>211</v>
      </c>
      <c r="B97" s="5" t="s">
        <v>212</v>
      </c>
      <c r="C97">
        <v>18.04</v>
      </c>
      <c r="D97">
        <v>13.56</v>
      </c>
      <c r="E97">
        <v>19.72</v>
      </c>
      <c r="F97">
        <v>12.02</v>
      </c>
      <c r="G97">
        <v>18.64</v>
      </c>
      <c r="H97">
        <v>21.7</v>
      </c>
      <c r="I97">
        <v>33.21</v>
      </c>
      <c r="J97">
        <v>37.4</v>
      </c>
      <c r="K97">
        <v>37.64</v>
      </c>
      <c r="L97">
        <v>27.93</v>
      </c>
      <c r="M97">
        <v>40.72</v>
      </c>
      <c r="N97" t="s">
        <v>67</v>
      </c>
      <c r="O97" t="s">
        <v>67</v>
      </c>
      <c r="P97" t="s">
        <v>67</v>
      </c>
      <c r="Q97" t="s">
        <v>67</v>
      </c>
      <c r="R97" t="s">
        <v>67</v>
      </c>
      <c r="S97" t="s">
        <v>67</v>
      </c>
      <c r="T97" t="s">
        <v>67</v>
      </c>
      <c r="U97" t="s">
        <v>67</v>
      </c>
      <c r="V97" t="s">
        <v>67</v>
      </c>
    </row>
    <row r="98" spans="1:23" x14ac:dyDescent="0.25">
      <c r="A98" s="5" t="s">
        <v>213</v>
      </c>
      <c r="B98" s="5" t="s">
        <v>214</v>
      </c>
      <c r="C98">
        <v>649</v>
      </c>
      <c r="D98">
        <v>649</v>
      </c>
      <c r="E98">
        <v>553</v>
      </c>
      <c r="F98">
        <v>475</v>
      </c>
      <c r="G98">
        <v>429.6</v>
      </c>
      <c r="H98">
        <v>458.4</v>
      </c>
      <c r="I98">
        <v>426.3</v>
      </c>
      <c r="J98">
        <v>395.7</v>
      </c>
      <c r="K98">
        <v>314.8</v>
      </c>
      <c r="L98">
        <v>286.89999999999998</v>
      </c>
      <c r="M98">
        <v>239.2</v>
      </c>
      <c r="N98">
        <v>120.7</v>
      </c>
      <c r="O98">
        <v>154.69999999999999</v>
      </c>
      <c r="P98">
        <v>169.3</v>
      </c>
      <c r="Q98">
        <v>101.4</v>
      </c>
      <c r="R98">
        <v>374.6</v>
      </c>
      <c r="S98">
        <v>363.9</v>
      </c>
      <c r="T98">
        <v>361.6</v>
      </c>
      <c r="U98">
        <v>354.6</v>
      </c>
      <c r="V98">
        <v>357.9</v>
      </c>
      <c r="W98">
        <v>328.8</v>
      </c>
    </row>
  </sheetData>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W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20" customWidth="1"/>
    <col min="13" max="13" width="10" customWidth="1"/>
    <col min="14" max="14" width="21" customWidth="1"/>
    <col min="15" max="16" width="10" customWidth="1"/>
    <col min="17" max="17" width="20" customWidth="1"/>
    <col min="18" max="18" width="21" customWidth="1"/>
    <col min="19" max="19" width="20" customWidth="1"/>
    <col min="20" max="20" width="21" customWidth="1"/>
    <col min="21" max="21" width="10" customWidth="1"/>
    <col min="22" max="22" width="20" customWidth="1"/>
    <col min="23" max="23" width="10" customWidth="1"/>
  </cols>
  <sheetData>
    <row r="1" spans="1:23" ht="18.75" customHeight="1" x14ac:dyDescent="0.3">
      <c r="A1" s="1" t="s">
        <v>1872</v>
      </c>
      <c r="B1" s="2" t="s">
        <v>1873</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1874</v>
      </c>
      <c r="C4" s="5" t="s">
        <v>9</v>
      </c>
      <c r="D4" s="5"/>
      <c r="E4" t="s">
        <v>1875</v>
      </c>
      <c r="G4" t="s">
        <v>1876</v>
      </c>
      <c r="H4" t="s">
        <v>220</v>
      </c>
      <c r="J4" t="s">
        <v>1877</v>
      </c>
      <c r="L4" t="s">
        <v>1878</v>
      </c>
    </row>
    <row r="5" spans="1:23" x14ac:dyDescent="0.25">
      <c r="A5" s="5" t="s">
        <v>15</v>
      </c>
      <c r="B5" t="s">
        <v>1879</v>
      </c>
      <c r="C5" s="5" t="s">
        <v>17</v>
      </c>
      <c r="D5" s="5"/>
      <c r="E5" t="s">
        <v>1880</v>
      </c>
      <c r="G5" t="s">
        <v>1149</v>
      </c>
      <c r="H5" t="s">
        <v>12</v>
      </c>
      <c r="J5" t="s">
        <v>1881</v>
      </c>
      <c r="L5" t="s">
        <v>1882</v>
      </c>
    </row>
    <row r="6" spans="1:23" x14ac:dyDescent="0.25">
      <c r="A6" s="5" t="s">
        <v>23</v>
      </c>
      <c r="B6" t="s">
        <v>1268</v>
      </c>
      <c r="C6" s="5" t="s">
        <v>25</v>
      </c>
      <c r="D6" s="5"/>
      <c r="E6" t="s">
        <v>1883</v>
      </c>
      <c r="G6" t="s">
        <v>444</v>
      </c>
      <c r="H6" t="s">
        <v>454</v>
      </c>
      <c r="J6" t="s">
        <v>1884</v>
      </c>
      <c r="L6" t="s">
        <v>1885</v>
      </c>
    </row>
    <row r="7" spans="1:23" x14ac:dyDescent="0.25">
      <c r="A7" s="5" t="s">
        <v>29</v>
      </c>
      <c r="B7" t="s">
        <v>1886</v>
      </c>
      <c r="C7" s="5" t="s">
        <v>31</v>
      </c>
      <c r="D7" s="5"/>
      <c r="E7" t="s">
        <v>1887</v>
      </c>
      <c r="G7" t="s">
        <v>574</v>
      </c>
      <c r="H7" t="s">
        <v>20</v>
      </c>
      <c r="J7" t="s">
        <v>225</v>
      </c>
      <c r="L7" t="s">
        <v>1888</v>
      </c>
    </row>
    <row r="8" spans="1:23" x14ac:dyDescent="0.25">
      <c r="A8" s="5" t="s">
        <v>35</v>
      </c>
      <c r="B8" t="s">
        <v>36</v>
      </c>
      <c r="C8" s="5" t="s">
        <v>43</v>
      </c>
      <c r="D8" s="5"/>
      <c r="E8" t="s">
        <v>1889</v>
      </c>
      <c r="G8" t="s">
        <v>320</v>
      </c>
      <c r="H8" t="s">
        <v>34</v>
      </c>
      <c r="J8" t="s">
        <v>1890</v>
      </c>
      <c r="L8" t="s">
        <v>569</v>
      </c>
    </row>
    <row r="9" spans="1:23" x14ac:dyDescent="0.25">
      <c r="A9" s="5" t="s">
        <v>41</v>
      </c>
      <c r="B9" t="s">
        <v>42</v>
      </c>
      <c r="C9" s="5" t="s">
        <v>47</v>
      </c>
      <c r="D9" s="5"/>
      <c r="E9" t="s">
        <v>1891</v>
      </c>
      <c r="G9" t="s">
        <v>484</v>
      </c>
      <c r="H9" t="s">
        <v>40</v>
      </c>
      <c r="J9" t="s">
        <v>1892</v>
      </c>
      <c r="L9" t="s">
        <v>446</v>
      </c>
    </row>
    <row r="10" spans="1:23" x14ac:dyDescent="0.25">
      <c r="A10" s="5" t="s">
        <v>45</v>
      </c>
      <c r="B10" t="s">
        <v>1277</v>
      </c>
      <c r="C10" s="5" t="s">
        <v>1893</v>
      </c>
      <c r="D10" s="5" t="s">
        <v>28</v>
      </c>
      <c r="J10" t="s">
        <v>221</v>
      </c>
      <c r="L10" t="s">
        <v>244</v>
      </c>
    </row>
    <row r="11" spans="1:23" x14ac:dyDescent="0.25">
      <c r="A11" s="5" t="s">
        <v>49</v>
      </c>
      <c r="B11" t="s">
        <v>719</v>
      </c>
      <c r="J11" t="s">
        <v>237</v>
      </c>
      <c r="L11" t="s">
        <v>400</v>
      </c>
    </row>
    <row r="12" spans="1:23" x14ac:dyDescent="0.25">
      <c r="A12" s="5" t="s">
        <v>51</v>
      </c>
      <c r="B12" t="s">
        <v>357</v>
      </c>
      <c r="J12" t="s">
        <v>1894</v>
      </c>
      <c r="L12" t="s">
        <v>523</v>
      </c>
    </row>
    <row r="13" spans="1:23" x14ac:dyDescent="0.25">
      <c r="A13" s="5" t="s">
        <v>53</v>
      </c>
      <c r="B13" t="s">
        <v>1895</v>
      </c>
    </row>
    <row r="14" spans="1:23" x14ac:dyDescent="0.25">
      <c r="A14" s="5" t="s">
        <v>55</v>
      </c>
      <c r="B14" t="s">
        <v>1896</v>
      </c>
    </row>
    <row r="15" spans="1:23" x14ac:dyDescent="0.25">
      <c r="A15" s="5" t="s">
        <v>57</v>
      </c>
      <c r="B15" t="s">
        <v>1897</v>
      </c>
    </row>
    <row r="16" spans="1:23" x14ac:dyDescent="0.25">
      <c r="A16" s="5" t="s">
        <v>59</v>
      </c>
      <c r="B16" t="s">
        <v>1898</v>
      </c>
    </row>
    <row r="17" spans="1:23" x14ac:dyDescent="0.25">
      <c r="A17" s="5" t="s">
        <v>61</v>
      </c>
      <c r="B17" t="s">
        <v>1899</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4880</v>
      </c>
      <c r="D20">
        <v>4828</v>
      </c>
      <c r="E20">
        <v>4605</v>
      </c>
      <c r="F20">
        <v>4492</v>
      </c>
      <c r="G20">
        <v>4599</v>
      </c>
      <c r="H20">
        <v>4516</v>
      </c>
      <c r="I20">
        <v>4320</v>
      </c>
      <c r="J20">
        <v>5720</v>
      </c>
      <c r="K20">
        <v>5417</v>
      </c>
      <c r="L20">
        <v>4418</v>
      </c>
      <c r="M20">
        <v>4411</v>
      </c>
      <c r="N20">
        <v>5179</v>
      </c>
      <c r="O20">
        <v>5199</v>
      </c>
      <c r="P20">
        <v>4346</v>
      </c>
      <c r="Q20">
        <v>4498</v>
      </c>
      <c r="R20">
        <v>4059</v>
      </c>
      <c r="S20">
        <v>6403</v>
      </c>
      <c r="T20">
        <v>8586</v>
      </c>
      <c r="U20">
        <v>8818</v>
      </c>
      <c r="V20">
        <v>8797</v>
      </c>
      <c r="W20">
        <v>7456</v>
      </c>
    </row>
    <row r="21" spans="1:23" x14ac:dyDescent="0.25">
      <c r="A21" s="5" t="s">
        <v>299</v>
      </c>
      <c r="B21" s="5" t="s">
        <v>300</v>
      </c>
      <c r="C21">
        <v>1401</v>
      </c>
      <c r="D21">
        <v>1407</v>
      </c>
      <c r="E21">
        <v>1434</v>
      </c>
      <c r="F21">
        <v>1389</v>
      </c>
      <c r="G21">
        <v>1429</v>
      </c>
      <c r="H21">
        <v>1449</v>
      </c>
      <c r="I21">
        <v>1362</v>
      </c>
      <c r="J21">
        <v>1687</v>
      </c>
      <c r="K21">
        <v>1576</v>
      </c>
      <c r="L21">
        <v>1292</v>
      </c>
      <c r="M21">
        <v>1267</v>
      </c>
      <c r="N21">
        <v>1457</v>
      </c>
      <c r="O21">
        <v>1329</v>
      </c>
      <c r="P21">
        <v>1114</v>
      </c>
      <c r="Q21">
        <v>1017</v>
      </c>
      <c r="R21">
        <v>912.1</v>
      </c>
      <c r="S21">
        <v>1375</v>
      </c>
      <c r="T21">
        <v>1858</v>
      </c>
      <c r="U21">
        <v>1833</v>
      </c>
      <c r="V21">
        <v>1740</v>
      </c>
      <c r="W21">
        <v>1479</v>
      </c>
    </row>
    <row r="22" spans="1:23" x14ac:dyDescent="0.25">
      <c r="A22" s="5" t="s">
        <v>68</v>
      </c>
      <c r="B22" s="5" t="s">
        <v>69</v>
      </c>
      <c r="C22">
        <v>-109.1</v>
      </c>
      <c r="D22">
        <v>259.8</v>
      </c>
      <c r="E22">
        <v>380.9</v>
      </c>
      <c r="F22">
        <v>387</v>
      </c>
      <c r="G22">
        <v>309</v>
      </c>
      <c r="H22">
        <v>439.9</v>
      </c>
      <c r="I22">
        <v>419.6</v>
      </c>
      <c r="J22">
        <v>454.8</v>
      </c>
      <c r="K22">
        <v>474.6</v>
      </c>
      <c r="L22">
        <v>237.5</v>
      </c>
      <c r="M22">
        <v>268.2</v>
      </c>
      <c r="N22">
        <v>504.2</v>
      </c>
      <c r="O22">
        <v>422.2</v>
      </c>
      <c r="P22">
        <v>298.2</v>
      </c>
      <c r="Q22">
        <v>209.4</v>
      </c>
      <c r="R22">
        <v>86.1</v>
      </c>
      <c r="S22">
        <v>-92.3</v>
      </c>
      <c r="T22">
        <v>414.9</v>
      </c>
      <c r="U22">
        <v>386.3</v>
      </c>
      <c r="V22">
        <v>376.4</v>
      </c>
      <c r="W22">
        <v>225.6</v>
      </c>
    </row>
    <row r="23" spans="1:23" x14ac:dyDescent="0.25">
      <c r="A23" s="5" t="s">
        <v>70</v>
      </c>
      <c r="B23" s="5" t="s">
        <v>71</v>
      </c>
      <c r="C23">
        <v>-16.399999999999999</v>
      </c>
      <c r="D23">
        <v>-29.1</v>
      </c>
      <c r="E23">
        <v>-22.2</v>
      </c>
      <c r="F23">
        <v>-36.799999999999997</v>
      </c>
      <c r="G23">
        <v>-39</v>
      </c>
      <c r="H23">
        <v>-66.099999999999994</v>
      </c>
      <c r="I23">
        <v>-67.5</v>
      </c>
      <c r="J23">
        <v>-87.9</v>
      </c>
      <c r="K23">
        <v>-76</v>
      </c>
      <c r="L23">
        <v>-62.7</v>
      </c>
      <c r="M23">
        <v>-59</v>
      </c>
      <c r="N23">
        <v>-45.4</v>
      </c>
      <c r="O23">
        <v>-51.7</v>
      </c>
      <c r="P23">
        <v>-44.5</v>
      </c>
      <c r="Q23">
        <v>-48.7</v>
      </c>
      <c r="R23">
        <v>-94</v>
      </c>
      <c r="S23">
        <v>-88.7</v>
      </c>
      <c r="T23">
        <v>-94.6</v>
      </c>
      <c r="U23">
        <v>-91.9</v>
      </c>
      <c r="V23">
        <v>-97.6</v>
      </c>
      <c r="W23">
        <v>-36.4</v>
      </c>
    </row>
    <row r="24" spans="1:23" x14ac:dyDescent="0.25">
      <c r="A24" s="5" t="s">
        <v>72</v>
      </c>
      <c r="B24" s="5" t="s">
        <v>73</v>
      </c>
      <c r="C24">
        <v>-125.5</v>
      </c>
      <c r="D24">
        <v>230.7</v>
      </c>
      <c r="E24">
        <v>358.7</v>
      </c>
      <c r="F24">
        <v>350.2</v>
      </c>
      <c r="G24">
        <v>270</v>
      </c>
      <c r="H24">
        <v>373.8</v>
      </c>
      <c r="I24">
        <v>352.1</v>
      </c>
      <c r="J24">
        <v>366.9</v>
      </c>
      <c r="K24">
        <v>398.6</v>
      </c>
      <c r="L24">
        <v>174.8</v>
      </c>
      <c r="M24">
        <v>209.2</v>
      </c>
      <c r="N24">
        <v>458.8</v>
      </c>
      <c r="O24">
        <v>370.5</v>
      </c>
      <c r="P24">
        <v>253.7</v>
      </c>
      <c r="Q24">
        <v>160.69999999999999</v>
      </c>
      <c r="R24">
        <v>-7.9</v>
      </c>
      <c r="S24">
        <v>-181</v>
      </c>
      <c r="T24">
        <v>320.3</v>
      </c>
      <c r="U24">
        <v>294.39999999999998</v>
      </c>
      <c r="V24">
        <v>278.8</v>
      </c>
      <c r="W24">
        <v>189.2</v>
      </c>
    </row>
    <row r="25" spans="1:23" x14ac:dyDescent="0.25">
      <c r="A25" s="5" t="s">
        <v>74</v>
      </c>
      <c r="B25" s="5" t="s">
        <v>75</v>
      </c>
      <c r="C25">
        <v>82.3</v>
      </c>
      <c r="D25">
        <v>64.2</v>
      </c>
      <c r="E25">
        <v>64.3</v>
      </c>
      <c r="F25">
        <v>57.8</v>
      </c>
      <c r="G25">
        <v>61.4</v>
      </c>
      <c r="H25">
        <v>80.8</v>
      </c>
      <c r="I25">
        <v>70.400000000000006</v>
      </c>
      <c r="J25">
        <v>88.6</v>
      </c>
      <c r="K25">
        <v>86.6</v>
      </c>
      <c r="L25">
        <v>56.1</v>
      </c>
      <c r="M25">
        <v>77.099999999999994</v>
      </c>
      <c r="N25">
        <v>75.2</v>
      </c>
      <c r="O25">
        <v>67.400000000000006</v>
      </c>
      <c r="P25">
        <v>46</v>
      </c>
      <c r="Q25">
        <v>27.9</v>
      </c>
      <c r="R25">
        <v>40.6</v>
      </c>
      <c r="S25">
        <v>-55.4</v>
      </c>
      <c r="T25">
        <v>121.6</v>
      </c>
      <c r="U25">
        <v>75.900000000000006</v>
      </c>
      <c r="V25">
        <v>66</v>
      </c>
      <c r="W25">
        <v>39.799999999999997</v>
      </c>
    </row>
    <row r="26" spans="1:23" x14ac:dyDescent="0.25">
      <c r="A26" s="5" t="s">
        <v>76</v>
      </c>
      <c r="B26" s="5" t="s">
        <v>77</v>
      </c>
      <c r="C26">
        <v>-186.6</v>
      </c>
      <c r="D26">
        <v>115.2</v>
      </c>
      <c r="E26">
        <v>228.1</v>
      </c>
      <c r="F26">
        <v>268.60000000000002</v>
      </c>
      <c r="G26">
        <v>264.2</v>
      </c>
      <c r="H26">
        <v>286</v>
      </c>
      <c r="I26">
        <v>282</v>
      </c>
      <c r="J26">
        <v>316.5</v>
      </c>
      <c r="K26">
        <v>312.60000000000002</v>
      </c>
      <c r="L26">
        <v>133.5</v>
      </c>
      <c r="M26">
        <v>161.4</v>
      </c>
      <c r="N26">
        <v>349</v>
      </c>
      <c r="O26">
        <v>254.4</v>
      </c>
      <c r="P26">
        <v>187.4</v>
      </c>
      <c r="Q26">
        <v>94.6</v>
      </c>
      <c r="R26">
        <v>-24.4</v>
      </c>
      <c r="S26">
        <v>-125.6</v>
      </c>
      <c r="T26">
        <v>198.7</v>
      </c>
      <c r="U26">
        <v>137.30000000000001</v>
      </c>
      <c r="V26">
        <v>212.8</v>
      </c>
      <c r="W26">
        <v>149.4</v>
      </c>
    </row>
    <row r="27" spans="1:23" x14ac:dyDescent="0.25">
      <c r="A27" s="5" t="s">
        <v>78</v>
      </c>
      <c r="B27" s="5" t="s">
        <v>79</v>
      </c>
      <c r="C27">
        <v>0.1</v>
      </c>
      <c r="D27">
        <v>-0.1</v>
      </c>
      <c r="E27">
        <v>-0.04</v>
      </c>
      <c r="F27">
        <v>-0.02</v>
      </c>
      <c r="G27">
        <v>-0.01</v>
      </c>
      <c r="H27">
        <v>-0.1</v>
      </c>
      <c r="I27">
        <v>-0.4</v>
      </c>
      <c r="J27">
        <v>-2.2000000000000002</v>
      </c>
      <c r="K27">
        <v>-0.7</v>
      </c>
      <c r="L27">
        <v>-1.7</v>
      </c>
      <c r="M27">
        <v>-1.1000000000000001</v>
      </c>
      <c r="N27">
        <v>-1.3</v>
      </c>
      <c r="O27">
        <v>-1.1000000000000001</v>
      </c>
      <c r="P27">
        <v>-0.2</v>
      </c>
      <c r="Q27">
        <v>-2.2000000000000002</v>
      </c>
      <c r="R27">
        <v>-3.1</v>
      </c>
      <c r="S27">
        <v>-2.4</v>
      </c>
      <c r="T27">
        <v>-9.1</v>
      </c>
      <c r="U27">
        <v>-5.9</v>
      </c>
      <c r="V27">
        <v>-20.9</v>
      </c>
      <c r="W27">
        <v>-23.7</v>
      </c>
    </row>
    <row r="28" spans="1:23" x14ac:dyDescent="0.25">
      <c r="A28" s="5" t="s">
        <v>80</v>
      </c>
      <c r="B28" s="5" t="s">
        <v>81</v>
      </c>
      <c r="C28">
        <v>-170.6</v>
      </c>
      <c r="D28">
        <v>113.4</v>
      </c>
      <c r="E28">
        <v>243.3</v>
      </c>
      <c r="F28">
        <v>284.60000000000002</v>
      </c>
      <c r="G28">
        <v>361.9</v>
      </c>
      <c r="H28">
        <v>320.60000000000002</v>
      </c>
      <c r="I28">
        <v>336</v>
      </c>
      <c r="J28">
        <v>314.39999999999998</v>
      </c>
      <c r="K28">
        <v>312</v>
      </c>
      <c r="L28">
        <v>132</v>
      </c>
      <c r="M28">
        <v>160.6</v>
      </c>
      <c r="N28">
        <v>99.6</v>
      </c>
      <c r="O28">
        <v>282.39999999999998</v>
      </c>
      <c r="P28">
        <v>-288.39999999999998</v>
      </c>
      <c r="Q28">
        <v>-66.5</v>
      </c>
      <c r="R28">
        <v>163.30000000000001</v>
      </c>
      <c r="S28">
        <v>-198.6</v>
      </c>
      <c r="T28">
        <v>189.6</v>
      </c>
      <c r="U28">
        <v>131.5</v>
      </c>
      <c r="V28">
        <v>191.9</v>
      </c>
      <c r="W28">
        <v>125.7</v>
      </c>
    </row>
    <row r="29" spans="1:23" x14ac:dyDescent="0.25">
      <c r="A29" s="5" t="s">
        <v>82</v>
      </c>
      <c r="B29" s="5" t="s">
        <v>83</v>
      </c>
      <c r="C29">
        <v>2644</v>
      </c>
      <c r="D29">
        <v>2604</v>
      </c>
      <c r="E29">
        <v>2514</v>
      </c>
      <c r="F29">
        <v>3128</v>
      </c>
      <c r="G29">
        <v>3247</v>
      </c>
      <c r="H29">
        <v>3117</v>
      </c>
      <c r="I29">
        <v>3887</v>
      </c>
      <c r="J29">
        <v>2949</v>
      </c>
      <c r="K29">
        <v>2758</v>
      </c>
      <c r="L29">
        <v>2354</v>
      </c>
      <c r="M29">
        <v>2288</v>
      </c>
      <c r="N29">
        <v>2684</v>
      </c>
      <c r="O29">
        <v>2382</v>
      </c>
      <c r="P29">
        <v>2119</v>
      </c>
      <c r="Q29">
        <v>2301</v>
      </c>
      <c r="R29">
        <v>2236</v>
      </c>
      <c r="S29">
        <v>2246</v>
      </c>
      <c r="T29">
        <v>2649</v>
      </c>
      <c r="U29">
        <v>2708</v>
      </c>
      <c r="V29">
        <v>2910</v>
      </c>
      <c r="W29">
        <v>3043</v>
      </c>
    </row>
    <row r="30" spans="1:23" x14ac:dyDescent="0.25">
      <c r="A30" s="5" t="s">
        <v>84</v>
      </c>
      <c r="B30" s="5" t="s">
        <v>85</v>
      </c>
      <c r="C30">
        <v>3067</v>
      </c>
      <c r="D30">
        <v>3115</v>
      </c>
      <c r="E30">
        <v>3234</v>
      </c>
      <c r="F30">
        <v>2980</v>
      </c>
      <c r="G30">
        <v>2874</v>
      </c>
      <c r="H30">
        <v>2715</v>
      </c>
      <c r="I30">
        <v>2192</v>
      </c>
      <c r="J30">
        <v>3035</v>
      </c>
      <c r="K30">
        <v>3069</v>
      </c>
      <c r="L30">
        <v>2402</v>
      </c>
      <c r="M30">
        <v>2384</v>
      </c>
      <c r="N30">
        <v>2130</v>
      </c>
      <c r="O30">
        <v>2001</v>
      </c>
      <c r="P30">
        <v>2401</v>
      </c>
      <c r="Q30">
        <v>1903</v>
      </c>
      <c r="R30">
        <v>2272</v>
      </c>
      <c r="S30">
        <v>3557</v>
      </c>
      <c r="T30">
        <v>3263</v>
      </c>
      <c r="U30">
        <v>3281</v>
      </c>
      <c r="V30">
        <v>3336</v>
      </c>
      <c r="W30">
        <v>3083</v>
      </c>
    </row>
    <row r="31" spans="1:23" x14ac:dyDescent="0.25">
      <c r="A31" s="5" t="s">
        <v>86</v>
      </c>
      <c r="B31" s="5" t="s">
        <v>87</v>
      </c>
      <c r="C31">
        <v>5711</v>
      </c>
      <c r="D31">
        <v>5719</v>
      </c>
      <c r="E31">
        <v>5747</v>
      </c>
      <c r="F31">
        <v>6108</v>
      </c>
      <c r="G31">
        <v>6121</v>
      </c>
      <c r="H31">
        <v>5832</v>
      </c>
      <c r="I31">
        <v>6465</v>
      </c>
      <c r="J31">
        <v>6430</v>
      </c>
      <c r="K31">
        <v>6225</v>
      </c>
      <c r="L31">
        <v>5105</v>
      </c>
      <c r="M31">
        <v>4994</v>
      </c>
      <c r="N31">
        <v>5128</v>
      </c>
      <c r="O31">
        <v>4748</v>
      </c>
      <c r="P31">
        <v>4951</v>
      </c>
      <c r="Q31">
        <v>4785</v>
      </c>
      <c r="R31">
        <v>5122</v>
      </c>
      <c r="S31">
        <v>6700</v>
      </c>
      <c r="T31">
        <v>6751</v>
      </c>
      <c r="U31">
        <v>6910</v>
      </c>
      <c r="V31">
        <v>7375</v>
      </c>
      <c r="W31">
        <v>7208</v>
      </c>
    </row>
    <row r="32" spans="1:23" x14ac:dyDescent="0.25">
      <c r="A32" s="5" t="s">
        <v>88</v>
      </c>
      <c r="B32" s="5" t="s">
        <v>89</v>
      </c>
      <c r="C32">
        <v>2080</v>
      </c>
      <c r="D32">
        <v>1889</v>
      </c>
      <c r="E32">
        <v>2086</v>
      </c>
      <c r="F32">
        <v>1963</v>
      </c>
      <c r="G32">
        <v>2004</v>
      </c>
      <c r="H32">
        <v>1746</v>
      </c>
      <c r="I32">
        <v>2293</v>
      </c>
      <c r="J32">
        <v>2260</v>
      </c>
      <c r="K32">
        <v>2392</v>
      </c>
      <c r="L32">
        <v>2301</v>
      </c>
      <c r="M32">
        <v>2260</v>
      </c>
      <c r="N32">
        <v>2631</v>
      </c>
      <c r="O32">
        <v>2477</v>
      </c>
      <c r="P32">
        <v>1871</v>
      </c>
      <c r="Q32">
        <v>2102</v>
      </c>
      <c r="R32" t="s">
        <v>67</v>
      </c>
      <c r="S32" t="s">
        <v>67</v>
      </c>
      <c r="T32" t="s">
        <v>67</v>
      </c>
      <c r="U32" t="s">
        <v>67</v>
      </c>
      <c r="V32" t="s">
        <v>67</v>
      </c>
      <c r="W32" t="s">
        <v>67</v>
      </c>
    </row>
    <row r="33" spans="1:23" x14ac:dyDescent="0.25">
      <c r="A33" s="5" t="s">
        <v>90</v>
      </c>
      <c r="B33" s="5" t="s">
        <v>91</v>
      </c>
      <c r="C33">
        <v>1541</v>
      </c>
      <c r="D33">
        <v>1381</v>
      </c>
      <c r="E33">
        <v>1158</v>
      </c>
      <c r="F33">
        <v>1150</v>
      </c>
      <c r="G33">
        <v>1273</v>
      </c>
      <c r="H33">
        <v>1558</v>
      </c>
      <c r="I33">
        <v>1856</v>
      </c>
      <c r="J33">
        <v>2003</v>
      </c>
      <c r="K33">
        <v>1669</v>
      </c>
      <c r="L33">
        <v>908.9</v>
      </c>
      <c r="M33">
        <v>999.9</v>
      </c>
      <c r="N33">
        <v>1037</v>
      </c>
      <c r="O33">
        <v>857.3</v>
      </c>
      <c r="P33">
        <v>876.1</v>
      </c>
      <c r="Q33">
        <v>1086</v>
      </c>
      <c r="R33" t="s">
        <v>67</v>
      </c>
      <c r="S33" t="s">
        <v>67</v>
      </c>
      <c r="T33" t="s">
        <v>67</v>
      </c>
      <c r="U33" t="s">
        <v>67</v>
      </c>
      <c r="V33" t="s">
        <v>67</v>
      </c>
      <c r="W33" t="s">
        <v>67</v>
      </c>
    </row>
    <row r="34" spans="1:23" x14ac:dyDescent="0.25">
      <c r="A34" s="5" t="s">
        <v>92</v>
      </c>
      <c r="B34" s="5" t="s">
        <v>93</v>
      </c>
      <c r="C34">
        <v>3621</v>
      </c>
      <c r="D34">
        <v>3270</v>
      </c>
      <c r="E34">
        <v>3244</v>
      </c>
      <c r="F34">
        <v>3112</v>
      </c>
      <c r="G34">
        <v>3277</v>
      </c>
      <c r="H34">
        <v>3305</v>
      </c>
      <c r="I34">
        <v>4149</v>
      </c>
      <c r="J34">
        <v>4263</v>
      </c>
      <c r="K34">
        <v>4062</v>
      </c>
      <c r="L34">
        <v>3210</v>
      </c>
      <c r="M34">
        <v>3259</v>
      </c>
      <c r="N34">
        <v>3673</v>
      </c>
      <c r="O34">
        <v>3334</v>
      </c>
      <c r="P34">
        <v>3690</v>
      </c>
      <c r="Q34">
        <v>3201</v>
      </c>
      <c r="R34">
        <v>3436</v>
      </c>
      <c r="S34">
        <v>4995</v>
      </c>
      <c r="T34">
        <v>4672</v>
      </c>
      <c r="U34">
        <v>4926</v>
      </c>
      <c r="V34">
        <v>5412</v>
      </c>
      <c r="W34">
        <v>5721</v>
      </c>
    </row>
    <row r="35" spans="1:23" x14ac:dyDescent="0.25">
      <c r="A35" s="5" t="s">
        <v>78</v>
      </c>
      <c r="B35" s="5" t="s">
        <v>79</v>
      </c>
      <c r="C35">
        <v>0.4</v>
      </c>
      <c r="D35">
        <v>0.6</v>
      </c>
      <c r="E35">
        <v>1.2</v>
      </c>
      <c r="F35">
        <v>0.6</v>
      </c>
      <c r="G35">
        <v>0.6</v>
      </c>
      <c r="H35">
        <v>0.6</v>
      </c>
      <c r="I35">
        <v>2.7</v>
      </c>
      <c r="J35">
        <v>2.6</v>
      </c>
      <c r="K35">
        <v>1</v>
      </c>
      <c r="L35">
        <v>1.8</v>
      </c>
      <c r="M35">
        <v>0.5</v>
      </c>
      <c r="N35">
        <v>3.3</v>
      </c>
      <c r="O35">
        <v>3.5</v>
      </c>
      <c r="P35">
        <v>1.6</v>
      </c>
      <c r="Q35">
        <v>0.9</v>
      </c>
      <c r="R35">
        <v>15.5</v>
      </c>
      <c r="S35">
        <v>41.1</v>
      </c>
      <c r="T35">
        <v>42.4</v>
      </c>
      <c r="U35">
        <v>55.4</v>
      </c>
      <c r="V35">
        <v>63.7</v>
      </c>
      <c r="W35">
        <v>373</v>
      </c>
    </row>
    <row r="36" spans="1:23" x14ac:dyDescent="0.25">
      <c r="A36" s="5" t="s">
        <v>94</v>
      </c>
      <c r="B36" s="5" t="s">
        <v>95</v>
      </c>
      <c r="C36">
        <v>2090</v>
      </c>
      <c r="D36">
        <v>2449</v>
      </c>
      <c r="E36">
        <v>2502</v>
      </c>
      <c r="F36">
        <v>2995</v>
      </c>
      <c r="G36">
        <v>2844</v>
      </c>
      <c r="H36">
        <v>2527</v>
      </c>
      <c r="I36">
        <v>2313</v>
      </c>
      <c r="J36">
        <v>2164</v>
      </c>
      <c r="K36">
        <v>2163</v>
      </c>
      <c r="L36">
        <v>1894</v>
      </c>
      <c r="M36">
        <v>1735</v>
      </c>
      <c r="N36">
        <v>1452</v>
      </c>
      <c r="O36">
        <v>1410</v>
      </c>
      <c r="P36">
        <v>1260</v>
      </c>
      <c r="Q36">
        <v>1583</v>
      </c>
      <c r="R36">
        <v>1671</v>
      </c>
      <c r="S36">
        <v>1664</v>
      </c>
      <c r="T36">
        <v>2037</v>
      </c>
      <c r="U36">
        <v>1929</v>
      </c>
      <c r="V36">
        <v>1899</v>
      </c>
      <c r="W36">
        <v>1114</v>
      </c>
    </row>
    <row r="37" spans="1:23" x14ac:dyDescent="0.25">
      <c r="A37" s="5" t="s">
        <v>96</v>
      </c>
      <c r="B37" s="5" t="s">
        <v>97</v>
      </c>
      <c r="C37">
        <v>5711</v>
      </c>
      <c r="D37">
        <v>5719</v>
      </c>
      <c r="E37">
        <v>5747</v>
      </c>
      <c r="F37">
        <v>6108</v>
      </c>
      <c r="G37">
        <v>6121</v>
      </c>
      <c r="H37">
        <v>5832</v>
      </c>
      <c r="I37">
        <v>6465</v>
      </c>
      <c r="J37">
        <v>6430</v>
      </c>
      <c r="K37">
        <v>6225</v>
      </c>
      <c r="L37">
        <v>5105</v>
      </c>
      <c r="M37">
        <v>4994</v>
      </c>
      <c r="N37">
        <v>5128</v>
      </c>
      <c r="O37">
        <v>4748</v>
      </c>
      <c r="P37">
        <v>4951</v>
      </c>
      <c r="Q37">
        <v>4785</v>
      </c>
      <c r="R37">
        <v>5122</v>
      </c>
      <c r="S37">
        <v>6700</v>
      </c>
      <c r="T37">
        <v>6751</v>
      </c>
      <c r="U37">
        <v>6910</v>
      </c>
      <c r="V37">
        <v>7375</v>
      </c>
      <c r="W37">
        <v>7208</v>
      </c>
    </row>
    <row r="38" spans="1:23" x14ac:dyDescent="0.25">
      <c r="A38" s="5" t="s">
        <v>98</v>
      </c>
      <c r="B38" s="5" t="s">
        <v>99</v>
      </c>
      <c r="C38">
        <v>180.49</v>
      </c>
      <c r="D38">
        <v>180.49</v>
      </c>
      <c r="E38">
        <v>186.34</v>
      </c>
      <c r="F38">
        <v>192.5</v>
      </c>
      <c r="G38">
        <v>192.5</v>
      </c>
      <c r="H38">
        <v>192.5</v>
      </c>
      <c r="I38">
        <v>192.5</v>
      </c>
      <c r="J38">
        <v>192.5</v>
      </c>
      <c r="K38">
        <v>183.81</v>
      </c>
      <c r="L38">
        <v>183.8</v>
      </c>
      <c r="M38">
        <v>183.8</v>
      </c>
      <c r="N38">
        <v>183.8</v>
      </c>
      <c r="O38">
        <v>184</v>
      </c>
      <c r="P38">
        <v>188</v>
      </c>
      <c r="Q38">
        <v>188</v>
      </c>
      <c r="R38">
        <v>188</v>
      </c>
      <c r="S38">
        <v>194.4</v>
      </c>
      <c r="T38">
        <v>194.8</v>
      </c>
      <c r="U38">
        <v>193</v>
      </c>
      <c r="V38">
        <v>189</v>
      </c>
      <c r="W38">
        <v>144</v>
      </c>
    </row>
    <row r="39" spans="1:23" x14ac:dyDescent="0.25">
      <c r="A39" s="5" t="s">
        <v>102</v>
      </c>
      <c r="B39" s="5" t="s">
        <v>103</v>
      </c>
      <c r="C39">
        <v>-0.7</v>
      </c>
      <c r="D39">
        <v>1.28</v>
      </c>
      <c r="E39">
        <v>1.93</v>
      </c>
      <c r="F39">
        <v>1.82</v>
      </c>
      <c r="G39">
        <v>1.4</v>
      </c>
      <c r="H39">
        <v>1.94</v>
      </c>
      <c r="I39">
        <v>1.83</v>
      </c>
      <c r="J39">
        <v>1.91</v>
      </c>
      <c r="K39">
        <v>2.17</v>
      </c>
      <c r="L39">
        <v>0.95</v>
      </c>
      <c r="M39">
        <v>1.1399999999999999</v>
      </c>
      <c r="N39">
        <v>2.5</v>
      </c>
      <c r="O39">
        <v>2.0099999999999998</v>
      </c>
      <c r="P39">
        <v>1.35</v>
      </c>
      <c r="Q39">
        <v>0.85</v>
      </c>
      <c r="R39">
        <v>-0.04</v>
      </c>
      <c r="S39">
        <v>-0.93</v>
      </c>
      <c r="T39">
        <v>1.64</v>
      </c>
      <c r="U39">
        <v>1.53</v>
      </c>
      <c r="V39">
        <v>1.48</v>
      </c>
      <c r="W39">
        <v>1.31</v>
      </c>
    </row>
    <row r="40" spans="1:23" x14ac:dyDescent="0.25">
      <c r="A40" s="5" t="s">
        <v>104</v>
      </c>
      <c r="B40" s="5" t="s">
        <v>105</v>
      </c>
      <c r="C40">
        <v>-1.03</v>
      </c>
      <c r="D40">
        <v>0.64</v>
      </c>
      <c r="E40">
        <v>1.31</v>
      </c>
      <c r="F40">
        <v>1.48</v>
      </c>
      <c r="G40">
        <v>1.88</v>
      </c>
      <c r="H40">
        <v>1.66</v>
      </c>
      <c r="I40">
        <v>1.75</v>
      </c>
      <c r="J40">
        <v>1.69</v>
      </c>
      <c r="K40">
        <v>1.7</v>
      </c>
      <c r="L40">
        <v>0.72</v>
      </c>
      <c r="M40">
        <v>0.87</v>
      </c>
      <c r="N40">
        <v>0.54</v>
      </c>
      <c r="O40">
        <v>1.51</v>
      </c>
      <c r="P40">
        <v>-1.53</v>
      </c>
      <c r="Q40">
        <v>-0.35</v>
      </c>
      <c r="R40">
        <v>0.85</v>
      </c>
      <c r="S40">
        <v>-1.02</v>
      </c>
      <c r="T40">
        <v>0.99</v>
      </c>
      <c r="U40">
        <v>0.69</v>
      </c>
      <c r="V40">
        <v>1.03</v>
      </c>
      <c r="W40">
        <v>0.88</v>
      </c>
    </row>
    <row r="41" spans="1:23" x14ac:dyDescent="0.25">
      <c r="A41" s="5" t="s">
        <v>106</v>
      </c>
      <c r="B41" s="5" t="s">
        <v>107</v>
      </c>
      <c r="C41">
        <v>-1.03</v>
      </c>
      <c r="D41">
        <v>0.64</v>
      </c>
      <c r="E41">
        <v>1.31</v>
      </c>
      <c r="F41">
        <v>1.48</v>
      </c>
      <c r="G41">
        <v>1.88</v>
      </c>
      <c r="H41">
        <v>1.66</v>
      </c>
      <c r="I41">
        <v>1.75</v>
      </c>
      <c r="J41">
        <v>1.69</v>
      </c>
      <c r="K41">
        <v>1.7</v>
      </c>
      <c r="L41">
        <v>0.72</v>
      </c>
      <c r="M41">
        <v>0.87</v>
      </c>
      <c r="N41">
        <v>0.54</v>
      </c>
      <c r="O41">
        <v>1.51</v>
      </c>
      <c r="P41">
        <v>-1.53</v>
      </c>
      <c r="Q41">
        <v>-0.35</v>
      </c>
      <c r="R41">
        <v>0.85</v>
      </c>
      <c r="S41">
        <v>-1.02</v>
      </c>
      <c r="T41">
        <v>0.97</v>
      </c>
      <c r="U41">
        <v>0.69</v>
      </c>
      <c r="V41">
        <v>1.03</v>
      </c>
      <c r="W41">
        <v>0.88</v>
      </c>
    </row>
    <row r="42" spans="1:23" x14ac:dyDescent="0.25">
      <c r="A42" s="5" t="s">
        <v>108</v>
      </c>
      <c r="B42" s="5" t="s">
        <v>109</v>
      </c>
      <c r="C42">
        <v>0.85</v>
      </c>
      <c r="D42">
        <v>0.85</v>
      </c>
      <c r="E42">
        <v>0.85</v>
      </c>
      <c r="F42">
        <v>0.8</v>
      </c>
      <c r="G42">
        <v>0.8</v>
      </c>
      <c r="H42">
        <v>0.7</v>
      </c>
      <c r="I42">
        <v>0.6</v>
      </c>
      <c r="J42">
        <v>0.55000000000000004</v>
      </c>
      <c r="K42">
        <v>0.55000000000000004</v>
      </c>
      <c r="L42">
        <v>0.4</v>
      </c>
      <c r="M42">
        <v>0.3</v>
      </c>
      <c r="N42">
        <v>0.4</v>
      </c>
      <c r="O42">
        <v>0.2</v>
      </c>
      <c r="P42" t="s">
        <v>67</v>
      </c>
      <c r="Q42">
        <v>0.1</v>
      </c>
      <c r="R42" t="s">
        <v>67</v>
      </c>
      <c r="S42" t="s">
        <v>67</v>
      </c>
      <c r="T42">
        <v>0.25</v>
      </c>
      <c r="U42">
        <v>0.25</v>
      </c>
      <c r="V42">
        <v>0.25</v>
      </c>
      <c r="W42">
        <v>0.26</v>
      </c>
    </row>
    <row r="43" spans="1:23" x14ac:dyDescent="0.25">
      <c r="A43" s="5" t="s">
        <v>110</v>
      </c>
      <c r="B43" s="5" t="s">
        <v>111</v>
      </c>
      <c r="C43">
        <v>153.4</v>
      </c>
      <c r="D43">
        <v>153.4</v>
      </c>
      <c r="E43">
        <v>153.4</v>
      </c>
      <c r="F43">
        <v>152.80000000000001</v>
      </c>
      <c r="G43">
        <v>154</v>
      </c>
      <c r="H43">
        <v>134.69999999999999</v>
      </c>
      <c r="I43">
        <v>115.5</v>
      </c>
      <c r="J43">
        <v>105.9</v>
      </c>
      <c r="K43">
        <v>101.1</v>
      </c>
      <c r="L43">
        <v>73.5</v>
      </c>
      <c r="M43">
        <v>55.8</v>
      </c>
      <c r="N43">
        <v>73.5</v>
      </c>
      <c r="O43">
        <v>36.799999999999997</v>
      </c>
      <c r="P43" t="s">
        <v>67</v>
      </c>
      <c r="Q43">
        <v>18.8</v>
      </c>
      <c r="R43" t="s">
        <v>67</v>
      </c>
      <c r="S43" t="s">
        <v>67</v>
      </c>
      <c r="T43">
        <v>48.3</v>
      </c>
      <c r="U43">
        <v>48.2</v>
      </c>
      <c r="V43">
        <v>48</v>
      </c>
      <c r="W43">
        <v>48</v>
      </c>
    </row>
    <row r="44" spans="1:23" x14ac:dyDescent="0.25">
      <c r="A44" s="5" t="s">
        <v>124</v>
      </c>
      <c r="B44" s="5" t="s">
        <v>125</v>
      </c>
      <c r="C44">
        <v>27.04</v>
      </c>
      <c r="D44">
        <v>26.75</v>
      </c>
      <c r="E44">
        <v>24.71</v>
      </c>
      <c r="F44">
        <v>23.34</v>
      </c>
      <c r="G44">
        <v>23.89</v>
      </c>
      <c r="H44">
        <v>23.46</v>
      </c>
      <c r="I44">
        <v>22.44</v>
      </c>
      <c r="J44">
        <v>29.72</v>
      </c>
      <c r="K44">
        <v>29.47</v>
      </c>
      <c r="L44">
        <v>24.04</v>
      </c>
      <c r="M44">
        <v>24</v>
      </c>
      <c r="N44">
        <v>28.18</v>
      </c>
      <c r="O44">
        <v>28.25</v>
      </c>
      <c r="P44">
        <v>23.12</v>
      </c>
      <c r="Q44">
        <v>23.92</v>
      </c>
      <c r="R44">
        <v>21.59</v>
      </c>
      <c r="S44">
        <v>32.94</v>
      </c>
      <c r="T44">
        <v>44.07</v>
      </c>
      <c r="U44">
        <v>45.69</v>
      </c>
      <c r="V44">
        <v>46.55</v>
      </c>
      <c r="W44">
        <v>51.78</v>
      </c>
    </row>
    <row r="45" spans="1:23" x14ac:dyDescent="0.25">
      <c r="A45" s="5" t="s">
        <v>112</v>
      </c>
      <c r="B45" s="5" t="s">
        <v>113</v>
      </c>
      <c r="C45">
        <v>11.58</v>
      </c>
      <c r="D45">
        <v>13.57</v>
      </c>
      <c r="E45">
        <v>13.44</v>
      </c>
      <c r="F45">
        <v>15.56</v>
      </c>
      <c r="G45">
        <v>14.78</v>
      </c>
      <c r="H45">
        <v>13.13</v>
      </c>
      <c r="I45">
        <v>12.02</v>
      </c>
      <c r="J45">
        <v>11.24</v>
      </c>
      <c r="K45">
        <v>11.77</v>
      </c>
      <c r="L45">
        <v>10.3</v>
      </c>
      <c r="M45">
        <v>9.44</v>
      </c>
      <c r="N45">
        <v>7.9</v>
      </c>
      <c r="O45">
        <v>7.66</v>
      </c>
      <c r="P45">
        <v>6.7</v>
      </c>
      <c r="Q45">
        <v>8.42</v>
      </c>
      <c r="R45">
        <v>8.89</v>
      </c>
      <c r="S45">
        <v>8.56</v>
      </c>
      <c r="T45">
        <v>10.46</v>
      </c>
      <c r="U45">
        <v>9.99</v>
      </c>
      <c r="V45">
        <v>10.050000000000001</v>
      </c>
      <c r="W45">
        <v>7.74</v>
      </c>
    </row>
    <row r="46" spans="1:23" x14ac:dyDescent="0.25">
      <c r="A46" s="5" t="s">
        <v>114</v>
      </c>
      <c r="B46" s="5" t="s">
        <v>115</v>
      </c>
      <c r="C46">
        <v>2.65</v>
      </c>
      <c r="D46">
        <v>1.46</v>
      </c>
      <c r="E46">
        <v>1.41</v>
      </c>
      <c r="F46">
        <v>0.84</v>
      </c>
      <c r="G46">
        <v>1.57</v>
      </c>
      <c r="H46">
        <v>2.2799999999999998</v>
      </c>
      <c r="I46">
        <v>2.73</v>
      </c>
      <c r="J46">
        <v>2.42</v>
      </c>
      <c r="K46">
        <v>1.71</v>
      </c>
      <c r="L46">
        <v>1.62</v>
      </c>
      <c r="M46">
        <v>2.94</v>
      </c>
      <c r="N46">
        <v>2.12</v>
      </c>
      <c r="O46">
        <v>0.98</v>
      </c>
      <c r="P46">
        <v>0.61</v>
      </c>
      <c r="Q46">
        <v>1</v>
      </c>
      <c r="R46">
        <v>-0.26</v>
      </c>
      <c r="S46">
        <v>0.7</v>
      </c>
      <c r="T46">
        <v>1.0900000000000001</v>
      </c>
      <c r="U46">
        <v>2.02</v>
      </c>
      <c r="V46">
        <v>1.1000000000000001</v>
      </c>
      <c r="W46">
        <v>2.48</v>
      </c>
    </row>
    <row r="47" spans="1:23" x14ac:dyDescent="0.25">
      <c r="A47" s="5" t="s">
        <v>116</v>
      </c>
      <c r="B47" s="5" t="s">
        <v>117</v>
      </c>
      <c r="C47">
        <v>31.64</v>
      </c>
      <c r="D47">
        <v>31.69</v>
      </c>
      <c r="E47">
        <v>30.84</v>
      </c>
      <c r="F47">
        <v>31.73</v>
      </c>
      <c r="G47">
        <v>31.8</v>
      </c>
      <c r="H47">
        <v>30.3</v>
      </c>
      <c r="I47">
        <v>33.58</v>
      </c>
      <c r="J47">
        <v>33.4</v>
      </c>
      <c r="K47">
        <v>33.869999999999997</v>
      </c>
      <c r="L47">
        <v>27.77</v>
      </c>
      <c r="M47">
        <v>27.17</v>
      </c>
      <c r="N47">
        <v>27.9</v>
      </c>
      <c r="O47">
        <v>25.8</v>
      </c>
      <c r="P47">
        <v>26.34</v>
      </c>
      <c r="Q47">
        <v>25.45</v>
      </c>
      <c r="R47">
        <v>27.25</v>
      </c>
      <c r="S47">
        <v>34.47</v>
      </c>
      <c r="T47">
        <v>34.659999999999997</v>
      </c>
      <c r="U47">
        <v>35.81</v>
      </c>
      <c r="V47">
        <v>39.020000000000003</v>
      </c>
      <c r="W47" t="s">
        <v>67</v>
      </c>
    </row>
    <row r="48" spans="1:23" x14ac:dyDescent="0.25">
      <c r="A48" s="5" t="s">
        <v>118</v>
      </c>
      <c r="B48" s="5" t="s">
        <v>119</v>
      </c>
      <c r="C48">
        <v>18490</v>
      </c>
      <c r="D48">
        <v>18642</v>
      </c>
      <c r="E48">
        <v>17863</v>
      </c>
      <c r="F48">
        <v>16937</v>
      </c>
      <c r="G48">
        <v>17534</v>
      </c>
      <c r="H48">
        <v>18143</v>
      </c>
      <c r="I48">
        <v>17750</v>
      </c>
      <c r="J48">
        <v>24498</v>
      </c>
      <c r="K48">
        <v>23834</v>
      </c>
      <c r="L48">
        <v>20386</v>
      </c>
      <c r="M48">
        <v>20693</v>
      </c>
      <c r="N48">
        <v>21327</v>
      </c>
      <c r="O48">
        <v>19560</v>
      </c>
      <c r="P48">
        <v>19250</v>
      </c>
      <c r="Q48">
        <v>17595</v>
      </c>
      <c r="R48">
        <v>17114</v>
      </c>
      <c r="S48">
        <v>29189</v>
      </c>
      <c r="T48">
        <v>32015</v>
      </c>
      <c r="U48">
        <v>34360</v>
      </c>
      <c r="V48">
        <v>37369</v>
      </c>
      <c r="W48">
        <v>40164</v>
      </c>
    </row>
    <row r="49" spans="1:23" x14ac:dyDescent="0.25">
      <c r="A49" s="5" t="s">
        <v>120</v>
      </c>
      <c r="B49" s="5" t="s">
        <v>121</v>
      </c>
      <c r="C49">
        <v>1518</v>
      </c>
      <c r="D49">
        <v>1380</v>
      </c>
      <c r="E49">
        <v>1296</v>
      </c>
      <c r="F49">
        <v>1275</v>
      </c>
      <c r="G49">
        <v>1392</v>
      </c>
      <c r="H49">
        <v>1242</v>
      </c>
      <c r="I49">
        <v>1178</v>
      </c>
      <c r="J49">
        <v>1494</v>
      </c>
      <c r="K49">
        <v>1369</v>
      </c>
      <c r="L49">
        <v>1241</v>
      </c>
      <c r="M49">
        <v>1193</v>
      </c>
      <c r="N49">
        <v>1174</v>
      </c>
      <c r="O49">
        <v>1081</v>
      </c>
      <c r="P49">
        <v>956.2</v>
      </c>
      <c r="Q49">
        <v>1018</v>
      </c>
      <c r="R49">
        <v>1014</v>
      </c>
      <c r="S49">
        <v>1743</v>
      </c>
      <c r="T49">
        <v>1909</v>
      </c>
      <c r="U49">
        <v>1981</v>
      </c>
      <c r="V49">
        <v>2065</v>
      </c>
      <c r="W49">
        <v>1625</v>
      </c>
    </row>
    <row r="50" spans="1:23" x14ac:dyDescent="0.25">
      <c r="A50" s="5" t="s">
        <v>122</v>
      </c>
      <c r="B50" s="5" t="s">
        <v>123</v>
      </c>
      <c r="C50">
        <v>82071</v>
      </c>
      <c r="D50">
        <v>74021</v>
      </c>
      <c r="E50">
        <v>72524</v>
      </c>
      <c r="F50">
        <v>75279</v>
      </c>
      <c r="G50">
        <v>79389</v>
      </c>
      <c r="H50">
        <v>68473</v>
      </c>
      <c r="I50">
        <v>66349</v>
      </c>
      <c r="J50">
        <v>60997</v>
      </c>
      <c r="K50">
        <v>57418</v>
      </c>
      <c r="L50">
        <v>60860</v>
      </c>
      <c r="M50">
        <v>57648</v>
      </c>
      <c r="N50">
        <v>55057</v>
      </c>
      <c r="O50">
        <v>55281</v>
      </c>
      <c r="P50">
        <v>49673</v>
      </c>
      <c r="Q50">
        <v>57835</v>
      </c>
      <c r="R50">
        <v>59256</v>
      </c>
      <c r="S50">
        <v>59704</v>
      </c>
      <c r="T50">
        <v>59635</v>
      </c>
      <c r="U50">
        <v>57666</v>
      </c>
      <c r="V50">
        <v>55260</v>
      </c>
      <c r="W50" t="s">
        <v>67</v>
      </c>
    </row>
    <row r="51" spans="1:23" x14ac:dyDescent="0.25">
      <c r="A51" s="5" t="s">
        <v>301</v>
      </c>
      <c r="B51" s="5" t="s">
        <v>302</v>
      </c>
      <c r="C51">
        <v>263910</v>
      </c>
      <c r="D51">
        <v>258996</v>
      </c>
      <c r="E51">
        <v>257768</v>
      </c>
      <c r="F51">
        <v>265212</v>
      </c>
      <c r="G51">
        <v>262306</v>
      </c>
      <c r="H51">
        <v>248894</v>
      </c>
      <c r="I51">
        <v>173139</v>
      </c>
      <c r="J51">
        <v>233493</v>
      </c>
      <c r="K51">
        <v>227260</v>
      </c>
      <c r="L51">
        <v>216738</v>
      </c>
      <c r="M51">
        <v>213174</v>
      </c>
      <c r="N51">
        <v>242837</v>
      </c>
      <c r="O51">
        <v>265777</v>
      </c>
      <c r="P51">
        <v>225776</v>
      </c>
      <c r="Q51">
        <v>255618</v>
      </c>
      <c r="R51">
        <v>237156</v>
      </c>
      <c r="S51">
        <v>219370</v>
      </c>
      <c r="T51">
        <v>268180</v>
      </c>
      <c r="U51">
        <v>256635</v>
      </c>
      <c r="V51">
        <v>235409</v>
      </c>
      <c r="W51">
        <v>185638</v>
      </c>
    </row>
    <row r="52" spans="1:23" x14ac:dyDescent="0.25">
      <c r="A52" s="5" t="s">
        <v>126</v>
      </c>
      <c r="B52" s="5" t="s">
        <v>127</v>
      </c>
      <c r="C52">
        <v>75782</v>
      </c>
      <c r="D52">
        <v>75448</v>
      </c>
      <c r="E52">
        <v>80250</v>
      </c>
      <c r="F52">
        <v>82033</v>
      </c>
      <c r="G52">
        <v>81487</v>
      </c>
      <c r="H52">
        <v>79877</v>
      </c>
      <c r="I52">
        <v>76755</v>
      </c>
      <c r="J52">
        <v>68867</v>
      </c>
      <c r="K52">
        <v>66141</v>
      </c>
      <c r="L52">
        <v>63372</v>
      </c>
      <c r="M52">
        <v>61248</v>
      </c>
      <c r="N52">
        <v>68298</v>
      </c>
      <c r="O52">
        <v>67945</v>
      </c>
      <c r="P52">
        <v>57870</v>
      </c>
      <c r="Q52">
        <v>57772</v>
      </c>
      <c r="R52">
        <v>53296</v>
      </c>
      <c r="S52">
        <v>47097</v>
      </c>
      <c r="T52">
        <v>58023</v>
      </c>
      <c r="U52">
        <v>53335</v>
      </c>
      <c r="V52">
        <v>46563</v>
      </c>
      <c r="W52">
        <v>36817</v>
      </c>
    </row>
    <row r="53" spans="1:23" x14ac:dyDescent="0.25">
      <c r="A53" s="5" t="s">
        <v>128</v>
      </c>
      <c r="B53" s="5" t="s">
        <v>129</v>
      </c>
      <c r="C53">
        <v>-9227</v>
      </c>
      <c r="D53">
        <v>6083</v>
      </c>
      <c r="E53">
        <v>13620</v>
      </c>
      <c r="F53">
        <v>16803</v>
      </c>
      <c r="G53">
        <v>20640</v>
      </c>
      <c r="H53">
        <v>17671</v>
      </c>
      <c r="I53">
        <v>18930</v>
      </c>
      <c r="J53">
        <v>12834</v>
      </c>
      <c r="K53">
        <v>13091</v>
      </c>
      <c r="L53">
        <v>6475</v>
      </c>
      <c r="M53">
        <v>7761</v>
      </c>
      <c r="N53">
        <v>4670</v>
      </c>
      <c r="O53">
        <v>14438</v>
      </c>
      <c r="P53">
        <v>-14982</v>
      </c>
      <c r="Q53">
        <v>-3779</v>
      </c>
      <c r="R53">
        <v>9542</v>
      </c>
      <c r="S53">
        <v>-6804</v>
      </c>
      <c r="T53">
        <v>5922</v>
      </c>
      <c r="U53">
        <v>3827</v>
      </c>
      <c r="V53">
        <v>5135</v>
      </c>
      <c r="W53">
        <v>3130</v>
      </c>
    </row>
    <row r="54" spans="1:23" x14ac:dyDescent="0.25">
      <c r="A54" s="5" t="s">
        <v>130</v>
      </c>
      <c r="B54" s="5" t="s">
        <v>131</v>
      </c>
      <c r="C54" t="s">
        <v>67</v>
      </c>
      <c r="D54">
        <v>35.200000000000003</v>
      </c>
      <c r="E54">
        <v>30.5</v>
      </c>
      <c r="F54">
        <v>26</v>
      </c>
      <c r="G54">
        <v>19.899999999999999</v>
      </c>
      <c r="H54">
        <v>22</v>
      </c>
      <c r="I54">
        <v>19.8</v>
      </c>
      <c r="J54">
        <v>14.5</v>
      </c>
      <c r="K54">
        <v>12.9</v>
      </c>
      <c r="L54">
        <v>30</v>
      </c>
      <c r="M54">
        <v>17.899999999999999</v>
      </c>
      <c r="N54">
        <v>22.5</v>
      </c>
      <c r="O54">
        <v>15.8</v>
      </c>
      <c r="P54" t="s">
        <v>67</v>
      </c>
      <c r="Q54" t="s">
        <v>67</v>
      </c>
      <c r="R54">
        <v>10.199999999999999</v>
      </c>
      <c r="S54" t="s">
        <v>67</v>
      </c>
      <c r="T54">
        <v>6.6</v>
      </c>
      <c r="U54">
        <v>8.9</v>
      </c>
      <c r="V54">
        <v>11.7</v>
      </c>
      <c r="W54">
        <v>21.6</v>
      </c>
    </row>
    <row r="55" spans="1:23" x14ac:dyDescent="0.25">
      <c r="A55" s="5" t="s">
        <v>132</v>
      </c>
      <c r="B55" s="5" t="s">
        <v>133</v>
      </c>
      <c r="C55">
        <v>1.0900000000000001</v>
      </c>
      <c r="D55">
        <v>0.84</v>
      </c>
      <c r="E55">
        <v>1.62</v>
      </c>
      <c r="F55">
        <v>1.65</v>
      </c>
      <c r="G55">
        <v>1.57</v>
      </c>
      <c r="H55">
        <v>1.56</v>
      </c>
      <c r="I55">
        <v>1.54</v>
      </c>
      <c r="J55">
        <v>0.82</v>
      </c>
      <c r="K55">
        <v>0.74</v>
      </c>
      <c r="L55">
        <v>0.9</v>
      </c>
      <c r="M55">
        <v>0.65</v>
      </c>
      <c r="N55">
        <v>0.43</v>
      </c>
      <c r="O55">
        <v>0.84</v>
      </c>
      <c r="P55">
        <v>0.74</v>
      </c>
      <c r="Q55">
        <v>0.44</v>
      </c>
      <c r="R55">
        <v>0.4</v>
      </c>
      <c r="S55">
        <v>0.34</v>
      </c>
      <c r="T55">
        <v>0.15</v>
      </c>
      <c r="U55">
        <v>0.14000000000000001</v>
      </c>
      <c r="V55">
        <v>0.26</v>
      </c>
      <c r="W55">
        <v>0.37</v>
      </c>
    </row>
    <row r="56" spans="1:23" x14ac:dyDescent="0.25">
      <c r="A56" s="5" t="s">
        <v>134</v>
      </c>
      <c r="B56" s="5" t="s">
        <v>135</v>
      </c>
      <c r="C56">
        <v>2.5499999999999998</v>
      </c>
      <c r="D56">
        <v>1.66</v>
      </c>
      <c r="E56">
        <v>2.98</v>
      </c>
      <c r="F56">
        <v>2.4700000000000002</v>
      </c>
      <c r="G56">
        <v>2.5299999999999998</v>
      </c>
      <c r="H56">
        <v>2.79</v>
      </c>
      <c r="I56">
        <v>2.88</v>
      </c>
      <c r="J56">
        <v>2.1800000000000002</v>
      </c>
      <c r="K56">
        <v>1.86</v>
      </c>
      <c r="L56">
        <v>2.1</v>
      </c>
      <c r="M56">
        <v>1.65</v>
      </c>
      <c r="N56">
        <v>1.54</v>
      </c>
      <c r="O56">
        <v>3.11</v>
      </c>
      <c r="P56">
        <v>2.5499999999999998</v>
      </c>
      <c r="Q56">
        <v>1.25</v>
      </c>
      <c r="R56">
        <v>0.98</v>
      </c>
      <c r="S56">
        <v>1.3</v>
      </c>
      <c r="T56">
        <v>0.62</v>
      </c>
      <c r="U56">
        <v>0.62</v>
      </c>
      <c r="V56">
        <v>1.19</v>
      </c>
      <c r="W56">
        <v>2.46</v>
      </c>
    </row>
    <row r="57" spans="1:23" x14ac:dyDescent="0.25">
      <c r="A57" s="5" t="s">
        <v>136</v>
      </c>
      <c r="B57" s="5" t="s">
        <v>137</v>
      </c>
      <c r="C57">
        <v>11.13</v>
      </c>
      <c r="D57">
        <v>15.46</v>
      </c>
      <c r="E57">
        <v>28.46</v>
      </c>
      <c r="F57">
        <v>45.59</v>
      </c>
      <c r="G57">
        <v>23.83</v>
      </c>
      <c r="H57">
        <v>16.059999999999999</v>
      </c>
      <c r="I57">
        <v>12.67</v>
      </c>
      <c r="J57">
        <v>10.130000000000001</v>
      </c>
      <c r="K57">
        <v>12.81</v>
      </c>
      <c r="L57">
        <v>13.32</v>
      </c>
      <c r="M57">
        <v>5.29</v>
      </c>
      <c r="N57">
        <v>5.74</v>
      </c>
      <c r="O57">
        <v>24.18</v>
      </c>
      <c r="P57">
        <v>28.08</v>
      </c>
      <c r="Q57">
        <v>10.53</v>
      </c>
      <c r="R57">
        <v>-34.04</v>
      </c>
      <c r="S57">
        <v>15.77</v>
      </c>
      <c r="T57">
        <v>5.97</v>
      </c>
      <c r="U57">
        <v>3.06</v>
      </c>
      <c r="V57">
        <v>10.95</v>
      </c>
      <c r="W57">
        <v>7.65</v>
      </c>
    </row>
    <row r="58" spans="1:23" x14ac:dyDescent="0.25">
      <c r="A58" s="5" t="s">
        <v>138</v>
      </c>
      <c r="B58" s="5" t="s">
        <v>139</v>
      </c>
      <c r="C58">
        <v>2.88</v>
      </c>
      <c r="D58">
        <v>3.78</v>
      </c>
      <c r="E58">
        <v>2.12</v>
      </c>
      <c r="F58">
        <v>2.08</v>
      </c>
      <c r="G58">
        <v>2.14</v>
      </c>
      <c r="H58">
        <v>1.91</v>
      </c>
      <c r="I58">
        <v>1.73</v>
      </c>
      <c r="J58">
        <v>2.25</v>
      </c>
      <c r="K58">
        <v>2.52</v>
      </c>
      <c r="L58">
        <v>1.85</v>
      </c>
      <c r="M58">
        <v>1.93</v>
      </c>
      <c r="N58">
        <v>3.29</v>
      </c>
      <c r="O58">
        <v>0.84</v>
      </c>
      <c r="P58" t="s">
        <v>67</v>
      </c>
      <c r="Q58">
        <v>0.95</v>
      </c>
      <c r="R58" t="s">
        <v>67</v>
      </c>
      <c r="S58" t="s">
        <v>67</v>
      </c>
      <c r="T58">
        <v>3.84</v>
      </c>
      <c r="U58">
        <v>4.05</v>
      </c>
      <c r="V58">
        <v>2.08</v>
      </c>
      <c r="W58">
        <v>1.37</v>
      </c>
    </row>
    <row r="59" spans="1:23" x14ac:dyDescent="0.25">
      <c r="A59" s="5" t="s">
        <v>140</v>
      </c>
      <c r="B59" s="5" t="s">
        <v>141</v>
      </c>
      <c r="C59">
        <v>-3.5</v>
      </c>
      <c r="D59">
        <v>2.8</v>
      </c>
      <c r="E59">
        <v>3.3</v>
      </c>
      <c r="F59">
        <v>3.8</v>
      </c>
      <c r="G59">
        <v>5</v>
      </c>
      <c r="H59">
        <v>4.5</v>
      </c>
      <c r="I59">
        <v>5.0999999999999996</v>
      </c>
      <c r="J59">
        <v>6.9</v>
      </c>
      <c r="K59">
        <v>7.8</v>
      </c>
      <c r="L59">
        <v>3.3</v>
      </c>
      <c r="M59">
        <v>5.6</v>
      </c>
      <c r="N59">
        <v>4.4000000000000004</v>
      </c>
      <c r="O59">
        <v>6.3</v>
      </c>
      <c r="P59">
        <v>-9</v>
      </c>
      <c r="Q59">
        <v>-3.3</v>
      </c>
      <c r="R59">
        <v>9.8000000000000007</v>
      </c>
      <c r="S59">
        <v>-9.1999999999999993</v>
      </c>
      <c r="T59">
        <v>15.2</v>
      </c>
      <c r="U59">
        <v>11.2</v>
      </c>
      <c r="V59">
        <v>8.6</v>
      </c>
      <c r="W59">
        <v>4.5999999999999996</v>
      </c>
    </row>
    <row r="60" spans="1:23" x14ac:dyDescent="0.25">
      <c r="A60" s="5" t="s">
        <v>142</v>
      </c>
      <c r="B60" s="5" t="s">
        <v>143</v>
      </c>
      <c r="C60">
        <v>-8.16</v>
      </c>
      <c r="D60">
        <v>4.63</v>
      </c>
      <c r="E60">
        <v>9.7200000000000006</v>
      </c>
      <c r="F60">
        <v>9.5</v>
      </c>
      <c r="G60">
        <v>12.72</v>
      </c>
      <c r="H60">
        <v>12.69</v>
      </c>
      <c r="I60">
        <v>14.53</v>
      </c>
      <c r="J60">
        <v>14.53</v>
      </c>
      <c r="K60">
        <v>14.43</v>
      </c>
      <c r="L60">
        <v>6.97</v>
      </c>
      <c r="M60">
        <v>9.26</v>
      </c>
      <c r="N60">
        <v>6.86</v>
      </c>
      <c r="O60">
        <v>20.03</v>
      </c>
      <c r="P60">
        <v>-22.89</v>
      </c>
      <c r="Q60">
        <v>-4.2</v>
      </c>
      <c r="R60">
        <v>9.7799999999999994</v>
      </c>
      <c r="S60">
        <v>-11.94</v>
      </c>
      <c r="T60">
        <v>9.31</v>
      </c>
      <c r="U60">
        <v>6.82</v>
      </c>
      <c r="V60">
        <v>10.11</v>
      </c>
      <c r="W60">
        <v>11.28</v>
      </c>
    </row>
    <row r="61" spans="1:23" x14ac:dyDescent="0.25">
      <c r="A61" s="5" t="s">
        <v>144</v>
      </c>
      <c r="B61" s="5" t="s">
        <v>145</v>
      </c>
      <c r="C61">
        <v>-3.5</v>
      </c>
      <c r="D61">
        <v>2.35</v>
      </c>
      <c r="E61">
        <v>5.28</v>
      </c>
      <c r="F61">
        <v>6.34</v>
      </c>
      <c r="G61">
        <v>7.87</v>
      </c>
      <c r="H61">
        <v>7.1</v>
      </c>
      <c r="I61">
        <v>7.78</v>
      </c>
      <c r="J61">
        <v>5.5</v>
      </c>
      <c r="K61">
        <v>5.76</v>
      </c>
      <c r="L61">
        <v>2.99</v>
      </c>
      <c r="M61">
        <v>3.64</v>
      </c>
      <c r="N61">
        <v>1.92</v>
      </c>
      <c r="O61">
        <v>5.43</v>
      </c>
      <c r="P61">
        <v>-6.64</v>
      </c>
      <c r="Q61">
        <v>-1.48</v>
      </c>
      <c r="R61">
        <v>4.0199999999999996</v>
      </c>
      <c r="S61">
        <v>-3.1</v>
      </c>
      <c r="T61">
        <v>2.21</v>
      </c>
      <c r="U61">
        <v>1.49</v>
      </c>
      <c r="V61">
        <v>2.1800000000000002</v>
      </c>
      <c r="W61">
        <v>1.69</v>
      </c>
    </row>
    <row r="62" spans="1:23" x14ac:dyDescent="0.25">
      <c r="A62" s="5" t="s">
        <v>146</v>
      </c>
      <c r="B62" s="5" t="s">
        <v>147</v>
      </c>
      <c r="C62">
        <v>-2.4300000000000002</v>
      </c>
      <c r="D62">
        <v>2.57</v>
      </c>
      <c r="E62">
        <v>4.76</v>
      </c>
      <c r="F62">
        <v>5.39</v>
      </c>
      <c r="G62">
        <v>6.74</v>
      </c>
      <c r="H62">
        <v>6.75</v>
      </c>
      <c r="I62">
        <v>6.38</v>
      </c>
      <c r="J62">
        <v>6.52</v>
      </c>
      <c r="K62">
        <v>6.45</v>
      </c>
      <c r="L62">
        <v>2.59</v>
      </c>
      <c r="M62">
        <v>3.22</v>
      </c>
      <c r="N62">
        <v>1.94</v>
      </c>
      <c r="O62">
        <v>5.95</v>
      </c>
      <c r="P62">
        <v>-5.82</v>
      </c>
      <c r="Q62">
        <v>-1.39</v>
      </c>
      <c r="R62">
        <v>3.19</v>
      </c>
      <c r="S62">
        <v>-2.96</v>
      </c>
      <c r="T62">
        <v>2.81</v>
      </c>
      <c r="U62">
        <v>1.9</v>
      </c>
      <c r="V62">
        <v>2.6</v>
      </c>
      <c r="W62">
        <v>1.74</v>
      </c>
    </row>
    <row r="63" spans="1:23" x14ac:dyDescent="0.25">
      <c r="A63" s="5" t="s">
        <v>148</v>
      </c>
      <c r="B63" s="5" t="s">
        <v>148</v>
      </c>
      <c r="C63">
        <v>-2.99</v>
      </c>
      <c r="D63">
        <v>1.98</v>
      </c>
      <c r="E63">
        <v>4.2300000000000004</v>
      </c>
      <c r="F63">
        <v>4.66</v>
      </c>
      <c r="G63">
        <v>5.91</v>
      </c>
      <c r="H63">
        <v>5.5</v>
      </c>
      <c r="I63">
        <v>5.2</v>
      </c>
      <c r="J63">
        <v>4.8899999999999997</v>
      </c>
      <c r="K63">
        <v>5.01</v>
      </c>
      <c r="L63">
        <v>2.59</v>
      </c>
      <c r="M63">
        <v>3.22</v>
      </c>
      <c r="N63">
        <v>1.94</v>
      </c>
      <c r="O63">
        <v>5.95</v>
      </c>
      <c r="P63">
        <v>-5.82</v>
      </c>
      <c r="Q63">
        <v>-1.39</v>
      </c>
      <c r="R63">
        <v>3.19</v>
      </c>
      <c r="S63">
        <v>-2.96</v>
      </c>
      <c r="T63">
        <v>2.81</v>
      </c>
      <c r="U63">
        <v>1.9</v>
      </c>
      <c r="V63">
        <v>2.6</v>
      </c>
      <c r="W63">
        <v>1.74</v>
      </c>
    </row>
    <row r="64" spans="1:23" x14ac:dyDescent="0.25">
      <c r="A64" s="5" t="s">
        <v>149</v>
      </c>
      <c r="B64" s="5" t="s">
        <v>150</v>
      </c>
      <c r="C64">
        <v>46.3</v>
      </c>
      <c r="D64">
        <v>45.53</v>
      </c>
      <c r="E64">
        <v>43.73</v>
      </c>
      <c r="F64">
        <v>51.21</v>
      </c>
      <c r="G64">
        <v>53.05</v>
      </c>
      <c r="H64">
        <v>53.45</v>
      </c>
      <c r="I64">
        <v>60.12</v>
      </c>
      <c r="J64">
        <v>45.87</v>
      </c>
      <c r="K64">
        <v>44.3</v>
      </c>
      <c r="L64">
        <v>46.12</v>
      </c>
      <c r="M64">
        <v>45.82</v>
      </c>
      <c r="N64">
        <v>52.34</v>
      </c>
      <c r="O64">
        <v>50.17</v>
      </c>
      <c r="P64">
        <v>42.8</v>
      </c>
      <c r="Q64">
        <v>48.08</v>
      </c>
      <c r="R64">
        <v>43.65</v>
      </c>
      <c r="S64">
        <v>33.520000000000003</v>
      </c>
      <c r="T64">
        <v>39.24</v>
      </c>
      <c r="U64">
        <v>39.18</v>
      </c>
      <c r="V64">
        <v>39.450000000000003</v>
      </c>
      <c r="W64">
        <v>42.21</v>
      </c>
    </row>
    <row r="65" spans="1:23" x14ac:dyDescent="0.25">
      <c r="A65" s="5" t="s">
        <v>151</v>
      </c>
      <c r="B65" s="5" t="s">
        <v>152</v>
      </c>
      <c r="C65">
        <v>36.6</v>
      </c>
      <c r="D65">
        <v>42.83</v>
      </c>
      <c r="E65">
        <v>43.56</v>
      </c>
      <c r="F65">
        <v>49.04</v>
      </c>
      <c r="G65">
        <v>46.46</v>
      </c>
      <c r="H65">
        <v>43.33</v>
      </c>
      <c r="I65">
        <v>35.78</v>
      </c>
      <c r="J65">
        <v>33.65</v>
      </c>
      <c r="K65">
        <v>34.74</v>
      </c>
      <c r="L65">
        <v>37.090000000000003</v>
      </c>
      <c r="M65">
        <v>34.729999999999997</v>
      </c>
      <c r="N65">
        <v>28.32</v>
      </c>
      <c r="O65">
        <v>29.7</v>
      </c>
      <c r="P65">
        <v>25.45</v>
      </c>
      <c r="Q65">
        <v>33.090000000000003</v>
      </c>
      <c r="R65">
        <v>32.61</v>
      </c>
      <c r="S65">
        <v>24.83</v>
      </c>
      <c r="T65">
        <v>30.17</v>
      </c>
      <c r="U65">
        <v>27.91</v>
      </c>
      <c r="V65">
        <v>25.75</v>
      </c>
      <c r="W65">
        <v>15.45</v>
      </c>
    </row>
    <row r="66" spans="1:23" x14ac:dyDescent="0.25">
      <c r="A66" s="5" t="s">
        <v>153</v>
      </c>
      <c r="B66" s="5" t="s">
        <v>154</v>
      </c>
      <c r="C66">
        <v>63.4</v>
      </c>
      <c r="D66">
        <v>57.17</v>
      </c>
      <c r="E66">
        <v>56.44</v>
      </c>
      <c r="F66">
        <v>50.96</v>
      </c>
      <c r="G66">
        <v>53.54</v>
      </c>
      <c r="H66">
        <v>56.67</v>
      </c>
      <c r="I66">
        <v>64.22</v>
      </c>
      <c r="J66">
        <v>66.349999999999994</v>
      </c>
      <c r="K66">
        <v>65.260000000000005</v>
      </c>
      <c r="L66">
        <v>62.91</v>
      </c>
      <c r="M66">
        <v>65.27</v>
      </c>
      <c r="N66">
        <v>71.680000000000007</v>
      </c>
      <c r="O66">
        <v>70.3</v>
      </c>
      <c r="P66">
        <v>74.55</v>
      </c>
      <c r="Q66">
        <v>66.91</v>
      </c>
      <c r="R66">
        <v>67.39</v>
      </c>
      <c r="S66">
        <v>75.17</v>
      </c>
      <c r="T66">
        <v>69.83</v>
      </c>
      <c r="U66">
        <v>72.09</v>
      </c>
      <c r="V66">
        <v>74.25</v>
      </c>
      <c r="W66">
        <v>84.55</v>
      </c>
    </row>
    <row r="67" spans="1:23" x14ac:dyDescent="0.25">
      <c r="A67" s="5" t="s">
        <v>155</v>
      </c>
      <c r="B67" s="5" t="s">
        <v>156</v>
      </c>
      <c r="C67">
        <v>173.22</v>
      </c>
      <c r="D67">
        <v>133.49</v>
      </c>
      <c r="E67">
        <v>129.57</v>
      </c>
      <c r="F67">
        <v>103.9</v>
      </c>
      <c r="G67">
        <v>115.22</v>
      </c>
      <c r="H67">
        <v>130.77000000000001</v>
      </c>
      <c r="I67">
        <v>179.49</v>
      </c>
      <c r="J67">
        <v>197.15</v>
      </c>
      <c r="K67">
        <v>187.86</v>
      </c>
      <c r="L67">
        <v>169.61</v>
      </c>
      <c r="M67">
        <v>187.94</v>
      </c>
      <c r="N67">
        <v>253.16</v>
      </c>
      <c r="O67">
        <v>236.69</v>
      </c>
      <c r="P67">
        <v>293</v>
      </c>
      <c r="Q67">
        <v>202.23</v>
      </c>
      <c r="R67">
        <v>206.62</v>
      </c>
      <c r="S67">
        <v>302.70999999999998</v>
      </c>
      <c r="T67">
        <v>231.46</v>
      </c>
      <c r="U67">
        <v>258.26</v>
      </c>
      <c r="V67">
        <v>288.35000000000002</v>
      </c>
      <c r="W67">
        <v>547.05999999999995</v>
      </c>
    </row>
    <row r="68" spans="1:23" x14ac:dyDescent="0.25">
      <c r="A68" s="5" t="s">
        <v>303</v>
      </c>
      <c r="B68" s="5" t="s">
        <v>304</v>
      </c>
      <c r="C68">
        <v>28.71</v>
      </c>
      <c r="D68">
        <v>29.14</v>
      </c>
      <c r="E68">
        <v>31.14</v>
      </c>
      <c r="F68">
        <v>30.92</v>
      </c>
      <c r="G68">
        <v>31.07</v>
      </c>
      <c r="H68">
        <v>32.090000000000003</v>
      </c>
      <c r="I68">
        <v>31.53</v>
      </c>
      <c r="J68">
        <v>29.49</v>
      </c>
      <c r="K68">
        <v>29.09</v>
      </c>
      <c r="L68">
        <v>29.24</v>
      </c>
      <c r="M68">
        <v>28.72</v>
      </c>
      <c r="N68">
        <v>28.13</v>
      </c>
      <c r="O68">
        <v>25.56</v>
      </c>
      <c r="P68">
        <v>25.63</v>
      </c>
      <c r="Q68">
        <v>22.61</v>
      </c>
      <c r="R68">
        <v>22.47</v>
      </c>
      <c r="S68">
        <v>21.47</v>
      </c>
      <c r="T68">
        <v>21.64</v>
      </c>
      <c r="U68">
        <v>20.79</v>
      </c>
      <c r="V68">
        <v>19.78</v>
      </c>
    </row>
    <row r="69" spans="1:23" x14ac:dyDescent="0.25">
      <c r="A69" s="5" t="s">
        <v>157</v>
      </c>
      <c r="B69" s="5" t="s">
        <v>158</v>
      </c>
      <c r="C69">
        <v>46.3</v>
      </c>
      <c r="D69">
        <v>45.53</v>
      </c>
      <c r="E69">
        <v>43.74</v>
      </c>
      <c r="F69">
        <v>51.21</v>
      </c>
      <c r="G69">
        <v>53.05</v>
      </c>
      <c r="H69">
        <v>53.45</v>
      </c>
      <c r="I69">
        <v>60.12</v>
      </c>
      <c r="J69">
        <v>45.86</v>
      </c>
      <c r="K69">
        <v>44.31</v>
      </c>
      <c r="L69">
        <v>46.11</v>
      </c>
      <c r="M69">
        <v>45.81</v>
      </c>
      <c r="N69">
        <v>52.34</v>
      </c>
      <c r="O69">
        <v>50.17</v>
      </c>
      <c r="P69">
        <v>42.8</v>
      </c>
      <c r="Q69">
        <v>48.09</v>
      </c>
      <c r="R69">
        <v>43.65</v>
      </c>
      <c r="S69">
        <v>33.520000000000003</v>
      </c>
      <c r="T69">
        <v>39.24</v>
      </c>
      <c r="U69">
        <v>39.19</v>
      </c>
      <c r="V69">
        <v>39.46</v>
      </c>
    </row>
    <row r="70" spans="1:23" x14ac:dyDescent="0.25">
      <c r="A70" s="5" t="s">
        <v>159</v>
      </c>
      <c r="B70" s="5" t="s">
        <v>160</v>
      </c>
      <c r="C70">
        <v>-3.5</v>
      </c>
      <c r="D70">
        <v>2.35</v>
      </c>
      <c r="E70">
        <v>5.28</v>
      </c>
      <c r="F70">
        <v>6.34</v>
      </c>
      <c r="G70">
        <v>7.87</v>
      </c>
      <c r="H70">
        <v>7.1</v>
      </c>
      <c r="I70">
        <v>7.78</v>
      </c>
      <c r="J70">
        <v>5.5</v>
      </c>
      <c r="K70">
        <v>5.76</v>
      </c>
      <c r="L70">
        <v>2.99</v>
      </c>
      <c r="M70">
        <v>3.64</v>
      </c>
      <c r="N70">
        <v>1.92</v>
      </c>
      <c r="O70">
        <v>5.43</v>
      </c>
      <c r="P70">
        <v>-6.64</v>
      </c>
      <c r="Q70">
        <v>-1.48</v>
      </c>
      <c r="R70">
        <v>4.0199999999999996</v>
      </c>
      <c r="S70">
        <v>-3.1</v>
      </c>
      <c r="T70">
        <v>2.21</v>
      </c>
      <c r="U70">
        <v>1.49</v>
      </c>
      <c r="V70">
        <v>2.1800000000000002</v>
      </c>
    </row>
    <row r="71" spans="1:23" x14ac:dyDescent="0.25">
      <c r="A71" s="5" t="s">
        <v>161</v>
      </c>
      <c r="B71" s="5" t="s">
        <v>162</v>
      </c>
      <c r="C71">
        <v>-2.2400000000000002</v>
      </c>
      <c r="D71">
        <v>5.38</v>
      </c>
      <c r="E71">
        <v>8.27</v>
      </c>
      <c r="F71">
        <v>8.6199999999999992</v>
      </c>
      <c r="G71">
        <v>6.72</v>
      </c>
      <c r="H71">
        <v>9.74</v>
      </c>
      <c r="I71">
        <v>9.7100000000000009</v>
      </c>
      <c r="J71">
        <v>7.95</v>
      </c>
      <c r="K71">
        <v>8.76</v>
      </c>
      <c r="L71">
        <v>5.38</v>
      </c>
      <c r="M71">
        <v>6.08</v>
      </c>
      <c r="N71">
        <v>9.74</v>
      </c>
      <c r="O71">
        <v>8.1199999999999992</v>
      </c>
      <c r="P71">
        <v>6.86</v>
      </c>
      <c r="Q71">
        <v>4.66</v>
      </c>
      <c r="R71">
        <v>2.12</v>
      </c>
      <c r="S71">
        <v>-1.44</v>
      </c>
      <c r="T71">
        <v>4.83</v>
      </c>
      <c r="U71">
        <v>4.38</v>
      </c>
      <c r="V71">
        <v>4.28</v>
      </c>
    </row>
    <row r="72" spans="1:23" x14ac:dyDescent="0.25">
      <c r="A72" s="5" t="s">
        <v>163</v>
      </c>
      <c r="B72" s="5" t="s">
        <v>164</v>
      </c>
      <c r="C72">
        <v>85.45</v>
      </c>
      <c r="D72">
        <v>84.42</v>
      </c>
      <c r="E72">
        <v>80.13</v>
      </c>
      <c r="F72">
        <v>73.540000000000006</v>
      </c>
      <c r="G72">
        <v>75.13</v>
      </c>
      <c r="H72">
        <v>77.430000000000007</v>
      </c>
      <c r="I72">
        <v>66.819999999999993</v>
      </c>
      <c r="J72">
        <v>88.96</v>
      </c>
      <c r="K72">
        <v>87.02</v>
      </c>
      <c r="L72">
        <v>86.54</v>
      </c>
      <c r="M72">
        <v>88.33</v>
      </c>
      <c r="N72">
        <v>100.99</v>
      </c>
      <c r="O72">
        <v>109.5</v>
      </c>
      <c r="P72">
        <v>87.78</v>
      </c>
      <c r="Q72">
        <v>94</v>
      </c>
      <c r="R72">
        <v>79.25</v>
      </c>
      <c r="S72">
        <v>95.57</v>
      </c>
      <c r="T72">
        <v>127.18</v>
      </c>
      <c r="U72">
        <v>127.61</v>
      </c>
      <c r="V72">
        <v>119.28</v>
      </c>
    </row>
    <row r="73" spans="1:23" x14ac:dyDescent="0.25">
      <c r="A73" s="5" t="s">
        <v>165</v>
      </c>
      <c r="B73" s="5" t="s">
        <v>166</v>
      </c>
      <c r="C73">
        <v>53.7</v>
      </c>
      <c r="D73">
        <v>54.47</v>
      </c>
      <c r="E73">
        <v>56.27</v>
      </c>
      <c r="F73">
        <v>48.79</v>
      </c>
      <c r="G73">
        <v>46.95</v>
      </c>
      <c r="H73">
        <v>46.55</v>
      </c>
      <c r="I73">
        <v>33.909999999999997</v>
      </c>
      <c r="J73">
        <v>47.2</v>
      </c>
      <c r="K73">
        <v>49.3</v>
      </c>
      <c r="L73">
        <v>47.05</v>
      </c>
      <c r="M73">
        <v>47.74</v>
      </c>
      <c r="N73">
        <v>41.54</v>
      </c>
      <c r="O73">
        <v>42.14</v>
      </c>
      <c r="P73">
        <v>48.5</v>
      </c>
      <c r="Q73">
        <v>39.770000000000003</v>
      </c>
      <c r="R73">
        <v>44.36</v>
      </c>
      <c r="S73">
        <v>53.09</v>
      </c>
      <c r="T73">
        <v>48.33</v>
      </c>
      <c r="U73">
        <v>47.48</v>
      </c>
      <c r="V73">
        <v>45.23</v>
      </c>
    </row>
    <row r="74" spans="1:23" x14ac:dyDescent="0.25">
      <c r="A74" s="5" t="s">
        <v>167</v>
      </c>
      <c r="B74" s="5" t="s">
        <v>168</v>
      </c>
      <c r="C74">
        <v>-2.99</v>
      </c>
      <c r="D74">
        <v>1.98</v>
      </c>
      <c r="E74">
        <v>4.2300000000000004</v>
      </c>
      <c r="F74">
        <v>4.66</v>
      </c>
      <c r="G74">
        <v>5.91</v>
      </c>
      <c r="H74">
        <v>5.5</v>
      </c>
      <c r="I74">
        <v>5.2</v>
      </c>
      <c r="J74">
        <v>4.8899999999999997</v>
      </c>
      <c r="K74">
        <v>5.01</v>
      </c>
      <c r="L74">
        <v>2.59</v>
      </c>
      <c r="M74">
        <v>3.22</v>
      </c>
      <c r="N74">
        <v>1.94</v>
      </c>
      <c r="O74">
        <v>5.95</v>
      </c>
      <c r="P74">
        <v>-5.83</v>
      </c>
      <c r="Q74">
        <v>-1.39</v>
      </c>
      <c r="R74">
        <v>3.19</v>
      </c>
      <c r="S74">
        <v>-2.96</v>
      </c>
      <c r="T74">
        <v>2.81</v>
      </c>
      <c r="U74">
        <v>1.9</v>
      </c>
      <c r="V74">
        <v>2.6</v>
      </c>
    </row>
    <row r="75" spans="1:23" x14ac:dyDescent="0.25">
      <c r="A75" s="5" t="s">
        <v>169</v>
      </c>
      <c r="B75" s="5" t="s">
        <v>170</v>
      </c>
      <c r="C75">
        <v>-3</v>
      </c>
      <c r="D75">
        <v>6.78</v>
      </c>
      <c r="E75">
        <v>10.4</v>
      </c>
      <c r="F75">
        <v>9.34</v>
      </c>
      <c r="G75">
        <v>7.51</v>
      </c>
      <c r="H75">
        <v>10.77</v>
      </c>
      <c r="I75">
        <v>10.06</v>
      </c>
      <c r="J75">
        <v>10.91</v>
      </c>
      <c r="K75">
        <v>12.38</v>
      </c>
      <c r="L75">
        <v>8.4700000000000006</v>
      </c>
      <c r="M75">
        <v>9.81</v>
      </c>
      <c r="N75">
        <v>20.190000000000001</v>
      </c>
      <c r="O75">
        <v>18.59</v>
      </c>
      <c r="P75">
        <v>9.68</v>
      </c>
      <c r="Q75">
        <v>7.8</v>
      </c>
      <c r="R75" t="s">
        <v>67</v>
      </c>
      <c r="S75" t="s">
        <v>67</v>
      </c>
      <c r="T75" t="s">
        <v>67</v>
      </c>
      <c r="U75" t="s">
        <v>67</v>
      </c>
      <c r="V75" t="s">
        <v>67</v>
      </c>
    </row>
    <row r="76" spans="1:23" x14ac:dyDescent="0.25">
      <c r="A76" s="5" t="s">
        <v>171</v>
      </c>
      <c r="B76" s="5" t="s">
        <v>172</v>
      </c>
      <c r="C76">
        <v>68.14</v>
      </c>
      <c r="D76">
        <v>78.62</v>
      </c>
      <c r="E76">
        <v>77.37</v>
      </c>
      <c r="F76">
        <v>100.5</v>
      </c>
      <c r="G76">
        <v>98.96</v>
      </c>
      <c r="H76">
        <v>93.08</v>
      </c>
      <c r="I76">
        <v>105.52</v>
      </c>
      <c r="J76">
        <v>71.3</v>
      </c>
      <c r="K76">
        <v>70.48</v>
      </c>
      <c r="L76">
        <v>78.849999999999994</v>
      </c>
      <c r="M76">
        <v>72.78</v>
      </c>
      <c r="N76">
        <v>68.17</v>
      </c>
      <c r="O76">
        <v>70.459999999999994</v>
      </c>
      <c r="P76">
        <v>52.48</v>
      </c>
      <c r="Q76">
        <v>83.18</v>
      </c>
      <c r="R76">
        <v>73.55</v>
      </c>
      <c r="S76">
        <v>46.78</v>
      </c>
      <c r="T76">
        <v>62.43</v>
      </c>
      <c r="U76">
        <v>58.79</v>
      </c>
      <c r="V76">
        <v>56.92</v>
      </c>
    </row>
    <row r="77" spans="1:23" x14ac:dyDescent="0.25">
      <c r="A77" s="5" t="s">
        <v>173</v>
      </c>
      <c r="B77" s="5" t="s">
        <v>174</v>
      </c>
      <c r="C77">
        <v>127.12</v>
      </c>
      <c r="D77">
        <v>137.85</v>
      </c>
      <c r="E77">
        <v>120.52</v>
      </c>
      <c r="F77">
        <v>159.35</v>
      </c>
      <c r="G77">
        <v>162.03</v>
      </c>
      <c r="H77">
        <v>178.52</v>
      </c>
      <c r="I77">
        <v>169.52</v>
      </c>
      <c r="J77">
        <v>130.49</v>
      </c>
      <c r="K77">
        <v>115.3</v>
      </c>
      <c r="L77">
        <v>102.3</v>
      </c>
      <c r="M77">
        <v>101.24</v>
      </c>
      <c r="N77">
        <v>102.01</v>
      </c>
      <c r="O77">
        <v>96.16</v>
      </c>
      <c r="P77">
        <v>113.25</v>
      </c>
      <c r="Q77">
        <v>109.47</v>
      </c>
      <c r="R77" t="s">
        <v>67</v>
      </c>
      <c r="S77" t="s">
        <v>67</v>
      </c>
      <c r="T77" t="s">
        <v>67</v>
      </c>
      <c r="U77" t="s">
        <v>67</v>
      </c>
      <c r="V77" t="s">
        <v>67</v>
      </c>
    </row>
    <row r="78" spans="1:23" x14ac:dyDescent="0.25">
      <c r="A78" s="5" t="s">
        <v>175</v>
      </c>
      <c r="B78" s="5" t="s">
        <v>176</v>
      </c>
      <c r="C78">
        <v>2008.8536999999999</v>
      </c>
      <c r="D78">
        <v>2790.3753999999999</v>
      </c>
      <c r="E78">
        <v>5303.2364000000007</v>
      </c>
      <c r="F78">
        <v>8776.0750000000007</v>
      </c>
      <c r="G78">
        <v>4587.2749999999996</v>
      </c>
      <c r="H78">
        <v>3091.55</v>
      </c>
      <c r="I78">
        <v>2438.9749999999999</v>
      </c>
      <c r="J78">
        <v>1950.0250000000001</v>
      </c>
      <c r="K78">
        <v>2354.6061</v>
      </c>
      <c r="L78">
        <v>2448.2159999999999</v>
      </c>
      <c r="M78">
        <v>972.30200000000002</v>
      </c>
      <c r="N78">
        <v>1055.0119999999999</v>
      </c>
      <c r="O78">
        <v>4449.12</v>
      </c>
      <c r="P78">
        <v>5279.04</v>
      </c>
      <c r="Q78">
        <v>1979.64</v>
      </c>
      <c r="R78">
        <v>-6399.52</v>
      </c>
      <c r="S78">
        <v>3065.6880000000001</v>
      </c>
      <c r="T78">
        <v>1162.9559999999999</v>
      </c>
      <c r="U78">
        <v>590.58000000000004</v>
      </c>
      <c r="V78">
        <v>2069.5500000000002</v>
      </c>
    </row>
    <row r="79" spans="1:23" x14ac:dyDescent="0.25">
      <c r="A79" s="5" t="s">
        <v>177</v>
      </c>
      <c r="B79" s="5" t="s">
        <v>178</v>
      </c>
      <c r="C79">
        <v>0</v>
      </c>
      <c r="D79">
        <v>5.8499999999999943</v>
      </c>
      <c r="E79">
        <v>6.1599999999999966</v>
      </c>
      <c r="F79">
        <v>0</v>
      </c>
      <c r="G79">
        <v>0</v>
      </c>
      <c r="H79">
        <v>0</v>
      </c>
      <c r="I79">
        <v>0</v>
      </c>
      <c r="J79">
        <v>-8.6899999999999977</v>
      </c>
      <c r="K79">
        <v>-9.9999999999909051E-3</v>
      </c>
      <c r="L79">
        <v>0</v>
      </c>
      <c r="M79">
        <v>0</v>
      </c>
      <c r="N79">
        <v>0.1999999999999886</v>
      </c>
      <c r="O79">
        <v>4</v>
      </c>
      <c r="P79">
        <v>0</v>
      </c>
      <c r="Q79">
        <v>0</v>
      </c>
      <c r="R79">
        <v>6.4000000000000057</v>
      </c>
      <c r="S79">
        <v>0.40000000000000568</v>
      </c>
      <c r="T79">
        <v>-1.8000000000000109</v>
      </c>
      <c r="U79">
        <v>-4</v>
      </c>
      <c r="V79">
        <v>-45</v>
      </c>
    </row>
    <row r="80" spans="1:23" x14ac:dyDescent="0.25">
      <c r="A80" s="5" t="s">
        <v>179</v>
      </c>
      <c r="B80" s="5" t="s">
        <v>180</v>
      </c>
      <c r="C80">
        <v>1.08</v>
      </c>
      <c r="D80">
        <v>4.84</v>
      </c>
      <c r="E80">
        <v>2.52</v>
      </c>
      <c r="F80">
        <v>-2.33</v>
      </c>
      <c r="G80">
        <v>1.84</v>
      </c>
      <c r="H80">
        <v>4.54</v>
      </c>
      <c r="I80">
        <v>-24.48</v>
      </c>
      <c r="J80">
        <v>5.59</v>
      </c>
      <c r="K80">
        <v>22.61</v>
      </c>
      <c r="L80">
        <v>0.16</v>
      </c>
      <c r="M80">
        <v>-14.83</v>
      </c>
      <c r="N80">
        <v>-0.38</v>
      </c>
      <c r="O80">
        <v>19.63</v>
      </c>
      <c r="P80">
        <v>-3.38</v>
      </c>
      <c r="Q80">
        <v>10.82</v>
      </c>
      <c r="R80">
        <v>-36.61</v>
      </c>
      <c r="S80">
        <v>-25.43</v>
      </c>
      <c r="T80">
        <v>-2.63</v>
      </c>
      <c r="U80">
        <v>0.24</v>
      </c>
      <c r="V80">
        <v>17.989999999999998</v>
      </c>
    </row>
    <row r="81" spans="1:22" x14ac:dyDescent="0.25">
      <c r="A81" s="5" t="s">
        <v>181</v>
      </c>
      <c r="B81" s="5" t="s">
        <v>182</v>
      </c>
      <c r="C81">
        <v>2.81</v>
      </c>
      <c r="D81">
        <v>1.68</v>
      </c>
      <c r="E81">
        <v>0.68</v>
      </c>
      <c r="F81">
        <v>1.35</v>
      </c>
      <c r="G81">
        <v>-6.03</v>
      </c>
      <c r="H81">
        <v>-4.78</v>
      </c>
      <c r="I81">
        <v>1.24</v>
      </c>
      <c r="J81">
        <v>9.4499999999999993</v>
      </c>
      <c r="K81">
        <v>2.65</v>
      </c>
      <c r="L81">
        <v>-5.0199999999999996</v>
      </c>
      <c r="M81">
        <v>1.47</v>
      </c>
      <c r="N81">
        <v>5.29</v>
      </c>
      <c r="O81">
        <v>9.02</v>
      </c>
      <c r="P81">
        <v>-9.7200000000000006</v>
      </c>
      <c r="Q81">
        <v>-17.07</v>
      </c>
      <c r="R81">
        <v>-21.56</v>
      </c>
      <c r="S81">
        <v>-9.27</v>
      </c>
      <c r="T81">
        <v>5.2</v>
      </c>
      <c r="U81" t="s">
        <v>67</v>
      </c>
      <c r="V81" t="s">
        <v>67</v>
      </c>
    </row>
    <row r="82" spans="1:22" x14ac:dyDescent="0.25">
      <c r="A82" s="5" t="s">
        <v>183</v>
      </c>
      <c r="B82" s="5" t="s">
        <v>184</v>
      </c>
      <c r="C82">
        <v>1.59</v>
      </c>
      <c r="D82">
        <v>2.2799999999999998</v>
      </c>
      <c r="E82">
        <v>-3.58</v>
      </c>
      <c r="F82">
        <v>-2.97</v>
      </c>
      <c r="G82">
        <v>2.02</v>
      </c>
      <c r="H82">
        <v>1.68</v>
      </c>
      <c r="I82">
        <v>-2.19</v>
      </c>
      <c r="J82">
        <v>2.63</v>
      </c>
      <c r="K82">
        <v>5.44</v>
      </c>
      <c r="L82">
        <v>0.24</v>
      </c>
      <c r="M82">
        <v>2.37</v>
      </c>
      <c r="N82">
        <v>-1.98</v>
      </c>
      <c r="O82">
        <v>-6.99</v>
      </c>
      <c r="P82">
        <v>-11.45</v>
      </c>
      <c r="Q82">
        <v>-10.72</v>
      </c>
      <c r="R82">
        <v>-9.2899999999999991</v>
      </c>
      <c r="S82" t="s">
        <v>67</v>
      </c>
      <c r="T82" t="s">
        <v>67</v>
      </c>
      <c r="U82" t="s">
        <v>67</v>
      </c>
      <c r="V82" t="s">
        <v>67</v>
      </c>
    </row>
    <row r="83" spans="1:22" x14ac:dyDescent="0.25">
      <c r="A83" s="5" t="s">
        <v>185</v>
      </c>
      <c r="B83" s="5" t="s">
        <v>186</v>
      </c>
      <c r="C83">
        <v>1.64</v>
      </c>
      <c r="D83">
        <v>0.05</v>
      </c>
      <c r="E83">
        <v>-0.48</v>
      </c>
      <c r="F83">
        <v>1.23</v>
      </c>
      <c r="G83">
        <v>1.1299999999999999</v>
      </c>
      <c r="H83">
        <v>2.0299999999999998</v>
      </c>
      <c r="I83">
        <v>-2.09</v>
      </c>
      <c r="J83">
        <v>-2.1800000000000002</v>
      </c>
      <c r="K83">
        <v>-3</v>
      </c>
      <c r="L83">
        <v>-5.24</v>
      </c>
      <c r="M83">
        <v>-3.46</v>
      </c>
      <c r="N83" t="s">
        <v>67</v>
      </c>
      <c r="O83" t="s">
        <v>67</v>
      </c>
      <c r="P83" t="s">
        <v>67</v>
      </c>
      <c r="Q83" t="s">
        <v>67</v>
      </c>
      <c r="R83" t="s">
        <v>67</v>
      </c>
      <c r="S83" t="s">
        <v>67</v>
      </c>
      <c r="T83" t="s">
        <v>67</v>
      </c>
      <c r="U83" t="s">
        <v>67</v>
      </c>
      <c r="V83" t="s">
        <v>67</v>
      </c>
    </row>
    <row r="84" spans="1:22" x14ac:dyDescent="0.25">
      <c r="A84" s="5" t="s">
        <v>187</v>
      </c>
      <c r="B84" s="5" t="s">
        <v>188</v>
      </c>
      <c r="C84">
        <v>-250.44</v>
      </c>
      <c r="D84">
        <v>-53.39</v>
      </c>
      <c r="E84">
        <v>-14.51</v>
      </c>
      <c r="F84">
        <v>-21.36</v>
      </c>
      <c r="G84">
        <v>12.88</v>
      </c>
      <c r="H84">
        <v>-4.58</v>
      </c>
      <c r="I84">
        <v>6.87</v>
      </c>
      <c r="J84">
        <v>0.77</v>
      </c>
      <c r="K84">
        <v>136.36000000000001</v>
      </c>
      <c r="L84">
        <v>-17.809999999999999</v>
      </c>
      <c r="M84">
        <v>61.24</v>
      </c>
      <c r="N84">
        <v>-64.73</v>
      </c>
      <c r="O84">
        <v>-197.92</v>
      </c>
      <c r="P84">
        <v>333.68</v>
      </c>
      <c r="Q84">
        <v>-140.72</v>
      </c>
      <c r="R84">
        <v>-182.23</v>
      </c>
      <c r="S84">
        <v>-204.75</v>
      </c>
      <c r="T84">
        <v>44.18</v>
      </c>
      <c r="U84">
        <v>-31.47</v>
      </c>
      <c r="V84">
        <v>52.67</v>
      </c>
    </row>
    <row r="85" spans="1:22" x14ac:dyDescent="0.25">
      <c r="A85" s="5" t="s">
        <v>189</v>
      </c>
      <c r="B85" s="5" t="s">
        <v>190</v>
      </c>
      <c r="C85">
        <v>-106.11</v>
      </c>
      <c r="D85">
        <v>-29.75</v>
      </c>
      <c r="E85">
        <v>-7.66</v>
      </c>
      <c r="F85">
        <v>-4.3499999999999996</v>
      </c>
      <c r="G85">
        <v>5.0599999999999996</v>
      </c>
      <c r="H85">
        <v>1.02</v>
      </c>
      <c r="I85">
        <v>48</v>
      </c>
      <c r="J85">
        <v>39.770000000000003</v>
      </c>
      <c r="K85">
        <v>59.93</v>
      </c>
      <c r="L85">
        <v>-7.1</v>
      </c>
      <c r="M85">
        <v>-67.14</v>
      </c>
      <c r="N85">
        <v>23.68</v>
      </c>
      <c r="O85">
        <v>-1.65</v>
      </c>
      <c r="P85">
        <v>3.58</v>
      </c>
      <c r="Q85">
        <v>-175.9</v>
      </c>
      <c r="R85">
        <v>-114.27</v>
      </c>
      <c r="S85">
        <v>-64.010000000000005</v>
      </c>
      <c r="T85">
        <v>21.79</v>
      </c>
      <c r="U85" t="s">
        <v>67</v>
      </c>
      <c r="V85" t="s">
        <v>67</v>
      </c>
    </row>
    <row r="86" spans="1:22" x14ac:dyDescent="0.25">
      <c r="A86" s="5" t="s">
        <v>191</v>
      </c>
      <c r="B86" s="5" t="s">
        <v>192</v>
      </c>
      <c r="C86">
        <v>-65.36</v>
      </c>
      <c r="D86">
        <v>-16.190000000000001</v>
      </c>
      <c r="E86">
        <v>-4.1399999999999997</v>
      </c>
      <c r="F86">
        <v>-1.08</v>
      </c>
      <c r="G86">
        <v>30.46</v>
      </c>
      <c r="H86">
        <v>24.32</v>
      </c>
      <c r="I86">
        <v>37.49</v>
      </c>
      <c r="J86">
        <v>23.17</v>
      </c>
      <c r="K86">
        <v>-16.57</v>
      </c>
      <c r="L86">
        <v>22.89</v>
      </c>
      <c r="M86">
        <v>-1.69</v>
      </c>
      <c r="N86">
        <v>-50.38</v>
      </c>
      <c r="O86">
        <v>-78.39</v>
      </c>
      <c r="P86">
        <v>-29.97</v>
      </c>
      <c r="Q86">
        <v>-103</v>
      </c>
      <c r="R86">
        <v>-64.319999999999993</v>
      </c>
      <c r="S86" t="s">
        <v>67</v>
      </c>
      <c r="T86" t="s">
        <v>67</v>
      </c>
      <c r="U86" t="s">
        <v>67</v>
      </c>
      <c r="V86" t="s">
        <v>67</v>
      </c>
    </row>
    <row r="87" spans="1:22" x14ac:dyDescent="0.25">
      <c r="A87" s="5" t="s">
        <v>193</v>
      </c>
      <c r="B87" s="5" t="s">
        <v>194</v>
      </c>
      <c r="C87">
        <v>-20.52</v>
      </c>
      <c r="D87">
        <v>10.65</v>
      </c>
      <c r="E87">
        <v>9.51</v>
      </c>
      <c r="F87">
        <v>-8.83</v>
      </c>
      <c r="G87">
        <v>26.68</v>
      </c>
      <c r="H87">
        <v>11.32</v>
      </c>
      <c r="I87">
        <v>-6.45</v>
      </c>
      <c r="J87">
        <v>-27.61</v>
      </c>
      <c r="K87">
        <v>-23.27</v>
      </c>
      <c r="L87">
        <v>-40.049999999999997</v>
      </c>
      <c r="M87">
        <v>-33</v>
      </c>
      <c r="N87" t="s">
        <v>67</v>
      </c>
      <c r="O87" t="s">
        <v>67</v>
      </c>
      <c r="P87" t="s">
        <v>67</v>
      </c>
      <c r="Q87" t="s">
        <v>67</v>
      </c>
      <c r="R87" t="s">
        <v>67</v>
      </c>
      <c r="S87" t="s">
        <v>67</v>
      </c>
      <c r="T87" t="s">
        <v>67</v>
      </c>
      <c r="U87" t="s">
        <v>67</v>
      </c>
      <c r="V87" t="s">
        <v>67</v>
      </c>
    </row>
    <row r="88" spans="1:22" x14ac:dyDescent="0.25">
      <c r="A88" s="5" t="s">
        <v>195</v>
      </c>
      <c r="B88" s="5" t="s">
        <v>196</v>
      </c>
      <c r="C88" t="s">
        <v>67</v>
      </c>
      <c r="D88">
        <v>-2.17</v>
      </c>
      <c r="E88">
        <v>-7.37</v>
      </c>
      <c r="F88">
        <v>-24.07</v>
      </c>
      <c r="G88">
        <v>0.65</v>
      </c>
      <c r="H88">
        <v>0.9</v>
      </c>
      <c r="I88">
        <v>0.53</v>
      </c>
      <c r="J88">
        <v>0.63</v>
      </c>
      <c r="K88">
        <v>-0.78</v>
      </c>
      <c r="L88">
        <v>1.31</v>
      </c>
      <c r="M88">
        <v>-10.59</v>
      </c>
      <c r="N88">
        <v>-0.45</v>
      </c>
      <c r="O88">
        <v>-0.2</v>
      </c>
      <c r="P88" t="s">
        <v>67</v>
      </c>
      <c r="Q88" t="s">
        <v>67</v>
      </c>
      <c r="R88">
        <v>-0.16</v>
      </c>
      <c r="S88" t="s">
        <v>67</v>
      </c>
      <c r="T88" t="s">
        <v>67</v>
      </c>
      <c r="U88" t="s">
        <v>67</v>
      </c>
      <c r="V88" t="s">
        <v>67</v>
      </c>
    </row>
    <row r="89" spans="1:22" x14ac:dyDescent="0.25">
      <c r="A89" s="5" t="s">
        <v>197</v>
      </c>
      <c r="B89" s="5" t="s">
        <v>198</v>
      </c>
      <c r="C89">
        <v>-141.99</v>
      </c>
      <c r="D89">
        <v>-31.79</v>
      </c>
      <c r="E89">
        <v>-1.58</v>
      </c>
      <c r="F89">
        <v>25.24</v>
      </c>
      <c r="G89">
        <v>-29.76</v>
      </c>
      <c r="H89">
        <v>4.84</v>
      </c>
      <c r="I89">
        <v>-7.74</v>
      </c>
      <c r="J89">
        <v>-4.17</v>
      </c>
      <c r="K89">
        <v>99.83</v>
      </c>
      <c r="L89">
        <v>-11.45</v>
      </c>
      <c r="M89">
        <v>-46.81</v>
      </c>
      <c r="N89">
        <v>19.420000000000002</v>
      </c>
      <c r="O89">
        <v>41.58</v>
      </c>
      <c r="P89">
        <v>42.41</v>
      </c>
      <c r="Q89">
        <v>143.21</v>
      </c>
      <c r="R89">
        <v>-193.28</v>
      </c>
      <c r="S89">
        <v>-122.25</v>
      </c>
      <c r="T89">
        <v>7.4</v>
      </c>
      <c r="U89">
        <v>2.63</v>
      </c>
      <c r="V89">
        <v>66.84</v>
      </c>
    </row>
    <row r="90" spans="1:22" x14ac:dyDescent="0.25">
      <c r="A90" s="5" t="s">
        <v>199</v>
      </c>
      <c r="B90" s="5" t="s">
        <v>200</v>
      </c>
      <c r="C90">
        <v>-58.45</v>
      </c>
      <c r="D90">
        <v>-2.71</v>
      </c>
      <c r="E90">
        <v>-2.0299999999999998</v>
      </c>
      <c r="F90">
        <v>0.11</v>
      </c>
      <c r="G90">
        <v>-10.89</v>
      </c>
      <c r="H90">
        <v>-2.36</v>
      </c>
      <c r="I90">
        <v>29.31</v>
      </c>
      <c r="J90">
        <v>28.07</v>
      </c>
      <c r="K90">
        <v>13.86</v>
      </c>
      <c r="L90">
        <v>-12.95</v>
      </c>
      <c r="M90">
        <v>4.7300000000000004</v>
      </c>
      <c r="N90">
        <v>34.47</v>
      </c>
      <c r="O90">
        <v>75.73</v>
      </c>
      <c r="P90">
        <v>-2.5499999999999998</v>
      </c>
      <c r="Q90">
        <v>-57.44</v>
      </c>
      <c r="R90">
        <v>-102.71</v>
      </c>
      <c r="S90">
        <v>-37.409999999999997</v>
      </c>
      <c r="T90">
        <v>25.62</v>
      </c>
      <c r="U90" t="s">
        <v>67</v>
      </c>
      <c r="V90" t="s">
        <v>67</v>
      </c>
    </row>
    <row r="91" spans="1:22" x14ac:dyDescent="0.25">
      <c r="A91" s="5" t="s">
        <v>201</v>
      </c>
      <c r="B91" s="5" t="s">
        <v>202</v>
      </c>
      <c r="C91">
        <v>-35.979999999999997</v>
      </c>
      <c r="D91">
        <v>-6.61</v>
      </c>
      <c r="E91">
        <v>-1.8</v>
      </c>
      <c r="F91">
        <v>-2.3199999999999998</v>
      </c>
      <c r="G91">
        <v>12.6</v>
      </c>
      <c r="H91">
        <v>16.260000000000002</v>
      </c>
      <c r="I91">
        <v>5.93</v>
      </c>
      <c r="J91">
        <v>11.36</v>
      </c>
      <c r="K91">
        <v>20.51</v>
      </c>
      <c r="L91">
        <v>9.0299999999999994</v>
      </c>
      <c r="M91">
        <v>39.96</v>
      </c>
      <c r="N91">
        <v>10.67</v>
      </c>
      <c r="O91">
        <v>-17.670000000000002</v>
      </c>
      <c r="P91">
        <v>-24.5</v>
      </c>
      <c r="Q91">
        <v>-32.46</v>
      </c>
      <c r="R91">
        <v>-47.73</v>
      </c>
      <c r="S91" t="s">
        <v>67</v>
      </c>
      <c r="T91" t="s">
        <v>67</v>
      </c>
      <c r="U91" t="s">
        <v>67</v>
      </c>
      <c r="V91" t="s">
        <v>67</v>
      </c>
    </row>
    <row r="92" spans="1:22" x14ac:dyDescent="0.25">
      <c r="A92" s="5" t="s">
        <v>203</v>
      </c>
      <c r="B92" s="5" t="s">
        <v>204</v>
      </c>
      <c r="C92">
        <v>-9.86</v>
      </c>
      <c r="D92">
        <v>-0.34</v>
      </c>
      <c r="E92">
        <v>4.78</v>
      </c>
      <c r="F92">
        <v>9.1</v>
      </c>
      <c r="G92">
        <v>10.81</v>
      </c>
      <c r="H92">
        <v>28.11</v>
      </c>
      <c r="I92">
        <v>8.3000000000000007</v>
      </c>
      <c r="J92">
        <v>-3.15</v>
      </c>
      <c r="K92">
        <v>-1.99</v>
      </c>
      <c r="L92">
        <v>-11.71</v>
      </c>
      <c r="M92">
        <v>-3.88</v>
      </c>
      <c r="N92" t="s">
        <v>67</v>
      </c>
      <c r="O92" t="s">
        <v>67</v>
      </c>
      <c r="P92" t="s">
        <v>67</v>
      </c>
      <c r="Q92" t="s">
        <v>67</v>
      </c>
      <c r="R92" t="s">
        <v>67</v>
      </c>
      <c r="S92" t="s">
        <v>67</v>
      </c>
      <c r="T92" t="s">
        <v>67</v>
      </c>
      <c r="U92" t="s">
        <v>67</v>
      </c>
      <c r="V92" t="s">
        <v>67</v>
      </c>
    </row>
    <row r="93" spans="1:22" x14ac:dyDescent="0.25">
      <c r="A93" s="5" t="s">
        <v>205</v>
      </c>
      <c r="B93" s="5" t="s">
        <v>206</v>
      </c>
      <c r="C93">
        <v>-28.01</v>
      </c>
      <c r="D93">
        <v>-45.68</v>
      </c>
      <c r="E93">
        <v>-37.57</v>
      </c>
      <c r="F93">
        <v>91.31</v>
      </c>
      <c r="G93">
        <v>48.38</v>
      </c>
      <c r="H93">
        <v>26.76</v>
      </c>
      <c r="I93">
        <v>25.07</v>
      </c>
      <c r="J93">
        <v>-20.92</v>
      </c>
      <c r="K93">
        <v>-3.83</v>
      </c>
      <c r="L93">
        <v>151.80000000000001</v>
      </c>
      <c r="M93">
        <v>-7.84</v>
      </c>
      <c r="N93">
        <v>-76.260000000000005</v>
      </c>
      <c r="O93">
        <v>-13.89</v>
      </c>
      <c r="P93">
        <v>166.67</v>
      </c>
      <c r="Q93">
        <v>-130.93</v>
      </c>
      <c r="R93">
        <v>-315.85000000000002</v>
      </c>
      <c r="S93">
        <v>164.15</v>
      </c>
      <c r="T93">
        <v>95.1</v>
      </c>
      <c r="U93">
        <v>-72.05</v>
      </c>
      <c r="V93">
        <v>43.14</v>
      </c>
    </row>
    <row r="94" spans="1:22" x14ac:dyDescent="0.25">
      <c r="A94" s="5" t="s">
        <v>207</v>
      </c>
      <c r="B94" s="5" t="s">
        <v>208</v>
      </c>
      <c r="C94">
        <v>-37.090000000000003</v>
      </c>
      <c r="D94">
        <v>2.69</v>
      </c>
      <c r="E94">
        <v>34.04</v>
      </c>
      <c r="F94">
        <v>55.48</v>
      </c>
      <c r="G94">
        <v>33.4</v>
      </c>
      <c r="H94">
        <v>10.3</v>
      </c>
      <c r="I94">
        <v>0.11</v>
      </c>
      <c r="J94">
        <v>42.35</v>
      </c>
      <c r="K94">
        <v>46.71</v>
      </c>
      <c r="L94">
        <v>22.57</v>
      </c>
      <c r="M94">
        <v>-32.659999999999997</v>
      </c>
      <c r="N94">
        <v>25.51</v>
      </c>
      <c r="O94">
        <v>7.28</v>
      </c>
      <c r="P94">
        <v>-93.37</v>
      </c>
      <c r="Q94">
        <v>-94.21</v>
      </c>
      <c r="R94">
        <v>-18.87</v>
      </c>
      <c r="S94">
        <v>62.4</v>
      </c>
      <c r="T94">
        <v>22.06</v>
      </c>
      <c r="U94" t="s">
        <v>67</v>
      </c>
      <c r="V94" t="s">
        <v>67</v>
      </c>
    </row>
    <row r="95" spans="1:22" x14ac:dyDescent="0.25">
      <c r="A95" s="5" t="s">
        <v>209</v>
      </c>
      <c r="B95" s="5" t="s">
        <v>210</v>
      </c>
      <c r="C95">
        <v>5.69</v>
      </c>
      <c r="D95">
        <v>16.64</v>
      </c>
      <c r="E95">
        <v>30.79</v>
      </c>
      <c r="F95">
        <v>34.119999999999997</v>
      </c>
      <c r="G95">
        <v>15.09</v>
      </c>
      <c r="H95">
        <v>35.78</v>
      </c>
      <c r="I95">
        <v>28.86</v>
      </c>
      <c r="J95">
        <v>8.59</v>
      </c>
      <c r="K95">
        <v>10</v>
      </c>
      <c r="L95">
        <v>44.1</v>
      </c>
      <c r="M95">
        <v>-12.45</v>
      </c>
      <c r="N95">
        <v>-74.05</v>
      </c>
      <c r="O95">
        <v>-25.97</v>
      </c>
      <c r="P95">
        <v>-4.17</v>
      </c>
      <c r="Q95">
        <v>-51.92</v>
      </c>
      <c r="R95">
        <v>-17.100000000000001</v>
      </c>
      <c r="S95" t="s">
        <v>67</v>
      </c>
      <c r="T95" t="s">
        <v>67</v>
      </c>
      <c r="U95" t="s">
        <v>67</v>
      </c>
      <c r="V95" t="s">
        <v>67</v>
      </c>
    </row>
    <row r="96" spans="1:22" x14ac:dyDescent="0.25">
      <c r="A96" s="5" t="s">
        <v>211</v>
      </c>
      <c r="B96" s="5" t="s">
        <v>212</v>
      </c>
      <c r="C96">
        <v>20.73</v>
      </c>
      <c r="D96">
        <v>22.75</v>
      </c>
      <c r="E96">
        <v>19.690000000000001</v>
      </c>
      <c r="F96">
        <v>22.06</v>
      </c>
      <c r="G96">
        <v>29.59</v>
      </c>
      <c r="H96">
        <v>11.66</v>
      </c>
      <c r="I96">
        <v>-22.6</v>
      </c>
      <c r="J96">
        <v>-8.69</v>
      </c>
      <c r="K96">
        <v>2.91</v>
      </c>
      <c r="L96">
        <v>-3.91</v>
      </c>
      <c r="M96">
        <v>-14.78</v>
      </c>
      <c r="N96" t="s">
        <v>67</v>
      </c>
      <c r="O96" t="s">
        <v>67</v>
      </c>
      <c r="P96" t="s">
        <v>67</v>
      </c>
      <c r="Q96" t="s">
        <v>67</v>
      </c>
      <c r="R96" t="s">
        <v>67</v>
      </c>
      <c r="S96" t="s">
        <v>67</v>
      </c>
      <c r="T96" t="s">
        <v>67</v>
      </c>
      <c r="U96" t="s">
        <v>67</v>
      </c>
      <c r="V96" t="s">
        <v>67</v>
      </c>
    </row>
    <row r="97" spans="1:23" x14ac:dyDescent="0.25">
      <c r="A97" s="5" t="s">
        <v>213</v>
      </c>
      <c r="B97" s="5" t="s">
        <v>214</v>
      </c>
      <c r="C97">
        <v>564.20000000000005</v>
      </c>
      <c r="D97">
        <v>715</v>
      </c>
      <c r="E97">
        <v>427.2</v>
      </c>
      <c r="F97">
        <v>1166</v>
      </c>
      <c r="G97">
        <v>1243</v>
      </c>
      <c r="H97">
        <v>1371</v>
      </c>
      <c r="I97">
        <v>1594</v>
      </c>
      <c r="J97">
        <v>689.6</v>
      </c>
      <c r="K97">
        <v>365.3</v>
      </c>
      <c r="L97">
        <v>53.6</v>
      </c>
      <c r="M97">
        <v>28.7</v>
      </c>
      <c r="N97">
        <v>53.7</v>
      </c>
      <c r="O97">
        <v>-94.7</v>
      </c>
      <c r="P97">
        <v>248.3</v>
      </c>
      <c r="Q97">
        <v>198.6</v>
      </c>
      <c r="R97">
        <v>2236</v>
      </c>
      <c r="S97">
        <v>2246</v>
      </c>
      <c r="T97">
        <v>2649</v>
      </c>
      <c r="U97">
        <v>2708</v>
      </c>
      <c r="V97">
        <v>2910</v>
      </c>
      <c r="W97">
        <v>3043</v>
      </c>
    </row>
  </sheetData>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P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4" width="10" customWidth="1"/>
    <col min="15" max="15" width="19" customWidth="1"/>
    <col min="16" max="16" width="9" customWidth="1"/>
  </cols>
  <sheetData>
    <row r="1" spans="1:16" ht="18.75" customHeight="1" x14ac:dyDescent="0.3">
      <c r="A1" s="1" t="s">
        <v>1900</v>
      </c>
      <c r="B1" s="2" t="s">
        <v>1901</v>
      </c>
      <c r="C1" s="2"/>
      <c r="D1" s="2"/>
      <c r="E1" s="2"/>
      <c r="F1" s="2" t="str">
        <f>HYPERLINK("dax-30_Stock_Data_EUR.xlsx#INDEX!A1", "Back to INDEX")</f>
        <v>Back to INDEX</v>
      </c>
      <c r="G1" s="2"/>
      <c r="H1" s="2"/>
      <c r="I1" s="2"/>
      <c r="J1" s="2"/>
      <c r="K1" s="2"/>
      <c r="L1" s="2"/>
      <c r="M1" s="2"/>
      <c r="N1" s="2"/>
      <c r="O1" s="2"/>
      <c r="P1" s="2"/>
    </row>
    <row r="2" spans="1:16" x14ac:dyDescent="0.25">
      <c r="A2" s="3"/>
      <c r="B2" s="4"/>
      <c r="C2" s="4"/>
      <c r="D2" s="4"/>
      <c r="E2" s="4"/>
      <c r="F2" s="4"/>
      <c r="G2" s="4"/>
      <c r="H2" s="4"/>
      <c r="I2" s="4"/>
      <c r="J2" s="4"/>
      <c r="K2" s="4"/>
      <c r="L2" s="4"/>
      <c r="M2" s="4"/>
      <c r="N2" s="4"/>
      <c r="O2" s="4"/>
      <c r="P2" s="4"/>
    </row>
    <row r="3" spans="1:16" x14ac:dyDescent="0.25">
      <c r="A3" s="5" t="s">
        <v>3</v>
      </c>
      <c r="C3" s="5" t="s">
        <v>4</v>
      </c>
      <c r="D3" s="5"/>
      <c r="G3" s="5" t="s">
        <v>5</v>
      </c>
      <c r="H3" s="5"/>
      <c r="J3" s="5" t="s">
        <v>6</v>
      </c>
      <c r="K3" s="5"/>
    </row>
    <row r="4" spans="1:16" x14ac:dyDescent="0.25">
      <c r="A4" s="5" t="s">
        <v>7</v>
      </c>
      <c r="B4" t="s">
        <v>1902</v>
      </c>
      <c r="C4" s="5" t="s">
        <v>9</v>
      </c>
      <c r="D4" s="5"/>
      <c r="E4" t="s">
        <v>1903</v>
      </c>
      <c r="G4" t="s">
        <v>758</v>
      </c>
      <c r="H4" t="s">
        <v>12</v>
      </c>
      <c r="J4" t="s">
        <v>237</v>
      </c>
      <c r="L4" t="s">
        <v>1267</v>
      </c>
    </row>
    <row r="5" spans="1:16" x14ac:dyDescent="0.25">
      <c r="A5" s="5" t="s">
        <v>15</v>
      </c>
      <c r="B5" t="s">
        <v>1904</v>
      </c>
      <c r="C5" s="5" t="s">
        <v>17</v>
      </c>
      <c r="D5" s="5"/>
      <c r="E5" t="s">
        <v>1905</v>
      </c>
      <c r="G5" t="s">
        <v>1906</v>
      </c>
      <c r="H5" t="s">
        <v>20</v>
      </c>
      <c r="J5" t="s">
        <v>1907</v>
      </c>
      <c r="L5" t="s">
        <v>509</v>
      </c>
    </row>
    <row r="6" spans="1:16" x14ac:dyDescent="0.25">
      <c r="A6" s="5" t="s">
        <v>23</v>
      </c>
      <c r="B6" t="s">
        <v>1908</v>
      </c>
      <c r="C6" s="5" t="s">
        <v>25</v>
      </c>
      <c r="D6" s="5"/>
      <c r="E6" t="s">
        <v>1909</v>
      </c>
      <c r="G6" t="s">
        <v>797</v>
      </c>
      <c r="H6" t="s">
        <v>28</v>
      </c>
      <c r="J6" t="s">
        <v>1441</v>
      </c>
      <c r="L6" t="s">
        <v>569</v>
      </c>
    </row>
    <row r="7" spans="1:16" x14ac:dyDescent="0.25">
      <c r="A7" s="5" t="s">
        <v>29</v>
      </c>
      <c r="B7" t="s">
        <v>277</v>
      </c>
      <c r="C7" s="5" t="s">
        <v>31</v>
      </c>
      <c r="D7" s="5"/>
      <c r="E7" t="s">
        <v>1910</v>
      </c>
      <c r="G7" t="s">
        <v>1081</v>
      </c>
      <c r="H7" t="s">
        <v>34</v>
      </c>
      <c r="J7" t="s">
        <v>1911</v>
      </c>
      <c r="L7" t="s">
        <v>509</v>
      </c>
    </row>
    <row r="8" spans="1:16" x14ac:dyDescent="0.25">
      <c r="A8" s="5" t="s">
        <v>35</v>
      </c>
      <c r="B8" t="s">
        <v>36</v>
      </c>
      <c r="C8" s="5" t="s">
        <v>37</v>
      </c>
      <c r="D8" s="5"/>
      <c r="E8" t="s">
        <v>1912</v>
      </c>
      <c r="G8" t="s">
        <v>1913</v>
      </c>
      <c r="H8" t="s">
        <v>40</v>
      </c>
      <c r="J8" t="s">
        <v>1914</v>
      </c>
      <c r="L8" t="s">
        <v>1419</v>
      </c>
    </row>
    <row r="9" spans="1:16" x14ac:dyDescent="0.25">
      <c r="A9" s="5" t="s">
        <v>41</v>
      </c>
      <c r="B9" t="s">
        <v>42</v>
      </c>
      <c r="C9" s="5" t="s">
        <v>43</v>
      </c>
      <c r="D9" s="5"/>
      <c r="E9" t="s">
        <v>1915</v>
      </c>
      <c r="J9" t="s">
        <v>1167</v>
      </c>
      <c r="L9" t="s">
        <v>1916</v>
      </c>
    </row>
    <row r="10" spans="1:16" x14ac:dyDescent="0.25">
      <c r="A10" s="5" t="s">
        <v>45</v>
      </c>
      <c r="B10" t="s">
        <v>1345</v>
      </c>
      <c r="C10" s="5" t="s">
        <v>47</v>
      </c>
      <c r="D10" s="5"/>
      <c r="E10" t="s">
        <v>1917</v>
      </c>
      <c r="J10" t="s">
        <v>879</v>
      </c>
      <c r="L10" t="s">
        <v>289</v>
      </c>
    </row>
    <row r="11" spans="1:16" x14ac:dyDescent="0.25">
      <c r="A11" s="5" t="s">
        <v>49</v>
      </c>
      <c r="B11" t="s">
        <v>951</v>
      </c>
      <c r="J11" t="s">
        <v>1892</v>
      </c>
      <c r="L11" t="s">
        <v>1029</v>
      </c>
    </row>
    <row r="12" spans="1:16" x14ac:dyDescent="0.25">
      <c r="A12" s="5" t="s">
        <v>51</v>
      </c>
      <c r="B12" t="s">
        <v>720</v>
      </c>
      <c r="J12" t="s">
        <v>1918</v>
      </c>
      <c r="L12" t="s">
        <v>1197</v>
      </c>
    </row>
    <row r="13" spans="1:16" x14ac:dyDescent="0.25">
      <c r="A13" s="5" t="s">
        <v>53</v>
      </c>
      <c r="B13" t="s">
        <v>1919</v>
      </c>
    </row>
    <row r="14" spans="1:16" x14ac:dyDescent="0.25">
      <c r="A14" s="5" t="s">
        <v>55</v>
      </c>
      <c r="B14" t="s">
        <v>1920</v>
      </c>
    </row>
    <row r="15" spans="1:16" x14ac:dyDescent="0.25">
      <c r="A15" s="5" t="s">
        <v>57</v>
      </c>
      <c r="B15" t="s">
        <v>1921</v>
      </c>
    </row>
    <row r="16" spans="1:16" x14ac:dyDescent="0.25">
      <c r="A16" s="5" t="s">
        <v>59</v>
      </c>
      <c r="B16" t="s">
        <v>1922</v>
      </c>
    </row>
    <row r="17" spans="1:16" x14ac:dyDescent="0.25">
      <c r="A17" s="5" t="s">
        <v>61</v>
      </c>
      <c r="B17" t="s">
        <v>1923</v>
      </c>
    </row>
    <row r="18" spans="1:16" x14ac:dyDescent="0.25">
      <c r="A18" s="3"/>
      <c r="B18" s="4"/>
      <c r="C18" s="4"/>
      <c r="D18" s="4"/>
      <c r="E18" s="4"/>
      <c r="F18" s="4"/>
      <c r="G18" s="4"/>
      <c r="H18" s="4"/>
      <c r="I18" s="4"/>
      <c r="J18" s="4"/>
      <c r="K18" s="4"/>
      <c r="L18" s="4"/>
      <c r="M18" s="4"/>
      <c r="N18" s="4"/>
      <c r="O18" s="4"/>
      <c r="P18" s="4"/>
    </row>
    <row r="19" spans="1:16" x14ac:dyDescent="0.25">
      <c r="A19" s="5" t="s">
        <v>1924</v>
      </c>
      <c r="B19" s="5" t="s">
        <v>1925</v>
      </c>
      <c r="C19" s="5">
        <v>2019</v>
      </c>
      <c r="D19" s="5">
        <v>2018</v>
      </c>
      <c r="E19" s="5">
        <v>2017</v>
      </c>
      <c r="F19" s="5">
        <v>2016</v>
      </c>
      <c r="G19" s="5">
        <v>2015</v>
      </c>
      <c r="H19" s="5">
        <v>2014</v>
      </c>
      <c r="I19" s="5">
        <v>2013</v>
      </c>
      <c r="J19" s="5">
        <v>2012</v>
      </c>
      <c r="K19" s="5">
        <v>2011</v>
      </c>
      <c r="L19" s="5">
        <v>2010</v>
      </c>
      <c r="M19" s="5">
        <v>2009</v>
      </c>
      <c r="N19" s="5">
        <v>2008</v>
      </c>
      <c r="O19" s="5">
        <v>2007</v>
      </c>
      <c r="P19" s="5">
        <v>2007</v>
      </c>
    </row>
    <row r="20" spans="1:16" x14ac:dyDescent="0.25">
      <c r="A20" s="5" t="s">
        <v>65</v>
      </c>
      <c r="B20" s="5" t="s">
        <v>66</v>
      </c>
      <c r="C20">
        <v>1392</v>
      </c>
      <c r="D20">
        <v>1368</v>
      </c>
      <c r="E20">
        <v>1348</v>
      </c>
      <c r="F20">
        <v>1376</v>
      </c>
      <c r="G20">
        <v>1377</v>
      </c>
      <c r="H20">
        <v>1290</v>
      </c>
      <c r="I20">
        <v>1266</v>
      </c>
      <c r="J20">
        <v>1219</v>
      </c>
      <c r="K20">
        <v>1095</v>
      </c>
      <c r="L20">
        <v>1025</v>
      </c>
      <c r="M20">
        <v>1000</v>
      </c>
      <c r="N20">
        <v>1060</v>
      </c>
      <c r="O20">
        <v>957.7</v>
      </c>
      <c r="P20">
        <v>957.7</v>
      </c>
    </row>
    <row r="21" spans="1:16" x14ac:dyDescent="0.25">
      <c r="A21" s="5" t="s">
        <v>299</v>
      </c>
      <c r="B21" s="5" t="s">
        <v>300</v>
      </c>
      <c r="C21">
        <v>277.2</v>
      </c>
      <c r="D21">
        <v>400.1</v>
      </c>
      <c r="E21">
        <v>413.8</v>
      </c>
      <c r="F21">
        <v>431.7</v>
      </c>
      <c r="G21">
        <v>405</v>
      </c>
      <c r="H21">
        <v>356.1</v>
      </c>
      <c r="I21">
        <v>364.2</v>
      </c>
      <c r="J21">
        <v>357.4</v>
      </c>
      <c r="K21">
        <v>321.10000000000002</v>
      </c>
      <c r="L21">
        <v>305.8</v>
      </c>
      <c r="M21">
        <v>265.3</v>
      </c>
      <c r="N21">
        <v>293.3</v>
      </c>
      <c r="O21">
        <v>274.2</v>
      </c>
      <c r="P21">
        <v>274.2</v>
      </c>
    </row>
    <row r="22" spans="1:16" x14ac:dyDescent="0.25">
      <c r="A22" s="5" t="s">
        <v>68</v>
      </c>
      <c r="B22" s="5" t="s">
        <v>69</v>
      </c>
      <c r="C22">
        <v>123.8</v>
      </c>
      <c r="D22">
        <v>139.5</v>
      </c>
      <c r="E22">
        <v>180.8</v>
      </c>
      <c r="F22">
        <v>180.5</v>
      </c>
      <c r="G22">
        <v>193.6</v>
      </c>
      <c r="H22">
        <v>129.9</v>
      </c>
      <c r="I22">
        <v>132.9</v>
      </c>
      <c r="J22">
        <v>128.5</v>
      </c>
      <c r="K22">
        <v>109.3</v>
      </c>
      <c r="L22">
        <v>95</v>
      </c>
      <c r="M22">
        <v>60.4</v>
      </c>
      <c r="N22">
        <v>61</v>
      </c>
      <c r="O22">
        <v>53.3</v>
      </c>
      <c r="P22">
        <v>53.3</v>
      </c>
    </row>
    <row r="23" spans="1:16" x14ac:dyDescent="0.25">
      <c r="A23" s="5" t="s">
        <v>70</v>
      </c>
      <c r="B23" s="5" t="s">
        <v>71</v>
      </c>
      <c r="C23">
        <v>-25.6</v>
      </c>
      <c r="D23">
        <v>-32.299999999999997</v>
      </c>
      <c r="E23">
        <v>-35.299999999999997</v>
      </c>
      <c r="F23">
        <v>-33.6</v>
      </c>
      <c r="G23">
        <v>-34.6</v>
      </c>
      <c r="H23">
        <v>-30.6</v>
      </c>
      <c r="I23">
        <v>-34.1</v>
      </c>
      <c r="J23">
        <v>-32.700000000000003</v>
      </c>
      <c r="K23">
        <v>-36.799999999999997</v>
      </c>
      <c r="L23">
        <v>-34.299999999999997</v>
      </c>
      <c r="M23">
        <v>-40.299999999999997</v>
      </c>
      <c r="N23">
        <v>-43.7</v>
      </c>
      <c r="O23">
        <v>-77.5</v>
      </c>
      <c r="P23">
        <v>-77.5</v>
      </c>
    </row>
    <row r="24" spans="1:16" x14ac:dyDescent="0.25">
      <c r="A24" s="5" t="s">
        <v>72</v>
      </c>
      <c r="B24" s="5" t="s">
        <v>73</v>
      </c>
      <c r="C24">
        <v>98.2</v>
      </c>
      <c r="D24">
        <v>107.2</v>
      </c>
      <c r="E24">
        <v>145.5</v>
      </c>
      <c r="F24">
        <v>146.9</v>
      </c>
      <c r="G24">
        <v>159</v>
      </c>
      <c r="H24">
        <v>99.3</v>
      </c>
      <c r="I24">
        <v>98.8</v>
      </c>
      <c r="J24">
        <v>95.8</v>
      </c>
      <c r="K24">
        <v>72.5</v>
      </c>
      <c r="L24">
        <v>60.7</v>
      </c>
      <c r="M24">
        <v>20.100000000000001</v>
      </c>
      <c r="N24">
        <v>17.3</v>
      </c>
      <c r="O24">
        <v>-24.2</v>
      </c>
      <c r="P24">
        <v>-24.2</v>
      </c>
    </row>
    <row r="25" spans="1:16" x14ac:dyDescent="0.25">
      <c r="A25" s="5" t="s">
        <v>74</v>
      </c>
      <c r="B25" s="5" t="s">
        <v>75</v>
      </c>
      <c r="C25">
        <v>15.5</v>
      </c>
      <c r="D25">
        <v>-23.9</v>
      </c>
      <c r="E25">
        <v>42.4</v>
      </c>
      <c r="F25">
        <v>42.5</v>
      </c>
      <c r="G25">
        <v>46.4</v>
      </c>
      <c r="H25">
        <v>26.5</v>
      </c>
      <c r="I25">
        <v>30.3</v>
      </c>
      <c r="J25">
        <v>29.2</v>
      </c>
      <c r="K25">
        <v>18.100000000000001</v>
      </c>
      <c r="L25">
        <v>14</v>
      </c>
      <c r="M25">
        <v>13.2</v>
      </c>
      <c r="N25">
        <v>12.8</v>
      </c>
      <c r="O25">
        <v>-25.1</v>
      </c>
      <c r="P25">
        <v>-25.1</v>
      </c>
    </row>
    <row r="26" spans="1:16" x14ac:dyDescent="0.25">
      <c r="A26" s="5" t="s">
        <v>76</v>
      </c>
      <c r="B26" s="5" t="s">
        <v>77</v>
      </c>
      <c r="C26">
        <v>82.7</v>
      </c>
      <c r="D26">
        <v>131.1</v>
      </c>
      <c r="E26">
        <v>103.1</v>
      </c>
      <c r="F26">
        <v>104.5</v>
      </c>
      <c r="G26">
        <v>112.7</v>
      </c>
      <c r="H26">
        <v>72.900000000000006</v>
      </c>
      <c r="I26">
        <v>68.5</v>
      </c>
      <c r="J26">
        <v>66.5</v>
      </c>
      <c r="K26">
        <v>54.4</v>
      </c>
      <c r="L26">
        <v>46.7</v>
      </c>
      <c r="M26">
        <v>7</v>
      </c>
      <c r="N26">
        <v>4.5</v>
      </c>
      <c r="O26">
        <v>0.8</v>
      </c>
      <c r="P26">
        <v>0.8</v>
      </c>
    </row>
    <row r="27" spans="1:16" x14ac:dyDescent="0.25">
      <c r="A27" s="5" t="s">
        <v>78</v>
      </c>
      <c r="B27" s="5" t="s">
        <v>79</v>
      </c>
      <c r="C27">
        <v>-1.9</v>
      </c>
      <c r="D27">
        <v>-2.2000000000000002</v>
      </c>
      <c r="E27">
        <v>-2.2000000000000002</v>
      </c>
      <c r="F27">
        <v>-46.6</v>
      </c>
      <c r="G27">
        <v>-8.4</v>
      </c>
      <c r="H27">
        <v>-6.5</v>
      </c>
      <c r="I27">
        <v>-6.3</v>
      </c>
      <c r="J27">
        <v>-6.3</v>
      </c>
      <c r="K27">
        <v>-3.9</v>
      </c>
      <c r="L27">
        <v>-3.5</v>
      </c>
      <c r="M27">
        <v>-1.2</v>
      </c>
      <c r="N27">
        <v>-3.8</v>
      </c>
      <c r="O27">
        <v>-2.1</v>
      </c>
      <c r="P27">
        <v>-2.1</v>
      </c>
    </row>
    <row r="28" spans="1:16" x14ac:dyDescent="0.25">
      <c r="A28" s="5" t="s">
        <v>80</v>
      </c>
      <c r="B28" s="5" t="s">
        <v>81</v>
      </c>
      <c r="C28">
        <v>80.8</v>
      </c>
      <c r="D28">
        <v>129</v>
      </c>
      <c r="E28">
        <v>100.9</v>
      </c>
      <c r="F28">
        <v>121.6</v>
      </c>
      <c r="G28">
        <v>104.2</v>
      </c>
      <c r="H28">
        <v>66.3</v>
      </c>
      <c r="I28">
        <v>62.2</v>
      </c>
      <c r="J28">
        <v>60.2</v>
      </c>
      <c r="K28">
        <v>50.5</v>
      </c>
      <c r="L28">
        <v>43.2</v>
      </c>
      <c r="M28">
        <v>5.8</v>
      </c>
      <c r="N28">
        <v>0.7</v>
      </c>
      <c r="O28">
        <v>-1.2</v>
      </c>
      <c r="P28">
        <v>-1.2</v>
      </c>
    </row>
    <row r="29" spans="1:16" x14ac:dyDescent="0.25">
      <c r="A29" s="5" t="s">
        <v>82</v>
      </c>
      <c r="B29" s="5" t="s">
        <v>83</v>
      </c>
      <c r="C29">
        <v>544.79999999999995</v>
      </c>
      <c r="D29">
        <v>571.9</v>
      </c>
      <c r="E29">
        <v>715.2</v>
      </c>
      <c r="F29">
        <v>542.70000000000005</v>
      </c>
      <c r="G29">
        <v>537.5</v>
      </c>
      <c r="H29">
        <v>502.2</v>
      </c>
      <c r="I29">
        <v>487</v>
      </c>
      <c r="J29">
        <v>484.5</v>
      </c>
      <c r="K29">
        <v>478.5</v>
      </c>
      <c r="L29">
        <v>364.5</v>
      </c>
      <c r="M29">
        <v>335.6</v>
      </c>
      <c r="N29">
        <v>457</v>
      </c>
      <c r="O29">
        <v>386.4</v>
      </c>
      <c r="P29">
        <v>386.4</v>
      </c>
    </row>
    <row r="30" spans="1:16" x14ac:dyDescent="0.25">
      <c r="A30" s="5" t="s">
        <v>84</v>
      </c>
      <c r="B30" s="5" t="s">
        <v>85</v>
      </c>
      <c r="C30">
        <v>2096</v>
      </c>
      <c r="D30">
        <v>2159</v>
      </c>
      <c r="E30">
        <v>1729</v>
      </c>
      <c r="F30">
        <v>1832</v>
      </c>
      <c r="G30">
        <v>1882</v>
      </c>
      <c r="H30">
        <v>1154</v>
      </c>
      <c r="I30">
        <v>1129</v>
      </c>
      <c r="J30">
        <v>1073</v>
      </c>
      <c r="K30">
        <v>1037</v>
      </c>
      <c r="L30">
        <v>993.3</v>
      </c>
      <c r="M30">
        <v>1005</v>
      </c>
      <c r="N30">
        <v>1081</v>
      </c>
      <c r="O30">
        <v>1056</v>
      </c>
      <c r="P30">
        <v>1056</v>
      </c>
    </row>
    <row r="31" spans="1:16" x14ac:dyDescent="0.25">
      <c r="A31" s="5" t="s">
        <v>86</v>
      </c>
      <c r="B31" s="5" t="s">
        <v>87</v>
      </c>
      <c r="C31">
        <v>2641</v>
      </c>
      <c r="D31">
        <v>2731</v>
      </c>
      <c r="E31">
        <v>2444</v>
      </c>
      <c r="F31">
        <v>2374</v>
      </c>
      <c r="G31">
        <v>2420</v>
      </c>
      <c r="H31">
        <v>1656</v>
      </c>
      <c r="I31">
        <v>1616</v>
      </c>
      <c r="J31">
        <v>1558</v>
      </c>
      <c r="K31">
        <v>1515</v>
      </c>
      <c r="L31">
        <v>1358</v>
      </c>
      <c r="M31">
        <v>1341</v>
      </c>
      <c r="N31">
        <v>1538</v>
      </c>
      <c r="O31">
        <v>1442</v>
      </c>
      <c r="P31">
        <v>1442</v>
      </c>
    </row>
    <row r="32" spans="1:16" x14ac:dyDescent="0.25">
      <c r="A32" s="5" t="s">
        <v>88</v>
      </c>
      <c r="B32" s="5" t="s">
        <v>89</v>
      </c>
      <c r="C32">
        <v>890.8</v>
      </c>
      <c r="D32">
        <v>768.4</v>
      </c>
      <c r="E32">
        <v>673.3</v>
      </c>
      <c r="F32">
        <v>541.1</v>
      </c>
      <c r="G32">
        <v>669.2</v>
      </c>
      <c r="H32">
        <v>455.8</v>
      </c>
      <c r="I32">
        <v>433.6</v>
      </c>
      <c r="J32">
        <v>364.2</v>
      </c>
      <c r="K32">
        <v>333</v>
      </c>
      <c r="L32">
        <v>336.7</v>
      </c>
      <c r="M32">
        <v>338.8</v>
      </c>
      <c r="N32">
        <v>416.4</v>
      </c>
      <c r="O32">
        <v>272.3</v>
      </c>
      <c r="P32">
        <v>272.3</v>
      </c>
    </row>
    <row r="33" spans="1:16" x14ac:dyDescent="0.25">
      <c r="A33" s="5" t="s">
        <v>90</v>
      </c>
      <c r="B33" s="5" t="s">
        <v>91</v>
      </c>
      <c r="C33">
        <v>808.9</v>
      </c>
      <c r="D33">
        <v>1072</v>
      </c>
      <c r="E33">
        <v>981.2</v>
      </c>
      <c r="F33">
        <v>1070</v>
      </c>
      <c r="G33">
        <v>1053</v>
      </c>
      <c r="H33">
        <v>595.70000000000005</v>
      </c>
      <c r="I33">
        <v>618.79999999999995</v>
      </c>
      <c r="J33">
        <v>613.4</v>
      </c>
      <c r="K33">
        <v>629.79999999999995</v>
      </c>
      <c r="L33">
        <v>491.7</v>
      </c>
      <c r="M33">
        <v>521.6</v>
      </c>
      <c r="N33">
        <v>642.79999999999995</v>
      </c>
      <c r="O33">
        <v>664.7</v>
      </c>
      <c r="P33">
        <v>664.7</v>
      </c>
    </row>
    <row r="34" spans="1:16" x14ac:dyDescent="0.25">
      <c r="A34" s="5" t="s">
        <v>92</v>
      </c>
      <c r="B34" s="5" t="s">
        <v>93</v>
      </c>
      <c r="C34">
        <v>1700</v>
      </c>
      <c r="D34">
        <v>1841</v>
      </c>
      <c r="E34">
        <v>1655</v>
      </c>
      <c r="F34">
        <v>1611</v>
      </c>
      <c r="G34">
        <v>1722</v>
      </c>
      <c r="H34">
        <v>1052</v>
      </c>
      <c r="I34">
        <v>1052</v>
      </c>
      <c r="J34">
        <v>977.6</v>
      </c>
      <c r="K34">
        <v>962.8</v>
      </c>
      <c r="L34">
        <v>828.4</v>
      </c>
      <c r="M34">
        <v>860.4</v>
      </c>
      <c r="N34">
        <v>1059</v>
      </c>
      <c r="O34">
        <v>937</v>
      </c>
      <c r="P34">
        <v>937</v>
      </c>
    </row>
    <row r="35" spans="1:16" x14ac:dyDescent="0.25">
      <c r="A35" s="5" t="s">
        <v>78</v>
      </c>
      <c r="B35" s="5" t="s">
        <v>79</v>
      </c>
      <c r="C35">
        <v>16.5</v>
      </c>
      <c r="D35">
        <v>17.5</v>
      </c>
      <c r="E35">
        <v>36.5</v>
      </c>
      <c r="F35">
        <v>37.1</v>
      </c>
      <c r="G35">
        <v>71.7</v>
      </c>
      <c r="H35">
        <v>61</v>
      </c>
      <c r="I35">
        <v>57.5</v>
      </c>
      <c r="J35">
        <v>45</v>
      </c>
      <c r="K35">
        <v>40.6</v>
      </c>
      <c r="L35">
        <v>40.799999999999997</v>
      </c>
      <c r="M35">
        <v>36.799999999999997</v>
      </c>
      <c r="N35">
        <v>45</v>
      </c>
      <c r="O35">
        <v>39</v>
      </c>
      <c r="P35">
        <v>39</v>
      </c>
    </row>
    <row r="36" spans="1:16" x14ac:dyDescent="0.25">
      <c r="A36" s="5" t="s">
        <v>94</v>
      </c>
      <c r="B36" s="5" t="s">
        <v>95</v>
      </c>
      <c r="C36">
        <v>925.1</v>
      </c>
      <c r="D36">
        <v>872.7</v>
      </c>
      <c r="E36">
        <v>753.1</v>
      </c>
      <c r="F36">
        <v>726.2</v>
      </c>
      <c r="G36">
        <v>626.4</v>
      </c>
      <c r="H36">
        <v>543.4</v>
      </c>
      <c r="I36">
        <v>505.9</v>
      </c>
      <c r="J36">
        <v>535.1</v>
      </c>
      <c r="K36">
        <v>511.6</v>
      </c>
      <c r="L36">
        <v>488.6</v>
      </c>
      <c r="M36">
        <v>443.4</v>
      </c>
      <c r="N36">
        <v>434.1</v>
      </c>
      <c r="O36">
        <v>466.1</v>
      </c>
      <c r="P36">
        <v>466.1</v>
      </c>
    </row>
    <row r="37" spans="1:16" x14ac:dyDescent="0.25">
      <c r="A37" s="5" t="s">
        <v>96</v>
      </c>
      <c r="B37" s="5" t="s">
        <v>97</v>
      </c>
      <c r="C37">
        <v>2641</v>
      </c>
      <c r="D37">
        <v>2731</v>
      </c>
      <c r="E37">
        <v>2444</v>
      </c>
      <c r="F37">
        <v>2374</v>
      </c>
      <c r="G37">
        <v>2420</v>
      </c>
      <c r="H37">
        <v>1656</v>
      </c>
      <c r="I37">
        <v>1616</v>
      </c>
      <c r="J37">
        <v>1558</v>
      </c>
      <c r="K37">
        <v>1515</v>
      </c>
      <c r="L37">
        <v>1358</v>
      </c>
      <c r="M37">
        <v>1341</v>
      </c>
      <c r="N37">
        <v>1538</v>
      </c>
      <c r="O37">
        <v>1442</v>
      </c>
      <c r="P37">
        <v>1442</v>
      </c>
    </row>
    <row r="38" spans="1:16" x14ac:dyDescent="0.25">
      <c r="A38" s="5" t="s">
        <v>98</v>
      </c>
      <c r="B38" s="5" t="s">
        <v>99</v>
      </c>
      <c r="C38">
        <v>31.4</v>
      </c>
      <c r="D38">
        <v>31.4</v>
      </c>
      <c r="E38">
        <v>31.4</v>
      </c>
      <c r="F38">
        <v>31.4</v>
      </c>
      <c r="G38">
        <v>31.4</v>
      </c>
      <c r="H38">
        <v>31.4</v>
      </c>
      <c r="I38">
        <v>31.4</v>
      </c>
      <c r="J38">
        <v>31.4</v>
      </c>
      <c r="K38">
        <v>31.4</v>
      </c>
      <c r="L38">
        <v>31.4</v>
      </c>
      <c r="M38">
        <v>31.4</v>
      </c>
      <c r="N38">
        <v>31.4</v>
      </c>
      <c r="O38">
        <v>31.4</v>
      </c>
      <c r="P38">
        <v>31.4</v>
      </c>
    </row>
    <row r="39" spans="1:16" x14ac:dyDescent="0.25">
      <c r="A39" s="5" t="s">
        <v>100</v>
      </c>
      <c r="B39" s="5" t="s">
        <v>101</v>
      </c>
      <c r="C39">
        <v>31.4</v>
      </c>
      <c r="D39">
        <v>31.4</v>
      </c>
      <c r="E39">
        <v>31.4</v>
      </c>
      <c r="F39">
        <v>31.4</v>
      </c>
      <c r="G39">
        <v>31.4</v>
      </c>
      <c r="H39">
        <v>31.4</v>
      </c>
      <c r="I39">
        <v>31.4</v>
      </c>
      <c r="J39">
        <v>31.4</v>
      </c>
      <c r="K39">
        <v>31.4</v>
      </c>
      <c r="L39">
        <v>31.4</v>
      </c>
      <c r="M39">
        <v>31.4</v>
      </c>
      <c r="N39">
        <v>31.4</v>
      </c>
      <c r="O39">
        <v>31.4</v>
      </c>
      <c r="P39">
        <v>31.4</v>
      </c>
    </row>
    <row r="40" spans="1:16" x14ac:dyDescent="0.25">
      <c r="A40" s="5" t="s">
        <v>102</v>
      </c>
      <c r="B40" s="5" t="s">
        <v>103</v>
      </c>
      <c r="C40">
        <v>3.13</v>
      </c>
      <c r="D40">
        <v>3.41</v>
      </c>
      <c r="E40">
        <v>4.63</v>
      </c>
      <c r="F40">
        <v>4.68</v>
      </c>
      <c r="G40">
        <v>5.0599999999999996</v>
      </c>
      <c r="H40">
        <v>3.16</v>
      </c>
      <c r="I40">
        <v>3.15</v>
      </c>
      <c r="J40">
        <v>3.05</v>
      </c>
      <c r="K40">
        <v>2.31</v>
      </c>
      <c r="L40">
        <v>1.93</v>
      </c>
      <c r="M40">
        <v>0.64</v>
      </c>
      <c r="N40">
        <v>0.55000000000000004</v>
      </c>
      <c r="O40">
        <v>-0.77</v>
      </c>
      <c r="P40">
        <v>-0.77</v>
      </c>
    </row>
    <row r="41" spans="1:16" x14ac:dyDescent="0.25">
      <c r="A41" s="5" t="s">
        <v>104</v>
      </c>
      <c r="B41" s="5" t="s">
        <v>105</v>
      </c>
      <c r="C41">
        <v>2.57</v>
      </c>
      <c r="D41">
        <v>4.1100000000000003</v>
      </c>
      <c r="E41">
        <v>3.21</v>
      </c>
      <c r="F41">
        <v>3.87</v>
      </c>
      <c r="G41">
        <v>3.32</v>
      </c>
      <c r="H41">
        <v>2.11</v>
      </c>
      <c r="I41">
        <v>1.98</v>
      </c>
      <c r="J41">
        <v>1.92</v>
      </c>
      <c r="K41">
        <v>1.61</v>
      </c>
      <c r="L41">
        <v>1.38</v>
      </c>
      <c r="M41">
        <v>0.18</v>
      </c>
      <c r="N41">
        <v>0.02</v>
      </c>
      <c r="O41">
        <v>-0.04</v>
      </c>
      <c r="P41">
        <v>-0.04</v>
      </c>
    </row>
    <row r="42" spans="1:16" x14ac:dyDescent="0.25">
      <c r="A42" s="5" t="s">
        <v>106</v>
      </c>
      <c r="B42" s="5" t="s">
        <v>107</v>
      </c>
      <c r="C42">
        <v>2.57</v>
      </c>
      <c r="D42">
        <v>4.1100000000000003</v>
      </c>
      <c r="E42">
        <v>3.21</v>
      </c>
      <c r="F42">
        <v>3.87</v>
      </c>
      <c r="G42">
        <v>3.32</v>
      </c>
      <c r="H42">
        <v>2.11</v>
      </c>
      <c r="I42">
        <v>1.98</v>
      </c>
      <c r="J42">
        <v>1.92</v>
      </c>
      <c r="K42">
        <v>1.61</v>
      </c>
      <c r="L42">
        <v>1.38</v>
      </c>
      <c r="M42">
        <v>0.18</v>
      </c>
      <c r="N42">
        <v>0.02</v>
      </c>
      <c r="O42">
        <v>-0.04</v>
      </c>
      <c r="P42">
        <v>-0.04</v>
      </c>
    </row>
    <row r="43" spans="1:16" x14ac:dyDescent="0.25">
      <c r="A43" s="5" t="s">
        <v>108</v>
      </c>
      <c r="B43" s="5" t="s">
        <v>109</v>
      </c>
      <c r="C43">
        <v>1.2</v>
      </c>
      <c r="D43">
        <v>1.1499999999999999</v>
      </c>
      <c r="E43">
        <v>1.1000000000000001</v>
      </c>
      <c r="F43">
        <v>1.05</v>
      </c>
      <c r="G43">
        <v>0.85</v>
      </c>
      <c r="H43">
        <v>0.75</v>
      </c>
      <c r="I43">
        <v>0.7</v>
      </c>
      <c r="J43">
        <v>0.65</v>
      </c>
      <c r="K43">
        <v>0.6</v>
      </c>
      <c r="L43">
        <v>0.5</v>
      </c>
      <c r="M43" t="s">
        <v>67</v>
      </c>
      <c r="N43">
        <v>0.4</v>
      </c>
      <c r="O43">
        <v>0.4</v>
      </c>
      <c r="P43">
        <v>0.4</v>
      </c>
    </row>
    <row r="44" spans="1:16" x14ac:dyDescent="0.25">
      <c r="A44" s="5" t="s">
        <v>110</v>
      </c>
      <c r="B44" s="5" t="s">
        <v>111</v>
      </c>
      <c r="C44">
        <v>37.68</v>
      </c>
      <c r="D44">
        <v>36.11</v>
      </c>
      <c r="E44">
        <v>34.54</v>
      </c>
      <c r="F44">
        <v>32.97</v>
      </c>
      <c r="G44">
        <v>26.69</v>
      </c>
      <c r="H44">
        <v>23.55</v>
      </c>
      <c r="I44">
        <v>21.98</v>
      </c>
      <c r="J44">
        <v>20.399999999999999</v>
      </c>
      <c r="K44">
        <v>18.8</v>
      </c>
      <c r="L44">
        <v>15.7</v>
      </c>
      <c r="M44" t="s">
        <v>67</v>
      </c>
      <c r="N44">
        <v>12.6</v>
      </c>
      <c r="O44">
        <v>12.6</v>
      </c>
      <c r="P44">
        <v>12.6</v>
      </c>
    </row>
    <row r="45" spans="1:16" x14ac:dyDescent="0.25">
      <c r="A45" s="5" t="s">
        <v>124</v>
      </c>
      <c r="B45" s="5" t="s">
        <v>125</v>
      </c>
      <c r="C45">
        <v>44.34</v>
      </c>
      <c r="D45">
        <v>43.56</v>
      </c>
      <c r="E45">
        <v>42.94</v>
      </c>
      <c r="F45">
        <v>43.81</v>
      </c>
      <c r="G45">
        <v>43.86</v>
      </c>
      <c r="H45">
        <v>41.08</v>
      </c>
      <c r="I45">
        <v>40.32</v>
      </c>
      <c r="J45">
        <v>38.82</v>
      </c>
      <c r="K45">
        <v>34.86</v>
      </c>
      <c r="L45">
        <v>32.64</v>
      </c>
      <c r="M45">
        <v>31.85</v>
      </c>
      <c r="N45">
        <v>33.76</v>
      </c>
      <c r="O45">
        <v>30.5</v>
      </c>
      <c r="P45">
        <v>30.5</v>
      </c>
    </row>
    <row r="46" spans="1:16" x14ac:dyDescent="0.25">
      <c r="A46" s="5" t="s">
        <v>112</v>
      </c>
      <c r="B46" s="5" t="s">
        <v>113</v>
      </c>
      <c r="C46">
        <v>29.46</v>
      </c>
      <c r="D46">
        <v>27.79</v>
      </c>
      <c r="E46">
        <v>23.98</v>
      </c>
      <c r="F46">
        <v>23.13</v>
      </c>
      <c r="G46">
        <v>19.95</v>
      </c>
      <c r="H46">
        <v>17.309999999999999</v>
      </c>
      <c r="I46">
        <v>16.11</v>
      </c>
      <c r="J46">
        <v>17.04</v>
      </c>
      <c r="K46">
        <v>16.29</v>
      </c>
      <c r="L46">
        <v>15.56</v>
      </c>
      <c r="M46">
        <v>14.12</v>
      </c>
      <c r="N46">
        <v>13.82</v>
      </c>
      <c r="O46">
        <v>14.84</v>
      </c>
      <c r="P46">
        <v>14.84</v>
      </c>
    </row>
    <row r="47" spans="1:16" x14ac:dyDescent="0.25">
      <c r="A47" s="5" t="s">
        <v>114</v>
      </c>
      <c r="B47" s="5" t="s">
        <v>115</v>
      </c>
      <c r="C47">
        <v>6.14</v>
      </c>
      <c r="D47">
        <v>5.53</v>
      </c>
      <c r="E47">
        <v>6.98</v>
      </c>
      <c r="F47">
        <v>5.53</v>
      </c>
      <c r="G47">
        <v>6.49</v>
      </c>
      <c r="H47">
        <v>5.04</v>
      </c>
      <c r="I47">
        <v>4.67</v>
      </c>
      <c r="J47">
        <v>5.53</v>
      </c>
      <c r="K47">
        <v>4.13</v>
      </c>
      <c r="L47">
        <v>5.09</v>
      </c>
      <c r="M47">
        <v>3.74</v>
      </c>
      <c r="N47">
        <v>5.26</v>
      </c>
      <c r="O47">
        <v>1.72</v>
      </c>
      <c r="P47">
        <v>1.72</v>
      </c>
    </row>
    <row r="48" spans="1:16" x14ac:dyDescent="0.25">
      <c r="A48" s="5" t="s">
        <v>116</v>
      </c>
      <c r="B48" s="5" t="s">
        <v>117</v>
      </c>
      <c r="C48">
        <v>84.11</v>
      </c>
      <c r="D48">
        <v>86.97</v>
      </c>
      <c r="E48">
        <v>77.84</v>
      </c>
      <c r="F48">
        <v>75.61</v>
      </c>
      <c r="G48">
        <v>77.069999999999993</v>
      </c>
      <c r="H48">
        <v>52.74</v>
      </c>
      <c r="I48">
        <v>51.46</v>
      </c>
      <c r="J48">
        <v>49.61</v>
      </c>
      <c r="K48">
        <v>48.25</v>
      </c>
      <c r="L48">
        <v>43.24</v>
      </c>
      <c r="M48">
        <v>42.69</v>
      </c>
      <c r="N48">
        <v>48.99</v>
      </c>
      <c r="O48">
        <v>45.92</v>
      </c>
      <c r="P48">
        <v>45.92</v>
      </c>
    </row>
    <row r="49" spans="1:16" x14ac:dyDescent="0.25">
      <c r="A49" s="5" t="s">
        <v>118</v>
      </c>
      <c r="B49" s="5" t="s">
        <v>119</v>
      </c>
      <c r="C49">
        <v>9880</v>
      </c>
      <c r="D49">
        <v>9887</v>
      </c>
      <c r="E49">
        <v>9791</v>
      </c>
      <c r="F49">
        <v>10508</v>
      </c>
      <c r="G49">
        <v>10944</v>
      </c>
      <c r="H49">
        <v>11224</v>
      </c>
      <c r="I49">
        <v>11239</v>
      </c>
      <c r="J49">
        <v>10952</v>
      </c>
      <c r="K49">
        <v>10212</v>
      </c>
      <c r="L49">
        <v>9475</v>
      </c>
      <c r="M49">
        <v>9343</v>
      </c>
      <c r="N49">
        <v>10177</v>
      </c>
      <c r="O49">
        <v>10148</v>
      </c>
      <c r="P49">
        <v>10148</v>
      </c>
    </row>
    <row r="50" spans="1:16" x14ac:dyDescent="0.25">
      <c r="A50" s="5" t="s">
        <v>120</v>
      </c>
      <c r="B50" s="5" t="s">
        <v>121</v>
      </c>
      <c r="C50">
        <v>424.8</v>
      </c>
      <c r="D50">
        <v>411.2</v>
      </c>
      <c r="E50">
        <v>392.7</v>
      </c>
      <c r="F50">
        <v>391</v>
      </c>
      <c r="G50">
        <v>424.7</v>
      </c>
      <c r="H50">
        <v>405.5</v>
      </c>
      <c r="I50">
        <v>399.9</v>
      </c>
      <c r="J50">
        <v>382.9</v>
      </c>
      <c r="K50">
        <v>347.7</v>
      </c>
      <c r="L50">
        <v>330.9</v>
      </c>
      <c r="M50">
        <v>319.3</v>
      </c>
      <c r="N50">
        <v>326.7</v>
      </c>
      <c r="O50">
        <v>303.39999999999998</v>
      </c>
      <c r="P50">
        <v>303.39999999999998</v>
      </c>
    </row>
    <row r="51" spans="1:16" x14ac:dyDescent="0.25">
      <c r="A51" s="5" t="s">
        <v>122</v>
      </c>
      <c r="B51" s="5" t="s">
        <v>123</v>
      </c>
      <c r="C51">
        <v>42996</v>
      </c>
      <c r="D51">
        <v>41590</v>
      </c>
      <c r="E51">
        <v>40108</v>
      </c>
      <c r="F51">
        <v>37210</v>
      </c>
      <c r="G51">
        <v>38807</v>
      </c>
      <c r="H51">
        <v>36128</v>
      </c>
      <c r="I51">
        <v>35581</v>
      </c>
      <c r="J51">
        <v>34962</v>
      </c>
      <c r="K51">
        <v>34048</v>
      </c>
      <c r="L51">
        <v>34923</v>
      </c>
      <c r="M51">
        <v>34175</v>
      </c>
      <c r="N51">
        <v>32102</v>
      </c>
      <c r="O51">
        <v>29898</v>
      </c>
      <c r="P51">
        <v>29898</v>
      </c>
    </row>
    <row r="52" spans="1:16" x14ac:dyDescent="0.25">
      <c r="A52" s="5" t="s">
        <v>301</v>
      </c>
      <c r="B52" s="5" t="s">
        <v>302</v>
      </c>
      <c r="C52">
        <v>140916</v>
      </c>
      <c r="D52">
        <v>138336</v>
      </c>
      <c r="E52">
        <v>137703</v>
      </c>
      <c r="F52">
        <v>130896</v>
      </c>
      <c r="G52">
        <v>125844</v>
      </c>
      <c r="H52">
        <v>114934</v>
      </c>
      <c r="I52">
        <v>112637</v>
      </c>
      <c r="J52">
        <v>111310</v>
      </c>
      <c r="K52">
        <v>107196</v>
      </c>
      <c r="L52">
        <v>108159</v>
      </c>
      <c r="M52">
        <v>107056</v>
      </c>
      <c r="N52">
        <v>104166</v>
      </c>
      <c r="O52">
        <v>94373</v>
      </c>
      <c r="P52">
        <v>94373</v>
      </c>
    </row>
    <row r="53" spans="1:16" x14ac:dyDescent="0.25">
      <c r="A53" s="5" t="s">
        <v>126</v>
      </c>
      <c r="B53" s="5" t="s">
        <v>127</v>
      </c>
      <c r="C53">
        <v>28057</v>
      </c>
      <c r="D53">
        <v>40467</v>
      </c>
      <c r="E53">
        <v>42263</v>
      </c>
      <c r="F53">
        <v>41083</v>
      </c>
      <c r="G53">
        <v>37007</v>
      </c>
      <c r="H53">
        <v>31727</v>
      </c>
      <c r="I53">
        <v>32405</v>
      </c>
      <c r="J53">
        <v>32633</v>
      </c>
      <c r="K53">
        <v>31443</v>
      </c>
      <c r="L53">
        <v>32274</v>
      </c>
      <c r="M53">
        <v>28396</v>
      </c>
      <c r="N53">
        <v>28820</v>
      </c>
      <c r="O53">
        <v>27020</v>
      </c>
      <c r="P53">
        <v>27020</v>
      </c>
    </row>
    <row r="54" spans="1:16" x14ac:dyDescent="0.25">
      <c r="A54" s="5" t="s">
        <v>128</v>
      </c>
      <c r="B54" s="5" t="s">
        <v>129</v>
      </c>
      <c r="C54">
        <v>8178</v>
      </c>
      <c r="D54">
        <v>13047</v>
      </c>
      <c r="E54">
        <v>10305</v>
      </c>
      <c r="F54">
        <v>11572</v>
      </c>
      <c r="G54">
        <v>9521</v>
      </c>
      <c r="H54">
        <v>5907</v>
      </c>
      <c r="I54">
        <v>5534</v>
      </c>
      <c r="J54">
        <v>5497</v>
      </c>
      <c r="K54">
        <v>4945</v>
      </c>
      <c r="L54">
        <v>4559</v>
      </c>
      <c r="M54">
        <v>620.79</v>
      </c>
      <c r="N54">
        <v>68.78</v>
      </c>
      <c r="O54">
        <v>-118.25</v>
      </c>
      <c r="P54">
        <v>-118.25</v>
      </c>
    </row>
    <row r="55" spans="1:16" x14ac:dyDescent="0.25">
      <c r="A55" s="5" t="s">
        <v>130</v>
      </c>
      <c r="B55" s="5" t="s">
        <v>131</v>
      </c>
      <c r="C55">
        <v>26</v>
      </c>
      <c r="D55">
        <v>15.3</v>
      </c>
      <c r="E55">
        <v>21.5</v>
      </c>
      <c r="F55">
        <v>17.8</v>
      </c>
      <c r="G55">
        <v>22.3</v>
      </c>
      <c r="H55">
        <v>21.1</v>
      </c>
      <c r="I55">
        <v>25.7</v>
      </c>
      <c r="J55">
        <v>20.9</v>
      </c>
      <c r="K55">
        <v>19.399999999999999</v>
      </c>
      <c r="L55">
        <v>20.399999999999999</v>
      </c>
      <c r="M55">
        <v>128.1</v>
      </c>
      <c r="N55">
        <v>1355</v>
      </c>
      <c r="O55" t="s">
        <v>67</v>
      </c>
      <c r="P55" t="s">
        <v>67</v>
      </c>
    </row>
    <row r="56" spans="1:16" x14ac:dyDescent="0.25">
      <c r="A56" s="5" t="s">
        <v>132</v>
      </c>
      <c r="B56" s="5" t="s">
        <v>133</v>
      </c>
      <c r="C56">
        <v>1.51</v>
      </c>
      <c r="D56">
        <v>1.44</v>
      </c>
      <c r="E56">
        <v>1.61</v>
      </c>
      <c r="F56">
        <v>1.57</v>
      </c>
      <c r="G56">
        <v>1.68</v>
      </c>
      <c r="H56">
        <v>1.08</v>
      </c>
      <c r="I56">
        <v>1.26</v>
      </c>
      <c r="J56">
        <v>1.03</v>
      </c>
      <c r="K56">
        <v>0.89</v>
      </c>
      <c r="L56">
        <v>0.86</v>
      </c>
      <c r="M56">
        <v>0.72</v>
      </c>
      <c r="N56">
        <v>0.8</v>
      </c>
      <c r="O56">
        <v>1.24</v>
      </c>
      <c r="P56">
        <v>1.24</v>
      </c>
    </row>
    <row r="57" spans="1:16" x14ac:dyDescent="0.25">
      <c r="A57" s="5" t="s">
        <v>134</v>
      </c>
      <c r="B57" s="5" t="s">
        <v>135</v>
      </c>
      <c r="C57">
        <v>2.27</v>
      </c>
      <c r="D57">
        <v>2.2599999999999998</v>
      </c>
      <c r="E57">
        <v>2.88</v>
      </c>
      <c r="F57">
        <v>2.98</v>
      </c>
      <c r="G57">
        <v>3.7</v>
      </c>
      <c r="H57">
        <v>2.57</v>
      </c>
      <c r="I57">
        <v>3.15</v>
      </c>
      <c r="J57">
        <v>2.35</v>
      </c>
      <c r="K57">
        <v>1.91</v>
      </c>
      <c r="L57">
        <v>1.81</v>
      </c>
      <c r="M57">
        <v>1.63</v>
      </c>
      <c r="N57">
        <v>1.96</v>
      </c>
      <c r="O57">
        <v>2.54</v>
      </c>
      <c r="P57">
        <v>2.54</v>
      </c>
    </row>
    <row r="58" spans="1:16" x14ac:dyDescent="0.25">
      <c r="A58" s="5" t="s">
        <v>136</v>
      </c>
      <c r="B58" s="5" t="s">
        <v>137</v>
      </c>
      <c r="C58">
        <v>10.87</v>
      </c>
      <c r="D58">
        <v>11.38</v>
      </c>
      <c r="E58">
        <v>9.9</v>
      </c>
      <c r="F58">
        <v>12.46</v>
      </c>
      <c r="G58">
        <v>11.39</v>
      </c>
      <c r="H58">
        <v>8.82</v>
      </c>
      <c r="I58">
        <v>10.88</v>
      </c>
      <c r="J58">
        <v>7.25</v>
      </c>
      <c r="K58">
        <v>7.55</v>
      </c>
      <c r="L58">
        <v>5.54</v>
      </c>
      <c r="M58">
        <v>6.16</v>
      </c>
      <c r="N58">
        <v>5.15</v>
      </c>
      <c r="O58">
        <v>21.88</v>
      </c>
      <c r="P58">
        <v>21.88</v>
      </c>
    </row>
    <row r="59" spans="1:16" x14ac:dyDescent="0.25">
      <c r="A59" s="5" t="s">
        <v>138</v>
      </c>
      <c r="B59" s="5" t="s">
        <v>139</v>
      </c>
      <c r="C59">
        <v>1.8</v>
      </c>
      <c r="D59">
        <v>1.83</v>
      </c>
      <c r="E59">
        <v>1.59</v>
      </c>
      <c r="F59">
        <v>1.53</v>
      </c>
      <c r="G59">
        <v>1.1499999999999999</v>
      </c>
      <c r="H59">
        <v>1.69</v>
      </c>
      <c r="I59">
        <v>1.38</v>
      </c>
      <c r="J59">
        <v>1.62</v>
      </c>
      <c r="K59">
        <v>1.92</v>
      </c>
      <c r="L59">
        <v>1.77</v>
      </c>
      <c r="M59" t="s">
        <v>67</v>
      </c>
      <c r="N59">
        <v>1.48</v>
      </c>
      <c r="O59">
        <v>1.06</v>
      </c>
      <c r="P59">
        <v>1.06</v>
      </c>
    </row>
    <row r="60" spans="1:16" x14ac:dyDescent="0.25">
      <c r="A60" s="5" t="s">
        <v>140</v>
      </c>
      <c r="B60" s="5" t="s">
        <v>141</v>
      </c>
      <c r="C60">
        <v>3.9</v>
      </c>
      <c r="D60">
        <v>6.5</v>
      </c>
      <c r="E60">
        <v>4.5999999999999996</v>
      </c>
      <c r="F60">
        <v>5.6</v>
      </c>
      <c r="G60">
        <v>4.5</v>
      </c>
      <c r="H60">
        <v>4.7</v>
      </c>
      <c r="I60">
        <v>3.9</v>
      </c>
      <c r="J60">
        <v>4.8</v>
      </c>
      <c r="K60">
        <v>5.2</v>
      </c>
      <c r="L60">
        <v>4.9000000000000004</v>
      </c>
      <c r="M60">
        <v>0.8</v>
      </c>
      <c r="N60">
        <v>0.1</v>
      </c>
      <c r="O60">
        <v>-0.1</v>
      </c>
      <c r="P60">
        <v>-0.1</v>
      </c>
    </row>
    <row r="61" spans="1:16" x14ac:dyDescent="0.25">
      <c r="A61" s="5" t="s">
        <v>142</v>
      </c>
      <c r="B61" s="5" t="s">
        <v>143</v>
      </c>
      <c r="C61">
        <v>8.73</v>
      </c>
      <c r="D61">
        <v>14.78</v>
      </c>
      <c r="E61">
        <v>13.4</v>
      </c>
      <c r="F61">
        <v>16.739999999999998</v>
      </c>
      <c r="G61">
        <v>16.63</v>
      </c>
      <c r="H61">
        <v>12.2</v>
      </c>
      <c r="I61">
        <v>12.29</v>
      </c>
      <c r="J61">
        <v>11.25</v>
      </c>
      <c r="K61">
        <v>9.8699999999999992</v>
      </c>
      <c r="L61">
        <v>8.84</v>
      </c>
      <c r="M61">
        <v>1.31</v>
      </c>
      <c r="N61">
        <v>0.16</v>
      </c>
      <c r="O61">
        <v>-0.26</v>
      </c>
      <c r="P61">
        <v>-0.26</v>
      </c>
    </row>
    <row r="62" spans="1:16" x14ac:dyDescent="0.25">
      <c r="A62" s="5" t="s">
        <v>144</v>
      </c>
      <c r="B62" s="5" t="s">
        <v>145</v>
      </c>
      <c r="C62">
        <v>5.8</v>
      </c>
      <c r="D62">
        <v>9.43</v>
      </c>
      <c r="E62">
        <v>7.48</v>
      </c>
      <c r="F62">
        <v>8.84</v>
      </c>
      <c r="G62">
        <v>7.57</v>
      </c>
      <c r="H62">
        <v>5.14</v>
      </c>
      <c r="I62">
        <v>4.91</v>
      </c>
      <c r="J62">
        <v>4.9400000000000004</v>
      </c>
      <c r="K62">
        <v>4.6100000000000003</v>
      </c>
      <c r="L62">
        <v>4.22</v>
      </c>
      <c r="M62">
        <v>0.57999999999999996</v>
      </c>
      <c r="N62">
        <v>7.0000000000000007E-2</v>
      </c>
      <c r="O62">
        <v>-0.13</v>
      </c>
      <c r="P62">
        <v>-0.13</v>
      </c>
    </row>
    <row r="63" spans="1:16" x14ac:dyDescent="0.25">
      <c r="A63" s="5" t="s">
        <v>146</v>
      </c>
      <c r="B63" s="5" t="s">
        <v>147</v>
      </c>
      <c r="C63">
        <v>3.99</v>
      </c>
      <c r="D63">
        <v>5.81</v>
      </c>
      <c r="E63">
        <v>5.75</v>
      </c>
      <c r="F63">
        <v>6.73</v>
      </c>
      <c r="G63">
        <v>5.93</v>
      </c>
      <c r="H63">
        <v>6.06</v>
      </c>
      <c r="I63">
        <v>6.14</v>
      </c>
      <c r="J63">
        <v>6.23</v>
      </c>
      <c r="K63">
        <v>5.91</v>
      </c>
      <c r="L63">
        <v>5.78</v>
      </c>
      <c r="M63">
        <v>3.54</v>
      </c>
      <c r="N63">
        <v>3.01</v>
      </c>
      <c r="O63">
        <v>6.14</v>
      </c>
      <c r="P63">
        <v>6.14</v>
      </c>
    </row>
    <row r="64" spans="1:16" x14ac:dyDescent="0.25">
      <c r="A64" s="5" t="s">
        <v>148</v>
      </c>
      <c r="B64" s="5" t="s">
        <v>148</v>
      </c>
      <c r="C64">
        <v>3.06</v>
      </c>
      <c r="D64">
        <v>4.72</v>
      </c>
      <c r="E64">
        <v>4.13</v>
      </c>
      <c r="F64">
        <v>5.12</v>
      </c>
      <c r="G64">
        <v>4.3099999999999996</v>
      </c>
      <c r="H64">
        <v>4</v>
      </c>
      <c r="I64">
        <v>3.85</v>
      </c>
      <c r="J64">
        <v>3.86</v>
      </c>
      <c r="K64">
        <v>3.33</v>
      </c>
      <c r="L64">
        <v>3.18</v>
      </c>
      <c r="M64">
        <v>0.43</v>
      </c>
      <c r="N64">
        <v>0.05</v>
      </c>
      <c r="O64">
        <v>-0.08</v>
      </c>
      <c r="P64">
        <v>-0.08</v>
      </c>
    </row>
    <row r="65" spans="1:16" x14ac:dyDescent="0.25">
      <c r="A65" s="5" t="s">
        <v>149</v>
      </c>
      <c r="B65" s="5" t="s">
        <v>150</v>
      </c>
      <c r="C65">
        <v>20.63</v>
      </c>
      <c r="D65">
        <v>20.94</v>
      </c>
      <c r="E65">
        <v>29.26</v>
      </c>
      <c r="F65">
        <v>22.86</v>
      </c>
      <c r="G65">
        <v>22.21</v>
      </c>
      <c r="H65">
        <v>30.33</v>
      </c>
      <c r="I65">
        <v>30.14</v>
      </c>
      <c r="J65">
        <v>31.1</v>
      </c>
      <c r="K65">
        <v>31.58</v>
      </c>
      <c r="L65">
        <v>26.84</v>
      </c>
      <c r="M65">
        <v>25.03</v>
      </c>
      <c r="N65">
        <v>29.71</v>
      </c>
      <c r="O65">
        <v>26.8</v>
      </c>
      <c r="P65">
        <v>26.8</v>
      </c>
    </row>
    <row r="66" spans="1:16" x14ac:dyDescent="0.25">
      <c r="A66" s="5" t="s">
        <v>151</v>
      </c>
      <c r="B66" s="5" t="s">
        <v>152</v>
      </c>
      <c r="C66">
        <v>35.03</v>
      </c>
      <c r="D66">
        <v>31.96</v>
      </c>
      <c r="E66">
        <v>30.81</v>
      </c>
      <c r="F66">
        <v>30.59</v>
      </c>
      <c r="G66">
        <v>25.89</v>
      </c>
      <c r="H66">
        <v>32.82</v>
      </c>
      <c r="I66">
        <v>31.31</v>
      </c>
      <c r="J66">
        <v>34.35</v>
      </c>
      <c r="K66">
        <v>33.770000000000003</v>
      </c>
      <c r="L66">
        <v>35.979999999999997</v>
      </c>
      <c r="M66">
        <v>33.07</v>
      </c>
      <c r="N66">
        <v>28.22</v>
      </c>
      <c r="O66">
        <v>32.32</v>
      </c>
      <c r="P66">
        <v>32.32</v>
      </c>
    </row>
    <row r="67" spans="1:16" x14ac:dyDescent="0.25">
      <c r="A67" s="5" t="s">
        <v>153</v>
      </c>
      <c r="B67" s="5" t="s">
        <v>154</v>
      </c>
      <c r="C67">
        <v>64.97</v>
      </c>
      <c r="D67">
        <v>68.040000000000006</v>
      </c>
      <c r="E67">
        <v>69.19</v>
      </c>
      <c r="F67">
        <v>69.41</v>
      </c>
      <c r="G67">
        <v>74.11</v>
      </c>
      <c r="H67">
        <v>67.180000000000007</v>
      </c>
      <c r="I67">
        <v>68.69</v>
      </c>
      <c r="J67">
        <v>65.650000000000006</v>
      </c>
      <c r="K67">
        <v>66.23</v>
      </c>
      <c r="L67">
        <v>64.02</v>
      </c>
      <c r="M67">
        <v>66.930000000000007</v>
      </c>
      <c r="N67">
        <v>71.78</v>
      </c>
      <c r="O67">
        <v>67.680000000000007</v>
      </c>
      <c r="P67">
        <v>67.680000000000007</v>
      </c>
    </row>
    <row r="68" spans="1:16" x14ac:dyDescent="0.25">
      <c r="A68" s="5" t="s">
        <v>155</v>
      </c>
      <c r="B68" s="5" t="s">
        <v>156</v>
      </c>
      <c r="C68">
        <v>185.5</v>
      </c>
      <c r="D68">
        <v>212.93</v>
      </c>
      <c r="E68">
        <v>224.54</v>
      </c>
      <c r="F68">
        <v>226.95</v>
      </c>
      <c r="G68">
        <v>286.32</v>
      </c>
      <c r="H68">
        <v>204.73</v>
      </c>
      <c r="I68">
        <v>219.39</v>
      </c>
      <c r="J68">
        <v>191.1</v>
      </c>
      <c r="K68">
        <v>196.15</v>
      </c>
      <c r="L68">
        <v>177.9</v>
      </c>
      <c r="M68">
        <v>202.35</v>
      </c>
      <c r="N68">
        <v>254.37</v>
      </c>
      <c r="O68">
        <v>209.38</v>
      </c>
      <c r="P68">
        <v>209.38</v>
      </c>
    </row>
    <row r="69" spans="1:16" x14ac:dyDescent="0.25">
      <c r="A69" s="5" t="s">
        <v>303</v>
      </c>
      <c r="B69" s="5" t="s">
        <v>304</v>
      </c>
      <c r="C69">
        <v>19.91</v>
      </c>
      <c r="D69">
        <v>29.25</v>
      </c>
      <c r="E69">
        <v>30.7</v>
      </c>
      <c r="F69">
        <v>31.37</v>
      </c>
      <c r="G69">
        <v>29.41</v>
      </c>
      <c r="H69">
        <v>27.6</v>
      </c>
      <c r="I69">
        <v>28.77</v>
      </c>
      <c r="J69">
        <v>29.32</v>
      </c>
      <c r="K69">
        <v>29.32</v>
      </c>
      <c r="L69">
        <v>29.83</v>
      </c>
      <c r="M69">
        <v>26.53</v>
      </c>
      <c r="N69">
        <v>27.67</v>
      </c>
      <c r="O69">
        <v>28.63</v>
      </c>
    </row>
    <row r="70" spans="1:16" x14ac:dyDescent="0.25">
      <c r="A70" s="5" t="s">
        <v>157</v>
      </c>
      <c r="B70" s="5" t="s">
        <v>158</v>
      </c>
      <c r="C70">
        <v>20.63</v>
      </c>
      <c r="D70">
        <v>20.94</v>
      </c>
      <c r="E70">
        <v>29.26</v>
      </c>
      <c r="F70">
        <v>22.86</v>
      </c>
      <c r="G70">
        <v>22.21</v>
      </c>
      <c r="H70">
        <v>30.33</v>
      </c>
      <c r="I70">
        <v>30.14</v>
      </c>
      <c r="J70">
        <v>31.1</v>
      </c>
      <c r="K70">
        <v>31.58</v>
      </c>
      <c r="L70">
        <v>26.84</v>
      </c>
      <c r="M70">
        <v>25.03</v>
      </c>
      <c r="N70">
        <v>29.71</v>
      </c>
      <c r="O70">
        <v>26.8</v>
      </c>
    </row>
    <row r="71" spans="1:16" x14ac:dyDescent="0.25">
      <c r="A71" s="5" t="s">
        <v>159</v>
      </c>
      <c r="B71" s="5" t="s">
        <v>160</v>
      </c>
      <c r="C71">
        <v>5.8</v>
      </c>
      <c r="D71">
        <v>9.43</v>
      </c>
      <c r="E71">
        <v>7.49</v>
      </c>
      <c r="F71">
        <v>8.84</v>
      </c>
      <c r="G71">
        <v>7.57</v>
      </c>
      <c r="H71">
        <v>5.14</v>
      </c>
      <c r="I71">
        <v>4.91</v>
      </c>
      <c r="J71">
        <v>4.9400000000000004</v>
      </c>
      <c r="K71">
        <v>4.6100000000000003</v>
      </c>
      <c r="L71">
        <v>4.21</v>
      </c>
      <c r="M71">
        <v>0.57999999999999996</v>
      </c>
      <c r="N71">
        <v>7.0000000000000007E-2</v>
      </c>
      <c r="O71">
        <v>-0.13</v>
      </c>
    </row>
    <row r="72" spans="1:16" x14ac:dyDescent="0.25">
      <c r="A72" s="5" t="s">
        <v>161</v>
      </c>
      <c r="B72" s="5" t="s">
        <v>162</v>
      </c>
      <c r="C72">
        <v>8.89</v>
      </c>
      <c r="D72">
        <v>10.199999999999999</v>
      </c>
      <c r="E72">
        <v>13.41</v>
      </c>
      <c r="F72">
        <v>13.12</v>
      </c>
      <c r="G72">
        <v>14.06</v>
      </c>
      <c r="H72">
        <v>10.07</v>
      </c>
      <c r="I72">
        <v>10.5</v>
      </c>
      <c r="J72">
        <v>10.54</v>
      </c>
      <c r="K72">
        <v>9.98</v>
      </c>
      <c r="L72">
        <v>9.27</v>
      </c>
      <c r="M72">
        <v>6.04</v>
      </c>
      <c r="N72">
        <v>5.75</v>
      </c>
      <c r="O72">
        <v>5.57</v>
      </c>
    </row>
    <row r="73" spans="1:16" x14ac:dyDescent="0.25">
      <c r="A73" s="5" t="s">
        <v>163</v>
      </c>
      <c r="B73" s="5" t="s">
        <v>164</v>
      </c>
      <c r="C73">
        <v>52.71</v>
      </c>
      <c r="D73">
        <v>50.09</v>
      </c>
      <c r="E73">
        <v>55.16</v>
      </c>
      <c r="F73">
        <v>57.96</v>
      </c>
      <c r="G73">
        <v>56.9</v>
      </c>
      <c r="H73">
        <v>77.900000000000006</v>
      </c>
      <c r="I73">
        <v>78.34</v>
      </c>
      <c r="J73">
        <v>78.239999999999995</v>
      </c>
      <c r="K73">
        <v>72.28</v>
      </c>
      <c r="L73">
        <v>75.48</v>
      </c>
      <c r="M73">
        <v>74.569999999999993</v>
      </c>
      <c r="N73">
        <v>68.92</v>
      </c>
      <c r="O73">
        <v>66.41</v>
      </c>
    </row>
    <row r="74" spans="1:16" x14ac:dyDescent="0.25">
      <c r="A74" s="5" t="s">
        <v>165</v>
      </c>
      <c r="B74" s="5" t="s">
        <v>166</v>
      </c>
      <c r="C74">
        <v>79.36</v>
      </c>
      <c r="D74">
        <v>79.06</v>
      </c>
      <c r="E74">
        <v>70.739999999999995</v>
      </c>
      <c r="F74">
        <v>77.17</v>
      </c>
      <c r="G74">
        <v>77.77</v>
      </c>
      <c r="H74">
        <v>69.69</v>
      </c>
      <c r="I74">
        <v>69.86</v>
      </c>
      <c r="J74">
        <v>68.87</v>
      </c>
      <c r="K74">
        <v>68.45</v>
      </c>
      <c r="L74">
        <v>73.14</v>
      </c>
      <c r="M74">
        <v>74.94</v>
      </c>
      <c r="N74">
        <v>70.290000000000006</v>
      </c>
      <c r="O74">
        <v>73.23</v>
      </c>
    </row>
    <row r="75" spans="1:16" x14ac:dyDescent="0.25">
      <c r="A75" s="5" t="s">
        <v>167</v>
      </c>
      <c r="B75" s="5" t="s">
        <v>168</v>
      </c>
      <c r="C75">
        <v>3.06</v>
      </c>
      <c r="D75">
        <v>4.72</v>
      </c>
      <c r="E75">
        <v>4.13</v>
      </c>
      <c r="F75">
        <v>5.12</v>
      </c>
      <c r="G75">
        <v>4.3099999999999996</v>
      </c>
      <c r="H75">
        <v>4</v>
      </c>
      <c r="I75">
        <v>3.85</v>
      </c>
      <c r="J75">
        <v>3.86</v>
      </c>
      <c r="K75">
        <v>3.33</v>
      </c>
      <c r="L75">
        <v>3.18</v>
      </c>
      <c r="M75">
        <v>0.43</v>
      </c>
      <c r="N75">
        <v>0.05</v>
      </c>
      <c r="O75">
        <v>-0.08</v>
      </c>
    </row>
    <row r="76" spans="1:16" x14ac:dyDescent="0.25">
      <c r="A76" s="5" t="s">
        <v>169</v>
      </c>
      <c r="B76" s="5" t="s">
        <v>170</v>
      </c>
      <c r="C76">
        <v>7.07</v>
      </c>
      <c r="D76">
        <v>7.11</v>
      </c>
      <c r="E76">
        <v>10.210000000000001</v>
      </c>
      <c r="F76">
        <v>9.85</v>
      </c>
      <c r="G76">
        <v>11.06</v>
      </c>
      <c r="H76">
        <v>10.82</v>
      </c>
      <c r="I76">
        <v>11.24</v>
      </c>
      <c r="J76">
        <v>10.76</v>
      </c>
      <c r="K76">
        <v>9.25</v>
      </c>
      <c r="L76">
        <v>9.3000000000000007</v>
      </c>
      <c r="M76">
        <v>6.03</v>
      </c>
      <c r="N76">
        <v>5.44</v>
      </c>
      <c r="O76">
        <v>4.5599999999999996</v>
      </c>
    </row>
    <row r="77" spans="1:16" x14ac:dyDescent="0.25">
      <c r="A77" s="5" t="s">
        <v>171</v>
      </c>
      <c r="B77" s="5" t="s">
        <v>172</v>
      </c>
      <c r="C77">
        <v>44.14</v>
      </c>
      <c r="D77">
        <v>40.42</v>
      </c>
      <c r="E77">
        <v>43.56</v>
      </c>
      <c r="F77">
        <v>39.64</v>
      </c>
      <c r="G77">
        <v>33.28</v>
      </c>
      <c r="H77">
        <v>47.09</v>
      </c>
      <c r="I77">
        <v>44.81</v>
      </c>
      <c r="J77">
        <v>49.87</v>
      </c>
      <c r="K77">
        <v>49.33</v>
      </c>
      <c r="L77">
        <v>49.19</v>
      </c>
      <c r="M77">
        <v>44.12</v>
      </c>
      <c r="N77">
        <v>40.159999999999997</v>
      </c>
      <c r="O77">
        <v>44.14</v>
      </c>
    </row>
    <row r="78" spans="1:16" x14ac:dyDescent="0.25">
      <c r="A78" s="5" t="s">
        <v>173</v>
      </c>
      <c r="B78" s="5" t="s">
        <v>174</v>
      </c>
      <c r="C78">
        <v>61.16</v>
      </c>
      <c r="D78">
        <v>74.430000000000007</v>
      </c>
      <c r="E78">
        <v>106.22</v>
      </c>
      <c r="F78">
        <v>100.3</v>
      </c>
      <c r="G78">
        <v>80.319999999999993</v>
      </c>
      <c r="H78">
        <v>110.18</v>
      </c>
      <c r="I78">
        <v>112.32</v>
      </c>
      <c r="J78">
        <v>133.03</v>
      </c>
      <c r="K78">
        <v>143.69</v>
      </c>
      <c r="L78">
        <v>108.26</v>
      </c>
      <c r="M78">
        <v>99.06</v>
      </c>
      <c r="N78">
        <v>109.75</v>
      </c>
      <c r="O78">
        <v>141.9</v>
      </c>
    </row>
    <row r="79" spans="1:16" x14ac:dyDescent="0.25">
      <c r="A79" s="5" t="s">
        <v>175</v>
      </c>
      <c r="B79" s="5" t="s">
        <v>176</v>
      </c>
      <c r="C79">
        <v>341.31799999999998</v>
      </c>
      <c r="D79">
        <v>357.33199999999999</v>
      </c>
      <c r="E79">
        <v>310.86</v>
      </c>
      <c r="F79">
        <v>391.24400000000003</v>
      </c>
      <c r="G79">
        <v>357.64600000000002</v>
      </c>
      <c r="H79">
        <v>276.94799999999998</v>
      </c>
      <c r="I79">
        <v>341.63200000000001</v>
      </c>
      <c r="J79">
        <v>227.65</v>
      </c>
      <c r="K79">
        <v>237.07</v>
      </c>
      <c r="L79">
        <v>173.95599999999999</v>
      </c>
      <c r="M79">
        <v>193.42400000000001</v>
      </c>
      <c r="N79">
        <v>161.71</v>
      </c>
      <c r="O79">
        <v>687.03199999999993</v>
      </c>
    </row>
    <row r="80" spans="1:16" x14ac:dyDescent="0.25">
      <c r="A80" s="5" t="s">
        <v>177</v>
      </c>
      <c r="B80" s="5" t="s">
        <v>178</v>
      </c>
      <c r="C80">
        <v>0</v>
      </c>
      <c r="D80">
        <v>0</v>
      </c>
      <c r="E80">
        <v>0</v>
      </c>
      <c r="F80">
        <v>0</v>
      </c>
      <c r="G80">
        <v>0</v>
      </c>
      <c r="H80">
        <v>0</v>
      </c>
      <c r="I80">
        <v>0</v>
      </c>
      <c r="J80">
        <v>0</v>
      </c>
      <c r="K80">
        <v>0</v>
      </c>
      <c r="L80">
        <v>0</v>
      </c>
      <c r="M80">
        <v>0</v>
      </c>
      <c r="N80">
        <v>0</v>
      </c>
      <c r="O80">
        <v>0</v>
      </c>
    </row>
    <row r="81" spans="1:15" x14ac:dyDescent="0.25">
      <c r="A81" s="5" t="s">
        <v>179</v>
      </c>
      <c r="B81" s="5" t="s">
        <v>180</v>
      </c>
      <c r="C81">
        <v>1.75</v>
      </c>
      <c r="D81">
        <v>1.48</v>
      </c>
      <c r="E81">
        <v>-2.0299999999999998</v>
      </c>
      <c r="F81">
        <v>-7.0000000000000007E-2</v>
      </c>
      <c r="G81">
        <v>6.74</v>
      </c>
      <c r="H81">
        <v>1.9</v>
      </c>
      <c r="I81">
        <v>3.86</v>
      </c>
      <c r="J81">
        <v>11.32</v>
      </c>
      <c r="K81">
        <v>6.83</v>
      </c>
      <c r="L81">
        <v>2.5</v>
      </c>
      <c r="M81">
        <v>-5.66</v>
      </c>
      <c r="N81">
        <v>10.68</v>
      </c>
      <c r="O81" t="s">
        <v>67</v>
      </c>
    </row>
    <row r="82" spans="1:15" x14ac:dyDescent="0.25">
      <c r="A82" s="5" t="s">
        <v>181</v>
      </c>
      <c r="B82" s="5" t="s">
        <v>182</v>
      </c>
      <c r="C82">
        <v>0.4</v>
      </c>
      <c r="D82">
        <v>-0.21</v>
      </c>
      <c r="E82">
        <v>1.55</v>
      </c>
      <c r="F82">
        <v>2.86</v>
      </c>
      <c r="G82">
        <v>4.17</v>
      </c>
      <c r="H82">
        <v>5.69</v>
      </c>
      <c r="I82">
        <v>7.34</v>
      </c>
      <c r="J82">
        <v>6.88</v>
      </c>
      <c r="K82">
        <v>1.22</v>
      </c>
      <c r="L82">
        <v>2.5099999999999998</v>
      </c>
      <c r="M82">
        <v>1.67</v>
      </c>
      <c r="N82" t="s">
        <v>67</v>
      </c>
      <c r="O82" t="s">
        <v>67</v>
      </c>
    </row>
    <row r="83" spans="1:15" x14ac:dyDescent="0.25">
      <c r="A83" s="5" t="s">
        <v>183</v>
      </c>
      <c r="B83" s="5" t="s">
        <v>184</v>
      </c>
      <c r="C83">
        <v>1.57</v>
      </c>
      <c r="D83">
        <v>1.6</v>
      </c>
      <c r="E83">
        <v>2.08</v>
      </c>
      <c r="F83">
        <v>4.75</v>
      </c>
      <c r="G83">
        <v>6.13</v>
      </c>
      <c r="H83">
        <v>5.28</v>
      </c>
      <c r="I83">
        <v>3.77</v>
      </c>
      <c r="J83">
        <v>5.13</v>
      </c>
      <c r="K83">
        <v>2.87</v>
      </c>
      <c r="L83" t="s">
        <v>67</v>
      </c>
      <c r="M83" t="s">
        <v>67</v>
      </c>
      <c r="N83" t="s">
        <v>67</v>
      </c>
      <c r="O83" t="s">
        <v>67</v>
      </c>
    </row>
    <row r="84" spans="1:15" x14ac:dyDescent="0.25">
      <c r="A84" s="5" t="s">
        <v>185</v>
      </c>
      <c r="B84" s="5" t="s">
        <v>186</v>
      </c>
      <c r="C84">
        <v>3.43</v>
      </c>
      <c r="D84">
        <v>2.69</v>
      </c>
      <c r="E84">
        <v>3.61</v>
      </c>
      <c r="F84">
        <v>3.81</v>
      </c>
      <c r="G84" t="s">
        <v>67</v>
      </c>
      <c r="H84" t="s">
        <v>67</v>
      </c>
      <c r="I84" t="s">
        <v>67</v>
      </c>
      <c r="J84" t="s">
        <v>67</v>
      </c>
      <c r="K84" t="s">
        <v>67</v>
      </c>
      <c r="L84" t="s">
        <v>67</v>
      </c>
      <c r="M84" t="s">
        <v>67</v>
      </c>
      <c r="N84" t="s">
        <v>67</v>
      </c>
      <c r="O84" t="s">
        <v>67</v>
      </c>
    </row>
    <row r="85" spans="1:15" x14ac:dyDescent="0.25">
      <c r="A85" s="5" t="s">
        <v>187</v>
      </c>
      <c r="B85" s="5" t="s">
        <v>188</v>
      </c>
      <c r="C85">
        <v>-37.36</v>
      </c>
      <c r="D85">
        <v>27.85</v>
      </c>
      <c r="E85">
        <v>-17.02</v>
      </c>
      <c r="F85">
        <v>16.7</v>
      </c>
      <c r="G85">
        <v>57.16</v>
      </c>
      <c r="H85">
        <v>6.59</v>
      </c>
      <c r="I85">
        <v>3.32</v>
      </c>
      <c r="J85">
        <v>19.21</v>
      </c>
      <c r="K85">
        <v>16.899999999999999</v>
      </c>
      <c r="L85">
        <v>644.83000000000004</v>
      </c>
      <c r="M85">
        <v>728.57</v>
      </c>
      <c r="N85">
        <v>-158.33000000000001</v>
      </c>
      <c r="O85" t="s">
        <v>67</v>
      </c>
    </row>
    <row r="86" spans="1:15" x14ac:dyDescent="0.25">
      <c r="A86" s="5" t="s">
        <v>189</v>
      </c>
      <c r="B86" s="5" t="s">
        <v>190</v>
      </c>
      <c r="C86">
        <v>-8.84</v>
      </c>
      <c r="D86">
        <v>9.18</v>
      </c>
      <c r="E86">
        <v>18.95</v>
      </c>
      <c r="F86">
        <v>26.82</v>
      </c>
      <c r="G86">
        <v>22.36</v>
      </c>
      <c r="H86">
        <v>9.7100000000000009</v>
      </c>
      <c r="I86">
        <v>13.14</v>
      </c>
      <c r="J86">
        <v>226.98</v>
      </c>
      <c r="K86">
        <v>463.43</v>
      </c>
      <c r="L86">
        <v>405.02</v>
      </c>
      <c r="M86">
        <v>190.08</v>
      </c>
      <c r="N86" t="s">
        <v>67</v>
      </c>
      <c r="O86" t="s">
        <v>67</v>
      </c>
    </row>
    <row r="87" spans="1:15" x14ac:dyDescent="0.25">
      <c r="A87" s="5" t="s">
        <v>191</v>
      </c>
      <c r="B87" s="5" t="s">
        <v>192</v>
      </c>
      <c r="C87">
        <v>9.4700000000000006</v>
      </c>
      <c r="D87">
        <v>18.260000000000002</v>
      </c>
      <c r="E87">
        <v>13.35</v>
      </c>
      <c r="F87">
        <v>20.6</v>
      </c>
      <c r="G87">
        <v>20.64</v>
      </c>
      <c r="H87">
        <v>138.16999999999999</v>
      </c>
      <c r="I87">
        <v>282.57</v>
      </c>
      <c r="J87">
        <v>250.24</v>
      </c>
      <c r="K87">
        <v>246.39</v>
      </c>
      <c r="L87" t="s">
        <v>67</v>
      </c>
      <c r="M87" t="s">
        <v>67</v>
      </c>
      <c r="N87" t="s">
        <v>67</v>
      </c>
      <c r="O87" t="s">
        <v>67</v>
      </c>
    </row>
    <row r="88" spans="1:15" x14ac:dyDescent="0.25">
      <c r="A88" s="5" t="s">
        <v>193</v>
      </c>
      <c r="B88" s="5" t="s">
        <v>194</v>
      </c>
      <c r="C88">
        <v>73.819999999999993</v>
      </c>
      <c r="D88">
        <v>150.41</v>
      </c>
      <c r="E88">
        <v>131.79</v>
      </c>
      <c r="F88">
        <v>133.5</v>
      </c>
      <c r="G88" t="s">
        <v>67</v>
      </c>
      <c r="H88" t="s">
        <v>67</v>
      </c>
      <c r="I88" t="s">
        <v>67</v>
      </c>
      <c r="J88" t="s">
        <v>67</v>
      </c>
      <c r="K88" t="s">
        <v>67</v>
      </c>
      <c r="L88" t="s">
        <v>67</v>
      </c>
      <c r="M88" t="s">
        <v>67</v>
      </c>
      <c r="N88" t="s">
        <v>67</v>
      </c>
      <c r="O88" t="s">
        <v>67</v>
      </c>
    </row>
    <row r="89" spans="1:15" x14ac:dyDescent="0.25">
      <c r="A89" s="5" t="s">
        <v>195</v>
      </c>
      <c r="B89" s="5" t="s">
        <v>196</v>
      </c>
      <c r="C89">
        <v>2.75</v>
      </c>
      <c r="D89">
        <v>0.84</v>
      </c>
      <c r="E89">
        <v>1.61</v>
      </c>
      <c r="F89">
        <v>0.86</v>
      </c>
      <c r="G89">
        <v>1.08</v>
      </c>
      <c r="H89">
        <v>0.15</v>
      </c>
      <c r="I89">
        <v>0.09</v>
      </c>
      <c r="J89">
        <v>0.08</v>
      </c>
      <c r="K89">
        <v>0.08</v>
      </c>
      <c r="L89" t="s">
        <v>67</v>
      </c>
      <c r="M89" t="s">
        <v>67</v>
      </c>
      <c r="N89" t="s">
        <v>67</v>
      </c>
      <c r="O89" t="s">
        <v>67</v>
      </c>
    </row>
    <row r="90" spans="1:15" x14ac:dyDescent="0.25">
      <c r="A90" s="5" t="s">
        <v>197</v>
      </c>
      <c r="B90" s="5" t="s">
        <v>198</v>
      </c>
      <c r="C90">
        <v>-11.25</v>
      </c>
      <c r="D90">
        <v>-22.84</v>
      </c>
      <c r="E90">
        <v>0.17</v>
      </c>
      <c r="F90">
        <v>-6.77</v>
      </c>
      <c r="G90">
        <v>49.04</v>
      </c>
      <c r="H90">
        <v>-2.2599999999999998</v>
      </c>
      <c r="I90">
        <v>3.42</v>
      </c>
      <c r="J90">
        <v>17.57</v>
      </c>
      <c r="K90">
        <v>15.05</v>
      </c>
      <c r="L90">
        <v>57.28</v>
      </c>
      <c r="M90">
        <v>-0.98</v>
      </c>
      <c r="N90">
        <v>14.45</v>
      </c>
      <c r="O90" t="s">
        <v>67</v>
      </c>
    </row>
    <row r="91" spans="1:15" x14ac:dyDescent="0.25">
      <c r="A91" s="5" t="s">
        <v>199</v>
      </c>
      <c r="B91" s="5" t="s">
        <v>200</v>
      </c>
      <c r="C91">
        <v>-11.31</v>
      </c>
      <c r="D91">
        <v>-9.81</v>
      </c>
      <c r="E91">
        <v>14.15</v>
      </c>
      <c r="F91">
        <v>13.34</v>
      </c>
      <c r="G91">
        <v>16.73</v>
      </c>
      <c r="H91">
        <v>6.24</v>
      </c>
      <c r="I91">
        <v>12.01</v>
      </c>
      <c r="J91">
        <v>29.97</v>
      </c>
      <c r="K91">
        <v>23.78</v>
      </c>
      <c r="L91">
        <v>23.58</v>
      </c>
      <c r="M91">
        <v>4.49</v>
      </c>
      <c r="N91" t="s">
        <v>67</v>
      </c>
      <c r="O91" t="s">
        <v>67</v>
      </c>
    </row>
    <row r="92" spans="1:15" x14ac:dyDescent="0.25">
      <c r="A92" s="5" t="s">
        <v>201</v>
      </c>
      <c r="B92" s="5" t="s">
        <v>202</v>
      </c>
      <c r="C92">
        <v>1.67</v>
      </c>
      <c r="D92">
        <v>3.47</v>
      </c>
      <c r="E92">
        <v>8.7200000000000006</v>
      </c>
      <c r="F92">
        <v>12.2</v>
      </c>
      <c r="G92">
        <v>16.559999999999999</v>
      </c>
      <c r="H92">
        <v>18.21</v>
      </c>
      <c r="I92">
        <v>18.47</v>
      </c>
      <c r="J92">
        <v>20.67</v>
      </c>
      <c r="K92">
        <v>17.16</v>
      </c>
      <c r="L92" t="s">
        <v>67</v>
      </c>
      <c r="M92" t="s">
        <v>67</v>
      </c>
      <c r="N92" t="s">
        <v>67</v>
      </c>
      <c r="O92" t="s">
        <v>67</v>
      </c>
    </row>
    <row r="93" spans="1:15" x14ac:dyDescent="0.25">
      <c r="A93" s="5" t="s">
        <v>203</v>
      </c>
      <c r="B93" s="5" t="s">
        <v>204</v>
      </c>
      <c r="C93">
        <v>9.94</v>
      </c>
      <c r="D93">
        <v>10.97</v>
      </c>
      <c r="E93">
        <v>14.7</v>
      </c>
      <c r="F93">
        <v>14.68</v>
      </c>
      <c r="G93" t="s">
        <v>67</v>
      </c>
      <c r="H93" t="s">
        <v>67</v>
      </c>
      <c r="I93" t="s">
        <v>67</v>
      </c>
      <c r="J93" t="s">
        <v>67</v>
      </c>
      <c r="K93" t="s">
        <v>67</v>
      </c>
      <c r="L93" t="s">
        <v>67</v>
      </c>
      <c r="M93" t="s">
        <v>67</v>
      </c>
      <c r="N93" t="s">
        <v>67</v>
      </c>
      <c r="O93" t="s">
        <v>67</v>
      </c>
    </row>
    <row r="94" spans="1:15" x14ac:dyDescent="0.25">
      <c r="A94" s="5" t="s">
        <v>205</v>
      </c>
      <c r="B94" s="5" t="s">
        <v>206</v>
      </c>
      <c r="C94">
        <v>-4.4800000000000004</v>
      </c>
      <c r="D94">
        <v>14.95</v>
      </c>
      <c r="E94">
        <v>-20.55</v>
      </c>
      <c r="F94">
        <v>9.39</v>
      </c>
      <c r="G94">
        <v>29.14</v>
      </c>
      <c r="H94">
        <v>-18.93</v>
      </c>
      <c r="I94">
        <v>50.07</v>
      </c>
      <c r="J94">
        <v>-3.97</v>
      </c>
      <c r="K94">
        <v>36.28</v>
      </c>
      <c r="L94">
        <v>-10.06</v>
      </c>
      <c r="M94">
        <v>19.61</v>
      </c>
      <c r="N94">
        <v>-76.459999999999994</v>
      </c>
      <c r="O94" t="s">
        <v>67</v>
      </c>
    </row>
    <row r="95" spans="1:15" x14ac:dyDescent="0.25">
      <c r="A95" s="5" t="s">
        <v>207</v>
      </c>
      <c r="B95" s="5" t="s">
        <v>208</v>
      </c>
      <c r="C95">
        <v>-3.36</v>
      </c>
      <c r="D95">
        <v>1.26</v>
      </c>
      <c r="E95">
        <v>5.99</v>
      </c>
      <c r="F95">
        <v>6.53</v>
      </c>
      <c r="G95">
        <v>20.09</v>
      </c>
      <c r="H95">
        <v>9.06</v>
      </c>
      <c r="I95">
        <v>27.46</v>
      </c>
      <c r="J95">
        <v>7.42</v>
      </c>
      <c r="K95">
        <v>15.28</v>
      </c>
      <c r="L95">
        <v>-22.3</v>
      </c>
      <c r="M95">
        <v>-18.95</v>
      </c>
      <c r="N95" t="s">
        <v>67</v>
      </c>
      <c r="O95" t="s">
        <v>67</v>
      </c>
    </row>
    <row r="96" spans="1:15" x14ac:dyDescent="0.25">
      <c r="A96" s="5" t="s">
        <v>209</v>
      </c>
      <c r="B96" s="5" t="s">
        <v>210</v>
      </c>
      <c r="C96">
        <v>5.69</v>
      </c>
      <c r="D96">
        <v>2.8</v>
      </c>
      <c r="E96">
        <v>9.82</v>
      </c>
      <c r="F96">
        <v>13.14</v>
      </c>
      <c r="G96">
        <v>18.52</v>
      </c>
      <c r="H96">
        <v>10.68</v>
      </c>
      <c r="I96">
        <v>18.39</v>
      </c>
      <c r="J96">
        <v>-6.92</v>
      </c>
      <c r="K96">
        <v>-6.13</v>
      </c>
      <c r="L96" t="s">
        <v>67</v>
      </c>
      <c r="M96" t="s">
        <v>67</v>
      </c>
      <c r="N96" t="s">
        <v>67</v>
      </c>
      <c r="O96" t="s">
        <v>67</v>
      </c>
    </row>
    <row r="97" spans="1:16" x14ac:dyDescent="0.25">
      <c r="A97" s="5" t="s">
        <v>211</v>
      </c>
      <c r="B97" s="5" t="s">
        <v>212</v>
      </c>
      <c r="C97">
        <v>8.18</v>
      </c>
      <c r="D97">
        <v>10.59</v>
      </c>
      <c r="E97">
        <v>1.45</v>
      </c>
      <c r="F97">
        <v>3.51</v>
      </c>
      <c r="G97" t="s">
        <v>67</v>
      </c>
      <c r="H97" t="s">
        <v>67</v>
      </c>
      <c r="I97" t="s">
        <v>67</v>
      </c>
      <c r="J97" t="s">
        <v>67</v>
      </c>
      <c r="K97" t="s">
        <v>67</v>
      </c>
      <c r="L97" t="s">
        <v>67</v>
      </c>
      <c r="M97" t="s">
        <v>67</v>
      </c>
      <c r="N97" t="s">
        <v>67</v>
      </c>
      <c r="O97" t="s">
        <v>67</v>
      </c>
    </row>
    <row r="98" spans="1:16" x14ac:dyDescent="0.25">
      <c r="A98" s="5" t="s">
        <v>213</v>
      </c>
      <c r="B98" s="5" t="s">
        <v>214</v>
      </c>
      <c r="C98">
        <v>-346</v>
      </c>
      <c r="D98">
        <v>-196.5</v>
      </c>
      <c r="E98">
        <v>41.9</v>
      </c>
      <c r="F98">
        <v>1.6</v>
      </c>
      <c r="G98">
        <v>-131.69999999999999</v>
      </c>
      <c r="H98">
        <v>46.4</v>
      </c>
      <c r="I98">
        <v>53.4</v>
      </c>
      <c r="J98">
        <v>120.3</v>
      </c>
      <c r="K98">
        <v>145.5</v>
      </c>
      <c r="L98">
        <v>27.8</v>
      </c>
      <c r="M98">
        <v>-3.2</v>
      </c>
      <c r="N98">
        <v>40.6</v>
      </c>
      <c r="O98">
        <v>114.1</v>
      </c>
      <c r="P98">
        <v>114.1</v>
      </c>
    </row>
  </sheetData>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L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8" customWidth="1"/>
  </cols>
  <sheetData>
    <row r="1" spans="1:12" ht="18.75" customHeight="1" x14ac:dyDescent="0.3">
      <c r="A1" s="1" t="s">
        <v>1926</v>
      </c>
      <c r="B1" s="2" t="s">
        <v>1927</v>
      </c>
      <c r="C1" s="2"/>
      <c r="D1" s="2"/>
      <c r="E1" s="2"/>
      <c r="F1" s="2" t="str">
        <f>HYPERLINK("dax-30_Stock_Data_EUR.xlsx#INDEX!A1", "Back to INDEX")</f>
        <v>Back to INDEX</v>
      </c>
      <c r="G1" s="2"/>
      <c r="H1" s="2"/>
      <c r="I1" s="2"/>
      <c r="J1" s="2"/>
      <c r="K1" s="2"/>
      <c r="L1" s="2"/>
    </row>
    <row r="2" spans="1:12" x14ac:dyDescent="0.25">
      <c r="A2" s="3"/>
      <c r="B2" s="4"/>
      <c r="C2" s="4"/>
      <c r="D2" s="4"/>
      <c r="E2" s="4"/>
      <c r="F2" s="4"/>
      <c r="G2" s="4"/>
      <c r="H2" s="4"/>
      <c r="I2" s="4"/>
      <c r="J2" s="4"/>
      <c r="K2" s="4"/>
      <c r="L2" s="4"/>
    </row>
    <row r="3" spans="1:12" x14ac:dyDescent="0.25">
      <c r="A3" s="5" t="s">
        <v>3</v>
      </c>
      <c r="C3" s="5" t="s">
        <v>4</v>
      </c>
      <c r="D3" s="5"/>
      <c r="G3" s="5" t="s">
        <v>5</v>
      </c>
      <c r="H3" s="5"/>
      <c r="J3" s="5" t="s">
        <v>6</v>
      </c>
      <c r="K3" s="5"/>
    </row>
    <row r="4" spans="1:12" x14ac:dyDescent="0.25">
      <c r="A4" s="5" t="s">
        <v>7</v>
      </c>
      <c r="B4" t="s">
        <v>1928</v>
      </c>
      <c r="C4" s="5" t="s">
        <v>9</v>
      </c>
      <c r="D4" s="5"/>
      <c r="E4" t="s">
        <v>1929</v>
      </c>
      <c r="G4" t="s">
        <v>1930</v>
      </c>
      <c r="H4" t="s">
        <v>12</v>
      </c>
      <c r="J4" t="s">
        <v>1931</v>
      </c>
      <c r="L4" t="s">
        <v>738</v>
      </c>
    </row>
    <row r="5" spans="1:12" x14ac:dyDescent="0.25">
      <c r="A5" s="5" t="s">
        <v>15</v>
      </c>
      <c r="B5" t="s">
        <v>1932</v>
      </c>
      <c r="C5" s="5" t="s">
        <v>17</v>
      </c>
      <c r="D5" s="5"/>
      <c r="E5" t="s">
        <v>1933</v>
      </c>
      <c r="G5" t="s">
        <v>314</v>
      </c>
      <c r="H5" t="s">
        <v>20</v>
      </c>
      <c r="J5" t="s">
        <v>1934</v>
      </c>
      <c r="L5" t="s">
        <v>860</v>
      </c>
    </row>
    <row r="6" spans="1:12" x14ac:dyDescent="0.25">
      <c r="A6" s="5" t="s">
        <v>23</v>
      </c>
      <c r="B6" t="s">
        <v>1935</v>
      </c>
      <c r="C6" s="5" t="s">
        <v>25</v>
      </c>
      <c r="D6" s="5"/>
      <c r="E6" t="s">
        <v>1936</v>
      </c>
      <c r="G6" t="s">
        <v>797</v>
      </c>
      <c r="H6" t="s">
        <v>28</v>
      </c>
      <c r="J6" t="s">
        <v>21</v>
      </c>
      <c r="L6" t="s">
        <v>1937</v>
      </c>
    </row>
    <row r="7" spans="1:12" x14ac:dyDescent="0.25">
      <c r="A7" s="5" t="s">
        <v>29</v>
      </c>
      <c r="B7" t="s">
        <v>1938</v>
      </c>
      <c r="C7" s="5" t="s">
        <v>31</v>
      </c>
      <c r="D7" s="5"/>
      <c r="E7" t="s">
        <v>1939</v>
      </c>
      <c r="G7" t="s">
        <v>1940</v>
      </c>
      <c r="H7" t="s">
        <v>34</v>
      </c>
    </row>
    <row r="8" spans="1:12" x14ac:dyDescent="0.25">
      <c r="A8" s="5" t="s">
        <v>35</v>
      </c>
      <c r="B8" t="s">
        <v>546</v>
      </c>
      <c r="C8" s="5" t="s">
        <v>37</v>
      </c>
      <c r="D8" s="5"/>
      <c r="E8" t="s">
        <v>1941</v>
      </c>
      <c r="G8" t="s">
        <v>1251</v>
      </c>
      <c r="H8" t="s">
        <v>40</v>
      </c>
    </row>
    <row r="9" spans="1:12" x14ac:dyDescent="0.25">
      <c r="A9" s="5" t="s">
        <v>41</v>
      </c>
      <c r="B9" t="s">
        <v>42</v>
      </c>
      <c r="C9" s="5" t="s">
        <v>47</v>
      </c>
      <c r="D9" s="5"/>
      <c r="E9" t="s">
        <v>1942</v>
      </c>
    </row>
    <row r="10" spans="1:12" x14ac:dyDescent="0.25">
      <c r="A10" s="5" t="s">
        <v>45</v>
      </c>
      <c r="B10" t="s">
        <v>1422</v>
      </c>
      <c r="C10" s="5"/>
      <c r="D10" s="5"/>
    </row>
    <row r="11" spans="1:12" x14ac:dyDescent="0.25">
      <c r="A11" s="5" t="s">
        <v>49</v>
      </c>
      <c r="B11" t="s">
        <v>245</v>
      </c>
    </row>
    <row r="12" spans="1:12" x14ac:dyDescent="0.25">
      <c r="A12" s="5" t="s">
        <v>51</v>
      </c>
      <c r="B12" t="s">
        <v>720</v>
      </c>
    </row>
    <row r="13" spans="1:12" x14ac:dyDescent="0.25">
      <c r="A13" s="5" t="s">
        <v>53</v>
      </c>
      <c r="B13" t="s">
        <v>1943</v>
      </c>
    </row>
    <row r="14" spans="1:12" x14ac:dyDescent="0.25">
      <c r="A14" s="5" t="s">
        <v>55</v>
      </c>
      <c r="B14" t="s">
        <v>1944</v>
      </c>
    </row>
    <row r="15" spans="1:12" x14ac:dyDescent="0.25">
      <c r="A15" s="5" t="s">
        <v>57</v>
      </c>
      <c r="B15" t="s">
        <v>1945</v>
      </c>
    </row>
    <row r="16" spans="1:12" x14ac:dyDescent="0.25">
      <c r="A16" s="5" t="s">
        <v>59</v>
      </c>
      <c r="B16" t="s">
        <v>1946</v>
      </c>
    </row>
    <row r="17" spans="1:12" x14ac:dyDescent="0.25">
      <c r="A17" s="5" t="s">
        <v>61</v>
      </c>
      <c r="B17" t="s">
        <v>1947</v>
      </c>
    </row>
    <row r="18" spans="1:12" x14ac:dyDescent="0.25">
      <c r="A18" s="3"/>
      <c r="B18" s="4"/>
      <c r="C18" s="4"/>
      <c r="D18" s="4"/>
      <c r="E18" s="4"/>
      <c r="F18" s="4"/>
      <c r="G18" s="4"/>
      <c r="H18" s="4"/>
      <c r="I18" s="4"/>
      <c r="J18" s="4"/>
      <c r="K18" s="4"/>
      <c r="L18" s="4"/>
    </row>
    <row r="19" spans="1:12" x14ac:dyDescent="0.25">
      <c r="A19" s="5" t="s">
        <v>63</v>
      </c>
      <c r="B19" s="5" t="s">
        <v>64</v>
      </c>
      <c r="C19" s="5">
        <v>2019</v>
      </c>
      <c r="D19" s="5">
        <v>2018</v>
      </c>
      <c r="E19" s="5">
        <v>2017</v>
      </c>
      <c r="F19" s="5">
        <v>2016</v>
      </c>
      <c r="G19" s="5">
        <v>2015</v>
      </c>
      <c r="H19" s="5">
        <v>2014</v>
      </c>
      <c r="I19" s="5">
        <v>2013</v>
      </c>
      <c r="J19" s="5">
        <v>2012</v>
      </c>
      <c r="K19" s="5">
        <v>2011</v>
      </c>
      <c r="L19" s="5"/>
    </row>
    <row r="20" spans="1:12" x14ac:dyDescent="0.25">
      <c r="A20" s="5" t="s">
        <v>65</v>
      </c>
      <c r="B20" s="5" t="s">
        <v>66</v>
      </c>
      <c r="C20">
        <v>560.29999999999995</v>
      </c>
      <c r="D20">
        <v>545.20000000000005</v>
      </c>
      <c r="E20">
        <v>496.9</v>
      </c>
      <c r="F20">
        <v>442.7</v>
      </c>
      <c r="G20">
        <v>333.5</v>
      </c>
      <c r="H20">
        <v>231.5</v>
      </c>
      <c r="I20">
        <v>169.6</v>
      </c>
      <c r="J20">
        <v>60.4</v>
      </c>
      <c r="K20">
        <v>26.4</v>
      </c>
    </row>
    <row r="21" spans="1:12" x14ac:dyDescent="0.25">
      <c r="A21" s="5" t="s">
        <v>68</v>
      </c>
      <c r="B21" s="5" t="s">
        <v>69</v>
      </c>
      <c r="C21">
        <v>692.9</v>
      </c>
      <c r="D21">
        <v>779.7</v>
      </c>
      <c r="E21">
        <v>868.5</v>
      </c>
      <c r="F21">
        <v>822.9</v>
      </c>
      <c r="G21">
        <v>485.9</v>
      </c>
      <c r="H21">
        <v>342.3</v>
      </c>
      <c r="I21">
        <v>306</v>
      </c>
      <c r="J21">
        <v>122.4</v>
      </c>
      <c r="K21">
        <v>84.4</v>
      </c>
    </row>
    <row r="22" spans="1:12" x14ac:dyDescent="0.25">
      <c r="A22" s="5" t="s">
        <v>70</v>
      </c>
      <c r="B22" s="5" t="s">
        <v>71</v>
      </c>
      <c r="C22">
        <v>-78.3</v>
      </c>
      <c r="D22">
        <v>-81.7</v>
      </c>
      <c r="E22">
        <v>-83</v>
      </c>
      <c r="F22">
        <v>-47.5</v>
      </c>
      <c r="G22">
        <v>-25.9</v>
      </c>
      <c r="H22">
        <v>-54.7</v>
      </c>
      <c r="I22">
        <v>-3.6</v>
      </c>
      <c r="J22">
        <v>-13.3</v>
      </c>
      <c r="K22">
        <v>-13.9</v>
      </c>
    </row>
    <row r="23" spans="1:12" x14ac:dyDescent="0.25">
      <c r="A23" s="5" t="s">
        <v>72</v>
      </c>
      <c r="B23" s="5" t="s">
        <v>73</v>
      </c>
      <c r="C23">
        <v>614.6</v>
      </c>
      <c r="D23">
        <v>698</v>
      </c>
      <c r="E23">
        <v>785.5</v>
      </c>
      <c r="F23">
        <v>775.4</v>
      </c>
      <c r="G23">
        <v>460</v>
      </c>
      <c r="H23">
        <v>287.60000000000002</v>
      </c>
      <c r="I23">
        <v>302.39999999999998</v>
      </c>
      <c r="J23">
        <v>109.1</v>
      </c>
      <c r="K23">
        <v>70.5</v>
      </c>
    </row>
    <row r="24" spans="1:12" x14ac:dyDescent="0.25">
      <c r="A24" s="5" t="s">
        <v>74</v>
      </c>
      <c r="B24" s="5" t="s">
        <v>75</v>
      </c>
      <c r="C24">
        <v>121.3</v>
      </c>
      <c r="D24">
        <v>114.9</v>
      </c>
      <c r="E24">
        <v>146.4</v>
      </c>
      <c r="F24">
        <v>122.3</v>
      </c>
      <c r="G24">
        <v>66.5</v>
      </c>
      <c r="H24">
        <v>43.8</v>
      </c>
      <c r="I24">
        <v>36.4</v>
      </c>
      <c r="J24">
        <v>16.2</v>
      </c>
      <c r="K24">
        <v>11.9</v>
      </c>
    </row>
    <row r="25" spans="1:12" x14ac:dyDescent="0.25">
      <c r="A25" s="5" t="s">
        <v>76</v>
      </c>
      <c r="B25" s="5" t="s">
        <v>77</v>
      </c>
      <c r="C25">
        <v>493.4</v>
      </c>
      <c r="D25">
        <v>583</v>
      </c>
      <c r="E25">
        <v>639.1</v>
      </c>
      <c r="F25">
        <v>653.1</v>
      </c>
      <c r="G25">
        <v>393.6</v>
      </c>
      <c r="H25">
        <v>243.8</v>
      </c>
      <c r="I25">
        <v>266.10000000000002</v>
      </c>
      <c r="J25">
        <v>92.9</v>
      </c>
      <c r="K25">
        <v>58.7</v>
      </c>
    </row>
    <row r="26" spans="1:12" x14ac:dyDescent="0.25">
      <c r="A26" s="5" t="s">
        <v>78</v>
      </c>
      <c r="B26" s="5" t="s">
        <v>79</v>
      </c>
      <c r="C26">
        <v>-53.4</v>
      </c>
      <c r="D26">
        <v>-64.099999999999994</v>
      </c>
      <c r="E26">
        <v>-80.3</v>
      </c>
      <c r="F26">
        <v>-88</v>
      </c>
      <c r="G26">
        <v>-35.1</v>
      </c>
      <c r="H26">
        <v>-38.299999999999997</v>
      </c>
      <c r="I26">
        <v>-39.799999999999997</v>
      </c>
      <c r="J26">
        <v>-11.1</v>
      </c>
      <c r="K26">
        <v>-3.1</v>
      </c>
    </row>
    <row r="27" spans="1:12" x14ac:dyDescent="0.25">
      <c r="A27" s="5" t="s">
        <v>80</v>
      </c>
      <c r="B27" s="5" t="s">
        <v>81</v>
      </c>
      <c r="C27">
        <v>407</v>
      </c>
      <c r="D27">
        <v>488.6</v>
      </c>
      <c r="E27">
        <v>534.6</v>
      </c>
      <c r="F27">
        <v>544.79999999999995</v>
      </c>
      <c r="G27">
        <v>343.9</v>
      </c>
      <c r="H27">
        <v>205.6</v>
      </c>
      <c r="I27">
        <v>226.3</v>
      </c>
      <c r="J27">
        <v>81.8</v>
      </c>
      <c r="K27">
        <v>55.6</v>
      </c>
    </row>
    <row r="28" spans="1:12" x14ac:dyDescent="0.25">
      <c r="A28" s="5" t="s">
        <v>82</v>
      </c>
      <c r="B28" s="5" t="s">
        <v>83</v>
      </c>
      <c r="C28">
        <v>1629</v>
      </c>
      <c r="D28">
        <v>1238</v>
      </c>
      <c r="E28">
        <v>795.9</v>
      </c>
      <c r="F28">
        <v>1028</v>
      </c>
      <c r="G28">
        <v>627.20000000000005</v>
      </c>
      <c r="H28">
        <v>401.8</v>
      </c>
      <c r="I28">
        <v>248.6</v>
      </c>
      <c r="J28">
        <v>117.7</v>
      </c>
      <c r="K28">
        <v>25.4</v>
      </c>
    </row>
    <row r="29" spans="1:12" x14ac:dyDescent="0.25">
      <c r="A29" s="5" t="s">
        <v>84</v>
      </c>
      <c r="B29" s="5" t="s">
        <v>85</v>
      </c>
      <c r="C29">
        <v>8223</v>
      </c>
      <c r="D29">
        <v>7623</v>
      </c>
      <c r="E29">
        <v>6712</v>
      </c>
      <c r="F29">
        <v>5126</v>
      </c>
      <c r="G29">
        <v>4062</v>
      </c>
      <c r="H29">
        <v>2227</v>
      </c>
      <c r="I29">
        <v>1403</v>
      </c>
      <c r="J29">
        <v>437</v>
      </c>
      <c r="K29">
        <v>263.89999999999998</v>
      </c>
    </row>
    <row r="30" spans="1:12" x14ac:dyDescent="0.25">
      <c r="A30" s="5" t="s">
        <v>86</v>
      </c>
      <c r="B30" s="5" t="s">
        <v>87</v>
      </c>
      <c r="C30">
        <v>9851</v>
      </c>
      <c r="D30">
        <v>8861</v>
      </c>
      <c r="E30">
        <v>7508</v>
      </c>
      <c r="F30">
        <v>6154</v>
      </c>
      <c r="G30">
        <v>4689</v>
      </c>
      <c r="H30">
        <v>2629</v>
      </c>
      <c r="I30">
        <v>1651</v>
      </c>
      <c r="J30">
        <v>554.70000000000005</v>
      </c>
      <c r="K30">
        <v>289.3</v>
      </c>
    </row>
    <row r="31" spans="1:12" x14ac:dyDescent="0.25">
      <c r="A31" s="5" t="s">
        <v>88</v>
      </c>
      <c r="B31" s="5" t="s">
        <v>89</v>
      </c>
      <c r="C31">
        <v>454.3</v>
      </c>
      <c r="D31">
        <v>306.10000000000002</v>
      </c>
      <c r="E31">
        <v>370.7</v>
      </c>
      <c r="F31">
        <v>338.3</v>
      </c>
      <c r="G31">
        <v>277.3</v>
      </c>
      <c r="H31">
        <v>153.30000000000001</v>
      </c>
      <c r="I31">
        <v>111.3</v>
      </c>
      <c r="J31">
        <v>35.1</v>
      </c>
      <c r="K31">
        <v>18.100000000000001</v>
      </c>
    </row>
    <row r="32" spans="1:12" x14ac:dyDescent="0.25">
      <c r="A32" s="5" t="s">
        <v>90</v>
      </c>
      <c r="B32" s="5" t="s">
        <v>91</v>
      </c>
      <c r="C32">
        <v>4431</v>
      </c>
      <c r="D32">
        <v>3888</v>
      </c>
      <c r="E32">
        <v>3288</v>
      </c>
      <c r="F32">
        <v>2750</v>
      </c>
      <c r="G32">
        <v>2239</v>
      </c>
      <c r="H32">
        <v>1434</v>
      </c>
      <c r="I32">
        <v>771.9</v>
      </c>
      <c r="J32">
        <v>316.60000000000002</v>
      </c>
      <c r="K32">
        <v>182</v>
      </c>
    </row>
    <row r="33" spans="1:11" x14ac:dyDescent="0.25">
      <c r="A33" s="5" t="s">
        <v>92</v>
      </c>
      <c r="B33" s="5" t="s">
        <v>93</v>
      </c>
      <c r="C33">
        <v>4885</v>
      </c>
      <c r="D33">
        <v>4194</v>
      </c>
      <c r="E33">
        <v>3659</v>
      </c>
      <c r="F33">
        <v>3089</v>
      </c>
      <c r="G33">
        <v>2517</v>
      </c>
      <c r="H33">
        <v>1587</v>
      </c>
      <c r="I33">
        <v>883.2</v>
      </c>
      <c r="J33">
        <v>351.8</v>
      </c>
      <c r="K33">
        <v>200.1</v>
      </c>
    </row>
    <row r="34" spans="1:11" x14ac:dyDescent="0.25">
      <c r="A34" s="5" t="s">
        <v>78</v>
      </c>
      <c r="B34" s="5" t="s">
        <v>79</v>
      </c>
      <c r="C34">
        <v>443.9</v>
      </c>
      <c r="D34">
        <v>409.4</v>
      </c>
      <c r="E34">
        <v>364.5</v>
      </c>
      <c r="F34">
        <v>196.7</v>
      </c>
      <c r="G34">
        <v>142.30000000000001</v>
      </c>
      <c r="H34">
        <v>90.7</v>
      </c>
      <c r="I34">
        <v>63</v>
      </c>
      <c r="J34">
        <v>18.7</v>
      </c>
      <c r="K34">
        <v>5.4</v>
      </c>
    </row>
    <row r="35" spans="1:11" x14ac:dyDescent="0.25">
      <c r="A35" s="5" t="s">
        <v>94</v>
      </c>
      <c r="B35" s="5" t="s">
        <v>95</v>
      </c>
      <c r="C35">
        <v>4523</v>
      </c>
      <c r="D35">
        <v>4258</v>
      </c>
      <c r="E35">
        <v>3485</v>
      </c>
      <c r="F35">
        <v>2868</v>
      </c>
      <c r="G35">
        <v>2030</v>
      </c>
      <c r="H35">
        <v>951</v>
      </c>
      <c r="I35">
        <v>704.9</v>
      </c>
      <c r="J35">
        <v>184.2</v>
      </c>
      <c r="K35">
        <v>83.8</v>
      </c>
    </row>
    <row r="36" spans="1:11" x14ac:dyDescent="0.25">
      <c r="A36" s="5" t="s">
        <v>96</v>
      </c>
      <c r="B36" s="5" t="s">
        <v>97</v>
      </c>
      <c r="C36">
        <v>9851</v>
      </c>
      <c r="D36">
        <v>8861</v>
      </c>
      <c r="E36">
        <v>7508</v>
      </c>
      <c r="F36">
        <v>6154</v>
      </c>
      <c r="G36">
        <v>4689</v>
      </c>
      <c r="H36">
        <v>2629</v>
      </c>
      <c r="I36">
        <v>1651</v>
      </c>
      <c r="J36">
        <v>554.70000000000005</v>
      </c>
      <c r="K36">
        <v>289.3</v>
      </c>
    </row>
    <row r="37" spans="1:11" x14ac:dyDescent="0.25">
      <c r="A37" s="5" t="s">
        <v>98</v>
      </c>
      <c r="B37" s="5" t="s">
        <v>99</v>
      </c>
      <c r="C37">
        <v>168.09</v>
      </c>
      <c r="D37">
        <v>166.72</v>
      </c>
      <c r="E37">
        <v>164.79</v>
      </c>
      <c r="F37">
        <v>153.79</v>
      </c>
      <c r="G37">
        <v>140.97</v>
      </c>
      <c r="H37">
        <v>118.54</v>
      </c>
      <c r="I37">
        <v>115.43</v>
      </c>
      <c r="J37">
        <v>55.5</v>
      </c>
      <c r="K37">
        <v>5</v>
      </c>
    </row>
    <row r="38" spans="1:11" x14ac:dyDescent="0.25">
      <c r="A38" s="5" t="s">
        <v>100</v>
      </c>
      <c r="B38" s="5" t="s">
        <v>101</v>
      </c>
      <c r="C38">
        <v>16.79</v>
      </c>
      <c r="D38">
        <v>16.670000000000002</v>
      </c>
      <c r="E38">
        <v>16.48</v>
      </c>
      <c r="F38">
        <v>15.38</v>
      </c>
      <c r="G38">
        <v>14.1</v>
      </c>
      <c r="H38">
        <v>11.85</v>
      </c>
      <c r="I38">
        <v>11.54</v>
      </c>
      <c r="J38">
        <v>5.55</v>
      </c>
      <c r="K38">
        <v>0.5</v>
      </c>
    </row>
    <row r="39" spans="1:11" x14ac:dyDescent="0.25">
      <c r="A39" s="5" t="s">
        <v>102</v>
      </c>
      <c r="B39" s="5" t="s">
        <v>103</v>
      </c>
      <c r="C39">
        <v>3.66</v>
      </c>
      <c r="D39">
        <v>4.1900000000000004</v>
      </c>
      <c r="E39">
        <v>4.7699999999999996</v>
      </c>
      <c r="F39">
        <v>5.04</v>
      </c>
      <c r="G39">
        <v>3.26</v>
      </c>
      <c r="H39">
        <v>2.4300000000000002</v>
      </c>
      <c r="I39">
        <v>2.62</v>
      </c>
      <c r="J39">
        <v>1.97</v>
      </c>
      <c r="K39">
        <v>14.1</v>
      </c>
    </row>
    <row r="40" spans="1:11" x14ac:dyDescent="0.25">
      <c r="A40" s="5" t="s">
        <v>104</v>
      </c>
      <c r="B40" s="5" t="s">
        <v>105</v>
      </c>
      <c r="C40">
        <v>2.4300000000000002</v>
      </c>
      <c r="D40">
        <v>2.95</v>
      </c>
      <c r="E40">
        <v>3.35</v>
      </c>
      <c r="F40">
        <v>3.56</v>
      </c>
      <c r="G40">
        <v>2.71</v>
      </c>
      <c r="H40">
        <v>1.78</v>
      </c>
      <c r="I40">
        <v>2.97</v>
      </c>
      <c r="J40">
        <v>1.97</v>
      </c>
      <c r="K40">
        <v>11.11</v>
      </c>
    </row>
    <row r="41" spans="1:11" x14ac:dyDescent="0.25">
      <c r="A41" s="5" t="s">
        <v>106</v>
      </c>
      <c r="B41" s="5" t="s">
        <v>107</v>
      </c>
      <c r="C41">
        <v>2.2999999999999998</v>
      </c>
      <c r="D41">
        <v>2.76</v>
      </c>
      <c r="E41">
        <v>3.06</v>
      </c>
      <c r="F41">
        <v>3.25</v>
      </c>
      <c r="G41">
        <v>2.35</v>
      </c>
      <c r="H41">
        <v>1.53</v>
      </c>
      <c r="I41">
        <v>2.97</v>
      </c>
      <c r="J41">
        <v>1.89</v>
      </c>
      <c r="K41">
        <v>11.11</v>
      </c>
    </row>
    <row r="42" spans="1:11" x14ac:dyDescent="0.25">
      <c r="A42" s="5" t="s">
        <v>108</v>
      </c>
      <c r="B42" s="5" t="s">
        <v>109</v>
      </c>
      <c r="C42">
        <v>0.82</v>
      </c>
      <c r="D42">
        <v>0.77</v>
      </c>
      <c r="E42">
        <v>0.73</v>
      </c>
      <c r="F42">
        <v>0.68</v>
      </c>
      <c r="G42">
        <v>0.25</v>
      </c>
      <c r="H42">
        <v>0.2</v>
      </c>
      <c r="I42" t="s">
        <v>67</v>
      </c>
      <c r="J42" t="s">
        <v>67</v>
      </c>
      <c r="K42">
        <v>2.11</v>
      </c>
    </row>
    <row r="43" spans="1:11" x14ac:dyDescent="0.25">
      <c r="A43" s="5" t="s">
        <v>110</v>
      </c>
      <c r="B43" s="5" t="s">
        <v>111</v>
      </c>
      <c r="C43" t="s">
        <v>67</v>
      </c>
      <c r="D43">
        <v>107.2</v>
      </c>
      <c r="E43">
        <v>79.400000000000006</v>
      </c>
      <c r="F43">
        <v>112.5</v>
      </c>
      <c r="G43">
        <v>38.5</v>
      </c>
      <c r="H43">
        <v>24.3</v>
      </c>
      <c r="I43" t="s">
        <v>67</v>
      </c>
      <c r="J43" t="s">
        <v>67</v>
      </c>
      <c r="K43">
        <v>11.13</v>
      </c>
    </row>
    <row r="44" spans="1:11" x14ac:dyDescent="0.25">
      <c r="A44" s="5" t="s">
        <v>65</v>
      </c>
      <c r="B44" s="5" t="s">
        <v>66</v>
      </c>
      <c r="C44">
        <v>3.33</v>
      </c>
      <c r="D44">
        <v>3.27</v>
      </c>
      <c r="E44">
        <v>3.02</v>
      </c>
      <c r="F44">
        <v>2.88</v>
      </c>
      <c r="G44">
        <v>2.37</v>
      </c>
      <c r="H44">
        <v>1.95</v>
      </c>
      <c r="I44">
        <v>1.47</v>
      </c>
      <c r="J44">
        <v>1.0900000000000001</v>
      </c>
      <c r="K44">
        <v>5.28</v>
      </c>
    </row>
    <row r="45" spans="1:11" x14ac:dyDescent="0.25">
      <c r="A45" s="5" t="s">
        <v>112</v>
      </c>
      <c r="B45" s="5" t="s">
        <v>113</v>
      </c>
      <c r="C45">
        <v>29.55</v>
      </c>
      <c r="D45">
        <v>27.99</v>
      </c>
      <c r="E45">
        <v>23.36</v>
      </c>
      <c r="F45">
        <v>19.93</v>
      </c>
      <c r="G45">
        <v>15.41</v>
      </c>
      <c r="H45">
        <v>8.7899999999999991</v>
      </c>
      <c r="I45">
        <v>6.65</v>
      </c>
      <c r="J45">
        <v>3.66</v>
      </c>
      <c r="K45">
        <v>17.84</v>
      </c>
    </row>
    <row r="46" spans="1:11" x14ac:dyDescent="0.25">
      <c r="A46" s="5" t="s">
        <v>114</v>
      </c>
      <c r="B46" s="5" t="s">
        <v>115</v>
      </c>
      <c r="C46">
        <v>1.48</v>
      </c>
      <c r="D46">
        <v>1.35</v>
      </c>
      <c r="E46">
        <v>1.23</v>
      </c>
      <c r="F46">
        <v>1.47</v>
      </c>
      <c r="G46">
        <v>1.26</v>
      </c>
      <c r="H46">
        <v>0.96</v>
      </c>
      <c r="I46">
        <v>0.53</v>
      </c>
      <c r="J46">
        <v>0.64</v>
      </c>
      <c r="K46">
        <v>2.98</v>
      </c>
    </row>
    <row r="47" spans="1:11" x14ac:dyDescent="0.25">
      <c r="A47" s="5" t="s">
        <v>116</v>
      </c>
      <c r="B47" s="5" t="s">
        <v>117</v>
      </c>
      <c r="C47">
        <v>58.61</v>
      </c>
      <c r="D47">
        <v>53.15</v>
      </c>
      <c r="E47">
        <v>45.56</v>
      </c>
      <c r="F47">
        <v>40.01</v>
      </c>
      <c r="G47">
        <v>33.26</v>
      </c>
      <c r="H47">
        <v>22.18</v>
      </c>
      <c r="I47">
        <v>14.3</v>
      </c>
      <c r="J47">
        <v>9.99</v>
      </c>
      <c r="K47">
        <v>57.86</v>
      </c>
    </row>
    <row r="48" spans="1:11" x14ac:dyDescent="0.25">
      <c r="A48" s="5" t="s">
        <v>118</v>
      </c>
      <c r="B48" s="5" t="s">
        <v>119</v>
      </c>
      <c r="C48">
        <v>950</v>
      </c>
      <c r="D48">
        <v>922</v>
      </c>
      <c r="E48">
        <v>872</v>
      </c>
      <c r="F48">
        <v>700</v>
      </c>
      <c r="G48">
        <v>600</v>
      </c>
      <c r="H48" t="s">
        <v>67</v>
      </c>
      <c r="I48" t="s">
        <v>67</v>
      </c>
      <c r="J48" t="s">
        <v>67</v>
      </c>
      <c r="K48" t="s">
        <v>67</v>
      </c>
    </row>
    <row r="49" spans="1:11" x14ac:dyDescent="0.25">
      <c r="A49" s="5" t="s">
        <v>120</v>
      </c>
      <c r="B49" s="5" t="s">
        <v>121</v>
      </c>
      <c r="C49">
        <v>24.6</v>
      </c>
      <c r="D49">
        <v>22.4</v>
      </c>
      <c r="E49">
        <v>22</v>
      </c>
      <c r="F49">
        <v>18.399999999999999</v>
      </c>
      <c r="G49">
        <v>12.1</v>
      </c>
      <c r="H49">
        <v>7.4</v>
      </c>
      <c r="I49">
        <v>1.2</v>
      </c>
      <c r="J49">
        <v>1</v>
      </c>
      <c r="K49" t="s">
        <v>67</v>
      </c>
    </row>
    <row r="50" spans="1:11" x14ac:dyDescent="0.25">
      <c r="A50" s="5" t="s">
        <v>122</v>
      </c>
      <c r="B50" s="5" t="s">
        <v>123</v>
      </c>
      <c r="C50">
        <v>25895</v>
      </c>
      <c r="D50">
        <v>24295</v>
      </c>
      <c r="E50">
        <v>25229</v>
      </c>
      <c r="F50">
        <v>26286</v>
      </c>
      <c r="G50">
        <v>20167</v>
      </c>
      <c r="H50" t="s">
        <v>67</v>
      </c>
      <c r="I50" t="s">
        <v>67</v>
      </c>
      <c r="J50" t="s">
        <v>67</v>
      </c>
      <c r="K50" t="s">
        <v>67</v>
      </c>
    </row>
    <row r="51" spans="1:11" x14ac:dyDescent="0.25">
      <c r="A51" s="5" t="s">
        <v>124</v>
      </c>
      <c r="B51" s="5" t="s">
        <v>125</v>
      </c>
      <c r="C51">
        <v>589793</v>
      </c>
      <c r="D51">
        <v>591352</v>
      </c>
      <c r="E51">
        <v>569811</v>
      </c>
      <c r="F51">
        <v>632386</v>
      </c>
      <c r="G51">
        <v>555828</v>
      </c>
      <c r="H51" t="s">
        <v>67</v>
      </c>
      <c r="I51" t="s">
        <v>67</v>
      </c>
      <c r="J51" t="s">
        <v>67</v>
      </c>
      <c r="K51" t="s">
        <v>67</v>
      </c>
    </row>
    <row r="52" spans="1:11" x14ac:dyDescent="0.25">
      <c r="A52" s="5" t="s">
        <v>126</v>
      </c>
      <c r="B52" s="5" t="s">
        <v>127</v>
      </c>
      <c r="C52" t="s">
        <v>67</v>
      </c>
      <c r="D52" t="s">
        <v>67</v>
      </c>
      <c r="E52" t="s">
        <v>67</v>
      </c>
      <c r="F52" t="s">
        <v>67</v>
      </c>
      <c r="G52" t="s">
        <v>67</v>
      </c>
      <c r="H52" t="s">
        <v>67</v>
      </c>
      <c r="I52" t="s">
        <v>67</v>
      </c>
      <c r="J52" t="s">
        <v>67</v>
      </c>
      <c r="K52" t="s">
        <v>67</v>
      </c>
    </row>
    <row r="53" spans="1:11" x14ac:dyDescent="0.25">
      <c r="A53" s="5" t="s">
        <v>128</v>
      </c>
      <c r="B53" s="5" t="s">
        <v>129</v>
      </c>
      <c r="C53">
        <v>428421</v>
      </c>
      <c r="D53">
        <v>529935</v>
      </c>
      <c r="E53">
        <v>613073</v>
      </c>
      <c r="F53">
        <v>778286</v>
      </c>
      <c r="G53">
        <v>573167</v>
      </c>
      <c r="H53" t="s">
        <v>67</v>
      </c>
      <c r="I53" t="s">
        <v>67</v>
      </c>
      <c r="J53" t="s">
        <v>67</v>
      </c>
      <c r="K53" t="s">
        <v>67</v>
      </c>
    </row>
    <row r="54" spans="1:11" x14ac:dyDescent="0.25">
      <c r="A54" s="5" t="s">
        <v>130</v>
      </c>
      <c r="B54" s="5" t="s">
        <v>131</v>
      </c>
      <c r="C54">
        <v>8.8000000000000007</v>
      </c>
      <c r="D54">
        <v>6.4</v>
      </c>
      <c r="E54">
        <v>5.9</v>
      </c>
      <c r="F54">
        <v>4.9000000000000004</v>
      </c>
      <c r="G54">
        <v>7.9</v>
      </c>
      <c r="H54">
        <v>6.8</v>
      </c>
      <c r="I54">
        <v>2.2599999999999998</v>
      </c>
      <c r="J54" t="s">
        <v>67</v>
      </c>
      <c r="K54" t="s">
        <v>67</v>
      </c>
    </row>
    <row r="55" spans="1:11" x14ac:dyDescent="0.25">
      <c r="A55" s="5" t="s">
        <v>132</v>
      </c>
      <c r="B55" s="5" t="s">
        <v>133</v>
      </c>
      <c r="C55">
        <v>6.41</v>
      </c>
      <c r="D55">
        <v>5.79</v>
      </c>
      <c r="E55">
        <v>6.52</v>
      </c>
      <c r="F55">
        <v>6.01</v>
      </c>
      <c r="G55">
        <v>9.0399999999999991</v>
      </c>
      <c r="H55">
        <v>6.23</v>
      </c>
      <c r="I55">
        <v>4.57</v>
      </c>
      <c r="J55" t="s">
        <v>67</v>
      </c>
      <c r="K55" t="s">
        <v>67</v>
      </c>
    </row>
    <row r="56" spans="1:11" x14ac:dyDescent="0.25">
      <c r="A56" s="5" t="s">
        <v>134</v>
      </c>
      <c r="B56" s="5" t="s">
        <v>135</v>
      </c>
      <c r="C56">
        <v>0.79</v>
      </c>
      <c r="D56">
        <v>0.74</v>
      </c>
      <c r="E56">
        <v>0.93</v>
      </c>
      <c r="F56">
        <v>0.93</v>
      </c>
      <c r="G56">
        <v>1.49</v>
      </c>
      <c r="H56">
        <v>1.52</v>
      </c>
      <c r="I56">
        <v>1.01</v>
      </c>
      <c r="J56" t="s">
        <v>67</v>
      </c>
      <c r="K56" t="s">
        <v>67</v>
      </c>
    </row>
    <row r="57" spans="1:11" x14ac:dyDescent="0.25">
      <c r="A57" s="5" t="s">
        <v>136</v>
      </c>
      <c r="B57" s="5" t="s">
        <v>137</v>
      </c>
      <c r="C57">
        <v>14.4</v>
      </c>
      <c r="D57">
        <v>14.07</v>
      </c>
      <c r="E57">
        <v>16.010000000000002</v>
      </c>
      <c r="F57">
        <v>11.72</v>
      </c>
      <c r="G57">
        <v>17.010000000000002</v>
      </c>
      <c r="H57">
        <v>12.67</v>
      </c>
      <c r="I57" t="s">
        <v>67</v>
      </c>
      <c r="J57" t="s">
        <v>67</v>
      </c>
      <c r="K57" t="s">
        <v>67</v>
      </c>
    </row>
    <row r="58" spans="1:11" x14ac:dyDescent="0.25">
      <c r="A58" s="5" t="s">
        <v>138</v>
      </c>
      <c r="B58" s="5" t="s">
        <v>139</v>
      </c>
      <c r="C58">
        <v>3.85</v>
      </c>
      <c r="D58">
        <v>4.08</v>
      </c>
      <c r="E58">
        <v>3.72</v>
      </c>
      <c r="F58">
        <v>3.93</v>
      </c>
      <c r="G58">
        <v>1.17</v>
      </c>
      <c r="H58">
        <v>1.64</v>
      </c>
      <c r="I58" t="s">
        <v>67</v>
      </c>
      <c r="J58" t="s">
        <v>67</v>
      </c>
      <c r="K58" t="s">
        <v>67</v>
      </c>
    </row>
    <row r="59" spans="1:11" x14ac:dyDescent="0.25">
      <c r="A59" s="5" t="s">
        <v>140</v>
      </c>
      <c r="B59" s="5" t="s">
        <v>141</v>
      </c>
      <c r="C59">
        <v>11.4</v>
      </c>
      <c r="D59">
        <v>15.6</v>
      </c>
      <c r="E59">
        <v>17</v>
      </c>
      <c r="F59">
        <v>20.6</v>
      </c>
      <c r="G59">
        <v>12.7</v>
      </c>
      <c r="H59">
        <v>14.6</v>
      </c>
      <c r="I59" t="s">
        <v>67</v>
      </c>
      <c r="J59" t="s">
        <v>67</v>
      </c>
      <c r="K59" t="s">
        <v>67</v>
      </c>
    </row>
    <row r="60" spans="1:11" x14ac:dyDescent="0.25">
      <c r="A60" s="5" t="s">
        <v>142</v>
      </c>
      <c r="B60" s="5" t="s">
        <v>143</v>
      </c>
      <c r="C60">
        <v>8.19</v>
      </c>
      <c r="D60">
        <v>10.47</v>
      </c>
      <c r="E60">
        <v>13.89</v>
      </c>
      <c r="F60">
        <v>17.77</v>
      </c>
      <c r="G60">
        <v>15.83</v>
      </c>
      <c r="H60">
        <v>19.739999999999998</v>
      </c>
      <c r="I60">
        <v>29.47</v>
      </c>
      <c r="J60">
        <v>40.32</v>
      </c>
      <c r="K60">
        <v>62.33</v>
      </c>
    </row>
    <row r="61" spans="1:11" x14ac:dyDescent="0.25">
      <c r="A61" s="5" t="s">
        <v>144</v>
      </c>
      <c r="B61" s="5" t="s">
        <v>145</v>
      </c>
      <c r="C61">
        <v>72.64</v>
      </c>
      <c r="D61">
        <v>89.62</v>
      </c>
      <c r="E61">
        <v>107.59</v>
      </c>
      <c r="F61">
        <v>123.06</v>
      </c>
      <c r="G61">
        <v>103.12</v>
      </c>
      <c r="H61">
        <v>88.81</v>
      </c>
      <c r="I61">
        <v>133.43</v>
      </c>
      <c r="J61">
        <v>135.43</v>
      </c>
      <c r="K61">
        <v>210.61</v>
      </c>
    </row>
    <row r="62" spans="1:11" x14ac:dyDescent="0.25">
      <c r="A62" s="5" t="s">
        <v>146</v>
      </c>
      <c r="B62" s="5" t="s">
        <v>147</v>
      </c>
      <c r="C62">
        <v>4.59</v>
      </c>
      <c r="D62">
        <v>6.03</v>
      </c>
      <c r="E62">
        <v>7.66</v>
      </c>
      <c r="F62">
        <v>9.44</v>
      </c>
      <c r="G62">
        <v>7.88</v>
      </c>
      <c r="H62">
        <v>8.66</v>
      </c>
      <c r="I62">
        <v>14.39</v>
      </c>
      <c r="J62">
        <v>16.37</v>
      </c>
      <c r="K62">
        <v>21.22</v>
      </c>
    </row>
    <row r="63" spans="1:11" x14ac:dyDescent="0.25">
      <c r="A63" s="5" t="s">
        <v>148</v>
      </c>
      <c r="B63" s="5" t="s">
        <v>148</v>
      </c>
      <c r="C63">
        <v>4.13</v>
      </c>
      <c r="D63">
        <v>5.51</v>
      </c>
      <c r="E63">
        <v>7.12</v>
      </c>
      <c r="F63">
        <v>8.85</v>
      </c>
      <c r="G63">
        <v>7.33</v>
      </c>
      <c r="H63">
        <v>7.82</v>
      </c>
      <c r="I63">
        <v>13.71</v>
      </c>
      <c r="J63">
        <v>14.75</v>
      </c>
      <c r="K63">
        <v>19.22</v>
      </c>
    </row>
    <row r="64" spans="1:11" x14ac:dyDescent="0.25">
      <c r="A64" s="5" t="s">
        <v>149</v>
      </c>
      <c r="B64" s="5" t="s">
        <v>150</v>
      </c>
      <c r="C64">
        <v>16.53</v>
      </c>
      <c r="D64">
        <v>13.97</v>
      </c>
      <c r="E64">
        <v>10.6</v>
      </c>
      <c r="F64">
        <v>16.7</v>
      </c>
      <c r="G64">
        <v>13.38</v>
      </c>
      <c r="H64">
        <v>15.28</v>
      </c>
      <c r="I64">
        <v>15.06</v>
      </c>
      <c r="J64">
        <v>21.22</v>
      </c>
      <c r="K64">
        <v>8.7799999999999994</v>
      </c>
    </row>
    <row r="65" spans="1:11" x14ac:dyDescent="0.25">
      <c r="A65" s="5" t="s">
        <v>151</v>
      </c>
      <c r="B65" s="5" t="s">
        <v>152</v>
      </c>
      <c r="C65">
        <v>50.42</v>
      </c>
      <c r="D65">
        <v>52.67</v>
      </c>
      <c r="E65">
        <v>51.27</v>
      </c>
      <c r="F65">
        <v>49.81</v>
      </c>
      <c r="G65">
        <v>46.33</v>
      </c>
      <c r="H65">
        <v>39.619999999999997</v>
      </c>
      <c r="I65">
        <v>46.51</v>
      </c>
      <c r="J65">
        <v>36.58</v>
      </c>
      <c r="K65">
        <v>30.83</v>
      </c>
    </row>
    <row r="66" spans="1:11" x14ac:dyDescent="0.25">
      <c r="A66" s="5" t="s">
        <v>153</v>
      </c>
      <c r="B66" s="5" t="s">
        <v>154</v>
      </c>
      <c r="C66">
        <v>49.58</v>
      </c>
      <c r="D66">
        <v>47.33</v>
      </c>
      <c r="E66">
        <v>48.73</v>
      </c>
      <c r="F66">
        <v>50.19</v>
      </c>
      <c r="G66">
        <v>53.67</v>
      </c>
      <c r="H66">
        <v>60.38</v>
      </c>
      <c r="I66">
        <v>53.49</v>
      </c>
      <c r="J66">
        <v>63.42</v>
      </c>
      <c r="K66">
        <v>69.17</v>
      </c>
    </row>
    <row r="67" spans="1:11" x14ac:dyDescent="0.25">
      <c r="A67" s="5" t="s">
        <v>155</v>
      </c>
      <c r="B67" s="5" t="s">
        <v>156</v>
      </c>
      <c r="C67">
        <v>98.35</v>
      </c>
      <c r="D67">
        <v>89.85</v>
      </c>
      <c r="E67">
        <v>95.04</v>
      </c>
      <c r="F67">
        <v>100.77</v>
      </c>
      <c r="G67">
        <v>115.85</v>
      </c>
      <c r="H67">
        <v>152.38999999999999</v>
      </c>
      <c r="I67">
        <v>115.01</v>
      </c>
      <c r="J67">
        <v>173.39</v>
      </c>
      <c r="K67">
        <v>224.33</v>
      </c>
    </row>
    <row r="68" spans="1:11" x14ac:dyDescent="0.25">
      <c r="A68" s="5"/>
      <c r="B68" s="5"/>
    </row>
    <row r="69" spans="1:11" x14ac:dyDescent="0.25">
      <c r="A69" s="5" t="s">
        <v>157</v>
      </c>
      <c r="B69" s="5" t="s">
        <v>158</v>
      </c>
      <c r="C69">
        <v>16.54</v>
      </c>
      <c r="D69">
        <v>13.97</v>
      </c>
      <c r="E69">
        <v>10.6</v>
      </c>
      <c r="F69">
        <v>16.7</v>
      </c>
      <c r="G69">
        <v>13.38</v>
      </c>
      <c r="H69">
        <v>15.28</v>
      </c>
      <c r="I69">
        <v>15.06</v>
      </c>
      <c r="J69">
        <v>21.22</v>
      </c>
    </row>
    <row r="70" spans="1:11" x14ac:dyDescent="0.25">
      <c r="A70" s="5" t="s">
        <v>159</v>
      </c>
      <c r="B70" s="5" t="s">
        <v>160</v>
      </c>
      <c r="C70">
        <v>12222.22</v>
      </c>
      <c r="D70">
        <v>14941.9</v>
      </c>
      <c r="E70">
        <v>17701.990000000002</v>
      </c>
      <c r="F70">
        <v>18916.669999999998</v>
      </c>
      <c r="G70">
        <v>14510.55</v>
      </c>
      <c r="H70">
        <v>10543.59</v>
      </c>
      <c r="I70">
        <v>15394.56</v>
      </c>
      <c r="J70">
        <v>7504.59</v>
      </c>
    </row>
    <row r="71" spans="1:11" x14ac:dyDescent="0.25">
      <c r="A71" s="5" t="s">
        <v>161</v>
      </c>
      <c r="B71" s="5" t="s">
        <v>162</v>
      </c>
      <c r="C71">
        <v>20807.810000000001</v>
      </c>
      <c r="D71">
        <v>23844.04</v>
      </c>
      <c r="E71">
        <v>28758.28</v>
      </c>
      <c r="F71">
        <v>28572.92</v>
      </c>
      <c r="G71">
        <v>20502.11</v>
      </c>
      <c r="H71">
        <v>17553.849999999999</v>
      </c>
      <c r="I71">
        <v>20816.330000000002</v>
      </c>
      <c r="J71">
        <v>11229.36</v>
      </c>
    </row>
    <row r="72" spans="1:11" x14ac:dyDescent="0.25">
      <c r="A72" s="5" t="s">
        <v>163</v>
      </c>
      <c r="B72" s="5" t="s">
        <v>164</v>
      </c>
      <c r="C72">
        <v>0.03</v>
      </c>
      <c r="D72">
        <v>0.04</v>
      </c>
      <c r="E72">
        <v>0.04</v>
      </c>
      <c r="F72">
        <v>0.05</v>
      </c>
      <c r="G72">
        <v>0.05</v>
      </c>
      <c r="H72">
        <v>7.0000000000000007E-2</v>
      </c>
      <c r="I72">
        <v>0.09</v>
      </c>
      <c r="J72">
        <v>0.2</v>
      </c>
    </row>
    <row r="73" spans="1:11" x14ac:dyDescent="0.25">
      <c r="A73" s="5" t="s">
        <v>165</v>
      </c>
      <c r="B73" s="5" t="s">
        <v>166</v>
      </c>
      <c r="C73">
        <v>83.47</v>
      </c>
      <c r="D73">
        <v>86.03</v>
      </c>
      <c r="E73">
        <v>89.4</v>
      </c>
      <c r="F73">
        <v>83.3</v>
      </c>
      <c r="G73">
        <v>86.63</v>
      </c>
      <c r="H73">
        <v>84.71</v>
      </c>
      <c r="I73">
        <v>84.98</v>
      </c>
      <c r="J73">
        <v>78.78</v>
      </c>
    </row>
    <row r="74" spans="1:11" x14ac:dyDescent="0.25">
      <c r="A74" s="5" t="s">
        <v>167</v>
      </c>
      <c r="B74" s="5" t="s">
        <v>168</v>
      </c>
      <c r="C74">
        <v>4.13</v>
      </c>
      <c r="D74">
        <v>5.51</v>
      </c>
      <c r="E74">
        <v>7.12</v>
      </c>
      <c r="F74">
        <v>8.85</v>
      </c>
      <c r="G74">
        <v>7.33</v>
      </c>
      <c r="H74">
        <v>7.82</v>
      </c>
      <c r="I74">
        <v>13.71</v>
      </c>
      <c r="J74">
        <v>14.75</v>
      </c>
    </row>
    <row r="75" spans="1:11" x14ac:dyDescent="0.25">
      <c r="A75" s="5" t="s">
        <v>169</v>
      </c>
      <c r="B75" s="5" t="s">
        <v>170</v>
      </c>
      <c r="C75">
        <v>7.37</v>
      </c>
      <c r="D75">
        <v>9.11</v>
      </c>
      <c r="E75">
        <v>12.17</v>
      </c>
      <c r="F75">
        <v>14.15</v>
      </c>
      <c r="G75">
        <v>11.01</v>
      </c>
      <c r="H75">
        <v>13.83</v>
      </c>
      <c r="I75">
        <v>19.87</v>
      </c>
      <c r="J75">
        <v>23.56</v>
      </c>
    </row>
    <row r="76" spans="1:11" x14ac:dyDescent="0.25">
      <c r="A76" s="5" t="s">
        <v>171</v>
      </c>
      <c r="B76" s="5" t="s">
        <v>172</v>
      </c>
      <c r="C76">
        <v>55</v>
      </c>
      <c r="D76">
        <v>55.86</v>
      </c>
      <c r="E76">
        <v>51.92</v>
      </c>
      <c r="F76">
        <v>55.95</v>
      </c>
      <c r="G76">
        <v>49.98</v>
      </c>
      <c r="H76">
        <v>42.7</v>
      </c>
      <c r="I76">
        <v>50.24</v>
      </c>
      <c r="J76">
        <v>42.15</v>
      </c>
    </row>
    <row r="77" spans="1:11" x14ac:dyDescent="0.25">
      <c r="A77" s="5" t="s">
        <v>173</v>
      </c>
      <c r="B77" s="5" t="s">
        <v>174</v>
      </c>
      <c r="C77">
        <v>358.57</v>
      </c>
      <c r="D77">
        <v>404.44</v>
      </c>
      <c r="E77">
        <v>214.7</v>
      </c>
      <c r="F77">
        <v>303.87</v>
      </c>
      <c r="G77">
        <v>226.18</v>
      </c>
      <c r="H77">
        <v>262.10000000000002</v>
      </c>
      <c r="I77">
        <v>223.36</v>
      </c>
      <c r="J77">
        <v>335.33</v>
      </c>
    </row>
    <row r="78" spans="1:11" x14ac:dyDescent="0.25">
      <c r="A78" s="5" t="s">
        <v>175</v>
      </c>
      <c r="B78" s="5" t="s">
        <v>176</v>
      </c>
      <c r="C78">
        <v>2420.4960000000001</v>
      </c>
      <c r="D78">
        <v>2345.7503999999999</v>
      </c>
      <c r="E78">
        <v>2638.2878999999998</v>
      </c>
      <c r="F78">
        <v>1802.4187999999999</v>
      </c>
      <c r="G78">
        <v>2397.8996999999999</v>
      </c>
      <c r="H78">
        <v>1501.9018000000001</v>
      </c>
      <c r="I78" t="s">
        <v>67</v>
      </c>
      <c r="J78" t="s">
        <v>67</v>
      </c>
    </row>
    <row r="79" spans="1:11" x14ac:dyDescent="0.25">
      <c r="A79" s="5" t="s">
        <v>177</v>
      </c>
      <c r="B79" s="5" t="s">
        <v>178</v>
      </c>
      <c r="C79">
        <v>-1.370000000000005</v>
      </c>
      <c r="D79">
        <v>-1.930000000000007</v>
      </c>
      <c r="E79">
        <v>-11</v>
      </c>
      <c r="F79">
        <v>-12.81999999999999</v>
      </c>
      <c r="G79">
        <v>-22.429999999999989</v>
      </c>
      <c r="H79">
        <v>-3.109999999999999</v>
      </c>
      <c r="I79">
        <v>-59.930000000000007</v>
      </c>
      <c r="J79">
        <v>-50.5</v>
      </c>
    </row>
    <row r="80" spans="1:11" x14ac:dyDescent="0.25">
      <c r="A80" s="5" t="s">
        <v>179</v>
      </c>
      <c r="B80" s="5" t="s">
        <v>180</v>
      </c>
      <c r="C80">
        <v>1.83</v>
      </c>
      <c r="D80">
        <v>8.2799999999999994</v>
      </c>
      <c r="E80">
        <v>4.8600000000000003</v>
      </c>
      <c r="F80">
        <v>21.52</v>
      </c>
      <c r="G80">
        <v>21.54</v>
      </c>
      <c r="H80">
        <v>32.65</v>
      </c>
      <c r="I80">
        <v>34.86</v>
      </c>
      <c r="J80">
        <v>-79.36</v>
      </c>
    </row>
    <row r="81" spans="1:10" x14ac:dyDescent="0.25">
      <c r="A81" s="5" t="s">
        <v>181</v>
      </c>
      <c r="B81" s="5" t="s">
        <v>182</v>
      </c>
      <c r="C81">
        <v>4.99</v>
      </c>
      <c r="D81">
        <v>11.55</v>
      </c>
      <c r="E81">
        <v>15.97</v>
      </c>
      <c r="F81">
        <v>25.24</v>
      </c>
      <c r="G81">
        <v>29.68</v>
      </c>
      <c r="H81">
        <v>-3.95</v>
      </c>
      <c r="I81" t="s">
        <v>67</v>
      </c>
      <c r="J81" t="s">
        <v>67</v>
      </c>
    </row>
    <row r="82" spans="1:10" x14ac:dyDescent="0.25">
      <c r="A82" s="5" t="s">
        <v>183</v>
      </c>
      <c r="B82" s="5" t="s">
        <v>184</v>
      </c>
      <c r="C82">
        <v>11.61</v>
      </c>
      <c r="D82">
        <v>17.77</v>
      </c>
      <c r="E82">
        <v>23.09</v>
      </c>
      <c r="F82">
        <v>6.24</v>
      </c>
      <c r="G82" t="s">
        <v>67</v>
      </c>
      <c r="H82" t="s">
        <v>67</v>
      </c>
      <c r="I82" t="s">
        <v>67</v>
      </c>
      <c r="J82" t="s">
        <v>67</v>
      </c>
    </row>
    <row r="83" spans="1:10" x14ac:dyDescent="0.25">
      <c r="A83" s="5" t="s">
        <v>185</v>
      </c>
      <c r="B83" s="5" t="s">
        <v>186</v>
      </c>
      <c r="C83" t="s">
        <v>67</v>
      </c>
      <c r="D83" t="s">
        <v>67</v>
      </c>
      <c r="E83" t="s">
        <v>67</v>
      </c>
      <c r="F83" t="s">
        <v>67</v>
      </c>
      <c r="G83" t="s">
        <v>67</v>
      </c>
      <c r="H83" t="s">
        <v>67</v>
      </c>
      <c r="I83" t="s">
        <v>67</v>
      </c>
      <c r="J83" t="s">
        <v>67</v>
      </c>
    </row>
    <row r="84" spans="1:10" x14ac:dyDescent="0.25">
      <c r="A84" s="5" t="s">
        <v>187</v>
      </c>
      <c r="B84" s="5" t="s">
        <v>188</v>
      </c>
      <c r="C84">
        <v>-16.7</v>
      </c>
      <c r="D84">
        <v>-8.6</v>
      </c>
      <c r="E84">
        <v>-1.87</v>
      </c>
      <c r="F84">
        <v>58.42</v>
      </c>
      <c r="G84">
        <v>67.27</v>
      </c>
      <c r="H84">
        <v>-9.15</v>
      </c>
      <c r="I84">
        <v>176.65</v>
      </c>
      <c r="J84">
        <v>47.12</v>
      </c>
    </row>
    <row r="85" spans="1:10" x14ac:dyDescent="0.25">
      <c r="A85" s="5" t="s">
        <v>189</v>
      </c>
      <c r="B85" s="5" t="s">
        <v>190</v>
      </c>
      <c r="C85">
        <v>-9.06</v>
      </c>
      <c r="D85">
        <v>15.98</v>
      </c>
      <c r="E85">
        <v>41.27</v>
      </c>
      <c r="F85">
        <v>38.85</v>
      </c>
      <c r="G85">
        <v>78.260000000000005</v>
      </c>
      <c r="H85">
        <v>71.540000000000006</v>
      </c>
      <c r="I85" t="s">
        <v>67</v>
      </c>
      <c r="J85" t="s">
        <v>67</v>
      </c>
    </row>
    <row r="86" spans="1:10" x14ac:dyDescent="0.25">
      <c r="A86" s="5" t="s">
        <v>191</v>
      </c>
      <c r="B86" s="5" t="s">
        <v>192</v>
      </c>
      <c r="C86">
        <v>19.7</v>
      </c>
      <c r="D86">
        <v>21.21</v>
      </c>
      <c r="E86">
        <v>58.26</v>
      </c>
      <c r="F86">
        <v>68.06</v>
      </c>
      <c r="G86" t="s">
        <v>67</v>
      </c>
      <c r="H86" t="s">
        <v>67</v>
      </c>
      <c r="I86" t="s">
        <v>67</v>
      </c>
      <c r="J86" t="s">
        <v>67</v>
      </c>
    </row>
    <row r="87" spans="1:10" x14ac:dyDescent="0.25">
      <c r="A87" s="5" t="s">
        <v>193</v>
      </c>
      <c r="B87" s="5" t="s">
        <v>194</v>
      </c>
      <c r="C87" t="s">
        <v>67</v>
      </c>
      <c r="D87" t="s">
        <v>67</v>
      </c>
      <c r="E87" t="s">
        <v>67</v>
      </c>
      <c r="F87" t="s">
        <v>67</v>
      </c>
      <c r="G87" t="s">
        <v>67</v>
      </c>
      <c r="H87" t="s">
        <v>67</v>
      </c>
      <c r="I87" t="s">
        <v>67</v>
      </c>
      <c r="J87" t="s">
        <v>67</v>
      </c>
    </row>
    <row r="88" spans="1:10" x14ac:dyDescent="0.25">
      <c r="A88" s="5" t="s">
        <v>195</v>
      </c>
      <c r="B88" s="5" t="s">
        <v>196</v>
      </c>
      <c r="C88">
        <v>0.45</v>
      </c>
      <c r="D88">
        <v>0.3</v>
      </c>
      <c r="E88">
        <v>0.1</v>
      </c>
      <c r="F88">
        <v>7.0000000000000007E-2</v>
      </c>
      <c r="G88" t="s">
        <v>67</v>
      </c>
      <c r="H88" t="s">
        <v>67</v>
      </c>
      <c r="I88" t="s">
        <v>67</v>
      </c>
      <c r="J88" t="s">
        <v>67</v>
      </c>
    </row>
    <row r="89" spans="1:10" x14ac:dyDescent="0.25">
      <c r="A89" s="5" t="s">
        <v>197</v>
      </c>
      <c r="B89" s="5" t="s">
        <v>198</v>
      </c>
      <c r="C89">
        <v>-11.13</v>
      </c>
      <c r="D89">
        <v>-10.220000000000001</v>
      </c>
      <c r="E89">
        <v>5.54</v>
      </c>
      <c r="F89">
        <v>69.36</v>
      </c>
      <c r="G89">
        <v>41.95</v>
      </c>
      <c r="H89">
        <v>11.86</v>
      </c>
      <c r="I89">
        <v>150</v>
      </c>
      <c r="J89">
        <v>45.02</v>
      </c>
    </row>
    <row r="90" spans="1:10" x14ac:dyDescent="0.25">
      <c r="A90" s="5" t="s">
        <v>199</v>
      </c>
      <c r="B90" s="5" t="s">
        <v>200</v>
      </c>
      <c r="C90">
        <v>-5.27</v>
      </c>
      <c r="D90">
        <v>21.56</v>
      </c>
      <c r="E90">
        <v>38.950000000000003</v>
      </c>
      <c r="F90">
        <v>41.06</v>
      </c>
      <c r="G90">
        <v>67.94</v>
      </c>
      <c r="H90">
        <v>68.959999999999994</v>
      </c>
      <c r="I90" t="s">
        <v>67</v>
      </c>
      <c r="J90" t="s">
        <v>67</v>
      </c>
    </row>
    <row r="91" spans="1:10" x14ac:dyDescent="0.25">
      <c r="A91" s="5" t="s">
        <v>201</v>
      </c>
      <c r="B91" s="5" t="s">
        <v>202</v>
      </c>
      <c r="C91">
        <v>19.100000000000001</v>
      </c>
      <c r="D91">
        <v>23.7</v>
      </c>
      <c r="E91">
        <v>55.74</v>
      </c>
      <c r="F91">
        <v>63.64</v>
      </c>
      <c r="G91" t="s">
        <v>67</v>
      </c>
      <c r="H91" t="s">
        <v>67</v>
      </c>
      <c r="I91" t="s">
        <v>67</v>
      </c>
      <c r="J91" t="s">
        <v>67</v>
      </c>
    </row>
    <row r="92" spans="1:10" x14ac:dyDescent="0.25">
      <c r="A92" s="5" t="s">
        <v>203</v>
      </c>
      <c r="B92" s="5" t="s">
        <v>204</v>
      </c>
      <c r="C92" t="s">
        <v>67</v>
      </c>
      <c r="D92" t="s">
        <v>67</v>
      </c>
      <c r="E92" t="s">
        <v>67</v>
      </c>
      <c r="F92" t="s">
        <v>67</v>
      </c>
      <c r="G92" t="s">
        <v>67</v>
      </c>
      <c r="H92" t="s">
        <v>67</v>
      </c>
      <c r="I92" t="s">
        <v>67</v>
      </c>
      <c r="J92" t="s">
        <v>67</v>
      </c>
    </row>
    <row r="93" spans="1:10" x14ac:dyDescent="0.25">
      <c r="A93" s="5" t="s">
        <v>205</v>
      </c>
      <c r="B93" s="5" t="s">
        <v>206</v>
      </c>
      <c r="C93">
        <v>2.35</v>
      </c>
      <c r="D93">
        <v>-12.12</v>
      </c>
      <c r="E93">
        <v>36.6</v>
      </c>
      <c r="F93">
        <v>-31.1</v>
      </c>
      <c r="G93">
        <v>34.25</v>
      </c>
      <c r="H93" t="s">
        <v>67</v>
      </c>
      <c r="I93" t="s">
        <v>67</v>
      </c>
      <c r="J93" t="s">
        <v>67</v>
      </c>
    </row>
    <row r="94" spans="1:10" x14ac:dyDescent="0.25">
      <c r="A94" s="5" t="s">
        <v>207</v>
      </c>
      <c r="B94" s="5" t="s">
        <v>208</v>
      </c>
      <c r="C94">
        <v>8.94</v>
      </c>
      <c r="D94">
        <v>-2.21</v>
      </c>
      <c r="E94">
        <v>13.25</v>
      </c>
      <c r="F94" t="s">
        <v>67</v>
      </c>
      <c r="G94" t="s">
        <v>67</v>
      </c>
      <c r="H94" t="s">
        <v>67</v>
      </c>
      <c r="I94" t="s">
        <v>67</v>
      </c>
      <c r="J94" t="s">
        <v>67</v>
      </c>
    </row>
    <row r="95" spans="1:10" x14ac:dyDescent="0.25">
      <c r="A95" s="5" t="s">
        <v>209</v>
      </c>
      <c r="B95" s="5" t="s">
        <v>210</v>
      </c>
      <c r="C95">
        <v>6</v>
      </c>
      <c r="D95" t="s">
        <v>67</v>
      </c>
      <c r="E95" t="s">
        <v>67</v>
      </c>
      <c r="F95" t="s">
        <v>67</v>
      </c>
      <c r="G95" t="s">
        <v>67</v>
      </c>
      <c r="H95" t="s">
        <v>67</v>
      </c>
      <c r="I95" t="s">
        <v>67</v>
      </c>
      <c r="J95" t="s">
        <v>67</v>
      </c>
    </row>
    <row r="96" spans="1:10" x14ac:dyDescent="0.25">
      <c r="A96" s="5" t="s">
        <v>211</v>
      </c>
      <c r="B96" s="5" t="s">
        <v>212</v>
      </c>
      <c r="C96" t="s">
        <v>67</v>
      </c>
      <c r="D96" t="s">
        <v>67</v>
      </c>
      <c r="E96" t="s">
        <v>67</v>
      </c>
      <c r="F96" t="s">
        <v>67</v>
      </c>
      <c r="G96" t="s">
        <v>67</v>
      </c>
      <c r="H96" t="s">
        <v>67</v>
      </c>
      <c r="I96" t="s">
        <v>67</v>
      </c>
      <c r="J96" t="s">
        <v>67</v>
      </c>
    </row>
    <row r="97" spans="1:11" x14ac:dyDescent="0.25">
      <c r="A97" s="5" t="s">
        <v>213</v>
      </c>
      <c r="B97" s="5" t="s">
        <v>214</v>
      </c>
      <c r="C97">
        <v>1175</v>
      </c>
      <c r="D97">
        <v>931.5</v>
      </c>
      <c r="E97">
        <v>425.2</v>
      </c>
      <c r="F97">
        <v>689.4</v>
      </c>
      <c r="G97">
        <v>349.9</v>
      </c>
      <c r="H97">
        <v>248.5</v>
      </c>
      <c r="I97">
        <v>137.30000000000001</v>
      </c>
      <c r="J97">
        <v>82.6</v>
      </c>
      <c r="K97">
        <v>7.3</v>
      </c>
    </row>
  </sheetData>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W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21" customWidth="1"/>
    <col min="13" max="13" width="10" customWidth="1"/>
    <col min="14" max="14" width="20" customWidth="1"/>
    <col min="15" max="15" width="10" customWidth="1"/>
    <col min="16" max="16" width="22" customWidth="1"/>
    <col min="17" max="17" width="10" customWidth="1"/>
    <col min="18" max="18" width="22" customWidth="1"/>
    <col min="19" max="21" width="10" customWidth="1"/>
    <col min="22" max="22" width="11" customWidth="1"/>
    <col min="23" max="23" width="8" customWidth="1"/>
  </cols>
  <sheetData>
    <row r="1" spans="1:23" ht="18.75" customHeight="1" x14ac:dyDescent="0.3">
      <c r="A1" s="1" t="s">
        <v>1948</v>
      </c>
      <c r="B1" s="2" t="s">
        <v>1949</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1043</v>
      </c>
      <c r="C4" s="5" t="s">
        <v>9</v>
      </c>
      <c r="D4" s="5"/>
      <c r="E4" t="s">
        <v>1950</v>
      </c>
      <c r="G4" t="s">
        <v>1178</v>
      </c>
      <c r="H4" t="s">
        <v>12</v>
      </c>
      <c r="J4" t="s">
        <v>1951</v>
      </c>
      <c r="L4" t="s">
        <v>1952</v>
      </c>
    </row>
    <row r="5" spans="1:23" x14ac:dyDescent="0.25">
      <c r="A5" s="5" t="s">
        <v>15</v>
      </c>
      <c r="B5" t="s">
        <v>1953</v>
      </c>
      <c r="C5" s="5" t="s">
        <v>17</v>
      </c>
      <c r="D5" s="5"/>
      <c r="E5" t="s">
        <v>1954</v>
      </c>
      <c r="G5" t="s">
        <v>479</v>
      </c>
      <c r="H5" t="s">
        <v>20</v>
      </c>
      <c r="J5" t="s">
        <v>1955</v>
      </c>
      <c r="L5" t="s">
        <v>541</v>
      </c>
    </row>
    <row r="6" spans="1:23" x14ac:dyDescent="0.25">
      <c r="A6" s="5" t="s">
        <v>23</v>
      </c>
      <c r="B6" t="s">
        <v>1956</v>
      </c>
      <c r="C6" s="5" t="s">
        <v>25</v>
      </c>
      <c r="D6" s="5"/>
      <c r="E6" t="s">
        <v>1957</v>
      </c>
      <c r="G6" t="s">
        <v>385</v>
      </c>
      <c r="H6" t="s">
        <v>34</v>
      </c>
      <c r="J6" t="s">
        <v>879</v>
      </c>
      <c r="L6" t="s">
        <v>1730</v>
      </c>
    </row>
    <row r="7" spans="1:23" x14ac:dyDescent="0.25">
      <c r="A7" s="5" t="s">
        <v>29</v>
      </c>
      <c r="B7" t="s">
        <v>1958</v>
      </c>
      <c r="C7" s="5" t="s">
        <v>31</v>
      </c>
      <c r="D7" s="5"/>
      <c r="E7" t="s">
        <v>1959</v>
      </c>
      <c r="G7" t="s">
        <v>279</v>
      </c>
      <c r="H7" t="s">
        <v>28</v>
      </c>
      <c r="J7" t="s">
        <v>1960</v>
      </c>
      <c r="L7" t="s">
        <v>348</v>
      </c>
    </row>
    <row r="8" spans="1:23" x14ac:dyDescent="0.25">
      <c r="A8" s="5" t="s">
        <v>35</v>
      </c>
      <c r="B8" t="s">
        <v>36</v>
      </c>
      <c r="C8" s="5" t="s">
        <v>43</v>
      </c>
      <c r="D8" s="5"/>
      <c r="E8" t="s">
        <v>1961</v>
      </c>
      <c r="G8" t="s">
        <v>387</v>
      </c>
      <c r="H8" t="s">
        <v>40</v>
      </c>
      <c r="J8" t="s">
        <v>248</v>
      </c>
      <c r="L8" t="s">
        <v>1419</v>
      </c>
    </row>
    <row r="9" spans="1:23" x14ac:dyDescent="0.25">
      <c r="A9" s="5" t="s">
        <v>41</v>
      </c>
      <c r="B9" t="s">
        <v>42</v>
      </c>
      <c r="C9" s="5" t="s">
        <v>47</v>
      </c>
      <c r="D9" s="5"/>
      <c r="E9" t="s">
        <v>1962</v>
      </c>
      <c r="J9" t="s">
        <v>408</v>
      </c>
      <c r="L9" t="s">
        <v>244</v>
      </c>
    </row>
    <row r="10" spans="1:23" x14ac:dyDescent="0.25">
      <c r="A10" s="5" t="s">
        <v>45</v>
      </c>
      <c r="B10" t="s">
        <v>695</v>
      </c>
      <c r="C10" s="5"/>
      <c r="D10" s="5"/>
      <c r="J10" t="s">
        <v>21</v>
      </c>
      <c r="L10" t="s">
        <v>1963</v>
      </c>
    </row>
    <row r="11" spans="1:23" x14ac:dyDescent="0.25">
      <c r="A11" s="5" t="s">
        <v>49</v>
      </c>
      <c r="B11" t="s">
        <v>698</v>
      </c>
    </row>
    <row r="12" spans="1:23" x14ac:dyDescent="0.25">
      <c r="A12" s="5" t="s">
        <v>51</v>
      </c>
      <c r="B12" t="s">
        <v>292</v>
      </c>
    </row>
    <row r="13" spans="1:23" x14ac:dyDescent="0.25">
      <c r="A13" s="5" t="s">
        <v>53</v>
      </c>
      <c r="B13" t="s">
        <v>1964</v>
      </c>
    </row>
    <row r="14" spans="1:23" x14ac:dyDescent="0.25">
      <c r="A14" s="5" t="s">
        <v>55</v>
      </c>
      <c r="B14" t="s">
        <v>1965</v>
      </c>
    </row>
    <row r="15" spans="1:23" x14ac:dyDescent="0.25">
      <c r="A15" s="5" t="s">
        <v>57</v>
      </c>
      <c r="B15" t="s">
        <v>1966</v>
      </c>
    </row>
    <row r="16" spans="1:23" x14ac:dyDescent="0.25">
      <c r="A16" s="5" t="s">
        <v>59</v>
      </c>
      <c r="B16" t="s">
        <v>1967</v>
      </c>
    </row>
    <row r="17" spans="1:23" x14ac:dyDescent="0.25">
      <c r="A17" s="5" t="s">
        <v>61</v>
      </c>
      <c r="B17" t="s">
        <v>1968</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579.5</v>
      </c>
      <c r="D20">
        <v>498.4</v>
      </c>
      <c r="E20">
        <v>429</v>
      </c>
      <c r="F20">
        <v>380.5</v>
      </c>
      <c r="G20">
        <v>339.9</v>
      </c>
      <c r="H20">
        <v>300.7</v>
      </c>
      <c r="I20">
        <v>269.2</v>
      </c>
      <c r="J20">
        <v>237.5</v>
      </c>
      <c r="K20">
        <v>202.9</v>
      </c>
      <c r="L20">
        <v>175</v>
      </c>
      <c r="M20">
        <v>157.6</v>
      </c>
      <c r="N20">
        <v>157.5</v>
      </c>
      <c r="O20">
        <v>150.69999999999999</v>
      </c>
      <c r="P20">
        <v>138.80000000000001</v>
      </c>
      <c r="Q20">
        <v>125.5</v>
      </c>
      <c r="R20">
        <v>110</v>
      </c>
      <c r="S20">
        <v>97.5</v>
      </c>
      <c r="T20">
        <v>86.8</v>
      </c>
      <c r="U20">
        <v>70.7</v>
      </c>
      <c r="V20">
        <v>215.1</v>
      </c>
      <c r="W20">
        <v>140.19999999999999</v>
      </c>
    </row>
    <row r="21" spans="1:23" x14ac:dyDescent="0.25">
      <c r="A21" s="5" t="s">
        <v>68</v>
      </c>
      <c r="B21" s="5" t="s">
        <v>69</v>
      </c>
      <c r="C21">
        <v>174.3</v>
      </c>
      <c r="D21">
        <v>157.19999999999999</v>
      </c>
      <c r="E21">
        <v>161.30000000000001</v>
      </c>
      <c r="F21">
        <v>136.5</v>
      </c>
      <c r="G21">
        <v>109.3</v>
      </c>
      <c r="H21">
        <v>87.5</v>
      </c>
      <c r="I21">
        <v>64.7</v>
      </c>
      <c r="J21">
        <v>59.8</v>
      </c>
      <c r="K21">
        <v>50.7</v>
      </c>
      <c r="L21">
        <v>37</v>
      </c>
      <c r="M21">
        <v>34</v>
      </c>
      <c r="N21">
        <v>44.6</v>
      </c>
      <c r="O21">
        <v>45.2</v>
      </c>
      <c r="P21">
        <v>48.1</v>
      </c>
      <c r="Q21">
        <v>46.8</v>
      </c>
      <c r="R21">
        <v>39.299999999999997</v>
      </c>
      <c r="S21">
        <v>31.3</v>
      </c>
      <c r="T21">
        <v>24.6</v>
      </c>
      <c r="U21">
        <v>18.899999999999999</v>
      </c>
      <c r="V21">
        <v>-2.2000000000000002</v>
      </c>
      <c r="W21">
        <v>-0.9</v>
      </c>
    </row>
    <row r="22" spans="1:23" x14ac:dyDescent="0.25">
      <c r="A22" s="5" t="s">
        <v>70</v>
      </c>
      <c r="B22" s="5" t="s">
        <v>71</v>
      </c>
      <c r="C22">
        <v>-3.6</v>
      </c>
      <c r="D22">
        <v>-1.7</v>
      </c>
      <c r="E22">
        <v>-3.6</v>
      </c>
      <c r="F22">
        <v>-2</v>
      </c>
      <c r="G22">
        <v>0.2</v>
      </c>
      <c r="H22">
        <v>-0.6</v>
      </c>
      <c r="I22">
        <v>-0.4</v>
      </c>
      <c r="J22">
        <v>-0.1</v>
      </c>
      <c r="K22">
        <v>-0.3</v>
      </c>
      <c r="L22">
        <v>-0.5</v>
      </c>
      <c r="M22">
        <v>-0.4</v>
      </c>
      <c r="N22">
        <v>0.1</v>
      </c>
      <c r="O22">
        <v>-0.4</v>
      </c>
      <c r="P22">
        <v>-0.3</v>
      </c>
      <c r="Q22">
        <v>-1</v>
      </c>
      <c r="R22">
        <v>-2.4</v>
      </c>
      <c r="S22">
        <v>-0.2</v>
      </c>
      <c r="T22">
        <v>0.4</v>
      </c>
      <c r="U22">
        <v>0.5</v>
      </c>
      <c r="V22">
        <v>14.5</v>
      </c>
      <c r="W22">
        <v>8.9</v>
      </c>
    </row>
    <row r="23" spans="1:23" x14ac:dyDescent="0.25">
      <c r="A23" s="5" t="s">
        <v>72</v>
      </c>
      <c r="B23" s="5" t="s">
        <v>73</v>
      </c>
      <c r="C23">
        <v>170.7</v>
      </c>
      <c r="D23">
        <v>155.5</v>
      </c>
      <c r="E23">
        <v>157.69999999999999</v>
      </c>
      <c r="F23">
        <v>134.5</v>
      </c>
      <c r="G23">
        <v>109.5</v>
      </c>
      <c r="H23">
        <v>86.9</v>
      </c>
      <c r="I23">
        <v>64.3</v>
      </c>
      <c r="J23">
        <v>59.7</v>
      </c>
      <c r="K23">
        <v>50.4</v>
      </c>
      <c r="L23">
        <v>36.5</v>
      </c>
      <c r="M23">
        <v>33.6</v>
      </c>
      <c r="N23">
        <v>44.7</v>
      </c>
      <c r="O23">
        <v>44.8</v>
      </c>
      <c r="P23">
        <v>47.8</v>
      </c>
      <c r="Q23">
        <v>45.8</v>
      </c>
      <c r="R23">
        <v>36.9</v>
      </c>
      <c r="S23">
        <v>31.1</v>
      </c>
      <c r="T23">
        <v>25</v>
      </c>
      <c r="U23">
        <v>19.399999999999999</v>
      </c>
      <c r="V23">
        <v>12.3</v>
      </c>
      <c r="W23">
        <v>8</v>
      </c>
    </row>
    <row r="24" spans="1:23" x14ac:dyDescent="0.25">
      <c r="A24" s="5" t="s">
        <v>74</v>
      </c>
      <c r="B24" s="5" t="s">
        <v>75</v>
      </c>
      <c r="C24">
        <v>28.6</v>
      </c>
      <c r="D24">
        <v>24.4</v>
      </c>
      <c r="E24">
        <v>32.700000000000003</v>
      </c>
      <c r="F24">
        <v>31.3</v>
      </c>
      <c r="G24">
        <v>28.6</v>
      </c>
      <c r="H24">
        <v>21.9</v>
      </c>
      <c r="I24">
        <v>17.2</v>
      </c>
      <c r="J24">
        <v>17.2</v>
      </c>
      <c r="K24">
        <v>11.2</v>
      </c>
      <c r="L24">
        <v>18.399999999999999</v>
      </c>
      <c r="M24">
        <v>16.3</v>
      </c>
      <c r="N24">
        <v>9.5</v>
      </c>
      <c r="O24">
        <v>23.9</v>
      </c>
      <c r="P24">
        <v>4.7</v>
      </c>
      <c r="Q24">
        <v>15.2</v>
      </c>
      <c r="R24">
        <v>14.6</v>
      </c>
      <c r="S24">
        <v>2.7</v>
      </c>
      <c r="T24">
        <v>3.9</v>
      </c>
      <c r="U24">
        <v>0.7</v>
      </c>
      <c r="V24">
        <v>-0.4</v>
      </c>
      <c r="W24">
        <v>1.8</v>
      </c>
    </row>
    <row r="25" spans="1:23" x14ac:dyDescent="0.25">
      <c r="A25" s="5" t="s">
        <v>76</v>
      </c>
      <c r="B25" s="5" t="s">
        <v>77</v>
      </c>
      <c r="C25">
        <v>142.1</v>
      </c>
      <c r="D25">
        <v>131.1</v>
      </c>
      <c r="E25">
        <v>125</v>
      </c>
      <c r="F25">
        <v>103.2</v>
      </c>
      <c r="G25">
        <v>80.8</v>
      </c>
      <c r="H25">
        <v>65</v>
      </c>
      <c r="I25">
        <v>47</v>
      </c>
      <c r="J25">
        <v>42.5</v>
      </c>
      <c r="K25">
        <v>39.299999999999997</v>
      </c>
      <c r="L25">
        <v>27.8</v>
      </c>
      <c r="M25">
        <v>24.6</v>
      </c>
      <c r="N25">
        <v>33.1</v>
      </c>
      <c r="O25">
        <v>32.1</v>
      </c>
      <c r="P25">
        <v>30.5</v>
      </c>
      <c r="Q25">
        <v>29</v>
      </c>
      <c r="R25">
        <v>23.6</v>
      </c>
      <c r="S25">
        <v>19.600000000000001</v>
      </c>
      <c r="T25">
        <v>15.3</v>
      </c>
      <c r="U25">
        <v>12</v>
      </c>
      <c r="V25">
        <v>9.6</v>
      </c>
      <c r="W25">
        <v>3.9</v>
      </c>
    </row>
    <row r="26" spans="1:23" x14ac:dyDescent="0.25">
      <c r="A26" s="5" t="s">
        <v>78</v>
      </c>
      <c r="B26" s="5" t="s">
        <v>79</v>
      </c>
      <c r="C26" t="s">
        <v>67</v>
      </c>
      <c r="D26" t="s">
        <v>67</v>
      </c>
      <c r="E26" t="s">
        <v>67</v>
      </c>
      <c r="F26" t="s">
        <v>67</v>
      </c>
      <c r="G26" t="s">
        <v>67</v>
      </c>
      <c r="H26" t="s">
        <v>67</v>
      </c>
      <c r="I26" t="s">
        <v>67</v>
      </c>
      <c r="J26" t="s">
        <v>67</v>
      </c>
      <c r="K26" t="s">
        <v>67</v>
      </c>
      <c r="L26" t="s">
        <v>67</v>
      </c>
      <c r="M26" t="s">
        <v>67</v>
      </c>
      <c r="N26" t="s">
        <v>67</v>
      </c>
      <c r="O26" t="s">
        <v>67</v>
      </c>
      <c r="P26" t="s">
        <v>67</v>
      </c>
      <c r="Q26" t="s">
        <v>67</v>
      </c>
      <c r="R26" t="s">
        <v>67</v>
      </c>
      <c r="S26" t="s">
        <v>67</v>
      </c>
      <c r="T26" t="s">
        <v>67</v>
      </c>
      <c r="U26" t="s">
        <v>67</v>
      </c>
      <c r="V26" t="s">
        <v>67</v>
      </c>
      <c r="W26" t="s">
        <v>67</v>
      </c>
    </row>
    <row r="27" spans="1:23" x14ac:dyDescent="0.25">
      <c r="A27" s="5" t="s">
        <v>80</v>
      </c>
      <c r="B27" s="5" t="s">
        <v>81</v>
      </c>
      <c r="C27">
        <v>142.1</v>
      </c>
      <c r="D27">
        <v>131.1</v>
      </c>
      <c r="E27">
        <v>125</v>
      </c>
      <c r="F27">
        <v>103.2</v>
      </c>
      <c r="G27">
        <v>80.8</v>
      </c>
      <c r="H27">
        <v>65</v>
      </c>
      <c r="I27">
        <v>47</v>
      </c>
      <c r="J27">
        <v>42.5</v>
      </c>
      <c r="K27">
        <v>39.299999999999997</v>
      </c>
      <c r="L27">
        <v>27.8</v>
      </c>
      <c r="M27">
        <v>24.6</v>
      </c>
      <c r="N27">
        <v>33.1</v>
      </c>
      <c r="O27">
        <v>32.1</v>
      </c>
      <c r="P27">
        <v>30.5</v>
      </c>
      <c r="Q27">
        <v>29</v>
      </c>
      <c r="R27">
        <v>23.6</v>
      </c>
      <c r="S27">
        <v>19.600000000000001</v>
      </c>
      <c r="T27">
        <v>15.3</v>
      </c>
      <c r="U27">
        <v>12</v>
      </c>
      <c r="V27">
        <v>9.6</v>
      </c>
      <c r="W27">
        <v>3.9</v>
      </c>
    </row>
    <row r="28" spans="1:23" x14ac:dyDescent="0.25">
      <c r="A28" s="5" t="s">
        <v>82</v>
      </c>
      <c r="B28" s="5" t="s">
        <v>83</v>
      </c>
      <c r="C28">
        <v>2973</v>
      </c>
      <c r="D28">
        <v>2433</v>
      </c>
      <c r="E28">
        <v>1970</v>
      </c>
      <c r="F28">
        <v>1609</v>
      </c>
      <c r="G28">
        <v>1428</v>
      </c>
      <c r="H28">
        <v>1179</v>
      </c>
      <c r="I28">
        <v>1105</v>
      </c>
      <c r="J28">
        <v>1021</v>
      </c>
      <c r="K28">
        <v>862.7</v>
      </c>
      <c r="L28">
        <v>732.8</v>
      </c>
      <c r="M28">
        <v>677.9</v>
      </c>
      <c r="N28">
        <v>597.29999999999995</v>
      </c>
      <c r="O28">
        <v>528.6</v>
      </c>
      <c r="P28">
        <v>475.6</v>
      </c>
      <c r="Q28">
        <v>421.6</v>
      </c>
      <c r="R28">
        <v>386.5</v>
      </c>
      <c r="S28">
        <v>306</v>
      </c>
      <c r="T28">
        <v>286.60000000000002</v>
      </c>
      <c r="U28">
        <v>200.7</v>
      </c>
      <c r="V28">
        <v>351.7</v>
      </c>
      <c r="W28">
        <v>219.5</v>
      </c>
    </row>
    <row r="29" spans="1:23" x14ac:dyDescent="0.25">
      <c r="A29" s="5" t="s">
        <v>84</v>
      </c>
      <c r="B29" s="5" t="s">
        <v>85</v>
      </c>
      <c r="C29">
        <v>4175</v>
      </c>
      <c r="D29">
        <v>3443</v>
      </c>
      <c r="E29">
        <v>2873</v>
      </c>
      <c r="F29">
        <v>2363</v>
      </c>
      <c r="G29">
        <v>2047</v>
      </c>
      <c r="H29">
        <v>1746</v>
      </c>
      <c r="I29">
        <v>1533</v>
      </c>
      <c r="J29">
        <v>1331</v>
      </c>
      <c r="K29">
        <v>1106</v>
      </c>
      <c r="L29">
        <v>938.2</v>
      </c>
      <c r="M29">
        <v>823.8</v>
      </c>
      <c r="N29">
        <v>858.1</v>
      </c>
      <c r="O29">
        <v>732.8</v>
      </c>
      <c r="P29">
        <v>704.4</v>
      </c>
      <c r="Q29">
        <v>653.20000000000005</v>
      </c>
      <c r="R29">
        <v>540.29999999999995</v>
      </c>
      <c r="S29">
        <v>451.7</v>
      </c>
      <c r="T29">
        <v>351.5</v>
      </c>
      <c r="U29">
        <v>274.8</v>
      </c>
      <c r="V29">
        <v>6.1</v>
      </c>
      <c r="W29">
        <v>5.4</v>
      </c>
    </row>
    <row r="30" spans="1:23" x14ac:dyDescent="0.25">
      <c r="A30" s="5" t="s">
        <v>86</v>
      </c>
      <c r="B30" s="5" t="s">
        <v>87</v>
      </c>
      <c r="C30">
        <v>7148</v>
      </c>
      <c r="D30">
        <v>5877</v>
      </c>
      <c r="E30">
        <v>4842</v>
      </c>
      <c r="F30">
        <v>3972</v>
      </c>
      <c r="G30">
        <v>3475</v>
      </c>
      <c r="H30">
        <v>2925</v>
      </c>
      <c r="I30">
        <v>2638</v>
      </c>
      <c r="J30">
        <v>2352</v>
      </c>
      <c r="K30">
        <v>1969</v>
      </c>
      <c r="L30">
        <v>1671</v>
      </c>
      <c r="M30">
        <v>1502</v>
      </c>
      <c r="N30">
        <v>1455</v>
      </c>
      <c r="O30">
        <v>1261</v>
      </c>
      <c r="P30">
        <v>1180</v>
      </c>
      <c r="Q30">
        <v>1075</v>
      </c>
      <c r="R30">
        <v>926.8</v>
      </c>
      <c r="S30">
        <v>757.7</v>
      </c>
      <c r="T30">
        <v>638.1</v>
      </c>
      <c r="U30">
        <v>475.5</v>
      </c>
      <c r="V30">
        <v>357.8</v>
      </c>
      <c r="W30">
        <v>224.9</v>
      </c>
    </row>
    <row r="31" spans="1:23" x14ac:dyDescent="0.25">
      <c r="A31" s="5" t="s">
        <v>88</v>
      </c>
      <c r="B31" s="5" t="s">
        <v>89</v>
      </c>
      <c r="C31">
        <v>1861</v>
      </c>
      <c r="D31">
        <v>1643</v>
      </c>
      <c r="E31">
        <v>1390</v>
      </c>
      <c r="F31">
        <v>1329</v>
      </c>
      <c r="G31">
        <v>1199</v>
      </c>
      <c r="H31">
        <v>850</v>
      </c>
      <c r="I31">
        <v>880.3</v>
      </c>
      <c r="J31">
        <v>758.2</v>
      </c>
      <c r="K31">
        <v>627.1</v>
      </c>
      <c r="L31">
        <v>518.20000000000005</v>
      </c>
      <c r="M31">
        <v>557.70000000000005</v>
      </c>
      <c r="N31">
        <v>541.5</v>
      </c>
      <c r="O31">
        <v>423.9</v>
      </c>
      <c r="P31">
        <v>288.10000000000002</v>
      </c>
      <c r="Q31">
        <v>414.6</v>
      </c>
      <c r="R31">
        <v>311.10000000000002</v>
      </c>
      <c r="S31">
        <v>184.1</v>
      </c>
      <c r="T31">
        <v>236.7</v>
      </c>
      <c r="U31">
        <v>192.8</v>
      </c>
      <c r="V31" t="s">
        <v>67</v>
      </c>
      <c r="W31" t="s">
        <v>67</v>
      </c>
    </row>
    <row r="32" spans="1:23" x14ac:dyDescent="0.25">
      <c r="A32" s="5" t="s">
        <v>90</v>
      </c>
      <c r="B32" s="5" t="s">
        <v>91</v>
      </c>
      <c r="C32">
        <v>4037</v>
      </c>
      <c r="D32">
        <v>3146</v>
      </c>
      <c r="E32">
        <v>2595</v>
      </c>
      <c r="F32">
        <v>1953</v>
      </c>
      <c r="G32">
        <v>1685</v>
      </c>
      <c r="H32">
        <v>1582</v>
      </c>
      <c r="I32">
        <v>1318</v>
      </c>
      <c r="J32">
        <v>1243</v>
      </c>
      <c r="K32">
        <v>1024</v>
      </c>
      <c r="L32">
        <v>865</v>
      </c>
      <c r="M32">
        <v>681.1</v>
      </c>
      <c r="N32">
        <v>667.5</v>
      </c>
      <c r="O32">
        <v>611.29999999999995</v>
      </c>
      <c r="P32">
        <v>690.2</v>
      </c>
      <c r="Q32">
        <v>484</v>
      </c>
      <c r="R32">
        <v>465.3</v>
      </c>
      <c r="S32">
        <v>442.9</v>
      </c>
      <c r="T32">
        <v>286.39999999999998</v>
      </c>
      <c r="U32">
        <v>182.9</v>
      </c>
      <c r="V32" t="s">
        <v>67</v>
      </c>
      <c r="W32" t="s">
        <v>67</v>
      </c>
    </row>
    <row r="33" spans="1:23" x14ac:dyDescent="0.25">
      <c r="A33" s="5" t="s">
        <v>92</v>
      </c>
      <c r="B33" s="5" t="s">
        <v>93</v>
      </c>
      <c r="C33">
        <v>5899</v>
      </c>
      <c r="D33">
        <v>4789</v>
      </c>
      <c r="E33">
        <v>3986</v>
      </c>
      <c r="F33">
        <v>3281</v>
      </c>
      <c r="G33">
        <v>2884</v>
      </c>
      <c r="H33">
        <v>2432</v>
      </c>
      <c r="I33">
        <v>2199</v>
      </c>
      <c r="J33">
        <v>2001</v>
      </c>
      <c r="K33">
        <v>1651</v>
      </c>
      <c r="L33">
        <v>1383</v>
      </c>
      <c r="M33">
        <v>1239</v>
      </c>
      <c r="N33">
        <v>1209</v>
      </c>
      <c r="O33">
        <v>1035</v>
      </c>
      <c r="P33">
        <v>978.3</v>
      </c>
      <c r="Q33">
        <v>898.6</v>
      </c>
      <c r="R33">
        <v>776.4</v>
      </c>
      <c r="S33">
        <v>627.1</v>
      </c>
      <c r="T33">
        <v>523.1</v>
      </c>
      <c r="U33">
        <v>375.7</v>
      </c>
      <c r="V33">
        <v>270</v>
      </c>
      <c r="W33">
        <v>209.9</v>
      </c>
    </row>
    <row r="34" spans="1:23" x14ac:dyDescent="0.25">
      <c r="A34" s="5" t="s">
        <v>78</v>
      </c>
      <c r="B34" s="5" t="s">
        <v>79</v>
      </c>
      <c r="C34" t="s">
        <v>67</v>
      </c>
      <c r="D34" t="s">
        <v>67</v>
      </c>
      <c r="E34" t="s">
        <v>67</v>
      </c>
      <c r="F34" t="s">
        <v>67</v>
      </c>
      <c r="G34" t="s">
        <v>67</v>
      </c>
      <c r="H34" t="s">
        <v>67</v>
      </c>
      <c r="I34" t="s">
        <v>67</v>
      </c>
      <c r="J34" t="s">
        <v>67</v>
      </c>
      <c r="K34" t="s">
        <v>67</v>
      </c>
      <c r="L34" t="s">
        <v>67</v>
      </c>
      <c r="M34" t="s">
        <v>67</v>
      </c>
      <c r="N34" t="s">
        <v>67</v>
      </c>
      <c r="O34" t="s">
        <v>67</v>
      </c>
      <c r="P34" t="s">
        <v>67</v>
      </c>
      <c r="Q34" t="s">
        <v>67</v>
      </c>
      <c r="R34" t="s">
        <v>67</v>
      </c>
      <c r="S34" t="s">
        <v>67</v>
      </c>
      <c r="T34" t="s">
        <v>67</v>
      </c>
      <c r="U34" t="s">
        <v>67</v>
      </c>
      <c r="V34" t="s">
        <v>67</v>
      </c>
      <c r="W34" t="s">
        <v>67</v>
      </c>
    </row>
    <row r="35" spans="1:23" x14ac:dyDescent="0.25">
      <c r="A35" s="5" t="s">
        <v>94</v>
      </c>
      <c r="B35" s="5" t="s">
        <v>95</v>
      </c>
      <c r="C35">
        <v>1249</v>
      </c>
      <c r="D35">
        <v>1087</v>
      </c>
      <c r="E35">
        <v>856.6</v>
      </c>
      <c r="F35">
        <v>690.4</v>
      </c>
      <c r="G35">
        <v>590.70000000000005</v>
      </c>
      <c r="H35">
        <v>493</v>
      </c>
      <c r="I35">
        <v>439.5</v>
      </c>
      <c r="J35">
        <v>351</v>
      </c>
      <c r="K35">
        <v>317.7</v>
      </c>
      <c r="L35">
        <v>287.8</v>
      </c>
      <c r="M35">
        <v>262.89999999999998</v>
      </c>
      <c r="N35">
        <v>246.4</v>
      </c>
      <c r="O35">
        <v>226.2</v>
      </c>
      <c r="P35">
        <v>201.7</v>
      </c>
      <c r="Q35">
        <v>176.1</v>
      </c>
      <c r="R35">
        <v>150.4</v>
      </c>
      <c r="S35">
        <v>130.6</v>
      </c>
      <c r="T35">
        <v>115</v>
      </c>
      <c r="U35">
        <v>99.8</v>
      </c>
      <c r="V35">
        <v>87.8</v>
      </c>
      <c r="W35">
        <v>15</v>
      </c>
    </row>
    <row r="36" spans="1:23" x14ac:dyDescent="0.25">
      <c r="A36" s="5" t="s">
        <v>96</v>
      </c>
      <c r="B36" s="5" t="s">
        <v>97</v>
      </c>
      <c r="C36">
        <v>7148</v>
      </c>
      <c r="D36">
        <v>5877</v>
      </c>
      <c r="E36">
        <v>4842</v>
      </c>
      <c r="F36">
        <v>3972</v>
      </c>
      <c r="G36">
        <v>3475</v>
      </c>
      <c r="H36">
        <v>2925</v>
      </c>
      <c r="I36">
        <v>2638</v>
      </c>
      <c r="J36">
        <v>2352</v>
      </c>
      <c r="K36">
        <v>1969</v>
      </c>
      <c r="L36">
        <v>1671</v>
      </c>
      <c r="M36">
        <v>1502</v>
      </c>
      <c r="N36">
        <v>1455</v>
      </c>
      <c r="O36">
        <v>1261</v>
      </c>
      <c r="P36">
        <v>1180</v>
      </c>
      <c r="Q36">
        <v>1075</v>
      </c>
      <c r="R36">
        <v>926.8</v>
      </c>
      <c r="S36">
        <v>757.7</v>
      </c>
      <c r="T36">
        <v>638.1</v>
      </c>
      <c r="U36">
        <v>475.5</v>
      </c>
      <c r="V36">
        <v>357.8</v>
      </c>
      <c r="W36">
        <v>224.9</v>
      </c>
    </row>
    <row r="37" spans="1:23" x14ac:dyDescent="0.25">
      <c r="A37" s="5" t="s">
        <v>98</v>
      </c>
      <c r="B37" s="5" t="s">
        <v>99</v>
      </c>
      <c r="C37">
        <v>46.35</v>
      </c>
      <c r="D37">
        <v>46.35</v>
      </c>
      <c r="E37">
        <v>44.31</v>
      </c>
      <c r="F37">
        <v>44.31</v>
      </c>
      <c r="G37">
        <v>44.26</v>
      </c>
      <c r="H37">
        <v>44.26</v>
      </c>
      <c r="I37">
        <v>44.1</v>
      </c>
      <c r="J37">
        <v>41.05</v>
      </c>
      <c r="K37">
        <v>41.05</v>
      </c>
      <c r="L37">
        <v>41.1</v>
      </c>
      <c r="M37">
        <v>41.1</v>
      </c>
      <c r="N37">
        <v>41.1</v>
      </c>
      <c r="O37">
        <v>41.1</v>
      </c>
      <c r="P37">
        <v>41.1</v>
      </c>
      <c r="Q37">
        <v>40.799999999999997</v>
      </c>
      <c r="R37">
        <v>40.799999999999997</v>
      </c>
      <c r="S37">
        <v>40.5</v>
      </c>
      <c r="T37">
        <v>40.5</v>
      </c>
      <c r="U37">
        <v>40.5</v>
      </c>
      <c r="V37">
        <v>40.5</v>
      </c>
      <c r="W37" t="s">
        <v>67</v>
      </c>
    </row>
    <row r="38" spans="1:23" x14ac:dyDescent="0.25">
      <c r="A38" s="5" t="s">
        <v>100</v>
      </c>
      <c r="B38" s="5" t="s">
        <v>101</v>
      </c>
      <c r="C38">
        <v>46.35</v>
      </c>
      <c r="D38">
        <v>46.35</v>
      </c>
      <c r="E38">
        <v>44.31</v>
      </c>
      <c r="F38">
        <v>18.86</v>
      </c>
      <c r="G38">
        <v>18.86</v>
      </c>
      <c r="H38">
        <v>18.86</v>
      </c>
      <c r="I38">
        <v>18.79</v>
      </c>
      <c r="J38">
        <v>17.489999999999998</v>
      </c>
      <c r="K38">
        <v>17.5</v>
      </c>
      <c r="L38">
        <v>17.5</v>
      </c>
      <c r="M38">
        <v>17.5</v>
      </c>
      <c r="N38">
        <v>17.5</v>
      </c>
      <c r="O38">
        <v>17.5</v>
      </c>
      <c r="P38">
        <v>17.5</v>
      </c>
      <c r="Q38">
        <v>17.399999999999999</v>
      </c>
      <c r="R38">
        <v>17.399999999999999</v>
      </c>
      <c r="S38">
        <v>17.3</v>
      </c>
      <c r="T38">
        <v>17.3</v>
      </c>
      <c r="U38">
        <v>17.3</v>
      </c>
      <c r="V38" t="s">
        <v>67</v>
      </c>
      <c r="W38" t="s">
        <v>67</v>
      </c>
    </row>
    <row r="39" spans="1:23" x14ac:dyDescent="0.25">
      <c r="A39" s="5" t="s">
        <v>102</v>
      </c>
      <c r="B39" s="5" t="s">
        <v>103</v>
      </c>
      <c r="C39">
        <v>3.68</v>
      </c>
      <c r="D39">
        <v>3.35</v>
      </c>
      <c r="E39">
        <v>3.56</v>
      </c>
      <c r="F39">
        <v>3.04</v>
      </c>
      <c r="G39">
        <v>2.4700000000000002</v>
      </c>
      <c r="H39">
        <v>1.96</v>
      </c>
      <c r="I39">
        <v>1.46</v>
      </c>
      <c r="J39">
        <v>1.45</v>
      </c>
      <c r="K39">
        <v>1.23</v>
      </c>
      <c r="L39">
        <v>0.89</v>
      </c>
      <c r="M39">
        <v>0.82</v>
      </c>
      <c r="N39">
        <v>1.0900000000000001</v>
      </c>
      <c r="O39">
        <v>1.0900000000000001</v>
      </c>
      <c r="P39">
        <v>1.1599999999999999</v>
      </c>
      <c r="Q39">
        <v>1.1200000000000001</v>
      </c>
      <c r="R39">
        <v>0.9</v>
      </c>
      <c r="S39">
        <v>0.77</v>
      </c>
      <c r="T39">
        <v>0.62</v>
      </c>
      <c r="U39">
        <v>0.48</v>
      </c>
      <c r="V39">
        <v>0.3</v>
      </c>
      <c r="W39" t="s">
        <v>67</v>
      </c>
    </row>
    <row r="40" spans="1:23" x14ac:dyDescent="0.25">
      <c r="A40" s="5" t="s">
        <v>104</v>
      </c>
      <c r="B40" s="5" t="s">
        <v>105</v>
      </c>
      <c r="C40">
        <v>2.92</v>
      </c>
      <c r="D40">
        <v>2.78</v>
      </c>
      <c r="E40">
        <v>2.74</v>
      </c>
      <c r="F40">
        <v>2.29</v>
      </c>
      <c r="G40">
        <v>1.81</v>
      </c>
      <c r="H40">
        <v>1.47</v>
      </c>
      <c r="I40">
        <v>1.08</v>
      </c>
      <c r="J40">
        <v>1.03</v>
      </c>
      <c r="K40">
        <v>0.96</v>
      </c>
      <c r="L40">
        <v>0.68</v>
      </c>
      <c r="M40">
        <v>0.6</v>
      </c>
      <c r="N40">
        <v>0.81</v>
      </c>
      <c r="O40">
        <v>0.78</v>
      </c>
      <c r="P40">
        <v>0.74</v>
      </c>
      <c r="Q40">
        <v>0.71</v>
      </c>
      <c r="R40">
        <v>0.57999999999999996</v>
      </c>
      <c r="S40">
        <v>0.48</v>
      </c>
      <c r="T40">
        <v>0.38</v>
      </c>
      <c r="U40">
        <v>0.3</v>
      </c>
      <c r="V40">
        <v>0.23</v>
      </c>
      <c r="W40">
        <v>8.3000000000000004E-2</v>
      </c>
    </row>
    <row r="41" spans="1:23" x14ac:dyDescent="0.25">
      <c r="A41" s="5" t="s">
        <v>106</v>
      </c>
      <c r="B41" s="5" t="s">
        <v>107</v>
      </c>
      <c r="C41">
        <v>2.92</v>
      </c>
      <c r="D41">
        <v>2.78</v>
      </c>
      <c r="E41">
        <v>2.74</v>
      </c>
      <c r="F41">
        <v>2.29</v>
      </c>
      <c r="G41">
        <v>1.81</v>
      </c>
      <c r="H41">
        <v>1.47</v>
      </c>
      <c r="I41">
        <v>1.08</v>
      </c>
      <c r="J41">
        <v>1.03</v>
      </c>
      <c r="K41">
        <v>0.96</v>
      </c>
      <c r="L41">
        <v>0.68</v>
      </c>
      <c r="M41">
        <v>0.6</v>
      </c>
      <c r="N41">
        <v>0.81</v>
      </c>
      <c r="O41">
        <v>0.78</v>
      </c>
      <c r="P41">
        <v>0.74</v>
      </c>
      <c r="Q41">
        <v>0.71</v>
      </c>
      <c r="R41">
        <v>0.57999999999999996</v>
      </c>
      <c r="S41">
        <v>0.48</v>
      </c>
      <c r="T41">
        <v>0.38</v>
      </c>
      <c r="U41">
        <v>0.28999999999999998</v>
      </c>
      <c r="V41">
        <v>0.22</v>
      </c>
      <c r="W41">
        <v>8.3000000000000004E-2</v>
      </c>
    </row>
    <row r="42" spans="1:23" x14ac:dyDescent="0.25">
      <c r="A42" s="5" t="s">
        <v>108</v>
      </c>
      <c r="B42" s="5" t="s">
        <v>109</v>
      </c>
      <c r="C42">
        <v>0.8</v>
      </c>
      <c r="D42">
        <v>0.8</v>
      </c>
      <c r="E42">
        <v>0.7</v>
      </c>
      <c r="F42">
        <v>0.57999999999999996</v>
      </c>
      <c r="G42">
        <v>0.5</v>
      </c>
      <c r="H42">
        <v>0.37</v>
      </c>
      <c r="I42">
        <v>0.33</v>
      </c>
      <c r="J42">
        <v>0.27</v>
      </c>
      <c r="K42">
        <v>0.25</v>
      </c>
      <c r="L42">
        <v>0.23</v>
      </c>
      <c r="M42">
        <v>0.2</v>
      </c>
      <c r="N42">
        <v>0.2</v>
      </c>
      <c r="O42">
        <v>0.2</v>
      </c>
      <c r="P42">
        <v>0.18</v>
      </c>
      <c r="Q42">
        <v>0.17</v>
      </c>
      <c r="R42">
        <v>0.13</v>
      </c>
      <c r="S42">
        <v>0.11</v>
      </c>
      <c r="T42">
        <v>8.3000000000000004E-2</v>
      </c>
      <c r="U42" t="s">
        <v>67</v>
      </c>
      <c r="V42" t="s">
        <v>67</v>
      </c>
      <c r="W42" t="s">
        <v>67</v>
      </c>
    </row>
    <row r="43" spans="1:23" x14ac:dyDescent="0.25">
      <c r="A43" s="5" t="s">
        <v>110</v>
      </c>
      <c r="B43" s="5" t="s">
        <v>111</v>
      </c>
      <c r="C43" t="s">
        <v>67</v>
      </c>
      <c r="D43">
        <v>37.08</v>
      </c>
      <c r="E43">
        <v>31.02</v>
      </c>
      <c r="F43">
        <v>25.85</v>
      </c>
      <c r="G43">
        <v>22.13</v>
      </c>
      <c r="H43">
        <v>16.2</v>
      </c>
      <c r="I43">
        <v>14.7</v>
      </c>
      <c r="J43">
        <v>11.76</v>
      </c>
      <c r="K43">
        <v>10.26</v>
      </c>
      <c r="L43">
        <v>9.6</v>
      </c>
      <c r="M43">
        <v>8.1999999999999993</v>
      </c>
      <c r="N43">
        <v>8.1999999999999993</v>
      </c>
      <c r="O43">
        <v>7.5</v>
      </c>
      <c r="P43">
        <v>6.8</v>
      </c>
      <c r="Q43">
        <v>5.4</v>
      </c>
      <c r="R43">
        <v>4.5</v>
      </c>
      <c r="S43">
        <v>4.5</v>
      </c>
      <c r="T43">
        <v>3.4</v>
      </c>
      <c r="U43" t="s">
        <v>67</v>
      </c>
      <c r="V43" t="s">
        <v>67</v>
      </c>
      <c r="W43" t="s">
        <v>67</v>
      </c>
    </row>
    <row r="44" spans="1:23" x14ac:dyDescent="0.25">
      <c r="A44" s="5" t="s">
        <v>65</v>
      </c>
      <c r="B44" s="5" t="s">
        <v>66</v>
      </c>
      <c r="C44">
        <v>12.5</v>
      </c>
      <c r="D44">
        <v>10.75</v>
      </c>
      <c r="E44">
        <v>9.68</v>
      </c>
      <c r="F44">
        <v>8.59</v>
      </c>
      <c r="G44">
        <v>7.68</v>
      </c>
      <c r="H44">
        <v>6.79</v>
      </c>
      <c r="I44">
        <v>6.1</v>
      </c>
      <c r="J44">
        <v>5.79</v>
      </c>
      <c r="K44">
        <v>4.9400000000000004</v>
      </c>
      <c r="L44">
        <v>4.26</v>
      </c>
      <c r="M44">
        <v>3.83</v>
      </c>
      <c r="N44">
        <v>3.83</v>
      </c>
      <c r="O44">
        <v>3.67</v>
      </c>
      <c r="P44">
        <v>3.38</v>
      </c>
      <c r="Q44">
        <v>3.08</v>
      </c>
      <c r="R44">
        <v>2.7</v>
      </c>
      <c r="S44">
        <v>2.41</v>
      </c>
      <c r="T44">
        <v>2.14</v>
      </c>
      <c r="U44">
        <v>1.75</v>
      </c>
      <c r="V44">
        <v>5.31</v>
      </c>
      <c r="W44" t="s">
        <v>67</v>
      </c>
    </row>
    <row r="45" spans="1:23" x14ac:dyDescent="0.25">
      <c r="A45" s="5" t="s">
        <v>112</v>
      </c>
      <c r="B45" s="5" t="s">
        <v>113</v>
      </c>
      <c r="C45">
        <v>26.94</v>
      </c>
      <c r="D45">
        <v>23.45</v>
      </c>
      <c r="E45">
        <v>19.329999999999998</v>
      </c>
      <c r="F45">
        <v>15.58</v>
      </c>
      <c r="G45">
        <v>13.35</v>
      </c>
      <c r="H45">
        <v>11.14</v>
      </c>
      <c r="I45">
        <v>9.9700000000000006</v>
      </c>
      <c r="J45">
        <v>8.5500000000000007</v>
      </c>
      <c r="K45">
        <v>7.74</v>
      </c>
      <c r="L45">
        <v>7</v>
      </c>
      <c r="M45">
        <v>6.4</v>
      </c>
      <c r="N45">
        <v>6</v>
      </c>
      <c r="O45">
        <v>5.5</v>
      </c>
      <c r="P45">
        <v>4.91</v>
      </c>
      <c r="Q45">
        <v>4.32</v>
      </c>
      <c r="R45">
        <v>3.69</v>
      </c>
      <c r="S45">
        <v>3.22</v>
      </c>
      <c r="T45">
        <v>2.84</v>
      </c>
      <c r="U45">
        <v>2.46</v>
      </c>
      <c r="V45">
        <v>2.17</v>
      </c>
      <c r="W45" t="s">
        <v>67</v>
      </c>
    </row>
    <row r="46" spans="1:23" x14ac:dyDescent="0.25">
      <c r="A46" s="5" t="s">
        <v>114</v>
      </c>
      <c r="B46" s="5" t="s">
        <v>115</v>
      </c>
      <c r="C46">
        <v>3.04</v>
      </c>
      <c r="D46">
        <v>1.1599999999999999</v>
      </c>
      <c r="E46">
        <v>1.19</v>
      </c>
      <c r="F46">
        <v>0.38</v>
      </c>
      <c r="G46">
        <v>3.28</v>
      </c>
      <c r="H46">
        <v>0.08</v>
      </c>
      <c r="I46">
        <v>-0.09</v>
      </c>
      <c r="J46">
        <v>1.95</v>
      </c>
      <c r="K46">
        <v>1.75</v>
      </c>
      <c r="L46">
        <v>-0.33</v>
      </c>
      <c r="M46">
        <v>0.39</v>
      </c>
      <c r="N46">
        <v>1.04</v>
      </c>
      <c r="O46">
        <v>0.38</v>
      </c>
      <c r="P46">
        <v>-0.08</v>
      </c>
      <c r="Q46">
        <v>0.31</v>
      </c>
      <c r="R46">
        <v>0.75</v>
      </c>
      <c r="S46">
        <v>0.48</v>
      </c>
      <c r="T46">
        <v>0.45</v>
      </c>
      <c r="U46">
        <v>-0.75</v>
      </c>
      <c r="V46">
        <v>-0.99</v>
      </c>
      <c r="W46" t="s">
        <v>67</v>
      </c>
    </row>
    <row r="47" spans="1:23" x14ac:dyDescent="0.25">
      <c r="A47" s="5" t="s">
        <v>116</v>
      </c>
      <c r="B47" s="5" t="s">
        <v>117</v>
      </c>
      <c r="C47">
        <v>154.19</v>
      </c>
      <c r="D47">
        <v>126.77</v>
      </c>
      <c r="E47">
        <v>109.27</v>
      </c>
      <c r="F47">
        <v>89.62</v>
      </c>
      <c r="G47">
        <v>78.5</v>
      </c>
      <c r="H47">
        <v>66.08</v>
      </c>
      <c r="I47">
        <v>59.82</v>
      </c>
      <c r="J47">
        <v>57.3</v>
      </c>
      <c r="K47">
        <v>47.96</v>
      </c>
      <c r="L47">
        <v>40.659999999999997</v>
      </c>
      <c r="M47">
        <v>36.54</v>
      </c>
      <c r="N47">
        <v>35.409999999999997</v>
      </c>
      <c r="O47">
        <v>30.69</v>
      </c>
      <c r="P47">
        <v>28.71</v>
      </c>
      <c r="Q47">
        <v>26.34</v>
      </c>
      <c r="R47">
        <v>22.72</v>
      </c>
      <c r="S47">
        <v>18.71</v>
      </c>
      <c r="T47">
        <v>15.76</v>
      </c>
      <c r="U47">
        <v>11.74</v>
      </c>
      <c r="V47">
        <v>8.83</v>
      </c>
      <c r="W47" t="s">
        <v>67</v>
      </c>
    </row>
    <row r="48" spans="1:23" x14ac:dyDescent="0.25">
      <c r="A48" s="5" t="s">
        <v>118</v>
      </c>
      <c r="B48" s="5" t="s">
        <v>119</v>
      </c>
      <c r="C48">
        <v>1707</v>
      </c>
      <c r="D48">
        <v>1456</v>
      </c>
      <c r="E48">
        <v>1229</v>
      </c>
      <c r="F48">
        <v>1031</v>
      </c>
      <c r="G48">
        <v>952</v>
      </c>
      <c r="H48">
        <v>874</v>
      </c>
      <c r="I48">
        <v>819</v>
      </c>
      <c r="J48">
        <v>681</v>
      </c>
      <c r="K48">
        <v>585</v>
      </c>
      <c r="L48">
        <v>538</v>
      </c>
      <c r="M48">
        <v>507</v>
      </c>
      <c r="N48">
        <v>482</v>
      </c>
      <c r="O48">
        <v>411</v>
      </c>
      <c r="P48">
        <v>383</v>
      </c>
      <c r="Q48">
        <v>339</v>
      </c>
      <c r="R48">
        <v>285</v>
      </c>
      <c r="S48">
        <v>278</v>
      </c>
      <c r="T48">
        <v>281</v>
      </c>
      <c r="U48">
        <v>233</v>
      </c>
      <c r="V48">
        <v>149</v>
      </c>
      <c r="W48" t="s">
        <v>67</v>
      </c>
    </row>
    <row r="49" spans="1:23" x14ac:dyDescent="0.25">
      <c r="A49" s="5" t="s">
        <v>120</v>
      </c>
      <c r="B49" s="5" t="s">
        <v>121</v>
      </c>
      <c r="C49">
        <v>115.8</v>
      </c>
      <c r="D49">
        <v>102.7</v>
      </c>
      <c r="E49">
        <v>86.2</v>
      </c>
      <c r="F49">
        <v>70.599999999999994</v>
      </c>
      <c r="G49">
        <v>63.2</v>
      </c>
      <c r="H49">
        <v>55</v>
      </c>
      <c r="I49">
        <v>51.8</v>
      </c>
      <c r="J49">
        <v>42.8</v>
      </c>
      <c r="K49">
        <v>36.700000000000003</v>
      </c>
      <c r="L49">
        <v>32.700000000000003</v>
      </c>
      <c r="M49">
        <v>29.3</v>
      </c>
      <c r="N49">
        <v>27.4</v>
      </c>
      <c r="O49">
        <v>21.8</v>
      </c>
      <c r="P49">
        <v>20.5</v>
      </c>
      <c r="Q49">
        <v>17.5</v>
      </c>
      <c r="R49">
        <v>15.4</v>
      </c>
      <c r="S49">
        <v>13.2</v>
      </c>
      <c r="T49">
        <v>12.8</v>
      </c>
      <c r="U49">
        <v>10.7</v>
      </c>
      <c r="V49">
        <v>6.8</v>
      </c>
      <c r="W49" t="s">
        <v>67</v>
      </c>
    </row>
    <row r="50" spans="1:23" x14ac:dyDescent="0.25">
      <c r="A50" s="5" t="s">
        <v>122</v>
      </c>
      <c r="B50" s="5" t="s">
        <v>123</v>
      </c>
      <c r="C50">
        <v>67838</v>
      </c>
      <c r="D50">
        <v>70536</v>
      </c>
      <c r="E50">
        <v>70138</v>
      </c>
      <c r="F50">
        <v>68477</v>
      </c>
      <c r="G50">
        <v>66387</v>
      </c>
      <c r="H50">
        <v>62929</v>
      </c>
      <c r="I50">
        <v>63248</v>
      </c>
      <c r="J50">
        <v>62849</v>
      </c>
      <c r="K50">
        <v>62735</v>
      </c>
      <c r="L50">
        <v>60781</v>
      </c>
      <c r="M50">
        <v>57791</v>
      </c>
      <c r="N50">
        <v>56846</v>
      </c>
      <c r="O50">
        <v>53041</v>
      </c>
      <c r="P50">
        <v>53525</v>
      </c>
      <c r="Q50">
        <v>51622</v>
      </c>
      <c r="R50">
        <v>54035</v>
      </c>
      <c r="S50">
        <v>47482</v>
      </c>
      <c r="T50">
        <v>45552</v>
      </c>
      <c r="U50">
        <v>45923</v>
      </c>
      <c r="V50">
        <v>45638</v>
      </c>
      <c r="W50" t="s">
        <v>67</v>
      </c>
    </row>
    <row r="51" spans="1:23" x14ac:dyDescent="0.25">
      <c r="A51" s="5" t="s">
        <v>124</v>
      </c>
      <c r="B51" s="5" t="s">
        <v>125</v>
      </c>
      <c r="C51">
        <v>232387</v>
      </c>
      <c r="D51">
        <v>245419</v>
      </c>
      <c r="E51">
        <v>262378</v>
      </c>
      <c r="F51">
        <v>369059</v>
      </c>
      <c r="G51">
        <v>243761</v>
      </c>
      <c r="H51">
        <v>344094</v>
      </c>
      <c r="I51">
        <v>328694</v>
      </c>
      <c r="J51">
        <v>348752</v>
      </c>
      <c r="K51">
        <v>346838</v>
      </c>
      <c r="L51">
        <v>325279</v>
      </c>
      <c r="M51">
        <v>164947</v>
      </c>
      <c r="N51">
        <v>196473</v>
      </c>
      <c r="O51">
        <v>208029</v>
      </c>
      <c r="P51">
        <v>221409</v>
      </c>
      <c r="Q51">
        <v>370206</v>
      </c>
      <c r="R51">
        <v>385964</v>
      </c>
      <c r="S51">
        <v>350719</v>
      </c>
      <c r="T51">
        <v>308896</v>
      </c>
      <c r="U51">
        <v>303433</v>
      </c>
      <c r="V51">
        <v>1440000</v>
      </c>
      <c r="W51" t="s">
        <v>67</v>
      </c>
    </row>
    <row r="52" spans="1:23" x14ac:dyDescent="0.25">
      <c r="A52" s="5" t="s">
        <v>126</v>
      </c>
      <c r="B52" s="5" t="s">
        <v>127</v>
      </c>
      <c r="C52" t="s">
        <v>67</v>
      </c>
      <c r="D52" t="s">
        <v>67</v>
      </c>
      <c r="E52" t="s">
        <v>67</v>
      </c>
      <c r="F52" t="s">
        <v>67</v>
      </c>
      <c r="G52" t="s">
        <v>67</v>
      </c>
      <c r="H52" t="s">
        <v>67</v>
      </c>
      <c r="I52" t="s">
        <v>67</v>
      </c>
      <c r="J52" t="s">
        <v>67</v>
      </c>
      <c r="K52" t="s">
        <v>67</v>
      </c>
      <c r="L52" t="s">
        <v>67</v>
      </c>
      <c r="M52" t="s">
        <v>67</v>
      </c>
      <c r="N52" t="s">
        <v>67</v>
      </c>
      <c r="O52" t="s">
        <v>67</v>
      </c>
      <c r="P52" t="s">
        <v>67</v>
      </c>
      <c r="Q52" t="s">
        <v>67</v>
      </c>
      <c r="R52" t="s">
        <v>67</v>
      </c>
      <c r="S52" t="s">
        <v>67</v>
      </c>
      <c r="T52" t="s">
        <v>67</v>
      </c>
      <c r="U52" t="s">
        <v>67</v>
      </c>
      <c r="V52" t="s">
        <v>67</v>
      </c>
      <c r="W52" t="s">
        <v>67</v>
      </c>
    </row>
    <row r="53" spans="1:23" x14ac:dyDescent="0.25">
      <c r="A53" s="5" t="s">
        <v>128</v>
      </c>
      <c r="B53" s="5" t="s">
        <v>129</v>
      </c>
      <c r="C53">
        <v>83245</v>
      </c>
      <c r="D53">
        <v>90041</v>
      </c>
      <c r="E53">
        <v>101709</v>
      </c>
      <c r="F53">
        <v>100097</v>
      </c>
      <c r="G53">
        <v>84874</v>
      </c>
      <c r="H53">
        <v>74371</v>
      </c>
      <c r="I53">
        <v>57387</v>
      </c>
      <c r="J53">
        <v>62408</v>
      </c>
      <c r="K53">
        <v>67179</v>
      </c>
      <c r="L53">
        <v>51673</v>
      </c>
      <c r="M53">
        <v>48521</v>
      </c>
      <c r="N53">
        <v>68672</v>
      </c>
      <c r="O53">
        <v>78102</v>
      </c>
      <c r="P53">
        <v>79634</v>
      </c>
      <c r="Q53">
        <v>85546</v>
      </c>
      <c r="R53">
        <v>82807</v>
      </c>
      <c r="S53">
        <v>70504</v>
      </c>
      <c r="T53">
        <v>54448</v>
      </c>
      <c r="U53">
        <v>51502</v>
      </c>
      <c r="V53">
        <v>64430</v>
      </c>
      <c r="W53" t="s">
        <v>67</v>
      </c>
    </row>
    <row r="54" spans="1:23" x14ac:dyDescent="0.25">
      <c r="A54" s="5" t="s">
        <v>130</v>
      </c>
      <c r="B54" s="5" t="s">
        <v>131</v>
      </c>
      <c r="C54">
        <v>31.6</v>
      </c>
      <c r="D54">
        <v>26.7</v>
      </c>
      <c r="E54">
        <v>28.9</v>
      </c>
      <c r="F54">
        <v>20.3</v>
      </c>
      <c r="G54">
        <v>34</v>
      </c>
      <c r="H54">
        <v>20.2</v>
      </c>
      <c r="I54">
        <v>21</v>
      </c>
      <c r="J54">
        <v>16.3</v>
      </c>
      <c r="K54">
        <v>13.6</v>
      </c>
      <c r="L54">
        <v>18.7</v>
      </c>
      <c r="M54">
        <v>16.5</v>
      </c>
      <c r="N54">
        <v>7.4</v>
      </c>
      <c r="O54">
        <v>9.6999999999999993</v>
      </c>
      <c r="P54">
        <v>16.2</v>
      </c>
      <c r="Q54">
        <v>22.7</v>
      </c>
      <c r="R54">
        <v>20</v>
      </c>
      <c r="S54">
        <v>12.4</v>
      </c>
      <c r="T54">
        <v>9</v>
      </c>
      <c r="U54">
        <v>21.5</v>
      </c>
      <c r="V54">
        <v>43.5</v>
      </c>
      <c r="W54" t="s">
        <v>67</v>
      </c>
    </row>
    <row r="55" spans="1:23" x14ac:dyDescent="0.25">
      <c r="A55" s="5" t="s">
        <v>132</v>
      </c>
      <c r="B55" s="5" t="s">
        <v>133</v>
      </c>
      <c r="C55">
        <v>7.38</v>
      </c>
      <c r="D55">
        <v>6.9</v>
      </c>
      <c r="E55">
        <v>8.18</v>
      </c>
      <c r="F55">
        <v>5.43</v>
      </c>
      <c r="G55">
        <v>8.01</v>
      </c>
      <c r="H55">
        <v>4.37</v>
      </c>
      <c r="I55">
        <v>3.71</v>
      </c>
      <c r="J55">
        <v>2.92</v>
      </c>
      <c r="K55">
        <v>2.63</v>
      </c>
      <c r="L55">
        <v>2.97</v>
      </c>
      <c r="M55">
        <v>2.58</v>
      </c>
      <c r="N55">
        <v>1.55</v>
      </c>
      <c r="O55">
        <v>2.08</v>
      </c>
      <c r="P55">
        <v>3.56</v>
      </c>
      <c r="Q55">
        <v>5.23</v>
      </c>
      <c r="R55">
        <v>4.3099999999999996</v>
      </c>
      <c r="S55">
        <v>2.4900000000000002</v>
      </c>
      <c r="T55">
        <v>1.59</v>
      </c>
      <c r="U55">
        <v>3.66</v>
      </c>
      <c r="V55">
        <v>1.86</v>
      </c>
      <c r="W55" t="s">
        <v>67</v>
      </c>
    </row>
    <row r="56" spans="1:23" x14ac:dyDescent="0.25">
      <c r="A56" s="5" t="s">
        <v>134</v>
      </c>
      <c r="B56" s="5" t="s">
        <v>135</v>
      </c>
      <c r="C56">
        <v>3.42</v>
      </c>
      <c r="D56">
        <v>3.16</v>
      </c>
      <c r="E56">
        <v>4.0999999999999996</v>
      </c>
      <c r="F56">
        <v>2.99</v>
      </c>
      <c r="G56">
        <v>4.6100000000000003</v>
      </c>
      <c r="H56">
        <v>2.66</v>
      </c>
      <c r="I56">
        <v>2.27</v>
      </c>
      <c r="J56">
        <v>1.97</v>
      </c>
      <c r="K56">
        <v>1.68</v>
      </c>
      <c r="L56">
        <v>1.81</v>
      </c>
      <c r="M56">
        <v>1.55</v>
      </c>
      <c r="N56">
        <v>0.99</v>
      </c>
      <c r="O56">
        <v>1.39</v>
      </c>
      <c r="P56">
        <v>2.4500000000000002</v>
      </c>
      <c r="Q56">
        <v>3.73</v>
      </c>
      <c r="R56">
        <v>3.15</v>
      </c>
      <c r="S56">
        <v>1.86</v>
      </c>
      <c r="T56">
        <v>1.2</v>
      </c>
      <c r="U56">
        <v>2.59</v>
      </c>
      <c r="V56">
        <v>4.55</v>
      </c>
      <c r="W56" t="s">
        <v>67</v>
      </c>
    </row>
    <row r="57" spans="1:23" x14ac:dyDescent="0.25">
      <c r="A57" s="5" t="s">
        <v>136</v>
      </c>
      <c r="B57" s="5" t="s">
        <v>137</v>
      </c>
      <c r="C57">
        <v>30.39</v>
      </c>
      <c r="D57">
        <v>64.05</v>
      </c>
      <c r="E57">
        <v>66.69</v>
      </c>
      <c r="F57">
        <v>122.92</v>
      </c>
      <c r="G57">
        <v>18.73</v>
      </c>
      <c r="H57">
        <v>364.71</v>
      </c>
      <c r="I57">
        <v>-256.31</v>
      </c>
      <c r="J57">
        <v>8.65</v>
      </c>
      <c r="K57">
        <v>7.42</v>
      </c>
      <c r="L57">
        <v>-38.270000000000003</v>
      </c>
      <c r="M57">
        <v>25.41</v>
      </c>
      <c r="N57">
        <v>5.72</v>
      </c>
      <c r="O57">
        <v>20.11</v>
      </c>
      <c r="P57">
        <v>-154.38</v>
      </c>
      <c r="Q57">
        <v>51.72</v>
      </c>
      <c r="R57">
        <v>15.54</v>
      </c>
      <c r="S57">
        <v>12.58</v>
      </c>
      <c r="T57">
        <v>7.52</v>
      </c>
      <c r="U57">
        <v>-8.48</v>
      </c>
      <c r="V57">
        <v>-9.99</v>
      </c>
      <c r="W57" t="s">
        <v>67</v>
      </c>
    </row>
    <row r="58" spans="1:23" x14ac:dyDescent="0.25">
      <c r="A58" s="5" t="s">
        <v>138</v>
      </c>
      <c r="B58" s="5" t="s">
        <v>139</v>
      </c>
      <c r="C58">
        <v>0.87</v>
      </c>
      <c r="D58">
        <v>1.08</v>
      </c>
      <c r="E58">
        <v>0.88</v>
      </c>
      <c r="F58">
        <v>1.25</v>
      </c>
      <c r="G58">
        <v>0.81</v>
      </c>
      <c r="H58">
        <v>1.24</v>
      </c>
      <c r="I58">
        <v>1.47</v>
      </c>
      <c r="J58">
        <v>1.58</v>
      </c>
      <c r="K58">
        <v>1.92</v>
      </c>
      <c r="L58">
        <v>1.84</v>
      </c>
      <c r="M58">
        <v>2.02</v>
      </c>
      <c r="N58">
        <v>3.37</v>
      </c>
      <c r="O58">
        <v>2.62</v>
      </c>
      <c r="P58">
        <v>1.52</v>
      </c>
      <c r="Q58">
        <v>1.04</v>
      </c>
      <c r="R58">
        <v>1.1399999999999999</v>
      </c>
      <c r="S58">
        <v>1.84</v>
      </c>
      <c r="T58">
        <v>2.44</v>
      </c>
      <c r="U58" t="s">
        <v>67</v>
      </c>
      <c r="V58" t="s">
        <v>67</v>
      </c>
      <c r="W58" t="s">
        <v>67</v>
      </c>
    </row>
    <row r="59" spans="1:23" x14ac:dyDescent="0.25">
      <c r="A59" s="5" t="s">
        <v>140</v>
      </c>
      <c r="B59" s="5" t="s">
        <v>141</v>
      </c>
      <c r="C59">
        <v>3.2</v>
      </c>
      <c r="D59">
        <v>3.7</v>
      </c>
      <c r="E59">
        <v>3.5</v>
      </c>
      <c r="F59">
        <v>4.9000000000000004</v>
      </c>
      <c r="G59">
        <v>2.9</v>
      </c>
      <c r="H59">
        <v>5</v>
      </c>
      <c r="I59">
        <v>4.8</v>
      </c>
      <c r="J59">
        <v>6.1</v>
      </c>
      <c r="K59">
        <v>7.4</v>
      </c>
      <c r="L59">
        <v>5.3</v>
      </c>
      <c r="M59">
        <v>6.1</v>
      </c>
      <c r="N59">
        <v>13.6</v>
      </c>
      <c r="O59">
        <v>10.3</v>
      </c>
      <c r="P59">
        <v>6.2</v>
      </c>
      <c r="Q59">
        <v>4.4000000000000004</v>
      </c>
      <c r="R59">
        <v>5</v>
      </c>
      <c r="S59">
        <v>8.1</v>
      </c>
      <c r="T59">
        <v>11.1</v>
      </c>
      <c r="U59">
        <v>4.7</v>
      </c>
      <c r="V59">
        <v>2.2999999999999998</v>
      </c>
      <c r="W59" t="s">
        <v>67</v>
      </c>
    </row>
    <row r="60" spans="1:23" x14ac:dyDescent="0.25">
      <c r="A60" s="5" t="s">
        <v>142</v>
      </c>
      <c r="B60" s="5" t="s">
        <v>143</v>
      </c>
      <c r="C60">
        <v>11.38</v>
      </c>
      <c r="D60">
        <v>12.06</v>
      </c>
      <c r="E60">
        <v>14.59</v>
      </c>
      <c r="F60">
        <v>14.95</v>
      </c>
      <c r="G60">
        <v>13.68</v>
      </c>
      <c r="H60">
        <v>13.18</v>
      </c>
      <c r="I60">
        <v>10.69</v>
      </c>
      <c r="J60">
        <v>12.11</v>
      </c>
      <c r="K60">
        <v>12.37</v>
      </c>
      <c r="L60">
        <v>9.66</v>
      </c>
      <c r="M60">
        <v>9.36</v>
      </c>
      <c r="N60">
        <v>13.43</v>
      </c>
      <c r="O60">
        <v>14.19</v>
      </c>
      <c r="P60">
        <v>15.12</v>
      </c>
      <c r="Q60">
        <v>16.47</v>
      </c>
      <c r="R60">
        <v>15.69</v>
      </c>
      <c r="S60">
        <v>15.01</v>
      </c>
      <c r="T60">
        <v>13.3</v>
      </c>
      <c r="U60">
        <v>12.02</v>
      </c>
      <c r="V60">
        <v>10.93</v>
      </c>
      <c r="W60">
        <v>26</v>
      </c>
    </row>
    <row r="61" spans="1:23" x14ac:dyDescent="0.25">
      <c r="A61" s="5" t="s">
        <v>144</v>
      </c>
      <c r="B61" s="5" t="s">
        <v>145</v>
      </c>
      <c r="C61">
        <v>24.52</v>
      </c>
      <c r="D61">
        <v>26.3</v>
      </c>
      <c r="E61">
        <v>29.14</v>
      </c>
      <c r="F61">
        <v>27.12</v>
      </c>
      <c r="G61">
        <v>23.77</v>
      </c>
      <c r="H61">
        <v>21.62</v>
      </c>
      <c r="I61">
        <v>17.46</v>
      </c>
      <c r="J61">
        <v>17.89</v>
      </c>
      <c r="K61">
        <v>19.37</v>
      </c>
      <c r="L61">
        <v>15.89</v>
      </c>
      <c r="M61">
        <v>15.61</v>
      </c>
      <c r="N61">
        <v>21.02</v>
      </c>
      <c r="O61">
        <v>21.3</v>
      </c>
      <c r="P61">
        <v>21.97</v>
      </c>
      <c r="Q61">
        <v>23.11</v>
      </c>
      <c r="R61">
        <v>21.45</v>
      </c>
      <c r="S61">
        <v>20.100000000000001</v>
      </c>
      <c r="T61">
        <v>17.63</v>
      </c>
      <c r="U61">
        <v>16.97</v>
      </c>
      <c r="V61">
        <v>4.46</v>
      </c>
      <c r="W61">
        <v>2.78</v>
      </c>
    </row>
    <row r="62" spans="1:23" x14ac:dyDescent="0.25">
      <c r="A62" s="5" t="s">
        <v>146</v>
      </c>
      <c r="B62" s="5" t="s">
        <v>147</v>
      </c>
      <c r="C62">
        <v>2.06</v>
      </c>
      <c r="D62">
        <v>2.2799999999999998</v>
      </c>
      <c r="E62">
        <v>2.66</v>
      </c>
      <c r="F62">
        <v>2.63</v>
      </c>
      <c r="G62">
        <v>2.33</v>
      </c>
      <c r="H62">
        <v>2.25</v>
      </c>
      <c r="I62">
        <v>1.82</v>
      </c>
      <c r="J62">
        <v>1.81</v>
      </c>
      <c r="K62">
        <v>2</v>
      </c>
      <c r="L62">
        <v>1.66</v>
      </c>
      <c r="M62">
        <v>1.64</v>
      </c>
      <c r="N62">
        <v>2.27</v>
      </c>
      <c r="O62">
        <v>2.54</v>
      </c>
      <c r="P62">
        <v>2.58</v>
      </c>
      <c r="Q62">
        <v>2.7</v>
      </c>
      <c r="R62">
        <v>2.5499999999999998</v>
      </c>
      <c r="S62">
        <v>2.59</v>
      </c>
      <c r="T62">
        <v>2.4</v>
      </c>
      <c r="U62">
        <v>2.52</v>
      </c>
      <c r="V62">
        <v>2.68</v>
      </c>
      <c r="W62">
        <v>1.73</v>
      </c>
    </row>
    <row r="63" spans="1:23" x14ac:dyDescent="0.25">
      <c r="A63" s="5" t="s">
        <v>148</v>
      </c>
      <c r="B63" s="5" t="s">
        <v>148</v>
      </c>
      <c r="C63">
        <v>1.99</v>
      </c>
      <c r="D63">
        <v>2.23</v>
      </c>
      <c r="E63">
        <v>2.58</v>
      </c>
      <c r="F63">
        <v>2.6</v>
      </c>
      <c r="G63">
        <v>2.33</v>
      </c>
      <c r="H63">
        <v>2.2200000000000002</v>
      </c>
      <c r="I63">
        <v>1.78</v>
      </c>
      <c r="J63">
        <v>1.81</v>
      </c>
      <c r="K63">
        <v>2</v>
      </c>
      <c r="L63">
        <v>1.66</v>
      </c>
      <c r="M63">
        <v>1.64</v>
      </c>
      <c r="N63">
        <v>2.27</v>
      </c>
      <c r="O63">
        <v>2.54</v>
      </c>
      <c r="P63">
        <v>2.58</v>
      </c>
      <c r="Q63">
        <v>2.7</v>
      </c>
      <c r="R63">
        <v>2.5499999999999998</v>
      </c>
      <c r="S63">
        <v>2.59</v>
      </c>
      <c r="T63">
        <v>2.4</v>
      </c>
      <c r="U63">
        <v>2.52</v>
      </c>
      <c r="V63">
        <v>2.68</v>
      </c>
      <c r="W63">
        <v>1.73</v>
      </c>
    </row>
    <row r="64" spans="1:23" x14ac:dyDescent="0.25">
      <c r="A64" s="5" t="s">
        <v>149</v>
      </c>
      <c r="B64" s="5" t="s">
        <v>150</v>
      </c>
      <c r="C64">
        <v>41.59</v>
      </c>
      <c r="D64">
        <v>41.41</v>
      </c>
      <c r="E64">
        <v>40.68</v>
      </c>
      <c r="F64">
        <v>40.51</v>
      </c>
      <c r="G64">
        <v>41.09</v>
      </c>
      <c r="H64">
        <v>40.32</v>
      </c>
      <c r="I64">
        <v>41.89</v>
      </c>
      <c r="J64">
        <v>43.4</v>
      </c>
      <c r="K64">
        <v>43.81</v>
      </c>
      <c r="L64">
        <v>43.85</v>
      </c>
      <c r="M64">
        <v>45.14</v>
      </c>
      <c r="N64">
        <v>41.04</v>
      </c>
      <c r="O64">
        <v>41.91</v>
      </c>
      <c r="P64">
        <v>40.31</v>
      </c>
      <c r="Q64">
        <v>39.229999999999997</v>
      </c>
      <c r="R64">
        <v>41.7</v>
      </c>
      <c r="S64">
        <v>40.39</v>
      </c>
      <c r="T64">
        <v>44.91</v>
      </c>
      <c r="U64">
        <v>42.21</v>
      </c>
      <c r="V64">
        <v>98.3</v>
      </c>
      <c r="W64">
        <v>97.6</v>
      </c>
    </row>
    <row r="65" spans="1:23" x14ac:dyDescent="0.25">
      <c r="A65" s="5" t="s">
        <v>151</v>
      </c>
      <c r="B65" s="5" t="s">
        <v>152</v>
      </c>
      <c r="C65">
        <v>17.47</v>
      </c>
      <c r="D65">
        <v>18.5</v>
      </c>
      <c r="E65">
        <v>17.690000000000001</v>
      </c>
      <c r="F65">
        <v>17.38</v>
      </c>
      <c r="G65">
        <v>17</v>
      </c>
      <c r="H65">
        <v>16.850000000000001</v>
      </c>
      <c r="I65">
        <v>16.66</v>
      </c>
      <c r="J65">
        <v>14.92</v>
      </c>
      <c r="K65">
        <v>16.14</v>
      </c>
      <c r="L65">
        <v>17.22</v>
      </c>
      <c r="M65">
        <v>17.510000000000002</v>
      </c>
      <c r="N65">
        <v>16.93</v>
      </c>
      <c r="O65">
        <v>17.93</v>
      </c>
      <c r="P65">
        <v>17.09</v>
      </c>
      <c r="Q65">
        <v>16.38</v>
      </c>
      <c r="R65">
        <v>16.23</v>
      </c>
      <c r="S65">
        <v>17.239999999999998</v>
      </c>
      <c r="T65">
        <v>18.02</v>
      </c>
      <c r="U65">
        <v>20.99</v>
      </c>
      <c r="V65">
        <v>24.54</v>
      </c>
      <c r="W65">
        <v>6.67</v>
      </c>
    </row>
    <row r="66" spans="1:23" x14ac:dyDescent="0.25">
      <c r="A66" s="5" t="s">
        <v>153</v>
      </c>
      <c r="B66" s="5" t="s">
        <v>154</v>
      </c>
      <c r="C66">
        <v>82.53</v>
      </c>
      <c r="D66">
        <v>81.5</v>
      </c>
      <c r="E66">
        <v>82.31</v>
      </c>
      <c r="F66">
        <v>82.62</v>
      </c>
      <c r="G66">
        <v>83</v>
      </c>
      <c r="H66">
        <v>83.15</v>
      </c>
      <c r="I66">
        <v>83.34</v>
      </c>
      <c r="J66">
        <v>85.08</v>
      </c>
      <c r="K66">
        <v>83.86</v>
      </c>
      <c r="L66">
        <v>82.78</v>
      </c>
      <c r="M66">
        <v>82.49</v>
      </c>
      <c r="N66">
        <v>83.07</v>
      </c>
      <c r="O66">
        <v>82.07</v>
      </c>
      <c r="P66">
        <v>82.91</v>
      </c>
      <c r="Q66">
        <v>83.62</v>
      </c>
      <c r="R66">
        <v>83.77</v>
      </c>
      <c r="S66">
        <v>82.76</v>
      </c>
      <c r="T66">
        <v>81.98</v>
      </c>
      <c r="U66">
        <v>79.010000000000005</v>
      </c>
      <c r="V66">
        <v>75.459999999999994</v>
      </c>
      <c r="W66">
        <v>93.33</v>
      </c>
    </row>
    <row r="67" spans="1:23" x14ac:dyDescent="0.25">
      <c r="A67" s="5" t="s">
        <v>155</v>
      </c>
      <c r="B67" s="5" t="s">
        <v>156</v>
      </c>
      <c r="C67">
        <v>472.35</v>
      </c>
      <c r="D67">
        <v>440.57</v>
      </c>
      <c r="E67">
        <v>465.28</v>
      </c>
      <c r="F67">
        <v>475.25</v>
      </c>
      <c r="G67">
        <v>488.2</v>
      </c>
      <c r="H67">
        <v>493.31</v>
      </c>
      <c r="I67">
        <v>500.25</v>
      </c>
      <c r="J67">
        <v>570.16999999999996</v>
      </c>
      <c r="K67">
        <v>519.77</v>
      </c>
      <c r="L67">
        <v>480.61</v>
      </c>
      <c r="M67">
        <v>471.21</v>
      </c>
      <c r="N67">
        <v>490.67</v>
      </c>
      <c r="O67">
        <v>457.65</v>
      </c>
      <c r="P67">
        <v>485.03</v>
      </c>
      <c r="Q67">
        <v>510.34</v>
      </c>
      <c r="R67">
        <v>516.22</v>
      </c>
      <c r="S67">
        <v>480.17</v>
      </c>
      <c r="T67">
        <v>454.87</v>
      </c>
      <c r="U67">
        <v>376.45</v>
      </c>
      <c r="V67">
        <v>307.52</v>
      </c>
      <c r="W67">
        <v>1399</v>
      </c>
    </row>
    <row r="68" spans="1:23" x14ac:dyDescent="0.25">
      <c r="A68" s="5"/>
      <c r="B68" s="5"/>
    </row>
    <row r="69" spans="1:23" x14ac:dyDescent="0.25">
      <c r="A69" s="5" t="s">
        <v>157</v>
      </c>
      <c r="B69" s="5" t="s">
        <v>158</v>
      </c>
      <c r="C69">
        <v>41.59</v>
      </c>
      <c r="D69">
        <v>41.4</v>
      </c>
      <c r="E69">
        <v>40.69</v>
      </c>
      <c r="F69">
        <v>40.51</v>
      </c>
      <c r="G69">
        <v>41.09</v>
      </c>
      <c r="H69">
        <v>40.31</v>
      </c>
      <c r="I69">
        <v>41.89</v>
      </c>
      <c r="J69">
        <v>43.41</v>
      </c>
      <c r="K69">
        <v>43.81</v>
      </c>
      <c r="L69">
        <v>43.85</v>
      </c>
      <c r="M69">
        <v>45.13</v>
      </c>
      <c r="N69">
        <v>41.05</v>
      </c>
      <c r="O69">
        <v>41.92</v>
      </c>
      <c r="P69">
        <v>40.31</v>
      </c>
      <c r="Q69">
        <v>39.22</v>
      </c>
      <c r="R69">
        <v>41.7</v>
      </c>
      <c r="S69">
        <v>40.39</v>
      </c>
      <c r="T69">
        <v>44.91</v>
      </c>
      <c r="U69">
        <v>42.21</v>
      </c>
      <c r="V69">
        <v>98.3</v>
      </c>
    </row>
    <row r="70" spans="1:23" x14ac:dyDescent="0.25">
      <c r="A70" s="5" t="s">
        <v>159</v>
      </c>
      <c r="B70" s="5" t="s">
        <v>160</v>
      </c>
      <c r="C70">
        <v>1136.8</v>
      </c>
      <c r="D70">
        <v>1219.53</v>
      </c>
      <c r="E70">
        <v>1291.32</v>
      </c>
      <c r="F70">
        <v>1201.4000000000001</v>
      </c>
      <c r="G70">
        <v>1052.08</v>
      </c>
      <c r="H70">
        <v>957.29</v>
      </c>
      <c r="I70">
        <v>770.49</v>
      </c>
      <c r="J70">
        <v>734.02</v>
      </c>
      <c r="K70">
        <v>795.55</v>
      </c>
      <c r="L70">
        <v>652.58000000000004</v>
      </c>
      <c r="M70">
        <v>642.29999999999995</v>
      </c>
      <c r="N70">
        <v>864.23</v>
      </c>
      <c r="O70">
        <v>874.66</v>
      </c>
      <c r="P70">
        <v>902.37</v>
      </c>
      <c r="Q70">
        <v>941.56</v>
      </c>
      <c r="R70">
        <v>874.07</v>
      </c>
      <c r="S70">
        <v>813.28</v>
      </c>
      <c r="T70">
        <v>714.95</v>
      </c>
      <c r="U70">
        <v>685.71</v>
      </c>
      <c r="V70">
        <v>180.79</v>
      </c>
    </row>
    <row r="71" spans="1:23" x14ac:dyDescent="0.25">
      <c r="A71" s="5" t="s">
        <v>161</v>
      </c>
      <c r="B71" s="5" t="s">
        <v>162</v>
      </c>
      <c r="C71">
        <v>1394.4</v>
      </c>
      <c r="D71">
        <v>1462.33</v>
      </c>
      <c r="E71">
        <v>1666.32</v>
      </c>
      <c r="F71">
        <v>1589.06</v>
      </c>
      <c r="G71">
        <v>1423.18</v>
      </c>
      <c r="H71">
        <v>1288.6600000000001</v>
      </c>
      <c r="I71">
        <v>1060.6600000000001</v>
      </c>
      <c r="J71">
        <v>1032.82</v>
      </c>
      <c r="K71">
        <v>1026.32</v>
      </c>
      <c r="L71">
        <v>868.54</v>
      </c>
      <c r="M71">
        <v>887.73</v>
      </c>
      <c r="N71">
        <v>1164.49</v>
      </c>
      <c r="O71">
        <v>1231.6099999999999</v>
      </c>
      <c r="P71">
        <v>1423.08</v>
      </c>
      <c r="Q71">
        <v>1519.48</v>
      </c>
      <c r="R71">
        <v>1455.56</v>
      </c>
      <c r="S71">
        <v>1298.76</v>
      </c>
      <c r="T71">
        <v>1149.53</v>
      </c>
      <c r="U71">
        <v>1080</v>
      </c>
      <c r="V71">
        <v>-41.43</v>
      </c>
    </row>
    <row r="72" spans="1:23" x14ac:dyDescent="0.25">
      <c r="A72" s="5" t="s">
        <v>163</v>
      </c>
      <c r="B72" s="5" t="s">
        <v>164</v>
      </c>
      <c r="C72">
        <v>0.17</v>
      </c>
      <c r="D72">
        <v>0.18</v>
      </c>
      <c r="E72">
        <v>0.2</v>
      </c>
      <c r="F72">
        <v>0.22</v>
      </c>
      <c r="G72">
        <v>0.22</v>
      </c>
      <c r="H72">
        <v>0.23</v>
      </c>
      <c r="I72">
        <v>0.23</v>
      </c>
      <c r="J72">
        <v>0.25</v>
      </c>
      <c r="K72">
        <v>0.25</v>
      </c>
      <c r="L72">
        <v>0.25</v>
      </c>
      <c r="M72">
        <v>0.25</v>
      </c>
      <c r="N72">
        <v>0.26</v>
      </c>
      <c r="O72">
        <v>0.28999999999999998</v>
      </c>
      <c r="P72">
        <v>0.28999999999999998</v>
      </c>
      <c r="Q72">
        <v>0.28999999999999998</v>
      </c>
      <c r="R72">
        <v>0.28999999999999998</v>
      </c>
      <c r="S72">
        <v>0.32</v>
      </c>
      <c r="T72">
        <v>0.34</v>
      </c>
      <c r="U72">
        <v>0.37</v>
      </c>
      <c r="V72">
        <v>1.48</v>
      </c>
    </row>
    <row r="73" spans="1:23" x14ac:dyDescent="0.25">
      <c r="A73" s="5" t="s">
        <v>165</v>
      </c>
      <c r="B73" s="5" t="s">
        <v>166</v>
      </c>
      <c r="C73">
        <v>58.41</v>
      </c>
      <c r="D73">
        <v>58.58</v>
      </c>
      <c r="E73">
        <v>59.33</v>
      </c>
      <c r="F73">
        <v>59.49</v>
      </c>
      <c r="G73">
        <v>58.91</v>
      </c>
      <c r="H73">
        <v>59.69</v>
      </c>
      <c r="I73">
        <v>58.11</v>
      </c>
      <c r="J73">
        <v>56.59</v>
      </c>
      <c r="K73">
        <v>56.17</v>
      </c>
      <c r="L73">
        <v>56.15</v>
      </c>
      <c r="M73">
        <v>54.85</v>
      </c>
      <c r="N73">
        <v>58.98</v>
      </c>
      <c r="O73">
        <v>58.11</v>
      </c>
      <c r="P73">
        <v>59.69</v>
      </c>
      <c r="Q73">
        <v>60.76</v>
      </c>
      <c r="R73">
        <v>58.3</v>
      </c>
      <c r="S73">
        <v>59.61</v>
      </c>
      <c r="T73">
        <v>55.09</v>
      </c>
      <c r="U73">
        <v>57.79</v>
      </c>
      <c r="V73">
        <v>1.7</v>
      </c>
    </row>
    <row r="74" spans="1:23" x14ac:dyDescent="0.25">
      <c r="A74" s="5" t="s">
        <v>167</v>
      </c>
      <c r="B74" s="5" t="s">
        <v>168</v>
      </c>
      <c r="C74">
        <v>1.99</v>
      </c>
      <c r="D74">
        <v>2.23</v>
      </c>
      <c r="E74">
        <v>2.58</v>
      </c>
      <c r="F74">
        <v>2.6</v>
      </c>
      <c r="G74">
        <v>2.33</v>
      </c>
      <c r="H74">
        <v>2.2200000000000002</v>
      </c>
      <c r="I74">
        <v>1.78</v>
      </c>
      <c r="J74">
        <v>1.81</v>
      </c>
      <c r="K74">
        <v>2</v>
      </c>
      <c r="L74">
        <v>1.66</v>
      </c>
      <c r="M74">
        <v>1.64</v>
      </c>
      <c r="N74">
        <v>2.27</v>
      </c>
      <c r="O74">
        <v>2.5499999999999998</v>
      </c>
      <c r="P74">
        <v>2.58</v>
      </c>
      <c r="Q74">
        <v>2.7</v>
      </c>
      <c r="R74">
        <v>2.5499999999999998</v>
      </c>
      <c r="S74">
        <v>2.59</v>
      </c>
      <c r="T74">
        <v>2.4</v>
      </c>
      <c r="U74">
        <v>2.52</v>
      </c>
      <c r="V74">
        <v>2.68</v>
      </c>
    </row>
    <row r="75" spans="1:23" x14ac:dyDescent="0.25">
      <c r="A75" s="5" t="s">
        <v>169</v>
      </c>
      <c r="B75" s="5" t="s">
        <v>170</v>
      </c>
      <c r="C75">
        <v>3.3</v>
      </c>
      <c r="D75">
        <v>3.71</v>
      </c>
      <c r="E75">
        <v>4.67</v>
      </c>
      <c r="F75">
        <v>5.16</v>
      </c>
      <c r="G75">
        <v>4.8</v>
      </c>
      <c r="H75">
        <v>4.22</v>
      </c>
      <c r="I75">
        <v>3.68</v>
      </c>
      <c r="J75">
        <v>3.75</v>
      </c>
      <c r="K75">
        <v>3.78</v>
      </c>
      <c r="L75">
        <v>3.21</v>
      </c>
      <c r="M75">
        <v>3.6</v>
      </c>
      <c r="N75">
        <v>4.88</v>
      </c>
      <c r="O75">
        <v>5.4</v>
      </c>
      <c r="P75">
        <v>5.39</v>
      </c>
      <c r="Q75">
        <v>7.09</v>
      </c>
      <c r="R75">
        <v>6.38</v>
      </c>
      <c r="S75">
        <v>5.46</v>
      </c>
      <c r="T75">
        <v>6.13</v>
      </c>
      <c r="U75">
        <v>6.69</v>
      </c>
      <c r="V75" t="s">
        <v>67</v>
      </c>
    </row>
    <row r="76" spans="1:23" x14ac:dyDescent="0.25">
      <c r="A76" s="5" t="s">
        <v>171</v>
      </c>
      <c r="B76" s="5" t="s">
        <v>172</v>
      </c>
      <c r="C76">
        <v>29.92</v>
      </c>
      <c r="D76">
        <v>31.57</v>
      </c>
      <c r="E76">
        <v>29.82</v>
      </c>
      <c r="F76">
        <v>29.22</v>
      </c>
      <c r="G76">
        <v>28.86</v>
      </c>
      <c r="H76">
        <v>28.24</v>
      </c>
      <c r="I76">
        <v>28.67</v>
      </c>
      <c r="J76">
        <v>26.37</v>
      </c>
      <c r="K76">
        <v>28.73</v>
      </c>
      <c r="L76">
        <v>30.68</v>
      </c>
      <c r="M76">
        <v>31.91</v>
      </c>
      <c r="N76">
        <v>28.71</v>
      </c>
      <c r="O76">
        <v>30.87</v>
      </c>
      <c r="P76">
        <v>28.63</v>
      </c>
      <c r="Q76">
        <v>26.96</v>
      </c>
      <c r="R76">
        <v>27.84</v>
      </c>
      <c r="S76">
        <v>28.91</v>
      </c>
      <c r="T76">
        <v>32.72</v>
      </c>
      <c r="U76">
        <v>36.32</v>
      </c>
      <c r="V76">
        <v>1439.34</v>
      </c>
    </row>
    <row r="77" spans="1:23" x14ac:dyDescent="0.25">
      <c r="A77" s="5" t="s">
        <v>173</v>
      </c>
      <c r="B77" s="5" t="s">
        <v>174</v>
      </c>
      <c r="C77">
        <v>159.75</v>
      </c>
      <c r="D77">
        <v>148.08000000000001</v>
      </c>
      <c r="E77">
        <v>141.72999999999999</v>
      </c>
      <c r="F77">
        <v>121.07</v>
      </c>
      <c r="G77">
        <v>119.1</v>
      </c>
      <c r="H77">
        <v>138.71</v>
      </c>
      <c r="I77">
        <v>125.53</v>
      </c>
      <c r="J77">
        <v>134.66</v>
      </c>
      <c r="K77">
        <v>137.57</v>
      </c>
      <c r="L77">
        <v>141.41</v>
      </c>
      <c r="M77">
        <v>121.55</v>
      </c>
      <c r="N77">
        <v>110.3</v>
      </c>
      <c r="O77">
        <v>124.7</v>
      </c>
      <c r="P77">
        <v>165.08</v>
      </c>
      <c r="Q77">
        <v>101.69</v>
      </c>
      <c r="R77">
        <v>124.24</v>
      </c>
      <c r="S77">
        <v>166.21</v>
      </c>
      <c r="T77">
        <v>121.08</v>
      </c>
      <c r="U77">
        <v>104.1</v>
      </c>
      <c r="V77" t="s">
        <v>67</v>
      </c>
    </row>
    <row r="78" spans="1:23" x14ac:dyDescent="0.25">
      <c r="A78" s="5" t="s">
        <v>175</v>
      </c>
      <c r="B78" s="5" t="s">
        <v>176</v>
      </c>
      <c r="C78">
        <v>1408.5764999999999</v>
      </c>
      <c r="D78">
        <v>2968.7175000000002</v>
      </c>
      <c r="E78">
        <v>2955.0338999999999</v>
      </c>
      <c r="F78">
        <v>5446.5852000000004</v>
      </c>
      <c r="G78">
        <v>828.98979999999995</v>
      </c>
      <c r="H78">
        <v>16142.0646</v>
      </c>
      <c r="I78">
        <v>-11303.271000000001</v>
      </c>
      <c r="J78">
        <v>355.08249999999998</v>
      </c>
      <c r="K78">
        <v>304.59100000000001</v>
      </c>
      <c r="L78">
        <v>-1572.8969999999999</v>
      </c>
      <c r="M78">
        <v>1044.3510000000001</v>
      </c>
      <c r="N78">
        <v>235.09200000000001</v>
      </c>
      <c r="O78">
        <v>826.52099999999996</v>
      </c>
      <c r="P78">
        <v>-6345.018</v>
      </c>
      <c r="Q78">
        <v>2110.1759999999999</v>
      </c>
      <c r="R78">
        <v>634.03199999999993</v>
      </c>
      <c r="S78">
        <v>509.49</v>
      </c>
      <c r="T78">
        <v>304.56</v>
      </c>
      <c r="U78">
        <v>-343.44</v>
      </c>
      <c r="V78">
        <v>-404.59500000000003</v>
      </c>
    </row>
    <row r="79" spans="1:23" x14ac:dyDescent="0.25">
      <c r="A79" s="5" t="s">
        <v>177</v>
      </c>
      <c r="B79" s="5" t="s">
        <v>178</v>
      </c>
      <c r="C79">
        <v>0</v>
      </c>
      <c r="D79">
        <v>-2.0399999999999991</v>
      </c>
      <c r="E79">
        <v>0</v>
      </c>
      <c r="F79">
        <v>-5.0000000000004263E-2</v>
      </c>
      <c r="G79">
        <v>0</v>
      </c>
      <c r="H79">
        <v>-0.15999999999999659</v>
      </c>
      <c r="I79">
        <v>-3.0500000000000038</v>
      </c>
      <c r="J79">
        <v>0</v>
      </c>
      <c r="K79">
        <v>5.0000000000004263E-2</v>
      </c>
      <c r="L79">
        <v>0</v>
      </c>
      <c r="M79">
        <v>0</v>
      </c>
      <c r="N79">
        <v>0</v>
      </c>
      <c r="O79">
        <v>0</v>
      </c>
      <c r="P79">
        <v>-0.30000000000000432</v>
      </c>
      <c r="Q79">
        <v>0</v>
      </c>
      <c r="R79">
        <v>-0.29999999999999721</v>
      </c>
      <c r="S79">
        <v>0</v>
      </c>
      <c r="T79">
        <v>0</v>
      </c>
      <c r="U79">
        <v>0</v>
      </c>
      <c r="V79" t="s">
        <v>67</v>
      </c>
    </row>
    <row r="80" spans="1:23" x14ac:dyDescent="0.25">
      <c r="A80" s="5" t="s">
        <v>179</v>
      </c>
      <c r="B80" s="5" t="s">
        <v>180</v>
      </c>
      <c r="C80">
        <v>16.28</v>
      </c>
      <c r="D80">
        <v>11.05</v>
      </c>
      <c r="E80">
        <v>12.69</v>
      </c>
      <c r="F80">
        <v>11.85</v>
      </c>
      <c r="G80">
        <v>13.11</v>
      </c>
      <c r="H80">
        <v>11.31</v>
      </c>
      <c r="I80">
        <v>5.35</v>
      </c>
      <c r="J80">
        <v>17.21</v>
      </c>
      <c r="K80">
        <v>15.96</v>
      </c>
      <c r="L80">
        <v>11.23</v>
      </c>
      <c r="M80" t="s">
        <v>67</v>
      </c>
      <c r="N80">
        <v>4.3600000000000003</v>
      </c>
      <c r="O80">
        <v>8.58</v>
      </c>
      <c r="P80">
        <v>9.74</v>
      </c>
      <c r="Q80">
        <v>14.07</v>
      </c>
      <c r="R80">
        <v>12.03</v>
      </c>
      <c r="S80">
        <v>12.62</v>
      </c>
      <c r="T80">
        <v>22.29</v>
      </c>
      <c r="U80">
        <v>-67.040000000000006</v>
      </c>
      <c r="V80" t="s">
        <v>67</v>
      </c>
    </row>
    <row r="81" spans="1:22" x14ac:dyDescent="0.25">
      <c r="A81" s="5" t="s">
        <v>181</v>
      </c>
      <c r="B81" s="5" t="s">
        <v>182</v>
      </c>
      <c r="C81">
        <v>13.34</v>
      </c>
      <c r="D81">
        <v>11.86</v>
      </c>
      <c r="E81">
        <v>12.55</v>
      </c>
      <c r="F81">
        <v>12.09</v>
      </c>
      <c r="G81">
        <v>9.92</v>
      </c>
      <c r="H81">
        <v>11.29</v>
      </c>
      <c r="I81">
        <v>12.84</v>
      </c>
      <c r="J81">
        <v>14.8</v>
      </c>
      <c r="K81">
        <v>9.06</v>
      </c>
      <c r="L81">
        <v>5.2</v>
      </c>
      <c r="M81">
        <v>4.3099999999999996</v>
      </c>
      <c r="N81">
        <v>7.56</v>
      </c>
      <c r="O81">
        <v>10.8</v>
      </c>
      <c r="P81">
        <v>11.95</v>
      </c>
      <c r="Q81">
        <v>12.91</v>
      </c>
      <c r="R81">
        <v>15.65</v>
      </c>
      <c r="S81">
        <v>-10.71</v>
      </c>
      <c r="T81" t="s">
        <v>67</v>
      </c>
      <c r="U81" t="s">
        <v>67</v>
      </c>
      <c r="V81" t="s">
        <v>67</v>
      </c>
    </row>
    <row r="82" spans="1:22" x14ac:dyDescent="0.25">
      <c r="A82" s="5" t="s">
        <v>183</v>
      </c>
      <c r="B82" s="5" t="s">
        <v>184</v>
      </c>
      <c r="C82">
        <v>13</v>
      </c>
      <c r="D82">
        <v>12</v>
      </c>
      <c r="E82">
        <v>10.86</v>
      </c>
      <c r="F82">
        <v>11.77</v>
      </c>
      <c r="G82">
        <v>12.59</v>
      </c>
      <c r="H82">
        <v>12.21</v>
      </c>
      <c r="I82">
        <v>9.9499999999999993</v>
      </c>
      <c r="J82">
        <v>9.75</v>
      </c>
      <c r="K82">
        <v>8.0299999999999994</v>
      </c>
      <c r="L82">
        <v>6.78</v>
      </c>
      <c r="M82">
        <v>7.35</v>
      </c>
      <c r="N82">
        <v>9.76</v>
      </c>
      <c r="O82">
        <v>11.41</v>
      </c>
      <c r="P82">
        <v>14.15</v>
      </c>
      <c r="Q82">
        <v>-1.21</v>
      </c>
      <c r="R82" t="s">
        <v>67</v>
      </c>
      <c r="S82" t="s">
        <v>67</v>
      </c>
      <c r="T82" t="s">
        <v>67</v>
      </c>
      <c r="U82" t="s">
        <v>67</v>
      </c>
      <c r="V82" t="s">
        <v>67</v>
      </c>
    </row>
    <row r="83" spans="1:22" x14ac:dyDescent="0.25">
      <c r="A83" s="5" t="s">
        <v>185</v>
      </c>
      <c r="B83" s="5" t="s">
        <v>186</v>
      </c>
      <c r="C83">
        <v>12.6</v>
      </c>
      <c r="D83">
        <v>10.98</v>
      </c>
      <c r="E83">
        <v>10.31</v>
      </c>
      <c r="F83">
        <v>9.9</v>
      </c>
      <c r="G83">
        <v>9.68</v>
      </c>
      <c r="H83">
        <v>9.7799999999999994</v>
      </c>
      <c r="I83">
        <v>9.85</v>
      </c>
      <c r="J83">
        <v>10.58</v>
      </c>
      <c r="K83">
        <v>11.09</v>
      </c>
      <c r="L83">
        <v>2.79</v>
      </c>
      <c r="M83" t="s">
        <v>67</v>
      </c>
      <c r="N83" t="s">
        <v>67</v>
      </c>
      <c r="O83" t="s">
        <v>67</v>
      </c>
      <c r="P83" t="s">
        <v>67</v>
      </c>
      <c r="Q83" t="s">
        <v>67</v>
      </c>
      <c r="R83" t="s">
        <v>67</v>
      </c>
      <c r="S83" t="s">
        <v>67</v>
      </c>
      <c r="T83" t="s">
        <v>67</v>
      </c>
      <c r="U83" t="s">
        <v>67</v>
      </c>
      <c r="V83" t="s">
        <v>67</v>
      </c>
    </row>
    <row r="84" spans="1:22" x14ac:dyDescent="0.25">
      <c r="A84" s="5" t="s">
        <v>187</v>
      </c>
      <c r="B84" s="5" t="s">
        <v>188</v>
      </c>
      <c r="C84">
        <v>8.39</v>
      </c>
      <c r="D84">
        <v>4.88</v>
      </c>
      <c r="E84">
        <v>21.12</v>
      </c>
      <c r="F84">
        <v>27.72</v>
      </c>
      <c r="G84">
        <v>24.31</v>
      </c>
      <c r="H84">
        <v>38.299999999999997</v>
      </c>
      <c r="I84">
        <v>10.59</v>
      </c>
      <c r="J84">
        <v>8.14</v>
      </c>
      <c r="K84">
        <v>41.37</v>
      </c>
      <c r="L84">
        <v>13.01</v>
      </c>
      <c r="M84">
        <v>-25.68</v>
      </c>
      <c r="N84">
        <v>3.12</v>
      </c>
      <c r="O84">
        <v>5.25</v>
      </c>
      <c r="P84">
        <v>5.17</v>
      </c>
      <c r="Q84">
        <v>22.88</v>
      </c>
      <c r="R84">
        <v>20.41</v>
      </c>
      <c r="S84">
        <v>28.1</v>
      </c>
      <c r="T84">
        <v>27.5</v>
      </c>
      <c r="U84">
        <v>25</v>
      </c>
      <c r="V84">
        <v>146.15</v>
      </c>
    </row>
    <row r="85" spans="1:22" x14ac:dyDescent="0.25">
      <c r="A85" s="5" t="s">
        <v>189</v>
      </c>
      <c r="B85" s="5" t="s">
        <v>190</v>
      </c>
      <c r="C85">
        <v>11.46</v>
      </c>
      <c r="D85">
        <v>17.91</v>
      </c>
      <c r="E85">
        <v>24.38</v>
      </c>
      <c r="F85">
        <v>30.11</v>
      </c>
      <c r="G85">
        <v>24.4</v>
      </c>
      <c r="H85">
        <v>19.010000000000002</v>
      </c>
      <c r="I85">
        <v>20.03</v>
      </c>
      <c r="J85">
        <v>20.84</v>
      </c>
      <c r="K85">
        <v>9.57</v>
      </c>
      <c r="L85">
        <v>-3.18</v>
      </c>
      <c r="M85">
        <v>-5.77</v>
      </c>
      <c r="N85">
        <v>4.51</v>
      </c>
      <c r="O85">
        <v>11.1</v>
      </c>
      <c r="P85">
        <v>16.149999999999999</v>
      </c>
      <c r="Q85">
        <v>23.8</v>
      </c>
      <c r="R85">
        <v>25.34</v>
      </c>
      <c r="S85">
        <v>26.87</v>
      </c>
      <c r="T85">
        <v>66.22</v>
      </c>
      <c r="U85" t="s">
        <v>67</v>
      </c>
      <c r="V85" t="s">
        <v>67</v>
      </c>
    </row>
    <row r="86" spans="1:22" x14ac:dyDescent="0.25">
      <c r="A86" s="5" t="s">
        <v>191</v>
      </c>
      <c r="B86" s="5" t="s">
        <v>192</v>
      </c>
      <c r="C86">
        <v>17.28</v>
      </c>
      <c r="D86">
        <v>23.27</v>
      </c>
      <c r="E86">
        <v>24.41</v>
      </c>
      <c r="F86">
        <v>21.81</v>
      </c>
      <c r="G86">
        <v>24.54</v>
      </c>
      <c r="H86">
        <v>22.28</v>
      </c>
      <c r="I86">
        <v>9.49</v>
      </c>
      <c r="J86">
        <v>7.99</v>
      </c>
      <c r="K86">
        <v>7.41</v>
      </c>
      <c r="L86">
        <v>0.17</v>
      </c>
      <c r="M86">
        <v>2.15</v>
      </c>
      <c r="N86">
        <v>11.37</v>
      </c>
      <c r="O86">
        <v>16.36</v>
      </c>
      <c r="P86">
        <v>20.81</v>
      </c>
      <c r="Q86">
        <v>24.78</v>
      </c>
      <c r="R86">
        <v>49.43</v>
      </c>
      <c r="S86" t="s">
        <v>67</v>
      </c>
      <c r="T86" t="s">
        <v>67</v>
      </c>
      <c r="U86" t="s">
        <v>67</v>
      </c>
      <c r="V86" t="s">
        <v>67</v>
      </c>
    </row>
    <row r="87" spans="1:22" x14ac:dyDescent="0.25">
      <c r="A87" s="5" t="s">
        <v>193</v>
      </c>
      <c r="B87" s="5" t="s">
        <v>194</v>
      </c>
      <c r="C87">
        <v>19.78</v>
      </c>
      <c r="D87">
        <v>16.38</v>
      </c>
      <c r="E87">
        <v>16.2</v>
      </c>
      <c r="F87">
        <v>14.61</v>
      </c>
      <c r="G87">
        <v>12.36</v>
      </c>
      <c r="H87">
        <v>12.22</v>
      </c>
      <c r="I87">
        <v>10.43</v>
      </c>
      <c r="J87">
        <v>12.18</v>
      </c>
      <c r="K87">
        <v>14.11</v>
      </c>
      <c r="L87">
        <v>12.48</v>
      </c>
      <c r="M87">
        <v>25.79</v>
      </c>
      <c r="N87" t="s">
        <v>67</v>
      </c>
      <c r="O87" t="s">
        <v>67</v>
      </c>
      <c r="P87" t="s">
        <v>67</v>
      </c>
      <c r="Q87" t="s">
        <v>67</v>
      </c>
      <c r="R87" t="s">
        <v>67</v>
      </c>
      <c r="S87" t="s">
        <v>67</v>
      </c>
      <c r="T87" t="s">
        <v>67</v>
      </c>
      <c r="U87" t="s">
        <v>67</v>
      </c>
      <c r="V87" t="s">
        <v>67</v>
      </c>
    </row>
    <row r="88" spans="1:22" x14ac:dyDescent="0.25">
      <c r="A88" s="5" t="s">
        <v>195</v>
      </c>
      <c r="B88" s="5" t="s">
        <v>196</v>
      </c>
      <c r="C88">
        <v>1.83</v>
      </c>
      <c r="D88">
        <v>1.1499999999999999</v>
      </c>
      <c r="E88">
        <v>1.18</v>
      </c>
      <c r="F88">
        <v>0.93</v>
      </c>
      <c r="G88">
        <v>1.39</v>
      </c>
      <c r="H88">
        <v>0.91</v>
      </c>
      <c r="I88">
        <v>2.21</v>
      </c>
      <c r="J88">
        <v>2.04</v>
      </c>
      <c r="K88">
        <v>1.84</v>
      </c>
      <c r="L88">
        <v>110</v>
      </c>
      <c r="M88">
        <v>7.67</v>
      </c>
      <c r="N88">
        <v>0.65</v>
      </c>
      <c r="O88">
        <v>0.59</v>
      </c>
      <c r="P88">
        <v>0.78</v>
      </c>
      <c r="Q88">
        <v>0.92</v>
      </c>
      <c r="R88">
        <v>0.4</v>
      </c>
      <c r="S88" t="s">
        <v>67</v>
      </c>
      <c r="T88" t="s">
        <v>67</v>
      </c>
      <c r="U88" t="s">
        <v>67</v>
      </c>
      <c r="V88" t="s">
        <v>67</v>
      </c>
    </row>
    <row r="89" spans="1:22" x14ac:dyDescent="0.25">
      <c r="A89" s="5" t="s">
        <v>197</v>
      </c>
      <c r="B89" s="5" t="s">
        <v>198</v>
      </c>
      <c r="C89">
        <v>10.88</v>
      </c>
      <c r="D89">
        <v>-2.54</v>
      </c>
      <c r="E89">
        <v>18.170000000000002</v>
      </c>
      <c r="F89">
        <v>24.89</v>
      </c>
      <c r="G89">
        <v>24.91</v>
      </c>
      <c r="H89">
        <v>35.24</v>
      </c>
      <c r="I89">
        <v>8.19</v>
      </c>
      <c r="J89">
        <v>17.95</v>
      </c>
      <c r="K89">
        <v>37.03</v>
      </c>
      <c r="L89">
        <v>8.82</v>
      </c>
      <c r="M89">
        <v>-23.77</v>
      </c>
      <c r="N89">
        <v>-1.33</v>
      </c>
      <c r="O89">
        <v>-6.03</v>
      </c>
      <c r="P89">
        <v>2.78</v>
      </c>
      <c r="Q89">
        <v>19.079999999999998</v>
      </c>
      <c r="R89">
        <v>25.56</v>
      </c>
      <c r="S89">
        <v>27.24</v>
      </c>
      <c r="T89">
        <v>30.16</v>
      </c>
      <c r="U89">
        <v>-959.09</v>
      </c>
      <c r="V89">
        <v>144.44</v>
      </c>
    </row>
    <row r="90" spans="1:22" x14ac:dyDescent="0.25">
      <c r="A90" s="5" t="s">
        <v>199</v>
      </c>
      <c r="B90" s="5" t="s">
        <v>200</v>
      </c>
      <c r="C90">
        <v>8.84</v>
      </c>
      <c r="D90">
        <v>13.51</v>
      </c>
      <c r="E90">
        <v>22.66</v>
      </c>
      <c r="F90">
        <v>28.35</v>
      </c>
      <c r="G90">
        <v>22.78</v>
      </c>
      <c r="H90">
        <v>20.46</v>
      </c>
      <c r="I90">
        <v>21.06</v>
      </c>
      <c r="J90">
        <v>21.27</v>
      </c>
      <c r="K90">
        <v>7.36</v>
      </c>
      <c r="L90">
        <v>-5.43</v>
      </c>
      <c r="M90">
        <v>-10.38</v>
      </c>
      <c r="N90">
        <v>-1.53</v>
      </c>
      <c r="O90">
        <v>5.28</v>
      </c>
      <c r="P90">
        <v>15.81</v>
      </c>
      <c r="Q90">
        <v>23.96</v>
      </c>
      <c r="R90">
        <v>27.65</v>
      </c>
      <c r="S90">
        <v>-300.56</v>
      </c>
      <c r="T90">
        <v>-261.5</v>
      </c>
      <c r="U90" t="s">
        <v>67</v>
      </c>
      <c r="V90" t="s">
        <v>67</v>
      </c>
    </row>
    <row r="91" spans="1:22" x14ac:dyDescent="0.25">
      <c r="A91" s="5" t="s">
        <v>201</v>
      </c>
      <c r="B91" s="5" t="s">
        <v>202</v>
      </c>
      <c r="C91">
        <v>15.26</v>
      </c>
      <c r="D91">
        <v>20.13</v>
      </c>
      <c r="E91">
        <v>22.28</v>
      </c>
      <c r="F91">
        <v>22.24</v>
      </c>
      <c r="G91">
        <v>24.66</v>
      </c>
      <c r="H91">
        <v>21.45</v>
      </c>
      <c r="I91">
        <v>9.64</v>
      </c>
      <c r="J91">
        <v>7.74</v>
      </c>
      <c r="K91">
        <v>2.94</v>
      </c>
      <c r="L91">
        <v>-3.91</v>
      </c>
      <c r="M91">
        <v>-1.85</v>
      </c>
      <c r="N91">
        <v>8.01</v>
      </c>
      <c r="O91">
        <v>13.73</v>
      </c>
      <c r="P91">
        <v>20.96</v>
      </c>
      <c r="Q91">
        <v>-171.41</v>
      </c>
      <c r="R91">
        <v>-146.34</v>
      </c>
      <c r="S91" t="s">
        <v>67</v>
      </c>
      <c r="T91" t="s">
        <v>67</v>
      </c>
      <c r="U91" t="s">
        <v>67</v>
      </c>
      <c r="V91" t="s">
        <v>67</v>
      </c>
    </row>
    <row r="92" spans="1:22" x14ac:dyDescent="0.25">
      <c r="A92" s="5" t="s">
        <v>203</v>
      </c>
      <c r="B92" s="5" t="s">
        <v>204</v>
      </c>
      <c r="C92">
        <v>18.350000000000001</v>
      </c>
      <c r="D92">
        <v>14.89</v>
      </c>
      <c r="E92">
        <v>15.01</v>
      </c>
      <c r="F92">
        <v>12.59</v>
      </c>
      <c r="G92">
        <v>10.38</v>
      </c>
      <c r="H92">
        <v>9.8000000000000007</v>
      </c>
      <c r="I92">
        <v>8.83</v>
      </c>
      <c r="J92">
        <v>10.73</v>
      </c>
      <c r="K92">
        <v>11.95</v>
      </c>
      <c r="L92">
        <v>-87.66</v>
      </c>
      <c r="M92">
        <v>-74.099999999999994</v>
      </c>
      <c r="N92" t="s">
        <v>67</v>
      </c>
      <c r="O92" t="s">
        <v>67</v>
      </c>
      <c r="P92" t="s">
        <v>67</v>
      </c>
      <c r="Q92" t="s">
        <v>67</v>
      </c>
      <c r="R92" t="s">
        <v>67</v>
      </c>
      <c r="S92" t="s">
        <v>67</v>
      </c>
      <c r="T92" t="s">
        <v>67</v>
      </c>
      <c r="U92" t="s">
        <v>67</v>
      </c>
      <c r="V92" t="s">
        <v>67</v>
      </c>
    </row>
    <row r="93" spans="1:22" x14ac:dyDescent="0.25">
      <c r="A93" s="5" t="s">
        <v>205</v>
      </c>
      <c r="B93" s="5" t="s">
        <v>206</v>
      </c>
      <c r="C93">
        <v>-52.55</v>
      </c>
      <c r="D93">
        <v>-3.96</v>
      </c>
      <c r="E93">
        <v>-45.75</v>
      </c>
      <c r="F93">
        <v>556.27</v>
      </c>
      <c r="G93">
        <v>-94.86</v>
      </c>
      <c r="H93">
        <v>-242.29</v>
      </c>
      <c r="I93">
        <v>-3063.12</v>
      </c>
      <c r="J93">
        <v>16.579999999999998</v>
      </c>
      <c r="K93">
        <v>-119.39</v>
      </c>
      <c r="L93">
        <v>-250.61</v>
      </c>
      <c r="M93">
        <v>344.23</v>
      </c>
      <c r="N93">
        <v>-71.56</v>
      </c>
      <c r="O93">
        <v>-113.03</v>
      </c>
      <c r="P93">
        <v>-398.49</v>
      </c>
      <c r="Q93">
        <v>232.82</v>
      </c>
      <c r="R93">
        <v>23.53</v>
      </c>
      <c r="S93">
        <v>67.290000000000006</v>
      </c>
      <c r="T93">
        <v>-188.68</v>
      </c>
      <c r="U93">
        <v>-15.12</v>
      </c>
      <c r="V93" t="s">
        <v>67</v>
      </c>
    </row>
    <row r="94" spans="1:22" x14ac:dyDescent="0.25">
      <c r="A94" s="5" t="s">
        <v>207</v>
      </c>
      <c r="B94" s="5" t="s">
        <v>208</v>
      </c>
      <c r="C94">
        <v>-34.090000000000003</v>
      </c>
      <c r="D94">
        <v>168.85</v>
      </c>
      <c r="E94">
        <v>138.55000000000001</v>
      </c>
      <c r="F94">
        <v>73.040000000000006</v>
      </c>
      <c r="G94">
        <v>-1133.42</v>
      </c>
      <c r="H94">
        <v>-1096.28</v>
      </c>
      <c r="I94">
        <v>-1055.31</v>
      </c>
      <c r="J94">
        <v>-117.81</v>
      </c>
      <c r="K94">
        <v>-8.59</v>
      </c>
      <c r="L94">
        <v>7.35</v>
      </c>
      <c r="M94">
        <v>53.21</v>
      </c>
      <c r="N94">
        <v>-194.36</v>
      </c>
      <c r="O94">
        <v>-92.9</v>
      </c>
      <c r="P94">
        <v>-47.38</v>
      </c>
      <c r="Q94">
        <v>107.88</v>
      </c>
      <c r="R94">
        <v>-32.619999999999997</v>
      </c>
      <c r="S94">
        <v>-45.5</v>
      </c>
      <c r="T94" t="s">
        <v>67</v>
      </c>
      <c r="U94" t="s">
        <v>67</v>
      </c>
      <c r="V94" t="s">
        <v>67</v>
      </c>
    </row>
    <row r="95" spans="1:22" x14ac:dyDescent="0.25">
      <c r="A95" s="5" t="s">
        <v>209</v>
      </c>
      <c r="B95" s="5" t="s">
        <v>210</v>
      </c>
      <c r="C95">
        <v>71.83</v>
      </c>
      <c r="D95">
        <v>33.880000000000003</v>
      </c>
      <c r="E95">
        <v>-577.95000000000005</v>
      </c>
      <c r="F95">
        <v>-565.48</v>
      </c>
      <c r="G95">
        <v>-700.62</v>
      </c>
      <c r="H95">
        <v>-731.77</v>
      </c>
      <c r="I95">
        <v>-614.46</v>
      </c>
      <c r="J95">
        <v>-16.149999999999999</v>
      </c>
      <c r="K95">
        <v>-42.07</v>
      </c>
      <c r="L95">
        <v>-97.89</v>
      </c>
      <c r="M95">
        <v>-1.21</v>
      </c>
      <c r="N95">
        <v>-65.349999999999994</v>
      </c>
      <c r="O95">
        <v>-37.58</v>
      </c>
      <c r="P95">
        <v>-52.71</v>
      </c>
      <c r="Q95">
        <v>23.97</v>
      </c>
      <c r="R95" t="s">
        <v>67</v>
      </c>
      <c r="S95" t="s">
        <v>67</v>
      </c>
      <c r="T95" t="s">
        <v>67</v>
      </c>
      <c r="U95" t="s">
        <v>67</v>
      </c>
      <c r="V95" t="s">
        <v>67</v>
      </c>
    </row>
    <row r="96" spans="1:22" x14ac:dyDescent="0.25">
      <c r="A96" s="5" t="s">
        <v>211</v>
      </c>
      <c r="B96" s="5" t="s">
        <v>212</v>
      </c>
      <c r="C96">
        <v>-329.97</v>
      </c>
      <c r="D96">
        <v>-290.29000000000002</v>
      </c>
      <c r="E96">
        <v>-297.05</v>
      </c>
      <c r="F96">
        <v>-303.77999999999997</v>
      </c>
      <c r="G96">
        <v>-399.25</v>
      </c>
      <c r="H96">
        <v>-366.49</v>
      </c>
      <c r="I96">
        <v>-339.9</v>
      </c>
      <c r="J96">
        <v>-26.86</v>
      </c>
      <c r="K96">
        <v>-47.39</v>
      </c>
      <c r="L96">
        <v>-36.96</v>
      </c>
      <c r="M96" t="s">
        <v>67</v>
      </c>
      <c r="N96" t="s">
        <v>67</v>
      </c>
      <c r="O96" t="s">
        <v>67</v>
      </c>
      <c r="P96" t="s">
        <v>67</v>
      </c>
      <c r="Q96" t="s">
        <v>67</v>
      </c>
      <c r="R96" t="s">
        <v>67</v>
      </c>
      <c r="S96" t="s">
        <v>67</v>
      </c>
      <c r="T96" t="s">
        <v>67</v>
      </c>
      <c r="U96" t="s">
        <v>67</v>
      </c>
      <c r="V96" t="s">
        <v>67</v>
      </c>
    </row>
    <row r="97" spans="1:23" x14ac:dyDescent="0.25">
      <c r="A97" s="5" t="s">
        <v>213</v>
      </c>
      <c r="B97" s="5" t="s">
        <v>214</v>
      </c>
      <c r="C97">
        <v>1111</v>
      </c>
      <c r="D97">
        <v>790.3</v>
      </c>
      <c r="E97">
        <v>579.4</v>
      </c>
      <c r="F97">
        <v>280.5</v>
      </c>
      <c r="G97">
        <v>228.5</v>
      </c>
      <c r="H97">
        <v>329.3</v>
      </c>
      <c r="I97">
        <v>224.7</v>
      </c>
      <c r="J97">
        <v>262.7</v>
      </c>
      <c r="K97">
        <v>235.6</v>
      </c>
      <c r="L97">
        <v>214.6</v>
      </c>
      <c r="M97">
        <v>120.2</v>
      </c>
      <c r="N97">
        <v>55.8</v>
      </c>
      <c r="O97">
        <v>104.7</v>
      </c>
      <c r="P97">
        <v>187.5</v>
      </c>
      <c r="Q97">
        <v>7</v>
      </c>
      <c r="R97">
        <v>75.400000000000006</v>
      </c>
      <c r="S97">
        <v>121.9</v>
      </c>
      <c r="T97">
        <v>49.9</v>
      </c>
      <c r="U97">
        <v>7.9</v>
      </c>
      <c r="V97">
        <v>351.7</v>
      </c>
      <c r="W97">
        <v>219.5</v>
      </c>
    </row>
  </sheetData>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W96"/>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11" customWidth="1"/>
    <col min="13" max="13" width="20" customWidth="1"/>
    <col min="14" max="14" width="10" customWidth="1"/>
    <col min="15" max="15" width="11" customWidth="1"/>
    <col min="16" max="22" width="10" customWidth="1"/>
    <col min="23" max="23" width="8" customWidth="1"/>
  </cols>
  <sheetData>
    <row r="1" spans="1:23" ht="18.75" customHeight="1" x14ac:dyDescent="0.3">
      <c r="A1" s="1" t="s">
        <v>1969</v>
      </c>
      <c r="B1" s="2" t="s">
        <v>1970</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1971</v>
      </c>
      <c r="C4" s="5" t="s">
        <v>9</v>
      </c>
      <c r="D4" s="5"/>
      <c r="E4" t="s">
        <v>1972</v>
      </c>
      <c r="G4" t="s">
        <v>992</v>
      </c>
      <c r="H4" t="s">
        <v>220</v>
      </c>
      <c r="J4" t="s">
        <v>1294</v>
      </c>
      <c r="L4" t="s">
        <v>1973</v>
      </c>
    </row>
    <row r="5" spans="1:23" x14ac:dyDescent="0.25">
      <c r="A5" s="5" t="s">
        <v>15</v>
      </c>
      <c r="B5" t="s">
        <v>1974</v>
      </c>
      <c r="C5" s="5" t="s">
        <v>17</v>
      </c>
      <c r="D5" s="5"/>
      <c r="E5" t="s">
        <v>1975</v>
      </c>
      <c r="G5" t="s">
        <v>11</v>
      </c>
      <c r="H5" t="s">
        <v>12</v>
      </c>
      <c r="J5" t="s">
        <v>225</v>
      </c>
      <c r="L5" t="s">
        <v>348</v>
      </c>
    </row>
    <row r="6" spans="1:23" x14ac:dyDescent="0.25">
      <c r="A6" s="5" t="s">
        <v>23</v>
      </c>
      <c r="B6" t="s">
        <v>1976</v>
      </c>
      <c r="C6" s="5" t="s">
        <v>25</v>
      </c>
      <c r="D6" s="5"/>
      <c r="E6" t="s">
        <v>1977</v>
      </c>
      <c r="G6" t="s">
        <v>479</v>
      </c>
      <c r="H6" t="s">
        <v>20</v>
      </c>
      <c r="J6" t="s">
        <v>1978</v>
      </c>
      <c r="L6" t="s">
        <v>882</v>
      </c>
    </row>
    <row r="7" spans="1:23" x14ac:dyDescent="0.25">
      <c r="A7" s="5" t="s">
        <v>29</v>
      </c>
      <c r="B7" t="s">
        <v>67</v>
      </c>
      <c r="C7" s="5" t="s">
        <v>31</v>
      </c>
      <c r="D7" s="5"/>
      <c r="E7" t="s">
        <v>1979</v>
      </c>
      <c r="G7" t="s">
        <v>444</v>
      </c>
      <c r="H7" t="s">
        <v>274</v>
      </c>
      <c r="J7" t="s">
        <v>1980</v>
      </c>
      <c r="L7" t="s">
        <v>1470</v>
      </c>
    </row>
    <row r="8" spans="1:23" x14ac:dyDescent="0.25">
      <c r="A8" s="5" t="s">
        <v>35</v>
      </c>
      <c r="B8" t="s">
        <v>36</v>
      </c>
      <c r="C8" s="5" t="s">
        <v>37</v>
      </c>
      <c r="D8" s="5"/>
      <c r="E8" t="s">
        <v>1981</v>
      </c>
      <c r="G8" t="s">
        <v>385</v>
      </c>
      <c r="H8" t="s">
        <v>34</v>
      </c>
      <c r="J8" t="s">
        <v>234</v>
      </c>
      <c r="L8" t="s">
        <v>1982</v>
      </c>
    </row>
    <row r="9" spans="1:23" x14ac:dyDescent="0.25">
      <c r="A9" s="5" t="s">
        <v>41</v>
      </c>
      <c r="B9" t="s">
        <v>42</v>
      </c>
      <c r="C9" s="5" t="s">
        <v>43</v>
      </c>
      <c r="D9" s="5"/>
      <c r="E9" t="s">
        <v>1983</v>
      </c>
      <c r="G9" t="s">
        <v>39</v>
      </c>
      <c r="H9" t="s">
        <v>40</v>
      </c>
      <c r="J9" t="s">
        <v>21</v>
      </c>
      <c r="L9" t="s">
        <v>1984</v>
      </c>
    </row>
    <row r="10" spans="1:23" x14ac:dyDescent="0.25">
      <c r="A10" s="5" t="s">
        <v>45</v>
      </c>
      <c r="B10" t="s">
        <v>981</v>
      </c>
      <c r="C10" s="5" t="s">
        <v>47</v>
      </c>
      <c r="D10" s="5"/>
      <c r="E10" t="s">
        <v>1985</v>
      </c>
    </row>
    <row r="11" spans="1:23" x14ac:dyDescent="0.25">
      <c r="A11" s="5" t="s">
        <v>49</v>
      </c>
      <c r="B11" t="s">
        <v>323</v>
      </c>
    </row>
    <row r="12" spans="1:23" x14ac:dyDescent="0.25">
      <c r="A12" s="5" t="s">
        <v>51</v>
      </c>
      <c r="B12" t="s">
        <v>357</v>
      </c>
    </row>
    <row r="13" spans="1:23" x14ac:dyDescent="0.25">
      <c r="A13" s="5" t="s">
        <v>53</v>
      </c>
      <c r="B13" t="s">
        <v>1986</v>
      </c>
    </row>
    <row r="14" spans="1:23" x14ac:dyDescent="0.25">
      <c r="A14" s="5" t="s">
        <v>55</v>
      </c>
      <c r="B14" t="s">
        <v>1987</v>
      </c>
    </row>
    <row r="15" spans="1:23" x14ac:dyDescent="0.25">
      <c r="A15" s="5" t="s">
        <v>57</v>
      </c>
      <c r="B15" t="s">
        <v>1988</v>
      </c>
    </row>
    <row r="16" spans="1:23" x14ac:dyDescent="0.25">
      <c r="A16" s="5" t="s">
        <v>59</v>
      </c>
      <c r="B16" t="s">
        <v>1989</v>
      </c>
    </row>
    <row r="17" spans="1:23" x14ac:dyDescent="0.25">
      <c r="A17" s="5" t="s">
        <v>61</v>
      </c>
      <c r="B17" t="s">
        <v>1990</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85.2</v>
      </c>
      <c r="D20">
        <v>83.4</v>
      </c>
      <c r="E20">
        <v>74.099999999999994</v>
      </c>
      <c r="F20">
        <v>61.8</v>
      </c>
      <c r="G20">
        <v>52.4</v>
      </c>
      <c r="H20">
        <v>46.8</v>
      </c>
      <c r="I20">
        <v>45.2</v>
      </c>
      <c r="J20">
        <v>37</v>
      </c>
      <c r="K20">
        <v>32.200000000000003</v>
      </c>
      <c r="L20">
        <v>25</v>
      </c>
      <c r="M20">
        <v>22.5</v>
      </c>
      <c r="N20">
        <v>21.3</v>
      </c>
      <c r="O20">
        <v>14.5</v>
      </c>
      <c r="P20">
        <v>14</v>
      </c>
      <c r="Q20">
        <v>15.1</v>
      </c>
      <c r="R20">
        <v>14.8</v>
      </c>
      <c r="S20">
        <v>14.2</v>
      </c>
      <c r="T20">
        <v>14.4</v>
      </c>
      <c r="U20">
        <v>14.5</v>
      </c>
      <c r="V20">
        <v>14.6</v>
      </c>
      <c r="W20" t="s">
        <v>67</v>
      </c>
    </row>
    <row r="21" spans="1:23" x14ac:dyDescent="0.25">
      <c r="A21" s="5" t="s">
        <v>68</v>
      </c>
      <c r="B21" s="5" t="s">
        <v>69</v>
      </c>
      <c r="C21">
        <v>33.4</v>
      </c>
      <c r="D21">
        <v>34.4</v>
      </c>
      <c r="E21">
        <v>32.5</v>
      </c>
      <c r="F21">
        <v>31.7</v>
      </c>
      <c r="G21">
        <v>27.1</v>
      </c>
      <c r="H21">
        <v>30.6</v>
      </c>
      <c r="I21">
        <v>20.8</v>
      </c>
      <c r="J21">
        <v>18.399999999999999</v>
      </c>
      <c r="K21">
        <v>17.100000000000001</v>
      </c>
      <c r="L21">
        <v>14.6</v>
      </c>
      <c r="M21">
        <v>10.4</v>
      </c>
      <c r="N21">
        <v>20.8</v>
      </c>
      <c r="O21">
        <v>10.6</v>
      </c>
      <c r="P21">
        <v>9</v>
      </c>
      <c r="Q21">
        <v>7.4</v>
      </c>
      <c r="R21">
        <v>8.8000000000000007</v>
      </c>
      <c r="S21">
        <v>8.9</v>
      </c>
      <c r="T21">
        <v>8</v>
      </c>
      <c r="U21">
        <v>9</v>
      </c>
      <c r="V21">
        <v>8.9</v>
      </c>
      <c r="W21" t="s">
        <v>67</v>
      </c>
    </row>
    <row r="22" spans="1:23" x14ac:dyDescent="0.25">
      <c r="A22" s="5" t="s">
        <v>70</v>
      </c>
      <c r="B22" s="5" t="s">
        <v>71</v>
      </c>
      <c r="C22">
        <v>-15.5</v>
      </c>
      <c r="D22">
        <v>-15</v>
      </c>
      <c r="E22">
        <v>-14.8</v>
      </c>
      <c r="F22">
        <v>-14.3</v>
      </c>
      <c r="G22">
        <v>-13.3</v>
      </c>
      <c r="H22">
        <v>-13.5</v>
      </c>
      <c r="I22">
        <v>-12.3</v>
      </c>
      <c r="J22">
        <v>-10.6</v>
      </c>
      <c r="K22">
        <v>-7.9</v>
      </c>
      <c r="L22">
        <v>-6.3</v>
      </c>
      <c r="M22">
        <v>-4.5</v>
      </c>
      <c r="N22">
        <v>-2.2999999999999998</v>
      </c>
      <c r="O22">
        <v>0.5</v>
      </c>
      <c r="P22">
        <v>4.8</v>
      </c>
      <c r="Q22">
        <v>1.4</v>
      </c>
      <c r="R22">
        <v>0.7</v>
      </c>
      <c r="S22">
        <v>1.2</v>
      </c>
      <c r="T22">
        <v>1.8</v>
      </c>
      <c r="U22">
        <v>2.2999999999999998</v>
      </c>
      <c r="V22">
        <v>2.1</v>
      </c>
      <c r="W22" t="s">
        <v>67</v>
      </c>
    </row>
    <row r="23" spans="1:23" x14ac:dyDescent="0.25">
      <c r="A23" s="5" t="s">
        <v>72</v>
      </c>
      <c r="B23" s="5" t="s">
        <v>73</v>
      </c>
      <c r="C23">
        <v>17.899999999999999</v>
      </c>
      <c r="D23">
        <v>19.399999999999999</v>
      </c>
      <c r="E23">
        <v>17.7</v>
      </c>
      <c r="F23">
        <v>17.399999999999999</v>
      </c>
      <c r="G23">
        <v>13.8</v>
      </c>
      <c r="H23">
        <v>17.100000000000001</v>
      </c>
      <c r="I23">
        <v>8.5</v>
      </c>
      <c r="J23">
        <v>7.8</v>
      </c>
      <c r="K23">
        <v>9.1999999999999993</v>
      </c>
      <c r="L23">
        <v>8.3000000000000007</v>
      </c>
      <c r="M23">
        <v>5.9</v>
      </c>
      <c r="N23">
        <v>18.5</v>
      </c>
      <c r="O23">
        <v>11.1</v>
      </c>
      <c r="P23">
        <v>13.8</v>
      </c>
      <c r="Q23">
        <v>8.8000000000000007</v>
      </c>
      <c r="R23">
        <v>9.5</v>
      </c>
      <c r="S23">
        <v>10.1</v>
      </c>
      <c r="T23">
        <v>9.8000000000000007</v>
      </c>
      <c r="U23">
        <v>11.3</v>
      </c>
      <c r="V23">
        <v>11</v>
      </c>
      <c r="W23" t="s">
        <v>67</v>
      </c>
    </row>
    <row r="24" spans="1:23" x14ac:dyDescent="0.25">
      <c r="A24" s="5" t="s">
        <v>74</v>
      </c>
      <c r="B24" s="5" t="s">
        <v>75</v>
      </c>
      <c r="C24" t="s">
        <v>67</v>
      </c>
      <c r="D24" t="s">
        <v>67</v>
      </c>
      <c r="E24" t="s">
        <v>67</v>
      </c>
      <c r="F24" t="s">
        <v>67</v>
      </c>
      <c r="G24" t="s">
        <v>67</v>
      </c>
      <c r="H24" t="s">
        <v>67</v>
      </c>
      <c r="I24" t="s">
        <v>67</v>
      </c>
      <c r="J24" t="s">
        <v>67</v>
      </c>
      <c r="K24">
        <v>1.3</v>
      </c>
      <c r="L24">
        <v>2.8</v>
      </c>
      <c r="M24">
        <v>0.8</v>
      </c>
      <c r="N24">
        <v>1.5</v>
      </c>
      <c r="O24">
        <v>-6.6</v>
      </c>
      <c r="P24">
        <v>2.5</v>
      </c>
      <c r="Q24">
        <v>1.9</v>
      </c>
      <c r="R24">
        <v>2.2999999999999998</v>
      </c>
      <c r="S24">
        <v>2.5</v>
      </c>
      <c r="T24">
        <v>1.6</v>
      </c>
      <c r="U24">
        <v>3.2</v>
      </c>
      <c r="V24">
        <v>3.7</v>
      </c>
      <c r="W24" t="s">
        <v>67</v>
      </c>
    </row>
    <row r="25" spans="1:23" x14ac:dyDescent="0.25">
      <c r="A25" s="5" t="s">
        <v>76</v>
      </c>
      <c r="B25" s="5" t="s">
        <v>77</v>
      </c>
      <c r="C25">
        <v>17.899999999999999</v>
      </c>
      <c r="D25">
        <v>19.399999999999999</v>
      </c>
      <c r="E25">
        <v>17.7</v>
      </c>
      <c r="F25">
        <v>17.399999999999999</v>
      </c>
      <c r="G25">
        <v>13.8</v>
      </c>
      <c r="H25">
        <v>17.100000000000001</v>
      </c>
      <c r="I25">
        <v>8.5</v>
      </c>
      <c r="J25">
        <v>7.7</v>
      </c>
      <c r="K25">
        <v>7.9</v>
      </c>
      <c r="L25">
        <v>5.5</v>
      </c>
      <c r="M25">
        <v>5.0999999999999996</v>
      </c>
      <c r="N25">
        <v>17</v>
      </c>
      <c r="O25">
        <v>17.7</v>
      </c>
      <c r="P25">
        <v>11.3</v>
      </c>
      <c r="Q25">
        <v>6.5</v>
      </c>
      <c r="R25">
        <v>6.9</v>
      </c>
      <c r="S25">
        <v>7.2</v>
      </c>
      <c r="T25">
        <v>7.8</v>
      </c>
      <c r="U25">
        <v>7.8</v>
      </c>
      <c r="V25">
        <v>6.9</v>
      </c>
      <c r="W25" t="s">
        <v>67</v>
      </c>
    </row>
    <row r="26" spans="1:23" x14ac:dyDescent="0.25">
      <c r="A26" s="5" t="s">
        <v>80</v>
      </c>
      <c r="B26" s="5" t="s">
        <v>81</v>
      </c>
      <c r="C26">
        <v>17.899999999999999</v>
      </c>
      <c r="D26">
        <v>19.399999999999999</v>
      </c>
      <c r="E26">
        <v>17.7</v>
      </c>
      <c r="F26">
        <v>17.399999999999999</v>
      </c>
      <c r="G26">
        <v>13.8</v>
      </c>
      <c r="H26">
        <v>17.100000000000001</v>
      </c>
      <c r="I26">
        <v>8.5</v>
      </c>
      <c r="J26">
        <v>7.7</v>
      </c>
      <c r="K26">
        <v>7.9</v>
      </c>
      <c r="L26">
        <v>5.5</v>
      </c>
      <c r="M26">
        <v>5.0999999999999996</v>
      </c>
      <c r="N26">
        <v>17.3</v>
      </c>
      <c r="O26">
        <v>52.2</v>
      </c>
      <c r="P26">
        <v>11.3</v>
      </c>
      <c r="Q26">
        <v>6.5</v>
      </c>
      <c r="R26">
        <v>6.9</v>
      </c>
      <c r="S26">
        <v>7.2</v>
      </c>
      <c r="T26">
        <v>7.8</v>
      </c>
      <c r="U26">
        <v>7.8</v>
      </c>
      <c r="V26">
        <v>6.9</v>
      </c>
      <c r="W26" t="s">
        <v>67</v>
      </c>
    </row>
    <row r="27" spans="1:23" x14ac:dyDescent="0.25">
      <c r="A27" s="5" t="s">
        <v>82</v>
      </c>
      <c r="B27" s="5" t="s">
        <v>83</v>
      </c>
      <c r="C27">
        <v>10.7</v>
      </c>
      <c r="D27">
        <v>9.1999999999999993</v>
      </c>
      <c r="E27">
        <v>59.5</v>
      </c>
      <c r="F27">
        <v>83.9</v>
      </c>
      <c r="G27">
        <v>34.6</v>
      </c>
      <c r="H27">
        <v>13.5</v>
      </c>
      <c r="I27">
        <v>35.4</v>
      </c>
      <c r="J27">
        <v>30.1</v>
      </c>
      <c r="K27">
        <v>26.9</v>
      </c>
      <c r="L27">
        <v>84.1</v>
      </c>
      <c r="M27">
        <v>38.5</v>
      </c>
      <c r="N27">
        <v>55.5</v>
      </c>
      <c r="O27">
        <v>87.1</v>
      </c>
      <c r="P27">
        <v>16.399999999999999</v>
      </c>
      <c r="Q27">
        <v>9.9</v>
      </c>
      <c r="R27">
        <v>4.2</v>
      </c>
      <c r="S27">
        <v>4.4000000000000004</v>
      </c>
      <c r="T27">
        <v>8.5</v>
      </c>
      <c r="U27">
        <v>8</v>
      </c>
      <c r="V27">
        <v>10.7</v>
      </c>
      <c r="W27" t="s">
        <v>67</v>
      </c>
    </row>
    <row r="28" spans="1:23" x14ac:dyDescent="0.25">
      <c r="A28" s="5" t="s">
        <v>84</v>
      </c>
      <c r="B28" s="5" t="s">
        <v>85</v>
      </c>
      <c r="C28">
        <v>1224</v>
      </c>
      <c r="D28">
        <v>1201</v>
      </c>
      <c r="E28">
        <v>1114</v>
      </c>
      <c r="F28">
        <v>922.9</v>
      </c>
      <c r="G28">
        <v>752</v>
      </c>
      <c r="H28">
        <v>607.79999999999995</v>
      </c>
      <c r="I28">
        <v>596.29999999999995</v>
      </c>
      <c r="J28">
        <v>511.3</v>
      </c>
      <c r="K28">
        <v>435.6</v>
      </c>
      <c r="L28">
        <v>322</v>
      </c>
      <c r="M28">
        <v>257.89999999999998</v>
      </c>
      <c r="N28">
        <v>223.9</v>
      </c>
      <c r="O28">
        <v>202.9</v>
      </c>
      <c r="P28">
        <v>161.30000000000001</v>
      </c>
      <c r="Q28">
        <v>157.5</v>
      </c>
      <c r="R28">
        <v>132</v>
      </c>
      <c r="S28">
        <v>133.69999999999999</v>
      </c>
      <c r="T28">
        <v>138.5</v>
      </c>
      <c r="U28">
        <v>137.5</v>
      </c>
      <c r="V28">
        <v>135.5</v>
      </c>
      <c r="W28" t="s">
        <v>67</v>
      </c>
    </row>
    <row r="29" spans="1:23" x14ac:dyDescent="0.25">
      <c r="A29" s="5" t="s">
        <v>86</v>
      </c>
      <c r="B29" s="5" t="s">
        <v>87</v>
      </c>
      <c r="C29">
        <v>1235</v>
      </c>
      <c r="D29">
        <v>1210</v>
      </c>
      <c r="E29">
        <v>1174</v>
      </c>
      <c r="F29">
        <v>1007</v>
      </c>
      <c r="G29">
        <v>786.6</v>
      </c>
      <c r="H29">
        <v>621.29999999999995</v>
      </c>
      <c r="I29">
        <v>631.70000000000005</v>
      </c>
      <c r="J29">
        <v>541.4</v>
      </c>
      <c r="K29">
        <v>462.5</v>
      </c>
      <c r="L29">
        <v>406.1</v>
      </c>
      <c r="M29">
        <v>298.60000000000002</v>
      </c>
      <c r="N29">
        <v>281.3</v>
      </c>
      <c r="O29">
        <v>290.2</v>
      </c>
      <c r="P29">
        <v>178.9</v>
      </c>
      <c r="Q29">
        <v>167.8</v>
      </c>
      <c r="R29">
        <v>136.6</v>
      </c>
      <c r="S29">
        <v>138.5</v>
      </c>
      <c r="T29">
        <v>147.4</v>
      </c>
      <c r="U29">
        <v>145.9</v>
      </c>
      <c r="V29">
        <v>146.6</v>
      </c>
      <c r="W29" t="s">
        <v>67</v>
      </c>
    </row>
    <row r="30" spans="1:23" x14ac:dyDescent="0.25">
      <c r="A30" s="5" t="s">
        <v>88</v>
      </c>
      <c r="B30" s="5" t="s">
        <v>89</v>
      </c>
      <c r="C30">
        <v>81.3</v>
      </c>
      <c r="D30">
        <v>37.5</v>
      </c>
      <c r="E30">
        <v>59.6</v>
      </c>
      <c r="F30">
        <v>34.700000000000003</v>
      </c>
      <c r="G30">
        <v>29.3</v>
      </c>
      <c r="H30">
        <v>16.2</v>
      </c>
      <c r="I30">
        <v>13.4</v>
      </c>
      <c r="J30">
        <v>15.1</v>
      </c>
      <c r="K30">
        <v>14.2</v>
      </c>
      <c r="L30">
        <v>22.4</v>
      </c>
      <c r="M30">
        <v>9.1999999999999993</v>
      </c>
      <c r="N30">
        <v>8.5</v>
      </c>
      <c r="O30">
        <v>57</v>
      </c>
      <c r="P30">
        <v>4.5999999999999996</v>
      </c>
      <c r="Q30">
        <v>2</v>
      </c>
      <c r="R30" t="s">
        <v>67</v>
      </c>
      <c r="S30" t="s">
        <v>67</v>
      </c>
      <c r="T30" t="s">
        <v>67</v>
      </c>
      <c r="U30" t="s">
        <v>67</v>
      </c>
      <c r="V30" t="s">
        <v>67</v>
      </c>
      <c r="W30" t="s">
        <v>67</v>
      </c>
    </row>
    <row r="31" spans="1:23" x14ac:dyDescent="0.25">
      <c r="A31" s="5" t="s">
        <v>90</v>
      </c>
      <c r="B31" s="5" t="s">
        <v>91</v>
      </c>
      <c r="C31">
        <v>639.79999999999995</v>
      </c>
      <c r="D31">
        <v>639.9</v>
      </c>
      <c r="E31">
        <v>565.70000000000005</v>
      </c>
      <c r="F31">
        <v>410.7</v>
      </c>
      <c r="G31">
        <v>351.3</v>
      </c>
      <c r="H31">
        <v>334.9</v>
      </c>
      <c r="I31">
        <v>346.5</v>
      </c>
      <c r="J31">
        <v>249.6</v>
      </c>
      <c r="K31">
        <v>233.1</v>
      </c>
      <c r="L31">
        <v>158.19999999999999</v>
      </c>
      <c r="M31">
        <v>134.1</v>
      </c>
      <c r="N31">
        <v>112.8</v>
      </c>
      <c r="O31">
        <v>72.599999999999994</v>
      </c>
      <c r="P31">
        <v>38.1</v>
      </c>
      <c r="Q31">
        <v>28.6</v>
      </c>
      <c r="R31" t="s">
        <v>67</v>
      </c>
      <c r="S31" t="s">
        <v>67</v>
      </c>
      <c r="T31" t="s">
        <v>67</v>
      </c>
      <c r="U31" t="s">
        <v>67</v>
      </c>
      <c r="V31" t="s">
        <v>67</v>
      </c>
      <c r="W31" t="s">
        <v>67</v>
      </c>
    </row>
    <row r="32" spans="1:23" x14ac:dyDescent="0.25">
      <c r="A32" s="5" t="s">
        <v>92</v>
      </c>
      <c r="B32" s="5" t="s">
        <v>93</v>
      </c>
      <c r="C32">
        <v>721.1</v>
      </c>
      <c r="D32">
        <v>677.4</v>
      </c>
      <c r="E32">
        <v>625.29999999999995</v>
      </c>
      <c r="F32">
        <v>445.4</v>
      </c>
      <c r="G32">
        <v>380.6</v>
      </c>
      <c r="H32">
        <v>351.1</v>
      </c>
      <c r="I32">
        <v>359.9</v>
      </c>
      <c r="J32">
        <v>264.60000000000002</v>
      </c>
      <c r="K32">
        <v>247.3</v>
      </c>
      <c r="L32">
        <v>180.6</v>
      </c>
      <c r="M32">
        <v>143.30000000000001</v>
      </c>
      <c r="N32">
        <v>121.2</v>
      </c>
      <c r="O32">
        <v>134.69999999999999</v>
      </c>
      <c r="P32">
        <v>42.7</v>
      </c>
      <c r="Q32">
        <v>40.9</v>
      </c>
      <c r="R32">
        <v>98.9</v>
      </c>
      <c r="S32">
        <v>100.8</v>
      </c>
      <c r="T32">
        <v>110.1</v>
      </c>
      <c r="U32">
        <v>109.6</v>
      </c>
      <c r="V32">
        <v>111.9</v>
      </c>
      <c r="W32" t="s">
        <v>67</v>
      </c>
    </row>
    <row r="33" spans="1:23" x14ac:dyDescent="0.25">
      <c r="A33" s="5" t="s">
        <v>78</v>
      </c>
      <c r="B33" s="5" t="s">
        <v>79</v>
      </c>
      <c r="C33" t="s">
        <v>67</v>
      </c>
      <c r="D33" t="s">
        <v>67</v>
      </c>
      <c r="E33" t="s">
        <v>67</v>
      </c>
      <c r="F33" t="s">
        <v>67</v>
      </c>
      <c r="G33" t="s">
        <v>67</v>
      </c>
      <c r="H33" t="s">
        <v>67</v>
      </c>
      <c r="I33" t="s">
        <v>67</v>
      </c>
      <c r="J33" t="s">
        <v>67</v>
      </c>
      <c r="K33" t="s">
        <v>67</v>
      </c>
      <c r="L33" t="s">
        <v>67</v>
      </c>
      <c r="M33" t="s">
        <v>67</v>
      </c>
      <c r="N33" t="s">
        <v>67</v>
      </c>
      <c r="O33" t="s">
        <v>67</v>
      </c>
      <c r="P33" t="s">
        <v>67</v>
      </c>
      <c r="Q33" t="s">
        <v>67</v>
      </c>
      <c r="R33" t="s">
        <v>67</v>
      </c>
      <c r="S33" t="s">
        <v>67</v>
      </c>
      <c r="T33" t="s">
        <v>67</v>
      </c>
      <c r="U33" t="s">
        <v>67</v>
      </c>
      <c r="V33" t="s">
        <v>67</v>
      </c>
      <c r="W33" t="s">
        <v>67</v>
      </c>
    </row>
    <row r="34" spans="1:23" x14ac:dyDescent="0.25">
      <c r="A34" s="5" t="s">
        <v>94</v>
      </c>
      <c r="B34" s="5" t="s">
        <v>95</v>
      </c>
      <c r="C34">
        <v>513.6</v>
      </c>
      <c r="D34">
        <v>532.4</v>
      </c>
      <c r="E34">
        <v>548.20000000000005</v>
      </c>
      <c r="F34">
        <v>561.29999999999995</v>
      </c>
      <c r="G34">
        <v>406.1</v>
      </c>
      <c r="H34">
        <v>270.2</v>
      </c>
      <c r="I34">
        <v>271.39999999999998</v>
      </c>
      <c r="J34">
        <v>276.8</v>
      </c>
      <c r="K34">
        <v>215.1</v>
      </c>
      <c r="L34">
        <v>225.6</v>
      </c>
      <c r="M34">
        <v>155.30000000000001</v>
      </c>
      <c r="N34">
        <v>160.1</v>
      </c>
      <c r="O34">
        <v>155.5</v>
      </c>
      <c r="P34">
        <v>136.19999999999999</v>
      </c>
      <c r="Q34">
        <v>126.9</v>
      </c>
      <c r="R34">
        <v>37.700000000000003</v>
      </c>
      <c r="S34">
        <v>37.700000000000003</v>
      </c>
      <c r="T34">
        <v>37.299999999999997</v>
      </c>
      <c r="U34">
        <v>36.299999999999997</v>
      </c>
      <c r="V34">
        <v>34.700000000000003</v>
      </c>
      <c r="W34" t="s">
        <v>67</v>
      </c>
    </row>
    <row r="35" spans="1:23" x14ac:dyDescent="0.25">
      <c r="A35" s="5" t="s">
        <v>96</v>
      </c>
      <c r="B35" s="5" t="s">
        <v>97</v>
      </c>
      <c r="C35">
        <v>1235</v>
      </c>
      <c r="D35">
        <v>1210</v>
      </c>
      <c r="E35">
        <v>1174</v>
      </c>
      <c r="F35">
        <v>1007</v>
      </c>
      <c r="G35">
        <v>786.6</v>
      </c>
      <c r="H35">
        <v>621.29999999999995</v>
      </c>
      <c r="I35">
        <v>631.70000000000005</v>
      </c>
      <c r="J35">
        <v>541.4</v>
      </c>
      <c r="K35">
        <v>462.5</v>
      </c>
      <c r="L35">
        <v>406.1</v>
      </c>
      <c r="M35">
        <v>298.60000000000002</v>
      </c>
      <c r="N35">
        <v>281.3</v>
      </c>
      <c r="O35">
        <v>290.2</v>
      </c>
      <c r="P35">
        <v>178.9</v>
      </c>
      <c r="Q35">
        <v>167.8</v>
      </c>
      <c r="R35">
        <v>136.6</v>
      </c>
      <c r="S35">
        <v>138.5</v>
      </c>
      <c r="T35">
        <v>147.4</v>
      </c>
      <c r="U35">
        <v>145.9</v>
      </c>
      <c r="V35">
        <v>146.6</v>
      </c>
      <c r="W35" t="s">
        <v>67</v>
      </c>
    </row>
    <row r="36" spans="1:23" x14ac:dyDescent="0.25">
      <c r="A36" s="5" t="s">
        <v>98</v>
      </c>
      <c r="B36" s="5" t="s">
        <v>99</v>
      </c>
      <c r="C36">
        <v>79.72</v>
      </c>
      <c r="D36">
        <v>79.72</v>
      </c>
      <c r="E36">
        <v>79.72</v>
      </c>
      <c r="F36">
        <v>79.72</v>
      </c>
      <c r="G36">
        <v>62</v>
      </c>
      <c r="H36">
        <v>45.49</v>
      </c>
      <c r="I36">
        <v>45.49</v>
      </c>
      <c r="J36">
        <v>45.49</v>
      </c>
      <c r="K36">
        <v>34.119999999999997</v>
      </c>
      <c r="L36">
        <v>34.1</v>
      </c>
      <c r="M36">
        <v>22.8</v>
      </c>
      <c r="N36">
        <v>22.8</v>
      </c>
      <c r="O36">
        <v>22.8</v>
      </c>
      <c r="P36">
        <v>22.8</v>
      </c>
      <c r="Q36">
        <v>22.8</v>
      </c>
      <c r="R36">
        <v>22.8</v>
      </c>
      <c r="S36">
        <v>22.8</v>
      </c>
      <c r="T36">
        <v>22.8</v>
      </c>
      <c r="U36">
        <v>22.8</v>
      </c>
      <c r="V36">
        <v>22.8</v>
      </c>
      <c r="W36" t="s">
        <v>67</v>
      </c>
    </row>
    <row r="37" spans="1:23" x14ac:dyDescent="0.25">
      <c r="A37" s="5" t="s">
        <v>100</v>
      </c>
      <c r="B37" s="5" t="s">
        <v>101</v>
      </c>
      <c r="C37">
        <v>79.72</v>
      </c>
      <c r="D37">
        <v>79.72</v>
      </c>
      <c r="E37">
        <v>79.72</v>
      </c>
      <c r="F37">
        <v>79.72</v>
      </c>
      <c r="G37">
        <v>62</v>
      </c>
      <c r="H37">
        <v>45.49</v>
      </c>
      <c r="I37">
        <v>45.49</v>
      </c>
      <c r="J37">
        <v>45.49</v>
      </c>
      <c r="K37">
        <v>34.119999999999997</v>
      </c>
      <c r="L37">
        <v>34.1</v>
      </c>
      <c r="M37">
        <v>22.8</v>
      </c>
      <c r="N37">
        <v>22.8</v>
      </c>
      <c r="O37">
        <v>22.8</v>
      </c>
      <c r="P37">
        <v>22.8</v>
      </c>
      <c r="Q37">
        <v>22.8</v>
      </c>
      <c r="R37">
        <v>22.8</v>
      </c>
      <c r="S37">
        <v>22.8</v>
      </c>
      <c r="T37">
        <v>22.8</v>
      </c>
      <c r="U37">
        <v>22.8</v>
      </c>
      <c r="V37">
        <v>22.8</v>
      </c>
      <c r="W37" t="s">
        <v>67</v>
      </c>
    </row>
    <row r="38" spans="1:23" x14ac:dyDescent="0.25">
      <c r="A38" s="5" t="s">
        <v>102</v>
      </c>
      <c r="B38" s="5" t="s">
        <v>103</v>
      </c>
      <c r="C38">
        <v>0.22</v>
      </c>
      <c r="D38">
        <v>0.24</v>
      </c>
      <c r="E38">
        <v>0.22</v>
      </c>
      <c r="F38">
        <v>0.22</v>
      </c>
      <c r="G38">
        <v>0.22</v>
      </c>
      <c r="H38">
        <v>0.38</v>
      </c>
      <c r="I38">
        <v>0.19</v>
      </c>
      <c r="J38">
        <v>0.17</v>
      </c>
      <c r="K38">
        <v>0.27</v>
      </c>
      <c r="L38">
        <v>0.24</v>
      </c>
      <c r="M38">
        <v>0.26</v>
      </c>
      <c r="N38">
        <v>0.81</v>
      </c>
      <c r="O38">
        <v>0.49</v>
      </c>
      <c r="P38">
        <v>0.61</v>
      </c>
      <c r="Q38">
        <v>0.39</v>
      </c>
      <c r="R38">
        <v>0.42</v>
      </c>
      <c r="S38">
        <v>0.44</v>
      </c>
      <c r="T38">
        <v>0.43</v>
      </c>
      <c r="U38">
        <v>0.5</v>
      </c>
      <c r="V38">
        <v>0.48</v>
      </c>
      <c r="W38" t="s">
        <v>67</v>
      </c>
    </row>
    <row r="39" spans="1:23" x14ac:dyDescent="0.25">
      <c r="A39" s="5" t="s">
        <v>104</v>
      </c>
      <c r="B39" s="5" t="s">
        <v>105</v>
      </c>
      <c r="C39">
        <v>0.22</v>
      </c>
      <c r="D39">
        <v>0.24</v>
      </c>
      <c r="E39">
        <v>0.22</v>
      </c>
      <c r="F39">
        <v>0.26</v>
      </c>
      <c r="G39">
        <v>0.25</v>
      </c>
      <c r="H39">
        <v>0.38</v>
      </c>
      <c r="I39">
        <v>0.19</v>
      </c>
      <c r="J39">
        <v>0.2</v>
      </c>
      <c r="K39">
        <v>0.23</v>
      </c>
      <c r="L39">
        <v>0.22</v>
      </c>
      <c r="M39">
        <v>0.22</v>
      </c>
      <c r="N39">
        <v>0.76</v>
      </c>
      <c r="O39">
        <v>2.29</v>
      </c>
      <c r="P39">
        <v>0.5</v>
      </c>
      <c r="Q39">
        <v>0.28999999999999998</v>
      </c>
      <c r="R39">
        <v>0.3</v>
      </c>
      <c r="S39">
        <v>0.32</v>
      </c>
      <c r="T39">
        <v>0.34</v>
      </c>
      <c r="U39">
        <v>0.34</v>
      </c>
      <c r="V39">
        <v>0.3</v>
      </c>
      <c r="W39">
        <v>0.31</v>
      </c>
    </row>
    <row r="40" spans="1:23" x14ac:dyDescent="0.25">
      <c r="A40" s="5" t="s">
        <v>106</v>
      </c>
      <c r="B40" s="5" t="s">
        <v>107</v>
      </c>
      <c r="C40">
        <v>0.22</v>
      </c>
      <c r="D40">
        <v>0.24</v>
      </c>
      <c r="E40">
        <v>0.22</v>
      </c>
      <c r="F40">
        <v>0.26</v>
      </c>
      <c r="G40">
        <v>0.25</v>
      </c>
      <c r="H40">
        <v>0.38</v>
      </c>
      <c r="I40">
        <v>0.19</v>
      </c>
      <c r="J40">
        <v>0.2</v>
      </c>
      <c r="K40">
        <v>0.23</v>
      </c>
      <c r="L40">
        <v>0.22</v>
      </c>
      <c r="M40">
        <v>0.22</v>
      </c>
      <c r="N40">
        <v>0.76</v>
      </c>
      <c r="O40">
        <v>2.29</v>
      </c>
      <c r="P40">
        <v>0.5</v>
      </c>
      <c r="Q40">
        <v>0.28999999999999998</v>
      </c>
      <c r="R40">
        <v>0.3</v>
      </c>
      <c r="S40">
        <v>0.32</v>
      </c>
      <c r="T40">
        <v>0.34</v>
      </c>
      <c r="U40">
        <v>0.34</v>
      </c>
      <c r="V40">
        <v>0.3</v>
      </c>
      <c r="W40">
        <v>0.31</v>
      </c>
    </row>
    <row r="41" spans="1:23" x14ac:dyDescent="0.25">
      <c r="A41" s="5" t="s">
        <v>108</v>
      </c>
      <c r="B41" s="5" t="s">
        <v>109</v>
      </c>
      <c r="C41">
        <v>0.47</v>
      </c>
      <c r="D41">
        <v>0.46</v>
      </c>
      <c r="E41">
        <v>0.45</v>
      </c>
      <c r="F41">
        <v>0.43</v>
      </c>
      <c r="G41">
        <v>0.42</v>
      </c>
      <c r="H41">
        <v>0.4</v>
      </c>
      <c r="I41">
        <v>0.4</v>
      </c>
      <c r="J41">
        <v>0.4</v>
      </c>
      <c r="K41">
        <v>0.4</v>
      </c>
      <c r="L41">
        <v>0.37</v>
      </c>
      <c r="M41">
        <v>0.37</v>
      </c>
      <c r="N41">
        <v>0.35</v>
      </c>
      <c r="O41">
        <v>0.35</v>
      </c>
      <c r="P41">
        <v>0.3</v>
      </c>
      <c r="Q41">
        <v>0.3</v>
      </c>
      <c r="R41">
        <v>0.3</v>
      </c>
      <c r="S41">
        <v>0.3</v>
      </c>
      <c r="T41">
        <v>0.3</v>
      </c>
      <c r="U41">
        <v>0.3</v>
      </c>
      <c r="V41">
        <v>0.27</v>
      </c>
      <c r="W41" t="s">
        <v>67</v>
      </c>
    </row>
    <row r="42" spans="1:23" x14ac:dyDescent="0.25">
      <c r="A42" s="5" t="s">
        <v>110</v>
      </c>
      <c r="B42" s="5" t="s">
        <v>111</v>
      </c>
      <c r="C42">
        <v>37.47</v>
      </c>
      <c r="D42">
        <v>36.67</v>
      </c>
      <c r="E42">
        <v>35.869999999999997</v>
      </c>
      <c r="F42">
        <v>34.28</v>
      </c>
      <c r="G42">
        <v>26.04</v>
      </c>
      <c r="H42">
        <v>20.02</v>
      </c>
      <c r="I42">
        <v>18.2</v>
      </c>
      <c r="J42">
        <v>18.2</v>
      </c>
      <c r="K42">
        <v>13.65</v>
      </c>
      <c r="L42">
        <v>12.63</v>
      </c>
      <c r="M42">
        <v>8.43</v>
      </c>
      <c r="N42">
        <v>7.97</v>
      </c>
      <c r="O42">
        <v>7.97</v>
      </c>
      <c r="P42">
        <v>6.83</v>
      </c>
      <c r="Q42">
        <v>6.83</v>
      </c>
      <c r="R42">
        <v>6.83</v>
      </c>
      <c r="S42">
        <v>6.83</v>
      </c>
      <c r="T42">
        <v>6.83</v>
      </c>
      <c r="U42">
        <v>6.83</v>
      </c>
      <c r="V42">
        <v>6.21</v>
      </c>
      <c r="W42" t="s">
        <v>67</v>
      </c>
    </row>
    <row r="43" spans="1:23" x14ac:dyDescent="0.25">
      <c r="A43" s="5" t="s">
        <v>65</v>
      </c>
      <c r="B43" s="5" t="s">
        <v>66</v>
      </c>
      <c r="C43">
        <v>1.07</v>
      </c>
      <c r="D43">
        <v>1.05</v>
      </c>
      <c r="E43">
        <v>0.93</v>
      </c>
      <c r="F43">
        <v>0.78</v>
      </c>
      <c r="G43">
        <v>0.85</v>
      </c>
      <c r="H43">
        <v>1.03</v>
      </c>
      <c r="I43">
        <v>0.99</v>
      </c>
      <c r="J43">
        <v>0.81</v>
      </c>
      <c r="K43">
        <v>0.94</v>
      </c>
      <c r="L43">
        <v>0.73</v>
      </c>
      <c r="M43">
        <v>0.99</v>
      </c>
      <c r="N43">
        <v>0.93</v>
      </c>
      <c r="O43">
        <v>0.64</v>
      </c>
      <c r="P43">
        <v>0.61</v>
      </c>
      <c r="Q43">
        <v>0.66</v>
      </c>
      <c r="R43">
        <v>0.65</v>
      </c>
      <c r="S43">
        <v>0.62</v>
      </c>
      <c r="T43">
        <v>0.63</v>
      </c>
      <c r="U43">
        <v>0.64</v>
      </c>
      <c r="V43">
        <v>0.64</v>
      </c>
      <c r="W43" t="s">
        <v>67</v>
      </c>
    </row>
    <row r="44" spans="1:23" x14ac:dyDescent="0.25">
      <c r="A44" s="5" t="s">
        <v>112</v>
      </c>
      <c r="B44" s="5" t="s">
        <v>113</v>
      </c>
      <c r="C44">
        <v>6.44</v>
      </c>
      <c r="D44">
        <v>6.68</v>
      </c>
      <c r="E44">
        <v>6.88</v>
      </c>
      <c r="F44">
        <v>7.04</v>
      </c>
      <c r="G44">
        <v>6.55</v>
      </c>
      <c r="H44">
        <v>5.94</v>
      </c>
      <c r="I44">
        <v>5.97</v>
      </c>
      <c r="J44">
        <v>6.08</v>
      </c>
      <c r="K44">
        <v>6.3</v>
      </c>
      <c r="L44">
        <v>6.62</v>
      </c>
      <c r="M44">
        <v>6.81</v>
      </c>
      <c r="N44">
        <v>7.02</v>
      </c>
      <c r="O44">
        <v>6.82</v>
      </c>
      <c r="P44">
        <v>5.97</v>
      </c>
      <c r="Q44">
        <v>5.57</v>
      </c>
      <c r="R44">
        <v>1.65</v>
      </c>
      <c r="S44">
        <v>1.65</v>
      </c>
      <c r="T44">
        <v>1.64</v>
      </c>
      <c r="U44">
        <v>1.59</v>
      </c>
      <c r="V44">
        <v>1.52</v>
      </c>
      <c r="W44" t="s">
        <v>67</v>
      </c>
    </row>
    <row r="45" spans="1:23" x14ac:dyDescent="0.25">
      <c r="A45" s="5" t="s">
        <v>114</v>
      </c>
      <c r="B45" s="5" t="s">
        <v>115</v>
      </c>
      <c r="C45">
        <v>0.86</v>
      </c>
      <c r="D45">
        <v>0.84</v>
      </c>
      <c r="E45">
        <v>0.75</v>
      </c>
      <c r="F45">
        <v>0.64</v>
      </c>
      <c r="G45">
        <v>0.69</v>
      </c>
      <c r="H45">
        <v>0.81</v>
      </c>
      <c r="I45">
        <v>0.82</v>
      </c>
      <c r="J45">
        <v>0.6</v>
      </c>
      <c r="K45">
        <v>0.72</v>
      </c>
      <c r="L45">
        <v>0.02</v>
      </c>
      <c r="M45">
        <v>0.62</v>
      </c>
      <c r="N45">
        <v>0.45</v>
      </c>
      <c r="O45">
        <v>1.03</v>
      </c>
      <c r="P45">
        <v>0.36</v>
      </c>
      <c r="Q45">
        <v>0.33</v>
      </c>
      <c r="R45">
        <v>0.37</v>
      </c>
      <c r="S45">
        <v>0.4</v>
      </c>
      <c r="T45">
        <v>0.3</v>
      </c>
      <c r="U45">
        <v>0.43</v>
      </c>
      <c r="V45">
        <v>0.28000000000000003</v>
      </c>
      <c r="W45" t="s">
        <v>67</v>
      </c>
    </row>
    <row r="46" spans="1:23" x14ac:dyDescent="0.25">
      <c r="A46" s="5" t="s">
        <v>116</v>
      </c>
      <c r="B46" s="5" t="s">
        <v>117</v>
      </c>
      <c r="C46">
        <v>15.49</v>
      </c>
      <c r="D46">
        <v>15.18</v>
      </c>
      <c r="E46">
        <v>14.72</v>
      </c>
      <c r="F46">
        <v>12.63</v>
      </c>
      <c r="G46">
        <v>12.69</v>
      </c>
      <c r="H46">
        <v>13.66</v>
      </c>
      <c r="I46">
        <v>13.89</v>
      </c>
      <c r="J46">
        <v>11.9</v>
      </c>
      <c r="K46">
        <v>13.56</v>
      </c>
      <c r="L46">
        <v>11.91</v>
      </c>
      <c r="M46">
        <v>13.1</v>
      </c>
      <c r="N46">
        <v>12.34</v>
      </c>
      <c r="O46">
        <v>12.73</v>
      </c>
      <c r="P46">
        <v>7.85</v>
      </c>
      <c r="Q46">
        <v>7.36</v>
      </c>
      <c r="R46">
        <v>5.99</v>
      </c>
      <c r="S46">
        <v>6.07</v>
      </c>
      <c r="T46">
        <v>6.46</v>
      </c>
      <c r="U46">
        <v>6.4</v>
      </c>
      <c r="V46">
        <v>6.43</v>
      </c>
      <c r="W46" t="s">
        <v>67</v>
      </c>
    </row>
    <row r="47" spans="1:23" x14ac:dyDescent="0.25">
      <c r="A47" s="5" t="s">
        <v>118</v>
      </c>
      <c r="B47" s="5" t="s">
        <v>119</v>
      </c>
      <c r="C47">
        <v>42</v>
      </c>
      <c r="D47">
        <v>35</v>
      </c>
      <c r="E47">
        <v>34</v>
      </c>
      <c r="F47">
        <v>32</v>
      </c>
      <c r="G47">
        <v>33</v>
      </c>
      <c r="H47">
        <v>31</v>
      </c>
      <c r="I47">
        <v>27</v>
      </c>
      <c r="J47">
        <v>26</v>
      </c>
      <c r="K47">
        <v>28</v>
      </c>
      <c r="L47">
        <v>24</v>
      </c>
      <c r="M47">
        <v>25</v>
      </c>
      <c r="N47">
        <v>26</v>
      </c>
      <c r="O47">
        <v>25</v>
      </c>
      <c r="P47">
        <v>22</v>
      </c>
      <c r="Q47">
        <v>23</v>
      </c>
      <c r="R47">
        <v>23</v>
      </c>
      <c r="S47">
        <v>22</v>
      </c>
      <c r="T47">
        <v>22</v>
      </c>
      <c r="U47">
        <v>23</v>
      </c>
      <c r="V47">
        <v>23</v>
      </c>
      <c r="W47" t="s">
        <v>67</v>
      </c>
    </row>
    <row r="48" spans="1:23" x14ac:dyDescent="0.25">
      <c r="A48" s="5" t="s">
        <v>120</v>
      </c>
      <c r="B48" s="5" t="s">
        <v>121</v>
      </c>
      <c r="C48">
        <v>4.9000000000000004</v>
      </c>
      <c r="D48">
        <v>4.4000000000000004</v>
      </c>
      <c r="E48">
        <v>4.4000000000000004</v>
      </c>
      <c r="F48">
        <v>4</v>
      </c>
      <c r="G48">
        <v>3.9</v>
      </c>
      <c r="H48">
        <v>3.5</v>
      </c>
      <c r="I48">
        <v>3.3</v>
      </c>
      <c r="J48">
        <v>2.9</v>
      </c>
      <c r="K48">
        <v>2.8</v>
      </c>
      <c r="L48">
        <v>2.7</v>
      </c>
      <c r="M48">
        <v>2.7</v>
      </c>
      <c r="N48">
        <v>2.9</v>
      </c>
      <c r="O48">
        <v>2.5</v>
      </c>
      <c r="P48">
        <v>2.6</v>
      </c>
      <c r="Q48">
        <v>1.9</v>
      </c>
      <c r="R48">
        <v>2</v>
      </c>
      <c r="S48" t="s">
        <v>67</v>
      </c>
      <c r="T48" t="s">
        <v>67</v>
      </c>
      <c r="U48" t="s">
        <v>67</v>
      </c>
      <c r="V48" t="s">
        <v>67</v>
      </c>
      <c r="W48" t="s">
        <v>67</v>
      </c>
    </row>
    <row r="49" spans="1:23" x14ac:dyDescent="0.25">
      <c r="A49" s="5" t="s">
        <v>122</v>
      </c>
      <c r="B49" s="5" t="s">
        <v>123</v>
      </c>
      <c r="C49">
        <v>116667</v>
      </c>
      <c r="D49">
        <v>125714</v>
      </c>
      <c r="E49">
        <v>129412</v>
      </c>
      <c r="F49">
        <v>125000</v>
      </c>
      <c r="G49">
        <v>118182</v>
      </c>
      <c r="H49">
        <v>112903</v>
      </c>
      <c r="I49">
        <v>122222</v>
      </c>
      <c r="J49">
        <v>111538</v>
      </c>
      <c r="K49">
        <v>100000</v>
      </c>
      <c r="L49">
        <v>112500</v>
      </c>
      <c r="M49">
        <v>108000</v>
      </c>
      <c r="N49">
        <v>111538</v>
      </c>
      <c r="O49">
        <v>100000</v>
      </c>
      <c r="P49">
        <v>118182</v>
      </c>
      <c r="Q49">
        <v>82609</v>
      </c>
      <c r="R49">
        <v>86957</v>
      </c>
      <c r="S49" t="s">
        <v>67</v>
      </c>
      <c r="T49" t="s">
        <v>67</v>
      </c>
      <c r="U49" t="s">
        <v>67</v>
      </c>
      <c r="V49" t="s">
        <v>67</v>
      </c>
      <c r="W49" t="s">
        <v>67</v>
      </c>
    </row>
    <row r="50" spans="1:23" x14ac:dyDescent="0.25">
      <c r="A50" s="5" t="s">
        <v>124</v>
      </c>
      <c r="B50" s="5" t="s">
        <v>125</v>
      </c>
      <c r="C50">
        <v>2030000</v>
      </c>
      <c r="D50">
        <v>2100000</v>
      </c>
      <c r="E50">
        <v>1920000</v>
      </c>
      <c r="F50">
        <v>1750000</v>
      </c>
      <c r="G50">
        <v>1590000</v>
      </c>
      <c r="H50">
        <v>1510000</v>
      </c>
      <c r="I50">
        <v>1680000</v>
      </c>
      <c r="J50">
        <v>1420000</v>
      </c>
      <c r="K50">
        <v>1420000</v>
      </c>
      <c r="L50">
        <v>1040000</v>
      </c>
      <c r="M50">
        <v>937500</v>
      </c>
      <c r="N50">
        <v>819230</v>
      </c>
      <c r="O50">
        <v>580000</v>
      </c>
      <c r="P50">
        <v>636363</v>
      </c>
      <c r="Q50">
        <v>656521</v>
      </c>
      <c r="R50">
        <v>643478</v>
      </c>
      <c r="S50">
        <v>645454</v>
      </c>
      <c r="T50">
        <v>654545</v>
      </c>
      <c r="U50">
        <v>571304</v>
      </c>
      <c r="V50">
        <v>578260</v>
      </c>
      <c r="W50" t="s">
        <v>67</v>
      </c>
    </row>
    <row r="51" spans="1:23" x14ac:dyDescent="0.25">
      <c r="A51" s="5" t="s">
        <v>126</v>
      </c>
      <c r="B51" s="5" t="s">
        <v>127</v>
      </c>
      <c r="C51" t="s">
        <v>67</v>
      </c>
      <c r="D51" t="s">
        <v>67</v>
      </c>
      <c r="E51" t="s">
        <v>67</v>
      </c>
      <c r="F51" t="s">
        <v>67</v>
      </c>
      <c r="G51" t="s">
        <v>67</v>
      </c>
      <c r="H51" t="s">
        <v>67</v>
      </c>
      <c r="I51" t="s">
        <v>67</v>
      </c>
      <c r="J51" t="s">
        <v>67</v>
      </c>
      <c r="K51" t="s">
        <v>67</v>
      </c>
      <c r="L51" t="s">
        <v>67</v>
      </c>
      <c r="M51" t="s">
        <v>67</v>
      </c>
      <c r="N51" t="s">
        <v>67</v>
      </c>
      <c r="O51" t="s">
        <v>67</v>
      </c>
      <c r="P51" t="s">
        <v>67</v>
      </c>
      <c r="Q51" t="s">
        <v>67</v>
      </c>
      <c r="R51" t="s">
        <v>67</v>
      </c>
      <c r="S51" t="s">
        <v>67</v>
      </c>
      <c r="T51" t="s">
        <v>67</v>
      </c>
      <c r="U51" t="s">
        <v>67</v>
      </c>
      <c r="V51" t="s">
        <v>67</v>
      </c>
      <c r="W51" t="s">
        <v>67</v>
      </c>
    </row>
    <row r="52" spans="1:23" x14ac:dyDescent="0.25">
      <c r="A52" s="5" t="s">
        <v>128</v>
      </c>
      <c r="B52" s="5" t="s">
        <v>129</v>
      </c>
      <c r="C52">
        <v>426190</v>
      </c>
      <c r="D52">
        <v>554286</v>
      </c>
      <c r="E52">
        <v>520588</v>
      </c>
      <c r="F52">
        <v>543750</v>
      </c>
      <c r="G52">
        <v>418182</v>
      </c>
      <c r="H52">
        <v>551613</v>
      </c>
      <c r="I52">
        <v>314815</v>
      </c>
      <c r="J52">
        <v>296154</v>
      </c>
      <c r="K52">
        <v>282143</v>
      </c>
      <c r="L52">
        <v>229167</v>
      </c>
      <c r="M52">
        <v>204000</v>
      </c>
      <c r="N52">
        <v>665385</v>
      </c>
      <c r="O52">
        <v>2090000</v>
      </c>
      <c r="P52">
        <v>513636</v>
      </c>
      <c r="Q52">
        <v>282609</v>
      </c>
      <c r="R52">
        <v>300000</v>
      </c>
      <c r="S52">
        <v>327273</v>
      </c>
      <c r="T52">
        <v>354545</v>
      </c>
      <c r="U52">
        <v>339130</v>
      </c>
      <c r="V52">
        <v>300000</v>
      </c>
      <c r="W52" t="s">
        <v>67</v>
      </c>
    </row>
    <row r="53" spans="1:23" x14ac:dyDescent="0.25">
      <c r="A53" s="5" t="s">
        <v>130</v>
      </c>
      <c r="B53" s="5" t="s">
        <v>131</v>
      </c>
      <c r="C53">
        <v>44.4</v>
      </c>
      <c r="D53">
        <v>35</v>
      </c>
      <c r="E53">
        <v>45</v>
      </c>
      <c r="F53">
        <v>34.799999999999997</v>
      </c>
      <c r="G53">
        <v>38.4</v>
      </c>
      <c r="H53">
        <v>21.4</v>
      </c>
      <c r="I53">
        <v>38.6</v>
      </c>
      <c r="J53">
        <v>37.6</v>
      </c>
      <c r="K53">
        <v>27.8</v>
      </c>
      <c r="L53">
        <v>35.299999999999997</v>
      </c>
      <c r="M53">
        <v>36.1</v>
      </c>
      <c r="N53">
        <v>7.6</v>
      </c>
      <c r="O53">
        <v>3.9</v>
      </c>
      <c r="P53">
        <v>23.1</v>
      </c>
      <c r="Q53">
        <v>34.6</v>
      </c>
      <c r="R53">
        <v>25.7</v>
      </c>
      <c r="S53">
        <v>23.4</v>
      </c>
      <c r="T53">
        <v>21</v>
      </c>
      <c r="U53">
        <v>23.1</v>
      </c>
      <c r="V53">
        <v>26.8</v>
      </c>
      <c r="W53">
        <v>25.5</v>
      </c>
    </row>
    <row r="54" spans="1:23" x14ac:dyDescent="0.25">
      <c r="A54" s="5" t="s">
        <v>132</v>
      </c>
      <c r="B54" s="5" t="s">
        <v>133</v>
      </c>
      <c r="C54">
        <v>9.1300000000000008</v>
      </c>
      <c r="D54">
        <v>8.0399999999999991</v>
      </c>
      <c r="E54">
        <v>10.65</v>
      </c>
      <c r="F54">
        <v>11.66</v>
      </c>
      <c r="G54">
        <v>11.37</v>
      </c>
      <c r="H54">
        <v>7.89</v>
      </c>
      <c r="I54">
        <v>7.39</v>
      </c>
      <c r="J54">
        <v>9.25</v>
      </c>
      <c r="K54">
        <v>6.78</v>
      </c>
      <c r="L54">
        <v>10.6</v>
      </c>
      <c r="M54">
        <v>8.06</v>
      </c>
      <c r="N54">
        <v>6.15</v>
      </c>
      <c r="O54">
        <v>14.07</v>
      </c>
      <c r="P54">
        <v>18.84</v>
      </c>
      <c r="Q54">
        <v>15.14</v>
      </c>
      <c r="R54">
        <v>11.86</v>
      </c>
      <c r="S54">
        <v>12.04</v>
      </c>
      <c r="T54">
        <v>11.29</v>
      </c>
      <c r="U54">
        <v>12.37</v>
      </c>
      <c r="V54">
        <v>12.54</v>
      </c>
      <c r="W54" t="s">
        <v>67</v>
      </c>
    </row>
    <row r="55" spans="1:23" x14ac:dyDescent="0.25">
      <c r="A55" s="5" t="s">
        <v>134</v>
      </c>
      <c r="B55" s="5" t="s">
        <v>135</v>
      </c>
      <c r="C55">
        <v>1.51</v>
      </c>
      <c r="D55">
        <v>1.26</v>
      </c>
      <c r="E55">
        <v>1.44</v>
      </c>
      <c r="F55">
        <v>1.28</v>
      </c>
      <c r="G55">
        <v>1.47</v>
      </c>
      <c r="H55">
        <v>1.37</v>
      </c>
      <c r="I55">
        <v>1.23</v>
      </c>
      <c r="J55">
        <v>1.24</v>
      </c>
      <c r="K55">
        <v>1.02</v>
      </c>
      <c r="L55">
        <v>1.17</v>
      </c>
      <c r="M55">
        <v>1.17</v>
      </c>
      <c r="N55">
        <v>0.82</v>
      </c>
      <c r="O55">
        <v>1.31</v>
      </c>
      <c r="P55">
        <v>1.94</v>
      </c>
      <c r="Q55">
        <v>1.8</v>
      </c>
      <c r="R55">
        <v>4.66</v>
      </c>
      <c r="S55">
        <v>4.54</v>
      </c>
      <c r="T55">
        <v>4.3600000000000003</v>
      </c>
      <c r="U55">
        <v>4.9400000000000004</v>
      </c>
      <c r="V55">
        <v>5.28</v>
      </c>
      <c r="W55" t="s">
        <v>67</v>
      </c>
    </row>
    <row r="56" spans="1:23" x14ac:dyDescent="0.25">
      <c r="A56" s="5" t="s">
        <v>136</v>
      </c>
      <c r="B56" s="5" t="s">
        <v>137</v>
      </c>
      <c r="C56">
        <v>11.39</v>
      </c>
      <c r="D56">
        <v>9.98</v>
      </c>
      <c r="E56">
        <v>13.26</v>
      </c>
      <c r="F56">
        <v>14.13</v>
      </c>
      <c r="G56">
        <v>13.92</v>
      </c>
      <c r="H56">
        <v>9.98</v>
      </c>
      <c r="I56">
        <v>8.93</v>
      </c>
      <c r="J56">
        <v>12.44</v>
      </c>
      <c r="K56">
        <v>8.84</v>
      </c>
      <c r="L56">
        <v>331.2</v>
      </c>
      <c r="M56">
        <v>12.86</v>
      </c>
      <c r="N56">
        <v>12.73</v>
      </c>
      <c r="O56">
        <v>8.68</v>
      </c>
      <c r="P56">
        <v>32.57</v>
      </c>
      <c r="Q56">
        <v>30.49</v>
      </c>
      <c r="R56">
        <v>20.9</v>
      </c>
      <c r="S56">
        <v>18.79</v>
      </c>
      <c r="T56">
        <v>23.56</v>
      </c>
      <c r="U56">
        <v>18.5</v>
      </c>
      <c r="V56">
        <v>28.61</v>
      </c>
      <c r="W56" t="s">
        <v>67</v>
      </c>
    </row>
    <row r="57" spans="1:23" x14ac:dyDescent="0.25">
      <c r="A57" s="5" t="s">
        <v>138</v>
      </c>
      <c r="B57" s="5" t="s">
        <v>139</v>
      </c>
      <c r="C57">
        <v>4.82</v>
      </c>
      <c r="D57">
        <v>5.47</v>
      </c>
      <c r="E57">
        <v>4.55</v>
      </c>
      <c r="F57">
        <v>4.76</v>
      </c>
      <c r="G57">
        <v>4.37</v>
      </c>
      <c r="H57">
        <v>4.93</v>
      </c>
      <c r="I57">
        <v>5.45</v>
      </c>
      <c r="J57">
        <v>5.32</v>
      </c>
      <c r="K57">
        <v>6.25</v>
      </c>
      <c r="L57">
        <v>4.76</v>
      </c>
      <c r="M57">
        <v>4.6500000000000004</v>
      </c>
      <c r="N57">
        <v>6.09</v>
      </c>
      <c r="O57">
        <v>3.91</v>
      </c>
      <c r="P57">
        <v>2.59</v>
      </c>
      <c r="Q57">
        <v>2.99</v>
      </c>
      <c r="R57">
        <v>3.9</v>
      </c>
      <c r="S57">
        <v>4</v>
      </c>
      <c r="T57">
        <v>4.21</v>
      </c>
      <c r="U57">
        <v>3.81</v>
      </c>
      <c r="V57">
        <v>3.36</v>
      </c>
      <c r="W57" t="s">
        <v>67</v>
      </c>
    </row>
    <row r="58" spans="1:23" x14ac:dyDescent="0.25">
      <c r="A58" s="5" t="s">
        <v>140</v>
      </c>
      <c r="B58" s="5" t="s">
        <v>141</v>
      </c>
      <c r="C58">
        <v>2.2999999999999998</v>
      </c>
      <c r="D58">
        <v>2.9</v>
      </c>
      <c r="E58">
        <v>2.2000000000000002</v>
      </c>
      <c r="F58">
        <v>2.9</v>
      </c>
      <c r="G58">
        <v>2.6</v>
      </c>
      <c r="H58">
        <v>4.7</v>
      </c>
      <c r="I58">
        <v>2.6</v>
      </c>
      <c r="J58">
        <v>2.7</v>
      </c>
      <c r="K58">
        <v>3.6</v>
      </c>
      <c r="L58">
        <v>2.8</v>
      </c>
      <c r="M58">
        <v>2.8</v>
      </c>
      <c r="N58">
        <v>13.2</v>
      </c>
      <c r="O58">
        <v>25.6</v>
      </c>
      <c r="P58">
        <v>4.3</v>
      </c>
      <c r="Q58">
        <v>2.9</v>
      </c>
      <c r="R58">
        <v>3.9</v>
      </c>
      <c r="S58">
        <v>4.3</v>
      </c>
      <c r="T58">
        <v>4.8</v>
      </c>
      <c r="U58">
        <v>4.3</v>
      </c>
      <c r="V58">
        <v>3.7</v>
      </c>
      <c r="W58">
        <v>3.9</v>
      </c>
    </row>
    <row r="59" spans="1:23" x14ac:dyDescent="0.25">
      <c r="A59" s="5" t="s">
        <v>142</v>
      </c>
      <c r="B59" s="5" t="s">
        <v>143</v>
      </c>
      <c r="C59">
        <v>3.49</v>
      </c>
      <c r="D59">
        <v>3.64</v>
      </c>
      <c r="E59">
        <v>3.23</v>
      </c>
      <c r="F59">
        <v>3.1</v>
      </c>
      <c r="G59">
        <v>3.4</v>
      </c>
      <c r="H59">
        <v>6.33</v>
      </c>
      <c r="I59">
        <v>3.13</v>
      </c>
      <c r="J59">
        <v>2.78</v>
      </c>
      <c r="K59">
        <v>3.67</v>
      </c>
      <c r="L59">
        <v>2.44</v>
      </c>
      <c r="M59">
        <v>3.28</v>
      </c>
      <c r="N59">
        <v>10.81</v>
      </c>
      <c r="O59">
        <v>33.57</v>
      </c>
      <c r="P59">
        <v>8.3000000000000007</v>
      </c>
      <c r="Q59">
        <v>5.12</v>
      </c>
      <c r="R59">
        <v>18.3</v>
      </c>
      <c r="S59">
        <v>19.100000000000001</v>
      </c>
      <c r="T59">
        <v>20.91</v>
      </c>
      <c r="U59">
        <v>21.49</v>
      </c>
      <c r="V59">
        <v>19.88</v>
      </c>
      <c r="W59" t="s">
        <v>67</v>
      </c>
    </row>
    <row r="60" spans="1:23" x14ac:dyDescent="0.25">
      <c r="A60" s="5" t="s">
        <v>144</v>
      </c>
      <c r="B60" s="5" t="s">
        <v>145</v>
      </c>
      <c r="C60">
        <v>21.01</v>
      </c>
      <c r="D60">
        <v>23.26</v>
      </c>
      <c r="E60">
        <v>23.89</v>
      </c>
      <c r="F60">
        <v>28.16</v>
      </c>
      <c r="G60">
        <v>26.34</v>
      </c>
      <c r="H60">
        <v>36.54</v>
      </c>
      <c r="I60">
        <v>18.809999999999999</v>
      </c>
      <c r="J60">
        <v>20.81</v>
      </c>
      <c r="K60">
        <v>24.53</v>
      </c>
      <c r="L60">
        <v>22</v>
      </c>
      <c r="M60">
        <v>22.67</v>
      </c>
      <c r="N60">
        <v>81.22</v>
      </c>
      <c r="O60">
        <v>360</v>
      </c>
      <c r="P60">
        <v>80.709999999999994</v>
      </c>
      <c r="Q60">
        <v>43.05</v>
      </c>
      <c r="R60">
        <v>46.62</v>
      </c>
      <c r="S60">
        <v>50.7</v>
      </c>
      <c r="T60">
        <v>54.17</v>
      </c>
      <c r="U60">
        <v>53.79</v>
      </c>
      <c r="V60">
        <v>47.26</v>
      </c>
      <c r="W60" t="s">
        <v>67</v>
      </c>
    </row>
    <row r="61" spans="1:23" x14ac:dyDescent="0.25">
      <c r="A61" s="5" t="s">
        <v>146</v>
      </c>
      <c r="B61" s="5" t="s">
        <v>147</v>
      </c>
      <c r="C61">
        <v>2.71</v>
      </c>
      <c r="D61">
        <v>2.86</v>
      </c>
      <c r="E61">
        <v>2.78</v>
      </c>
      <c r="F61">
        <v>3.15</v>
      </c>
      <c r="G61">
        <v>3.45</v>
      </c>
      <c r="H61">
        <v>4.93</v>
      </c>
      <c r="I61">
        <v>3.29</v>
      </c>
      <c r="J61">
        <v>3.45</v>
      </c>
      <c r="K61">
        <v>3.52</v>
      </c>
      <c r="L61">
        <v>1.35</v>
      </c>
      <c r="M61">
        <v>1.71</v>
      </c>
      <c r="N61">
        <v>6.15</v>
      </c>
      <c r="O61">
        <v>17.989999999999998</v>
      </c>
      <c r="P61">
        <v>6.32</v>
      </c>
      <c r="Q61">
        <v>3.87</v>
      </c>
      <c r="R61">
        <v>5.05</v>
      </c>
      <c r="S61">
        <v>5.2</v>
      </c>
      <c r="T61">
        <v>5.29</v>
      </c>
      <c r="U61">
        <v>5.35</v>
      </c>
      <c r="V61">
        <v>4.71</v>
      </c>
      <c r="W61" t="s">
        <v>67</v>
      </c>
    </row>
    <row r="62" spans="1:23" x14ac:dyDescent="0.25">
      <c r="A62" s="5" t="s">
        <v>148</v>
      </c>
      <c r="B62" s="5" t="s">
        <v>148</v>
      </c>
      <c r="C62">
        <v>1.45</v>
      </c>
      <c r="D62">
        <v>1.6</v>
      </c>
      <c r="E62">
        <v>1.51</v>
      </c>
      <c r="F62">
        <v>1.73</v>
      </c>
      <c r="G62">
        <v>1.75</v>
      </c>
      <c r="H62">
        <v>2.75</v>
      </c>
      <c r="I62">
        <v>1.35</v>
      </c>
      <c r="J62">
        <v>1.42</v>
      </c>
      <c r="K62">
        <v>1.71</v>
      </c>
      <c r="L62">
        <v>1.35</v>
      </c>
      <c r="M62">
        <v>1.71</v>
      </c>
      <c r="N62">
        <v>6.15</v>
      </c>
      <c r="O62">
        <v>17.989999999999998</v>
      </c>
      <c r="P62">
        <v>6.32</v>
      </c>
      <c r="Q62">
        <v>3.87</v>
      </c>
      <c r="R62">
        <v>5.05</v>
      </c>
      <c r="S62">
        <v>5.2</v>
      </c>
      <c r="T62">
        <v>5.29</v>
      </c>
      <c r="U62">
        <v>5.35</v>
      </c>
      <c r="V62">
        <v>4.71</v>
      </c>
      <c r="W62" t="s">
        <v>67</v>
      </c>
    </row>
    <row r="63" spans="1:23" x14ac:dyDescent="0.25">
      <c r="A63" s="5" t="s">
        <v>149</v>
      </c>
      <c r="B63" s="5" t="s">
        <v>150</v>
      </c>
      <c r="C63">
        <v>0.87</v>
      </c>
      <c r="D63">
        <v>0.76</v>
      </c>
      <c r="E63">
        <v>5.07</v>
      </c>
      <c r="F63">
        <v>8.33</v>
      </c>
      <c r="G63">
        <v>4.4000000000000004</v>
      </c>
      <c r="H63">
        <v>2.17</v>
      </c>
      <c r="I63">
        <v>5.6</v>
      </c>
      <c r="J63">
        <v>5.56</v>
      </c>
      <c r="K63">
        <v>5.82</v>
      </c>
      <c r="L63">
        <v>20.71</v>
      </c>
      <c r="M63">
        <v>12.89</v>
      </c>
      <c r="N63">
        <v>19.73</v>
      </c>
      <c r="O63">
        <v>30.01</v>
      </c>
      <c r="P63">
        <v>9.17</v>
      </c>
      <c r="Q63">
        <v>5.9</v>
      </c>
      <c r="R63">
        <v>3.07</v>
      </c>
      <c r="S63">
        <v>3.18</v>
      </c>
      <c r="T63">
        <v>5.77</v>
      </c>
      <c r="U63">
        <v>5.48</v>
      </c>
      <c r="V63">
        <v>7.3</v>
      </c>
      <c r="W63" t="s">
        <v>67</v>
      </c>
    </row>
    <row r="64" spans="1:23" x14ac:dyDescent="0.25">
      <c r="A64" s="5" t="s">
        <v>151</v>
      </c>
      <c r="B64" s="5" t="s">
        <v>152</v>
      </c>
      <c r="C64">
        <v>41.6</v>
      </c>
      <c r="D64">
        <v>44.01</v>
      </c>
      <c r="E64">
        <v>46.71</v>
      </c>
      <c r="F64">
        <v>55.75</v>
      </c>
      <c r="G64">
        <v>51.63</v>
      </c>
      <c r="H64">
        <v>43.49</v>
      </c>
      <c r="I64">
        <v>42.96</v>
      </c>
      <c r="J64">
        <v>51.13</v>
      </c>
      <c r="K64">
        <v>46.51</v>
      </c>
      <c r="L64">
        <v>55.55</v>
      </c>
      <c r="M64">
        <v>52.01</v>
      </c>
      <c r="N64">
        <v>56.91</v>
      </c>
      <c r="O64">
        <v>53.58</v>
      </c>
      <c r="P64">
        <v>76.13</v>
      </c>
      <c r="Q64">
        <v>75.63</v>
      </c>
      <c r="R64">
        <v>27.6</v>
      </c>
      <c r="S64">
        <v>27.22</v>
      </c>
      <c r="T64">
        <v>25.31</v>
      </c>
      <c r="U64">
        <v>24.88</v>
      </c>
      <c r="V64">
        <v>23.67</v>
      </c>
      <c r="W64" t="s">
        <v>67</v>
      </c>
    </row>
    <row r="65" spans="1:23" x14ac:dyDescent="0.25">
      <c r="A65" s="5" t="s">
        <v>153</v>
      </c>
      <c r="B65" s="5" t="s">
        <v>154</v>
      </c>
      <c r="C65">
        <v>58.4</v>
      </c>
      <c r="D65">
        <v>55.99</v>
      </c>
      <c r="E65">
        <v>53.29</v>
      </c>
      <c r="F65">
        <v>44.25</v>
      </c>
      <c r="G65">
        <v>48.37</v>
      </c>
      <c r="H65">
        <v>56.51</v>
      </c>
      <c r="I65">
        <v>57.04</v>
      </c>
      <c r="J65">
        <v>48.87</v>
      </c>
      <c r="K65">
        <v>53.49</v>
      </c>
      <c r="L65">
        <v>44.45</v>
      </c>
      <c r="M65">
        <v>47.99</v>
      </c>
      <c r="N65">
        <v>43.09</v>
      </c>
      <c r="O65">
        <v>46.42</v>
      </c>
      <c r="P65">
        <v>23.87</v>
      </c>
      <c r="Q65">
        <v>24.37</v>
      </c>
      <c r="R65">
        <v>72.400000000000006</v>
      </c>
      <c r="S65">
        <v>72.78</v>
      </c>
      <c r="T65">
        <v>74.69</v>
      </c>
      <c r="U65">
        <v>75.12</v>
      </c>
      <c r="V65">
        <v>76.33</v>
      </c>
      <c r="W65" t="s">
        <v>67</v>
      </c>
    </row>
    <row r="66" spans="1:23" x14ac:dyDescent="0.25">
      <c r="A66" s="5" t="s">
        <v>155</v>
      </c>
      <c r="B66" s="5" t="s">
        <v>156</v>
      </c>
      <c r="C66">
        <v>140.4</v>
      </c>
      <c r="D66">
        <v>127.24</v>
      </c>
      <c r="E66">
        <v>114.06</v>
      </c>
      <c r="F66">
        <v>79.37</v>
      </c>
      <c r="G66">
        <v>93.7</v>
      </c>
      <c r="H66">
        <v>129.94</v>
      </c>
      <c r="I66">
        <v>132.76</v>
      </c>
      <c r="J66">
        <v>95.59</v>
      </c>
      <c r="K66">
        <v>115.02</v>
      </c>
      <c r="L66">
        <v>80.010000000000005</v>
      </c>
      <c r="M66">
        <v>92.27</v>
      </c>
      <c r="N66">
        <v>75.7</v>
      </c>
      <c r="O66">
        <v>86.62</v>
      </c>
      <c r="P66">
        <v>31.35</v>
      </c>
      <c r="Q66">
        <v>32.229999999999997</v>
      </c>
      <c r="R66">
        <v>262.33</v>
      </c>
      <c r="S66">
        <v>267.37</v>
      </c>
      <c r="T66">
        <v>295.17</v>
      </c>
      <c r="U66">
        <v>301.93</v>
      </c>
      <c r="V66">
        <v>322.48</v>
      </c>
      <c r="W66" t="s">
        <v>67</v>
      </c>
    </row>
    <row r="67" spans="1:23" x14ac:dyDescent="0.25">
      <c r="A67" s="5"/>
      <c r="B67" s="5"/>
    </row>
    <row r="68" spans="1:23" x14ac:dyDescent="0.25">
      <c r="A68" s="5" t="s">
        <v>157</v>
      </c>
      <c r="B68" s="5" t="s">
        <v>158</v>
      </c>
      <c r="C68">
        <v>0.87</v>
      </c>
      <c r="D68">
        <v>0.76</v>
      </c>
      <c r="E68">
        <v>5.07</v>
      </c>
      <c r="F68">
        <v>8.33</v>
      </c>
      <c r="G68">
        <v>4.4000000000000004</v>
      </c>
      <c r="H68">
        <v>2.17</v>
      </c>
      <c r="I68">
        <v>5.6</v>
      </c>
      <c r="J68">
        <v>5.56</v>
      </c>
      <c r="K68">
        <v>5.82</v>
      </c>
      <c r="L68">
        <v>20.71</v>
      </c>
      <c r="M68">
        <v>12.89</v>
      </c>
      <c r="N68">
        <v>19.73</v>
      </c>
      <c r="O68">
        <v>30.01</v>
      </c>
      <c r="P68">
        <v>9.17</v>
      </c>
      <c r="Q68">
        <v>5.9</v>
      </c>
      <c r="R68">
        <v>3.07</v>
      </c>
      <c r="S68">
        <v>3.18</v>
      </c>
      <c r="T68">
        <v>5.77</v>
      </c>
      <c r="U68">
        <v>5.48</v>
      </c>
      <c r="V68">
        <v>7.3</v>
      </c>
    </row>
    <row r="69" spans="1:23" x14ac:dyDescent="0.25">
      <c r="A69" s="5" t="s">
        <v>159</v>
      </c>
      <c r="B69" s="5" t="s">
        <v>160</v>
      </c>
      <c r="C69">
        <v>1672.9</v>
      </c>
      <c r="D69">
        <v>1847.62</v>
      </c>
      <c r="E69">
        <v>1903.23</v>
      </c>
      <c r="F69">
        <v>2230.77</v>
      </c>
      <c r="G69">
        <v>1623.53</v>
      </c>
      <c r="H69">
        <v>1660.19</v>
      </c>
      <c r="I69">
        <v>858.59</v>
      </c>
      <c r="J69">
        <v>950.62</v>
      </c>
      <c r="K69">
        <v>840.43</v>
      </c>
      <c r="L69">
        <v>753.42</v>
      </c>
      <c r="M69">
        <v>515.15</v>
      </c>
      <c r="N69">
        <v>1860.22</v>
      </c>
      <c r="O69">
        <v>8156.25</v>
      </c>
      <c r="P69">
        <v>1852.46</v>
      </c>
      <c r="Q69">
        <v>984.85</v>
      </c>
      <c r="R69">
        <v>1061.54</v>
      </c>
      <c r="S69">
        <v>1161.29</v>
      </c>
      <c r="T69">
        <v>1238.0999999999999</v>
      </c>
      <c r="U69">
        <v>1218.75</v>
      </c>
      <c r="V69">
        <v>1078.1199999999999</v>
      </c>
    </row>
    <row r="70" spans="1:23" x14ac:dyDescent="0.25">
      <c r="A70" s="5" t="s">
        <v>161</v>
      </c>
      <c r="B70" s="5" t="s">
        <v>162</v>
      </c>
      <c r="C70">
        <v>3121.5</v>
      </c>
      <c r="D70">
        <v>3276.19</v>
      </c>
      <c r="E70">
        <v>3494.62</v>
      </c>
      <c r="F70">
        <v>4064.1</v>
      </c>
      <c r="G70">
        <v>3188.24</v>
      </c>
      <c r="H70">
        <v>2970.87</v>
      </c>
      <c r="I70">
        <v>2101.0100000000002</v>
      </c>
      <c r="J70">
        <v>2271.6</v>
      </c>
      <c r="K70">
        <v>1819.15</v>
      </c>
      <c r="L70">
        <v>2000</v>
      </c>
      <c r="M70">
        <v>1050.51</v>
      </c>
      <c r="N70">
        <v>2236.56</v>
      </c>
      <c r="O70">
        <v>1656.25</v>
      </c>
      <c r="P70">
        <v>1475.41</v>
      </c>
      <c r="Q70">
        <v>1121.21</v>
      </c>
      <c r="R70">
        <v>1353.85</v>
      </c>
      <c r="S70">
        <v>1435.48</v>
      </c>
      <c r="T70">
        <v>1269.8399999999999</v>
      </c>
      <c r="U70">
        <v>1406.25</v>
      </c>
      <c r="V70">
        <v>1390.62</v>
      </c>
    </row>
    <row r="71" spans="1:23" x14ac:dyDescent="0.25">
      <c r="A71" s="5" t="s">
        <v>163</v>
      </c>
      <c r="B71" s="5" t="s">
        <v>164</v>
      </c>
      <c r="C71">
        <v>0.09</v>
      </c>
      <c r="D71">
        <v>0.09</v>
      </c>
      <c r="E71">
        <v>0.08</v>
      </c>
      <c r="F71">
        <v>0.08</v>
      </c>
      <c r="G71">
        <v>0.11</v>
      </c>
      <c r="H71">
        <v>0.17</v>
      </c>
      <c r="I71">
        <v>0.16</v>
      </c>
      <c r="J71">
        <v>0.15</v>
      </c>
      <c r="K71">
        <v>0.2</v>
      </c>
      <c r="L71">
        <v>0.18</v>
      </c>
      <c r="M71">
        <v>0.33</v>
      </c>
      <c r="N71">
        <v>0.33</v>
      </c>
      <c r="O71">
        <v>0.22</v>
      </c>
      <c r="P71">
        <v>0.34</v>
      </c>
      <c r="Q71">
        <v>0.39</v>
      </c>
      <c r="R71">
        <v>0.48</v>
      </c>
      <c r="S71">
        <v>0.45</v>
      </c>
      <c r="T71">
        <v>0.43</v>
      </c>
      <c r="U71">
        <v>0.44</v>
      </c>
      <c r="V71">
        <v>0.44</v>
      </c>
    </row>
    <row r="72" spans="1:23" x14ac:dyDescent="0.25">
      <c r="A72" s="5" t="s">
        <v>165</v>
      </c>
      <c r="B72" s="5" t="s">
        <v>166</v>
      </c>
      <c r="C72">
        <v>99.11</v>
      </c>
      <c r="D72">
        <v>99.26</v>
      </c>
      <c r="E72">
        <v>94.89</v>
      </c>
      <c r="F72">
        <v>91.65</v>
      </c>
      <c r="G72">
        <v>95.6</v>
      </c>
      <c r="H72">
        <v>97.83</v>
      </c>
      <c r="I72">
        <v>94.4</v>
      </c>
      <c r="J72">
        <v>94.44</v>
      </c>
      <c r="K72">
        <v>94.18</v>
      </c>
      <c r="L72">
        <v>79.290000000000006</v>
      </c>
      <c r="M72">
        <v>86.37</v>
      </c>
      <c r="N72">
        <v>79.59</v>
      </c>
      <c r="O72">
        <v>69.92</v>
      </c>
      <c r="P72">
        <v>90.16</v>
      </c>
      <c r="Q72">
        <v>93.86</v>
      </c>
      <c r="R72">
        <v>96.63</v>
      </c>
      <c r="S72">
        <v>96.53</v>
      </c>
      <c r="T72">
        <v>93.96</v>
      </c>
      <c r="U72">
        <v>94.24</v>
      </c>
      <c r="V72">
        <v>92.43</v>
      </c>
    </row>
    <row r="73" spans="1:23" x14ac:dyDescent="0.25">
      <c r="A73" s="5" t="s">
        <v>167</v>
      </c>
      <c r="B73" s="5" t="s">
        <v>168</v>
      </c>
      <c r="C73">
        <v>1.45</v>
      </c>
      <c r="D73">
        <v>1.6</v>
      </c>
      <c r="E73">
        <v>1.51</v>
      </c>
      <c r="F73">
        <v>1.73</v>
      </c>
      <c r="G73">
        <v>1.75</v>
      </c>
      <c r="H73">
        <v>2.75</v>
      </c>
      <c r="I73">
        <v>1.35</v>
      </c>
      <c r="J73">
        <v>1.42</v>
      </c>
      <c r="K73">
        <v>1.71</v>
      </c>
      <c r="L73">
        <v>1.35</v>
      </c>
      <c r="M73">
        <v>1.71</v>
      </c>
      <c r="N73">
        <v>6.15</v>
      </c>
      <c r="O73">
        <v>17.989999999999998</v>
      </c>
      <c r="P73">
        <v>6.32</v>
      </c>
      <c r="Q73">
        <v>3.87</v>
      </c>
      <c r="R73">
        <v>5.05</v>
      </c>
      <c r="S73">
        <v>5.2</v>
      </c>
      <c r="T73">
        <v>5.29</v>
      </c>
      <c r="U73">
        <v>5.35</v>
      </c>
      <c r="V73">
        <v>4.71</v>
      </c>
    </row>
    <row r="74" spans="1:23" x14ac:dyDescent="0.25">
      <c r="A74" s="5" t="s">
        <v>169</v>
      </c>
      <c r="B74" s="5" t="s">
        <v>170</v>
      </c>
      <c r="C74">
        <v>2.9</v>
      </c>
      <c r="D74">
        <v>2.93</v>
      </c>
      <c r="E74">
        <v>2.92</v>
      </c>
      <c r="F74">
        <v>3.26</v>
      </c>
      <c r="G74">
        <v>3.58</v>
      </c>
      <c r="H74">
        <v>5.0599999999999996</v>
      </c>
      <c r="I74">
        <v>3.36</v>
      </c>
      <c r="J74">
        <v>3.5</v>
      </c>
      <c r="K74">
        <v>3.81</v>
      </c>
      <c r="L74">
        <v>3.81</v>
      </c>
      <c r="M74">
        <v>3.59</v>
      </c>
      <c r="N74">
        <v>7.62</v>
      </c>
      <c r="O74">
        <v>4.55</v>
      </c>
      <c r="P74">
        <v>5.16</v>
      </c>
      <c r="Q74">
        <v>4.46</v>
      </c>
      <c r="R74" t="s">
        <v>67</v>
      </c>
      <c r="S74" t="s">
        <v>67</v>
      </c>
      <c r="T74" t="s">
        <v>67</v>
      </c>
      <c r="U74" t="s">
        <v>67</v>
      </c>
      <c r="V74" t="s">
        <v>67</v>
      </c>
    </row>
    <row r="75" spans="1:23" x14ac:dyDescent="0.25">
      <c r="A75" s="5" t="s">
        <v>171</v>
      </c>
      <c r="B75" s="5" t="s">
        <v>172</v>
      </c>
      <c r="C75">
        <v>41.96</v>
      </c>
      <c r="D75">
        <v>44.33</v>
      </c>
      <c r="E75">
        <v>49.21</v>
      </c>
      <c r="F75">
        <v>60.82</v>
      </c>
      <c r="G75">
        <v>54</v>
      </c>
      <c r="H75">
        <v>44.46</v>
      </c>
      <c r="I75">
        <v>45.51</v>
      </c>
      <c r="J75">
        <v>54.14</v>
      </c>
      <c r="K75">
        <v>49.38</v>
      </c>
      <c r="L75">
        <v>70.06</v>
      </c>
      <c r="M75">
        <v>60.22</v>
      </c>
      <c r="N75">
        <v>71.510000000000005</v>
      </c>
      <c r="O75">
        <v>76.64</v>
      </c>
      <c r="P75">
        <v>84.44</v>
      </c>
      <c r="Q75">
        <v>80.569999999999993</v>
      </c>
      <c r="R75">
        <v>28.56</v>
      </c>
      <c r="S75">
        <v>28.2</v>
      </c>
      <c r="T75">
        <v>26.93</v>
      </c>
      <c r="U75">
        <v>26.4</v>
      </c>
      <c r="V75">
        <v>25.61</v>
      </c>
    </row>
    <row r="76" spans="1:23" x14ac:dyDescent="0.25">
      <c r="A76" s="5" t="s">
        <v>173</v>
      </c>
      <c r="B76" s="5" t="s">
        <v>174</v>
      </c>
      <c r="C76">
        <v>13.16</v>
      </c>
      <c r="D76">
        <v>24.53</v>
      </c>
      <c r="E76">
        <v>99.83</v>
      </c>
      <c r="F76">
        <v>241.79</v>
      </c>
      <c r="G76">
        <v>118.09</v>
      </c>
      <c r="H76">
        <v>83.33</v>
      </c>
      <c r="I76">
        <v>264.18</v>
      </c>
      <c r="J76">
        <v>199.34</v>
      </c>
      <c r="K76">
        <v>189.44</v>
      </c>
      <c r="L76">
        <v>375.45</v>
      </c>
      <c r="M76">
        <v>418.48</v>
      </c>
      <c r="N76">
        <v>652.94000000000005</v>
      </c>
      <c r="O76">
        <v>152.81</v>
      </c>
      <c r="P76">
        <v>356.52</v>
      </c>
      <c r="Q76">
        <v>495</v>
      </c>
      <c r="R76" t="s">
        <v>67</v>
      </c>
      <c r="S76" t="s">
        <v>67</v>
      </c>
      <c r="T76" t="s">
        <v>67</v>
      </c>
      <c r="U76" t="s">
        <v>67</v>
      </c>
      <c r="V76" t="s">
        <v>67</v>
      </c>
    </row>
    <row r="77" spans="1:23" x14ac:dyDescent="0.25">
      <c r="A77" s="5" t="s">
        <v>175</v>
      </c>
      <c r="B77" s="5" t="s">
        <v>176</v>
      </c>
      <c r="C77">
        <v>908.01080000000002</v>
      </c>
      <c r="D77">
        <v>795.60559999999998</v>
      </c>
      <c r="E77">
        <v>1057.0871999999999</v>
      </c>
      <c r="F77">
        <v>1126.4436000000001</v>
      </c>
      <c r="G77">
        <v>863.04</v>
      </c>
      <c r="H77">
        <v>453.99020000000002</v>
      </c>
      <c r="I77">
        <v>406.22570000000002</v>
      </c>
      <c r="J77">
        <v>565.89560000000006</v>
      </c>
      <c r="K77">
        <v>301.62079999999997</v>
      </c>
      <c r="L77">
        <v>11293.92</v>
      </c>
      <c r="M77">
        <v>293.20800000000003</v>
      </c>
      <c r="N77">
        <v>290.24400000000003</v>
      </c>
      <c r="O77">
        <v>197.904</v>
      </c>
      <c r="P77">
        <v>742.596</v>
      </c>
      <c r="Q77">
        <v>695.17200000000003</v>
      </c>
      <c r="R77">
        <v>476.52</v>
      </c>
      <c r="S77">
        <v>428.41199999999998</v>
      </c>
      <c r="T77">
        <v>537.16800000000001</v>
      </c>
      <c r="U77">
        <v>421.8</v>
      </c>
      <c r="V77">
        <v>652.30799999999999</v>
      </c>
    </row>
    <row r="78" spans="1:23" x14ac:dyDescent="0.25">
      <c r="A78" s="5" t="s">
        <v>177</v>
      </c>
      <c r="B78" s="5" t="s">
        <v>178</v>
      </c>
      <c r="C78">
        <v>0</v>
      </c>
      <c r="D78">
        <v>0</v>
      </c>
      <c r="E78">
        <v>0</v>
      </c>
      <c r="F78">
        <v>-17.72</v>
      </c>
      <c r="G78">
        <v>-16.510000000000002</v>
      </c>
      <c r="H78">
        <v>0</v>
      </c>
      <c r="I78">
        <v>0</v>
      </c>
      <c r="J78">
        <v>-11.37</v>
      </c>
      <c r="K78">
        <v>-1.9999999999996021E-2</v>
      </c>
      <c r="L78">
        <v>-11.3</v>
      </c>
      <c r="M78">
        <v>0</v>
      </c>
      <c r="N78">
        <v>0</v>
      </c>
      <c r="O78">
        <v>0</v>
      </c>
      <c r="P78">
        <v>0</v>
      </c>
      <c r="Q78">
        <v>0</v>
      </c>
      <c r="R78">
        <v>0</v>
      </c>
      <c r="S78">
        <v>0</v>
      </c>
      <c r="T78">
        <v>0</v>
      </c>
      <c r="U78">
        <v>0</v>
      </c>
      <c r="V78" t="s">
        <v>67</v>
      </c>
    </row>
    <row r="79" spans="1:23" x14ac:dyDescent="0.25">
      <c r="A79" s="5" t="s">
        <v>179</v>
      </c>
      <c r="B79" s="5" t="s">
        <v>180</v>
      </c>
      <c r="C79">
        <v>1.9</v>
      </c>
      <c r="D79">
        <v>12.9</v>
      </c>
      <c r="E79">
        <v>19.23</v>
      </c>
      <c r="F79">
        <v>-8.24</v>
      </c>
      <c r="G79">
        <v>-17.48</v>
      </c>
      <c r="H79">
        <v>4.04</v>
      </c>
      <c r="I79">
        <v>22.22</v>
      </c>
      <c r="J79">
        <v>-13.83</v>
      </c>
      <c r="K79">
        <v>28.77</v>
      </c>
      <c r="L79">
        <v>-26.26</v>
      </c>
      <c r="M79">
        <v>6.45</v>
      </c>
      <c r="N79">
        <v>45.31</v>
      </c>
      <c r="O79">
        <v>4.92</v>
      </c>
      <c r="P79">
        <v>-7.58</v>
      </c>
      <c r="Q79">
        <v>1.54</v>
      </c>
      <c r="R79">
        <v>4.84</v>
      </c>
      <c r="S79">
        <v>-1.59</v>
      </c>
      <c r="T79">
        <v>-1.56</v>
      </c>
      <c r="U79" t="s">
        <v>67</v>
      </c>
      <c r="V79" t="s">
        <v>67</v>
      </c>
    </row>
    <row r="80" spans="1:23" x14ac:dyDescent="0.25">
      <c r="A80" s="5" t="s">
        <v>181</v>
      </c>
      <c r="B80" s="5" t="s">
        <v>182</v>
      </c>
      <c r="C80">
        <v>11.34</v>
      </c>
      <c r="D80">
        <v>7.96</v>
      </c>
      <c r="E80">
        <v>-2.16</v>
      </c>
      <c r="F80">
        <v>-7.23</v>
      </c>
      <c r="G80">
        <v>2.93</v>
      </c>
      <c r="H80">
        <v>4.1399999999999997</v>
      </c>
      <c r="I80">
        <v>12.39</v>
      </c>
      <c r="J80">
        <v>-3.77</v>
      </c>
      <c r="K80">
        <v>2.99</v>
      </c>
      <c r="L80">
        <v>8.5</v>
      </c>
      <c r="M80">
        <v>18.89</v>
      </c>
      <c r="N80">
        <v>14.22</v>
      </c>
      <c r="O80">
        <v>-0.37</v>
      </c>
      <c r="P80">
        <v>-0.4</v>
      </c>
      <c r="Q80">
        <v>1.6</v>
      </c>
      <c r="R80">
        <v>0.56000000000000005</v>
      </c>
      <c r="S80">
        <v>-1.05</v>
      </c>
      <c r="T80" t="s">
        <v>67</v>
      </c>
      <c r="U80" t="s">
        <v>67</v>
      </c>
      <c r="V80" t="s">
        <v>67</v>
      </c>
    </row>
    <row r="81" spans="1:23" x14ac:dyDescent="0.25">
      <c r="A81" s="5" t="s">
        <v>183</v>
      </c>
      <c r="B81" s="5" t="s">
        <v>184</v>
      </c>
      <c r="C81">
        <v>1.66</v>
      </c>
      <c r="D81">
        <v>2.09</v>
      </c>
      <c r="E81">
        <v>3.95</v>
      </c>
      <c r="F81">
        <v>-2.66</v>
      </c>
      <c r="G81">
        <v>4.74</v>
      </c>
      <c r="H81">
        <v>2.99</v>
      </c>
      <c r="I81">
        <v>3.47</v>
      </c>
      <c r="J81">
        <v>8.09</v>
      </c>
      <c r="K81">
        <v>11.84</v>
      </c>
      <c r="L81">
        <v>4.57</v>
      </c>
      <c r="M81">
        <v>10.130000000000001</v>
      </c>
      <c r="N81">
        <v>9.81</v>
      </c>
      <c r="O81">
        <v>0.43</v>
      </c>
      <c r="P81">
        <v>-0.87</v>
      </c>
      <c r="Q81">
        <v>0.65</v>
      </c>
      <c r="R81" t="s">
        <v>67</v>
      </c>
      <c r="S81" t="s">
        <v>67</v>
      </c>
      <c r="T81" t="s">
        <v>67</v>
      </c>
      <c r="U81" t="s">
        <v>67</v>
      </c>
      <c r="V81" t="s">
        <v>67</v>
      </c>
    </row>
    <row r="82" spans="1:23" x14ac:dyDescent="0.25">
      <c r="A82" s="5" t="s">
        <v>185</v>
      </c>
      <c r="B82" s="5" t="s">
        <v>186</v>
      </c>
      <c r="C82">
        <v>2.3199999999999998</v>
      </c>
      <c r="D82">
        <v>2.78</v>
      </c>
      <c r="E82">
        <v>6.02</v>
      </c>
      <c r="F82">
        <v>4.59</v>
      </c>
      <c r="G82">
        <v>4.66</v>
      </c>
      <c r="H82">
        <v>6.56</v>
      </c>
      <c r="I82">
        <v>6.64</v>
      </c>
      <c r="J82">
        <v>4.26</v>
      </c>
      <c r="K82">
        <v>5.48</v>
      </c>
      <c r="L82">
        <v>2.61</v>
      </c>
      <c r="M82" t="s">
        <v>67</v>
      </c>
      <c r="N82" t="s">
        <v>67</v>
      </c>
      <c r="O82" t="s">
        <v>67</v>
      </c>
      <c r="P82" t="s">
        <v>67</v>
      </c>
      <c r="Q82" t="s">
        <v>67</v>
      </c>
      <c r="R82" t="s">
        <v>67</v>
      </c>
      <c r="S82" t="s">
        <v>67</v>
      </c>
      <c r="T82" t="s">
        <v>67</v>
      </c>
      <c r="U82" t="s">
        <v>67</v>
      </c>
      <c r="V82" t="s">
        <v>67</v>
      </c>
    </row>
    <row r="83" spans="1:23" x14ac:dyDescent="0.25">
      <c r="A83" s="5" t="s">
        <v>187</v>
      </c>
      <c r="B83" s="5" t="s">
        <v>188</v>
      </c>
      <c r="C83">
        <v>-7.73</v>
      </c>
      <c r="D83">
        <v>9.6</v>
      </c>
      <c r="E83">
        <v>1.72</v>
      </c>
      <c r="F83">
        <v>26.09</v>
      </c>
      <c r="G83">
        <v>-19.3</v>
      </c>
      <c r="H83">
        <v>101.18</v>
      </c>
      <c r="I83">
        <v>10.39</v>
      </c>
      <c r="J83">
        <v>-2.5299999999999998</v>
      </c>
      <c r="K83">
        <v>43.64</v>
      </c>
      <c r="L83">
        <v>7.84</v>
      </c>
      <c r="M83">
        <v>-70.52</v>
      </c>
      <c r="N83">
        <v>-66.86</v>
      </c>
      <c r="O83">
        <v>361.95</v>
      </c>
      <c r="P83">
        <v>73.849999999999994</v>
      </c>
      <c r="Q83">
        <v>-5.8</v>
      </c>
      <c r="R83">
        <v>-4.17</v>
      </c>
      <c r="S83">
        <v>-7.69</v>
      </c>
      <c r="T83" t="s">
        <v>67</v>
      </c>
      <c r="U83">
        <v>13.04</v>
      </c>
      <c r="V83" t="s">
        <v>67</v>
      </c>
    </row>
    <row r="84" spans="1:23" x14ac:dyDescent="0.25">
      <c r="A84" s="5" t="s">
        <v>189</v>
      </c>
      <c r="B84" s="5" t="s">
        <v>190</v>
      </c>
      <c r="C84">
        <v>1.2</v>
      </c>
      <c r="D84">
        <v>12.47</v>
      </c>
      <c r="E84">
        <v>2.84</v>
      </c>
      <c r="F84">
        <v>35.99</v>
      </c>
      <c r="G84">
        <v>30.76</v>
      </c>
      <c r="H84">
        <v>36.35</v>
      </c>
      <c r="I84">
        <v>17.170000000000002</v>
      </c>
      <c r="J84">
        <v>16.32</v>
      </c>
      <c r="K84">
        <v>-6.35</v>
      </c>
      <c r="L84">
        <v>-43.18</v>
      </c>
      <c r="M84">
        <v>74.86</v>
      </c>
      <c r="N84">
        <v>122.98</v>
      </c>
      <c r="O84">
        <v>143.33000000000001</v>
      </c>
      <c r="P84">
        <v>21.29</v>
      </c>
      <c r="Q84">
        <v>-5.89</v>
      </c>
      <c r="R84">
        <v>-3.95</v>
      </c>
      <c r="S84">
        <v>1.78</v>
      </c>
      <c r="T84" t="s">
        <v>67</v>
      </c>
      <c r="U84" t="s">
        <v>67</v>
      </c>
      <c r="V84" t="s">
        <v>67</v>
      </c>
    </row>
    <row r="85" spans="1:23" x14ac:dyDescent="0.25">
      <c r="A85" s="5" t="s">
        <v>191</v>
      </c>
      <c r="B85" s="5" t="s">
        <v>192</v>
      </c>
      <c r="C85">
        <v>2.08</v>
      </c>
      <c r="D85">
        <v>23.86</v>
      </c>
      <c r="E85">
        <v>24.02</v>
      </c>
      <c r="F85">
        <v>23.17</v>
      </c>
      <c r="G85">
        <v>26.68</v>
      </c>
      <c r="H85">
        <v>32.1</v>
      </c>
      <c r="I85">
        <v>-2.2400000000000002</v>
      </c>
      <c r="J85">
        <v>-17.690000000000001</v>
      </c>
      <c r="K85">
        <v>55.21</v>
      </c>
      <c r="L85">
        <v>61.25</v>
      </c>
      <c r="M85">
        <v>58.52</v>
      </c>
      <c r="N85">
        <v>71.790000000000006</v>
      </c>
      <c r="O85">
        <v>83.63</v>
      </c>
      <c r="P85">
        <v>11.24</v>
      </c>
      <c r="Q85">
        <v>-0.92</v>
      </c>
      <c r="R85" t="s">
        <v>67</v>
      </c>
      <c r="S85" t="s">
        <v>67</v>
      </c>
      <c r="T85" t="s">
        <v>67</v>
      </c>
      <c r="U85" t="s">
        <v>67</v>
      </c>
      <c r="V85" t="s">
        <v>67</v>
      </c>
    </row>
    <row r="86" spans="1:23" x14ac:dyDescent="0.25">
      <c r="A86" s="5" t="s">
        <v>193</v>
      </c>
      <c r="B86" s="5" t="s">
        <v>194</v>
      </c>
      <c r="C86">
        <v>17.09</v>
      </c>
      <c r="D86">
        <v>10.81</v>
      </c>
      <c r="E86">
        <v>3.17</v>
      </c>
      <c r="F86">
        <v>39.19</v>
      </c>
      <c r="G86">
        <v>43.96</v>
      </c>
      <c r="H86">
        <v>45.31</v>
      </c>
      <c r="I86">
        <v>34.78</v>
      </c>
      <c r="J86">
        <v>32.97</v>
      </c>
      <c r="K86">
        <v>33.22</v>
      </c>
      <c r="L86">
        <v>30.16</v>
      </c>
      <c r="M86" t="s">
        <v>67</v>
      </c>
      <c r="N86" t="s">
        <v>67</v>
      </c>
      <c r="O86" t="s">
        <v>67</v>
      </c>
      <c r="P86" t="s">
        <v>67</v>
      </c>
      <c r="Q86" t="s">
        <v>67</v>
      </c>
      <c r="R86" t="s">
        <v>67</v>
      </c>
      <c r="S86" t="s">
        <v>67</v>
      </c>
      <c r="T86" t="s">
        <v>67</v>
      </c>
      <c r="U86" t="s">
        <v>67</v>
      </c>
      <c r="V86" t="s">
        <v>67</v>
      </c>
    </row>
    <row r="87" spans="1:23" x14ac:dyDescent="0.25">
      <c r="A87" s="5" t="s">
        <v>195</v>
      </c>
      <c r="B87" s="5" t="s">
        <v>196</v>
      </c>
      <c r="C87">
        <v>21.35</v>
      </c>
      <c r="D87">
        <v>1.47</v>
      </c>
      <c r="E87">
        <v>1.87</v>
      </c>
      <c r="F87">
        <v>1.5</v>
      </c>
      <c r="G87">
        <v>1.44</v>
      </c>
      <c r="H87">
        <v>0.67</v>
      </c>
      <c r="I87">
        <v>-17.23</v>
      </c>
      <c r="J87">
        <v>-2.13</v>
      </c>
      <c r="K87">
        <v>0.5</v>
      </c>
      <c r="L87">
        <v>0.57999999999999996</v>
      </c>
      <c r="M87">
        <v>0.62</v>
      </c>
      <c r="N87">
        <v>0.11</v>
      </c>
      <c r="O87">
        <v>0.05</v>
      </c>
      <c r="P87">
        <v>2.06</v>
      </c>
      <c r="Q87">
        <v>-37.61</v>
      </c>
      <c r="R87" t="s">
        <v>67</v>
      </c>
      <c r="S87" t="s">
        <v>67</v>
      </c>
      <c r="T87" t="s">
        <v>67</v>
      </c>
      <c r="U87" t="s">
        <v>67</v>
      </c>
      <c r="V87" t="s">
        <v>67</v>
      </c>
    </row>
    <row r="88" spans="1:23" x14ac:dyDescent="0.25">
      <c r="A88" s="5" t="s">
        <v>197</v>
      </c>
      <c r="B88" s="5" t="s">
        <v>198</v>
      </c>
      <c r="C88">
        <v>-2.91</v>
      </c>
      <c r="D88">
        <v>5.85</v>
      </c>
      <c r="E88">
        <v>2.52</v>
      </c>
      <c r="F88">
        <v>16.97</v>
      </c>
      <c r="G88">
        <v>-11.44</v>
      </c>
      <c r="H88">
        <v>47.12</v>
      </c>
      <c r="I88">
        <v>13.04</v>
      </c>
      <c r="J88">
        <v>7.6</v>
      </c>
      <c r="K88">
        <v>17.12</v>
      </c>
      <c r="L88">
        <v>40.380000000000003</v>
      </c>
      <c r="M88">
        <v>-50</v>
      </c>
      <c r="N88">
        <v>96.23</v>
      </c>
      <c r="O88">
        <v>17.78</v>
      </c>
      <c r="P88">
        <v>21.62</v>
      </c>
      <c r="Q88">
        <v>-15.91</v>
      </c>
      <c r="R88">
        <v>-1.1200000000000001</v>
      </c>
      <c r="S88">
        <v>11.25</v>
      </c>
      <c r="T88">
        <v>-11.11</v>
      </c>
      <c r="U88">
        <v>1.1200000000000001</v>
      </c>
      <c r="V88" t="s">
        <v>67</v>
      </c>
    </row>
    <row r="89" spans="1:23" x14ac:dyDescent="0.25">
      <c r="A89" s="5" t="s">
        <v>199</v>
      </c>
      <c r="B89" s="5" t="s">
        <v>200</v>
      </c>
      <c r="C89">
        <v>1.82</v>
      </c>
      <c r="D89">
        <v>8.4499999999999993</v>
      </c>
      <c r="E89">
        <v>2.68</v>
      </c>
      <c r="F89">
        <v>17.55</v>
      </c>
      <c r="G89">
        <v>16.239999999999998</v>
      </c>
      <c r="H89">
        <v>22.59</v>
      </c>
      <c r="I89">
        <v>12.59</v>
      </c>
      <c r="J89">
        <v>21.7</v>
      </c>
      <c r="K89">
        <v>2.5</v>
      </c>
      <c r="L89">
        <v>28.87</v>
      </c>
      <c r="M89">
        <v>21.34</v>
      </c>
      <c r="N89">
        <v>45.21</v>
      </c>
      <c r="O89">
        <v>7.83</v>
      </c>
      <c r="P89">
        <v>1.53</v>
      </c>
      <c r="Q89">
        <v>-1.93</v>
      </c>
      <c r="R89">
        <v>-0.33</v>
      </c>
      <c r="S89">
        <v>0.42</v>
      </c>
      <c r="T89" t="s">
        <v>67</v>
      </c>
      <c r="U89" t="s">
        <v>67</v>
      </c>
      <c r="V89" t="s">
        <v>67</v>
      </c>
    </row>
    <row r="90" spans="1:23" x14ac:dyDescent="0.25">
      <c r="A90" s="5" t="s">
        <v>201</v>
      </c>
      <c r="B90" s="5" t="s">
        <v>202</v>
      </c>
      <c r="C90">
        <v>2.2000000000000002</v>
      </c>
      <c r="D90">
        <v>12.2</v>
      </c>
      <c r="E90">
        <v>13.64</v>
      </c>
      <c r="F90">
        <v>14.66</v>
      </c>
      <c r="G90">
        <v>14.69</v>
      </c>
      <c r="H90">
        <v>25.05</v>
      </c>
      <c r="I90">
        <v>5.63</v>
      </c>
      <c r="J90">
        <v>22.27</v>
      </c>
      <c r="K90">
        <v>24.3</v>
      </c>
      <c r="L90">
        <v>25.2</v>
      </c>
      <c r="M90">
        <v>13.94</v>
      </c>
      <c r="N90">
        <v>23.72</v>
      </c>
      <c r="O90">
        <v>6.72</v>
      </c>
      <c r="P90">
        <v>0.95</v>
      </c>
      <c r="Q90">
        <v>-3.15</v>
      </c>
      <c r="R90" t="s">
        <v>67</v>
      </c>
      <c r="S90" t="s">
        <v>67</v>
      </c>
      <c r="T90" t="s">
        <v>67</v>
      </c>
      <c r="U90" t="s">
        <v>67</v>
      </c>
      <c r="V90" t="s">
        <v>67</v>
      </c>
    </row>
    <row r="91" spans="1:23" x14ac:dyDescent="0.25">
      <c r="A91" s="5" t="s">
        <v>203</v>
      </c>
      <c r="B91" s="5" t="s">
        <v>204</v>
      </c>
      <c r="C91">
        <v>13.62</v>
      </c>
      <c r="D91">
        <v>8.92</v>
      </c>
      <c r="E91">
        <v>17.95</v>
      </c>
      <c r="F91">
        <v>19.48</v>
      </c>
      <c r="G91">
        <v>19.95</v>
      </c>
      <c r="H91">
        <v>19.5</v>
      </c>
      <c r="I91">
        <v>14.67</v>
      </c>
      <c r="J91">
        <v>14.5</v>
      </c>
      <c r="K91">
        <v>12.62</v>
      </c>
      <c r="L91">
        <v>11.02</v>
      </c>
      <c r="M91" t="s">
        <v>67</v>
      </c>
      <c r="N91" t="s">
        <v>67</v>
      </c>
      <c r="O91" t="s">
        <v>67</v>
      </c>
      <c r="P91" t="s">
        <v>67</v>
      </c>
      <c r="Q91" t="s">
        <v>67</v>
      </c>
      <c r="R91" t="s">
        <v>67</v>
      </c>
      <c r="S91" t="s">
        <v>67</v>
      </c>
      <c r="T91" t="s">
        <v>67</v>
      </c>
      <c r="U91" t="s">
        <v>67</v>
      </c>
      <c r="V91" t="s">
        <v>67</v>
      </c>
    </row>
    <row r="92" spans="1:23" x14ac:dyDescent="0.25">
      <c r="A92" s="5" t="s">
        <v>205</v>
      </c>
      <c r="B92" s="5" t="s">
        <v>206</v>
      </c>
      <c r="C92">
        <v>14.13</v>
      </c>
      <c r="D92">
        <v>-24.74</v>
      </c>
      <c r="E92">
        <v>-6.16</v>
      </c>
      <c r="F92">
        <v>1.51</v>
      </c>
      <c r="G92">
        <v>39.479999999999997</v>
      </c>
      <c r="H92">
        <v>11.76</v>
      </c>
      <c r="I92">
        <v>-28.22</v>
      </c>
      <c r="J92">
        <v>40.72</v>
      </c>
      <c r="K92">
        <v>-97.33</v>
      </c>
      <c r="L92">
        <v>2475.4299999999998</v>
      </c>
      <c r="M92">
        <v>1.02</v>
      </c>
      <c r="N92">
        <v>46.66</v>
      </c>
      <c r="O92">
        <v>-73.349999999999994</v>
      </c>
      <c r="P92">
        <v>6.82</v>
      </c>
      <c r="Q92">
        <v>45.89</v>
      </c>
      <c r="R92">
        <v>11.23</v>
      </c>
      <c r="S92">
        <v>-20.25</v>
      </c>
      <c r="T92">
        <v>27.35</v>
      </c>
      <c r="U92">
        <v>-35.340000000000003</v>
      </c>
      <c r="V92" t="s">
        <v>67</v>
      </c>
    </row>
    <row r="93" spans="1:23" x14ac:dyDescent="0.25">
      <c r="A93" s="5" t="s">
        <v>207</v>
      </c>
      <c r="B93" s="5" t="s">
        <v>208</v>
      </c>
      <c r="C93">
        <v>-5.59</v>
      </c>
      <c r="D93">
        <v>-9.8000000000000007</v>
      </c>
      <c r="E93">
        <v>11.61</v>
      </c>
      <c r="F93">
        <v>17.579999999999998</v>
      </c>
      <c r="G93">
        <v>7.67</v>
      </c>
      <c r="H93">
        <v>8.09</v>
      </c>
      <c r="I93">
        <v>-28.28</v>
      </c>
      <c r="J93">
        <v>806.27</v>
      </c>
      <c r="K93">
        <v>793.04</v>
      </c>
      <c r="L93">
        <v>841.04</v>
      </c>
      <c r="M93">
        <v>-8.56</v>
      </c>
      <c r="N93">
        <v>-6.62</v>
      </c>
      <c r="O93">
        <v>-6.88</v>
      </c>
      <c r="P93">
        <v>21.31</v>
      </c>
      <c r="Q93">
        <v>12.29</v>
      </c>
      <c r="R93">
        <v>6.11</v>
      </c>
      <c r="S93">
        <v>-9.41</v>
      </c>
      <c r="T93" t="s">
        <v>67</v>
      </c>
      <c r="U93" t="s">
        <v>67</v>
      </c>
      <c r="V93" t="s">
        <v>67</v>
      </c>
    </row>
    <row r="94" spans="1:23" x14ac:dyDescent="0.25">
      <c r="A94" s="5" t="s">
        <v>209</v>
      </c>
      <c r="B94" s="5" t="s">
        <v>210</v>
      </c>
      <c r="C94">
        <v>4.84</v>
      </c>
      <c r="D94">
        <v>4.37</v>
      </c>
      <c r="E94">
        <v>3.67</v>
      </c>
      <c r="F94">
        <v>13.05</v>
      </c>
      <c r="G94">
        <v>-6.72</v>
      </c>
      <c r="H94">
        <v>480.47</v>
      </c>
      <c r="I94">
        <v>478.32</v>
      </c>
      <c r="J94">
        <v>493.3</v>
      </c>
      <c r="K94">
        <v>470.49</v>
      </c>
      <c r="L94">
        <v>491.32</v>
      </c>
      <c r="M94">
        <v>5.41</v>
      </c>
      <c r="N94">
        <v>7.45</v>
      </c>
      <c r="O94">
        <v>-5.93</v>
      </c>
      <c r="P94">
        <v>14.21</v>
      </c>
      <c r="Q94">
        <v>5.78</v>
      </c>
      <c r="R94" t="s">
        <v>67</v>
      </c>
      <c r="S94" t="s">
        <v>67</v>
      </c>
      <c r="T94" t="s">
        <v>67</v>
      </c>
      <c r="U94" t="s">
        <v>67</v>
      </c>
      <c r="V94" t="s">
        <v>67</v>
      </c>
    </row>
    <row r="95" spans="1:23" x14ac:dyDescent="0.25">
      <c r="A95" s="5" t="s">
        <v>211</v>
      </c>
      <c r="B95" s="5" t="s">
        <v>212</v>
      </c>
      <c r="C95">
        <v>242.66</v>
      </c>
      <c r="D95">
        <v>241.35</v>
      </c>
      <c r="E95">
        <v>248.49</v>
      </c>
      <c r="F95">
        <v>241.77</v>
      </c>
      <c r="G95">
        <v>242.3</v>
      </c>
      <c r="H95">
        <v>242.94</v>
      </c>
      <c r="I95">
        <v>242.89</v>
      </c>
      <c r="J95">
        <v>243.68</v>
      </c>
      <c r="K95">
        <v>242.35</v>
      </c>
      <c r="L95">
        <v>248.55</v>
      </c>
      <c r="M95" t="s">
        <v>67</v>
      </c>
      <c r="N95" t="s">
        <v>67</v>
      </c>
      <c r="O95" t="s">
        <v>67</v>
      </c>
      <c r="P95" t="s">
        <v>67</v>
      </c>
      <c r="Q95" t="s">
        <v>67</v>
      </c>
      <c r="R95" t="s">
        <v>67</v>
      </c>
      <c r="S95" t="s">
        <v>67</v>
      </c>
      <c r="T95" t="s">
        <v>67</v>
      </c>
      <c r="U95" t="s">
        <v>67</v>
      </c>
      <c r="V95" t="s">
        <v>67</v>
      </c>
    </row>
    <row r="96" spans="1:23" x14ac:dyDescent="0.25">
      <c r="A96" s="5" t="s">
        <v>213</v>
      </c>
      <c r="B96" s="5" t="s">
        <v>214</v>
      </c>
      <c r="C96">
        <v>-70.599999999999994</v>
      </c>
      <c r="D96">
        <v>-28.3</v>
      </c>
      <c r="E96">
        <v>-0.1</v>
      </c>
      <c r="F96">
        <v>49.2</v>
      </c>
      <c r="G96">
        <v>5.3</v>
      </c>
      <c r="H96">
        <v>-2.7</v>
      </c>
      <c r="I96">
        <v>22</v>
      </c>
      <c r="J96">
        <v>15</v>
      </c>
      <c r="K96">
        <v>12.7</v>
      </c>
      <c r="L96">
        <v>61.7</v>
      </c>
      <c r="M96">
        <v>29.3</v>
      </c>
      <c r="N96">
        <v>47</v>
      </c>
      <c r="O96">
        <v>30.1</v>
      </c>
      <c r="P96">
        <v>11.8</v>
      </c>
      <c r="Q96">
        <v>7.9</v>
      </c>
      <c r="R96">
        <v>4.2</v>
      </c>
      <c r="S96">
        <v>4.4000000000000004</v>
      </c>
      <c r="T96">
        <v>8.5</v>
      </c>
      <c r="U96">
        <v>8</v>
      </c>
      <c r="V96">
        <v>10.7</v>
      </c>
      <c r="W96" t="s">
        <v>67</v>
      </c>
    </row>
  </sheetData>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W89"/>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8" width="11" customWidth="1"/>
    <col min="19" max="19" width="20" customWidth="1"/>
    <col min="20" max="20" width="11" customWidth="1"/>
    <col min="21" max="21" width="20" customWidth="1"/>
    <col min="22" max="22" width="11" customWidth="1"/>
    <col min="23" max="23" width="9" customWidth="1"/>
  </cols>
  <sheetData>
    <row r="1" spans="1:23" ht="18.75" customHeight="1" x14ac:dyDescent="0.3">
      <c r="A1" s="1" t="s">
        <v>1991</v>
      </c>
      <c r="B1" s="2" t="s">
        <v>1992</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1993</v>
      </c>
      <c r="C4" s="5" t="s">
        <v>9</v>
      </c>
      <c r="D4" s="5"/>
      <c r="E4" t="s">
        <v>1994</v>
      </c>
      <c r="G4" t="s">
        <v>265</v>
      </c>
      <c r="H4" t="s">
        <v>507</v>
      </c>
      <c r="J4" t="s">
        <v>1995</v>
      </c>
      <c r="L4" t="s">
        <v>1996</v>
      </c>
    </row>
    <row r="5" spans="1:23" x14ac:dyDescent="0.25">
      <c r="A5" s="5" t="s">
        <v>15</v>
      </c>
      <c r="B5" t="s">
        <v>1997</v>
      </c>
      <c r="C5" s="5" t="s">
        <v>17</v>
      </c>
      <c r="D5" s="5"/>
      <c r="E5" t="s">
        <v>1998</v>
      </c>
      <c r="G5" t="s">
        <v>444</v>
      </c>
      <c r="H5" t="s">
        <v>28</v>
      </c>
      <c r="J5" t="s">
        <v>225</v>
      </c>
      <c r="L5" t="s">
        <v>1207</v>
      </c>
    </row>
    <row r="6" spans="1:23" x14ac:dyDescent="0.25">
      <c r="A6" s="5" t="s">
        <v>23</v>
      </c>
      <c r="B6" t="s">
        <v>1999</v>
      </c>
      <c r="C6" s="5" t="s">
        <v>25</v>
      </c>
      <c r="D6" s="5"/>
      <c r="E6" t="s">
        <v>2000</v>
      </c>
      <c r="G6" t="s">
        <v>460</v>
      </c>
      <c r="H6" t="s">
        <v>34</v>
      </c>
      <c r="J6" t="s">
        <v>1805</v>
      </c>
      <c r="L6" t="s">
        <v>276</v>
      </c>
    </row>
    <row r="7" spans="1:23" x14ac:dyDescent="0.25">
      <c r="A7" s="5" t="s">
        <v>29</v>
      </c>
      <c r="B7" t="s">
        <v>277</v>
      </c>
      <c r="C7" s="5" t="s">
        <v>31</v>
      </c>
      <c r="D7" s="5"/>
      <c r="E7" t="s">
        <v>2001</v>
      </c>
      <c r="G7" t="s">
        <v>833</v>
      </c>
      <c r="H7" t="s">
        <v>40</v>
      </c>
      <c r="J7" t="s">
        <v>221</v>
      </c>
      <c r="L7" t="s">
        <v>2002</v>
      </c>
    </row>
    <row r="8" spans="1:23" x14ac:dyDescent="0.25">
      <c r="A8" s="5" t="s">
        <v>35</v>
      </c>
      <c r="B8" t="s">
        <v>36</v>
      </c>
      <c r="C8" s="5" t="s">
        <v>37</v>
      </c>
      <c r="D8" s="5"/>
      <c r="E8" t="s">
        <v>2003</v>
      </c>
      <c r="J8" t="s">
        <v>21</v>
      </c>
      <c r="L8" t="s">
        <v>2004</v>
      </c>
    </row>
    <row r="9" spans="1:23" x14ac:dyDescent="0.25">
      <c r="A9" s="5" t="s">
        <v>41</v>
      </c>
      <c r="B9" t="s">
        <v>42</v>
      </c>
      <c r="C9" s="5" t="s">
        <v>47</v>
      </c>
      <c r="D9" s="5"/>
      <c r="E9" t="s">
        <v>2005</v>
      </c>
    </row>
    <row r="10" spans="1:23" x14ac:dyDescent="0.25">
      <c r="A10" s="5" t="s">
        <v>45</v>
      </c>
      <c r="B10" t="s">
        <v>458</v>
      </c>
      <c r="C10" s="5"/>
      <c r="D10" s="5"/>
    </row>
    <row r="11" spans="1:23" x14ac:dyDescent="0.25">
      <c r="A11" s="5" t="s">
        <v>49</v>
      </c>
      <c r="B11" t="s">
        <v>245</v>
      </c>
    </row>
    <row r="12" spans="1:23" x14ac:dyDescent="0.25">
      <c r="A12" s="5" t="s">
        <v>51</v>
      </c>
      <c r="B12" t="s">
        <v>292</v>
      </c>
    </row>
    <row r="13" spans="1:23" x14ac:dyDescent="0.25">
      <c r="A13" s="5" t="s">
        <v>53</v>
      </c>
      <c r="B13" t="s">
        <v>2006</v>
      </c>
    </row>
    <row r="14" spans="1:23" x14ac:dyDescent="0.25">
      <c r="A14" s="5" t="s">
        <v>55</v>
      </c>
      <c r="B14" t="s">
        <v>2007</v>
      </c>
    </row>
    <row r="15" spans="1:23" x14ac:dyDescent="0.25">
      <c r="A15" s="5" t="s">
        <v>57</v>
      </c>
      <c r="B15" t="s">
        <v>2008</v>
      </c>
    </row>
    <row r="16" spans="1:23" x14ac:dyDescent="0.25">
      <c r="A16" s="5" t="s">
        <v>59</v>
      </c>
      <c r="B16" t="s">
        <v>2009</v>
      </c>
    </row>
    <row r="17" spans="1:23" x14ac:dyDescent="0.25">
      <c r="A17" s="5" t="s">
        <v>61</v>
      </c>
      <c r="B17" t="s">
        <v>2010</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255</v>
      </c>
      <c r="B20" s="5" t="s">
        <v>256</v>
      </c>
      <c r="C20">
        <v>21490</v>
      </c>
      <c r="D20">
        <v>18820</v>
      </c>
      <c r="E20">
        <v>17406</v>
      </c>
      <c r="F20">
        <v>15969</v>
      </c>
      <c r="G20">
        <v>16259</v>
      </c>
      <c r="H20">
        <v>13897</v>
      </c>
      <c r="I20">
        <v>13640</v>
      </c>
      <c r="J20">
        <v>13936</v>
      </c>
      <c r="K20">
        <v>12144</v>
      </c>
      <c r="L20">
        <v>11323</v>
      </c>
      <c r="M20">
        <v>10442</v>
      </c>
      <c r="N20">
        <v>7347</v>
      </c>
      <c r="O20">
        <v>8416</v>
      </c>
      <c r="P20">
        <v>8277</v>
      </c>
      <c r="Q20">
        <v>8872</v>
      </c>
      <c r="R20">
        <v>8693</v>
      </c>
      <c r="S20">
        <v>9235</v>
      </c>
      <c r="T20">
        <v>8638</v>
      </c>
      <c r="U20">
        <v>7460</v>
      </c>
      <c r="V20">
        <v>6098</v>
      </c>
      <c r="W20">
        <v>5017</v>
      </c>
    </row>
    <row r="21" spans="1:23" x14ac:dyDescent="0.25">
      <c r="A21" s="5" t="s">
        <v>68</v>
      </c>
      <c r="B21" s="5" t="s">
        <v>69</v>
      </c>
      <c r="C21">
        <v>1853</v>
      </c>
      <c r="D21">
        <v>1597</v>
      </c>
      <c r="E21">
        <v>1364</v>
      </c>
      <c r="F21">
        <v>1689</v>
      </c>
      <c r="G21">
        <v>1755</v>
      </c>
      <c r="H21">
        <v>1466</v>
      </c>
      <c r="I21">
        <v>1229</v>
      </c>
      <c r="J21">
        <v>1407</v>
      </c>
      <c r="K21">
        <v>841.4</v>
      </c>
      <c r="L21">
        <v>1178</v>
      </c>
      <c r="M21">
        <v>1140</v>
      </c>
      <c r="N21">
        <v>148.1</v>
      </c>
      <c r="O21">
        <v>940</v>
      </c>
      <c r="P21">
        <v>819.9</v>
      </c>
      <c r="Q21">
        <v>122.2</v>
      </c>
      <c r="R21">
        <v>577.6</v>
      </c>
      <c r="S21">
        <v>732.1</v>
      </c>
      <c r="T21">
        <v>470.9</v>
      </c>
      <c r="U21">
        <v>53.1</v>
      </c>
      <c r="V21">
        <v>304.3</v>
      </c>
      <c r="W21">
        <v>329.9</v>
      </c>
    </row>
    <row r="22" spans="1:23" x14ac:dyDescent="0.25">
      <c r="A22" s="5" t="s">
        <v>70</v>
      </c>
      <c r="B22" s="5" t="s">
        <v>71</v>
      </c>
      <c r="C22">
        <v>-87.1</v>
      </c>
      <c r="D22">
        <v>-78.2</v>
      </c>
      <c r="E22">
        <v>-71.8</v>
      </c>
      <c r="F22">
        <v>-71.599999999999994</v>
      </c>
      <c r="G22">
        <v>-84.3</v>
      </c>
      <c r="H22">
        <v>-95.7</v>
      </c>
      <c r="I22">
        <v>-126.7</v>
      </c>
      <c r="J22">
        <v>-104.5</v>
      </c>
      <c r="K22">
        <v>-99.2</v>
      </c>
      <c r="L22">
        <v>-89.4</v>
      </c>
      <c r="M22">
        <v>-76.7</v>
      </c>
      <c r="N22">
        <v>-77.5</v>
      </c>
      <c r="O22">
        <v>-77.599999999999994</v>
      </c>
      <c r="P22">
        <v>-77.7</v>
      </c>
      <c r="Q22">
        <v>-74.2</v>
      </c>
      <c r="R22">
        <v>-67.3</v>
      </c>
      <c r="S22">
        <v>-54.8</v>
      </c>
      <c r="T22">
        <v>-57.5</v>
      </c>
      <c r="U22" t="s">
        <v>67</v>
      </c>
      <c r="V22" t="s">
        <v>67</v>
      </c>
      <c r="W22" t="s">
        <v>67</v>
      </c>
    </row>
    <row r="23" spans="1:23" x14ac:dyDescent="0.25">
      <c r="A23" s="5" t="s">
        <v>72</v>
      </c>
      <c r="B23" s="5" t="s">
        <v>73</v>
      </c>
      <c r="C23">
        <v>1766</v>
      </c>
      <c r="D23">
        <v>1518</v>
      </c>
      <c r="E23">
        <v>1293</v>
      </c>
      <c r="F23">
        <v>1618</v>
      </c>
      <c r="G23">
        <v>1671</v>
      </c>
      <c r="H23">
        <v>1371</v>
      </c>
      <c r="I23">
        <v>1102</v>
      </c>
      <c r="J23">
        <v>1302</v>
      </c>
      <c r="K23">
        <v>742.2</v>
      </c>
      <c r="L23">
        <v>1089</v>
      </c>
      <c r="M23">
        <v>1063</v>
      </c>
      <c r="N23">
        <v>70.599999999999994</v>
      </c>
      <c r="O23">
        <v>862.4</v>
      </c>
      <c r="P23">
        <v>742.2</v>
      </c>
      <c r="Q23">
        <v>48</v>
      </c>
      <c r="R23">
        <v>510.3</v>
      </c>
      <c r="S23">
        <v>677.3</v>
      </c>
      <c r="T23">
        <v>413.4</v>
      </c>
      <c r="U23">
        <v>53.1</v>
      </c>
      <c r="V23">
        <v>304.3</v>
      </c>
      <c r="W23">
        <v>329.9</v>
      </c>
    </row>
    <row r="24" spans="1:23" x14ac:dyDescent="0.25">
      <c r="A24" s="5" t="s">
        <v>74</v>
      </c>
      <c r="B24" s="5" t="s">
        <v>75</v>
      </c>
      <c r="C24">
        <v>392.7</v>
      </c>
      <c r="D24">
        <v>372.9</v>
      </c>
      <c r="E24">
        <v>248</v>
      </c>
      <c r="F24">
        <v>391.2</v>
      </c>
      <c r="G24">
        <v>456.2</v>
      </c>
      <c r="H24">
        <v>305.60000000000002</v>
      </c>
      <c r="I24">
        <v>163.1</v>
      </c>
      <c r="J24">
        <v>368.2</v>
      </c>
      <c r="K24">
        <v>65.5</v>
      </c>
      <c r="L24">
        <v>257.60000000000002</v>
      </c>
      <c r="M24">
        <v>291.8</v>
      </c>
      <c r="N24">
        <v>205.6</v>
      </c>
      <c r="O24">
        <v>47.5</v>
      </c>
      <c r="P24">
        <v>225.1</v>
      </c>
      <c r="Q24">
        <v>-33.4</v>
      </c>
      <c r="R24">
        <v>141.4</v>
      </c>
      <c r="S24">
        <v>266.60000000000002</v>
      </c>
      <c r="T24">
        <v>131.19999999999999</v>
      </c>
      <c r="U24">
        <v>17.5</v>
      </c>
      <c r="V24">
        <v>-129</v>
      </c>
      <c r="W24">
        <v>80.3</v>
      </c>
    </row>
    <row r="25" spans="1:23" x14ac:dyDescent="0.25">
      <c r="A25" s="5" t="s">
        <v>76</v>
      </c>
      <c r="B25" s="5" t="s">
        <v>77</v>
      </c>
      <c r="C25">
        <v>1373</v>
      </c>
      <c r="D25">
        <v>1146</v>
      </c>
      <c r="E25">
        <v>1045</v>
      </c>
      <c r="F25">
        <v>1226</v>
      </c>
      <c r="G25">
        <v>1215</v>
      </c>
      <c r="H25">
        <v>1065</v>
      </c>
      <c r="I25">
        <v>939.2</v>
      </c>
      <c r="J25">
        <v>933.7</v>
      </c>
      <c r="K25">
        <v>676.8</v>
      </c>
      <c r="L25">
        <v>830.9</v>
      </c>
      <c r="M25">
        <v>771.5</v>
      </c>
      <c r="N25">
        <v>-135</v>
      </c>
      <c r="O25">
        <v>814.9</v>
      </c>
      <c r="P25">
        <v>517.1</v>
      </c>
      <c r="Q25">
        <v>81.400000000000006</v>
      </c>
      <c r="R25">
        <v>368.9</v>
      </c>
      <c r="S25">
        <v>410.7</v>
      </c>
      <c r="T25">
        <v>282.2</v>
      </c>
      <c r="U25">
        <v>35.6</v>
      </c>
      <c r="V25">
        <v>433.3</v>
      </c>
      <c r="W25">
        <v>249.6</v>
      </c>
    </row>
    <row r="26" spans="1:23" x14ac:dyDescent="0.25">
      <c r="A26" s="5" t="s">
        <v>78</v>
      </c>
      <c r="B26" s="5" t="s">
        <v>79</v>
      </c>
      <c r="C26">
        <v>-89.2</v>
      </c>
      <c r="D26">
        <v>-86</v>
      </c>
      <c r="E26">
        <v>-86</v>
      </c>
      <c r="F26">
        <v>-55.2</v>
      </c>
      <c r="G26">
        <v>-64</v>
      </c>
      <c r="H26">
        <v>-79.5</v>
      </c>
      <c r="I26">
        <v>-43.8</v>
      </c>
      <c r="J26">
        <v>-75.400000000000006</v>
      </c>
      <c r="K26">
        <v>-70.8</v>
      </c>
      <c r="L26">
        <v>-82</v>
      </c>
      <c r="M26">
        <v>-40.299999999999997</v>
      </c>
      <c r="N26">
        <v>8</v>
      </c>
      <c r="O26">
        <v>-116.4</v>
      </c>
      <c r="P26">
        <v>-88.4</v>
      </c>
      <c r="Q26">
        <v>-32.1</v>
      </c>
      <c r="R26">
        <v>-59.8</v>
      </c>
      <c r="S26">
        <v>-56</v>
      </c>
      <c r="T26">
        <v>-15</v>
      </c>
      <c r="U26">
        <v>-24.6</v>
      </c>
      <c r="V26">
        <v>-68.400000000000006</v>
      </c>
      <c r="W26">
        <v>-48.1</v>
      </c>
    </row>
    <row r="27" spans="1:23" x14ac:dyDescent="0.25">
      <c r="A27" s="5" t="s">
        <v>80</v>
      </c>
      <c r="B27" s="5" t="s">
        <v>81</v>
      </c>
      <c r="C27">
        <v>1284</v>
      </c>
      <c r="D27">
        <v>1060</v>
      </c>
      <c r="E27">
        <v>958.6</v>
      </c>
      <c r="F27">
        <v>1171</v>
      </c>
      <c r="G27">
        <v>1151</v>
      </c>
      <c r="H27">
        <v>985.6</v>
      </c>
      <c r="I27">
        <v>895.5</v>
      </c>
      <c r="J27">
        <v>858.3</v>
      </c>
      <c r="K27">
        <v>606</v>
      </c>
      <c r="L27">
        <v>748.9</v>
      </c>
      <c r="M27">
        <v>731.2</v>
      </c>
      <c r="N27">
        <v>-127</v>
      </c>
      <c r="O27">
        <v>733.7</v>
      </c>
      <c r="P27">
        <v>514.4</v>
      </c>
      <c r="Q27">
        <v>49.3</v>
      </c>
      <c r="R27">
        <v>309.10000000000002</v>
      </c>
      <c r="S27">
        <v>354.8</v>
      </c>
      <c r="T27">
        <v>267.2</v>
      </c>
      <c r="U27">
        <v>11.1</v>
      </c>
      <c r="V27">
        <v>364.9</v>
      </c>
      <c r="W27">
        <v>201.6</v>
      </c>
    </row>
    <row r="28" spans="1:23" x14ac:dyDescent="0.25">
      <c r="A28" s="5" t="s">
        <v>86</v>
      </c>
      <c r="B28" s="5" t="s">
        <v>87</v>
      </c>
      <c r="C28">
        <v>71356</v>
      </c>
      <c r="D28">
        <v>64509</v>
      </c>
      <c r="E28">
        <v>61197</v>
      </c>
      <c r="F28">
        <v>63529</v>
      </c>
      <c r="G28">
        <v>63215</v>
      </c>
      <c r="H28">
        <v>60458</v>
      </c>
      <c r="I28">
        <v>53916</v>
      </c>
      <c r="J28">
        <v>54812</v>
      </c>
      <c r="K28">
        <v>49867</v>
      </c>
      <c r="L28">
        <v>46725</v>
      </c>
      <c r="M28">
        <v>42264</v>
      </c>
      <c r="N28">
        <v>38002</v>
      </c>
      <c r="O28">
        <v>37068</v>
      </c>
      <c r="P28">
        <v>41386</v>
      </c>
      <c r="Q28">
        <v>39789</v>
      </c>
      <c r="R28">
        <v>35372</v>
      </c>
      <c r="S28">
        <v>32975</v>
      </c>
      <c r="T28">
        <v>33579</v>
      </c>
      <c r="U28">
        <v>32648</v>
      </c>
      <c r="V28">
        <v>23498</v>
      </c>
      <c r="W28">
        <v>19355</v>
      </c>
    </row>
    <row r="29" spans="1:23" x14ac:dyDescent="0.25">
      <c r="A29" s="5" t="s">
        <v>92</v>
      </c>
      <c r="B29" s="5" t="s">
        <v>93</v>
      </c>
      <c r="C29">
        <v>60002</v>
      </c>
      <c r="D29">
        <v>54967</v>
      </c>
      <c r="E29">
        <v>51910</v>
      </c>
      <c r="F29">
        <v>53788</v>
      </c>
      <c r="G29">
        <v>54438</v>
      </c>
      <c r="H29">
        <v>52205</v>
      </c>
      <c r="I29">
        <v>47386</v>
      </c>
      <c r="J29">
        <v>48071</v>
      </c>
      <c r="K29">
        <v>44260</v>
      </c>
      <c r="L29">
        <v>41607</v>
      </c>
      <c r="M29">
        <v>38010</v>
      </c>
      <c r="N29">
        <v>34670</v>
      </c>
      <c r="O29">
        <v>33147</v>
      </c>
      <c r="P29">
        <v>37880</v>
      </c>
      <c r="Q29">
        <v>36632</v>
      </c>
      <c r="R29">
        <v>32280</v>
      </c>
      <c r="S29">
        <v>30078</v>
      </c>
      <c r="T29">
        <v>31439</v>
      </c>
      <c r="U29">
        <v>30668</v>
      </c>
      <c r="V29">
        <v>21630</v>
      </c>
      <c r="W29">
        <v>17824</v>
      </c>
    </row>
    <row r="30" spans="1:23" x14ac:dyDescent="0.25">
      <c r="A30" s="5" t="s">
        <v>78</v>
      </c>
      <c r="B30" s="5" t="s">
        <v>79</v>
      </c>
      <c r="C30">
        <v>826.5</v>
      </c>
      <c r="D30">
        <v>765.2</v>
      </c>
      <c r="E30">
        <v>758.1</v>
      </c>
      <c r="F30">
        <v>743.3</v>
      </c>
      <c r="G30">
        <v>709.1</v>
      </c>
      <c r="H30">
        <v>702.2</v>
      </c>
      <c r="I30">
        <v>641.6</v>
      </c>
      <c r="J30">
        <v>684.5</v>
      </c>
      <c r="K30">
        <v>636</v>
      </c>
      <c r="L30">
        <v>608.9</v>
      </c>
      <c r="M30">
        <v>542.1</v>
      </c>
      <c r="N30">
        <v>501.4</v>
      </c>
      <c r="O30">
        <v>572.70000000000005</v>
      </c>
      <c r="P30">
        <v>608.6</v>
      </c>
      <c r="Q30">
        <v>556.5</v>
      </c>
      <c r="R30">
        <v>535</v>
      </c>
      <c r="S30">
        <v>491.8</v>
      </c>
      <c r="T30">
        <v>400.4</v>
      </c>
      <c r="U30">
        <v>307.8</v>
      </c>
      <c r="V30">
        <v>294.10000000000002</v>
      </c>
      <c r="W30">
        <v>294.8</v>
      </c>
    </row>
    <row r="31" spans="1:23" x14ac:dyDescent="0.25">
      <c r="A31" s="5" t="s">
        <v>94</v>
      </c>
      <c r="B31" s="5" t="s">
        <v>95</v>
      </c>
      <c r="C31">
        <v>10528</v>
      </c>
      <c r="D31">
        <v>8777</v>
      </c>
      <c r="E31">
        <v>8529</v>
      </c>
      <c r="F31">
        <v>8997</v>
      </c>
      <c r="G31">
        <v>8068</v>
      </c>
      <c r="H31">
        <v>7551</v>
      </c>
      <c r="I31">
        <v>5888</v>
      </c>
      <c r="J31">
        <v>6056</v>
      </c>
      <c r="K31">
        <v>4971</v>
      </c>
      <c r="L31">
        <v>4509</v>
      </c>
      <c r="M31">
        <v>3712</v>
      </c>
      <c r="N31">
        <v>2830</v>
      </c>
      <c r="O31">
        <v>3349</v>
      </c>
      <c r="P31">
        <v>2898</v>
      </c>
      <c r="Q31">
        <v>2601</v>
      </c>
      <c r="R31">
        <v>2557</v>
      </c>
      <c r="S31">
        <v>2405</v>
      </c>
      <c r="T31">
        <v>1740</v>
      </c>
      <c r="U31">
        <v>1672</v>
      </c>
      <c r="V31">
        <v>1573</v>
      </c>
      <c r="W31">
        <v>1236</v>
      </c>
    </row>
    <row r="32" spans="1:23" x14ac:dyDescent="0.25">
      <c r="A32" s="5" t="s">
        <v>96</v>
      </c>
      <c r="B32" s="5" t="s">
        <v>97</v>
      </c>
      <c r="C32">
        <v>71356</v>
      </c>
      <c r="D32">
        <v>64509</v>
      </c>
      <c r="E32">
        <v>61197</v>
      </c>
      <c r="F32">
        <v>63529</v>
      </c>
      <c r="G32">
        <v>63215</v>
      </c>
      <c r="H32">
        <v>60458</v>
      </c>
      <c r="I32">
        <v>53916</v>
      </c>
      <c r="J32">
        <v>54812</v>
      </c>
      <c r="K32">
        <v>49867</v>
      </c>
      <c r="L32">
        <v>46725</v>
      </c>
      <c r="M32">
        <v>42264</v>
      </c>
      <c r="N32">
        <v>38002</v>
      </c>
      <c r="O32">
        <v>37068</v>
      </c>
      <c r="P32">
        <v>41386</v>
      </c>
      <c r="Q32">
        <v>39789</v>
      </c>
      <c r="R32">
        <v>35372</v>
      </c>
      <c r="S32">
        <v>32975</v>
      </c>
      <c r="T32">
        <v>33579</v>
      </c>
      <c r="U32">
        <v>32648</v>
      </c>
      <c r="V32">
        <v>23498</v>
      </c>
      <c r="W32">
        <v>19355</v>
      </c>
    </row>
    <row r="33" spans="1:23" x14ac:dyDescent="0.25">
      <c r="A33" s="5" t="s">
        <v>98</v>
      </c>
      <c r="B33" s="5" t="s">
        <v>99</v>
      </c>
      <c r="C33">
        <v>120.6</v>
      </c>
      <c r="D33">
        <v>120.6</v>
      </c>
      <c r="E33">
        <v>120.6</v>
      </c>
      <c r="F33">
        <v>120.6</v>
      </c>
      <c r="G33">
        <v>120.6</v>
      </c>
      <c r="H33">
        <v>120.6</v>
      </c>
      <c r="I33">
        <v>120.6</v>
      </c>
      <c r="J33">
        <v>120.6</v>
      </c>
      <c r="K33">
        <v>120.6</v>
      </c>
      <c r="L33">
        <v>120.6</v>
      </c>
      <c r="M33">
        <v>120.6</v>
      </c>
      <c r="N33">
        <v>120.6</v>
      </c>
      <c r="O33">
        <v>120.6</v>
      </c>
      <c r="P33">
        <v>120.6</v>
      </c>
      <c r="Q33">
        <v>120.6</v>
      </c>
      <c r="R33">
        <v>120.6</v>
      </c>
      <c r="S33">
        <v>120.6</v>
      </c>
      <c r="T33">
        <v>97.2</v>
      </c>
      <c r="U33">
        <v>97.2</v>
      </c>
      <c r="V33">
        <v>88.5</v>
      </c>
      <c r="W33" t="s">
        <v>67</v>
      </c>
    </row>
    <row r="34" spans="1:23" x14ac:dyDescent="0.25">
      <c r="A34" s="5" t="s">
        <v>102</v>
      </c>
      <c r="B34" s="5" t="s">
        <v>103</v>
      </c>
      <c r="C34">
        <v>14.64</v>
      </c>
      <c r="D34">
        <v>12.59</v>
      </c>
      <c r="E34">
        <v>10.72</v>
      </c>
      <c r="F34">
        <v>13.41</v>
      </c>
      <c r="G34">
        <v>13.86</v>
      </c>
      <c r="H34">
        <v>11.37</v>
      </c>
      <c r="I34">
        <v>9.14</v>
      </c>
      <c r="J34">
        <v>10.8</v>
      </c>
      <c r="K34">
        <v>6.15</v>
      </c>
      <c r="L34">
        <v>9.0299999999999994</v>
      </c>
      <c r="M34">
        <v>8.82</v>
      </c>
      <c r="N34">
        <v>0.59</v>
      </c>
      <c r="O34">
        <v>7.15</v>
      </c>
      <c r="P34">
        <v>6.15</v>
      </c>
      <c r="Q34">
        <v>0.4</v>
      </c>
      <c r="R34">
        <v>4.2300000000000004</v>
      </c>
      <c r="S34">
        <v>5.62</v>
      </c>
      <c r="T34">
        <v>4.25</v>
      </c>
      <c r="U34">
        <v>0.55000000000000004</v>
      </c>
      <c r="V34">
        <v>3.44</v>
      </c>
      <c r="W34" t="s">
        <v>67</v>
      </c>
    </row>
    <row r="35" spans="1:23" x14ac:dyDescent="0.25">
      <c r="A35" s="5" t="s">
        <v>104</v>
      </c>
      <c r="B35" s="5" t="s">
        <v>105</v>
      </c>
      <c r="C35">
        <v>10.65</v>
      </c>
      <c r="D35">
        <v>8.7899999999999991</v>
      </c>
      <c r="E35">
        <v>7.95</v>
      </c>
      <c r="F35">
        <v>9.7100000000000009</v>
      </c>
      <c r="G35">
        <v>9.5399999999999991</v>
      </c>
      <c r="H35">
        <v>8.17</v>
      </c>
      <c r="I35">
        <v>7.43</v>
      </c>
      <c r="J35">
        <v>7.12</v>
      </c>
      <c r="K35">
        <v>5.0199999999999996</v>
      </c>
      <c r="L35">
        <v>6.21</v>
      </c>
      <c r="M35">
        <v>6.06</v>
      </c>
      <c r="N35">
        <v>-1.05</v>
      </c>
      <c r="O35">
        <v>6.08</v>
      </c>
      <c r="P35">
        <v>4.2699999999999996</v>
      </c>
      <c r="Q35">
        <v>0.41</v>
      </c>
      <c r="R35">
        <v>2.56</v>
      </c>
      <c r="S35">
        <v>3.24</v>
      </c>
      <c r="T35">
        <v>2.75</v>
      </c>
      <c r="U35">
        <v>0.11</v>
      </c>
      <c r="V35">
        <v>4.13</v>
      </c>
      <c r="W35">
        <v>2.29</v>
      </c>
    </row>
    <row r="36" spans="1:23" x14ac:dyDescent="0.25">
      <c r="A36" s="5" t="s">
        <v>106</v>
      </c>
      <c r="B36" s="5" t="s">
        <v>107</v>
      </c>
      <c r="C36">
        <v>10.65</v>
      </c>
      <c r="D36">
        <v>8.7899999999999991</v>
      </c>
      <c r="E36">
        <v>7.95</v>
      </c>
      <c r="F36">
        <v>9.7100000000000009</v>
      </c>
      <c r="G36">
        <v>9.5399999999999991</v>
      </c>
      <c r="H36">
        <v>8.17</v>
      </c>
      <c r="I36">
        <v>7.43</v>
      </c>
      <c r="J36">
        <v>7.12</v>
      </c>
      <c r="K36">
        <v>5.0199999999999996</v>
      </c>
      <c r="L36">
        <v>6.21</v>
      </c>
      <c r="M36">
        <v>6.06</v>
      </c>
      <c r="N36">
        <v>-1.05</v>
      </c>
      <c r="O36">
        <v>6.08</v>
      </c>
      <c r="P36">
        <v>4.2699999999999996</v>
      </c>
      <c r="Q36">
        <v>0.41</v>
      </c>
      <c r="R36">
        <v>2.56</v>
      </c>
      <c r="S36">
        <v>3.24</v>
      </c>
      <c r="T36">
        <v>2.75</v>
      </c>
      <c r="U36">
        <v>0.11</v>
      </c>
      <c r="V36">
        <v>4.13</v>
      </c>
      <c r="W36">
        <v>2.29</v>
      </c>
    </row>
    <row r="37" spans="1:23" x14ac:dyDescent="0.25">
      <c r="A37" s="5" t="s">
        <v>108</v>
      </c>
      <c r="B37" s="5" t="s">
        <v>109</v>
      </c>
      <c r="C37">
        <v>4</v>
      </c>
      <c r="D37">
        <v>3.75</v>
      </c>
      <c r="E37">
        <v>3.5</v>
      </c>
      <c r="F37">
        <v>3.5</v>
      </c>
      <c r="G37">
        <v>3.25</v>
      </c>
      <c r="H37">
        <v>3</v>
      </c>
      <c r="I37">
        <v>3</v>
      </c>
      <c r="J37">
        <v>2.6</v>
      </c>
      <c r="K37">
        <v>2.1</v>
      </c>
      <c r="L37">
        <v>2.2999999999999998</v>
      </c>
      <c r="M37">
        <v>2.1</v>
      </c>
      <c r="N37" t="s">
        <v>67</v>
      </c>
      <c r="O37">
        <v>2.2999999999999998</v>
      </c>
      <c r="P37">
        <v>1.6</v>
      </c>
      <c r="Q37" t="s">
        <v>67</v>
      </c>
      <c r="R37">
        <v>1</v>
      </c>
      <c r="S37">
        <v>0.95</v>
      </c>
      <c r="T37">
        <v>0.85</v>
      </c>
      <c r="U37" t="s">
        <v>67</v>
      </c>
      <c r="V37">
        <v>1.21</v>
      </c>
      <c r="W37">
        <v>0.97</v>
      </c>
    </row>
    <row r="38" spans="1:23" x14ac:dyDescent="0.25">
      <c r="A38" s="5" t="s">
        <v>705</v>
      </c>
      <c r="B38" s="5" t="s">
        <v>706</v>
      </c>
      <c r="C38">
        <v>1.5</v>
      </c>
      <c r="D38">
        <v>1.5</v>
      </c>
      <c r="E38">
        <v>1.5</v>
      </c>
      <c r="F38">
        <v>1.5</v>
      </c>
      <c r="G38">
        <v>1.5</v>
      </c>
      <c r="H38">
        <v>1.25</v>
      </c>
      <c r="I38" t="s">
        <v>67</v>
      </c>
      <c r="J38">
        <v>0.4</v>
      </c>
      <c r="K38" t="s">
        <v>67</v>
      </c>
      <c r="L38" t="s">
        <v>67</v>
      </c>
      <c r="M38" t="s">
        <v>67</v>
      </c>
      <c r="N38" t="s">
        <v>67</v>
      </c>
      <c r="O38" t="s">
        <v>67</v>
      </c>
      <c r="P38" t="s">
        <v>67</v>
      </c>
      <c r="Q38" t="s">
        <v>67</v>
      </c>
      <c r="R38" t="s">
        <v>67</v>
      </c>
      <c r="S38" t="s">
        <v>67</v>
      </c>
      <c r="T38" t="s">
        <v>67</v>
      </c>
      <c r="U38" t="s">
        <v>67</v>
      </c>
      <c r="V38" t="s">
        <v>67</v>
      </c>
      <c r="W38" t="s">
        <v>67</v>
      </c>
    </row>
    <row r="39" spans="1:23" x14ac:dyDescent="0.25">
      <c r="A39" s="5" t="s">
        <v>110</v>
      </c>
      <c r="B39" s="5" t="s">
        <v>111</v>
      </c>
      <c r="C39">
        <v>663.3</v>
      </c>
      <c r="D39">
        <v>633.1</v>
      </c>
      <c r="E39">
        <v>603</v>
      </c>
      <c r="F39">
        <v>603</v>
      </c>
      <c r="G39">
        <v>572.79999999999995</v>
      </c>
      <c r="H39">
        <v>512.5</v>
      </c>
      <c r="I39">
        <v>361.8</v>
      </c>
      <c r="J39">
        <v>361.8</v>
      </c>
      <c r="K39">
        <v>253.3</v>
      </c>
      <c r="L39">
        <v>277.39999999999998</v>
      </c>
      <c r="M39">
        <v>253.3</v>
      </c>
      <c r="N39" t="s">
        <v>67</v>
      </c>
      <c r="O39">
        <v>277.39999999999998</v>
      </c>
      <c r="P39">
        <v>193</v>
      </c>
      <c r="Q39" t="s">
        <v>67</v>
      </c>
      <c r="R39">
        <v>120.6</v>
      </c>
      <c r="S39">
        <v>114.6</v>
      </c>
      <c r="T39">
        <v>82.6</v>
      </c>
      <c r="U39" t="s">
        <v>67</v>
      </c>
      <c r="V39">
        <v>100</v>
      </c>
      <c r="W39">
        <v>71.5</v>
      </c>
    </row>
    <row r="40" spans="1:23" x14ac:dyDescent="0.25">
      <c r="A40" s="5" t="s">
        <v>257</v>
      </c>
      <c r="B40" s="5" t="s">
        <v>258</v>
      </c>
      <c r="C40">
        <v>178.2</v>
      </c>
      <c r="D40">
        <v>156.06</v>
      </c>
      <c r="E40">
        <v>144.34</v>
      </c>
      <c r="F40">
        <v>132.41</v>
      </c>
      <c r="G40">
        <v>134.82</v>
      </c>
      <c r="H40">
        <v>115.23</v>
      </c>
      <c r="I40">
        <v>113.11</v>
      </c>
      <c r="J40">
        <v>115.56</v>
      </c>
      <c r="K40">
        <v>100.7</v>
      </c>
      <c r="L40">
        <v>93.89</v>
      </c>
      <c r="M40">
        <v>86.58</v>
      </c>
      <c r="N40">
        <v>60.92</v>
      </c>
      <c r="O40">
        <v>69.78</v>
      </c>
      <c r="P40">
        <v>68.63</v>
      </c>
      <c r="Q40">
        <v>73.56</v>
      </c>
      <c r="R40">
        <v>72.08</v>
      </c>
      <c r="S40">
        <v>76.58</v>
      </c>
      <c r="T40">
        <v>88.87</v>
      </c>
      <c r="U40">
        <v>76.739999999999995</v>
      </c>
      <c r="V40">
        <v>68.900000000000006</v>
      </c>
      <c r="W40" t="s">
        <v>67</v>
      </c>
    </row>
    <row r="41" spans="1:23" x14ac:dyDescent="0.25">
      <c r="A41" s="5" t="s">
        <v>112</v>
      </c>
      <c r="B41" s="5" t="s">
        <v>113</v>
      </c>
      <c r="C41">
        <v>87.3</v>
      </c>
      <c r="D41">
        <v>72.78</v>
      </c>
      <c r="E41">
        <v>70.72</v>
      </c>
      <c r="F41">
        <v>74.61</v>
      </c>
      <c r="G41">
        <v>66.900000000000006</v>
      </c>
      <c r="H41">
        <v>62.61</v>
      </c>
      <c r="I41">
        <v>48.83</v>
      </c>
      <c r="J41">
        <v>50.22</v>
      </c>
      <c r="K41">
        <v>41.22</v>
      </c>
      <c r="L41">
        <v>37.39</v>
      </c>
      <c r="M41">
        <v>30.78</v>
      </c>
      <c r="N41">
        <v>23.47</v>
      </c>
      <c r="O41">
        <v>27.77</v>
      </c>
      <c r="P41">
        <v>24.03</v>
      </c>
      <c r="Q41">
        <v>21.57</v>
      </c>
      <c r="R41">
        <v>21.2</v>
      </c>
      <c r="S41">
        <v>19.940000000000001</v>
      </c>
      <c r="T41">
        <v>17.899999999999999</v>
      </c>
      <c r="U41">
        <v>17.2</v>
      </c>
      <c r="V41">
        <v>17.78</v>
      </c>
      <c r="W41" t="s">
        <v>67</v>
      </c>
    </row>
    <row r="42" spans="1:23" x14ac:dyDescent="0.25">
      <c r="A42" s="5" t="s">
        <v>114</v>
      </c>
      <c r="B42" s="5" t="s">
        <v>115</v>
      </c>
      <c r="C42">
        <v>20.81</v>
      </c>
      <c r="D42">
        <v>18.45</v>
      </c>
      <c r="E42">
        <v>14.05</v>
      </c>
      <c r="F42">
        <v>19.329999999999998</v>
      </c>
      <c r="G42">
        <v>25.75</v>
      </c>
      <c r="H42">
        <v>16.010000000000002</v>
      </c>
      <c r="I42">
        <v>18.45</v>
      </c>
      <c r="J42">
        <v>21.87</v>
      </c>
      <c r="K42">
        <v>20.92</v>
      </c>
      <c r="L42">
        <v>13.94</v>
      </c>
      <c r="M42">
        <v>14.53</v>
      </c>
      <c r="N42">
        <v>12.1</v>
      </c>
      <c r="O42">
        <v>7.56</v>
      </c>
      <c r="P42">
        <v>13.03</v>
      </c>
      <c r="Q42">
        <v>12.89</v>
      </c>
      <c r="R42">
        <v>5.04</v>
      </c>
      <c r="S42">
        <v>15.29</v>
      </c>
      <c r="T42">
        <v>16.62</v>
      </c>
      <c r="U42">
        <v>11.56</v>
      </c>
      <c r="V42">
        <v>-5.15</v>
      </c>
      <c r="W42" t="s">
        <v>67</v>
      </c>
    </row>
    <row r="43" spans="1:23" x14ac:dyDescent="0.25">
      <c r="A43" s="5" t="s">
        <v>116</v>
      </c>
      <c r="B43" s="5" t="s">
        <v>117</v>
      </c>
      <c r="C43">
        <v>591.69000000000005</v>
      </c>
      <c r="D43">
        <v>534.91</v>
      </c>
      <c r="E43">
        <v>507.45</v>
      </c>
      <c r="F43">
        <v>526.78</v>
      </c>
      <c r="G43">
        <v>524.17999999999995</v>
      </c>
      <c r="H43">
        <v>501.32</v>
      </c>
      <c r="I43">
        <v>447.07</v>
      </c>
      <c r="J43">
        <v>454.5</v>
      </c>
      <c r="K43">
        <v>413.5</v>
      </c>
      <c r="L43">
        <v>387.44</v>
      </c>
      <c r="M43">
        <v>350.45</v>
      </c>
      <c r="N43">
        <v>315.11</v>
      </c>
      <c r="O43">
        <v>307.37</v>
      </c>
      <c r="P43">
        <v>343.17</v>
      </c>
      <c r="Q43">
        <v>329.93</v>
      </c>
      <c r="R43">
        <v>293.3</v>
      </c>
      <c r="S43">
        <v>273.42</v>
      </c>
      <c r="T43">
        <v>345.46</v>
      </c>
      <c r="U43">
        <v>335.88</v>
      </c>
      <c r="V43">
        <v>265.51</v>
      </c>
      <c r="W43" t="s">
        <v>67</v>
      </c>
    </row>
    <row r="44" spans="1:23" x14ac:dyDescent="0.25">
      <c r="A44" s="5" t="s">
        <v>118</v>
      </c>
      <c r="B44" s="5" t="s">
        <v>119</v>
      </c>
      <c r="C44">
        <v>3083</v>
      </c>
      <c r="D44">
        <v>3317</v>
      </c>
      <c r="E44">
        <v>3251</v>
      </c>
      <c r="F44">
        <v>2893</v>
      </c>
      <c r="G44">
        <v>2568</v>
      </c>
      <c r="H44">
        <v>2534</v>
      </c>
      <c r="I44">
        <v>2419</v>
      </c>
      <c r="J44">
        <v>2312</v>
      </c>
      <c r="K44">
        <v>2217</v>
      </c>
      <c r="L44">
        <v>2192</v>
      </c>
      <c r="M44">
        <v>2069</v>
      </c>
      <c r="N44">
        <v>1812</v>
      </c>
      <c r="O44">
        <v>1825</v>
      </c>
      <c r="P44">
        <v>2002</v>
      </c>
      <c r="Q44">
        <v>1989</v>
      </c>
      <c r="R44">
        <v>2035</v>
      </c>
      <c r="S44">
        <v>1972</v>
      </c>
      <c r="T44">
        <v>2016</v>
      </c>
      <c r="U44">
        <v>1780</v>
      </c>
      <c r="V44">
        <v>1528</v>
      </c>
      <c r="W44" t="s">
        <v>67</v>
      </c>
    </row>
    <row r="45" spans="1:23" x14ac:dyDescent="0.25">
      <c r="A45" s="5" t="s">
        <v>120</v>
      </c>
      <c r="B45" s="5" t="s">
        <v>121</v>
      </c>
      <c r="C45">
        <v>331.2</v>
      </c>
      <c r="D45">
        <v>344.1</v>
      </c>
      <c r="E45">
        <v>331.1</v>
      </c>
      <c r="F45">
        <v>310.7</v>
      </c>
      <c r="G45">
        <v>299.60000000000002</v>
      </c>
      <c r="H45">
        <v>273.39999999999998</v>
      </c>
      <c r="I45">
        <v>248</v>
      </c>
      <c r="J45">
        <v>240.2</v>
      </c>
      <c r="K45">
        <v>213</v>
      </c>
      <c r="L45">
        <v>192.8</v>
      </c>
      <c r="M45">
        <v>159.30000000000001</v>
      </c>
      <c r="N45">
        <v>141.1</v>
      </c>
      <c r="O45">
        <v>133.19999999999999</v>
      </c>
      <c r="P45">
        <v>126.3</v>
      </c>
      <c r="Q45">
        <v>140.9</v>
      </c>
      <c r="R45">
        <v>124.7</v>
      </c>
      <c r="S45">
        <v>120.9</v>
      </c>
      <c r="T45">
        <v>131.69999999999999</v>
      </c>
      <c r="U45">
        <v>108.7</v>
      </c>
      <c r="V45">
        <v>95.7</v>
      </c>
      <c r="W45" t="s">
        <v>67</v>
      </c>
    </row>
    <row r="46" spans="1:23" x14ac:dyDescent="0.25">
      <c r="A46" s="5" t="s">
        <v>122</v>
      </c>
      <c r="B46" s="5" t="s">
        <v>123</v>
      </c>
      <c r="C46">
        <v>107428</v>
      </c>
      <c r="D46">
        <v>103738</v>
      </c>
      <c r="E46">
        <v>101846</v>
      </c>
      <c r="F46">
        <v>107397</v>
      </c>
      <c r="G46">
        <v>116667</v>
      </c>
      <c r="H46">
        <v>107893</v>
      </c>
      <c r="I46">
        <v>102522</v>
      </c>
      <c r="J46">
        <v>103893</v>
      </c>
      <c r="K46">
        <v>96076</v>
      </c>
      <c r="L46">
        <v>87956</v>
      </c>
      <c r="M46">
        <v>76994</v>
      </c>
      <c r="N46">
        <v>77870</v>
      </c>
      <c r="O46">
        <v>72986</v>
      </c>
      <c r="P46">
        <v>63087</v>
      </c>
      <c r="Q46">
        <v>70840</v>
      </c>
      <c r="R46">
        <v>61278</v>
      </c>
      <c r="S46">
        <v>61308</v>
      </c>
      <c r="T46">
        <v>65327</v>
      </c>
      <c r="U46">
        <v>61067</v>
      </c>
      <c r="V46">
        <v>62631</v>
      </c>
      <c r="W46" t="s">
        <v>67</v>
      </c>
    </row>
    <row r="47" spans="1:23" x14ac:dyDescent="0.25">
      <c r="A47" s="5" t="s">
        <v>259</v>
      </c>
      <c r="B47" s="5" t="s">
        <v>260</v>
      </c>
      <c r="C47">
        <v>6970000</v>
      </c>
      <c r="D47">
        <v>5670000</v>
      </c>
      <c r="E47">
        <v>5350000</v>
      </c>
      <c r="F47">
        <v>5520000</v>
      </c>
      <c r="G47">
        <v>6330000</v>
      </c>
      <c r="H47">
        <v>5480000</v>
      </c>
      <c r="I47">
        <v>5640000</v>
      </c>
      <c r="J47">
        <v>6030000</v>
      </c>
      <c r="K47">
        <v>5480000</v>
      </c>
      <c r="L47">
        <v>5170000</v>
      </c>
      <c r="M47">
        <v>5050000</v>
      </c>
      <c r="N47">
        <v>4050000</v>
      </c>
      <c r="O47">
        <v>4610000</v>
      </c>
      <c r="P47">
        <v>4130000</v>
      </c>
      <c r="Q47">
        <v>4460000</v>
      </c>
      <c r="R47">
        <v>4270000</v>
      </c>
      <c r="S47">
        <v>4680000</v>
      </c>
      <c r="T47">
        <v>4280000</v>
      </c>
      <c r="U47">
        <v>4190000</v>
      </c>
      <c r="V47">
        <v>3990000</v>
      </c>
      <c r="W47" t="s">
        <v>67</v>
      </c>
    </row>
    <row r="48" spans="1:23" x14ac:dyDescent="0.25">
      <c r="A48" s="5" t="s">
        <v>126</v>
      </c>
      <c r="B48" s="5" t="s">
        <v>127</v>
      </c>
      <c r="C48" t="s">
        <v>67</v>
      </c>
      <c r="D48" t="s">
        <v>67</v>
      </c>
      <c r="E48" t="s">
        <v>67</v>
      </c>
      <c r="F48" t="s">
        <v>67</v>
      </c>
      <c r="G48" t="s">
        <v>67</v>
      </c>
      <c r="H48" t="s">
        <v>67</v>
      </c>
      <c r="I48" t="s">
        <v>67</v>
      </c>
      <c r="J48" t="s">
        <v>67</v>
      </c>
      <c r="K48" t="s">
        <v>67</v>
      </c>
      <c r="L48" t="s">
        <v>67</v>
      </c>
      <c r="M48" t="s">
        <v>67</v>
      </c>
      <c r="N48" t="s">
        <v>67</v>
      </c>
      <c r="O48" t="s">
        <v>67</v>
      </c>
      <c r="P48" t="s">
        <v>67</v>
      </c>
      <c r="Q48" t="s">
        <v>67</v>
      </c>
      <c r="R48" t="s">
        <v>67</v>
      </c>
      <c r="S48" t="s">
        <v>67</v>
      </c>
      <c r="T48" t="s">
        <v>67</v>
      </c>
      <c r="U48" t="s">
        <v>67</v>
      </c>
      <c r="V48" t="s">
        <v>67</v>
      </c>
      <c r="W48" t="s">
        <v>67</v>
      </c>
    </row>
    <row r="49" spans="1:23" x14ac:dyDescent="0.25">
      <c r="A49" s="5" t="s">
        <v>128</v>
      </c>
      <c r="B49" s="5" t="s">
        <v>129</v>
      </c>
      <c r="C49">
        <v>416542</v>
      </c>
      <c r="D49">
        <v>319415</v>
      </c>
      <c r="E49">
        <v>294863</v>
      </c>
      <c r="F49">
        <v>404839</v>
      </c>
      <c r="G49">
        <v>448092</v>
      </c>
      <c r="H49">
        <v>388950</v>
      </c>
      <c r="I49">
        <v>370194</v>
      </c>
      <c r="J49">
        <v>371237</v>
      </c>
      <c r="K49">
        <v>273342</v>
      </c>
      <c r="L49">
        <v>341651</v>
      </c>
      <c r="M49">
        <v>353407</v>
      </c>
      <c r="N49">
        <v>-70088</v>
      </c>
      <c r="O49">
        <v>402027</v>
      </c>
      <c r="P49">
        <v>256943</v>
      </c>
      <c r="Q49">
        <v>24786</v>
      </c>
      <c r="R49">
        <v>151892</v>
      </c>
      <c r="S49">
        <v>179919</v>
      </c>
      <c r="T49">
        <v>132540</v>
      </c>
      <c r="U49">
        <v>6236</v>
      </c>
      <c r="V49">
        <v>238809</v>
      </c>
      <c r="W49" t="s">
        <v>67</v>
      </c>
    </row>
    <row r="50" spans="1:23" x14ac:dyDescent="0.25">
      <c r="A50" s="5" t="s">
        <v>130</v>
      </c>
      <c r="B50" s="5" t="s">
        <v>131</v>
      </c>
      <c r="C50">
        <v>16.2</v>
      </c>
      <c r="D50">
        <v>13.4</v>
      </c>
      <c r="E50">
        <v>13.2</v>
      </c>
      <c r="F50">
        <v>10.6</v>
      </c>
      <c r="G50">
        <v>11.1</v>
      </c>
      <c r="H50">
        <v>9.1999999999999993</v>
      </c>
      <c r="I50">
        <v>8.4</v>
      </c>
      <c r="J50">
        <v>8.3000000000000007</v>
      </c>
      <c r="K50">
        <v>7.6</v>
      </c>
      <c r="L50">
        <v>6.5</v>
      </c>
      <c r="M50">
        <v>5.4</v>
      </c>
      <c r="N50" t="s">
        <v>67</v>
      </c>
      <c r="O50">
        <v>5.2</v>
      </c>
      <c r="P50">
        <v>8.1999999999999993</v>
      </c>
      <c r="Q50">
        <v>73</v>
      </c>
      <c r="R50">
        <v>11.2</v>
      </c>
      <c r="S50">
        <v>11.6</v>
      </c>
      <c r="T50">
        <v>8.8000000000000007</v>
      </c>
      <c r="U50">
        <v>205.5</v>
      </c>
      <c r="V50">
        <v>7.5</v>
      </c>
      <c r="W50">
        <v>11.1</v>
      </c>
    </row>
    <row r="51" spans="1:23" x14ac:dyDescent="0.25">
      <c r="A51" s="5" t="s">
        <v>132</v>
      </c>
      <c r="B51" s="5" t="s">
        <v>133</v>
      </c>
      <c r="C51">
        <v>0.97</v>
      </c>
      <c r="D51">
        <v>0.75</v>
      </c>
      <c r="E51">
        <v>0.73</v>
      </c>
      <c r="F51">
        <v>0.78</v>
      </c>
      <c r="G51">
        <v>0.78</v>
      </c>
      <c r="H51">
        <v>0.65</v>
      </c>
      <c r="I51">
        <v>0.55000000000000004</v>
      </c>
      <c r="J51">
        <v>0.51</v>
      </c>
      <c r="K51">
        <v>0.38</v>
      </c>
      <c r="L51">
        <v>0.43</v>
      </c>
      <c r="M51">
        <v>0.38</v>
      </c>
      <c r="N51">
        <v>0.37</v>
      </c>
      <c r="O51">
        <v>0.45</v>
      </c>
      <c r="P51">
        <v>0.51</v>
      </c>
      <c r="Q51">
        <v>0.41</v>
      </c>
      <c r="R51">
        <v>0.4</v>
      </c>
      <c r="S51">
        <v>0.49</v>
      </c>
      <c r="T51">
        <v>0.27</v>
      </c>
      <c r="U51">
        <v>0.28999999999999998</v>
      </c>
      <c r="V51">
        <v>0.45</v>
      </c>
      <c r="W51" t="s">
        <v>67</v>
      </c>
    </row>
    <row r="52" spans="1:23" x14ac:dyDescent="0.25">
      <c r="A52" s="5" t="s">
        <v>134</v>
      </c>
      <c r="B52" s="5" t="s">
        <v>135</v>
      </c>
      <c r="C52">
        <v>1.97</v>
      </c>
      <c r="D52">
        <v>1.62</v>
      </c>
      <c r="E52">
        <v>1.48</v>
      </c>
      <c r="F52">
        <v>1.38</v>
      </c>
      <c r="G52">
        <v>1.58</v>
      </c>
      <c r="H52">
        <v>1.2</v>
      </c>
      <c r="I52">
        <v>1.28</v>
      </c>
      <c r="J52">
        <v>1.17</v>
      </c>
      <c r="K52">
        <v>0.93</v>
      </c>
      <c r="L52">
        <v>1.07</v>
      </c>
      <c r="M52">
        <v>1.07</v>
      </c>
      <c r="N52">
        <v>0.96</v>
      </c>
      <c r="O52">
        <v>1.1399999999999999</v>
      </c>
      <c r="P52">
        <v>1.46</v>
      </c>
      <c r="Q52">
        <v>1.39</v>
      </c>
      <c r="R52">
        <v>1.36</v>
      </c>
      <c r="S52">
        <v>1.89</v>
      </c>
      <c r="T52">
        <v>1.36</v>
      </c>
      <c r="U52">
        <v>1.31</v>
      </c>
      <c r="V52">
        <v>1.75</v>
      </c>
      <c r="W52" t="s">
        <v>67</v>
      </c>
    </row>
    <row r="53" spans="1:23" x14ac:dyDescent="0.25">
      <c r="A53" s="5" t="s">
        <v>136</v>
      </c>
      <c r="B53" s="5" t="s">
        <v>137</v>
      </c>
      <c r="C53">
        <v>8.2799999999999994</v>
      </c>
      <c r="D53">
        <v>6.38</v>
      </c>
      <c r="E53">
        <v>7.47</v>
      </c>
      <c r="F53">
        <v>5.32</v>
      </c>
      <c r="G53">
        <v>4.0999999999999996</v>
      </c>
      <c r="H53">
        <v>4.68</v>
      </c>
      <c r="I53">
        <v>3.38</v>
      </c>
      <c r="J53">
        <v>2.7</v>
      </c>
      <c r="K53">
        <v>1.83</v>
      </c>
      <c r="L53">
        <v>2.88</v>
      </c>
      <c r="M53">
        <v>2.2599999999999998</v>
      </c>
      <c r="N53">
        <v>1.86</v>
      </c>
      <c r="O53">
        <v>4.17</v>
      </c>
      <c r="P53">
        <v>2.69</v>
      </c>
      <c r="Q53">
        <v>2.3199999999999998</v>
      </c>
      <c r="R53">
        <v>5.7</v>
      </c>
      <c r="S53">
        <v>2.4700000000000002</v>
      </c>
      <c r="T53">
        <v>1.46</v>
      </c>
      <c r="U53">
        <v>1.95</v>
      </c>
      <c r="V53">
        <v>-6.06</v>
      </c>
      <c r="W53" t="s">
        <v>67</v>
      </c>
    </row>
    <row r="54" spans="1:23" x14ac:dyDescent="0.25">
      <c r="A54" s="5" t="s">
        <v>138</v>
      </c>
      <c r="B54" s="5" t="s">
        <v>139</v>
      </c>
      <c r="C54">
        <v>2.3199999999999998</v>
      </c>
      <c r="D54">
        <v>3.19</v>
      </c>
      <c r="E54">
        <v>3.34</v>
      </c>
      <c r="F54">
        <v>3.4</v>
      </c>
      <c r="G54">
        <v>3.08</v>
      </c>
      <c r="H54">
        <v>4</v>
      </c>
      <c r="I54">
        <v>4.8099999999999996</v>
      </c>
      <c r="J54">
        <v>4.41</v>
      </c>
      <c r="K54">
        <v>5.48</v>
      </c>
      <c r="L54">
        <v>5.73</v>
      </c>
      <c r="M54">
        <v>6.4</v>
      </c>
      <c r="N54" t="s">
        <v>67</v>
      </c>
      <c r="O54">
        <v>7.29</v>
      </c>
      <c r="P54">
        <v>4.5599999999999996</v>
      </c>
      <c r="Q54" t="s">
        <v>67</v>
      </c>
      <c r="R54">
        <v>3.48</v>
      </c>
      <c r="S54">
        <v>2.52</v>
      </c>
      <c r="T54">
        <v>3.5</v>
      </c>
      <c r="U54" t="s">
        <v>67</v>
      </c>
      <c r="V54">
        <v>3.88</v>
      </c>
      <c r="W54">
        <v>3.83</v>
      </c>
    </row>
    <row r="55" spans="1:23" x14ac:dyDescent="0.25">
      <c r="A55" s="5" t="s">
        <v>140</v>
      </c>
      <c r="B55" s="5" t="s">
        <v>141</v>
      </c>
      <c r="C55">
        <v>6.2</v>
      </c>
      <c r="D55">
        <v>7.5</v>
      </c>
      <c r="E55">
        <v>7.6</v>
      </c>
      <c r="F55">
        <v>9.4</v>
      </c>
      <c r="G55">
        <v>9</v>
      </c>
      <c r="H55">
        <v>10.9</v>
      </c>
      <c r="I55">
        <v>11.9</v>
      </c>
      <c r="J55">
        <v>12.1</v>
      </c>
      <c r="K55">
        <v>13.1</v>
      </c>
      <c r="L55">
        <v>15.5</v>
      </c>
      <c r="M55">
        <v>18.5</v>
      </c>
      <c r="N55">
        <v>-4.7</v>
      </c>
      <c r="O55">
        <v>19.3</v>
      </c>
      <c r="P55">
        <v>12.2</v>
      </c>
      <c r="Q55">
        <v>1.4</v>
      </c>
      <c r="R55">
        <v>8.9</v>
      </c>
      <c r="S55">
        <v>8.6</v>
      </c>
      <c r="T55">
        <v>11.3</v>
      </c>
      <c r="U55">
        <v>0.5</v>
      </c>
      <c r="V55">
        <v>13.2</v>
      </c>
      <c r="W55">
        <v>9</v>
      </c>
    </row>
    <row r="56" spans="1:23" x14ac:dyDescent="0.25">
      <c r="A56" s="5" t="s">
        <v>142</v>
      </c>
      <c r="B56" s="5" t="s">
        <v>143</v>
      </c>
      <c r="C56">
        <v>12.2</v>
      </c>
      <c r="D56">
        <v>12.07</v>
      </c>
      <c r="E56">
        <v>11.24</v>
      </c>
      <c r="F56">
        <v>13.02</v>
      </c>
      <c r="G56">
        <v>14.26</v>
      </c>
      <c r="H56">
        <v>13.05</v>
      </c>
      <c r="I56">
        <v>15.21</v>
      </c>
      <c r="J56">
        <v>14.17</v>
      </c>
      <c r="K56">
        <v>12.19</v>
      </c>
      <c r="L56">
        <v>16.61</v>
      </c>
      <c r="M56">
        <v>19.7</v>
      </c>
      <c r="N56">
        <v>-4.49</v>
      </c>
      <c r="O56">
        <v>21.91</v>
      </c>
      <c r="P56">
        <v>17.75</v>
      </c>
      <c r="Q56">
        <v>1.9</v>
      </c>
      <c r="R56">
        <v>12.09</v>
      </c>
      <c r="S56">
        <v>14.75</v>
      </c>
      <c r="T56">
        <v>15.36</v>
      </c>
      <c r="U56">
        <v>0.66</v>
      </c>
      <c r="V56">
        <v>23.19</v>
      </c>
      <c r="W56">
        <v>16.309999999999999</v>
      </c>
    </row>
    <row r="57" spans="1:23" x14ac:dyDescent="0.25">
      <c r="A57" s="5" t="s">
        <v>146</v>
      </c>
      <c r="B57" s="5" t="s">
        <v>147</v>
      </c>
      <c r="C57">
        <v>1.92</v>
      </c>
      <c r="D57">
        <v>1.76</v>
      </c>
      <c r="E57">
        <v>1.68</v>
      </c>
      <c r="F57">
        <v>1.96</v>
      </c>
      <c r="G57">
        <v>1.95</v>
      </c>
      <c r="H57">
        <v>1.79</v>
      </c>
      <c r="I57">
        <v>1.9</v>
      </c>
      <c r="J57">
        <v>1.76</v>
      </c>
      <c r="K57">
        <v>1.41</v>
      </c>
      <c r="L57">
        <v>1.79</v>
      </c>
      <c r="M57">
        <v>1.91</v>
      </c>
      <c r="N57">
        <v>-0.13</v>
      </c>
      <c r="O57">
        <v>2.19</v>
      </c>
      <c r="P57">
        <v>1.43</v>
      </c>
      <c r="Q57">
        <v>0.31</v>
      </c>
      <c r="R57">
        <v>1.06</v>
      </c>
      <c r="S57">
        <v>1.24</v>
      </c>
      <c r="T57">
        <v>0.97</v>
      </c>
      <c r="U57">
        <v>0.03</v>
      </c>
      <c r="V57">
        <v>1.55</v>
      </c>
      <c r="W57">
        <v>1.04</v>
      </c>
    </row>
    <row r="58" spans="1:23" x14ac:dyDescent="0.25">
      <c r="A58" s="5" t="s">
        <v>151</v>
      </c>
      <c r="B58" s="5" t="s">
        <v>152</v>
      </c>
      <c r="C58">
        <v>14.75</v>
      </c>
      <c r="D58">
        <v>13.61</v>
      </c>
      <c r="E58">
        <v>13.94</v>
      </c>
      <c r="F58">
        <v>14.16</v>
      </c>
      <c r="G58">
        <v>12.76</v>
      </c>
      <c r="H58">
        <v>12.49</v>
      </c>
      <c r="I58">
        <v>10.92</v>
      </c>
      <c r="J58">
        <v>11.05</v>
      </c>
      <c r="K58">
        <v>9.9700000000000006</v>
      </c>
      <c r="L58">
        <v>9.65</v>
      </c>
      <c r="M58">
        <v>8.7799999999999994</v>
      </c>
      <c r="N58">
        <v>7.45</v>
      </c>
      <c r="O58">
        <v>9.0299999999999994</v>
      </c>
      <c r="P58">
        <v>7</v>
      </c>
      <c r="Q58">
        <v>6.54</v>
      </c>
      <c r="R58">
        <v>7.23</v>
      </c>
      <c r="S58">
        <v>7.29</v>
      </c>
      <c r="T58">
        <v>5.18</v>
      </c>
      <c r="U58">
        <v>5.12</v>
      </c>
      <c r="V58">
        <v>6.7</v>
      </c>
      <c r="W58">
        <v>6.38</v>
      </c>
    </row>
    <row r="59" spans="1:23" x14ac:dyDescent="0.25">
      <c r="A59" s="5" t="s">
        <v>153</v>
      </c>
      <c r="B59" s="5" t="s">
        <v>154</v>
      </c>
      <c r="C59">
        <v>85.25</v>
      </c>
      <c r="D59">
        <v>86.39</v>
      </c>
      <c r="E59">
        <v>86.06</v>
      </c>
      <c r="F59">
        <v>85.84</v>
      </c>
      <c r="G59">
        <v>87.24</v>
      </c>
      <c r="H59">
        <v>87.51</v>
      </c>
      <c r="I59">
        <v>89.08</v>
      </c>
      <c r="J59">
        <v>88.95</v>
      </c>
      <c r="K59">
        <v>90.03</v>
      </c>
      <c r="L59">
        <v>90.35</v>
      </c>
      <c r="M59">
        <v>91.22</v>
      </c>
      <c r="N59">
        <v>92.55</v>
      </c>
      <c r="O59">
        <v>90.97</v>
      </c>
      <c r="P59">
        <v>93</v>
      </c>
      <c r="Q59">
        <v>93.46</v>
      </c>
      <c r="R59">
        <v>92.77</v>
      </c>
      <c r="S59">
        <v>92.71</v>
      </c>
      <c r="T59">
        <v>94.82</v>
      </c>
      <c r="U59">
        <v>94.88</v>
      </c>
      <c r="V59">
        <v>93.3</v>
      </c>
      <c r="W59">
        <v>93.62</v>
      </c>
    </row>
    <row r="60" spans="1:23" x14ac:dyDescent="0.25">
      <c r="A60" s="5"/>
      <c r="B60" s="5"/>
    </row>
    <row r="61" spans="1:23" x14ac:dyDescent="0.25">
      <c r="A61" s="5"/>
      <c r="B61" s="5"/>
    </row>
    <row r="62" spans="1:23" x14ac:dyDescent="0.25">
      <c r="A62" s="5"/>
      <c r="B62" s="5"/>
    </row>
    <row r="63" spans="1:23" x14ac:dyDescent="0.25">
      <c r="A63" s="5"/>
      <c r="B63" s="5"/>
    </row>
    <row r="64" spans="1:23" x14ac:dyDescent="0.25">
      <c r="A64" s="5"/>
      <c r="B64" s="5"/>
    </row>
    <row r="65" spans="1:22" x14ac:dyDescent="0.25">
      <c r="A65" s="5"/>
      <c r="B65" s="5"/>
    </row>
    <row r="66" spans="1:22" x14ac:dyDescent="0.25">
      <c r="A66" s="5" t="s">
        <v>167</v>
      </c>
      <c r="B66" s="5" t="s">
        <v>168</v>
      </c>
      <c r="C66">
        <v>1.8</v>
      </c>
      <c r="D66">
        <v>1.64</v>
      </c>
      <c r="E66">
        <v>1.57</v>
      </c>
      <c r="F66">
        <v>1.84</v>
      </c>
      <c r="G66">
        <v>1.82</v>
      </c>
      <c r="H66">
        <v>1.63</v>
      </c>
      <c r="I66">
        <v>1.66</v>
      </c>
      <c r="J66">
        <v>1.57</v>
      </c>
      <c r="K66">
        <v>1.22</v>
      </c>
      <c r="L66">
        <v>1.6</v>
      </c>
      <c r="M66">
        <v>1.73</v>
      </c>
      <c r="N66">
        <v>-0.33</v>
      </c>
      <c r="O66">
        <v>1.98</v>
      </c>
      <c r="P66">
        <v>1.24</v>
      </c>
      <c r="Q66">
        <v>0.12</v>
      </c>
      <c r="R66">
        <v>0.87</v>
      </c>
      <c r="S66">
        <v>1.08</v>
      </c>
      <c r="T66">
        <v>0.8</v>
      </c>
      <c r="U66">
        <v>0.03</v>
      </c>
      <c r="V66">
        <v>1.55</v>
      </c>
    </row>
    <row r="67" spans="1:22" x14ac:dyDescent="0.25">
      <c r="A67" s="5" t="s">
        <v>169</v>
      </c>
      <c r="B67" s="5" t="s">
        <v>170</v>
      </c>
      <c r="C67">
        <v>2.67</v>
      </c>
      <c r="D67">
        <v>2.56</v>
      </c>
      <c r="E67">
        <v>2.2999999999999998</v>
      </c>
      <c r="F67">
        <v>2.75</v>
      </c>
      <c r="G67">
        <v>2.87</v>
      </c>
      <c r="H67">
        <v>2.5099999999999998</v>
      </c>
      <c r="I67">
        <v>2.37</v>
      </c>
      <c r="J67">
        <v>2.66</v>
      </c>
      <c r="K67">
        <v>1.76</v>
      </c>
      <c r="L67">
        <v>2.63</v>
      </c>
      <c r="M67">
        <v>2.83</v>
      </c>
      <c r="N67">
        <v>0.41</v>
      </c>
      <c r="O67">
        <v>2.68</v>
      </c>
      <c r="P67">
        <v>2.08</v>
      </c>
      <c r="Q67">
        <v>0.32</v>
      </c>
      <c r="R67">
        <v>1.73</v>
      </c>
      <c r="S67">
        <v>2.36</v>
      </c>
      <c r="T67">
        <v>1.49</v>
      </c>
      <c r="U67">
        <v>0.17</v>
      </c>
      <c r="V67">
        <v>1.42</v>
      </c>
    </row>
    <row r="68" spans="1:22" x14ac:dyDescent="0.25">
      <c r="A68" s="5"/>
      <c r="B68" s="5"/>
    </row>
    <row r="69" spans="1:22" x14ac:dyDescent="0.25">
      <c r="A69" s="5"/>
      <c r="B69" s="5"/>
    </row>
    <row r="70" spans="1:22" x14ac:dyDescent="0.25">
      <c r="A70" s="5" t="s">
        <v>175</v>
      </c>
      <c r="B70" s="5" t="s">
        <v>176</v>
      </c>
      <c r="C70">
        <v>998.56799999999987</v>
      </c>
      <c r="D70">
        <v>769.428</v>
      </c>
      <c r="E70">
        <v>900.88199999999995</v>
      </c>
      <c r="F70">
        <v>641.59199999999998</v>
      </c>
      <c r="G70">
        <v>494.45999999999992</v>
      </c>
      <c r="H70">
        <v>564.4079999999999</v>
      </c>
      <c r="I70">
        <v>407.62799999999999</v>
      </c>
      <c r="J70">
        <v>325.62</v>
      </c>
      <c r="K70">
        <v>220.69800000000001</v>
      </c>
      <c r="L70">
        <v>347.32799999999997</v>
      </c>
      <c r="M70">
        <v>272.55599999999998</v>
      </c>
      <c r="N70">
        <v>224.316</v>
      </c>
      <c r="O70">
        <v>502.90199999999999</v>
      </c>
      <c r="P70">
        <v>324.41399999999999</v>
      </c>
      <c r="Q70">
        <v>279.79199999999997</v>
      </c>
      <c r="R70">
        <v>687.42</v>
      </c>
      <c r="S70">
        <v>297.88200000000001</v>
      </c>
      <c r="T70">
        <v>141.91200000000001</v>
      </c>
      <c r="U70">
        <v>189.54</v>
      </c>
      <c r="V70">
        <v>-536.30999999999995</v>
      </c>
    </row>
    <row r="71" spans="1:22" x14ac:dyDescent="0.25">
      <c r="A71" s="5" t="s">
        <v>177</v>
      </c>
      <c r="B71" s="5" t="s">
        <v>178</v>
      </c>
      <c r="C71">
        <v>0</v>
      </c>
      <c r="D71">
        <v>0</v>
      </c>
      <c r="E71">
        <v>0</v>
      </c>
      <c r="F71">
        <v>0</v>
      </c>
      <c r="G71">
        <v>0</v>
      </c>
      <c r="H71">
        <v>0</v>
      </c>
      <c r="I71">
        <v>0</v>
      </c>
      <c r="J71">
        <v>0</v>
      </c>
      <c r="K71">
        <v>0</v>
      </c>
      <c r="L71">
        <v>0</v>
      </c>
      <c r="M71">
        <v>0</v>
      </c>
      <c r="N71">
        <v>0</v>
      </c>
      <c r="O71">
        <v>0</v>
      </c>
      <c r="P71">
        <v>0</v>
      </c>
      <c r="Q71">
        <v>0</v>
      </c>
      <c r="R71">
        <v>0</v>
      </c>
      <c r="S71">
        <v>-23.399999999999991</v>
      </c>
      <c r="T71">
        <v>0</v>
      </c>
      <c r="U71">
        <v>-8.7000000000000028</v>
      </c>
      <c r="V71" t="s">
        <v>67</v>
      </c>
    </row>
    <row r="72" spans="1:22" x14ac:dyDescent="0.25">
      <c r="A72" s="5"/>
      <c r="B72" s="5"/>
    </row>
    <row r="73" spans="1:22" x14ac:dyDescent="0.25">
      <c r="A73" s="5"/>
      <c r="B73" s="5"/>
    </row>
    <row r="74" spans="1:22" x14ac:dyDescent="0.25">
      <c r="A74" s="5"/>
      <c r="B74" s="5"/>
    </row>
    <row r="75" spans="1:22" x14ac:dyDescent="0.25">
      <c r="A75" s="5"/>
      <c r="B75" s="5"/>
    </row>
    <row r="76" spans="1:22" x14ac:dyDescent="0.25">
      <c r="A76" s="5" t="s">
        <v>187</v>
      </c>
      <c r="B76" s="5" t="s">
        <v>188</v>
      </c>
      <c r="C76">
        <v>21.13</v>
      </c>
      <c r="D76">
        <v>10.58</v>
      </c>
      <c r="E76">
        <v>-18.14</v>
      </c>
      <c r="F76">
        <v>1.74</v>
      </c>
      <c r="G76">
        <v>16.78</v>
      </c>
      <c r="H76">
        <v>10.06</v>
      </c>
      <c r="I76">
        <v>4.33</v>
      </c>
      <c r="J76">
        <v>41.63</v>
      </c>
      <c r="K76">
        <v>-19.079999999999998</v>
      </c>
      <c r="L76">
        <v>2.42</v>
      </c>
      <c r="M76">
        <v>-675.75</v>
      </c>
      <c r="N76">
        <v>-117.31</v>
      </c>
      <c r="O76">
        <v>42.63</v>
      </c>
      <c r="P76">
        <v>943.41</v>
      </c>
      <c r="Q76">
        <v>-84.05</v>
      </c>
      <c r="R76">
        <v>-12.88</v>
      </c>
      <c r="S76">
        <v>32.78</v>
      </c>
      <c r="T76">
        <v>2307.21</v>
      </c>
      <c r="U76">
        <v>-96.96</v>
      </c>
      <c r="V76">
        <v>81</v>
      </c>
    </row>
    <row r="77" spans="1:22" x14ac:dyDescent="0.25">
      <c r="A77" s="5" t="s">
        <v>189</v>
      </c>
      <c r="B77" s="5" t="s">
        <v>190</v>
      </c>
      <c r="C77">
        <v>4.5199999999999996</v>
      </c>
      <c r="D77">
        <v>-1.94</v>
      </c>
      <c r="E77">
        <v>0.13</v>
      </c>
      <c r="F77">
        <v>9.5299999999999994</v>
      </c>
      <c r="G77">
        <v>10.39</v>
      </c>
      <c r="H77">
        <v>18.670000000000002</v>
      </c>
      <c r="I77">
        <v>8.9600000000000009</v>
      </c>
      <c r="J77">
        <v>8.32</v>
      </c>
      <c r="K77">
        <v>-230.8</v>
      </c>
      <c r="L77">
        <v>-263.55</v>
      </c>
      <c r="M77">
        <v>-250.14</v>
      </c>
      <c r="N77">
        <v>289.58</v>
      </c>
      <c r="O77">
        <v>300.66000000000003</v>
      </c>
      <c r="P77">
        <v>282.16000000000003</v>
      </c>
      <c r="Q77">
        <v>-21.38</v>
      </c>
      <c r="R77">
        <v>775.7</v>
      </c>
      <c r="S77">
        <v>747.68</v>
      </c>
      <c r="T77">
        <v>763.75</v>
      </c>
      <c r="U77" t="s">
        <v>67</v>
      </c>
      <c r="V77" t="s">
        <v>67</v>
      </c>
    </row>
    <row r="78" spans="1:22" x14ac:dyDescent="0.25">
      <c r="A78" s="5" t="s">
        <v>191</v>
      </c>
      <c r="B78" s="5" t="s">
        <v>192</v>
      </c>
      <c r="C78">
        <v>6.42</v>
      </c>
      <c r="D78">
        <v>4.2</v>
      </c>
      <c r="E78">
        <v>2.95</v>
      </c>
      <c r="F78">
        <v>14.91</v>
      </c>
      <c r="G78">
        <v>10.74</v>
      </c>
      <c r="H78">
        <v>7.87</v>
      </c>
      <c r="I78">
        <v>-129.29</v>
      </c>
      <c r="J78">
        <v>-153.62</v>
      </c>
      <c r="K78">
        <v>-153.41999999999999</v>
      </c>
      <c r="L78">
        <v>39.08</v>
      </c>
      <c r="M78">
        <v>21.79</v>
      </c>
      <c r="N78">
        <v>154.36000000000001</v>
      </c>
      <c r="O78">
        <v>184.38</v>
      </c>
      <c r="P78">
        <v>637.29</v>
      </c>
      <c r="Q78">
        <v>429.22</v>
      </c>
      <c r="R78">
        <v>462.23</v>
      </c>
      <c r="S78" t="s">
        <v>67</v>
      </c>
      <c r="T78" t="s">
        <v>67</v>
      </c>
      <c r="U78" t="s">
        <v>67</v>
      </c>
      <c r="V78" t="s">
        <v>67</v>
      </c>
    </row>
    <row r="79" spans="1:22" x14ac:dyDescent="0.25">
      <c r="A79" s="5" t="s">
        <v>193</v>
      </c>
      <c r="B79" s="5" t="s">
        <v>194</v>
      </c>
      <c r="C79">
        <v>7.15</v>
      </c>
      <c r="D79">
        <v>-62.54</v>
      </c>
      <c r="E79">
        <v>-75.33</v>
      </c>
      <c r="F79">
        <v>-69.260000000000005</v>
      </c>
      <c r="G79">
        <v>24.91</v>
      </c>
      <c r="H79">
        <v>14.83</v>
      </c>
      <c r="I79">
        <v>12.53</v>
      </c>
      <c r="J79">
        <v>15.38</v>
      </c>
      <c r="K79">
        <v>241.94</v>
      </c>
      <c r="L79">
        <v>234.15</v>
      </c>
      <c r="M79">
        <v>242.01</v>
      </c>
      <c r="N79" t="s">
        <v>67</v>
      </c>
      <c r="O79" t="s">
        <v>67</v>
      </c>
      <c r="P79" t="s">
        <v>67</v>
      </c>
      <c r="Q79" t="s">
        <v>67</v>
      </c>
      <c r="R79" t="s">
        <v>67</v>
      </c>
      <c r="S79" t="s">
        <v>67</v>
      </c>
      <c r="T79" t="s">
        <v>67</v>
      </c>
      <c r="U79" t="s">
        <v>67</v>
      </c>
      <c r="V79" t="s">
        <v>67</v>
      </c>
    </row>
    <row r="80" spans="1:22" x14ac:dyDescent="0.25">
      <c r="A80" s="5" t="s">
        <v>195</v>
      </c>
      <c r="B80" s="5" t="s">
        <v>196</v>
      </c>
      <c r="C80">
        <v>2.52</v>
      </c>
      <c r="D80">
        <v>3.19</v>
      </c>
      <c r="E80">
        <v>4.47</v>
      </c>
      <c r="F80">
        <v>0.71</v>
      </c>
      <c r="G80">
        <v>1.03</v>
      </c>
      <c r="H80">
        <v>1.17</v>
      </c>
      <c r="I80">
        <v>-0.06</v>
      </c>
      <c r="J80">
        <v>-0.05</v>
      </c>
      <c r="K80">
        <v>-0.05</v>
      </c>
      <c r="L80">
        <v>0.17</v>
      </c>
      <c r="M80">
        <v>0.25</v>
      </c>
      <c r="N80" t="s">
        <v>67</v>
      </c>
      <c r="O80">
        <v>0.03</v>
      </c>
      <c r="P80">
        <v>0.01</v>
      </c>
      <c r="Q80">
        <v>0.17</v>
      </c>
      <c r="R80">
        <v>0.02</v>
      </c>
      <c r="S80" t="s">
        <v>67</v>
      </c>
      <c r="T80" t="s">
        <v>67</v>
      </c>
      <c r="U80" t="s">
        <v>67</v>
      </c>
      <c r="V80" t="s">
        <v>67</v>
      </c>
    </row>
    <row r="81" spans="1:23" x14ac:dyDescent="0.25">
      <c r="A81" s="5" t="s">
        <v>197</v>
      </c>
      <c r="B81" s="5" t="s">
        <v>198</v>
      </c>
      <c r="C81">
        <v>16.03</v>
      </c>
      <c r="D81">
        <v>17.079999999999998</v>
      </c>
      <c r="E81">
        <v>-19.239999999999998</v>
      </c>
      <c r="F81">
        <v>-3.76</v>
      </c>
      <c r="G81">
        <v>19.71</v>
      </c>
      <c r="H81">
        <v>19.28</v>
      </c>
      <c r="I81">
        <v>-12.65</v>
      </c>
      <c r="J81">
        <v>67.22</v>
      </c>
      <c r="K81">
        <v>-28.57</v>
      </c>
      <c r="L81">
        <v>3.33</v>
      </c>
      <c r="M81">
        <v>669.75</v>
      </c>
      <c r="N81">
        <v>-84.24</v>
      </c>
      <c r="O81">
        <v>14.65</v>
      </c>
      <c r="P81">
        <v>570.95000000000005</v>
      </c>
      <c r="Q81">
        <v>-78.84</v>
      </c>
      <c r="R81">
        <v>-21.1</v>
      </c>
      <c r="S81">
        <v>55.47</v>
      </c>
      <c r="T81">
        <v>786.82</v>
      </c>
      <c r="U81">
        <v>-82.55</v>
      </c>
      <c r="V81">
        <v>-7.76</v>
      </c>
    </row>
    <row r="82" spans="1:23" x14ac:dyDescent="0.25">
      <c r="A82" s="5" t="s">
        <v>199</v>
      </c>
      <c r="B82" s="5" t="s">
        <v>200</v>
      </c>
      <c r="C82">
        <v>4.62</v>
      </c>
      <c r="D82">
        <v>-1.97</v>
      </c>
      <c r="E82">
        <v>-1.1000000000000001</v>
      </c>
      <c r="F82">
        <v>11.74</v>
      </c>
      <c r="G82">
        <v>8.7799999999999994</v>
      </c>
      <c r="H82">
        <v>24.62</v>
      </c>
      <c r="I82">
        <v>8.67</v>
      </c>
      <c r="J82">
        <v>13.99</v>
      </c>
      <c r="K82">
        <v>214.84</v>
      </c>
      <c r="L82">
        <v>196.28</v>
      </c>
      <c r="M82">
        <v>200.05</v>
      </c>
      <c r="N82">
        <v>167.12</v>
      </c>
      <c r="O82">
        <v>168.92</v>
      </c>
      <c r="P82">
        <v>157</v>
      </c>
      <c r="Q82">
        <v>-14.82</v>
      </c>
      <c r="R82">
        <v>273.73</v>
      </c>
      <c r="S82">
        <v>253.25</v>
      </c>
      <c r="T82">
        <v>232.17</v>
      </c>
      <c r="U82" t="s">
        <v>67</v>
      </c>
      <c r="V82" t="s">
        <v>67</v>
      </c>
    </row>
    <row r="83" spans="1:23" x14ac:dyDescent="0.25">
      <c r="A83" s="5" t="s">
        <v>201</v>
      </c>
      <c r="B83" s="5" t="s">
        <v>202</v>
      </c>
      <c r="C83">
        <v>5.96</v>
      </c>
      <c r="D83">
        <v>6.61</v>
      </c>
      <c r="E83">
        <v>0.67</v>
      </c>
      <c r="F83">
        <v>17.96</v>
      </c>
      <c r="G83">
        <v>13</v>
      </c>
      <c r="H83">
        <v>9.7200000000000006</v>
      </c>
      <c r="I83">
        <v>139.82</v>
      </c>
      <c r="J83">
        <v>125.5</v>
      </c>
      <c r="K83">
        <v>114.98</v>
      </c>
      <c r="L83">
        <v>234.89</v>
      </c>
      <c r="M83">
        <v>218.45</v>
      </c>
      <c r="N83">
        <v>80.28</v>
      </c>
      <c r="O83">
        <v>108.23</v>
      </c>
      <c r="P83">
        <v>262.66000000000003</v>
      </c>
      <c r="Q83">
        <v>131.96</v>
      </c>
      <c r="R83">
        <v>146.18</v>
      </c>
      <c r="S83" t="s">
        <v>67</v>
      </c>
      <c r="T83" t="s">
        <v>67</v>
      </c>
      <c r="U83" t="s">
        <v>67</v>
      </c>
      <c r="V83" t="s">
        <v>67</v>
      </c>
    </row>
    <row r="84" spans="1:23" x14ac:dyDescent="0.25">
      <c r="A84" s="5" t="s">
        <v>203</v>
      </c>
      <c r="B84" s="5" t="s">
        <v>204</v>
      </c>
      <c r="C84">
        <v>7.84</v>
      </c>
      <c r="D84">
        <v>73.22</v>
      </c>
      <c r="E84">
        <v>63.08</v>
      </c>
      <c r="F84">
        <v>66.47</v>
      </c>
      <c r="G84">
        <v>123.94</v>
      </c>
      <c r="H84">
        <v>114.09</v>
      </c>
      <c r="I84">
        <v>110.05</v>
      </c>
      <c r="J84">
        <v>116.86</v>
      </c>
      <c r="K84">
        <v>188.82</v>
      </c>
      <c r="L84">
        <v>183.42</v>
      </c>
      <c r="M84">
        <v>182.32</v>
      </c>
      <c r="N84" t="s">
        <v>67</v>
      </c>
      <c r="O84" t="s">
        <v>67</v>
      </c>
      <c r="P84" t="s">
        <v>67</v>
      </c>
      <c r="Q84" t="s">
        <v>67</v>
      </c>
      <c r="R84" t="s">
        <v>67</v>
      </c>
      <c r="S84" t="s">
        <v>67</v>
      </c>
      <c r="T84" t="s">
        <v>67</v>
      </c>
      <c r="U84" t="s">
        <v>67</v>
      </c>
      <c r="V84" t="s">
        <v>67</v>
      </c>
    </row>
    <row r="85" spans="1:23" x14ac:dyDescent="0.25">
      <c r="A85" s="5" t="s">
        <v>205</v>
      </c>
      <c r="B85" s="5" t="s">
        <v>206</v>
      </c>
      <c r="C85">
        <v>29.78</v>
      </c>
      <c r="D85">
        <v>-14.59</v>
      </c>
      <c r="E85">
        <v>40.409999999999997</v>
      </c>
      <c r="F85">
        <v>29.76</v>
      </c>
      <c r="G85">
        <v>-12.39</v>
      </c>
      <c r="H85">
        <v>38.46</v>
      </c>
      <c r="I85">
        <v>25.19</v>
      </c>
      <c r="J85">
        <v>47.54</v>
      </c>
      <c r="K85">
        <v>-36.46</v>
      </c>
      <c r="L85">
        <v>27.43</v>
      </c>
      <c r="M85">
        <v>21.51</v>
      </c>
      <c r="N85">
        <v>-55.4</v>
      </c>
      <c r="O85">
        <v>55.02</v>
      </c>
      <c r="P85">
        <v>15.95</v>
      </c>
      <c r="Q85">
        <v>-59.3</v>
      </c>
      <c r="R85">
        <v>130.77000000000001</v>
      </c>
      <c r="S85">
        <v>69.180000000000007</v>
      </c>
      <c r="T85">
        <v>-25.13</v>
      </c>
      <c r="U85">
        <v>-132.18</v>
      </c>
      <c r="V85" t="s">
        <v>67</v>
      </c>
    </row>
    <row r="86" spans="1:23" x14ac:dyDescent="0.25">
      <c r="A86" s="5" t="s">
        <v>207</v>
      </c>
      <c r="B86" s="5" t="s">
        <v>208</v>
      </c>
      <c r="C86">
        <v>18.53</v>
      </c>
      <c r="D86">
        <v>18.53</v>
      </c>
      <c r="E86">
        <v>19.260000000000002</v>
      </c>
      <c r="F86">
        <v>18.61</v>
      </c>
      <c r="G86">
        <v>17.09</v>
      </c>
      <c r="H86">
        <v>37.06</v>
      </c>
      <c r="I86">
        <v>12.09</v>
      </c>
      <c r="J86">
        <v>12.84</v>
      </c>
      <c r="K86">
        <v>4.16</v>
      </c>
      <c r="L86">
        <v>-2.15</v>
      </c>
      <c r="M86">
        <v>7.04</v>
      </c>
      <c r="N86">
        <v>5.19</v>
      </c>
      <c r="O86">
        <v>3.89</v>
      </c>
      <c r="P86">
        <v>29.14</v>
      </c>
      <c r="Q86">
        <v>46.88</v>
      </c>
      <c r="R86">
        <v>58.27</v>
      </c>
      <c r="S86">
        <v>-29.38</v>
      </c>
      <c r="T86" t="s">
        <v>67</v>
      </c>
      <c r="U86" t="s">
        <v>67</v>
      </c>
      <c r="V86" t="s">
        <v>67</v>
      </c>
    </row>
    <row r="87" spans="1:23" x14ac:dyDescent="0.25">
      <c r="A87" s="5" t="s">
        <v>209</v>
      </c>
      <c r="B87" s="5" t="s">
        <v>210</v>
      </c>
      <c r="C87">
        <v>14.59</v>
      </c>
      <c r="D87">
        <v>16.329999999999998</v>
      </c>
      <c r="E87">
        <v>24.29</v>
      </c>
      <c r="F87">
        <v>25.71</v>
      </c>
      <c r="G87">
        <v>12.47</v>
      </c>
      <c r="H87">
        <v>20.43</v>
      </c>
      <c r="I87">
        <v>17.04</v>
      </c>
      <c r="J87">
        <v>0.92</v>
      </c>
      <c r="K87">
        <v>2.42</v>
      </c>
      <c r="L87">
        <v>12.9</v>
      </c>
      <c r="M87">
        <v>-4.4400000000000004</v>
      </c>
      <c r="N87">
        <v>17.41</v>
      </c>
      <c r="O87">
        <v>42.32</v>
      </c>
      <c r="P87">
        <v>26.29</v>
      </c>
      <c r="Q87">
        <v>-3.33</v>
      </c>
      <c r="R87" t="s">
        <v>67</v>
      </c>
      <c r="S87" t="s">
        <v>67</v>
      </c>
      <c r="T87" t="s">
        <v>67</v>
      </c>
      <c r="U87" t="s">
        <v>67</v>
      </c>
      <c r="V87" t="s">
        <v>67</v>
      </c>
    </row>
    <row r="88" spans="1:23" x14ac:dyDescent="0.25">
      <c r="A88" s="5" t="s">
        <v>211</v>
      </c>
      <c r="B88" s="5" t="s">
        <v>212</v>
      </c>
      <c r="C88">
        <v>17.510000000000002</v>
      </c>
      <c r="D88">
        <v>16.690000000000001</v>
      </c>
      <c r="E88">
        <v>12.6</v>
      </c>
      <c r="F88">
        <v>14.07</v>
      </c>
      <c r="G88">
        <v>12.69</v>
      </c>
      <c r="H88">
        <v>7.99</v>
      </c>
      <c r="I88">
        <v>17.23</v>
      </c>
      <c r="J88">
        <v>21.62</v>
      </c>
      <c r="K88">
        <v>14.36</v>
      </c>
      <c r="L88">
        <v>4.79</v>
      </c>
      <c r="M88" t="s">
        <v>67</v>
      </c>
      <c r="N88" t="s">
        <v>67</v>
      </c>
      <c r="O88" t="s">
        <v>67</v>
      </c>
      <c r="P88" t="s">
        <v>67</v>
      </c>
      <c r="Q88" t="s">
        <v>67</v>
      </c>
      <c r="R88" t="s">
        <v>67</v>
      </c>
      <c r="S88" t="s">
        <v>67</v>
      </c>
      <c r="T88" t="s">
        <v>67</v>
      </c>
      <c r="U88" t="s">
        <v>67</v>
      </c>
      <c r="V88" t="s">
        <v>67</v>
      </c>
    </row>
    <row r="89" spans="1:23" x14ac:dyDescent="0.25">
      <c r="A89" s="5" t="s">
        <v>155</v>
      </c>
      <c r="B89" s="5" t="s">
        <v>156</v>
      </c>
      <c r="C89">
        <v>577.78</v>
      </c>
      <c r="D89">
        <v>634.99</v>
      </c>
      <c r="E89">
        <v>617.55999999999995</v>
      </c>
      <c r="F89">
        <v>606.09</v>
      </c>
      <c r="G89">
        <v>683.5</v>
      </c>
      <c r="H89">
        <v>700.68</v>
      </c>
      <c r="I89">
        <v>815.62</v>
      </c>
      <c r="J89">
        <v>805.11</v>
      </c>
      <c r="K89">
        <v>903.24</v>
      </c>
      <c r="L89">
        <v>936.27</v>
      </c>
      <c r="M89">
        <v>1039</v>
      </c>
      <c r="N89">
        <v>1243</v>
      </c>
      <c r="O89">
        <v>1007</v>
      </c>
      <c r="P89">
        <v>1328</v>
      </c>
      <c r="Q89">
        <v>1430</v>
      </c>
      <c r="R89">
        <v>1284</v>
      </c>
      <c r="S89">
        <v>1271</v>
      </c>
      <c r="T89">
        <v>1830</v>
      </c>
      <c r="U89">
        <v>1853</v>
      </c>
      <c r="V89">
        <v>1393</v>
      </c>
      <c r="W89">
        <v>1466</v>
      </c>
    </row>
  </sheetData>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W96"/>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4" width="10" customWidth="1"/>
    <col min="15" max="15" width="20" customWidth="1"/>
    <col min="16" max="18" width="21" customWidth="1"/>
    <col min="19" max="21" width="20" customWidth="1"/>
    <col min="22" max="23" width="10" customWidth="1"/>
  </cols>
  <sheetData>
    <row r="1" spans="1:23" ht="18.75" customHeight="1" x14ac:dyDescent="0.3">
      <c r="A1" s="1" t="s">
        <v>2011</v>
      </c>
      <c r="B1" s="2" t="s">
        <v>2012</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876</v>
      </c>
      <c r="C4" s="5" t="s">
        <v>9</v>
      </c>
      <c r="D4" s="5"/>
      <c r="E4" t="s">
        <v>2013</v>
      </c>
      <c r="G4" t="s">
        <v>966</v>
      </c>
      <c r="H4" t="s">
        <v>220</v>
      </c>
      <c r="J4" t="s">
        <v>2014</v>
      </c>
      <c r="L4" t="s">
        <v>1470</v>
      </c>
    </row>
    <row r="5" spans="1:23" x14ac:dyDescent="0.25">
      <c r="A5" s="5" t="s">
        <v>15</v>
      </c>
      <c r="B5" t="s">
        <v>2015</v>
      </c>
      <c r="C5" s="5" t="s">
        <v>17</v>
      </c>
      <c r="D5" s="5"/>
      <c r="E5" t="s">
        <v>2016</v>
      </c>
      <c r="G5" t="s">
        <v>678</v>
      </c>
      <c r="H5" t="s">
        <v>507</v>
      </c>
      <c r="J5" t="s">
        <v>225</v>
      </c>
      <c r="L5" t="s">
        <v>1186</v>
      </c>
    </row>
    <row r="6" spans="1:23" x14ac:dyDescent="0.25">
      <c r="A6" s="5" t="s">
        <v>23</v>
      </c>
      <c r="B6" t="s">
        <v>2017</v>
      </c>
      <c r="C6" s="5" t="s">
        <v>25</v>
      </c>
      <c r="D6" s="5"/>
      <c r="E6" t="s">
        <v>2018</v>
      </c>
      <c r="G6" t="s">
        <v>449</v>
      </c>
      <c r="H6" t="s">
        <v>20</v>
      </c>
      <c r="J6" t="s">
        <v>639</v>
      </c>
      <c r="L6" t="s">
        <v>2019</v>
      </c>
    </row>
    <row r="7" spans="1:23" x14ac:dyDescent="0.25">
      <c r="A7" s="5" t="s">
        <v>29</v>
      </c>
      <c r="B7" t="s">
        <v>231</v>
      </c>
      <c r="C7" s="5" t="s">
        <v>31</v>
      </c>
      <c r="D7" s="5"/>
      <c r="E7" t="s">
        <v>2020</v>
      </c>
      <c r="G7" t="s">
        <v>2021</v>
      </c>
      <c r="H7" t="s">
        <v>28</v>
      </c>
      <c r="J7" t="s">
        <v>275</v>
      </c>
      <c r="L7" t="s">
        <v>509</v>
      </c>
    </row>
    <row r="8" spans="1:23" x14ac:dyDescent="0.25">
      <c r="A8" s="5" t="s">
        <v>35</v>
      </c>
      <c r="B8" t="s">
        <v>36</v>
      </c>
      <c r="C8" s="5" t="s">
        <v>37</v>
      </c>
      <c r="D8" s="5"/>
      <c r="E8" t="s">
        <v>2022</v>
      </c>
      <c r="G8" t="s">
        <v>385</v>
      </c>
      <c r="H8" t="s">
        <v>34</v>
      </c>
      <c r="J8" t="s">
        <v>1848</v>
      </c>
      <c r="L8" t="s">
        <v>509</v>
      </c>
    </row>
    <row r="9" spans="1:23" x14ac:dyDescent="0.25">
      <c r="A9" s="5" t="s">
        <v>41</v>
      </c>
      <c r="B9" t="s">
        <v>42</v>
      </c>
      <c r="C9" s="5" t="s">
        <v>43</v>
      </c>
      <c r="D9" s="5"/>
      <c r="E9" t="s">
        <v>2023</v>
      </c>
      <c r="G9" t="s">
        <v>484</v>
      </c>
      <c r="H9" t="s">
        <v>40</v>
      </c>
      <c r="J9" t="s">
        <v>2024</v>
      </c>
      <c r="L9" t="s">
        <v>1982</v>
      </c>
    </row>
    <row r="10" spans="1:23" x14ac:dyDescent="0.25">
      <c r="A10" s="5" t="s">
        <v>45</v>
      </c>
      <c r="B10" t="s">
        <v>2025</v>
      </c>
      <c r="C10" s="5" t="s">
        <v>47</v>
      </c>
      <c r="D10" s="5"/>
      <c r="E10" t="s">
        <v>2026</v>
      </c>
      <c r="J10" t="s">
        <v>1031</v>
      </c>
      <c r="L10" t="s">
        <v>289</v>
      </c>
    </row>
    <row r="11" spans="1:23" x14ac:dyDescent="0.25">
      <c r="A11" s="5" t="s">
        <v>49</v>
      </c>
      <c r="B11" t="s">
        <v>2027</v>
      </c>
      <c r="J11" t="s">
        <v>2028</v>
      </c>
      <c r="L11" t="s">
        <v>2029</v>
      </c>
    </row>
    <row r="12" spans="1:23" x14ac:dyDescent="0.25">
      <c r="A12" s="5" t="s">
        <v>51</v>
      </c>
      <c r="B12" t="s">
        <v>52</v>
      </c>
      <c r="J12" t="s">
        <v>2030</v>
      </c>
      <c r="L12" t="s">
        <v>351</v>
      </c>
    </row>
    <row r="13" spans="1:23" x14ac:dyDescent="0.25">
      <c r="A13" s="5" t="s">
        <v>53</v>
      </c>
      <c r="B13" t="s">
        <v>2031</v>
      </c>
    </row>
    <row r="14" spans="1:23" x14ac:dyDescent="0.25">
      <c r="A14" s="5" t="s">
        <v>55</v>
      </c>
      <c r="B14" t="s">
        <v>2032</v>
      </c>
    </row>
    <row r="15" spans="1:23" x14ac:dyDescent="0.25">
      <c r="A15" s="5" t="s">
        <v>57</v>
      </c>
      <c r="B15" t="s">
        <v>2033</v>
      </c>
    </row>
    <row r="16" spans="1:23" x14ac:dyDescent="0.25">
      <c r="A16" s="5" t="s">
        <v>59</v>
      </c>
      <c r="B16" t="s">
        <v>2034</v>
      </c>
    </row>
    <row r="17" spans="1:23" x14ac:dyDescent="0.25">
      <c r="A17" s="5" t="s">
        <v>61</v>
      </c>
      <c r="B17" t="s">
        <v>2035</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18851</v>
      </c>
      <c r="D20">
        <v>18075</v>
      </c>
      <c r="E20">
        <v>17266</v>
      </c>
      <c r="F20">
        <v>15166</v>
      </c>
      <c r="G20">
        <v>13465</v>
      </c>
      <c r="H20">
        <v>12614</v>
      </c>
      <c r="I20">
        <v>13936</v>
      </c>
      <c r="J20">
        <v>14020</v>
      </c>
      <c r="K20">
        <v>12902</v>
      </c>
      <c r="L20">
        <v>11762</v>
      </c>
      <c r="M20">
        <v>11117</v>
      </c>
      <c r="N20">
        <v>14187</v>
      </c>
      <c r="O20">
        <v>10862</v>
      </c>
      <c r="P20">
        <v>9234</v>
      </c>
      <c r="Q20">
        <v>7803</v>
      </c>
      <c r="R20">
        <v>6929</v>
      </c>
      <c r="S20">
        <v>6372</v>
      </c>
      <c r="T20">
        <v>6570</v>
      </c>
      <c r="U20">
        <v>6689</v>
      </c>
      <c r="V20">
        <v>6809</v>
      </c>
      <c r="W20">
        <v>6389</v>
      </c>
    </row>
    <row r="21" spans="1:23" x14ac:dyDescent="0.25">
      <c r="A21" s="5" t="s">
        <v>68</v>
      </c>
      <c r="B21" s="5" t="s">
        <v>69</v>
      </c>
      <c r="C21">
        <v>2008</v>
      </c>
      <c r="D21">
        <v>1984</v>
      </c>
      <c r="E21">
        <v>2188</v>
      </c>
      <c r="F21">
        <v>1984</v>
      </c>
      <c r="G21">
        <v>1846</v>
      </c>
      <c r="H21">
        <v>1595</v>
      </c>
      <c r="I21">
        <v>1607</v>
      </c>
      <c r="J21">
        <v>1613</v>
      </c>
      <c r="K21">
        <v>1474</v>
      </c>
      <c r="L21">
        <v>1430</v>
      </c>
      <c r="M21">
        <v>1317</v>
      </c>
      <c r="N21">
        <v>2147</v>
      </c>
      <c r="O21">
        <v>1805</v>
      </c>
      <c r="P21">
        <v>1460</v>
      </c>
      <c r="Q21">
        <v>1010</v>
      </c>
      <c r="R21">
        <v>735.1</v>
      </c>
      <c r="S21">
        <v>391.2</v>
      </c>
      <c r="T21">
        <v>500.4</v>
      </c>
      <c r="U21">
        <v>565.1</v>
      </c>
      <c r="V21">
        <v>658.5</v>
      </c>
      <c r="W21">
        <v>639.6</v>
      </c>
    </row>
    <row r="22" spans="1:23" x14ac:dyDescent="0.25">
      <c r="A22" s="5" t="s">
        <v>70</v>
      </c>
      <c r="B22" s="5" t="s">
        <v>71</v>
      </c>
      <c r="C22">
        <v>-375.1</v>
      </c>
      <c r="D22">
        <v>-219.2</v>
      </c>
      <c r="E22">
        <v>-472.9</v>
      </c>
      <c r="F22">
        <v>-779.8</v>
      </c>
      <c r="G22">
        <v>-532.70000000000005</v>
      </c>
      <c r="H22">
        <v>-664.3</v>
      </c>
      <c r="I22">
        <v>-525.9</v>
      </c>
      <c r="J22">
        <v>-1006</v>
      </c>
      <c r="K22">
        <v>-679.4</v>
      </c>
      <c r="L22">
        <v>-831.2</v>
      </c>
      <c r="M22">
        <v>-1332</v>
      </c>
      <c r="N22">
        <v>-1149</v>
      </c>
      <c r="O22">
        <v>538.6</v>
      </c>
      <c r="P22">
        <v>-21.5</v>
      </c>
      <c r="Q22">
        <v>-238.4</v>
      </c>
      <c r="R22">
        <v>-886.8</v>
      </c>
      <c r="S22">
        <v>-111.4</v>
      </c>
      <c r="T22">
        <v>-157.6</v>
      </c>
      <c r="U22">
        <v>-173.4</v>
      </c>
      <c r="V22">
        <v>-83.6</v>
      </c>
      <c r="W22">
        <v>-76.5</v>
      </c>
    </row>
    <row r="23" spans="1:23" x14ac:dyDescent="0.25">
      <c r="A23" s="5" t="s">
        <v>72</v>
      </c>
      <c r="B23" s="5" t="s">
        <v>73</v>
      </c>
      <c r="C23">
        <v>1633</v>
      </c>
      <c r="D23">
        <v>1765</v>
      </c>
      <c r="E23">
        <v>1715</v>
      </c>
      <c r="F23">
        <v>1205</v>
      </c>
      <c r="G23">
        <v>1313</v>
      </c>
      <c r="H23">
        <v>930.8</v>
      </c>
      <c r="I23">
        <v>1081</v>
      </c>
      <c r="J23">
        <v>607.4</v>
      </c>
      <c r="K23">
        <v>794.2</v>
      </c>
      <c r="L23">
        <v>599.1</v>
      </c>
      <c r="M23">
        <v>-14.5</v>
      </c>
      <c r="N23">
        <v>997.9</v>
      </c>
      <c r="O23">
        <v>2343</v>
      </c>
      <c r="P23">
        <v>1439</v>
      </c>
      <c r="Q23">
        <v>771.5</v>
      </c>
      <c r="R23">
        <v>-151.69999999999999</v>
      </c>
      <c r="S23">
        <v>279.8</v>
      </c>
      <c r="T23">
        <v>342.8</v>
      </c>
      <c r="U23">
        <v>391.7</v>
      </c>
      <c r="V23">
        <v>574.9</v>
      </c>
      <c r="W23">
        <v>563.1</v>
      </c>
    </row>
    <row r="24" spans="1:23" x14ac:dyDescent="0.25">
      <c r="A24" s="5" t="s">
        <v>74</v>
      </c>
      <c r="B24" s="5" t="s">
        <v>75</v>
      </c>
      <c r="C24">
        <v>358.4</v>
      </c>
      <c r="D24">
        <v>464.1</v>
      </c>
      <c r="E24">
        <v>606.4</v>
      </c>
      <c r="F24">
        <v>305</v>
      </c>
      <c r="G24">
        <v>294.5</v>
      </c>
      <c r="H24">
        <v>64.5</v>
      </c>
      <c r="I24">
        <v>233.3</v>
      </c>
      <c r="J24">
        <v>150.9</v>
      </c>
      <c r="K24">
        <v>238.3</v>
      </c>
      <c r="L24">
        <v>59.7</v>
      </c>
      <c r="M24">
        <v>-190.1</v>
      </c>
      <c r="N24">
        <v>327.39999999999998</v>
      </c>
      <c r="O24">
        <v>369.1</v>
      </c>
      <c r="P24">
        <v>412.4</v>
      </c>
      <c r="Q24">
        <v>300.39999999999998</v>
      </c>
      <c r="R24">
        <v>181.2</v>
      </c>
      <c r="S24">
        <v>146.30000000000001</v>
      </c>
      <c r="T24">
        <v>80.400000000000006</v>
      </c>
      <c r="U24">
        <v>136.30000000000001</v>
      </c>
      <c r="V24">
        <v>173.5</v>
      </c>
      <c r="W24">
        <v>204.2</v>
      </c>
    </row>
    <row r="25" spans="1:23" x14ac:dyDescent="0.25">
      <c r="A25" s="5" t="s">
        <v>76</v>
      </c>
      <c r="B25" s="5" t="s">
        <v>77</v>
      </c>
      <c r="C25">
        <v>1275</v>
      </c>
      <c r="D25">
        <v>1300</v>
      </c>
      <c r="E25">
        <v>1109</v>
      </c>
      <c r="F25">
        <v>899.5</v>
      </c>
      <c r="G25">
        <v>1019</v>
      </c>
      <c r="H25">
        <v>866.3</v>
      </c>
      <c r="I25">
        <v>847.5</v>
      </c>
      <c r="J25">
        <v>456.5</v>
      </c>
      <c r="K25">
        <v>555.9</v>
      </c>
      <c r="L25">
        <v>539.29999999999995</v>
      </c>
      <c r="M25">
        <v>175.6</v>
      </c>
      <c r="N25">
        <v>670.5</v>
      </c>
      <c r="O25">
        <v>1974</v>
      </c>
      <c r="P25">
        <v>1026</v>
      </c>
      <c r="Q25">
        <v>471.1</v>
      </c>
      <c r="R25">
        <v>-332.9</v>
      </c>
      <c r="S25">
        <v>133.5</v>
      </c>
      <c r="T25">
        <v>262.5</v>
      </c>
      <c r="U25">
        <v>255.4</v>
      </c>
      <c r="V25">
        <v>401.4</v>
      </c>
      <c r="W25">
        <v>358.9</v>
      </c>
    </row>
    <row r="26" spans="1:23" x14ac:dyDescent="0.25">
      <c r="A26" s="5" t="s">
        <v>78</v>
      </c>
      <c r="B26" s="5" t="s">
        <v>79</v>
      </c>
      <c r="C26">
        <v>-151.30000000000001</v>
      </c>
      <c r="D26">
        <v>-143.19999999999999</v>
      </c>
      <c r="E26">
        <v>-140.5</v>
      </c>
      <c r="F26">
        <v>-190.1</v>
      </c>
      <c r="G26">
        <v>-183.1</v>
      </c>
      <c r="H26">
        <v>-201.7</v>
      </c>
      <c r="I26">
        <v>-200</v>
      </c>
      <c r="J26">
        <v>-243.9</v>
      </c>
      <c r="K26">
        <v>-186.1</v>
      </c>
      <c r="L26">
        <v>-168.2</v>
      </c>
      <c r="M26">
        <v>-125.1</v>
      </c>
      <c r="N26">
        <v>-111.6</v>
      </c>
      <c r="O26">
        <v>-97</v>
      </c>
      <c r="P26">
        <v>-75.599999999999994</v>
      </c>
      <c r="Q26">
        <v>-56.6</v>
      </c>
      <c r="R26">
        <v>-32.9</v>
      </c>
      <c r="S26">
        <v>-16.899999999999999</v>
      </c>
      <c r="T26">
        <v>-14.3</v>
      </c>
      <c r="U26">
        <v>-11.4</v>
      </c>
      <c r="V26">
        <v>-28.8</v>
      </c>
      <c r="W26">
        <v>-87.8</v>
      </c>
    </row>
    <row r="27" spans="1:23" x14ac:dyDescent="0.25">
      <c r="A27" s="5" t="s">
        <v>80</v>
      </c>
      <c r="B27" s="5" t="s">
        <v>81</v>
      </c>
      <c r="C27">
        <v>1091</v>
      </c>
      <c r="D27">
        <v>1143</v>
      </c>
      <c r="E27">
        <v>917.7</v>
      </c>
      <c r="F27">
        <v>706.2</v>
      </c>
      <c r="G27">
        <v>800.1</v>
      </c>
      <c r="H27">
        <v>485.7</v>
      </c>
      <c r="I27">
        <v>745.4</v>
      </c>
      <c r="J27">
        <v>301.2</v>
      </c>
      <c r="K27">
        <v>348.1</v>
      </c>
      <c r="L27">
        <v>342.7</v>
      </c>
      <c r="M27">
        <v>42.6</v>
      </c>
      <c r="N27">
        <v>1808</v>
      </c>
      <c r="O27">
        <v>2022</v>
      </c>
      <c r="P27">
        <v>950.7</v>
      </c>
      <c r="Q27">
        <v>414.5</v>
      </c>
      <c r="R27">
        <v>-365.8</v>
      </c>
      <c r="S27">
        <v>116.6</v>
      </c>
      <c r="T27">
        <v>248.2</v>
      </c>
      <c r="U27">
        <v>244</v>
      </c>
      <c r="V27">
        <v>372.6</v>
      </c>
      <c r="W27">
        <v>271.2</v>
      </c>
    </row>
    <row r="28" spans="1:23" x14ac:dyDescent="0.25">
      <c r="A28" s="5" t="s">
        <v>82</v>
      </c>
      <c r="B28" s="5" t="s">
        <v>83</v>
      </c>
      <c r="C28">
        <v>8311</v>
      </c>
      <c r="D28">
        <v>7412</v>
      </c>
      <c r="E28">
        <v>6593</v>
      </c>
      <c r="F28">
        <v>6701</v>
      </c>
      <c r="G28">
        <v>4707</v>
      </c>
      <c r="H28">
        <v>4244</v>
      </c>
      <c r="I28">
        <v>4743</v>
      </c>
      <c r="J28">
        <v>5026</v>
      </c>
      <c r="K28">
        <v>5625</v>
      </c>
      <c r="L28">
        <v>4333</v>
      </c>
      <c r="M28">
        <v>4257</v>
      </c>
      <c r="N28">
        <v>4994</v>
      </c>
      <c r="O28">
        <v>4947</v>
      </c>
      <c r="P28">
        <v>2603</v>
      </c>
      <c r="Q28">
        <v>2580</v>
      </c>
      <c r="R28">
        <v>2216</v>
      </c>
      <c r="S28">
        <v>2398</v>
      </c>
      <c r="T28">
        <v>2401</v>
      </c>
      <c r="U28">
        <v>2787</v>
      </c>
      <c r="V28">
        <v>2541</v>
      </c>
      <c r="W28">
        <v>2376</v>
      </c>
    </row>
    <row r="29" spans="1:23" x14ac:dyDescent="0.25">
      <c r="A29" s="5" t="s">
        <v>84</v>
      </c>
      <c r="B29" s="5" t="s">
        <v>85</v>
      </c>
      <c r="C29">
        <v>30278</v>
      </c>
      <c r="D29">
        <v>28371</v>
      </c>
      <c r="E29">
        <v>27965</v>
      </c>
      <c r="F29">
        <v>30453</v>
      </c>
      <c r="G29">
        <v>23668</v>
      </c>
      <c r="H29">
        <v>23889</v>
      </c>
      <c r="I29">
        <v>22123</v>
      </c>
      <c r="J29">
        <v>22980</v>
      </c>
      <c r="K29">
        <v>23395</v>
      </c>
      <c r="L29">
        <v>23044</v>
      </c>
      <c r="M29">
        <v>21251</v>
      </c>
      <c r="N29">
        <v>21295</v>
      </c>
      <c r="O29">
        <v>24336</v>
      </c>
      <c r="P29">
        <v>9715</v>
      </c>
      <c r="Q29">
        <v>9355</v>
      </c>
      <c r="R29">
        <v>8500</v>
      </c>
      <c r="S29">
        <v>8495</v>
      </c>
      <c r="T29">
        <v>8738</v>
      </c>
      <c r="U29">
        <v>8988</v>
      </c>
      <c r="V29">
        <v>8460</v>
      </c>
      <c r="W29">
        <v>8037</v>
      </c>
    </row>
    <row r="30" spans="1:23" x14ac:dyDescent="0.25">
      <c r="A30" s="5" t="s">
        <v>86</v>
      </c>
      <c r="B30" s="5" t="s">
        <v>87</v>
      </c>
      <c r="C30">
        <v>38589</v>
      </c>
      <c r="D30">
        <v>35783</v>
      </c>
      <c r="E30">
        <v>34558</v>
      </c>
      <c r="F30">
        <v>37154</v>
      </c>
      <c r="G30">
        <v>28374</v>
      </c>
      <c r="H30">
        <v>28133</v>
      </c>
      <c r="I30">
        <v>26866</v>
      </c>
      <c r="J30">
        <v>28005</v>
      </c>
      <c r="K30">
        <v>29020</v>
      </c>
      <c r="L30">
        <v>27377</v>
      </c>
      <c r="M30">
        <v>25508</v>
      </c>
      <c r="N30">
        <v>26288</v>
      </c>
      <c r="O30">
        <v>29282</v>
      </c>
      <c r="P30">
        <v>12318</v>
      </c>
      <c r="Q30">
        <v>11935</v>
      </c>
      <c r="R30">
        <v>10716</v>
      </c>
      <c r="S30">
        <v>10893</v>
      </c>
      <c r="T30">
        <v>11139</v>
      </c>
      <c r="U30">
        <v>11775</v>
      </c>
      <c r="V30">
        <v>11002</v>
      </c>
      <c r="W30">
        <v>10413</v>
      </c>
    </row>
    <row r="31" spans="1:23" x14ac:dyDescent="0.25">
      <c r="A31" s="5" t="s">
        <v>88</v>
      </c>
      <c r="B31" s="5" t="s">
        <v>89</v>
      </c>
      <c r="C31">
        <v>7390</v>
      </c>
      <c r="D31">
        <v>6254</v>
      </c>
      <c r="E31">
        <v>6283</v>
      </c>
      <c r="F31">
        <v>7010</v>
      </c>
      <c r="G31">
        <v>4867</v>
      </c>
      <c r="H31">
        <v>5028</v>
      </c>
      <c r="I31">
        <v>5135</v>
      </c>
      <c r="J31">
        <v>4258</v>
      </c>
      <c r="K31">
        <v>4669</v>
      </c>
      <c r="L31">
        <v>3151</v>
      </c>
      <c r="M31">
        <v>3367</v>
      </c>
      <c r="N31">
        <v>4039</v>
      </c>
      <c r="O31">
        <v>4776</v>
      </c>
      <c r="P31">
        <v>2915</v>
      </c>
      <c r="Q31">
        <v>2401</v>
      </c>
      <c r="R31">
        <v>1650</v>
      </c>
      <c r="S31">
        <v>1945</v>
      </c>
      <c r="T31">
        <v>2118</v>
      </c>
      <c r="U31">
        <v>2888</v>
      </c>
      <c r="V31">
        <v>2274</v>
      </c>
      <c r="W31">
        <v>2091</v>
      </c>
    </row>
    <row r="32" spans="1:23" x14ac:dyDescent="0.25">
      <c r="A32" s="5" t="s">
        <v>90</v>
      </c>
      <c r="B32" s="5" t="s">
        <v>91</v>
      </c>
      <c r="C32">
        <v>12693</v>
      </c>
      <c r="D32">
        <v>12697</v>
      </c>
      <c r="E32">
        <v>12210</v>
      </c>
      <c r="F32">
        <v>12271</v>
      </c>
      <c r="G32">
        <v>7531</v>
      </c>
      <c r="H32">
        <v>8638</v>
      </c>
      <c r="I32">
        <v>9142</v>
      </c>
      <c r="J32">
        <v>10034</v>
      </c>
      <c r="K32">
        <v>10783</v>
      </c>
      <c r="L32">
        <v>11337</v>
      </c>
      <c r="M32">
        <v>11138</v>
      </c>
      <c r="N32">
        <v>13988</v>
      </c>
      <c r="O32">
        <v>16629</v>
      </c>
      <c r="P32">
        <v>3576</v>
      </c>
      <c r="Q32">
        <v>4475</v>
      </c>
      <c r="R32">
        <v>5102</v>
      </c>
      <c r="S32">
        <v>4762</v>
      </c>
      <c r="T32">
        <v>5175</v>
      </c>
      <c r="U32">
        <v>5038</v>
      </c>
      <c r="V32">
        <v>5089</v>
      </c>
      <c r="W32">
        <v>5063</v>
      </c>
    </row>
    <row r="33" spans="1:23" x14ac:dyDescent="0.25">
      <c r="A33" s="5" t="s">
        <v>92</v>
      </c>
      <c r="B33" s="5" t="s">
        <v>93</v>
      </c>
      <c r="C33">
        <v>20084</v>
      </c>
      <c r="D33">
        <v>18962</v>
      </c>
      <c r="E33">
        <v>18506</v>
      </c>
      <c r="F33">
        <v>19281</v>
      </c>
      <c r="G33">
        <v>12398</v>
      </c>
      <c r="H33">
        <v>13888</v>
      </c>
      <c r="I33">
        <v>14284</v>
      </c>
      <c r="J33">
        <v>14292</v>
      </c>
      <c r="K33">
        <v>15452</v>
      </c>
      <c r="L33">
        <v>14493</v>
      </c>
      <c r="M33">
        <v>14505</v>
      </c>
      <c r="N33">
        <v>18027</v>
      </c>
      <c r="O33">
        <v>21764</v>
      </c>
      <c r="P33">
        <v>6491</v>
      </c>
      <c r="Q33">
        <v>6877</v>
      </c>
      <c r="R33">
        <v>6753</v>
      </c>
      <c r="S33">
        <v>6708</v>
      </c>
      <c r="T33">
        <v>7293</v>
      </c>
      <c r="U33">
        <v>7926</v>
      </c>
      <c r="V33">
        <v>7363</v>
      </c>
      <c r="W33">
        <v>7154</v>
      </c>
    </row>
    <row r="34" spans="1:23" x14ac:dyDescent="0.25">
      <c r="A34" s="5" t="s">
        <v>78</v>
      </c>
      <c r="B34" s="5" t="s">
        <v>79</v>
      </c>
      <c r="C34">
        <v>1517</v>
      </c>
      <c r="D34">
        <v>1392</v>
      </c>
      <c r="E34">
        <v>1494</v>
      </c>
      <c r="F34">
        <v>1780</v>
      </c>
      <c r="G34">
        <v>1061</v>
      </c>
      <c r="H34">
        <v>1095</v>
      </c>
      <c r="I34">
        <v>959.3</v>
      </c>
      <c r="J34">
        <v>1099</v>
      </c>
      <c r="K34">
        <v>951.6</v>
      </c>
      <c r="L34">
        <v>822.8</v>
      </c>
      <c r="M34">
        <v>602</v>
      </c>
      <c r="N34">
        <v>540.70000000000005</v>
      </c>
      <c r="O34">
        <v>521.9</v>
      </c>
      <c r="P34">
        <v>479.5</v>
      </c>
      <c r="Q34">
        <v>427.7</v>
      </c>
      <c r="R34">
        <v>429.1</v>
      </c>
      <c r="S34">
        <v>153.9</v>
      </c>
      <c r="T34">
        <v>154</v>
      </c>
      <c r="U34">
        <v>129.4</v>
      </c>
      <c r="V34">
        <v>130.19999999999999</v>
      </c>
      <c r="W34">
        <v>206.1</v>
      </c>
    </row>
    <row r="35" spans="1:23" x14ac:dyDescent="0.25">
      <c r="A35" s="5" t="s">
        <v>94</v>
      </c>
      <c r="B35" s="5" t="s">
        <v>95</v>
      </c>
      <c r="C35">
        <v>16987</v>
      </c>
      <c r="D35">
        <v>15430</v>
      </c>
      <c r="E35">
        <v>14558</v>
      </c>
      <c r="F35">
        <v>16093</v>
      </c>
      <c r="G35">
        <v>14915</v>
      </c>
      <c r="H35">
        <v>13150</v>
      </c>
      <c r="I35">
        <v>11622</v>
      </c>
      <c r="J35">
        <v>12615</v>
      </c>
      <c r="K35">
        <v>12617</v>
      </c>
      <c r="L35">
        <v>12061</v>
      </c>
      <c r="M35">
        <v>10401</v>
      </c>
      <c r="N35">
        <v>7720</v>
      </c>
      <c r="O35">
        <v>6997</v>
      </c>
      <c r="P35">
        <v>5348</v>
      </c>
      <c r="Q35">
        <v>4630</v>
      </c>
      <c r="R35">
        <v>3534</v>
      </c>
      <c r="S35">
        <v>4031</v>
      </c>
      <c r="T35">
        <v>3692</v>
      </c>
      <c r="U35">
        <v>3720</v>
      </c>
      <c r="V35">
        <v>3509</v>
      </c>
      <c r="W35">
        <v>3053</v>
      </c>
    </row>
    <row r="36" spans="1:23" x14ac:dyDescent="0.25">
      <c r="A36" s="5" t="s">
        <v>96</v>
      </c>
      <c r="B36" s="5" t="s">
        <v>97</v>
      </c>
      <c r="C36">
        <v>38589</v>
      </c>
      <c r="D36">
        <v>35783</v>
      </c>
      <c r="E36">
        <v>34558</v>
      </c>
      <c r="F36">
        <v>37154</v>
      </c>
      <c r="G36">
        <v>28374</v>
      </c>
      <c r="H36">
        <v>28133</v>
      </c>
      <c r="I36">
        <v>26866</v>
      </c>
      <c r="J36">
        <v>28005</v>
      </c>
      <c r="K36">
        <v>29020</v>
      </c>
      <c r="L36">
        <v>27377</v>
      </c>
      <c r="M36">
        <v>25508</v>
      </c>
      <c r="N36">
        <v>26288</v>
      </c>
      <c r="O36">
        <v>29282</v>
      </c>
      <c r="P36">
        <v>12318</v>
      </c>
      <c r="Q36">
        <v>11935</v>
      </c>
      <c r="R36">
        <v>10716</v>
      </c>
      <c r="S36">
        <v>10893</v>
      </c>
      <c r="T36">
        <v>11139</v>
      </c>
      <c r="U36">
        <v>11775</v>
      </c>
      <c r="V36">
        <v>11002</v>
      </c>
      <c r="W36">
        <v>10413</v>
      </c>
    </row>
    <row r="37" spans="1:23" x14ac:dyDescent="0.25">
      <c r="A37" s="5" t="s">
        <v>98</v>
      </c>
      <c r="B37" s="5" t="s">
        <v>99</v>
      </c>
      <c r="C37">
        <v>198.42</v>
      </c>
      <c r="D37">
        <v>198.42</v>
      </c>
      <c r="E37">
        <v>198.42</v>
      </c>
      <c r="F37">
        <v>198.42</v>
      </c>
      <c r="G37">
        <v>187.92</v>
      </c>
      <c r="H37">
        <v>187.92</v>
      </c>
      <c r="I37">
        <v>187.5</v>
      </c>
      <c r="J37">
        <v>187.5</v>
      </c>
      <c r="K37">
        <v>187.5</v>
      </c>
      <c r="L37">
        <v>187.5</v>
      </c>
      <c r="M37">
        <v>187.5</v>
      </c>
      <c r="N37">
        <v>125</v>
      </c>
      <c r="O37">
        <v>120</v>
      </c>
      <c r="P37">
        <v>115.6</v>
      </c>
      <c r="Q37">
        <v>115.7</v>
      </c>
      <c r="R37">
        <v>101</v>
      </c>
      <c r="S37">
        <v>99.7</v>
      </c>
      <c r="T37">
        <v>63.7</v>
      </c>
      <c r="U37">
        <v>55.8</v>
      </c>
      <c r="V37">
        <v>55.8</v>
      </c>
      <c r="W37">
        <v>55.8</v>
      </c>
    </row>
    <row r="38" spans="1:23" x14ac:dyDescent="0.25">
      <c r="A38" s="5" t="s">
        <v>102</v>
      </c>
      <c r="B38" s="5" t="s">
        <v>103</v>
      </c>
      <c r="C38">
        <v>8.23</v>
      </c>
      <c r="D38">
        <v>8.89</v>
      </c>
      <c r="E38">
        <v>8.65</v>
      </c>
      <c r="F38">
        <v>6.07</v>
      </c>
      <c r="G38">
        <v>6.99</v>
      </c>
      <c r="H38">
        <v>4.95</v>
      </c>
      <c r="I38">
        <v>5.76</v>
      </c>
      <c r="J38">
        <v>3.24</v>
      </c>
      <c r="K38">
        <v>4.24</v>
      </c>
      <c r="L38">
        <v>3.2</v>
      </c>
      <c r="M38">
        <v>-0.08</v>
      </c>
      <c r="N38">
        <v>7.98</v>
      </c>
      <c r="O38">
        <v>19.53</v>
      </c>
      <c r="P38">
        <v>12.45</v>
      </c>
      <c r="Q38">
        <v>6.67</v>
      </c>
      <c r="R38">
        <v>-1.5</v>
      </c>
      <c r="S38">
        <v>2.81</v>
      </c>
      <c r="T38">
        <v>5.38</v>
      </c>
      <c r="U38">
        <v>7.02</v>
      </c>
      <c r="V38">
        <v>10.3</v>
      </c>
      <c r="W38">
        <v>10.09</v>
      </c>
    </row>
    <row r="39" spans="1:23" x14ac:dyDescent="0.25">
      <c r="A39" s="5" t="s">
        <v>104</v>
      </c>
      <c r="B39" s="5" t="s">
        <v>105</v>
      </c>
      <c r="C39">
        <v>5.5</v>
      </c>
      <c r="D39">
        <v>5.76</v>
      </c>
      <c r="E39">
        <v>4.62</v>
      </c>
      <c r="F39">
        <v>3.66</v>
      </c>
      <c r="G39">
        <v>4.26</v>
      </c>
      <c r="H39">
        <v>2.59</v>
      </c>
      <c r="I39">
        <v>3.98</v>
      </c>
      <c r="J39">
        <v>1.61</v>
      </c>
      <c r="K39">
        <v>1.86</v>
      </c>
      <c r="L39">
        <v>1.83</v>
      </c>
      <c r="M39">
        <v>0.3</v>
      </c>
      <c r="N39">
        <v>14.55</v>
      </c>
      <c r="O39">
        <v>17.11</v>
      </c>
      <c r="P39">
        <v>8.2200000000000006</v>
      </c>
      <c r="Q39">
        <v>3.74</v>
      </c>
      <c r="R39">
        <v>-3.64</v>
      </c>
      <c r="S39">
        <v>1.41</v>
      </c>
      <c r="T39">
        <v>3.9</v>
      </c>
      <c r="U39">
        <v>3.83</v>
      </c>
      <c r="V39">
        <v>5.9</v>
      </c>
      <c r="W39">
        <v>5.39</v>
      </c>
    </row>
    <row r="40" spans="1:23" x14ac:dyDescent="0.25">
      <c r="A40" s="5" t="s">
        <v>106</v>
      </c>
      <c r="B40" s="5" t="s">
        <v>107</v>
      </c>
      <c r="C40">
        <v>5.5</v>
      </c>
      <c r="D40">
        <v>5.76</v>
      </c>
      <c r="E40">
        <v>4.62</v>
      </c>
      <c r="F40">
        <v>3.66</v>
      </c>
      <c r="G40">
        <v>4.26</v>
      </c>
      <c r="H40">
        <v>2.59</v>
      </c>
      <c r="I40">
        <v>3.98</v>
      </c>
      <c r="J40">
        <v>1.61</v>
      </c>
      <c r="K40">
        <v>1.86</v>
      </c>
      <c r="L40">
        <v>1.83</v>
      </c>
      <c r="M40">
        <v>0.3</v>
      </c>
      <c r="N40">
        <v>14.55</v>
      </c>
      <c r="O40">
        <v>17.11</v>
      </c>
      <c r="P40">
        <v>8.2200000000000006</v>
      </c>
      <c r="Q40">
        <v>3.74</v>
      </c>
      <c r="R40">
        <v>-3.64</v>
      </c>
      <c r="S40">
        <v>1.41</v>
      </c>
      <c r="T40">
        <v>3.9</v>
      </c>
      <c r="U40">
        <v>3.83</v>
      </c>
      <c r="V40">
        <v>5.9</v>
      </c>
      <c r="W40">
        <v>5.38</v>
      </c>
    </row>
    <row r="41" spans="1:23" x14ac:dyDescent="0.25">
      <c r="A41" s="5" t="s">
        <v>108</v>
      </c>
      <c r="B41" s="5" t="s">
        <v>109</v>
      </c>
      <c r="C41">
        <v>0.6</v>
      </c>
      <c r="D41">
        <v>2.1</v>
      </c>
      <c r="E41">
        <v>1.9</v>
      </c>
      <c r="F41">
        <v>1.6</v>
      </c>
      <c r="G41">
        <v>1.3</v>
      </c>
      <c r="H41">
        <v>0.75</v>
      </c>
      <c r="I41">
        <v>0.6</v>
      </c>
      <c r="J41">
        <v>0.47</v>
      </c>
      <c r="K41">
        <v>0.35</v>
      </c>
      <c r="L41">
        <v>0.25</v>
      </c>
      <c r="M41">
        <v>0.12</v>
      </c>
      <c r="N41">
        <v>0.12</v>
      </c>
      <c r="O41">
        <v>1.3</v>
      </c>
      <c r="P41">
        <v>1.25</v>
      </c>
      <c r="Q41">
        <v>1.1499999999999999</v>
      </c>
      <c r="R41">
        <v>0.55000000000000004</v>
      </c>
      <c r="S41">
        <v>1.1499999999999999</v>
      </c>
      <c r="T41" t="s">
        <v>67</v>
      </c>
      <c r="U41">
        <v>1.1499999999999999</v>
      </c>
      <c r="V41">
        <v>1.1499999999999999</v>
      </c>
      <c r="W41">
        <v>1.05</v>
      </c>
    </row>
    <row r="42" spans="1:23" x14ac:dyDescent="0.25">
      <c r="A42" s="5" t="s">
        <v>110</v>
      </c>
      <c r="B42" s="5" t="s">
        <v>111</v>
      </c>
      <c r="C42" t="s">
        <v>67</v>
      </c>
      <c r="D42">
        <v>416.7</v>
      </c>
      <c r="E42">
        <v>377</v>
      </c>
      <c r="F42">
        <v>317.5</v>
      </c>
      <c r="G42">
        <v>244.3</v>
      </c>
      <c r="H42">
        <v>140.9</v>
      </c>
      <c r="I42">
        <v>112.5</v>
      </c>
      <c r="J42">
        <v>88.13</v>
      </c>
      <c r="K42">
        <v>65.599999999999994</v>
      </c>
      <c r="L42">
        <v>46.9</v>
      </c>
      <c r="M42">
        <v>22.5</v>
      </c>
      <c r="N42">
        <v>15</v>
      </c>
      <c r="O42">
        <v>162.5</v>
      </c>
      <c r="P42">
        <v>144.5</v>
      </c>
      <c r="Q42">
        <v>132.9</v>
      </c>
      <c r="R42">
        <v>55.5</v>
      </c>
      <c r="S42">
        <v>114.4</v>
      </c>
      <c r="T42" t="s">
        <v>67</v>
      </c>
      <c r="U42">
        <v>73.900000000000006</v>
      </c>
      <c r="V42">
        <v>73.900000000000006</v>
      </c>
      <c r="W42">
        <v>66.2</v>
      </c>
    </row>
    <row r="43" spans="1:23" x14ac:dyDescent="0.25">
      <c r="A43" s="5" t="s">
        <v>65</v>
      </c>
      <c r="B43" s="5" t="s">
        <v>66</v>
      </c>
      <c r="C43">
        <v>95.01</v>
      </c>
      <c r="D43">
        <v>91.09</v>
      </c>
      <c r="E43">
        <v>87.02</v>
      </c>
      <c r="F43">
        <v>76.430000000000007</v>
      </c>
      <c r="G43">
        <v>71.650000000000006</v>
      </c>
      <c r="H43">
        <v>67.13</v>
      </c>
      <c r="I43">
        <v>74.319999999999993</v>
      </c>
      <c r="J43">
        <v>74.77</v>
      </c>
      <c r="K43">
        <v>68.81</v>
      </c>
      <c r="L43">
        <v>62.73</v>
      </c>
      <c r="M43">
        <v>59.29</v>
      </c>
      <c r="N43">
        <v>113.5</v>
      </c>
      <c r="O43">
        <v>90.52</v>
      </c>
      <c r="P43">
        <v>79.88</v>
      </c>
      <c r="Q43">
        <v>67.44</v>
      </c>
      <c r="R43">
        <v>68.61</v>
      </c>
      <c r="S43">
        <v>63.91</v>
      </c>
      <c r="T43">
        <v>103.14</v>
      </c>
      <c r="U43">
        <v>119.87</v>
      </c>
      <c r="V43">
        <v>122.02</v>
      </c>
      <c r="W43">
        <v>114.5</v>
      </c>
    </row>
    <row r="44" spans="1:23" x14ac:dyDescent="0.25">
      <c r="A44" s="5" t="s">
        <v>112</v>
      </c>
      <c r="B44" s="5" t="s">
        <v>113</v>
      </c>
      <c r="C44">
        <v>85.61</v>
      </c>
      <c r="D44">
        <v>77.760000000000005</v>
      </c>
      <c r="E44">
        <v>73.37</v>
      </c>
      <c r="F44">
        <v>81.11</v>
      </c>
      <c r="G44">
        <v>79.37</v>
      </c>
      <c r="H44">
        <v>69.98</v>
      </c>
      <c r="I44">
        <v>61.99</v>
      </c>
      <c r="J44">
        <v>67.28</v>
      </c>
      <c r="K44">
        <v>67.290000000000006</v>
      </c>
      <c r="L44">
        <v>64.33</v>
      </c>
      <c r="M44">
        <v>55.47</v>
      </c>
      <c r="N44">
        <v>61.76</v>
      </c>
      <c r="O44">
        <v>58.31</v>
      </c>
      <c r="P44">
        <v>46.27</v>
      </c>
      <c r="Q44">
        <v>40.020000000000003</v>
      </c>
      <c r="R44">
        <v>34.99</v>
      </c>
      <c r="S44">
        <v>40.43</v>
      </c>
      <c r="T44">
        <v>57.96</v>
      </c>
      <c r="U44">
        <v>66.66</v>
      </c>
      <c r="V44">
        <v>62.88</v>
      </c>
      <c r="W44">
        <v>54.72</v>
      </c>
    </row>
    <row r="45" spans="1:23" x14ac:dyDescent="0.25">
      <c r="A45" s="5" t="s">
        <v>114</v>
      </c>
      <c r="B45" s="5" t="s">
        <v>115</v>
      </c>
      <c r="C45">
        <v>13.42</v>
      </c>
      <c r="D45">
        <v>9.92</v>
      </c>
      <c r="E45">
        <v>10.27</v>
      </c>
      <c r="F45">
        <v>9.44</v>
      </c>
      <c r="G45">
        <v>7.71</v>
      </c>
      <c r="H45">
        <v>7.87</v>
      </c>
      <c r="I45">
        <v>5.64</v>
      </c>
      <c r="J45">
        <v>8.07</v>
      </c>
      <c r="K45">
        <v>7.11</v>
      </c>
      <c r="L45">
        <v>6.1</v>
      </c>
      <c r="M45">
        <v>6.21</v>
      </c>
      <c r="N45">
        <v>12.19</v>
      </c>
      <c r="O45">
        <v>15.93</v>
      </c>
      <c r="P45">
        <v>10.89</v>
      </c>
      <c r="Q45">
        <v>9.0500000000000007</v>
      </c>
      <c r="R45">
        <v>9.2799999999999994</v>
      </c>
      <c r="S45">
        <v>6.62</v>
      </c>
      <c r="T45">
        <v>14.83</v>
      </c>
      <c r="U45">
        <v>13.85</v>
      </c>
      <c r="V45">
        <v>12.94</v>
      </c>
      <c r="W45">
        <v>21.72</v>
      </c>
    </row>
    <row r="46" spans="1:23" x14ac:dyDescent="0.25">
      <c r="A46" s="5" t="s">
        <v>116</v>
      </c>
      <c r="B46" s="5" t="s">
        <v>117</v>
      </c>
      <c r="C46">
        <v>194.48</v>
      </c>
      <c r="D46">
        <v>180.34</v>
      </c>
      <c r="E46">
        <v>174.17</v>
      </c>
      <c r="F46">
        <v>187.25</v>
      </c>
      <c r="G46">
        <v>151</v>
      </c>
      <c r="H46">
        <v>149.71</v>
      </c>
      <c r="I46">
        <v>143.28</v>
      </c>
      <c r="J46">
        <v>149.36000000000001</v>
      </c>
      <c r="K46">
        <v>154.77000000000001</v>
      </c>
      <c r="L46">
        <v>146.01</v>
      </c>
      <c r="M46">
        <v>136.04</v>
      </c>
      <c r="N46">
        <v>210.3</v>
      </c>
      <c r="O46">
        <v>244.02</v>
      </c>
      <c r="P46">
        <v>106.56</v>
      </c>
      <c r="Q46">
        <v>103.15</v>
      </c>
      <c r="R46">
        <v>106.1</v>
      </c>
      <c r="S46">
        <v>109.25</v>
      </c>
      <c r="T46">
        <v>174.86</v>
      </c>
      <c r="U46">
        <v>211.02</v>
      </c>
      <c r="V46">
        <v>197.16</v>
      </c>
      <c r="W46" t="s">
        <v>67</v>
      </c>
    </row>
    <row r="47" spans="1:23" x14ac:dyDescent="0.25">
      <c r="A47" s="5" t="s">
        <v>118</v>
      </c>
      <c r="B47" s="5" t="s">
        <v>119</v>
      </c>
      <c r="C47">
        <v>56913</v>
      </c>
      <c r="D47">
        <v>59039</v>
      </c>
      <c r="E47">
        <v>60361</v>
      </c>
      <c r="F47">
        <v>54132</v>
      </c>
      <c r="G47">
        <v>45469</v>
      </c>
      <c r="H47">
        <v>46085</v>
      </c>
      <c r="I47">
        <v>52560</v>
      </c>
      <c r="J47">
        <v>51966</v>
      </c>
      <c r="K47">
        <v>52526</v>
      </c>
      <c r="L47">
        <v>53437</v>
      </c>
      <c r="M47">
        <v>53302</v>
      </c>
      <c r="N47">
        <v>60841</v>
      </c>
      <c r="O47">
        <v>55566</v>
      </c>
      <c r="P47">
        <v>45958</v>
      </c>
      <c r="Q47">
        <v>41260</v>
      </c>
      <c r="R47">
        <v>42062</v>
      </c>
      <c r="S47">
        <v>37774</v>
      </c>
      <c r="T47">
        <v>36761</v>
      </c>
      <c r="U47">
        <v>34846</v>
      </c>
      <c r="V47">
        <v>36472</v>
      </c>
      <c r="W47">
        <v>38327</v>
      </c>
    </row>
    <row r="48" spans="1:23" x14ac:dyDescent="0.25">
      <c r="A48" s="5" t="s">
        <v>120</v>
      </c>
      <c r="B48" s="5" t="s">
        <v>121</v>
      </c>
      <c r="C48">
        <v>3187</v>
      </c>
      <c r="D48">
        <v>3032</v>
      </c>
      <c r="E48">
        <v>2990</v>
      </c>
      <c r="F48">
        <v>2674</v>
      </c>
      <c r="G48">
        <v>2274</v>
      </c>
      <c r="H48">
        <v>2050</v>
      </c>
      <c r="I48">
        <v>2302</v>
      </c>
      <c r="J48">
        <v>2330</v>
      </c>
      <c r="K48">
        <v>2064</v>
      </c>
      <c r="L48">
        <v>2086</v>
      </c>
      <c r="M48">
        <v>2041</v>
      </c>
      <c r="N48">
        <v>2298</v>
      </c>
      <c r="O48">
        <v>1694</v>
      </c>
      <c r="P48">
        <v>1502</v>
      </c>
      <c r="Q48">
        <v>1450</v>
      </c>
      <c r="R48">
        <v>1365</v>
      </c>
      <c r="S48">
        <v>1373</v>
      </c>
      <c r="T48">
        <v>1408</v>
      </c>
      <c r="U48">
        <v>1425</v>
      </c>
      <c r="V48">
        <v>1349</v>
      </c>
      <c r="W48">
        <v>1360</v>
      </c>
    </row>
    <row r="49" spans="1:23" x14ac:dyDescent="0.25">
      <c r="A49" s="5" t="s">
        <v>122</v>
      </c>
      <c r="B49" s="5" t="s">
        <v>123</v>
      </c>
      <c r="C49">
        <v>56005</v>
      </c>
      <c r="D49">
        <v>51351</v>
      </c>
      <c r="E49">
        <v>49530</v>
      </c>
      <c r="F49">
        <v>49389</v>
      </c>
      <c r="G49">
        <v>50016</v>
      </c>
      <c r="H49">
        <v>44481</v>
      </c>
      <c r="I49">
        <v>43794</v>
      </c>
      <c r="J49">
        <v>44837</v>
      </c>
      <c r="K49">
        <v>39295</v>
      </c>
      <c r="L49">
        <v>39040</v>
      </c>
      <c r="M49">
        <v>38291</v>
      </c>
      <c r="N49">
        <v>37764</v>
      </c>
      <c r="O49">
        <v>30492</v>
      </c>
      <c r="P49">
        <v>32682</v>
      </c>
      <c r="Q49">
        <v>35148</v>
      </c>
      <c r="R49">
        <v>32462</v>
      </c>
      <c r="S49">
        <v>36350</v>
      </c>
      <c r="T49">
        <v>38299</v>
      </c>
      <c r="U49">
        <v>40894</v>
      </c>
      <c r="V49">
        <v>36976</v>
      </c>
      <c r="W49" t="s">
        <v>67</v>
      </c>
    </row>
    <row r="50" spans="1:23" x14ac:dyDescent="0.25">
      <c r="A50" s="5" t="s">
        <v>124</v>
      </c>
      <c r="B50" s="5" t="s">
        <v>125</v>
      </c>
      <c r="C50">
        <v>331230</v>
      </c>
      <c r="D50">
        <v>306147</v>
      </c>
      <c r="E50">
        <v>286047</v>
      </c>
      <c r="F50">
        <v>280161</v>
      </c>
      <c r="G50">
        <v>296129</v>
      </c>
      <c r="H50">
        <v>263843</v>
      </c>
      <c r="I50">
        <v>267711</v>
      </c>
      <c r="J50">
        <v>269796</v>
      </c>
      <c r="K50">
        <v>245628</v>
      </c>
      <c r="L50">
        <v>220106</v>
      </c>
      <c r="M50">
        <v>268003</v>
      </c>
      <c r="N50">
        <v>233183</v>
      </c>
      <c r="O50">
        <v>195484</v>
      </c>
      <c r="P50">
        <v>200918</v>
      </c>
      <c r="Q50">
        <v>189108</v>
      </c>
      <c r="R50">
        <v>164742</v>
      </c>
      <c r="S50">
        <v>174712</v>
      </c>
      <c r="T50">
        <v>178716</v>
      </c>
      <c r="U50">
        <v>191958</v>
      </c>
      <c r="V50">
        <v>186691</v>
      </c>
      <c r="W50">
        <v>166697</v>
      </c>
    </row>
    <row r="51" spans="1:23" x14ac:dyDescent="0.25">
      <c r="A51" s="5" t="s">
        <v>126</v>
      </c>
      <c r="B51" s="5" t="s">
        <v>127</v>
      </c>
      <c r="C51" t="s">
        <v>67</v>
      </c>
      <c r="D51" t="s">
        <v>67</v>
      </c>
      <c r="E51" t="s">
        <v>67</v>
      </c>
      <c r="F51" t="s">
        <v>67</v>
      </c>
      <c r="G51" t="s">
        <v>67</v>
      </c>
      <c r="H51" t="s">
        <v>67</v>
      </c>
      <c r="I51" t="s">
        <v>67</v>
      </c>
      <c r="J51" t="s">
        <v>67</v>
      </c>
      <c r="K51" t="s">
        <v>67</v>
      </c>
      <c r="L51" t="s">
        <v>67</v>
      </c>
      <c r="M51" t="s">
        <v>67</v>
      </c>
      <c r="N51" t="s">
        <v>67</v>
      </c>
      <c r="O51" t="s">
        <v>67</v>
      </c>
      <c r="P51" t="s">
        <v>67</v>
      </c>
      <c r="Q51" t="s">
        <v>67</v>
      </c>
      <c r="R51" t="s">
        <v>67</v>
      </c>
      <c r="S51" t="s">
        <v>67</v>
      </c>
      <c r="T51" t="s">
        <v>67</v>
      </c>
      <c r="U51" t="s">
        <v>67</v>
      </c>
      <c r="V51" t="s">
        <v>67</v>
      </c>
      <c r="W51" t="s">
        <v>67</v>
      </c>
    </row>
    <row r="52" spans="1:23" x14ac:dyDescent="0.25">
      <c r="A52" s="5" t="s">
        <v>128</v>
      </c>
      <c r="B52" s="5" t="s">
        <v>129</v>
      </c>
      <c r="C52">
        <v>19168</v>
      </c>
      <c r="D52">
        <v>19360</v>
      </c>
      <c r="E52">
        <v>15204</v>
      </c>
      <c r="F52">
        <v>13046</v>
      </c>
      <c r="G52">
        <v>17597</v>
      </c>
      <c r="H52">
        <v>10539</v>
      </c>
      <c r="I52">
        <v>14182</v>
      </c>
      <c r="J52">
        <v>5796</v>
      </c>
      <c r="K52">
        <v>6627</v>
      </c>
      <c r="L52">
        <v>6413</v>
      </c>
      <c r="M52">
        <v>799.22</v>
      </c>
      <c r="N52">
        <v>29720</v>
      </c>
      <c r="O52">
        <v>36386</v>
      </c>
      <c r="P52">
        <v>20686</v>
      </c>
      <c r="Q52">
        <v>10046</v>
      </c>
      <c r="R52">
        <v>-8697</v>
      </c>
      <c r="S52">
        <v>3087</v>
      </c>
      <c r="T52">
        <v>6752</v>
      </c>
      <c r="U52">
        <v>7002</v>
      </c>
      <c r="V52">
        <v>10216</v>
      </c>
      <c r="W52">
        <v>7076</v>
      </c>
    </row>
    <row r="53" spans="1:23" x14ac:dyDescent="0.25">
      <c r="A53" s="5" t="s">
        <v>130</v>
      </c>
      <c r="B53" s="5" t="s">
        <v>131</v>
      </c>
      <c r="C53">
        <v>11.8</v>
      </c>
      <c r="D53">
        <v>9.3000000000000007</v>
      </c>
      <c r="E53">
        <v>19.5</v>
      </c>
      <c r="F53">
        <v>24</v>
      </c>
      <c r="G53">
        <v>17.8</v>
      </c>
      <c r="H53">
        <v>22.7</v>
      </c>
      <c r="I53">
        <v>13.9</v>
      </c>
      <c r="J53">
        <v>28.5</v>
      </c>
      <c r="K53">
        <v>17.600000000000001</v>
      </c>
      <c r="L53">
        <v>25.6</v>
      </c>
      <c r="M53">
        <v>159.1</v>
      </c>
      <c r="N53">
        <v>2.2000000000000002</v>
      </c>
      <c r="O53">
        <v>6.2</v>
      </c>
      <c r="P53">
        <v>13.5</v>
      </c>
      <c r="Q53">
        <v>20.100000000000001</v>
      </c>
      <c r="R53" t="s">
        <v>67</v>
      </c>
      <c r="S53">
        <v>23.8</v>
      </c>
      <c r="T53">
        <v>9.1</v>
      </c>
      <c r="U53">
        <v>14.1</v>
      </c>
      <c r="V53">
        <v>8.1999999999999993</v>
      </c>
      <c r="W53">
        <v>14.4</v>
      </c>
    </row>
    <row r="54" spans="1:23" x14ac:dyDescent="0.25">
      <c r="A54" s="5" t="s">
        <v>132</v>
      </c>
      <c r="B54" s="5" t="s">
        <v>133</v>
      </c>
      <c r="C54">
        <v>0.68</v>
      </c>
      <c r="D54">
        <v>0.59</v>
      </c>
      <c r="E54">
        <v>1.04</v>
      </c>
      <c r="F54">
        <v>1.1499999999999999</v>
      </c>
      <c r="G54">
        <v>1.06</v>
      </c>
      <c r="H54">
        <v>0.88</v>
      </c>
      <c r="I54">
        <v>0.74</v>
      </c>
      <c r="J54">
        <v>0.61</v>
      </c>
      <c r="K54">
        <v>0.48</v>
      </c>
      <c r="L54">
        <v>0.75</v>
      </c>
      <c r="M54">
        <v>0.81</v>
      </c>
      <c r="N54">
        <v>0.28000000000000003</v>
      </c>
      <c r="O54">
        <v>1.17</v>
      </c>
      <c r="P54">
        <v>1.39</v>
      </c>
      <c r="Q54">
        <v>1.1200000000000001</v>
      </c>
      <c r="R54">
        <v>0.65</v>
      </c>
      <c r="S54">
        <v>0.52</v>
      </c>
      <c r="T54">
        <v>0.34</v>
      </c>
      <c r="U54">
        <v>0.45</v>
      </c>
      <c r="V54">
        <v>0.4</v>
      </c>
      <c r="W54">
        <v>0.68</v>
      </c>
    </row>
    <row r="55" spans="1:23" x14ac:dyDescent="0.25">
      <c r="A55" s="5" t="s">
        <v>134</v>
      </c>
      <c r="B55" s="5" t="s">
        <v>135</v>
      </c>
      <c r="C55">
        <v>0.76</v>
      </c>
      <c r="D55">
        <v>0.69</v>
      </c>
      <c r="E55">
        <v>1.23</v>
      </c>
      <c r="F55">
        <v>1.08</v>
      </c>
      <c r="G55">
        <v>0.95</v>
      </c>
      <c r="H55">
        <v>0.84</v>
      </c>
      <c r="I55">
        <v>0.89</v>
      </c>
      <c r="J55">
        <v>0.68</v>
      </c>
      <c r="K55">
        <v>0.49</v>
      </c>
      <c r="L55">
        <v>0.73</v>
      </c>
      <c r="M55">
        <v>0.86</v>
      </c>
      <c r="N55">
        <v>0.51</v>
      </c>
      <c r="O55">
        <v>1.82</v>
      </c>
      <c r="P55">
        <v>2.4</v>
      </c>
      <c r="Q55">
        <v>1.88</v>
      </c>
      <c r="R55">
        <v>1.27</v>
      </c>
      <c r="S55">
        <v>0.83</v>
      </c>
      <c r="T55">
        <v>0.61</v>
      </c>
      <c r="U55">
        <v>0.81</v>
      </c>
      <c r="V55">
        <v>0.77</v>
      </c>
      <c r="W55">
        <v>1.42</v>
      </c>
    </row>
    <row r="56" spans="1:23" x14ac:dyDescent="0.25">
      <c r="A56" s="5" t="s">
        <v>136</v>
      </c>
      <c r="B56" s="5" t="s">
        <v>137</v>
      </c>
      <c r="C56">
        <v>4.84</v>
      </c>
      <c r="D56">
        <v>5.38</v>
      </c>
      <c r="E56">
        <v>8.7899999999999991</v>
      </c>
      <c r="F56">
        <v>9.3000000000000007</v>
      </c>
      <c r="G56">
        <v>9.8000000000000007</v>
      </c>
      <c r="H56">
        <v>7.47</v>
      </c>
      <c r="I56">
        <v>9.7799999999999994</v>
      </c>
      <c r="J56">
        <v>5.68</v>
      </c>
      <c r="K56">
        <v>4.6100000000000003</v>
      </c>
      <c r="L56">
        <v>7.69</v>
      </c>
      <c r="M56">
        <v>7.69</v>
      </c>
      <c r="N56">
        <v>2.6</v>
      </c>
      <c r="O56">
        <v>6.66</v>
      </c>
      <c r="P56">
        <v>10.19</v>
      </c>
      <c r="Q56">
        <v>8.32</v>
      </c>
      <c r="R56">
        <v>4.7699999999999996</v>
      </c>
      <c r="S56">
        <v>5.0599999999999996</v>
      </c>
      <c r="T56">
        <v>2.39</v>
      </c>
      <c r="U56">
        <v>3.9</v>
      </c>
      <c r="V56">
        <v>3.75</v>
      </c>
      <c r="W56">
        <v>3.57</v>
      </c>
    </row>
    <row r="57" spans="1:23" x14ac:dyDescent="0.25">
      <c r="A57" s="5" t="s">
        <v>138</v>
      </c>
      <c r="B57" s="5" t="s">
        <v>139</v>
      </c>
      <c r="C57">
        <v>0.92</v>
      </c>
      <c r="D57">
        <v>3.93</v>
      </c>
      <c r="E57">
        <v>2.11</v>
      </c>
      <c r="F57">
        <v>1.82</v>
      </c>
      <c r="G57">
        <v>1.72</v>
      </c>
      <c r="H57">
        <v>1.28</v>
      </c>
      <c r="I57">
        <v>1.0900000000000001</v>
      </c>
      <c r="J57">
        <v>1.03</v>
      </c>
      <c r="K57">
        <v>1.07</v>
      </c>
      <c r="L57">
        <v>0.53</v>
      </c>
      <c r="M57">
        <v>0.25</v>
      </c>
      <c r="N57">
        <v>0.38</v>
      </c>
      <c r="O57">
        <v>1.23</v>
      </c>
      <c r="P57">
        <v>1.1299999999999999</v>
      </c>
      <c r="Q57">
        <v>1.53</v>
      </c>
      <c r="R57">
        <v>1.24</v>
      </c>
      <c r="S57">
        <v>3.43</v>
      </c>
      <c r="T57" t="s">
        <v>67</v>
      </c>
      <c r="U57">
        <v>2.13</v>
      </c>
      <c r="V57">
        <v>2.37</v>
      </c>
      <c r="W57">
        <v>1.35</v>
      </c>
    </row>
    <row r="58" spans="1:23" x14ac:dyDescent="0.25">
      <c r="A58" s="5" t="s">
        <v>140</v>
      </c>
      <c r="B58" s="5" t="s">
        <v>141</v>
      </c>
      <c r="C58">
        <v>8.5</v>
      </c>
      <c r="D58">
        <v>10.8</v>
      </c>
      <c r="E58">
        <v>5.0999999999999996</v>
      </c>
      <c r="F58">
        <v>4.2</v>
      </c>
      <c r="G58">
        <v>5.6</v>
      </c>
      <c r="H58">
        <v>4.4000000000000004</v>
      </c>
      <c r="I58">
        <v>7.2</v>
      </c>
      <c r="J58">
        <v>3.5</v>
      </c>
      <c r="K58">
        <v>5.7</v>
      </c>
      <c r="L58">
        <v>3.9</v>
      </c>
      <c r="M58">
        <v>0.6</v>
      </c>
      <c r="N58">
        <v>45.9</v>
      </c>
      <c r="O58">
        <v>16.100000000000001</v>
      </c>
      <c r="P58">
        <v>7.4</v>
      </c>
      <c r="Q58">
        <v>5</v>
      </c>
      <c r="R58">
        <v>-8.1999999999999993</v>
      </c>
      <c r="S58">
        <v>4.2</v>
      </c>
      <c r="T58">
        <v>11</v>
      </c>
      <c r="U58">
        <v>7.1</v>
      </c>
      <c r="V58">
        <v>12.2</v>
      </c>
      <c r="W58">
        <v>7</v>
      </c>
    </row>
    <row r="59" spans="1:23" x14ac:dyDescent="0.25">
      <c r="A59" s="5" t="s">
        <v>142</v>
      </c>
      <c r="B59" s="5" t="s">
        <v>143</v>
      </c>
      <c r="C59">
        <v>6.42</v>
      </c>
      <c r="D59">
        <v>7.41</v>
      </c>
      <c r="E59">
        <v>6.3</v>
      </c>
      <c r="F59">
        <v>4.3899999999999997</v>
      </c>
      <c r="G59">
        <v>5.36</v>
      </c>
      <c r="H59">
        <v>3.69</v>
      </c>
      <c r="I59">
        <v>6.41</v>
      </c>
      <c r="J59">
        <v>2.39</v>
      </c>
      <c r="K59">
        <v>2.76</v>
      </c>
      <c r="L59">
        <v>2.84</v>
      </c>
      <c r="M59">
        <v>0.41</v>
      </c>
      <c r="N59">
        <v>23.42</v>
      </c>
      <c r="O59">
        <v>28.9</v>
      </c>
      <c r="P59">
        <v>17.78</v>
      </c>
      <c r="Q59">
        <v>8.9499999999999993</v>
      </c>
      <c r="R59">
        <v>-10.35</v>
      </c>
      <c r="S59">
        <v>2.89</v>
      </c>
      <c r="T59">
        <v>6.72</v>
      </c>
      <c r="U59">
        <v>6.56</v>
      </c>
      <c r="V59">
        <v>10.62</v>
      </c>
      <c r="W59">
        <v>8.8800000000000008</v>
      </c>
    </row>
    <row r="60" spans="1:23" x14ac:dyDescent="0.25">
      <c r="A60" s="5" t="s">
        <v>144</v>
      </c>
      <c r="B60" s="5" t="s">
        <v>145</v>
      </c>
      <c r="C60">
        <v>5.79</v>
      </c>
      <c r="D60">
        <v>6.32</v>
      </c>
      <c r="E60">
        <v>5.32</v>
      </c>
      <c r="F60">
        <v>4.66</v>
      </c>
      <c r="G60">
        <v>5.94</v>
      </c>
      <c r="H60">
        <v>3.85</v>
      </c>
      <c r="I60">
        <v>5.35</v>
      </c>
      <c r="J60">
        <v>2.15</v>
      </c>
      <c r="K60">
        <v>2.7</v>
      </c>
      <c r="L60">
        <v>2.91</v>
      </c>
      <c r="M60">
        <v>0.38</v>
      </c>
      <c r="N60">
        <v>12.75</v>
      </c>
      <c r="O60">
        <v>18.61</v>
      </c>
      <c r="P60">
        <v>10.3</v>
      </c>
      <c r="Q60">
        <v>5.31</v>
      </c>
      <c r="R60">
        <v>-5.28</v>
      </c>
      <c r="S60">
        <v>1.83</v>
      </c>
      <c r="T60">
        <v>3.78</v>
      </c>
      <c r="U60">
        <v>3.65</v>
      </c>
      <c r="V60">
        <v>5.47</v>
      </c>
      <c r="W60">
        <v>4.24</v>
      </c>
    </row>
    <row r="61" spans="1:23" x14ac:dyDescent="0.25">
      <c r="A61" s="5" t="s">
        <v>146</v>
      </c>
      <c r="B61" s="5" t="s">
        <v>147</v>
      </c>
      <c r="C61">
        <v>3.65</v>
      </c>
      <c r="D61">
        <v>4.09</v>
      </c>
      <c r="E61">
        <v>3.7</v>
      </c>
      <c r="F61">
        <v>3.12</v>
      </c>
      <c r="G61">
        <v>4.47</v>
      </c>
      <c r="H61">
        <v>3.7</v>
      </c>
      <c r="I61">
        <v>4.92</v>
      </c>
      <c r="J61">
        <v>3.29</v>
      </c>
      <c r="K61">
        <v>3.39</v>
      </c>
      <c r="L61">
        <v>3.73</v>
      </c>
      <c r="M61">
        <v>3</v>
      </c>
      <c r="N61">
        <v>9.98</v>
      </c>
      <c r="O61">
        <v>8.75</v>
      </c>
      <c r="P61">
        <v>10.039999999999999</v>
      </c>
      <c r="Q61">
        <v>5.94</v>
      </c>
      <c r="R61">
        <v>-1.27</v>
      </c>
      <c r="S61">
        <v>3.11</v>
      </c>
      <c r="T61">
        <v>4.2699999999999996</v>
      </c>
      <c r="U61">
        <v>4.5199999999999996</v>
      </c>
      <c r="V61">
        <v>5.78</v>
      </c>
      <c r="W61">
        <v>4.32</v>
      </c>
    </row>
    <row r="62" spans="1:23" x14ac:dyDescent="0.25">
      <c r="A62" s="5" t="s">
        <v>148</v>
      </c>
      <c r="B62" s="5" t="s">
        <v>148</v>
      </c>
      <c r="C62">
        <v>2.83</v>
      </c>
      <c r="D62">
        <v>3.19</v>
      </c>
      <c r="E62">
        <v>2.66</v>
      </c>
      <c r="F62">
        <v>1.9</v>
      </c>
      <c r="G62">
        <v>2.82</v>
      </c>
      <c r="H62">
        <v>1.73</v>
      </c>
      <c r="I62">
        <v>2.77</v>
      </c>
      <c r="J62">
        <v>1.08</v>
      </c>
      <c r="K62">
        <v>1.2</v>
      </c>
      <c r="L62">
        <v>1.25</v>
      </c>
      <c r="M62">
        <v>0.17</v>
      </c>
      <c r="N62">
        <v>6.88</v>
      </c>
      <c r="O62">
        <v>6.9</v>
      </c>
      <c r="P62">
        <v>7.72</v>
      </c>
      <c r="Q62">
        <v>3.47</v>
      </c>
      <c r="R62">
        <v>-3.41</v>
      </c>
      <c r="S62">
        <v>1.07</v>
      </c>
      <c r="T62">
        <v>2.23</v>
      </c>
      <c r="U62">
        <v>2.0699999999999998</v>
      </c>
      <c r="V62">
        <v>3.39</v>
      </c>
      <c r="W62">
        <v>2.6</v>
      </c>
    </row>
    <row r="63" spans="1:23" x14ac:dyDescent="0.25">
      <c r="A63" s="5" t="s">
        <v>149</v>
      </c>
      <c r="B63" s="5" t="s">
        <v>150</v>
      </c>
      <c r="C63">
        <v>21.54</v>
      </c>
      <c r="D63">
        <v>20.71</v>
      </c>
      <c r="E63">
        <v>19.079999999999998</v>
      </c>
      <c r="F63">
        <v>18.04</v>
      </c>
      <c r="G63">
        <v>16.59</v>
      </c>
      <c r="H63">
        <v>15.09</v>
      </c>
      <c r="I63">
        <v>17.66</v>
      </c>
      <c r="J63">
        <v>17.95</v>
      </c>
      <c r="K63">
        <v>19.38</v>
      </c>
      <c r="L63">
        <v>15.83</v>
      </c>
      <c r="M63">
        <v>16.690000000000001</v>
      </c>
      <c r="N63">
        <v>19</v>
      </c>
      <c r="O63">
        <v>16.89</v>
      </c>
      <c r="P63">
        <v>21.13</v>
      </c>
      <c r="Q63">
        <v>21.62</v>
      </c>
      <c r="R63">
        <v>20.68</v>
      </c>
      <c r="S63">
        <v>22.01</v>
      </c>
      <c r="T63">
        <v>21.55</v>
      </c>
      <c r="U63">
        <v>23.67</v>
      </c>
      <c r="V63">
        <v>23.1</v>
      </c>
      <c r="W63">
        <v>22.81</v>
      </c>
    </row>
    <row r="64" spans="1:23" x14ac:dyDescent="0.25">
      <c r="A64" s="5" t="s">
        <v>151</v>
      </c>
      <c r="B64" s="5" t="s">
        <v>152</v>
      </c>
      <c r="C64">
        <v>44.02</v>
      </c>
      <c r="D64">
        <v>43.12</v>
      </c>
      <c r="E64">
        <v>42.13</v>
      </c>
      <c r="F64">
        <v>43.31</v>
      </c>
      <c r="G64">
        <v>52.57</v>
      </c>
      <c r="H64">
        <v>46.74</v>
      </c>
      <c r="I64">
        <v>43.26</v>
      </c>
      <c r="J64">
        <v>45.04</v>
      </c>
      <c r="K64">
        <v>43.48</v>
      </c>
      <c r="L64">
        <v>44.06</v>
      </c>
      <c r="M64">
        <v>40.78</v>
      </c>
      <c r="N64">
        <v>29.37</v>
      </c>
      <c r="O64">
        <v>23.89</v>
      </c>
      <c r="P64">
        <v>43.42</v>
      </c>
      <c r="Q64">
        <v>38.799999999999997</v>
      </c>
      <c r="R64">
        <v>32.979999999999997</v>
      </c>
      <c r="S64">
        <v>37.01</v>
      </c>
      <c r="T64">
        <v>33.15</v>
      </c>
      <c r="U64">
        <v>31.59</v>
      </c>
      <c r="V64">
        <v>31.89</v>
      </c>
      <c r="W64">
        <v>29.32</v>
      </c>
    </row>
    <row r="65" spans="1:23" x14ac:dyDescent="0.25">
      <c r="A65" s="5" t="s">
        <v>153</v>
      </c>
      <c r="B65" s="5" t="s">
        <v>154</v>
      </c>
      <c r="C65">
        <v>55.98</v>
      </c>
      <c r="D65">
        <v>56.88</v>
      </c>
      <c r="E65">
        <v>57.87</v>
      </c>
      <c r="F65">
        <v>56.69</v>
      </c>
      <c r="G65">
        <v>47.43</v>
      </c>
      <c r="H65">
        <v>53.26</v>
      </c>
      <c r="I65">
        <v>56.74</v>
      </c>
      <c r="J65">
        <v>54.96</v>
      </c>
      <c r="K65">
        <v>56.52</v>
      </c>
      <c r="L65">
        <v>55.94</v>
      </c>
      <c r="M65">
        <v>59.22</v>
      </c>
      <c r="N65">
        <v>70.63</v>
      </c>
      <c r="O65">
        <v>76.11</v>
      </c>
      <c r="P65">
        <v>56.58</v>
      </c>
      <c r="Q65">
        <v>61.2</v>
      </c>
      <c r="R65">
        <v>67.02</v>
      </c>
      <c r="S65">
        <v>62.99</v>
      </c>
      <c r="T65">
        <v>66.849999999999994</v>
      </c>
      <c r="U65">
        <v>68.41</v>
      </c>
      <c r="V65">
        <v>68.11</v>
      </c>
      <c r="W65">
        <v>70.680000000000007</v>
      </c>
    </row>
    <row r="66" spans="1:23" x14ac:dyDescent="0.25">
      <c r="A66" s="5" t="s">
        <v>155</v>
      </c>
      <c r="B66" s="5" t="s">
        <v>156</v>
      </c>
      <c r="C66">
        <v>127.16</v>
      </c>
      <c r="D66">
        <v>131.91</v>
      </c>
      <c r="E66">
        <v>137.38</v>
      </c>
      <c r="F66">
        <v>130.87</v>
      </c>
      <c r="G66">
        <v>90.24</v>
      </c>
      <c r="H66">
        <v>113.93</v>
      </c>
      <c r="I66">
        <v>131.16</v>
      </c>
      <c r="J66">
        <v>122.01</v>
      </c>
      <c r="K66">
        <v>130.01</v>
      </c>
      <c r="L66">
        <v>126.98</v>
      </c>
      <c r="M66">
        <v>145.25</v>
      </c>
      <c r="N66">
        <v>240.52</v>
      </c>
      <c r="O66">
        <v>318.5</v>
      </c>
      <c r="P66">
        <v>130.32</v>
      </c>
      <c r="Q66">
        <v>157.76</v>
      </c>
      <c r="R66">
        <v>203.21</v>
      </c>
      <c r="S66">
        <v>170.22</v>
      </c>
      <c r="T66">
        <v>201.7</v>
      </c>
      <c r="U66">
        <v>216.55</v>
      </c>
      <c r="V66">
        <v>213.53</v>
      </c>
      <c r="W66">
        <v>241.06</v>
      </c>
    </row>
    <row r="67" spans="1:23" x14ac:dyDescent="0.25">
      <c r="A67" s="5"/>
      <c r="B67" s="5"/>
    </row>
    <row r="68" spans="1:23" x14ac:dyDescent="0.25">
      <c r="A68" s="5" t="s">
        <v>157</v>
      </c>
      <c r="B68" s="5" t="s">
        <v>158</v>
      </c>
      <c r="C68">
        <v>21.54</v>
      </c>
      <c r="D68">
        <v>20.71</v>
      </c>
      <c r="E68">
        <v>19.079999999999998</v>
      </c>
      <c r="F68">
        <v>18.04</v>
      </c>
      <c r="G68">
        <v>16.59</v>
      </c>
      <c r="H68">
        <v>15.09</v>
      </c>
      <c r="I68">
        <v>17.649999999999999</v>
      </c>
      <c r="J68">
        <v>17.95</v>
      </c>
      <c r="K68">
        <v>19.38</v>
      </c>
      <c r="L68">
        <v>15.83</v>
      </c>
      <c r="M68">
        <v>16.690000000000001</v>
      </c>
      <c r="N68">
        <v>19</v>
      </c>
      <c r="O68">
        <v>16.89</v>
      </c>
      <c r="P68">
        <v>21.13</v>
      </c>
      <c r="Q68">
        <v>21.62</v>
      </c>
      <c r="R68">
        <v>20.68</v>
      </c>
      <c r="S68">
        <v>22.01</v>
      </c>
      <c r="T68">
        <v>21.55</v>
      </c>
      <c r="U68">
        <v>23.67</v>
      </c>
      <c r="V68">
        <v>23.1</v>
      </c>
    </row>
    <row r="69" spans="1:23" x14ac:dyDescent="0.25">
      <c r="A69" s="5" t="s">
        <v>159</v>
      </c>
      <c r="B69" s="5" t="s">
        <v>160</v>
      </c>
      <c r="C69">
        <v>1148.3</v>
      </c>
      <c r="D69">
        <v>1254.8</v>
      </c>
      <c r="E69">
        <v>1054.5899999999999</v>
      </c>
      <c r="F69">
        <v>923.98</v>
      </c>
      <c r="G69">
        <v>1116.68</v>
      </c>
      <c r="H69">
        <v>723.52</v>
      </c>
      <c r="I69">
        <v>1002.96</v>
      </c>
      <c r="J69">
        <v>402.84</v>
      </c>
      <c r="K69">
        <v>505.89</v>
      </c>
      <c r="L69">
        <v>546.30999999999995</v>
      </c>
      <c r="M69">
        <v>71.849999999999994</v>
      </c>
      <c r="N69">
        <v>1592.95</v>
      </c>
      <c r="O69">
        <v>2233.7600000000002</v>
      </c>
      <c r="P69">
        <v>1190.1600000000001</v>
      </c>
      <c r="Q69">
        <v>614.62</v>
      </c>
      <c r="R69">
        <v>-533.16</v>
      </c>
      <c r="S69">
        <v>182.44</v>
      </c>
      <c r="T69">
        <v>240.64</v>
      </c>
      <c r="U69">
        <v>203.55</v>
      </c>
      <c r="V69">
        <v>305.36</v>
      </c>
    </row>
    <row r="70" spans="1:23" x14ac:dyDescent="0.25">
      <c r="A70" s="5" t="s">
        <v>161</v>
      </c>
      <c r="B70" s="5" t="s">
        <v>162</v>
      </c>
      <c r="C70">
        <v>2113.46</v>
      </c>
      <c r="D70">
        <v>2178.0700000000002</v>
      </c>
      <c r="E70">
        <v>2514.36</v>
      </c>
      <c r="F70">
        <v>2595.84</v>
      </c>
      <c r="G70">
        <v>2576.41</v>
      </c>
      <c r="H70">
        <v>2375.9899999999998</v>
      </c>
      <c r="I70">
        <v>2162.27</v>
      </c>
      <c r="J70">
        <v>2157.2800000000002</v>
      </c>
      <c r="K70">
        <v>2142.13</v>
      </c>
      <c r="L70">
        <v>2279.61</v>
      </c>
      <c r="M70">
        <v>2221.29</v>
      </c>
      <c r="N70">
        <v>1891.63</v>
      </c>
      <c r="O70">
        <v>1994.03</v>
      </c>
      <c r="P70">
        <v>1827.74</v>
      </c>
      <c r="Q70">
        <v>1497.63</v>
      </c>
      <c r="R70">
        <v>1071.42</v>
      </c>
      <c r="S70">
        <v>612.11</v>
      </c>
      <c r="T70">
        <v>485.17</v>
      </c>
      <c r="U70">
        <v>471.43</v>
      </c>
      <c r="V70">
        <v>539.66999999999996</v>
      </c>
    </row>
    <row r="71" spans="1:23" x14ac:dyDescent="0.25">
      <c r="A71" s="5" t="s">
        <v>163</v>
      </c>
      <c r="B71" s="5" t="s">
        <v>164</v>
      </c>
      <c r="C71">
        <v>0.25</v>
      </c>
      <c r="D71">
        <v>0.25</v>
      </c>
      <c r="E71">
        <v>0.25</v>
      </c>
      <c r="F71">
        <v>0.21</v>
      </c>
      <c r="G71">
        <v>0.25</v>
      </c>
      <c r="H71">
        <v>0.24</v>
      </c>
      <c r="I71">
        <v>0.28000000000000003</v>
      </c>
      <c r="J71">
        <v>0.27</v>
      </c>
      <c r="K71">
        <v>0.24</v>
      </c>
      <c r="L71">
        <v>0.23</v>
      </c>
      <c r="M71">
        <v>0.23</v>
      </c>
      <c r="N71">
        <v>0.43</v>
      </c>
      <c r="O71">
        <v>0.31</v>
      </c>
      <c r="P71">
        <v>0.65</v>
      </c>
      <c r="Q71">
        <v>0.56999999999999995</v>
      </c>
      <c r="R71">
        <v>0.64</v>
      </c>
      <c r="S71">
        <v>0.59</v>
      </c>
      <c r="T71">
        <v>0.93</v>
      </c>
      <c r="U71">
        <v>1.02</v>
      </c>
      <c r="V71">
        <v>1.1100000000000001</v>
      </c>
    </row>
    <row r="72" spans="1:23" x14ac:dyDescent="0.25">
      <c r="A72" s="5" t="s">
        <v>165</v>
      </c>
      <c r="B72" s="5" t="s">
        <v>166</v>
      </c>
      <c r="C72">
        <v>78.459999999999994</v>
      </c>
      <c r="D72">
        <v>79.290000000000006</v>
      </c>
      <c r="E72">
        <v>80.92</v>
      </c>
      <c r="F72">
        <v>81.96</v>
      </c>
      <c r="G72">
        <v>83.41</v>
      </c>
      <c r="H72">
        <v>84.91</v>
      </c>
      <c r="I72">
        <v>82.35</v>
      </c>
      <c r="J72">
        <v>82.06</v>
      </c>
      <c r="K72">
        <v>80.62</v>
      </c>
      <c r="L72">
        <v>84.17</v>
      </c>
      <c r="M72">
        <v>83.31</v>
      </c>
      <c r="N72">
        <v>81.010000000000005</v>
      </c>
      <c r="O72">
        <v>83.11</v>
      </c>
      <c r="P72">
        <v>78.87</v>
      </c>
      <c r="Q72">
        <v>78.38</v>
      </c>
      <c r="R72">
        <v>79.319999999999993</v>
      </c>
      <c r="S72">
        <v>77.989999999999995</v>
      </c>
      <c r="T72">
        <v>78.45</v>
      </c>
      <c r="U72">
        <v>76.33</v>
      </c>
      <c r="V72">
        <v>76.900000000000006</v>
      </c>
    </row>
    <row r="73" spans="1:23" x14ac:dyDescent="0.25">
      <c r="A73" s="5" t="s">
        <v>167</v>
      </c>
      <c r="B73" s="5" t="s">
        <v>168</v>
      </c>
      <c r="C73">
        <v>2.83</v>
      </c>
      <c r="D73">
        <v>3.19</v>
      </c>
      <c r="E73">
        <v>2.66</v>
      </c>
      <c r="F73">
        <v>1.9</v>
      </c>
      <c r="G73">
        <v>2.82</v>
      </c>
      <c r="H73">
        <v>1.73</v>
      </c>
      <c r="I73">
        <v>2.77</v>
      </c>
      <c r="J73">
        <v>1.08</v>
      </c>
      <c r="K73">
        <v>1.2</v>
      </c>
      <c r="L73">
        <v>1.25</v>
      </c>
      <c r="M73">
        <v>0.17</v>
      </c>
      <c r="N73">
        <v>6.88</v>
      </c>
      <c r="O73">
        <v>6.91</v>
      </c>
      <c r="P73">
        <v>7.72</v>
      </c>
      <c r="Q73">
        <v>3.47</v>
      </c>
      <c r="R73">
        <v>-3.41</v>
      </c>
      <c r="S73">
        <v>1.07</v>
      </c>
      <c r="T73">
        <v>2.23</v>
      </c>
      <c r="U73">
        <v>2.0699999999999998</v>
      </c>
      <c r="V73">
        <v>3.39</v>
      </c>
    </row>
    <row r="74" spans="1:23" x14ac:dyDescent="0.25">
      <c r="A74" s="5" t="s">
        <v>169</v>
      </c>
      <c r="B74" s="5" t="s">
        <v>170</v>
      </c>
      <c r="C74">
        <v>6.44</v>
      </c>
      <c r="D74">
        <v>6.72</v>
      </c>
      <c r="E74">
        <v>7.74</v>
      </c>
      <c r="F74">
        <v>6.58</v>
      </c>
      <c r="G74">
        <v>7.85</v>
      </c>
      <c r="H74">
        <v>6.9</v>
      </c>
      <c r="I74">
        <v>7.39</v>
      </c>
      <c r="J74">
        <v>6.79</v>
      </c>
      <c r="K74">
        <v>6.05</v>
      </c>
      <c r="L74">
        <v>5.9</v>
      </c>
      <c r="M74">
        <v>5.95</v>
      </c>
      <c r="N74">
        <v>9.65</v>
      </c>
      <c r="O74">
        <v>7.37</v>
      </c>
      <c r="P74">
        <v>15.53</v>
      </c>
      <c r="Q74">
        <v>10.59</v>
      </c>
      <c r="R74">
        <v>8.11</v>
      </c>
      <c r="S74">
        <v>4.37</v>
      </c>
      <c r="T74">
        <v>5.55</v>
      </c>
      <c r="U74">
        <v>6.36</v>
      </c>
      <c r="V74">
        <v>7.54</v>
      </c>
    </row>
    <row r="75" spans="1:23" x14ac:dyDescent="0.25">
      <c r="A75" s="5" t="s">
        <v>171</v>
      </c>
      <c r="B75" s="5" t="s">
        <v>172</v>
      </c>
      <c r="C75">
        <v>56.1</v>
      </c>
      <c r="D75">
        <v>54.39</v>
      </c>
      <c r="E75">
        <v>52.06</v>
      </c>
      <c r="F75">
        <v>52.85</v>
      </c>
      <c r="G75">
        <v>63.02</v>
      </c>
      <c r="H75">
        <v>55.05</v>
      </c>
      <c r="I75">
        <v>52.53</v>
      </c>
      <c r="J75">
        <v>54.9</v>
      </c>
      <c r="K75">
        <v>53.93</v>
      </c>
      <c r="L75">
        <v>52.34</v>
      </c>
      <c r="M75">
        <v>48.94</v>
      </c>
      <c r="N75">
        <v>36.25</v>
      </c>
      <c r="O75">
        <v>28.75</v>
      </c>
      <c r="P75">
        <v>55.05</v>
      </c>
      <c r="Q75">
        <v>49.49</v>
      </c>
      <c r="R75">
        <v>41.58</v>
      </c>
      <c r="S75">
        <v>47.45</v>
      </c>
      <c r="T75">
        <v>42.25</v>
      </c>
      <c r="U75">
        <v>41.39</v>
      </c>
      <c r="V75">
        <v>41.48</v>
      </c>
    </row>
    <row r="76" spans="1:23" x14ac:dyDescent="0.25">
      <c r="A76" s="5" t="s">
        <v>173</v>
      </c>
      <c r="B76" s="5" t="s">
        <v>174</v>
      </c>
      <c r="C76">
        <v>112.46</v>
      </c>
      <c r="D76">
        <v>118.52</v>
      </c>
      <c r="E76">
        <v>104.93</v>
      </c>
      <c r="F76">
        <v>95.59</v>
      </c>
      <c r="G76">
        <v>96.71</v>
      </c>
      <c r="H76">
        <v>84.41</v>
      </c>
      <c r="I76">
        <v>92.37</v>
      </c>
      <c r="J76">
        <v>118.04</v>
      </c>
      <c r="K76">
        <v>120.48</v>
      </c>
      <c r="L76">
        <v>137.51</v>
      </c>
      <c r="M76">
        <v>126.43</v>
      </c>
      <c r="N76">
        <v>123.64</v>
      </c>
      <c r="O76">
        <v>103.58</v>
      </c>
      <c r="P76">
        <v>89.3</v>
      </c>
      <c r="Q76">
        <v>107.46</v>
      </c>
      <c r="R76">
        <v>134.30000000000001</v>
      </c>
      <c r="S76">
        <v>123.29</v>
      </c>
      <c r="T76">
        <v>113.36</v>
      </c>
      <c r="U76">
        <v>96.5</v>
      </c>
      <c r="V76">
        <v>111.74</v>
      </c>
    </row>
    <row r="77" spans="1:23" x14ac:dyDescent="0.25">
      <c r="A77" s="5" t="s">
        <v>175</v>
      </c>
      <c r="B77" s="5" t="s">
        <v>176</v>
      </c>
      <c r="C77">
        <v>960.35279999999989</v>
      </c>
      <c r="D77">
        <v>1067.4996000000001</v>
      </c>
      <c r="E77">
        <v>1744.1117999999999</v>
      </c>
      <c r="F77">
        <v>1845.306</v>
      </c>
      <c r="G77">
        <v>1841.616</v>
      </c>
      <c r="H77">
        <v>1403.7624000000001</v>
      </c>
      <c r="I77">
        <v>1833.75</v>
      </c>
      <c r="J77">
        <v>1065</v>
      </c>
      <c r="K77">
        <v>864.37500000000011</v>
      </c>
      <c r="L77">
        <v>1441.875</v>
      </c>
      <c r="M77">
        <v>1441.875</v>
      </c>
      <c r="N77">
        <v>325</v>
      </c>
      <c r="O77">
        <v>799.2</v>
      </c>
      <c r="P77">
        <v>1177.9639999999999</v>
      </c>
      <c r="Q77">
        <v>962.62400000000002</v>
      </c>
      <c r="R77">
        <v>481.77</v>
      </c>
      <c r="S77">
        <v>504.48200000000003</v>
      </c>
      <c r="T77">
        <v>152.24299999999999</v>
      </c>
      <c r="U77">
        <v>217.62</v>
      </c>
      <c r="V77">
        <v>209.25</v>
      </c>
    </row>
    <row r="78" spans="1:23" x14ac:dyDescent="0.25">
      <c r="A78" s="5" t="s">
        <v>177</v>
      </c>
      <c r="B78" s="5" t="s">
        <v>178</v>
      </c>
      <c r="C78">
        <v>0</v>
      </c>
      <c r="D78">
        <v>0</v>
      </c>
      <c r="E78">
        <v>0</v>
      </c>
      <c r="F78">
        <v>-10.5</v>
      </c>
      <c r="G78">
        <v>0</v>
      </c>
      <c r="H78">
        <v>-0.41999999999998749</v>
      </c>
      <c r="I78">
        <v>0</v>
      </c>
      <c r="J78">
        <v>0</v>
      </c>
      <c r="K78">
        <v>0</v>
      </c>
      <c r="L78">
        <v>0</v>
      </c>
      <c r="M78">
        <v>-62.5</v>
      </c>
      <c r="N78">
        <v>-5</v>
      </c>
      <c r="O78">
        <v>-4.4000000000000057</v>
      </c>
      <c r="P78">
        <v>0.1000000000000085</v>
      </c>
      <c r="Q78">
        <v>-14.7</v>
      </c>
      <c r="R78">
        <v>-1.2999999999999969</v>
      </c>
      <c r="S78">
        <v>-36</v>
      </c>
      <c r="T78">
        <v>-7.9000000000000057</v>
      </c>
      <c r="U78">
        <v>0</v>
      </c>
      <c r="V78">
        <v>0</v>
      </c>
    </row>
    <row r="79" spans="1:23" x14ac:dyDescent="0.25">
      <c r="A79" s="5" t="s">
        <v>179</v>
      </c>
      <c r="B79" s="5" t="s">
        <v>180</v>
      </c>
      <c r="C79">
        <v>4.3</v>
      </c>
      <c r="D79">
        <v>4.68</v>
      </c>
      <c r="E79">
        <v>13.86</v>
      </c>
      <c r="F79">
        <v>6.67</v>
      </c>
      <c r="G79">
        <v>6.73</v>
      </c>
      <c r="H79">
        <v>-9.67</v>
      </c>
      <c r="I79">
        <v>-0.6</v>
      </c>
      <c r="J79">
        <v>8.66</v>
      </c>
      <c r="K79">
        <v>9.69</v>
      </c>
      <c r="L79">
        <v>5.8</v>
      </c>
      <c r="M79">
        <v>-47.76</v>
      </c>
      <c r="N79">
        <v>25.39</v>
      </c>
      <c r="O79">
        <v>13.32</v>
      </c>
      <c r="P79">
        <v>18.45</v>
      </c>
      <c r="Q79">
        <v>-1.71</v>
      </c>
      <c r="R79">
        <v>7.35</v>
      </c>
      <c r="S79">
        <v>-38.04</v>
      </c>
      <c r="T79">
        <v>-13.96</v>
      </c>
      <c r="U79">
        <v>-1.76</v>
      </c>
      <c r="V79">
        <v>6.57</v>
      </c>
    </row>
    <row r="80" spans="1:23" x14ac:dyDescent="0.25">
      <c r="A80" s="5" t="s">
        <v>181</v>
      </c>
      <c r="B80" s="5" t="s">
        <v>182</v>
      </c>
      <c r="C80">
        <v>7.61</v>
      </c>
      <c r="D80">
        <v>8.4</v>
      </c>
      <c r="E80">
        <v>9.09</v>
      </c>
      <c r="F80">
        <v>1.24</v>
      </c>
      <c r="G80">
        <v>-1.18</v>
      </c>
      <c r="H80">
        <v>-0.54</v>
      </c>
      <c r="I80">
        <v>5.92</v>
      </c>
      <c r="J80">
        <v>8.0500000000000007</v>
      </c>
      <c r="K80">
        <v>-10.76</v>
      </c>
      <c r="L80">
        <v>-5.52</v>
      </c>
      <c r="M80">
        <v>-3.02</v>
      </c>
      <c r="N80">
        <v>19.05</v>
      </c>
      <c r="O80">
        <v>10.02</v>
      </c>
      <c r="P80">
        <v>8.0299999999999994</v>
      </c>
      <c r="Q80">
        <v>-10.8</v>
      </c>
      <c r="R80">
        <v>-14.88</v>
      </c>
      <c r="S80">
        <v>-17.920000000000002</v>
      </c>
      <c r="T80">
        <v>-3.05</v>
      </c>
      <c r="U80" t="s">
        <v>67</v>
      </c>
      <c r="V80" t="s">
        <v>67</v>
      </c>
    </row>
    <row r="81" spans="1:23" x14ac:dyDescent="0.25">
      <c r="A81" s="5" t="s">
        <v>183</v>
      </c>
      <c r="B81" s="5" t="s">
        <v>184</v>
      </c>
      <c r="C81">
        <v>7.25</v>
      </c>
      <c r="D81">
        <v>4.45</v>
      </c>
      <c r="E81">
        <v>3.4</v>
      </c>
      <c r="F81">
        <v>2.36</v>
      </c>
      <c r="G81">
        <v>2.96</v>
      </c>
      <c r="H81">
        <v>2.78</v>
      </c>
      <c r="I81">
        <v>-4.84</v>
      </c>
      <c r="J81">
        <v>0.36</v>
      </c>
      <c r="K81">
        <v>1.29</v>
      </c>
      <c r="L81">
        <v>3.04</v>
      </c>
      <c r="M81">
        <v>1.54</v>
      </c>
      <c r="N81">
        <v>12.56</v>
      </c>
      <c r="O81">
        <v>-0.13</v>
      </c>
      <c r="P81">
        <v>-5.58</v>
      </c>
      <c r="Q81">
        <v>-9.6199999999999992</v>
      </c>
      <c r="R81">
        <v>-7.97</v>
      </c>
      <c r="S81" t="s">
        <v>67</v>
      </c>
      <c r="T81" t="s">
        <v>67</v>
      </c>
      <c r="U81" t="s">
        <v>67</v>
      </c>
      <c r="V81" t="s">
        <v>67</v>
      </c>
    </row>
    <row r="82" spans="1:23" x14ac:dyDescent="0.25">
      <c r="A82" s="5" t="s">
        <v>185</v>
      </c>
      <c r="B82" s="5" t="s">
        <v>186</v>
      </c>
      <c r="C82">
        <v>5.01</v>
      </c>
      <c r="D82">
        <v>-0.19</v>
      </c>
      <c r="E82">
        <v>1.88</v>
      </c>
      <c r="F82">
        <v>1.82</v>
      </c>
      <c r="G82">
        <v>3</v>
      </c>
      <c r="H82">
        <v>2.16</v>
      </c>
      <c r="I82">
        <v>3.86</v>
      </c>
      <c r="J82">
        <v>0.12</v>
      </c>
      <c r="K82">
        <v>-2.15</v>
      </c>
      <c r="L82">
        <v>-3.29</v>
      </c>
      <c r="M82">
        <v>-3.21</v>
      </c>
      <c r="N82" t="s">
        <v>67</v>
      </c>
      <c r="O82" t="s">
        <v>67</v>
      </c>
      <c r="P82" t="s">
        <v>67</v>
      </c>
      <c r="Q82" t="s">
        <v>67</v>
      </c>
      <c r="R82" t="s">
        <v>67</v>
      </c>
      <c r="S82" t="s">
        <v>67</v>
      </c>
      <c r="T82" t="s">
        <v>67</v>
      </c>
      <c r="U82" t="s">
        <v>67</v>
      </c>
      <c r="V82" t="s">
        <v>67</v>
      </c>
    </row>
    <row r="83" spans="1:23" x14ac:dyDescent="0.25">
      <c r="A83" s="5" t="s">
        <v>187</v>
      </c>
      <c r="B83" s="5" t="s">
        <v>188</v>
      </c>
      <c r="C83">
        <v>-4.55</v>
      </c>
      <c r="D83">
        <v>24.55</v>
      </c>
      <c r="E83">
        <v>29.95</v>
      </c>
      <c r="F83">
        <v>-11.74</v>
      </c>
      <c r="G83">
        <v>64.73</v>
      </c>
      <c r="H83">
        <v>-34.840000000000003</v>
      </c>
      <c r="I83">
        <v>147.47999999999999</v>
      </c>
      <c r="J83">
        <v>-13.47</v>
      </c>
      <c r="K83">
        <v>1.58</v>
      </c>
      <c r="L83">
        <v>704.46</v>
      </c>
      <c r="M83">
        <v>-97.64</v>
      </c>
      <c r="N83">
        <v>-10.58</v>
      </c>
      <c r="O83">
        <v>112.69</v>
      </c>
      <c r="P83">
        <v>129.36000000000001</v>
      </c>
      <c r="Q83">
        <v>-213.31</v>
      </c>
      <c r="R83">
        <v>-413.72</v>
      </c>
      <c r="S83">
        <v>-53.02</v>
      </c>
      <c r="T83">
        <v>1.72</v>
      </c>
      <c r="U83">
        <v>-34.51</v>
      </c>
      <c r="V83">
        <v>37.39</v>
      </c>
    </row>
    <row r="84" spans="1:23" x14ac:dyDescent="0.25">
      <c r="A84" s="5" t="s">
        <v>189</v>
      </c>
      <c r="B84" s="5" t="s">
        <v>190</v>
      </c>
      <c r="C84">
        <v>16.649999999999999</v>
      </c>
      <c r="D84">
        <v>14.25</v>
      </c>
      <c r="E84">
        <v>27.65</v>
      </c>
      <c r="F84">
        <v>6.05</v>
      </c>
      <c r="G84">
        <v>59.12</v>
      </c>
      <c r="H84">
        <v>33.06</v>
      </c>
      <c r="I84">
        <v>45.2</v>
      </c>
      <c r="J84">
        <v>230.86</v>
      </c>
      <c r="K84">
        <v>202.8</v>
      </c>
      <c r="L84">
        <v>198.75</v>
      </c>
      <c r="M84">
        <v>1.49</v>
      </c>
      <c r="N84">
        <v>77.16</v>
      </c>
      <c r="O84">
        <v>9.58</v>
      </c>
      <c r="P84">
        <v>-165.89</v>
      </c>
      <c r="Q84">
        <v>-226.68</v>
      </c>
      <c r="R84">
        <v>-155.01</v>
      </c>
      <c r="S84">
        <v>-28.6</v>
      </c>
      <c r="T84">
        <v>1.53</v>
      </c>
      <c r="U84" t="s">
        <v>67</v>
      </c>
      <c r="V84" t="s">
        <v>67</v>
      </c>
    </row>
    <row r="85" spans="1:23" x14ac:dyDescent="0.25">
      <c r="A85" s="5" t="s">
        <v>191</v>
      </c>
      <c r="B85" s="5" t="s">
        <v>192</v>
      </c>
      <c r="C85">
        <v>20.59</v>
      </c>
      <c r="D85">
        <v>14.53</v>
      </c>
      <c r="E85">
        <v>39.119999999999997</v>
      </c>
      <c r="F85">
        <v>30.43</v>
      </c>
      <c r="G85">
        <v>33.1</v>
      </c>
      <c r="H85">
        <v>161.04</v>
      </c>
      <c r="I85">
        <v>148.47999999999999</v>
      </c>
      <c r="J85">
        <v>116.87</v>
      </c>
      <c r="K85">
        <v>142.1</v>
      </c>
      <c r="L85">
        <v>167.66</v>
      </c>
      <c r="M85">
        <v>-15.9</v>
      </c>
      <c r="N85">
        <v>-79.11</v>
      </c>
      <c r="O85">
        <v>-87.6</v>
      </c>
      <c r="P85">
        <v>-109.79</v>
      </c>
      <c r="Q85">
        <v>-142.57</v>
      </c>
      <c r="R85">
        <v>-92.43</v>
      </c>
      <c r="S85" t="s">
        <v>67</v>
      </c>
      <c r="T85" t="s">
        <v>67</v>
      </c>
      <c r="U85" t="s">
        <v>67</v>
      </c>
      <c r="V85" t="s">
        <v>67</v>
      </c>
    </row>
    <row r="86" spans="1:23" x14ac:dyDescent="0.25">
      <c r="A86" s="5" t="s">
        <v>193</v>
      </c>
      <c r="B86" s="5" t="s">
        <v>194</v>
      </c>
      <c r="C86">
        <v>90.82</v>
      </c>
      <c r="D86">
        <v>81.510000000000005</v>
      </c>
      <c r="E86">
        <v>77.989999999999995</v>
      </c>
      <c r="F86">
        <v>86.27</v>
      </c>
      <c r="G86">
        <v>100.38</v>
      </c>
      <c r="H86">
        <v>72.569999999999993</v>
      </c>
      <c r="I86">
        <v>34.68</v>
      </c>
      <c r="J86">
        <v>14.63</v>
      </c>
      <c r="K86">
        <v>16.149999999999999</v>
      </c>
      <c r="L86">
        <v>12.54</v>
      </c>
      <c r="M86">
        <v>-54.16</v>
      </c>
      <c r="N86" t="s">
        <v>67</v>
      </c>
      <c r="O86" t="s">
        <v>67</v>
      </c>
      <c r="P86" t="s">
        <v>67</v>
      </c>
      <c r="Q86" t="s">
        <v>67</v>
      </c>
      <c r="R86" t="s">
        <v>67</v>
      </c>
      <c r="S86" t="s">
        <v>67</v>
      </c>
      <c r="T86" t="s">
        <v>67</v>
      </c>
      <c r="U86" t="s">
        <v>67</v>
      </c>
      <c r="V86" t="s">
        <v>67</v>
      </c>
    </row>
    <row r="87" spans="1:23" x14ac:dyDescent="0.25">
      <c r="A87" s="5" t="s">
        <v>195</v>
      </c>
      <c r="B87" s="5" t="s">
        <v>196</v>
      </c>
      <c r="C87">
        <v>0.56999999999999995</v>
      </c>
      <c r="D87">
        <v>0.64</v>
      </c>
      <c r="E87">
        <v>0.5</v>
      </c>
      <c r="F87">
        <v>0.79</v>
      </c>
      <c r="G87">
        <v>0.54</v>
      </c>
      <c r="H87">
        <v>0.14000000000000001</v>
      </c>
      <c r="I87">
        <v>0.09</v>
      </c>
      <c r="J87">
        <v>0.24</v>
      </c>
      <c r="K87">
        <v>0.12</v>
      </c>
      <c r="L87">
        <v>0.15</v>
      </c>
      <c r="M87">
        <v>-10.01</v>
      </c>
      <c r="N87">
        <v>-0.03</v>
      </c>
      <c r="O87">
        <v>-7.0000000000000007E-2</v>
      </c>
      <c r="P87">
        <v>-0.12</v>
      </c>
      <c r="Q87">
        <v>-0.14000000000000001</v>
      </c>
      <c r="R87" t="s">
        <v>67</v>
      </c>
      <c r="S87" t="s">
        <v>67</v>
      </c>
      <c r="T87" t="s">
        <v>67</v>
      </c>
      <c r="U87" t="s">
        <v>67</v>
      </c>
      <c r="V87" t="s">
        <v>67</v>
      </c>
    </row>
    <row r="88" spans="1:23" x14ac:dyDescent="0.25">
      <c r="A88" s="5" t="s">
        <v>197</v>
      </c>
      <c r="B88" s="5" t="s">
        <v>198</v>
      </c>
      <c r="C88">
        <v>1.21</v>
      </c>
      <c r="D88">
        <v>-9.32</v>
      </c>
      <c r="E88">
        <v>10.28</v>
      </c>
      <c r="F88">
        <v>7.48</v>
      </c>
      <c r="G88">
        <v>15.74</v>
      </c>
      <c r="H88">
        <v>-0.75</v>
      </c>
      <c r="I88">
        <v>-0.37</v>
      </c>
      <c r="J88">
        <v>9.43</v>
      </c>
      <c r="K88">
        <v>3.08</v>
      </c>
      <c r="L88">
        <v>8.58</v>
      </c>
      <c r="M88">
        <v>-38.659999999999997</v>
      </c>
      <c r="N88">
        <v>18.95</v>
      </c>
      <c r="O88">
        <v>23.63</v>
      </c>
      <c r="P88">
        <v>44.55</v>
      </c>
      <c r="Q88">
        <v>37.4</v>
      </c>
      <c r="R88">
        <v>87.91</v>
      </c>
      <c r="S88">
        <v>-21.82</v>
      </c>
      <c r="T88">
        <v>-11.45</v>
      </c>
      <c r="U88">
        <v>-14.18</v>
      </c>
      <c r="V88">
        <v>2.95</v>
      </c>
    </row>
    <row r="89" spans="1:23" x14ac:dyDescent="0.25">
      <c r="A89" s="5" t="s">
        <v>199</v>
      </c>
      <c r="B89" s="5" t="s">
        <v>200</v>
      </c>
      <c r="C89">
        <v>0.72</v>
      </c>
      <c r="D89">
        <v>2.81</v>
      </c>
      <c r="E89">
        <v>11.17</v>
      </c>
      <c r="F89">
        <v>7.49</v>
      </c>
      <c r="G89">
        <v>4.87</v>
      </c>
      <c r="H89">
        <v>2.77</v>
      </c>
      <c r="I89">
        <v>4.05</v>
      </c>
      <c r="J89">
        <v>7.03</v>
      </c>
      <c r="K89">
        <v>-9</v>
      </c>
      <c r="L89">
        <v>-3.71</v>
      </c>
      <c r="M89">
        <v>1.31</v>
      </c>
      <c r="N89">
        <v>29.04</v>
      </c>
      <c r="O89">
        <v>35.19</v>
      </c>
      <c r="P89">
        <v>56.62</v>
      </c>
      <c r="Q89">
        <v>34.5</v>
      </c>
      <c r="R89">
        <v>18.21</v>
      </c>
      <c r="S89">
        <v>-15.82</v>
      </c>
      <c r="T89">
        <v>-7.56</v>
      </c>
      <c r="U89" t="s">
        <v>67</v>
      </c>
      <c r="V89" t="s">
        <v>67</v>
      </c>
    </row>
    <row r="90" spans="1:23" x14ac:dyDescent="0.25">
      <c r="A90" s="5" t="s">
        <v>201</v>
      </c>
      <c r="B90" s="5" t="s">
        <v>202</v>
      </c>
      <c r="C90">
        <v>5.08</v>
      </c>
      <c r="D90">
        <v>4.6900000000000004</v>
      </c>
      <c r="E90">
        <v>6.48</v>
      </c>
      <c r="F90">
        <v>6.31</v>
      </c>
      <c r="G90">
        <v>5.43</v>
      </c>
      <c r="H90">
        <v>3.99</v>
      </c>
      <c r="I90">
        <v>-3.59</v>
      </c>
      <c r="J90">
        <v>0.28000000000000003</v>
      </c>
      <c r="K90">
        <v>3.12</v>
      </c>
      <c r="L90">
        <v>11.41</v>
      </c>
      <c r="M90">
        <v>17.170000000000002</v>
      </c>
      <c r="N90">
        <v>42.49</v>
      </c>
      <c r="O90">
        <v>34.33</v>
      </c>
      <c r="P90">
        <v>27.32</v>
      </c>
      <c r="Q90">
        <v>15.57</v>
      </c>
      <c r="R90">
        <v>8.68</v>
      </c>
      <c r="S90" t="s">
        <v>67</v>
      </c>
      <c r="T90" t="s">
        <v>67</v>
      </c>
      <c r="U90" t="s">
        <v>67</v>
      </c>
      <c r="V90" t="s">
        <v>67</v>
      </c>
    </row>
    <row r="91" spans="1:23" x14ac:dyDescent="0.25">
      <c r="A91" s="5" t="s">
        <v>203</v>
      </c>
      <c r="B91" s="5" t="s">
        <v>204</v>
      </c>
      <c r="C91">
        <v>4.54</v>
      </c>
      <c r="D91">
        <v>0.55000000000000004</v>
      </c>
      <c r="E91">
        <v>3.38</v>
      </c>
      <c r="F91">
        <v>4.71</v>
      </c>
      <c r="G91">
        <v>8.42</v>
      </c>
      <c r="H91">
        <v>10.58</v>
      </c>
      <c r="I91">
        <v>19.45</v>
      </c>
      <c r="J91">
        <v>17.3</v>
      </c>
      <c r="K91">
        <v>15.22</v>
      </c>
      <c r="L91">
        <v>13.49</v>
      </c>
      <c r="M91">
        <v>12.93</v>
      </c>
      <c r="N91" t="s">
        <v>67</v>
      </c>
      <c r="O91" t="s">
        <v>67</v>
      </c>
      <c r="P91" t="s">
        <v>67</v>
      </c>
      <c r="Q91" t="s">
        <v>67</v>
      </c>
      <c r="R91" t="s">
        <v>67</v>
      </c>
      <c r="S91" t="s">
        <v>67</v>
      </c>
      <c r="T91" t="s">
        <v>67</v>
      </c>
      <c r="U91" t="s">
        <v>67</v>
      </c>
      <c r="V91" t="s">
        <v>67</v>
      </c>
    </row>
    <row r="92" spans="1:23" x14ac:dyDescent="0.25">
      <c r="A92" s="5" t="s">
        <v>205</v>
      </c>
      <c r="B92" s="5" t="s">
        <v>206</v>
      </c>
      <c r="C92">
        <v>-10.039999999999999</v>
      </c>
      <c r="D92">
        <v>-38.79</v>
      </c>
      <c r="E92">
        <v>-5.48</v>
      </c>
      <c r="F92">
        <v>-5.0999999999999996</v>
      </c>
      <c r="G92">
        <v>31.19</v>
      </c>
      <c r="H92">
        <v>-23.62</v>
      </c>
      <c r="I92">
        <v>72.180000000000007</v>
      </c>
      <c r="J92">
        <v>23.21</v>
      </c>
      <c r="K92">
        <v>-40.049999999999997</v>
      </c>
      <c r="L92" t="s">
        <v>67</v>
      </c>
      <c r="M92">
        <v>195.77</v>
      </c>
      <c r="N92">
        <v>-60.96</v>
      </c>
      <c r="O92">
        <v>-34.64</v>
      </c>
      <c r="P92">
        <v>22.48</v>
      </c>
      <c r="Q92">
        <v>74.42</v>
      </c>
      <c r="R92">
        <v>-5.73</v>
      </c>
      <c r="S92">
        <v>111.72</v>
      </c>
      <c r="T92">
        <v>-38.72</v>
      </c>
      <c r="U92">
        <v>4</v>
      </c>
      <c r="V92">
        <v>5.04</v>
      </c>
    </row>
    <row r="93" spans="1:23" x14ac:dyDescent="0.25">
      <c r="A93" s="5" t="s">
        <v>207</v>
      </c>
      <c r="B93" s="5" t="s">
        <v>208</v>
      </c>
      <c r="C93">
        <v>-18.100000000000001</v>
      </c>
      <c r="D93">
        <v>-16.46</v>
      </c>
      <c r="E93">
        <v>6.87</v>
      </c>
      <c r="F93">
        <v>0.82</v>
      </c>
      <c r="G93">
        <v>26.58</v>
      </c>
      <c r="H93">
        <v>23.92</v>
      </c>
      <c r="I93">
        <v>18.45</v>
      </c>
      <c r="J93">
        <v>-5.61</v>
      </c>
      <c r="K93">
        <v>51.91</v>
      </c>
      <c r="L93">
        <v>44.94</v>
      </c>
      <c r="M93">
        <v>33.39</v>
      </c>
      <c r="N93">
        <v>-24.37</v>
      </c>
      <c r="O93">
        <v>20.75</v>
      </c>
      <c r="P93">
        <v>30.39</v>
      </c>
      <c r="Q93">
        <v>60.14</v>
      </c>
      <c r="R93">
        <v>22.42</v>
      </c>
      <c r="S93">
        <v>25.67</v>
      </c>
      <c r="T93">
        <v>-9.89</v>
      </c>
      <c r="U93" t="s">
        <v>67</v>
      </c>
      <c r="V93" t="s">
        <v>67</v>
      </c>
    </row>
    <row r="94" spans="1:23" x14ac:dyDescent="0.25">
      <c r="A94" s="5" t="s">
        <v>209</v>
      </c>
      <c r="B94" s="5" t="s">
        <v>210</v>
      </c>
      <c r="C94">
        <v>-5.64</v>
      </c>
      <c r="D94">
        <v>-8.36</v>
      </c>
      <c r="E94">
        <v>13.83</v>
      </c>
      <c r="F94">
        <v>19.57</v>
      </c>
      <c r="G94">
        <v>12.58</v>
      </c>
      <c r="H94">
        <v>6.34</v>
      </c>
      <c r="I94">
        <v>50.22</v>
      </c>
      <c r="J94">
        <v>23.59</v>
      </c>
      <c r="K94">
        <v>12.02</v>
      </c>
      <c r="L94">
        <v>24.53</v>
      </c>
      <c r="M94">
        <v>39.409999999999997</v>
      </c>
      <c r="N94">
        <v>-0.89</v>
      </c>
      <c r="O94">
        <v>33.65</v>
      </c>
      <c r="P94">
        <v>32.83</v>
      </c>
      <c r="Q94">
        <v>29.14</v>
      </c>
      <c r="R94">
        <v>15.26</v>
      </c>
      <c r="S94" t="s">
        <v>67</v>
      </c>
      <c r="T94" t="s">
        <v>67</v>
      </c>
      <c r="U94" t="s">
        <v>67</v>
      </c>
      <c r="V94" t="s">
        <v>67</v>
      </c>
    </row>
    <row r="95" spans="1:23" x14ac:dyDescent="0.25">
      <c r="A95" s="5" t="s">
        <v>211</v>
      </c>
      <c r="B95" s="5" t="s">
        <v>212</v>
      </c>
      <c r="C95">
        <v>0.35</v>
      </c>
      <c r="D95">
        <v>20.93</v>
      </c>
      <c r="E95">
        <v>18.71</v>
      </c>
      <c r="F95">
        <v>15.8</v>
      </c>
      <c r="G95">
        <v>18.559999999999999</v>
      </c>
      <c r="H95">
        <v>22.88</v>
      </c>
      <c r="I95">
        <v>24.67</v>
      </c>
      <c r="J95">
        <v>28.62</v>
      </c>
      <c r="K95">
        <v>22.43</v>
      </c>
      <c r="L95">
        <v>26.83</v>
      </c>
      <c r="M95">
        <v>27.34</v>
      </c>
      <c r="N95" t="s">
        <v>67</v>
      </c>
      <c r="O95" t="s">
        <v>67</v>
      </c>
      <c r="P95" t="s">
        <v>67</v>
      </c>
      <c r="Q95" t="s">
        <v>67</v>
      </c>
      <c r="R95" t="s">
        <v>67</v>
      </c>
      <c r="S95" t="s">
        <v>67</v>
      </c>
      <c r="T95" t="s">
        <v>67</v>
      </c>
      <c r="U95" t="s">
        <v>67</v>
      </c>
      <c r="V95" t="s">
        <v>67</v>
      </c>
    </row>
    <row r="96" spans="1:23" x14ac:dyDescent="0.25">
      <c r="A96" s="5" t="s">
        <v>213</v>
      </c>
      <c r="B96" s="5" t="s">
        <v>214</v>
      </c>
      <c r="C96">
        <v>920.7</v>
      </c>
      <c r="D96">
        <v>1159</v>
      </c>
      <c r="E96">
        <v>310.10000000000002</v>
      </c>
      <c r="F96">
        <v>-308.8</v>
      </c>
      <c r="G96">
        <v>-160.19999999999999</v>
      </c>
      <c r="H96">
        <v>-783.9</v>
      </c>
      <c r="I96">
        <v>-391.6</v>
      </c>
      <c r="J96">
        <v>768.1</v>
      </c>
      <c r="K96">
        <v>956.9</v>
      </c>
      <c r="L96">
        <v>1182</v>
      </c>
      <c r="M96">
        <v>890.2</v>
      </c>
      <c r="N96">
        <v>954.3</v>
      </c>
      <c r="O96">
        <v>170.3</v>
      </c>
      <c r="P96">
        <v>-311.2</v>
      </c>
      <c r="Q96">
        <v>178.3</v>
      </c>
      <c r="R96">
        <v>565.9</v>
      </c>
      <c r="S96">
        <v>452.2</v>
      </c>
      <c r="T96">
        <v>282.8</v>
      </c>
      <c r="U96">
        <v>-100.8</v>
      </c>
      <c r="V96">
        <v>267.7</v>
      </c>
      <c r="W96">
        <v>284.39999999999998</v>
      </c>
    </row>
  </sheetData>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L99"/>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8" customWidth="1"/>
  </cols>
  <sheetData>
    <row r="1" spans="1:12" ht="18.75" customHeight="1" x14ac:dyDescent="0.3">
      <c r="A1" s="1" t="s">
        <v>2036</v>
      </c>
      <c r="B1" s="2" t="s">
        <v>2037</v>
      </c>
      <c r="C1" s="2"/>
      <c r="D1" s="2"/>
      <c r="E1" s="2"/>
      <c r="F1" s="2" t="str">
        <f>HYPERLINK("dax-30_Stock_Data_EUR.xlsx#INDEX!A1", "Back to INDEX")</f>
        <v>Back to INDEX</v>
      </c>
      <c r="G1" s="2"/>
      <c r="H1" s="2"/>
      <c r="I1" s="2"/>
      <c r="J1" s="2"/>
      <c r="K1" s="2"/>
      <c r="L1" s="2"/>
    </row>
    <row r="2" spans="1:12" x14ac:dyDescent="0.25">
      <c r="A2" s="3"/>
      <c r="B2" s="4"/>
      <c r="C2" s="4"/>
      <c r="D2" s="4"/>
      <c r="E2" s="4"/>
      <c r="F2" s="4"/>
      <c r="G2" s="4"/>
      <c r="H2" s="4"/>
      <c r="I2" s="4"/>
      <c r="J2" s="4"/>
      <c r="K2" s="4"/>
      <c r="L2" s="4"/>
    </row>
    <row r="3" spans="1:12" x14ac:dyDescent="0.25">
      <c r="A3" s="5" t="s">
        <v>3</v>
      </c>
      <c r="C3" s="5" t="s">
        <v>4</v>
      </c>
      <c r="D3" s="5"/>
      <c r="G3" s="5" t="s">
        <v>5</v>
      </c>
      <c r="H3" s="5"/>
      <c r="J3" s="5" t="s">
        <v>6</v>
      </c>
      <c r="K3" s="5"/>
    </row>
    <row r="4" spans="1:12" x14ac:dyDescent="0.25">
      <c r="A4" s="5" t="s">
        <v>7</v>
      </c>
      <c r="B4" t="s">
        <v>307</v>
      </c>
      <c r="C4" s="5" t="s">
        <v>9</v>
      </c>
      <c r="D4" s="5"/>
      <c r="E4" t="s">
        <v>2038</v>
      </c>
      <c r="G4" t="s">
        <v>2039</v>
      </c>
      <c r="H4" t="s">
        <v>34</v>
      </c>
      <c r="J4" t="s">
        <v>2040</v>
      </c>
      <c r="L4" t="s">
        <v>2041</v>
      </c>
    </row>
    <row r="5" spans="1:12" x14ac:dyDescent="0.25">
      <c r="A5" s="5" t="s">
        <v>15</v>
      </c>
      <c r="B5" t="s">
        <v>2042</v>
      </c>
      <c r="C5" s="5" t="s">
        <v>17</v>
      </c>
      <c r="D5" s="5"/>
      <c r="E5" t="s">
        <v>2043</v>
      </c>
      <c r="G5" t="s">
        <v>2044</v>
      </c>
      <c r="H5" t="s">
        <v>40</v>
      </c>
      <c r="J5" t="s">
        <v>2045</v>
      </c>
      <c r="L5" t="s">
        <v>1210</v>
      </c>
    </row>
    <row r="6" spans="1:12" x14ac:dyDescent="0.25">
      <c r="A6" s="5" t="s">
        <v>23</v>
      </c>
      <c r="B6" t="s">
        <v>2046</v>
      </c>
      <c r="C6" s="5" t="s">
        <v>25</v>
      </c>
      <c r="D6" s="5"/>
      <c r="E6" t="s">
        <v>2047</v>
      </c>
      <c r="G6" t="s">
        <v>2048</v>
      </c>
      <c r="H6" t="s">
        <v>220</v>
      </c>
      <c r="J6" t="s">
        <v>21</v>
      </c>
      <c r="L6" t="s">
        <v>2049</v>
      </c>
    </row>
    <row r="7" spans="1:12" x14ac:dyDescent="0.25">
      <c r="A7" s="5" t="s">
        <v>29</v>
      </c>
      <c r="B7" t="s">
        <v>67</v>
      </c>
      <c r="C7" s="5" t="s">
        <v>31</v>
      </c>
      <c r="D7" s="5"/>
      <c r="E7" t="s">
        <v>2050</v>
      </c>
      <c r="G7" t="s">
        <v>2051</v>
      </c>
      <c r="H7" t="s">
        <v>20</v>
      </c>
    </row>
    <row r="8" spans="1:12" x14ac:dyDescent="0.25">
      <c r="A8" s="5" t="s">
        <v>35</v>
      </c>
      <c r="B8" t="s">
        <v>36</v>
      </c>
      <c r="C8" s="5" t="s">
        <v>37</v>
      </c>
      <c r="D8" s="5"/>
      <c r="E8" t="s">
        <v>2052</v>
      </c>
    </row>
    <row r="9" spans="1:12" x14ac:dyDescent="0.25">
      <c r="A9" s="5" t="s">
        <v>41</v>
      </c>
      <c r="B9" t="s">
        <v>42</v>
      </c>
      <c r="C9" s="5" t="s">
        <v>43</v>
      </c>
      <c r="D9" s="5"/>
      <c r="E9" t="s">
        <v>2053</v>
      </c>
    </row>
    <row r="10" spans="1:12" x14ac:dyDescent="0.25">
      <c r="A10" s="5" t="s">
        <v>45</v>
      </c>
      <c r="B10" t="s">
        <v>775</v>
      </c>
      <c r="C10" s="5" t="s">
        <v>47</v>
      </c>
      <c r="D10" s="5"/>
      <c r="E10" t="s">
        <v>2054</v>
      </c>
    </row>
    <row r="11" spans="1:12" x14ac:dyDescent="0.25">
      <c r="A11" s="5" t="s">
        <v>49</v>
      </c>
      <c r="B11" t="s">
        <v>776</v>
      </c>
    </row>
    <row r="12" spans="1:12" x14ac:dyDescent="0.25">
      <c r="A12" s="5" t="s">
        <v>51</v>
      </c>
      <c r="B12" t="s">
        <v>357</v>
      </c>
    </row>
    <row r="13" spans="1:12" x14ac:dyDescent="0.25">
      <c r="A13" s="5" t="s">
        <v>53</v>
      </c>
      <c r="B13" t="s">
        <v>2055</v>
      </c>
    </row>
    <row r="14" spans="1:12" x14ac:dyDescent="0.25">
      <c r="A14" s="5" t="s">
        <v>55</v>
      </c>
      <c r="B14" t="s">
        <v>2056</v>
      </c>
    </row>
    <row r="15" spans="1:12" x14ac:dyDescent="0.25">
      <c r="A15" s="5" t="s">
        <v>57</v>
      </c>
      <c r="B15" t="s">
        <v>2057</v>
      </c>
    </row>
    <row r="16" spans="1:12" x14ac:dyDescent="0.25">
      <c r="A16" s="5" t="s">
        <v>59</v>
      </c>
      <c r="B16" t="s">
        <v>2058</v>
      </c>
    </row>
    <row r="17" spans="1:12" x14ac:dyDescent="0.25">
      <c r="A17" s="5" t="s">
        <v>61</v>
      </c>
      <c r="B17" t="s">
        <v>2059</v>
      </c>
    </row>
    <row r="18" spans="1:12" x14ac:dyDescent="0.25">
      <c r="A18" s="3"/>
      <c r="B18" s="4"/>
      <c r="C18" s="4"/>
      <c r="D18" s="4"/>
      <c r="E18" s="4"/>
      <c r="F18" s="4"/>
      <c r="G18" s="4"/>
      <c r="H18" s="4"/>
      <c r="I18" s="4"/>
      <c r="J18" s="4"/>
      <c r="K18" s="4"/>
      <c r="L18" s="4"/>
    </row>
    <row r="19" spans="1:12" x14ac:dyDescent="0.25">
      <c r="A19" s="5" t="s">
        <v>2060</v>
      </c>
      <c r="B19" s="5" t="s">
        <v>2061</v>
      </c>
      <c r="C19" s="5">
        <v>2019</v>
      </c>
      <c r="D19" s="5">
        <v>2018</v>
      </c>
      <c r="E19" s="5">
        <v>2017</v>
      </c>
      <c r="F19" s="5">
        <v>2016</v>
      </c>
      <c r="G19" s="5">
        <v>2015</v>
      </c>
      <c r="H19" s="5">
        <v>2014</v>
      </c>
      <c r="I19" s="5">
        <v>2013</v>
      </c>
      <c r="J19" s="5"/>
      <c r="K19" s="5"/>
      <c r="L19" s="5"/>
    </row>
    <row r="20" spans="1:12" x14ac:dyDescent="0.25">
      <c r="A20" s="5" t="s">
        <v>65</v>
      </c>
      <c r="B20" s="5" t="s">
        <v>66</v>
      </c>
      <c r="C20">
        <v>6990</v>
      </c>
      <c r="D20">
        <v>7060</v>
      </c>
      <c r="E20">
        <v>6585</v>
      </c>
      <c r="F20">
        <v>6352</v>
      </c>
      <c r="G20">
        <v>5835</v>
      </c>
      <c r="H20">
        <v>5343</v>
      </c>
      <c r="I20" t="s">
        <v>67</v>
      </c>
    </row>
    <row r="21" spans="1:12" x14ac:dyDescent="0.25">
      <c r="A21" s="5" t="s">
        <v>299</v>
      </c>
      <c r="B21" s="5" t="s">
        <v>300</v>
      </c>
      <c r="C21">
        <v>1814</v>
      </c>
      <c r="D21">
        <v>1966</v>
      </c>
      <c r="E21">
        <v>1812</v>
      </c>
      <c r="F21">
        <v>1688</v>
      </c>
      <c r="G21">
        <v>1554</v>
      </c>
      <c r="H21">
        <v>1477</v>
      </c>
      <c r="I21" t="s">
        <v>67</v>
      </c>
    </row>
    <row r="22" spans="1:12" x14ac:dyDescent="0.25">
      <c r="A22" s="5" t="s">
        <v>68</v>
      </c>
      <c r="B22" s="5" t="s">
        <v>69</v>
      </c>
      <c r="C22">
        <v>807.5</v>
      </c>
      <c r="D22">
        <v>574.29999999999995</v>
      </c>
      <c r="E22">
        <v>507.2</v>
      </c>
      <c r="F22">
        <v>419.8</v>
      </c>
      <c r="G22">
        <v>429.5</v>
      </c>
      <c r="H22">
        <v>341.1</v>
      </c>
      <c r="I22" t="s">
        <v>67</v>
      </c>
    </row>
    <row r="23" spans="1:12" x14ac:dyDescent="0.25">
      <c r="A23" s="5" t="s">
        <v>70</v>
      </c>
      <c r="B23" s="5" t="s">
        <v>71</v>
      </c>
      <c r="C23">
        <v>-41.3</v>
      </c>
      <c r="D23">
        <v>-44.2</v>
      </c>
      <c r="E23">
        <v>-44.3</v>
      </c>
      <c r="F23">
        <v>-39.5</v>
      </c>
      <c r="G23">
        <v>-35.9</v>
      </c>
      <c r="H23">
        <v>-32.299999999999997</v>
      </c>
      <c r="I23" t="s">
        <v>67</v>
      </c>
    </row>
    <row r="24" spans="1:12" x14ac:dyDescent="0.25">
      <c r="A24" s="5" t="s">
        <v>72</v>
      </c>
      <c r="B24" s="5" t="s">
        <v>73</v>
      </c>
      <c r="C24">
        <v>766.2</v>
      </c>
      <c r="D24">
        <v>530.1</v>
      </c>
      <c r="E24">
        <v>462.9</v>
      </c>
      <c r="F24">
        <v>380.3</v>
      </c>
      <c r="G24">
        <v>393.6</v>
      </c>
      <c r="H24">
        <v>308.8</v>
      </c>
      <c r="I24" t="s">
        <v>67</v>
      </c>
    </row>
    <row r="25" spans="1:12" x14ac:dyDescent="0.25">
      <c r="A25" s="5" t="s">
        <v>74</v>
      </c>
      <c r="B25" s="5" t="s">
        <v>75</v>
      </c>
      <c r="C25">
        <v>135.80000000000001</v>
      </c>
      <c r="D25">
        <v>140.1</v>
      </c>
      <c r="E25">
        <v>119.8</v>
      </c>
      <c r="F25">
        <v>108.4</v>
      </c>
      <c r="G25">
        <v>98.2</v>
      </c>
      <c r="H25">
        <v>79.2</v>
      </c>
      <c r="I25" t="s">
        <v>67</v>
      </c>
    </row>
    <row r="26" spans="1:12" x14ac:dyDescent="0.25">
      <c r="A26" s="5" t="s">
        <v>76</v>
      </c>
      <c r="B26" s="5" t="s">
        <v>77</v>
      </c>
      <c r="C26">
        <v>630.4</v>
      </c>
      <c r="D26">
        <v>390.1</v>
      </c>
      <c r="E26">
        <v>343.1</v>
      </c>
      <c r="F26">
        <v>271.89999999999998</v>
      </c>
      <c r="G26">
        <v>295.5</v>
      </c>
      <c r="H26">
        <v>229.6</v>
      </c>
      <c r="I26" t="s">
        <v>67</v>
      </c>
    </row>
    <row r="27" spans="1:12" x14ac:dyDescent="0.25">
      <c r="A27" s="5" t="s">
        <v>78</v>
      </c>
      <c r="B27" s="5" t="s">
        <v>79</v>
      </c>
      <c r="C27">
        <v>-0.4</v>
      </c>
      <c r="D27">
        <v>-1.4</v>
      </c>
      <c r="E27">
        <v>-1.4</v>
      </c>
      <c r="F27">
        <v>-3.4</v>
      </c>
      <c r="G27">
        <v>-8.5</v>
      </c>
      <c r="H27">
        <v>-6.7</v>
      </c>
      <c r="I27" t="s">
        <v>67</v>
      </c>
    </row>
    <row r="28" spans="1:12" x14ac:dyDescent="0.25">
      <c r="A28" s="5" t="s">
        <v>80</v>
      </c>
      <c r="B28" s="5" t="s">
        <v>81</v>
      </c>
      <c r="C28">
        <v>630</v>
      </c>
      <c r="D28">
        <v>388.7</v>
      </c>
      <c r="E28">
        <v>341.7</v>
      </c>
      <c r="F28">
        <v>268.5</v>
      </c>
      <c r="G28">
        <v>287</v>
      </c>
      <c r="H28">
        <v>222.9</v>
      </c>
      <c r="I28" t="s">
        <v>67</v>
      </c>
    </row>
    <row r="29" spans="1:12" x14ac:dyDescent="0.25">
      <c r="A29" s="5" t="s">
        <v>82</v>
      </c>
      <c r="B29" s="5" t="s">
        <v>83</v>
      </c>
      <c r="C29">
        <v>3619</v>
      </c>
      <c r="D29">
        <v>3126</v>
      </c>
      <c r="E29">
        <v>3011</v>
      </c>
      <c r="F29">
        <v>2635</v>
      </c>
      <c r="G29">
        <v>2636</v>
      </c>
      <c r="H29">
        <v>2412</v>
      </c>
      <c r="I29" t="s">
        <v>67</v>
      </c>
    </row>
    <row r="30" spans="1:12" x14ac:dyDescent="0.25">
      <c r="A30" s="5" t="s">
        <v>84</v>
      </c>
      <c r="B30" s="5" t="s">
        <v>85</v>
      </c>
      <c r="C30">
        <v>2791</v>
      </c>
      <c r="D30">
        <v>2795</v>
      </c>
      <c r="E30">
        <v>2627</v>
      </c>
      <c r="F30">
        <v>2360</v>
      </c>
      <c r="G30">
        <v>2281</v>
      </c>
      <c r="H30">
        <v>2046</v>
      </c>
      <c r="I30" t="s">
        <v>67</v>
      </c>
    </row>
    <row r="31" spans="1:12" x14ac:dyDescent="0.25">
      <c r="A31" s="5" t="s">
        <v>86</v>
      </c>
      <c r="B31" s="5" t="s">
        <v>87</v>
      </c>
      <c r="C31">
        <v>6410</v>
      </c>
      <c r="D31">
        <v>5921</v>
      </c>
      <c r="E31">
        <v>5638</v>
      </c>
      <c r="F31">
        <v>4995</v>
      </c>
      <c r="G31">
        <v>4917</v>
      </c>
      <c r="H31">
        <v>4459</v>
      </c>
      <c r="I31" t="s">
        <v>67</v>
      </c>
    </row>
    <row r="32" spans="1:12" x14ac:dyDescent="0.25">
      <c r="A32" s="5" t="s">
        <v>88</v>
      </c>
      <c r="B32" s="5" t="s">
        <v>89</v>
      </c>
      <c r="C32">
        <v>2110</v>
      </c>
      <c r="D32">
        <v>1671</v>
      </c>
      <c r="E32">
        <v>1811</v>
      </c>
      <c r="F32">
        <v>1402</v>
      </c>
      <c r="G32">
        <v>1350</v>
      </c>
      <c r="H32">
        <v>1446</v>
      </c>
      <c r="I32" t="s">
        <v>67</v>
      </c>
    </row>
    <row r="33" spans="1:9" x14ac:dyDescent="0.25">
      <c r="A33" s="5" t="s">
        <v>90</v>
      </c>
      <c r="B33" s="5" t="s">
        <v>91</v>
      </c>
      <c r="C33">
        <v>1331</v>
      </c>
      <c r="D33">
        <v>1772</v>
      </c>
      <c r="E33">
        <v>1602</v>
      </c>
      <c r="F33">
        <v>1615</v>
      </c>
      <c r="G33">
        <v>1658</v>
      </c>
      <c r="H33">
        <v>1671</v>
      </c>
      <c r="I33" t="s">
        <v>67</v>
      </c>
    </row>
    <row r="34" spans="1:9" x14ac:dyDescent="0.25">
      <c r="A34" s="5" t="s">
        <v>92</v>
      </c>
      <c r="B34" s="5" t="s">
        <v>93</v>
      </c>
      <c r="C34">
        <v>3441</v>
      </c>
      <c r="D34">
        <v>3443</v>
      </c>
      <c r="E34">
        <v>3413</v>
      </c>
      <c r="F34">
        <v>3017</v>
      </c>
      <c r="G34">
        <v>3007</v>
      </c>
      <c r="H34">
        <v>3117</v>
      </c>
      <c r="I34" t="s">
        <v>67</v>
      </c>
    </row>
    <row r="35" spans="1:9" x14ac:dyDescent="0.25">
      <c r="A35" s="5" t="s">
        <v>78</v>
      </c>
      <c r="B35" s="5" t="s">
        <v>79</v>
      </c>
      <c r="C35">
        <v>2.6</v>
      </c>
      <c r="D35">
        <v>3.9</v>
      </c>
      <c r="E35">
        <v>5</v>
      </c>
      <c r="F35">
        <v>5.9</v>
      </c>
      <c r="G35">
        <v>29.5</v>
      </c>
      <c r="H35">
        <v>29.9</v>
      </c>
      <c r="I35" t="s">
        <v>67</v>
      </c>
    </row>
    <row r="36" spans="1:9" x14ac:dyDescent="0.25">
      <c r="A36" s="5" t="s">
        <v>94</v>
      </c>
      <c r="B36" s="5" t="s">
        <v>95</v>
      </c>
      <c r="C36">
        <v>2966</v>
      </c>
      <c r="D36">
        <v>2474</v>
      </c>
      <c r="E36">
        <v>2221</v>
      </c>
      <c r="F36">
        <v>1973</v>
      </c>
      <c r="G36">
        <v>1880</v>
      </c>
      <c r="H36">
        <v>1312</v>
      </c>
      <c r="I36" t="s">
        <v>67</v>
      </c>
    </row>
    <row r="37" spans="1:9" x14ac:dyDescent="0.25">
      <c r="A37" s="5" t="s">
        <v>96</v>
      </c>
      <c r="B37" s="5" t="s">
        <v>97</v>
      </c>
      <c r="C37">
        <v>6410</v>
      </c>
      <c r="D37">
        <v>5921</v>
      </c>
      <c r="E37">
        <v>5638</v>
      </c>
      <c r="F37">
        <v>4995</v>
      </c>
      <c r="G37">
        <v>4917</v>
      </c>
      <c r="H37">
        <v>4459</v>
      </c>
      <c r="I37" t="s">
        <v>67</v>
      </c>
    </row>
    <row r="38" spans="1:9" x14ac:dyDescent="0.25">
      <c r="A38" s="5" t="s">
        <v>98</v>
      </c>
      <c r="B38" s="5" t="s">
        <v>99</v>
      </c>
      <c r="C38">
        <v>111.11</v>
      </c>
      <c r="D38">
        <v>111.11</v>
      </c>
      <c r="E38">
        <v>111.11</v>
      </c>
      <c r="F38">
        <v>111.11</v>
      </c>
      <c r="G38">
        <v>111.11</v>
      </c>
      <c r="H38">
        <v>100</v>
      </c>
      <c r="I38" t="s">
        <v>67</v>
      </c>
    </row>
    <row r="39" spans="1:9" x14ac:dyDescent="0.25">
      <c r="A39" s="5" t="s">
        <v>100</v>
      </c>
      <c r="B39" s="5" t="s">
        <v>101</v>
      </c>
      <c r="C39">
        <v>222.2</v>
      </c>
      <c r="D39">
        <v>222.2</v>
      </c>
      <c r="E39">
        <v>222.2</v>
      </c>
      <c r="F39">
        <v>222.2</v>
      </c>
      <c r="G39">
        <v>222.2</v>
      </c>
      <c r="H39">
        <v>200</v>
      </c>
      <c r="I39" t="s">
        <v>67</v>
      </c>
    </row>
    <row r="40" spans="1:9" x14ac:dyDescent="0.25">
      <c r="A40" s="5" t="s">
        <v>102</v>
      </c>
      <c r="B40" s="5" t="s">
        <v>103</v>
      </c>
      <c r="C40">
        <v>6.9</v>
      </c>
      <c r="D40">
        <v>4.7699999999999996</v>
      </c>
      <c r="E40">
        <v>4.17</v>
      </c>
      <c r="F40">
        <v>3.42</v>
      </c>
      <c r="G40">
        <v>3.54</v>
      </c>
      <c r="H40">
        <v>3.09</v>
      </c>
      <c r="I40" t="s">
        <v>67</v>
      </c>
    </row>
    <row r="41" spans="1:9" x14ac:dyDescent="0.25">
      <c r="A41" s="5" t="s">
        <v>104</v>
      </c>
      <c r="B41" s="5" t="s">
        <v>105</v>
      </c>
      <c r="C41">
        <v>5.67</v>
      </c>
      <c r="D41">
        <v>3.5</v>
      </c>
      <c r="E41">
        <v>3.08</v>
      </c>
      <c r="F41">
        <v>2.42</v>
      </c>
      <c r="G41">
        <v>2.7</v>
      </c>
      <c r="H41">
        <v>2.23</v>
      </c>
      <c r="I41" t="s">
        <v>67</v>
      </c>
    </row>
    <row r="42" spans="1:9" x14ac:dyDescent="0.25">
      <c r="A42" s="5" t="s">
        <v>106</v>
      </c>
      <c r="B42" s="5" t="s">
        <v>107</v>
      </c>
      <c r="C42">
        <v>5.67</v>
      </c>
      <c r="D42">
        <v>3.5</v>
      </c>
      <c r="E42">
        <v>3.08</v>
      </c>
      <c r="F42">
        <v>2.42</v>
      </c>
      <c r="G42">
        <v>2.7</v>
      </c>
      <c r="H42">
        <v>2.23</v>
      </c>
      <c r="I42" t="s">
        <v>67</v>
      </c>
    </row>
    <row r="43" spans="1:9" x14ac:dyDescent="0.25">
      <c r="A43" s="5" t="s">
        <v>108</v>
      </c>
      <c r="B43" s="5" t="s">
        <v>109</v>
      </c>
      <c r="C43">
        <v>1.05</v>
      </c>
      <c r="D43">
        <v>1.05</v>
      </c>
      <c r="E43">
        <v>0.92</v>
      </c>
      <c r="F43">
        <v>0.77</v>
      </c>
      <c r="G43">
        <v>0.77</v>
      </c>
      <c r="H43">
        <v>1.1100000000000001</v>
      </c>
      <c r="I43" t="s">
        <v>67</v>
      </c>
    </row>
    <row r="44" spans="1:9" x14ac:dyDescent="0.25">
      <c r="A44" s="5" t="s">
        <v>705</v>
      </c>
      <c r="B44" s="5" t="s">
        <v>706</v>
      </c>
      <c r="C44">
        <v>2.2999999999999998</v>
      </c>
      <c r="D44" t="s">
        <v>67</v>
      </c>
      <c r="E44" t="s">
        <v>67</v>
      </c>
      <c r="F44" t="s">
        <v>67</v>
      </c>
      <c r="G44" t="s">
        <v>67</v>
      </c>
      <c r="H44" t="s">
        <v>67</v>
      </c>
      <c r="I44" t="s">
        <v>67</v>
      </c>
    </row>
    <row r="45" spans="1:9" x14ac:dyDescent="0.25">
      <c r="A45" s="5" t="s">
        <v>110</v>
      </c>
      <c r="B45" s="5" t="s">
        <v>111</v>
      </c>
      <c r="C45">
        <v>372.22</v>
      </c>
      <c r="D45">
        <v>116.7</v>
      </c>
      <c r="E45">
        <v>102.2</v>
      </c>
      <c r="F45">
        <v>85.6</v>
      </c>
      <c r="G45">
        <v>86.6</v>
      </c>
      <c r="H45">
        <v>55.5</v>
      </c>
      <c r="I45" t="s">
        <v>67</v>
      </c>
    </row>
    <row r="46" spans="1:9" x14ac:dyDescent="0.25">
      <c r="A46" s="5" t="s">
        <v>124</v>
      </c>
      <c r="B46" s="5" t="s">
        <v>125</v>
      </c>
      <c r="C46">
        <v>62.91</v>
      </c>
      <c r="D46">
        <v>63.54</v>
      </c>
      <c r="E46">
        <v>59.26</v>
      </c>
      <c r="F46">
        <v>57.17</v>
      </c>
      <c r="G46">
        <v>52.51</v>
      </c>
      <c r="H46">
        <v>53.43</v>
      </c>
      <c r="I46" t="s">
        <v>67</v>
      </c>
    </row>
    <row r="47" spans="1:9" x14ac:dyDescent="0.25">
      <c r="A47" s="5" t="s">
        <v>112</v>
      </c>
      <c r="B47" s="5" t="s">
        <v>113</v>
      </c>
      <c r="C47">
        <v>26.69</v>
      </c>
      <c r="D47">
        <v>22.27</v>
      </c>
      <c r="E47">
        <v>19.989999999999998</v>
      </c>
      <c r="F47">
        <v>17.760000000000002</v>
      </c>
      <c r="G47">
        <v>16.920000000000002</v>
      </c>
      <c r="H47">
        <v>13.12</v>
      </c>
      <c r="I47" t="s">
        <v>67</v>
      </c>
    </row>
    <row r="48" spans="1:9" x14ac:dyDescent="0.25">
      <c r="A48" s="5" t="s">
        <v>114</v>
      </c>
      <c r="B48" s="5" t="s">
        <v>115</v>
      </c>
      <c r="C48">
        <v>6.83</v>
      </c>
      <c r="D48">
        <v>7.43</v>
      </c>
      <c r="E48">
        <v>6.41</v>
      </c>
      <c r="F48">
        <v>5.42</v>
      </c>
      <c r="G48">
        <v>5.04</v>
      </c>
      <c r="H48">
        <v>5.35</v>
      </c>
      <c r="I48" t="s">
        <v>67</v>
      </c>
    </row>
    <row r="49" spans="1:9" x14ac:dyDescent="0.25">
      <c r="A49" s="5" t="s">
        <v>116</v>
      </c>
      <c r="B49" s="5" t="s">
        <v>117</v>
      </c>
      <c r="C49">
        <v>57.69</v>
      </c>
      <c r="D49">
        <v>53.29</v>
      </c>
      <c r="E49">
        <v>50.74</v>
      </c>
      <c r="F49">
        <v>44.96</v>
      </c>
      <c r="G49">
        <v>44.25</v>
      </c>
      <c r="H49">
        <v>44.59</v>
      </c>
      <c r="I49" t="s">
        <v>67</v>
      </c>
    </row>
    <row r="50" spans="1:9" x14ac:dyDescent="0.25">
      <c r="A50" s="5" t="s">
        <v>118</v>
      </c>
      <c r="B50" s="5" t="s">
        <v>119</v>
      </c>
      <c r="C50">
        <v>38845</v>
      </c>
      <c r="D50">
        <v>40263</v>
      </c>
      <c r="E50">
        <v>37716</v>
      </c>
      <c r="F50">
        <v>33689</v>
      </c>
      <c r="G50">
        <v>31864</v>
      </c>
      <c r="H50">
        <v>30692</v>
      </c>
      <c r="I50">
        <v>28319</v>
      </c>
    </row>
    <row r="51" spans="1:9" x14ac:dyDescent="0.25">
      <c r="A51" s="5" t="s">
        <v>120</v>
      </c>
      <c r="B51" s="5" t="s">
        <v>121</v>
      </c>
      <c r="C51" t="s">
        <v>67</v>
      </c>
      <c r="D51" t="s">
        <v>67</v>
      </c>
      <c r="E51" t="s">
        <v>67</v>
      </c>
      <c r="F51" t="s">
        <v>67</v>
      </c>
      <c r="G51" t="s">
        <v>67</v>
      </c>
      <c r="H51" t="s">
        <v>67</v>
      </c>
      <c r="I51" t="s">
        <v>67</v>
      </c>
    </row>
    <row r="52" spans="1:9" x14ac:dyDescent="0.25">
      <c r="A52" s="5" t="s">
        <v>122</v>
      </c>
      <c r="B52" s="5" t="s">
        <v>123</v>
      </c>
      <c r="C52" t="s">
        <v>67</v>
      </c>
      <c r="D52" t="s">
        <v>67</v>
      </c>
      <c r="E52" t="s">
        <v>67</v>
      </c>
      <c r="F52" t="s">
        <v>67</v>
      </c>
      <c r="G52" t="s">
        <v>67</v>
      </c>
      <c r="H52" t="s">
        <v>67</v>
      </c>
      <c r="I52" t="s">
        <v>67</v>
      </c>
    </row>
    <row r="53" spans="1:9" x14ac:dyDescent="0.25">
      <c r="A53" s="5" t="s">
        <v>301</v>
      </c>
      <c r="B53" s="5" t="s">
        <v>302</v>
      </c>
      <c r="C53">
        <v>179945</v>
      </c>
      <c r="D53">
        <v>175356</v>
      </c>
      <c r="E53">
        <v>174588</v>
      </c>
      <c r="F53">
        <v>188545</v>
      </c>
      <c r="G53">
        <v>183112</v>
      </c>
      <c r="H53">
        <v>174095</v>
      </c>
      <c r="I53">
        <v>170750</v>
      </c>
    </row>
    <row r="54" spans="1:9" x14ac:dyDescent="0.25">
      <c r="A54" s="5" t="s">
        <v>126</v>
      </c>
      <c r="B54" s="5" t="s">
        <v>127</v>
      </c>
      <c r="C54">
        <v>46704</v>
      </c>
      <c r="D54">
        <v>48836</v>
      </c>
      <c r="E54">
        <v>48043</v>
      </c>
      <c r="F54">
        <v>50111</v>
      </c>
      <c r="G54">
        <v>48767</v>
      </c>
      <c r="H54">
        <v>48120</v>
      </c>
      <c r="I54" t="s">
        <v>67</v>
      </c>
    </row>
    <row r="55" spans="1:9" x14ac:dyDescent="0.25">
      <c r="A55" s="5" t="s">
        <v>128</v>
      </c>
      <c r="B55" s="5" t="s">
        <v>129</v>
      </c>
      <c r="C55">
        <v>16218</v>
      </c>
      <c r="D55">
        <v>9654</v>
      </c>
      <c r="E55">
        <v>9060</v>
      </c>
      <c r="F55">
        <v>7970</v>
      </c>
      <c r="G55">
        <v>9007</v>
      </c>
      <c r="H55">
        <v>7262</v>
      </c>
      <c r="I55" t="s">
        <v>67</v>
      </c>
    </row>
    <row r="56" spans="1:9" x14ac:dyDescent="0.25">
      <c r="A56" s="5" t="s">
        <v>130</v>
      </c>
      <c r="B56" s="5" t="s">
        <v>131</v>
      </c>
      <c r="C56">
        <v>7.3</v>
      </c>
      <c r="D56">
        <v>15.4</v>
      </c>
      <c r="E56">
        <v>14.7</v>
      </c>
      <c r="F56">
        <v>14</v>
      </c>
      <c r="G56">
        <v>16.5</v>
      </c>
      <c r="H56">
        <v>15.7</v>
      </c>
      <c r="I56" t="s">
        <v>67</v>
      </c>
    </row>
    <row r="57" spans="1:9" x14ac:dyDescent="0.25">
      <c r="A57" s="5" t="s">
        <v>132</v>
      </c>
      <c r="B57" s="5" t="s">
        <v>133</v>
      </c>
      <c r="C57">
        <v>0.66</v>
      </c>
      <c r="D57">
        <v>0.85</v>
      </c>
      <c r="E57">
        <v>0.76</v>
      </c>
      <c r="F57">
        <v>0.59</v>
      </c>
      <c r="G57">
        <v>0.85</v>
      </c>
      <c r="H57">
        <v>0.66</v>
      </c>
      <c r="I57" t="s">
        <v>67</v>
      </c>
    </row>
    <row r="58" spans="1:9" x14ac:dyDescent="0.25">
      <c r="A58" s="5" t="s">
        <v>134</v>
      </c>
      <c r="B58" s="5" t="s">
        <v>135</v>
      </c>
      <c r="C58">
        <v>1.55</v>
      </c>
      <c r="D58">
        <v>2.42</v>
      </c>
      <c r="E58">
        <v>2.2599999999999998</v>
      </c>
      <c r="F58">
        <v>1.91</v>
      </c>
      <c r="G58">
        <v>2.63</v>
      </c>
      <c r="H58">
        <v>2.67</v>
      </c>
      <c r="I58" t="s">
        <v>67</v>
      </c>
    </row>
    <row r="59" spans="1:9" x14ac:dyDescent="0.25">
      <c r="A59" s="5" t="s">
        <v>136</v>
      </c>
      <c r="B59" s="5" t="s">
        <v>137</v>
      </c>
      <c r="C59">
        <v>6.07</v>
      </c>
      <c r="D59">
        <v>7.25</v>
      </c>
      <c r="E59">
        <v>7.04</v>
      </c>
      <c r="F59">
        <v>6.26</v>
      </c>
      <c r="G59">
        <v>8.82</v>
      </c>
      <c r="H59" t="s">
        <v>67</v>
      </c>
      <c r="I59" t="s">
        <v>67</v>
      </c>
    </row>
    <row r="60" spans="1:9" x14ac:dyDescent="0.25">
      <c r="A60" s="5" t="s">
        <v>138</v>
      </c>
      <c r="B60" s="5" t="s">
        <v>139</v>
      </c>
      <c r="C60">
        <v>2.5299999999999998</v>
      </c>
      <c r="D60">
        <v>1.95</v>
      </c>
      <c r="E60">
        <v>2.04</v>
      </c>
      <c r="F60">
        <v>2.27</v>
      </c>
      <c r="G60">
        <v>1.73</v>
      </c>
      <c r="H60">
        <v>3.17</v>
      </c>
      <c r="I60" t="s">
        <v>67</v>
      </c>
    </row>
    <row r="61" spans="1:9" x14ac:dyDescent="0.25">
      <c r="A61" s="5" t="s">
        <v>140</v>
      </c>
      <c r="B61" s="5" t="s">
        <v>141</v>
      </c>
      <c r="C61">
        <v>13.7</v>
      </c>
      <c r="D61">
        <v>6.5</v>
      </c>
      <c r="E61">
        <v>6.8</v>
      </c>
      <c r="F61">
        <v>7.1</v>
      </c>
      <c r="G61">
        <v>6.1</v>
      </c>
      <c r="H61" t="s">
        <v>67</v>
      </c>
      <c r="I61" t="s">
        <v>67</v>
      </c>
    </row>
    <row r="62" spans="1:9" x14ac:dyDescent="0.25">
      <c r="A62" s="5" t="s">
        <v>142</v>
      </c>
      <c r="B62" s="5" t="s">
        <v>143</v>
      </c>
      <c r="C62">
        <v>21.24</v>
      </c>
      <c r="D62">
        <v>15.71</v>
      </c>
      <c r="E62">
        <v>15.39</v>
      </c>
      <c r="F62">
        <v>13.61</v>
      </c>
      <c r="G62">
        <v>15.26</v>
      </c>
      <c r="H62">
        <v>16.989999999999998</v>
      </c>
      <c r="I62" t="s">
        <v>67</v>
      </c>
    </row>
    <row r="63" spans="1:9" x14ac:dyDescent="0.25">
      <c r="A63" s="5" t="s">
        <v>144</v>
      </c>
      <c r="B63" s="5" t="s">
        <v>145</v>
      </c>
      <c r="C63">
        <v>9.01</v>
      </c>
      <c r="D63">
        <v>5.51</v>
      </c>
      <c r="E63">
        <v>5.19</v>
      </c>
      <c r="F63">
        <v>4.2300000000000004</v>
      </c>
      <c r="G63">
        <v>4.92</v>
      </c>
      <c r="H63">
        <v>4.17</v>
      </c>
      <c r="I63" t="s">
        <v>67</v>
      </c>
    </row>
    <row r="64" spans="1:9" x14ac:dyDescent="0.25">
      <c r="A64" s="5" t="s">
        <v>146</v>
      </c>
      <c r="B64" s="5" t="s">
        <v>147</v>
      </c>
      <c r="C64">
        <v>10.84</v>
      </c>
      <c r="D64">
        <v>7.81</v>
      </c>
      <c r="E64">
        <v>7.11</v>
      </c>
      <c r="F64">
        <v>6.82</v>
      </c>
      <c r="G64">
        <v>7.35</v>
      </c>
      <c r="H64">
        <v>5.97</v>
      </c>
      <c r="I64" t="s">
        <v>67</v>
      </c>
    </row>
    <row r="65" spans="1:9" x14ac:dyDescent="0.25">
      <c r="A65" s="5" t="s">
        <v>148</v>
      </c>
      <c r="B65" s="5" t="s">
        <v>148</v>
      </c>
      <c r="C65">
        <v>9.83</v>
      </c>
      <c r="D65">
        <v>6.56</v>
      </c>
      <c r="E65">
        <v>6.06</v>
      </c>
      <c r="F65">
        <v>5.38</v>
      </c>
      <c r="G65">
        <v>5.84</v>
      </c>
      <c r="H65">
        <v>5</v>
      </c>
      <c r="I65" t="s">
        <v>67</v>
      </c>
    </row>
    <row r="66" spans="1:9" x14ac:dyDescent="0.25">
      <c r="A66" s="5" t="s">
        <v>149</v>
      </c>
      <c r="B66" s="5" t="s">
        <v>150</v>
      </c>
      <c r="C66">
        <v>56.46</v>
      </c>
      <c r="D66">
        <v>52.79</v>
      </c>
      <c r="E66">
        <v>53.41</v>
      </c>
      <c r="F66">
        <v>52.75</v>
      </c>
      <c r="G66">
        <v>53.61</v>
      </c>
      <c r="H66">
        <v>54.11</v>
      </c>
      <c r="I66" t="s">
        <v>67</v>
      </c>
    </row>
    <row r="67" spans="1:9" x14ac:dyDescent="0.25">
      <c r="A67" s="5" t="s">
        <v>151</v>
      </c>
      <c r="B67" s="5" t="s">
        <v>152</v>
      </c>
      <c r="C67">
        <v>46.27</v>
      </c>
      <c r="D67">
        <v>41.79</v>
      </c>
      <c r="E67">
        <v>39.39</v>
      </c>
      <c r="F67">
        <v>39.49</v>
      </c>
      <c r="G67">
        <v>38.24</v>
      </c>
      <c r="H67">
        <v>29.43</v>
      </c>
      <c r="I67" t="s">
        <v>67</v>
      </c>
    </row>
    <row r="68" spans="1:9" x14ac:dyDescent="0.25">
      <c r="A68" s="5" t="s">
        <v>153</v>
      </c>
      <c r="B68" s="5" t="s">
        <v>154</v>
      </c>
      <c r="C68">
        <v>53.73</v>
      </c>
      <c r="D68">
        <v>58.21</v>
      </c>
      <c r="E68">
        <v>60.61</v>
      </c>
      <c r="F68">
        <v>60.51</v>
      </c>
      <c r="G68">
        <v>61.76</v>
      </c>
      <c r="H68">
        <v>70.569999999999993</v>
      </c>
      <c r="I68" t="s">
        <v>67</v>
      </c>
    </row>
    <row r="69" spans="1:9" x14ac:dyDescent="0.25">
      <c r="A69" s="5" t="s">
        <v>155</v>
      </c>
      <c r="B69" s="5" t="s">
        <v>156</v>
      </c>
      <c r="C69">
        <v>116.11</v>
      </c>
      <c r="D69">
        <v>139.30000000000001</v>
      </c>
      <c r="E69">
        <v>153.88</v>
      </c>
      <c r="F69">
        <v>153.21</v>
      </c>
      <c r="G69">
        <v>161.51</v>
      </c>
      <c r="H69">
        <v>239.77</v>
      </c>
      <c r="I69" t="s">
        <v>67</v>
      </c>
    </row>
    <row r="70" spans="1:9" x14ac:dyDescent="0.25">
      <c r="A70" s="5" t="s">
        <v>303</v>
      </c>
      <c r="B70" s="5" t="s">
        <v>304</v>
      </c>
      <c r="C70">
        <v>25.95</v>
      </c>
      <c r="D70">
        <v>27.85</v>
      </c>
      <c r="E70">
        <v>27.52</v>
      </c>
      <c r="F70">
        <v>26.57</v>
      </c>
      <c r="G70">
        <v>26.63</v>
      </c>
      <c r="H70">
        <v>27.64</v>
      </c>
    </row>
    <row r="71" spans="1:9" x14ac:dyDescent="0.25">
      <c r="A71" s="5" t="s">
        <v>157</v>
      </c>
      <c r="B71" s="5" t="s">
        <v>158</v>
      </c>
      <c r="C71">
        <v>56.46</v>
      </c>
      <c r="D71">
        <v>52.8</v>
      </c>
      <c r="E71">
        <v>53.41</v>
      </c>
      <c r="F71">
        <v>52.75</v>
      </c>
      <c r="G71">
        <v>53.61</v>
      </c>
      <c r="H71">
        <v>54.09</v>
      </c>
    </row>
    <row r="72" spans="1:9" x14ac:dyDescent="0.25">
      <c r="A72" s="5" t="s">
        <v>159</v>
      </c>
      <c r="B72" s="5" t="s">
        <v>160</v>
      </c>
      <c r="C72">
        <v>9.01</v>
      </c>
      <c r="D72">
        <v>5.51</v>
      </c>
      <c r="E72">
        <v>5.19</v>
      </c>
      <c r="F72">
        <v>4.2300000000000004</v>
      </c>
      <c r="G72">
        <v>4.92</v>
      </c>
      <c r="H72">
        <v>4.17</v>
      </c>
    </row>
    <row r="73" spans="1:9" x14ac:dyDescent="0.25">
      <c r="A73" s="5" t="s">
        <v>161</v>
      </c>
      <c r="B73" s="5" t="s">
        <v>162</v>
      </c>
      <c r="C73">
        <v>11.55</v>
      </c>
      <c r="D73">
        <v>8.1300000000000008</v>
      </c>
      <c r="E73">
        <v>7.7</v>
      </c>
      <c r="F73">
        <v>6.61</v>
      </c>
      <c r="G73">
        <v>7.36</v>
      </c>
      <c r="H73">
        <v>6.38</v>
      </c>
    </row>
    <row r="74" spans="1:9" x14ac:dyDescent="0.25">
      <c r="A74" s="5" t="s">
        <v>163</v>
      </c>
      <c r="B74" s="5" t="s">
        <v>164</v>
      </c>
      <c r="C74">
        <v>109.05</v>
      </c>
      <c r="D74">
        <v>119.24</v>
      </c>
      <c r="E74">
        <v>116.8</v>
      </c>
      <c r="F74">
        <v>127.17</v>
      </c>
      <c r="G74">
        <v>118.67</v>
      </c>
      <c r="H74">
        <v>119.83</v>
      </c>
    </row>
    <row r="75" spans="1:9" x14ac:dyDescent="0.25">
      <c r="A75" s="5" t="s">
        <v>165</v>
      </c>
      <c r="B75" s="5" t="s">
        <v>166</v>
      </c>
      <c r="C75">
        <v>43.54</v>
      </c>
      <c r="D75">
        <v>47.2</v>
      </c>
      <c r="E75">
        <v>46.59</v>
      </c>
      <c r="F75">
        <v>47.25</v>
      </c>
      <c r="G75">
        <v>46.39</v>
      </c>
      <c r="H75">
        <v>45.88</v>
      </c>
    </row>
    <row r="76" spans="1:9" x14ac:dyDescent="0.25">
      <c r="A76" s="5" t="s">
        <v>167</v>
      </c>
      <c r="B76" s="5" t="s">
        <v>168</v>
      </c>
      <c r="C76">
        <v>9.83</v>
      </c>
      <c r="D76">
        <v>6.56</v>
      </c>
      <c r="E76">
        <v>6.06</v>
      </c>
      <c r="F76">
        <v>5.38</v>
      </c>
      <c r="G76">
        <v>5.84</v>
      </c>
      <c r="H76">
        <v>5</v>
      </c>
    </row>
    <row r="77" spans="1:9" x14ac:dyDescent="0.25">
      <c r="A77" s="5" t="s">
        <v>169</v>
      </c>
      <c r="B77" s="5" t="s">
        <v>170</v>
      </c>
      <c r="C77">
        <v>18.78</v>
      </c>
      <c r="D77">
        <v>13.51</v>
      </c>
      <c r="E77">
        <v>13.25</v>
      </c>
      <c r="F77">
        <v>11.68</v>
      </c>
      <c r="G77">
        <v>12.04</v>
      </c>
      <c r="H77">
        <v>11.32</v>
      </c>
    </row>
    <row r="78" spans="1:9" x14ac:dyDescent="0.25">
      <c r="A78" s="5" t="s">
        <v>171</v>
      </c>
      <c r="B78" s="5" t="s">
        <v>172</v>
      </c>
      <c r="C78">
        <v>106.27</v>
      </c>
      <c r="D78">
        <v>88.52</v>
      </c>
      <c r="E78">
        <v>84.55</v>
      </c>
      <c r="F78">
        <v>83.6</v>
      </c>
      <c r="G78">
        <v>82.42</v>
      </c>
      <c r="H78">
        <v>64.13</v>
      </c>
    </row>
    <row r="79" spans="1:9" x14ac:dyDescent="0.25">
      <c r="A79" s="5" t="s">
        <v>173</v>
      </c>
      <c r="B79" s="5" t="s">
        <v>174</v>
      </c>
      <c r="C79">
        <v>171.52</v>
      </c>
      <c r="D79">
        <v>187.07</v>
      </c>
      <c r="E79">
        <v>166.26</v>
      </c>
      <c r="F79">
        <v>187.95</v>
      </c>
      <c r="G79">
        <v>195.26</v>
      </c>
      <c r="H79">
        <v>166.8</v>
      </c>
    </row>
    <row r="80" spans="1:9" x14ac:dyDescent="0.25">
      <c r="A80" s="5" t="s">
        <v>175</v>
      </c>
      <c r="B80" s="5" t="s">
        <v>176</v>
      </c>
      <c r="C80">
        <v>674.43770000000006</v>
      </c>
      <c r="D80">
        <v>805.54750000000001</v>
      </c>
      <c r="E80">
        <v>782.21439999999996</v>
      </c>
      <c r="F80">
        <v>695.54859999999996</v>
      </c>
      <c r="G80">
        <v>979.99020000000007</v>
      </c>
      <c r="H80" t="s">
        <v>67</v>
      </c>
    </row>
    <row r="81" spans="1:8" x14ac:dyDescent="0.25">
      <c r="A81" s="5" t="s">
        <v>177</v>
      </c>
      <c r="B81" s="5" t="s">
        <v>178</v>
      </c>
      <c r="C81">
        <v>0</v>
      </c>
      <c r="D81">
        <v>0</v>
      </c>
      <c r="E81">
        <v>0</v>
      </c>
      <c r="F81">
        <v>0</v>
      </c>
      <c r="G81">
        <v>-11.11</v>
      </c>
      <c r="H81" t="s">
        <v>67</v>
      </c>
    </row>
    <row r="82" spans="1:8" x14ac:dyDescent="0.25">
      <c r="A82" s="5" t="s">
        <v>179</v>
      </c>
      <c r="B82" s="5" t="s">
        <v>180</v>
      </c>
      <c r="C82">
        <v>-0.99</v>
      </c>
      <c r="D82">
        <v>7.21</v>
      </c>
      <c r="E82">
        <v>3.67</v>
      </c>
      <c r="F82">
        <v>8.86</v>
      </c>
      <c r="G82">
        <v>9.2100000000000009</v>
      </c>
      <c r="H82" t="s">
        <v>67</v>
      </c>
    </row>
    <row r="83" spans="1:8" x14ac:dyDescent="0.25">
      <c r="A83" s="5" t="s">
        <v>181</v>
      </c>
      <c r="B83" s="5" t="s">
        <v>182</v>
      </c>
      <c r="C83">
        <v>3.3</v>
      </c>
      <c r="D83">
        <v>6.58</v>
      </c>
      <c r="E83">
        <v>7.25</v>
      </c>
      <c r="F83" t="s">
        <v>67</v>
      </c>
      <c r="G83" t="s">
        <v>67</v>
      </c>
      <c r="H83" t="s">
        <v>67</v>
      </c>
    </row>
    <row r="84" spans="1:8" x14ac:dyDescent="0.25">
      <c r="A84" s="5" t="s">
        <v>183</v>
      </c>
      <c r="B84" s="5" t="s">
        <v>184</v>
      </c>
      <c r="C84">
        <v>5.59</v>
      </c>
      <c r="D84" t="s">
        <v>67</v>
      </c>
      <c r="E84" t="s">
        <v>67</v>
      </c>
      <c r="F84" t="s">
        <v>67</v>
      </c>
      <c r="G84" t="s">
        <v>67</v>
      </c>
      <c r="H84" t="s">
        <v>67</v>
      </c>
    </row>
    <row r="85" spans="1:8" x14ac:dyDescent="0.25">
      <c r="A85" s="5" t="s">
        <v>185</v>
      </c>
      <c r="B85" s="5" t="s">
        <v>186</v>
      </c>
      <c r="C85" t="s">
        <v>67</v>
      </c>
      <c r="D85" t="s">
        <v>67</v>
      </c>
      <c r="E85" t="s">
        <v>67</v>
      </c>
      <c r="F85" t="s">
        <v>67</v>
      </c>
      <c r="G85" t="s">
        <v>67</v>
      </c>
      <c r="H85" t="s">
        <v>67</v>
      </c>
    </row>
    <row r="86" spans="1:8" x14ac:dyDescent="0.25">
      <c r="A86" s="5" t="s">
        <v>187</v>
      </c>
      <c r="B86" s="5" t="s">
        <v>188</v>
      </c>
      <c r="C86">
        <v>62.08</v>
      </c>
      <c r="D86">
        <v>13.75</v>
      </c>
      <c r="E86">
        <v>27.26</v>
      </c>
      <c r="F86">
        <v>-6.45</v>
      </c>
      <c r="G86">
        <v>28.76</v>
      </c>
      <c r="H86" t="s">
        <v>67</v>
      </c>
    </row>
    <row r="87" spans="1:8" x14ac:dyDescent="0.25">
      <c r="A87" s="5" t="s">
        <v>189</v>
      </c>
      <c r="B87" s="5" t="s">
        <v>190</v>
      </c>
      <c r="C87">
        <v>34.36</v>
      </c>
      <c r="D87">
        <v>11.52</v>
      </c>
      <c r="E87">
        <v>16.52</v>
      </c>
      <c r="F87" t="s">
        <v>67</v>
      </c>
      <c r="G87" t="s">
        <v>67</v>
      </c>
      <c r="H87" t="s">
        <v>67</v>
      </c>
    </row>
    <row r="88" spans="1:8" x14ac:dyDescent="0.25">
      <c r="A88" s="5" t="s">
        <v>191</v>
      </c>
      <c r="B88" s="5" t="s">
        <v>192</v>
      </c>
      <c r="C88">
        <v>25.08</v>
      </c>
      <c r="D88" t="s">
        <v>67</v>
      </c>
      <c r="E88" t="s">
        <v>67</v>
      </c>
      <c r="F88" t="s">
        <v>67</v>
      </c>
      <c r="G88" t="s">
        <v>67</v>
      </c>
      <c r="H88" t="s">
        <v>67</v>
      </c>
    </row>
    <row r="89" spans="1:8" x14ac:dyDescent="0.25">
      <c r="A89" s="5" t="s">
        <v>193</v>
      </c>
      <c r="B89" s="5" t="s">
        <v>194</v>
      </c>
      <c r="C89" t="s">
        <v>67</v>
      </c>
      <c r="D89" t="s">
        <v>67</v>
      </c>
      <c r="E89" t="s">
        <v>67</v>
      </c>
      <c r="F89" t="s">
        <v>67</v>
      </c>
      <c r="G89" t="s">
        <v>67</v>
      </c>
      <c r="H89" t="s">
        <v>67</v>
      </c>
    </row>
    <row r="90" spans="1:8" x14ac:dyDescent="0.25">
      <c r="A90" s="5" t="s">
        <v>195</v>
      </c>
      <c r="B90" s="5" t="s">
        <v>196</v>
      </c>
      <c r="C90">
        <v>0.28999999999999998</v>
      </c>
      <c r="D90" t="s">
        <v>67</v>
      </c>
      <c r="E90" t="s">
        <v>67</v>
      </c>
      <c r="F90" t="s">
        <v>67</v>
      </c>
      <c r="G90" t="s">
        <v>67</v>
      </c>
      <c r="H90" t="s">
        <v>67</v>
      </c>
    </row>
    <row r="91" spans="1:8" x14ac:dyDescent="0.25">
      <c r="A91" s="5" t="s">
        <v>197</v>
      </c>
      <c r="B91" s="5" t="s">
        <v>198</v>
      </c>
      <c r="C91">
        <v>40.61</v>
      </c>
      <c r="D91">
        <v>13.23</v>
      </c>
      <c r="E91">
        <v>20.82</v>
      </c>
      <c r="F91">
        <v>-2.2599999999999998</v>
      </c>
      <c r="G91">
        <v>25.92</v>
      </c>
      <c r="H91" t="s">
        <v>67</v>
      </c>
    </row>
    <row r="92" spans="1:8" x14ac:dyDescent="0.25">
      <c r="A92" s="5" t="s">
        <v>199</v>
      </c>
      <c r="B92" s="5" t="s">
        <v>200</v>
      </c>
      <c r="C92">
        <v>24.89</v>
      </c>
      <c r="D92">
        <v>10.6</v>
      </c>
      <c r="E92">
        <v>14.83</v>
      </c>
      <c r="F92" t="s">
        <v>67</v>
      </c>
      <c r="G92" t="s">
        <v>67</v>
      </c>
      <c r="H92" t="s">
        <v>67</v>
      </c>
    </row>
    <row r="93" spans="1:8" x14ac:dyDescent="0.25">
      <c r="A93" s="5" t="s">
        <v>201</v>
      </c>
      <c r="B93" s="5" t="s">
        <v>202</v>
      </c>
      <c r="C93">
        <v>19.66</v>
      </c>
      <c r="D93" t="s">
        <v>67</v>
      </c>
      <c r="E93" t="s">
        <v>67</v>
      </c>
      <c r="F93" t="s">
        <v>67</v>
      </c>
      <c r="G93" t="s">
        <v>67</v>
      </c>
      <c r="H93" t="s">
        <v>67</v>
      </c>
    </row>
    <row r="94" spans="1:8" x14ac:dyDescent="0.25">
      <c r="A94" s="5" t="s">
        <v>203</v>
      </c>
      <c r="B94" s="5" t="s">
        <v>204</v>
      </c>
      <c r="C94" t="s">
        <v>67</v>
      </c>
      <c r="D94" t="s">
        <v>67</v>
      </c>
      <c r="E94" t="s">
        <v>67</v>
      </c>
      <c r="F94" t="s">
        <v>67</v>
      </c>
      <c r="G94" t="s">
        <v>67</v>
      </c>
      <c r="H94" t="s">
        <v>67</v>
      </c>
    </row>
    <row r="95" spans="1:8" x14ac:dyDescent="0.25">
      <c r="A95" s="5" t="s">
        <v>205</v>
      </c>
      <c r="B95" s="5" t="s">
        <v>206</v>
      </c>
      <c r="C95">
        <v>-16.28</v>
      </c>
      <c r="D95">
        <v>2.98</v>
      </c>
      <c r="E95">
        <v>12.46</v>
      </c>
      <c r="F95">
        <v>-29.02</v>
      </c>
      <c r="G95" t="s">
        <v>67</v>
      </c>
      <c r="H95" t="s">
        <v>67</v>
      </c>
    </row>
    <row r="96" spans="1:8" x14ac:dyDescent="0.25">
      <c r="A96" s="5" t="s">
        <v>207</v>
      </c>
      <c r="B96" s="5" t="s">
        <v>208</v>
      </c>
      <c r="C96">
        <v>-0.28000000000000003</v>
      </c>
      <c r="D96">
        <v>-4.53</v>
      </c>
      <c r="E96" t="s">
        <v>67</v>
      </c>
      <c r="F96" t="s">
        <v>67</v>
      </c>
      <c r="G96" t="s">
        <v>67</v>
      </c>
      <c r="H96" t="s">
        <v>67</v>
      </c>
    </row>
    <row r="97" spans="1:9" x14ac:dyDescent="0.25">
      <c r="A97" s="5" t="s">
        <v>209</v>
      </c>
      <c r="B97" s="5" t="s">
        <v>210</v>
      </c>
      <c r="C97" t="s">
        <v>67</v>
      </c>
      <c r="D97" t="s">
        <v>67</v>
      </c>
      <c r="E97" t="s">
        <v>67</v>
      </c>
      <c r="F97" t="s">
        <v>67</v>
      </c>
      <c r="G97" t="s">
        <v>67</v>
      </c>
      <c r="H97" t="s">
        <v>67</v>
      </c>
    </row>
    <row r="98" spans="1:9" x14ac:dyDescent="0.25">
      <c r="A98" s="5" t="s">
        <v>211</v>
      </c>
      <c r="B98" s="5" t="s">
        <v>212</v>
      </c>
      <c r="C98" t="s">
        <v>67</v>
      </c>
      <c r="D98" t="s">
        <v>67</v>
      </c>
      <c r="E98" t="s">
        <v>67</v>
      </c>
      <c r="F98" t="s">
        <v>67</v>
      </c>
      <c r="G98" t="s">
        <v>67</v>
      </c>
      <c r="H98" t="s">
        <v>67</v>
      </c>
    </row>
    <row r="99" spans="1:9" x14ac:dyDescent="0.25">
      <c r="A99" s="5" t="s">
        <v>213</v>
      </c>
      <c r="B99" s="5" t="s">
        <v>214</v>
      </c>
      <c r="C99">
        <v>1509</v>
      </c>
      <c r="D99">
        <v>1455</v>
      </c>
      <c r="E99">
        <v>1201</v>
      </c>
      <c r="F99">
        <v>1233</v>
      </c>
      <c r="G99">
        <v>1286</v>
      </c>
      <c r="H99">
        <v>966.7</v>
      </c>
      <c r="I99" t="s">
        <v>67</v>
      </c>
    </row>
  </sheetData>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L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8" customWidth="1"/>
  </cols>
  <sheetData>
    <row r="1" spans="1:12" ht="18.75" customHeight="1" x14ac:dyDescent="0.3">
      <c r="A1" s="1" t="s">
        <v>2062</v>
      </c>
      <c r="B1" s="2" t="s">
        <v>2063</v>
      </c>
      <c r="C1" s="2"/>
      <c r="D1" s="2"/>
      <c r="E1" s="2"/>
      <c r="F1" s="2" t="str">
        <f>HYPERLINK("dax-30_Stock_Data_EUR.xlsx#INDEX!A1", "Back to INDEX")</f>
        <v>Back to INDEX</v>
      </c>
      <c r="G1" s="2"/>
      <c r="H1" s="2"/>
      <c r="I1" s="2"/>
      <c r="J1" s="2"/>
      <c r="K1" s="2"/>
      <c r="L1" s="2"/>
    </row>
    <row r="2" spans="1:12" x14ac:dyDescent="0.25">
      <c r="A2" s="3"/>
      <c r="B2" s="4"/>
      <c r="C2" s="4"/>
      <c r="D2" s="4"/>
      <c r="E2" s="4"/>
      <c r="F2" s="4"/>
      <c r="G2" s="4"/>
      <c r="H2" s="4"/>
      <c r="I2" s="4"/>
      <c r="J2" s="4"/>
      <c r="K2" s="4"/>
      <c r="L2" s="4"/>
    </row>
    <row r="3" spans="1:12" x14ac:dyDescent="0.25">
      <c r="A3" s="5" t="s">
        <v>3</v>
      </c>
      <c r="C3" s="5" t="s">
        <v>4</v>
      </c>
      <c r="D3" s="5"/>
      <c r="G3" s="5" t="s">
        <v>5</v>
      </c>
      <c r="H3" s="5"/>
      <c r="J3" s="5" t="s">
        <v>6</v>
      </c>
      <c r="K3" s="5"/>
    </row>
    <row r="4" spans="1:12" x14ac:dyDescent="0.25">
      <c r="A4" s="5" t="s">
        <v>7</v>
      </c>
      <c r="B4" t="s">
        <v>307</v>
      </c>
      <c r="C4" s="5" t="s">
        <v>9</v>
      </c>
      <c r="D4" s="5"/>
      <c r="E4" t="s">
        <v>2064</v>
      </c>
      <c r="G4" t="s">
        <v>2065</v>
      </c>
      <c r="H4" t="s">
        <v>220</v>
      </c>
      <c r="J4" t="s">
        <v>1209</v>
      </c>
      <c r="L4" t="s">
        <v>2066</v>
      </c>
    </row>
    <row r="5" spans="1:12" x14ac:dyDescent="0.25">
      <c r="A5" s="5" t="s">
        <v>15</v>
      </c>
      <c r="B5" t="s">
        <v>2067</v>
      </c>
      <c r="C5" s="5" t="s">
        <v>17</v>
      </c>
      <c r="D5" s="5"/>
      <c r="E5" t="s">
        <v>67</v>
      </c>
      <c r="G5" t="s">
        <v>571</v>
      </c>
      <c r="H5" t="s">
        <v>12</v>
      </c>
      <c r="J5" t="s">
        <v>688</v>
      </c>
      <c r="L5" t="s">
        <v>2068</v>
      </c>
    </row>
    <row r="6" spans="1:12" x14ac:dyDescent="0.25">
      <c r="A6" s="5" t="s">
        <v>23</v>
      </c>
      <c r="B6" t="s">
        <v>67</v>
      </c>
      <c r="C6" s="5" t="s">
        <v>25</v>
      </c>
      <c r="D6" s="5"/>
      <c r="E6" t="s">
        <v>2069</v>
      </c>
      <c r="G6" t="s">
        <v>629</v>
      </c>
      <c r="H6" t="s">
        <v>274</v>
      </c>
      <c r="J6" t="s">
        <v>2070</v>
      </c>
      <c r="L6" t="s">
        <v>2071</v>
      </c>
    </row>
    <row r="7" spans="1:12" x14ac:dyDescent="0.25">
      <c r="A7" s="5" t="s">
        <v>29</v>
      </c>
      <c r="B7" t="s">
        <v>67</v>
      </c>
      <c r="C7" s="5" t="s">
        <v>31</v>
      </c>
      <c r="D7" s="5"/>
      <c r="E7" t="s">
        <v>2072</v>
      </c>
      <c r="G7" t="s">
        <v>479</v>
      </c>
      <c r="H7" t="s">
        <v>20</v>
      </c>
      <c r="J7" t="s">
        <v>2073</v>
      </c>
      <c r="L7" t="s">
        <v>340</v>
      </c>
    </row>
    <row r="8" spans="1:12" x14ac:dyDescent="0.25">
      <c r="A8" s="5" t="s">
        <v>35</v>
      </c>
      <c r="B8" t="s">
        <v>36</v>
      </c>
      <c r="C8" s="5" t="s">
        <v>37</v>
      </c>
      <c r="D8" s="5"/>
      <c r="E8" t="s">
        <v>2074</v>
      </c>
      <c r="G8" t="s">
        <v>482</v>
      </c>
      <c r="H8" t="s">
        <v>34</v>
      </c>
      <c r="J8" t="s">
        <v>2075</v>
      </c>
      <c r="L8" t="s">
        <v>2076</v>
      </c>
    </row>
    <row r="9" spans="1:12" x14ac:dyDescent="0.25">
      <c r="A9" s="5" t="s">
        <v>41</v>
      </c>
      <c r="B9" t="s">
        <v>42</v>
      </c>
      <c r="C9" s="5" t="s">
        <v>43</v>
      </c>
      <c r="D9" s="5"/>
      <c r="E9" t="s">
        <v>2077</v>
      </c>
      <c r="G9" t="s">
        <v>642</v>
      </c>
      <c r="H9" t="s">
        <v>40</v>
      </c>
      <c r="J9" t="s">
        <v>1226</v>
      </c>
      <c r="L9" t="s">
        <v>2078</v>
      </c>
    </row>
    <row r="10" spans="1:12" x14ac:dyDescent="0.25">
      <c r="A10" s="5" t="s">
        <v>45</v>
      </c>
      <c r="B10" t="s">
        <v>2079</v>
      </c>
      <c r="C10" s="5" t="s">
        <v>47</v>
      </c>
      <c r="D10" s="5"/>
      <c r="E10" t="s">
        <v>2080</v>
      </c>
      <c r="J10" t="s">
        <v>408</v>
      </c>
      <c r="L10" t="s">
        <v>1681</v>
      </c>
    </row>
    <row r="11" spans="1:12" x14ac:dyDescent="0.25">
      <c r="A11" s="5" t="s">
        <v>49</v>
      </c>
      <c r="B11" t="s">
        <v>290</v>
      </c>
      <c r="J11" t="s">
        <v>1805</v>
      </c>
      <c r="L11" t="s">
        <v>490</v>
      </c>
    </row>
    <row r="12" spans="1:12" x14ac:dyDescent="0.25">
      <c r="A12" s="5" t="s">
        <v>51</v>
      </c>
      <c r="B12" t="s">
        <v>357</v>
      </c>
      <c r="J12" t="s">
        <v>21</v>
      </c>
      <c r="L12" t="s">
        <v>2081</v>
      </c>
    </row>
    <row r="13" spans="1:12" x14ac:dyDescent="0.25">
      <c r="A13" s="5" t="s">
        <v>53</v>
      </c>
      <c r="B13" t="s">
        <v>2082</v>
      </c>
    </row>
    <row r="14" spans="1:12" x14ac:dyDescent="0.25">
      <c r="A14" s="5" t="s">
        <v>55</v>
      </c>
      <c r="B14" t="s">
        <v>2083</v>
      </c>
    </row>
    <row r="15" spans="1:12" x14ac:dyDescent="0.25">
      <c r="A15" s="5" t="s">
        <v>57</v>
      </c>
      <c r="B15" t="s">
        <v>2084</v>
      </c>
    </row>
    <row r="16" spans="1:12" x14ac:dyDescent="0.25">
      <c r="A16" s="5" t="s">
        <v>59</v>
      </c>
      <c r="B16" t="s">
        <v>2085</v>
      </c>
    </row>
    <row r="17" spans="1:12" x14ac:dyDescent="0.25">
      <c r="A17" s="5" t="s">
        <v>61</v>
      </c>
      <c r="B17" t="s">
        <v>2086</v>
      </c>
    </row>
    <row r="18" spans="1:12" x14ac:dyDescent="0.25">
      <c r="A18" s="3"/>
      <c r="B18" s="4"/>
      <c r="C18" s="4"/>
      <c r="D18" s="4"/>
      <c r="E18" s="4"/>
      <c r="F18" s="4"/>
      <c r="G18" s="4"/>
      <c r="H18" s="4"/>
      <c r="I18" s="4"/>
      <c r="J18" s="4"/>
      <c r="K18" s="4"/>
      <c r="L18" s="4"/>
    </row>
    <row r="19" spans="1:12" x14ac:dyDescent="0.25">
      <c r="A19" s="5" t="s">
        <v>63</v>
      </c>
      <c r="B19" s="5" t="s">
        <v>64</v>
      </c>
      <c r="C19" s="5">
        <v>2019</v>
      </c>
      <c r="D19" s="5">
        <v>2018</v>
      </c>
      <c r="E19" s="5">
        <v>2017</v>
      </c>
      <c r="F19" s="5">
        <v>2016</v>
      </c>
      <c r="G19" s="5">
        <v>2015</v>
      </c>
      <c r="H19" s="5">
        <v>2014</v>
      </c>
      <c r="I19" s="5"/>
      <c r="J19" s="5"/>
      <c r="K19" s="5"/>
      <c r="L19" s="5"/>
    </row>
    <row r="20" spans="1:12" x14ac:dyDescent="0.25">
      <c r="A20" s="5" t="s">
        <v>65</v>
      </c>
      <c r="B20" s="5" t="s">
        <v>66</v>
      </c>
      <c r="C20">
        <v>1809</v>
      </c>
      <c r="D20">
        <v>1279</v>
      </c>
      <c r="E20">
        <v>904.9</v>
      </c>
      <c r="F20">
        <v>597</v>
      </c>
      <c r="G20">
        <v>305</v>
      </c>
      <c r="H20" t="s">
        <v>67</v>
      </c>
    </row>
    <row r="21" spans="1:12" x14ac:dyDescent="0.25">
      <c r="A21" s="5" t="s">
        <v>299</v>
      </c>
      <c r="B21" s="5" t="s">
        <v>300</v>
      </c>
      <c r="C21">
        <v>1169</v>
      </c>
      <c r="D21">
        <v>803.6</v>
      </c>
      <c r="E21">
        <v>539.1</v>
      </c>
      <c r="F21">
        <v>339.6</v>
      </c>
      <c r="G21">
        <v>158.9</v>
      </c>
      <c r="H21" t="s">
        <v>67</v>
      </c>
    </row>
    <row r="22" spans="1:12" x14ac:dyDescent="0.25">
      <c r="A22" s="5" t="s">
        <v>68</v>
      </c>
      <c r="B22" s="5" t="s">
        <v>69</v>
      </c>
      <c r="C22">
        <v>-25.8</v>
      </c>
      <c r="D22">
        <v>-82.8</v>
      </c>
      <c r="E22">
        <v>-88.8</v>
      </c>
      <c r="F22">
        <v>-90.5</v>
      </c>
      <c r="G22">
        <v>-115.5</v>
      </c>
      <c r="H22" t="s">
        <v>67</v>
      </c>
    </row>
    <row r="23" spans="1:12" x14ac:dyDescent="0.25">
      <c r="A23" s="5" t="s">
        <v>70</v>
      </c>
      <c r="B23" s="5" t="s">
        <v>71</v>
      </c>
      <c r="C23">
        <v>20.5</v>
      </c>
      <c r="D23">
        <v>4.2</v>
      </c>
      <c r="E23">
        <v>-6.3</v>
      </c>
      <c r="F23">
        <v>-3.7</v>
      </c>
      <c r="G23">
        <v>-1.3</v>
      </c>
      <c r="H23" t="s">
        <v>67</v>
      </c>
    </row>
    <row r="24" spans="1:12" x14ac:dyDescent="0.25">
      <c r="A24" s="5" t="s">
        <v>72</v>
      </c>
      <c r="B24" s="5" t="s">
        <v>73</v>
      </c>
      <c r="C24">
        <v>-5.3</v>
      </c>
      <c r="D24">
        <v>-78.599999999999994</v>
      </c>
      <c r="E24">
        <v>-95.1</v>
      </c>
      <c r="F24">
        <v>-94.2</v>
      </c>
      <c r="G24">
        <v>-116.8</v>
      </c>
      <c r="H24" t="s">
        <v>67</v>
      </c>
    </row>
    <row r="25" spans="1:12" x14ac:dyDescent="0.25">
      <c r="A25" s="5" t="s">
        <v>74</v>
      </c>
      <c r="B25" s="5" t="s">
        <v>75</v>
      </c>
      <c r="C25">
        <v>4.8</v>
      </c>
      <c r="D25">
        <v>4.2</v>
      </c>
      <c r="E25">
        <v>-3.1</v>
      </c>
      <c r="F25">
        <v>-0.3</v>
      </c>
      <c r="G25" t="s">
        <v>67</v>
      </c>
      <c r="H25" t="s">
        <v>67</v>
      </c>
    </row>
    <row r="26" spans="1:12" x14ac:dyDescent="0.25">
      <c r="A26" s="5" t="s">
        <v>76</v>
      </c>
      <c r="B26" s="5" t="s">
        <v>77</v>
      </c>
      <c r="C26">
        <v>-10.1</v>
      </c>
      <c r="D26">
        <v>-82.8</v>
      </c>
      <c r="E26">
        <v>-92</v>
      </c>
      <c r="F26">
        <v>-93.9</v>
      </c>
      <c r="G26">
        <v>-116.8</v>
      </c>
      <c r="H26" t="s">
        <v>67</v>
      </c>
    </row>
    <row r="27" spans="1:12" x14ac:dyDescent="0.25">
      <c r="A27" s="5" t="s">
        <v>78</v>
      </c>
      <c r="B27" s="5" t="s">
        <v>79</v>
      </c>
      <c r="C27">
        <v>0.1</v>
      </c>
      <c r="D27">
        <v>-0.3</v>
      </c>
      <c r="E27">
        <v>-0.2</v>
      </c>
      <c r="F27">
        <v>0.05</v>
      </c>
      <c r="G27">
        <v>3</v>
      </c>
      <c r="H27" t="s">
        <v>67</v>
      </c>
    </row>
    <row r="28" spans="1:12" x14ac:dyDescent="0.25">
      <c r="A28" s="5" t="s">
        <v>80</v>
      </c>
      <c r="B28" s="5" t="s">
        <v>81</v>
      </c>
      <c r="C28">
        <v>-10.199999999999999</v>
      </c>
      <c r="D28">
        <v>-82.5</v>
      </c>
      <c r="E28">
        <v>-91.8</v>
      </c>
      <c r="F28">
        <v>-93.8</v>
      </c>
      <c r="G28">
        <v>-113.8</v>
      </c>
      <c r="H28" t="s">
        <v>67</v>
      </c>
    </row>
    <row r="29" spans="1:12" x14ac:dyDescent="0.25">
      <c r="A29" s="5" t="s">
        <v>82</v>
      </c>
      <c r="B29" s="5" t="s">
        <v>83</v>
      </c>
      <c r="C29">
        <v>281.5</v>
      </c>
      <c r="D29">
        <v>252.4</v>
      </c>
      <c r="E29">
        <v>386.8</v>
      </c>
      <c r="F29">
        <v>91.3</v>
      </c>
      <c r="G29">
        <v>137.5</v>
      </c>
      <c r="H29" t="s">
        <v>67</v>
      </c>
    </row>
    <row r="30" spans="1:12" x14ac:dyDescent="0.25">
      <c r="A30" s="5" t="s">
        <v>84</v>
      </c>
      <c r="B30" s="5" t="s">
        <v>85</v>
      </c>
      <c r="C30">
        <v>288.7</v>
      </c>
      <c r="D30">
        <v>143.69999999999999</v>
      </c>
      <c r="E30">
        <v>66.099999999999994</v>
      </c>
      <c r="F30">
        <v>60.4</v>
      </c>
      <c r="G30">
        <v>21.1</v>
      </c>
      <c r="H30" t="s">
        <v>67</v>
      </c>
    </row>
    <row r="31" spans="1:12" x14ac:dyDescent="0.25">
      <c r="A31" s="5" t="s">
        <v>86</v>
      </c>
      <c r="B31" s="5" t="s">
        <v>87</v>
      </c>
      <c r="C31">
        <v>570.20000000000005</v>
      </c>
      <c r="D31">
        <v>396.1</v>
      </c>
      <c r="E31">
        <v>452.9</v>
      </c>
      <c r="F31">
        <v>151.69999999999999</v>
      </c>
      <c r="G31">
        <v>158.6</v>
      </c>
      <c r="H31" t="s">
        <v>67</v>
      </c>
    </row>
    <row r="32" spans="1:12" x14ac:dyDescent="0.25">
      <c r="A32" s="5" t="s">
        <v>88</v>
      </c>
      <c r="B32" s="5" t="s">
        <v>89</v>
      </c>
      <c r="C32">
        <v>213.8</v>
      </c>
      <c r="D32">
        <v>144.9</v>
      </c>
      <c r="E32">
        <v>108</v>
      </c>
      <c r="F32">
        <v>69.2</v>
      </c>
      <c r="G32">
        <v>60.8</v>
      </c>
      <c r="H32" t="s">
        <v>67</v>
      </c>
    </row>
    <row r="33" spans="1:8" x14ac:dyDescent="0.25">
      <c r="A33" s="5" t="s">
        <v>90</v>
      </c>
      <c r="B33" s="5" t="s">
        <v>91</v>
      </c>
      <c r="C33">
        <v>111.1</v>
      </c>
      <c r="D33">
        <v>14.5</v>
      </c>
      <c r="E33">
        <v>41.6</v>
      </c>
      <c r="F33">
        <v>61.9</v>
      </c>
      <c r="G33">
        <v>10.199999999999999</v>
      </c>
      <c r="H33" t="s">
        <v>67</v>
      </c>
    </row>
    <row r="34" spans="1:8" x14ac:dyDescent="0.25">
      <c r="A34" s="5" t="s">
        <v>92</v>
      </c>
      <c r="B34" s="5" t="s">
        <v>93</v>
      </c>
      <c r="C34">
        <v>324.89999999999998</v>
      </c>
      <c r="D34">
        <v>159.4</v>
      </c>
      <c r="E34">
        <v>149.6</v>
      </c>
      <c r="F34">
        <v>131.1</v>
      </c>
      <c r="G34">
        <v>71</v>
      </c>
      <c r="H34" t="s">
        <v>67</v>
      </c>
    </row>
    <row r="35" spans="1:8" x14ac:dyDescent="0.25">
      <c r="A35" s="5" t="s">
        <v>78</v>
      </c>
      <c r="B35" s="5" t="s">
        <v>79</v>
      </c>
      <c r="C35">
        <v>-0.8</v>
      </c>
      <c r="D35">
        <v>-0.5</v>
      </c>
      <c r="E35">
        <v>-0.2</v>
      </c>
      <c r="F35">
        <v>-0.03</v>
      </c>
      <c r="G35" t="s">
        <v>67</v>
      </c>
      <c r="H35" t="s">
        <v>67</v>
      </c>
    </row>
    <row r="36" spans="1:8" x14ac:dyDescent="0.25">
      <c r="A36" s="5" t="s">
        <v>94</v>
      </c>
      <c r="B36" s="5" t="s">
        <v>95</v>
      </c>
      <c r="C36">
        <v>246.1</v>
      </c>
      <c r="D36">
        <v>237.2</v>
      </c>
      <c r="E36">
        <v>303.5</v>
      </c>
      <c r="F36">
        <v>20.63</v>
      </c>
      <c r="G36">
        <v>87.6</v>
      </c>
      <c r="H36" t="s">
        <v>67</v>
      </c>
    </row>
    <row r="37" spans="1:8" x14ac:dyDescent="0.25">
      <c r="A37" s="5" t="s">
        <v>96</v>
      </c>
      <c r="B37" s="5" t="s">
        <v>97</v>
      </c>
      <c r="C37">
        <v>570.20000000000005</v>
      </c>
      <c r="D37">
        <v>396.1</v>
      </c>
      <c r="E37">
        <v>452.9</v>
      </c>
      <c r="F37">
        <v>151.69999999999999</v>
      </c>
      <c r="G37">
        <v>158.6</v>
      </c>
      <c r="H37" t="s">
        <v>67</v>
      </c>
    </row>
    <row r="38" spans="1:8" x14ac:dyDescent="0.25">
      <c r="A38" s="5" t="s">
        <v>98</v>
      </c>
      <c r="B38" s="5" t="s">
        <v>99</v>
      </c>
      <c r="C38">
        <v>165.74</v>
      </c>
      <c r="D38">
        <v>164.39</v>
      </c>
      <c r="E38">
        <v>160.99</v>
      </c>
      <c r="F38" t="s">
        <v>67</v>
      </c>
      <c r="G38" t="s">
        <v>67</v>
      </c>
      <c r="H38" t="s">
        <v>67</v>
      </c>
    </row>
    <row r="39" spans="1:8" x14ac:dyDescent="0.25">
      <c r="A39" s="5" t="s">
        <v>100</v>
      </c>
      <c r="B39" s="5" t="s">
        <v>101</v>
      </c>
      <c r="C39">
        <v>165.74</v>
      </c>
      <c r="D39">
        <v>164.39</v>
      </c>
      <c r="E39">
        <v>160.99</v>
      </c>
      <c r="F39">
        <v>126.98</v>
      </c>
      <c r="G39">
        <v>125.01</v>
      </c>
      <c r="H39">
        <v>69</v>
      </c>
    </row>
    <row r="40" spans="1:8" x14ac:dyDescent="0.25">
      <c r="A40" s="5" t="s">
        <v>102</v>
      </c>
      <c r="B40" s="5" t="s">
        <v>103</v>
      </c>
      <c r="C40">
        <v>-0.03</v>
      </c>
      <c r="D40">
        <v>-0.48</v>
      </c>
      <c r="E40">
        <v>-0.59</v>
      </c>
      <c r="F40" t="s">
        <v>67</v>
      </c>
      <c r="G40" t="s">
        <v>67</v>
      </c>
      <c r="H40" t="s">
        <v>67</v>
      </c>
    </row>
    <row r="41" spans="1:8" x14ac:dyDescent="0.25">
      <c r="A41" s="5" t="s">
        <v>104</v>
      </c>
      <c r="B41" s="5" t="s">
        <v>105</v>
      </c>
      <c r="C41">
        <v>-0.06</v>
      </c>
      <c r="D41">
        <v>-0.51</v>
      </c>
      <c r="E41">
        <v>-0.67</v>
      </c>
      <c r="F41">
        <v>-0.75</v>
      </c>
      <c r="G41">
        <v>0.98</v>
      </c>
      <c r="H41">
        <v>0.17</v>
      </c>
    </row>
    <row r="42" spans="1:8" x14ac:dyDescent="0.25">
      <c r="A42" s="5" t="s">
        <v>106</v>
      </c>
      <c r="B42" s="5" t="s">
        <v>107</v>
      </c>
      <c r="C42">
        <v>-0.06</v>
      </c>
      <c r="D42">
        <v>-0.51</v>
      </c>
      <c r="E42">
        <v>-0.67</v>
      </c>
      <c r="F42">
        <v>-0.75</v>
      </c>
      <c r="G42">
        <v>0.98</v>
      </c>
      <c r="H42">
        <v>0.17</v>
      </c>
    </row>
    <row r="43" spans="1:8" x14ac:dyDescent="0.25">
      <c r="A43" s="5" t="s">
        <v>108</v>
      </c>
      <c r="B43" s="5" t="s">
        <v>109</v>
      </c>
      <c r="C43" t="s">
        <v>67</v>
      </c>
      <c r="D43" t="s">
        <v>67</v>
      </c>
      <c r="E43" t="s">
        <v>67</v>
      </c>
      <c r="F43" t="s">
        <v>67</v>
      </c>
      <c r="G43" t="s">
        <v>67</v>
      </c>
      <c r="H43" t="s">
        <v>67</v>
      </c>
    </row>
    <row r="44" spans="1:8" x14ac:dyDescent="0.25">
      <c r="A44" s="5" t="s">
        <v>110</v>
      </c>
      <c r="B44" s="5" t="s">
        <v>111</v>
      </c>
      <c r="C44" t="s">
        <v>67</v>
      </c>
      <c r="D44" t="s">
        <v>67</v>
      </c>
      <c r="E44" t="s">
        <v>67</v>
      </c>
      <c r="F44" t="s">
        <v>67</v>
      </c>
      <c r="G44" t="s">
        <v>67</v>
      </c>
      <c r="H44" t="s">
        <v>67</v>
      </c>
    </row>
    <row r="45" spans="1:8" x14ac:dyDescent="0.25">
      <c r="A45" s="5" t="s">
        <v>124</v>
      </c>
      <c r="B45" s="5" t="s">
        <v>125</v>
      </c>
      <c r="C45">
        <v>10.91</v>
      </c>
      <c r="D45">
        <v>7.78</v>
      </c>
      <c r="E45">
        <v>5.62</v>
      </c>
      <c r="F45" t="s">
        <v>67</v>
      </c>
      <c r="G45" t="s">
        <v>67</v>
      </c>
      <c r="H45" t="s">
        <v>67</v>
      </c>
    </row>
    <row r="46" spans="1:8" x14ac:dyDescent="0.25">
      <c r="A46" s="5" t="s">
        <v>112</v>
      </c>
      <c r="B46" s="5" t="s">
        <v>113</v>
      </c>
      <c r="C46">
        <v>1.48</v>
      </c>
      <c r="D46">
        <v>1.44</v>
      </c>
      <c r="E46">
        <v>1.88</v>
      </c>
      <c r="F46" t="s">
        <v>67</v>
      </c>
      <c r="G46" t="s">
        <v>67</v>
      </c>
      <c r="H46" t="s">
        <v>67</v>
      </c>
    </row>
    <row r="47" spans="1:8" x14ac:dyDescent="0.25">
      <c r="A47" s="5" t="s">
        <v>114</v>
      </c>
      <c r="B47" s="5" t="s">
        <v>115</v>
      </c>
      <c r="C47">
        <v>0.25</v>
      </c>
      <c r="D47">
        <v>-0.31</v>
      </c>
      <c r="E47">
        <v>-0.28000000000000003</v>
      </c>
      <c r="F47" t="s">
        <v>67</v>
      </c>
      <c r="G47" t="s">
        <v>67</v>
      </c>
      <c r="H47" t="s">
        <v>67</v>
      </c>
    </row>
    <row r="48" spans="1:8" x14ac:dyDescent="0.25">
      <c r="A48" s="5" t="s">
        <v>116</v>
      </c>
      <c r="B48" s="5" t="s">
        <v>117</v>
      </c>
      <c r="C48">
        <v>3.44</v>
      </c>
      <c r="D48">
        <v>2.41</v>
      </c>
      <c r="E48">
        <v>2.81</v>
      </c>
      <c r="F48" t="s">
        <v>67</v>
      </c>
      <c r="G48" t="s">
        <v>67</v>
      </c>
      <c r="H48" t="s">
        <v>67</v>
      </c>
    </row>
    <row r="49" spans="1:8" x14ac:dyDescent="0.25">
      <c r="A49" s="5" t="s">
        <v>118</v>
      </c>
      <c r="B49" s="5" t="s">
        <v>119</v>
      </c>
      <c r="C49">
        <v>4477</v>
      </c>
      <c r="D49">
        <v>4276</v>
      </c>
      <c r="E49">
        <v>2715</v>
      </c>
      <c r="F49" t="s">
        <v>67</v>
      </c>
      <c r="G49" t="s">
        <v>67</v>
      </c>
      <c r="H49" t="s">
        <v>67</v>
      </c>
    </row>
    <row r="50" spans="1:8" x14ac:dyDescent="0.25">
      <c r="A50" s="5" t="s">
        <v>120</v>
      </c>
      <c r="B50" s="5" t="s">
        <v>121</v>
      </c>
      <c r="C50">
        <v>257.8</v>
      </c>
      <c r="D50">
        <v>195.1</v>
      </c>
      <c r="E50">
        <v>107.5</v>
      </c>
      <c r="F50" t="s">
        <v>67</v>
      </c>
      <c r="G50" t="s">
        <v>67</v>
      </c>
      <c r="H50" t="s">
        <v>67</v>
      </c>
    </row>
    <row r="51" spans="1:8" x14ac:dyDescent="0.25">
      <c r="A51" s="5" t="s">
        <v>122</v>
      </c>
      <c r="B51" s="5" t="s">
        <v>123</v>
      </c>
      <c r="C51">
        <v>57583</v>
      </c>
      <c r="D51">
        <v>45627</v>
      </c>
      <c r="E51">
        <v>39595</v>
      </c>
      <c r="F51" t="s">
        <v>67</v>
      </c>
      <c r="G51" t="s">
        <v>67</v>
      </c>
      <c r="H51" t="s">
        <v>67</v>
      </c>
    </row>
    <row r="52" spans="1:8" x14ac:dyDescent="0.25">
      <c r="A52" s="5" t="s">
        <v>301</v>
      </c>
      <c r="B52" s="5" t="s">
        <v>302</v>
      </c>
      <c r="C52">
        <v>404065</v>
      </c>
      <c r="D52">
        <v>299158</v>
      </c>
      <c r="E52">
        <v>333311</v>
      </c>
      <c r="F52" t="s">
        <v>67</v>
      </c>
      <c r="G52" t="s">
        <v>67</v>
      </c>
      <c r="H52" t="s">
        <v>67</v>
      </c>
    </row>
    <row r="53" spans="1:8" x14ac:dyDescent="0.25">
      <c r="A53" s="5" t="s">
        <v>126</v>
      </c>
      <c r="B53" s="5" t="s">
        <v>127</v>
      </c>
      <c r="C53">
        <v>261001</v>
      </c>
      <c r="D53">
        <v>187933</v>
      </c>
      <c r="E53">
        <v>198564</v>
      </c>
      <c r="F53" t="s">
        <v>67</v>
      </c>
      <c r="G53" t="s">
        <v>67</v>
      </c>
      <c r="H53" t="s">
        <v>67</v>
      </c>
    </row>
    <row r="54" spans="1:8" x14ac:dyDescent="0.25">
      <c r="A54" s="5" t="s">
        <v>128</v>
      </c>
      <c r="B54" s="5" t="s">
        <v>129</v>
      </c>
      <c r="C54">
        <v>-2278</v>
      </c>
      <c r="D54">
        <v>-19294</v>
      </c>
      <c r="E54">
        <v>-33812</v>
      </c>
      <c r="F54" t="s">
        <v>67</v>
      </c>
      <c r="G54" t="s">
        <v>67</v>
      </c>
      <c r="H54" t="s">
        <v>67</v>
      </c>
    </row>
    <row r="55" spans="1:8" x14ac:dyDescent="0.25">
      <c r="A55" s="5" t="s">
        <v>130</v>
      </c>
      <c r="B55" s="5" t="s">
        <v>131</v>
      </c>
      <c r="C55" t="s">
        <v>67</v>
      </c>
      <c r="D55" t="s">
        <v>67</v>
      </c>
      <c r="E55" t="s">
        <v>67</v>
      </c>
      <c r="F55" t="s">
        <v>67</v>
      </c>
      <c r="G55" t="s">
        <v>67</v>
      </c>
      <c r="H55" t="s">
        <v>67</v>
      </c>
    </row>
    <row r="56" spans="1:8" x14ac:dyDescent="0.25">
      <c r="A56" s="5" t="s">
        <v>132</v>
      </c>
      <c r="B56" s="5" t="s">
        <v>133</v>
      </c>
      <c r="C56">
        <v>1.72</v>
      </c>
      <c r="D56">
        <v>0.79</v>
      </c>
      <c r="E56">
        <v>2.0499999999999998</v>
      </c>
      <c r="F56" t="s">
        <v>67</v>
      </c>
      <c r="G56" t="s">
        <v>67</v>
      </c>
      <c r="H56" t="s">
        <v>67</v>
      </c>
    </row>
    <row r="57" spans="1:8" x14ac:dyDescent="0.25">
      <c r="A57" s="5" t="s">
        <v>134</v>
      </c>
      <c r="B57" s="5" t="s">
        <v>135</v>
      </c>
      <c r="C57">
        <v>12.63</v>
      </c>
      <c r="D57">
        <v>4.24</v>
      </c>
      <c r="E57">
        <v>6.11</v>
      </c>
      <c r="F57" t="s">
        <v>67</v>
      </c>
      <c r="G57" t="s">
        <v>67</v>
      </c>
      <c r="H57" t="s">
        <v>67</v>
      </c>
    </row>
    <row r="58" spans="1:8" x14ac:dyDescent="0.25">
      <c r="A58" s="5" t="s">
        <v>136</v>
      </c>
      <c r="B58" s="5" t="s">
        <v>137</v>
      </c>
      <c r="C58">
        <v>73.680000000000007</v>
      </c>
      <c r="D58">
        <v>-20.059999999999999</v>
      </c>
      <c r="E58">
        <v>-40.72</v>
      </c>
      <c r="F58" t="s">
        <v>67</v>
      </c>
      <c r="G58" t="s">
        <v>67</v>
      </c>
      <c r="H58" t="s">
        <v>67</v>
      </c>
    </row>
    <row r="59" spans="1:8" x14ac:dyDescent="0.25">
      <c r="A59" s="5" t="s">
        <v>138</v>
      </c>
      <c r="B59" s="5" t="s">
        <v>139</v>
      </c>
      <c r="C59" t="s">
        <v>67</v>
      </c>
      <c r="D59" t="s">
        <v>67</v>
      </c>
      <c r="E59" t="s">
        <v>67</v>
      </c>
      <c r="F59" t="s">
        <v>67</v>
      </c>
      <c r="G59" t="s">
        <v>67</v>
      </c>
      <c r="H59" t="s">
        <v>67</v>
      </c>
    </row>
    <row r="60" spans="1:8" x14ac:dyDescent="0.25">
      <c r="A60" s="5" t="s">
        <v>140</v>
      </c>
      <c r="B60" s="5" t="s">
        <v>141</v>
      </c>
      <c r="C60">
        <v>-0.3</v>
      </c>
      <c r="D60">
        <v>-8.3000000000000007</v>
      </c>
      <c r="E60">
        <v>-5.8</v>
      </c>
      <c r="F60" t="s">
        <v>67</v>
      </c>
      <c r="G60" t="s">
        <v>67</v>
      </c>
      <c r="H60" t="s">
        <v>67</v>
      </c>
    </row>
    <row r="61" spans="1:8" x14ac:dyDescent="0.25">
      <c r="A61" s="5" t="s">
        <v>142</v>
      </c>
      <c r="B61" s="5" t="s">
        <v>143</v>
      </c>
      <c r="C61">
        <v>-4.16</v>
      </c>
      <c r="D61">
        <v>-34.85</v>
      </c>
      <c r="E61">
        <v>-30.27</v>
      </c>
      <c r="F61">
        <v>-455.34</v>
      </c>
      <c r="G61">
        <v>-129.91</v>
      </c>
      <c r="H61" t="s">
        <v>67</v>
      </c>
    </row>
    <row r="62" spans="1:8" x14ac:dyDescent="0.25">
      <c r="A62" s="5" t="s">
        <v>144</v>
      </c>
      <c r="B62" s="5" t="s">
        <v>145</v>
      </c>
      <c r="C62">
        <v>-0.56000000000000005</v>
      </c>
      <c r="D62">
        <v>-6.45</v>
      </c>
      <c r="E62">
        <v>-10.14</v>
      </c>
      <c r="F62">
        <v>-15.71</v>
      </c>
      <c r="G62">
        <v>-37.31</v>
      </c>
      <c r="H62" t="s">
        <v>67</v>
      </c>
    </row>
    <row r="63" spans="1:8" x14ac:dyDescent="0.25">
      <c r="A63" s="5" t="s">
        <v>146</v>
      </c>
      <c r="B63" s="5" t="s">
        <v>147</v>
      </c>
      <c r="C63">
        <v>1.49</v>
      </c>
      <c r="D63">
        <v>-20.05</v>
      </c>
      <c r="E63">
        <v>-18.55</v>
      </c>
      <c r="F63">
        <v>-58.4</v>
      </c>
      <c r="G63">
        <v>-70.87</v>
      </c>
      <c r="H63" t="s">
        <v>67</v>
      </c>
    </row>
    <row r="64" spans="1:8" x14ac:dyDescent="0.25">
      <c r="A64" s="5" t="s">
        <v>148</v>
      </c>
      <c r="B64" s="5" t="s">
        <v>148</v>
      </c>
      <c r="C64">
        <v>-1.79</v>
      </c>
      <c r="D64">
        <v>-20.83</v>
      </c>
      <c r="E64">
        <v>-20.27</v>
      </c>
      <c r="F64">
        <v>-61.83</v>
      </c>
      <c r="G64">
        <v>-71.75</v>
      </c>
      <c r="H64" t="s">
        <v>67</v>
      </c>
    </row>
    <row r="65" spans="1:8" x14ac:dyDescent="0.25">
      <c r="A65" s="5" t="s">
        <v>149</v>
      </c>
      <c r="B65" s="5" t="s">
        <v>150</v>
      </c>
      <c r="C65">
        <v>49.37</v>
      </c>
      <c r="D65">
        <v>63.72</v>
      </c>
      <c r="E65">
        <v>85.41</v>
      </c>
      <c r="F65">
        <v>60.18</v>
      </c>
      <c r="G65">
        <v>86.7</v>
      </c>
      <c r="H65" t="s">
        <v>67</v>
      </c>
    </row>
    <row r="66" spans="1:8" x14ac:dyDescent="0.25">
      <c r="A66" s="5" t="s">
        <v>151</v>
      </c>
      <c r="B66" s="5" t="s">
        <v>152</v>
      </c>
      <c r="C66">
        <v>43.02</v>
      </c>
      <c r="D66">
        <v>59.76</v>
      </c>
      <c r="E66">
        <v>66.97</v>
      </c>
      <c r="F66">
        <v>13.58</v>
      </c>
      <c r="G66">
        <v>55.23</v>
      </c>
      <c r="H66" t="s">
        <v>67</v>
      </c>
    </row>
    <row r="67" spans="1:8" x14ac:dyDescent="0.25">
      <c r="A67" s="5" t="s">
        <v>153</v>
      </c>
      <c r="B67" s="5" t="s">
        <v>154</v>
      </c>
      <c r="C67">
        <v>56.98</v>
      </c>
      <c r="D67">
        <v>40.24</v>
      </c>
      <c r="E67">
        <v>33.03</v>
      </c>
      <c r="F67">
        <v>86.42</v>
      </c>
      <c r="G67">
        <v>44.77</v>
      </c>
      <c r="H67" t="s">
        <v>67</v>
      </c>
    </row>
    <row r="68" spans="1:8" x14ac:dyDescent="0.25">
      <c r="A68" s="5" t="s">
        <v>155</v>
      </c>
      <c r="B68" s="5" t="s">
        <v>156</v>
      </c>
      <c r="C68">
        <v>132.44999999999999</v>
      </c>
      <c r="D68">
        <v>67.34</v>
      </c>
      <c r="E68">
        <v>49.32</v>
      </c>
      <c r="F68">
        <v>636.41</v>
      </c>
      <c r="G68">
        <v>81.05</v>
      </c>
      <c r="H68" t="s">
        <v>67</v>
      </c>
    </row>
    <row r="69" spans="1:8" x14ac:dyDescent="0.25">
      <c r="A69" s="5" t="s">
        <v>303</v>
      </c>
      <c r="B69" s="5" t="s">
        <v>304</v>
      </c>
      <c r="C69">
        <v>64.62</v>
      </c>
      <c r="D69">
        <v>62.83</v>
      </c>
      <c r="E69">
        <v>59.58</v>
      </c>
      <c r="F69">
        <v>56.88</v>
      </c>
      <c r="G69">
        <v>52.1</v>
      </c>
    </row>
    <row r="70" spans="1:8" x14ac:dyDescent="0.25">
      <c r="A70" s="5" t="s">
        <v>157</v>
      </c>
      <c r="B70" s="5" t="s">
        <v>158</v>
      </c>
      <c r="C70">
        <v>49.37</v>
      </c>
      <c r="D70">
        <v>63.72</v>
      </c>
      <c r="E70">
        <v>85.41</v>
      </c>
      <c r="F70">
        <v>60.18</v>
      </c>
      <c r="G70">
        <v>86.7</v>
      </c>
    </row>
    <row r="71" spans="1:8" x14ac:dyDescent="0.25">
      <c r="A71" s="5" t="s">
        <v>159</v>
      </c>
      <c r="B71" s="5" t="s">
        <v>160</v>
      </c>
      <c r="C71">
        <v>-0.56000000000000005</v>
      </c>
      <c r="D71">
        <v>-6.45</v>
      </c>
      <c r="E71">
        <v>-10.14</v>
      </c>
      <c r="F71">
        <v>-15.71</v>
      </c>
      <c r="G71">
        <v>-37.31</v>
      </c>
    </row>
    <row r="72" spans="1:8" x14ac:dyDescent="0.25">
      <c r="A72" s="5" t="s">
        <v>161</v>
      </c>
      <c r="B72" s="5" t="s">
        <v>162</v>
      </c>
      <c r="C72">
        <v>-1.43</v>
      </c>
      <c r="D72">
        <v>-6.47</v>
      </c>
      <c r="E72">
        <v>-9.81</v>
      </c>
      <c r="F72">
        <v>-15.16</v>
      </c>
      <c r="G72">
        <v>-37.869999999999997</v>
      </c>
    </row>
    <row r="73" spans="1:8" x14ac:dyDescent="0.25">
      <c r="A73" s="5" t="s">
        <v>163</v>
      </c>
      <c r="B73" s="5" t="s">
        <v>164</v>
      </c>
      <c r="C73">
        <v>317.26</v>
      </c>
      <c r="D73">
        <v>322.89999999999998</v>
      </c>
      <c r="E73">
        <v>199.8</v>
      </c>
      <c r="F73">
        <v>393.54</v>
      </c>
      <c r="G73">
        <v>192.31</v>
      </c>
    </row>
    <row r="74" spans="1:8" x14ac:dyDescent="0.25">
      <c r="A74" s="5" t="s">
        <v>165</v>
      </c>
      <c r="B74" s="5" t="s">
        <v>166</v>
      </c>
      <c r="C74">
        <v>50.63</v>
      </c>
      <c r="D74">
        <v>36.28</v>
      </c>
      <c r="E74">
        <v>14.59</v>
      </c>
      <c r="F74">
        <v>39.82</v>
      </c>
      <c r="G74">
        <v>13.3</v>
      </c>
    </row>
    <row r="75" spans="1:8" x14ac:dyDescent="0.25">
      <c r="A75" s="5" t="s">
        <v>167</v>
      </c>
      <c r="B75" s="5" t="s">
        <v>168</v>
      </c>
      <c r="C75">
        <v>-1.79</v>
      </c>
      <c r="D75">
        <v>-20.83</v>
      </c>
      <c r="E75">
        <v>-20.27</v>
      </c>
      <c r="F75">
        <v>-61.83</v>
      </c>
      <c r="G75">
        <v>-71.75</v>
      </c>
    </row>
    <row r="76" spans="1:8" x14ac:dyDescent="0.25">
      <c r="A76" s="5" t="s">
        <v>169</v>
      </c>
      <c r="B76" s="5" t="s">
        <v>170</v>
      </c>
      <c r="C76">
        <v>-7.24</v>
      </c>
      <c r="D76">
        <v>-32.96</v>
      </c>
      <c r="E76">
        <v>-25.75</v>
      </c>
      <c r="F76">
        <v>-109.7</v>
      </c>
      <c r="G76">
        <v>-118.1</v>
      </c>
    </row>
    <row r="77" spans="1:8" x14ac:dyDescent="0.25">
      <c r="A77" s="5" t="s">
        <v>171</v>
      </c>
      <c r="B77" s="5" t="s">
        <v>172</v>
      </c>
      <c r="C77">
        <v>85.24</v>
      </c>
      <c r="D77">
        <v>165.07</v>
      </c>
      <c r="E77">
        <v>459.15</v>
      </c>
      <c r="F77">
        <v>34.159999999999997</v>
      </c>
      <c r="G77">
        <v>415.17</v>
      </c>
    </row>
    <row r="78" spans="1:8" x14ac:dyDescent="0.25">
      <c r="A78" s="5" t="s">
        <v>173</v>
      </c>
      <c r="B78" s="5" t="s">
        <v>174</v>
      </c>
      <c r="C78">
        <v>131.66999999999999</v>
      </c>
      <c r="D78">
        <v>174.19</v>
      </c>
      <c r="E78">
        <v>358.15</v>
      </c>
      <c r="F78">
        <v>131.94</v>
      </c>
      <c r="G78">
        <v>226.15</v>
      </c>
    </row>
    <row r="79" spans="1:8" x14ac:dyDescent="0.25">
      <c r="A79" s="5" t="s">
        <v>175</v>
      </c>
      <c r="B79" s="5" t="s">
        <v>176</v>
      </c>
      <c r="C79">
        <v>12211.7232</v>
      </c>
      <c r="D79">
        <v>-3297.663399999999</v>
      </c>
      <c r="E79">
        <v>-6555.5128000000004</v>
      </c>
      <c r="F79" t="s">
        <v>67</v>
      </c>
      <c r="G79" t="s">
        <v>67</v>
      </c>
    </row>
    <row r="80" spans="1:8" x14ac:dyDescent="0.25">
      <c r="A80" s="5" t="s">
        <v>177</v>
      </c>
      <c r="B80" s="5" t="s">
        <v>178</v>
      </c>
      <c r="C80">
        <v>-1.350000000000023</v>
      </c>
      <c r="D80">
        <v>-3.3999999999999768</v>
      </c>
      <c r="E80" t="s">
        <v>67</v>
      </c>
      <c r="F80" t="s">
        <v>67</v>
      </c>
      <c r="G80" t="s">
        <v>67</v>
      </c>
    </row>
    <row r="81" spans="1:7" x14ac:dyDescent="0.25">
      <c r="A81" s="5" t="s">
        <v>179</v>
      </c>
      <c r="B81" s="5" t="s">
        <v>180</v>
      </c>
      <c r="C81">
        <v>41.44</v>
      </c>
      <c r="D81">
        <v>41.34</v>
      </c>
      <c r="E81">
        <v>51.57</v>
      </c>
      <c r="F81">
        <v>95.74</v>
      </c>
      <c r="G81" t="s">
        <v>67</v>
      </c>
    </row>
    <row r="82" spans="1:7" x14ac:dyDescent="0.25">
      <c r="A82" s="5" t="s">
        <v>181</v>
      </c>
      <c r="B82" s="5" t="s">
        <v>182</v>
      </c>
      <c r="C82">
        <v>44.78</v>
      </c>
      <c r="D82">
        <v>62.88</v>
      </c>
      <c r="E82" t="s">
        <v>67</v>
      </c>
      <c r="F82" t="s">
        <v>67</v>
      </c>
      <c r="G82" t="s">
        <v>67</v>
      </c>
    </row>
    <row r="83" spans="1:7" x14ac:dyDescent="0.25">
      <c r="A83" s="5" t="s">
        <v>183</v>
      </c>
      <c r="B83" s="5" t="s">
        <v>184</v>
      </c>
      <c r="C83" t="s">
        <v>67</v>
      </c>
      <c r="D83" t="s">
        <v>67</v>
      </c>
      <c r="E83" t="s">
        <v>67</v>
      </c>
      <c r="F83" t="s">
        <v>67</v>
      </c>
      <c r="G83" t="s">
        <v>67</v>
      </c>
    </row>
    <row r="84" spans="1:7" x14ac:dyDescent="0.25">
      <c r="A84" s="5" t="s">
        <v>185</v>
      </c>
      <c r="B84" s="5" t="s">
        <v>186</v>
      </c>
      <c r="C84" t="s">
        <v>67</v>
      </c>
      <c r="D84" t="s">
        <v>67</v>
      </c>
      <c r="E84" t="s">
        <v>67</v>
      </c>
      <c r="F84" t="s">
        <v>67</v>
      </c>
      <c r="G84" t="s">
        <v>67</v>
      </c>
    </row>
    <row r="85" spans="1:7" x14ac:dyDescent="0.25">
      <c r="A85" s="5" t="s">
        <v>187</v>
      </c>
      <c r="B85" s="5" t="s">
        <v>188</v>
      </c>
      <c r="C85">
        <v>-87.64</v>
      </c>
      <c r="D85">
        <v>-10.130000000000001</v>
      </c>
      <c r="E85">
        <v>-2.13</v>
      </c>
      <c r="F85">
        <v>-17.57</v>
      </c>
      <c r="G85" t="s">
        <v>67</v>
      </c>
    </row>
    <row r="86" spans="1:7" x14ac:dyDescent="0.25">
      <c r="A86" s="5" t="s">
        <v>189</v>
      </c>
      <c r="B86" s="5" t="s">
        <v>190</v>
      </c>
      <c r="C86">
        <v>-33.299999999999997</v>
      </c>
      <c r="D86">
        <v>-9.94</v>
      </c>
      <c r="E86" t="s">
        <v>67</v>
      </c>
      <c r="F86" t="s">
        <v>67</v>
      </c>
      <c r="G86" t="s">
        <v>67</v>
      </c>
    </row>
    <row r="87" spans="1:7" x14ac:dyDescent="0.25">
      <c r="A87" s="5" t="s">
        <v>191</v>
      </c>
      <c r="B87" s="5" t="s">
        <v>192</v>
      </c>
      <c r="C87" t="s">
        <v>67</v>
      </c>
      <c r="D87" t="s">
        <v>67</v>
      </c>
      <c r="E87" t="s">
        <v>67</v>
      </c>
      <c r="F87" t="s">
        <v>67</v>
      </c>
      <c r="G87" t="s">
        <v>67</v>
      </c>
    </row>
    <row r="88" spans="1:7" x14ac:dyDescent="0.25">
      <c r="A88" s="5" t="s">
        <v>193</v>
      </c>
      <c r="B88" s="5" t="s">
        <v>194</v>
      </c>
      <c r="C88" t="s">
        <v>67</v>
      </c>
      <c r="D88" t="s">
        <v>67</v>
      </c>
      <c r="E88" t="s">
        <v>67</v>
      </c>
      <c r="F88" t="s">
        <v>67</v>
      </c>
      <c r="G88" t="s">
        <v>67</v>
      </c>
    </row>
    <row r="89" spans="1:7" x14ac:dyDescent="0.25">
      <c r="A89" s="5" t="s">
        <v>195</v>
      </c>
      <c r="B89" s="5" t="s">
        <v>196</v>
      </c>
      <c r="C89" t="s">
        <v>67</v>
      </c>
      <c r="D89" t="s">
        <v>67</v>
      </c>
      <c r="E89" t="s">
        <v>67</v>
      </c>
      <c r="F89" t="s">
        <v>67</v>
      </c>
      <c r="G89" t="s">
        <v>67</v>
      </c>
    </row>
    <row r="90" spans="1:7" x14ac:dyDescent="0.25">
      <c r="A90" s="5" t="s">
        <v>197</v>
      </c>
      <c r="B90" s="5" t="s">
        <v>198</v>
      </c>
      <c r="C90">
        <v>-68.84</v>
      </c>
      <c r="D90">
        <v>-6.76</v>
      </c>
      <c r="E90">
        <v>-1.88</v>
      </c>
      <c r="F90">
        <v>-21.65</v>
      </c>
      <c r="G90" t="s">
        <v>67</v>
      </c>
    </row>
    <row r="91" spans="1:7" x14ac:dyDescent="0.25">
      <c r="A91" s="5" t="s">
        <v>199</v>
      </c>
      <c r="B91" s="5" t="s">
        <v>200</v>
      </c>
      <c r="C91">
        <v>-25.83</v>
      </c>
      <c r="D91">
        <v>-10.1</v>
      </c>
      <c r="E91" t="s">
        <v>67</v>
      </c>
      <c r="F91" t="s">
        <v>67</v>
      </c>
      <c r="G91" t="s">
        <v>67</v>
      </c>
    </row>
    <row r="92" spans="1:7" x14ac:dyDescent="0.25">
      <c r="A92" s="5" t="s">
        <v>201</v>
      </c>
      <c r="B92" s="5" t="s">
        <v>202</v>
      </c>
      <c r="C92" t="s">
        <v>67</v>
      </c>
      <c r="D92" t="s">
        <v>67</v>
      </c>
      <c r="E92" t="s">
        <v>67</v>
      </c>
      <c r="F92" t="s">
        <v>67</v>
      </c>
      <c r="G92" t="s">
        <v>67</v>
      </c>
    </row>
    <row r="93" spans="1:7" x14ac:dyDescent="0.25">
      <c r="A93" s="5" t="s">
        <v>203</v>
      </c>
      <c r="B93" s="5" t="s">
        <v>204</v>
      </c>
      <c r="C93" t="s">
        <v>67</v>
      </c>
      <c r="D93" t="s">
        <v>67</v>
      </c>
      <c r="E93" t="s">
        <v>67</v>
      </c>
      <c r="F93" t="s">
        <v>67</v>
      </c>
      <c r="G93" t="s">
        <v>67</v>
      </c>
    </row>
    <row r="94" spans="1:7" x14ac:dyDescent="0.25">
      <c r="A94" s="5" t="s">
        <v>205</v>
      </c>
      <c r="B94" s="5" t="s">
        <v>206</v>
      </c>
      <c r="C94">
        <v>-467.3</v>
      </c>
      <c r="D94">
        <v>-50.74</v>
      </c>
      <c r="E94" t="s">
        <v>67</v>
      </c>
      <c r="F94" t="s">
        <v>67</v>
      </c>
      <c r="G94" t="s">
        <v>67</v>
      </c>
    </row>
    <row r="95" spans="1:7" x14ac:dyDescent="0.25">
      <c r="A95" s="5" t="s">
        <v>207</v>
      </c>
      <c r="B95" s="5" t="s">
        <v>208</v>
      </c>
      <c r="C95" t="s">
        <v>67</v>
      </c>
      <c r="D95" t="s">
        <v>67</v>
      </c>
      <c r="E95" t="s">
        <v>67</v>
      </c>
      <c r="F95" t="s">
        <v>67</v>
      </c>
      <c r="G95" t="s">
        <v>67</v>
      </c>
    </row>
    <row r="96" spans="1:7" x14ac:dyDescent="0.25">
      <c r="A96" s="5" t="s">
        <v>209</v>
      </c>
      <c r="B96" s="5" t="s">
        <v>210</v>
      </c>
      <c r="C96" t="s">
        <v>67</v>
      </c>
      <c r="D96" t="s">
        <v>67</v>
      </c>
      <c r="E96" t="s">
        <v>67</v>
      </c>
      <c r="F96" t="s">
        <v>67</v>
      </c>
      <c r="G96" t="s">
        <v>67</v>
      </c>
    </row>
    <row r="97" spans="1:8" x14ac:dyDescent="0.25">
      <c r="A97" s="5" t="s">
        <v>211</v>
      </c>
      <c r="B97" s="5" t="s">
        <v>212</v>
      </c>
      <c r="C97" t="s">
        <v>67</v>
      </c>
      <c r="D97" t="s">
        <v>67</v>
      </c>
      <c r="E97" t="s">
        <v>67</v>
      </c>
      <c r="F97" t="s">
        <v>67</v>
      </c>
      <c r="G97" t="s">
        <v>67</v>
      </c>
    </row>
    <row r="98" spans="1:8" x14ac:dyDescent="0.25">
      <c r="A98" s="5" t="s">
        <v>213</v>
      </c>
      <c r="B98" s="5" t="s">
        <v>214</v>
      </c>
      <c r="C98">
        <v>67.7</v>
      </c>
      <c r="D98">
        <v>107.5</v>
      </c>
      <c r="E98">
        <v>278.8</v>
      </c>
      <c r="F98">
        <v>22.1</v>
      </c>
      <c r="G98">
        <v>76.7</v>
      </c>
      <c r="H98" t="s">
        <v>67</v>
      </c>
    </row>
  </sheetData>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W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20" customWidth="1"/>
    <col min="13" max="17" width="10" customWidth="1"/>
    <col min="18" max="18" width="20" customWidth="1"/>
    <col min="19" max="21" width="10" customWidth="1"/>
    <col min="22" max="22" width="20" customWidth="1"/>
    <col min="23" max="23" width="10" customWidth="1"/>
  </cols>
  <sheetData>
    <row r="1" spans="1:23" ht="18.75" customHeight="1" x14ac:dyDescent="0.3">
      <c r="A1" s="1" t="s">
        <v>2087</v>
      </c>
      <c r="B1" s="2" t="s">
        <v>2088</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2089</v>
      </c>
      <c r="C4" s="5" t="s">
        <v>9</v>
      </c>
      <c r="D4" s="5"/>
      <c r="E4" t="s">
        <v>2090</v>
      </c>
      <c r="G4" t="s">
        <v>1073</v>
      </c>
      <c r="H4" t="s">
        <v>658</v>
      </c>
      <c r="J4" t="s">
        <v>2091</v>
      </c>
      <c r="L4" t="s">
        <v>2092</v>
      </c>
    </row>
    <row r="5" spans="1:23" x14ac:dyDescent="0.25">
      <c r="A5" s="5" t="s">
        <v>15</v>
      </c>
      <c r="B5" t="s">
        <v>2093</v>
      </c>
      <c r="C5" s="5" t="s">
        <v>17</v>
      </c>
      <c r="D5" s="5"/>
      <c r="E5" t="s">
        <v>67</v>
      </c>
      <c r="G5" t="s">
        <v>453</v>
      </c>
      <c r="H5" t="s">
        <v>20</v>
      </c>
      <c r="J5" t="s">
        <v>21</v>
      </c>
      <c r="L5" t="s">
        <v>2094</v>
      </c>
    </row>
    <row r="6" spans="1:23" x14ac:dyDescent="0.25">
      <c r="A6" s="5" t="s">
        <v>23</v>
      </c>
      <c r="B6" t="s">
        <v>2095</v>
      </c>
      <c r="C6" s="5" t="s">
        <v>25</v>
      </c>
      <c r="D6" s="5"/>
      <c r="E6" t="s">
        <v>2096</v>
      </c>
      <c r="G6" t="s">
        <v>1247</v>
      </c>
      <c r="H6" t="s">
        <v>28</v>
      </c>
    </row>
    <row r="7" spans="1:23" x14ac:dyDescent="0.25">
      <c r="A7" s="5" t="s">
        <v>29</v>
      </c>
      <c r="B7" t="s">
        <v>277</v>
      </c>
      <c r="C7" s="5" t="s">
        <v>31</v>
      </c>
      <c r="D7" s="5"/>
      <c r="E7" t="s">
        <v>2097</v>
      </c>
      <c r="G7" t="s">
        <v>279</v>
      </c>
      <c r="H7" t="s">
        <v>34</v>
      </c>
    </row>
    <row r="8" spans="1:23" x14ac:dyDescent="0.25">
      <c r="A8" s="5" t="s">
        <v>35</v>
      </c>
      <c r="B8" t="s">
        <v>36</v>
      </c>
      <c r="C8" s="5" t="s">
        <v>37</v>
      </c>
      <c r="D8" s="5"/>
      <c r="E8" t="s">
        <v>2098</v>
      </c>
      <c r="G8" t="s">
        <v>39</v>
      </c>
      <c r="H8" t="s">
        <v>40</v>
      </c>
    </row>
    <row r="9" spans="1:23" x14ac:dyDescent="0.25">
      <c r="A9" s="5" t="s">
        <v>41</v>
      </c>
      <c r="B9" t="s">
        <v>42</v>
      </c>
      <c r="C9" s="5" t="s">
        <v>43</v>
      </c>
      <c r="D9" s="5"/>
      <c r="E9" t="s">
        <v>2099</v>
      </c>
    </row>
    <row r="10" spans="1:23" x14ac:dyDescent="0.25">
      <c r="A10" s="5" t="s">
        <v>45</v>
      </c>
      <c r="B10" t="s">
        <v>611</v>
      </c>
      <c r="C10" s="5" t="s">
        <v>47</v>
      </c>
      <c r="D10" s="5"/>
      <c r="E10" t="s">
        <v>2100</v>
      </c>
    </row>
    <row r="11" spans="1:23" x14ac:dyDescent="0.25">
      <c r="A11" s="5" t="s">
        <v>49</v>
      </c>
      <c r="B11" t="s">
        <v>613</v>
      </c>
    </row>
    <row r="12" spans="1:23" x14ac:dyDescent="0.25">
      <c r="A12" s="5" t="s">
        <v>51</v>
      </c>
      <c r="B12" t="s">
        <v>1866</v>
      </c>
    </row>
    <row r="13" spans="1:23" x14ac:dyDescent="0.25">
      <c r="A13" s="5" t="s">
        <v>53</v>
      </c>
      <c r="B13" t="s">
        <v>2101</v>
      </c>
    </row>
    <row r="14" spans="1:23" x14ac:dyDescent="0.25">
      <c r="A14" s="5" t="s">
        <v>55</v>
      </c>
      <c r="B14" t="s">
        <v>2102</v>
      </c>
    </row>
    <row r="15" spans="1:23" x14ac:dyDescent="0.25">
      <c r="A15" s="5" t="s">
        <v>57</v>
      </c>
      <c r="B15" t="s">
        <v>2103</v>
      </c>
    </row>
    <row r="16" spans="1:23" x14ac:dyDescent="0.25">
      <c r="A16" s="5" t="s">
        <v>59</v>
      </c>
      <c r="B16" t="s">
        <v>2104</v>
      </c>
    </row>
    <row r="17" spans="1:23" x14ac:dyDescent="0.25">
      <c r="A17" s="5" t="s">
        <v>61</v>
      </c>
      <c r="B17" t="s">
        <v>2105</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20114</v>
      </c>
      <c r="D20">
        <v>19899</v>
      </c>
      <c r="E20">
        <v>20029</v>
      </c>
      <c r="F20">
        <v>18714</v>
      </c>
      <c r="G20">
        <v>18089</v>
      </c>
      <c r="H20">
        <v>16428</v>
      </c>
      <c r="I20">
        <v>16355</v>
      </c>
      <c r="J20">
        <v>16510</v>
      </c>
      <c r="K20">
        <v>15605</v>
      </c>
      <c r="L20">
        <v>15092</v>
      </c>
      <c r="M20">
        <v>13573</v>
      </c>
      <c r="N20">
        <v>14131</v>
      </c>
      <c r="O20">
        <v>13074</v>
      </c>
      <c r="P20">
        <v>12740</v>
      </c>
      <c r="Q20">
        <v>11974</v>
      </c>
      <c r="R20">
        <v>10592</v>
      </c>
      <c r="S20">
        <v>9436</v>
      </c>
      <c r="T20">
        <v>9656</v>
      </c>
      <c r="U20">
        <v>13060</v>
      </c>
      <c r="V20">
        <v>12779</v>
      </c>
      <c r="W20">
        <v>11361</v>
      </c>
    </row>
    <row r="21" spans="1:23" x14ac:dyDescent="0.25">
      <c r="A21" s="5" t="s">
        <v>299</v>
      </c>
      <c r="B21" s="5" t="s">
        <v>300</v>
      </c>
      <c r="C21">
        <v>9231</v>
      </c>
      <c r="D21">
        <v>9156</v>
      </c>
      <c r="E21">
        <v>9349</v>
      </c>
      <c r="F21">
        <v>8972</v>
      </c>
      <c r="G21">
        <v>8721</v>
      </c>
      <c r="H21">
        <v>7716</v>
      </c>
      <c r="I21">
        <v>7809</v>
      </c>
      <c r="J21">
        <v>7732</v>
      </c>
      <c r="K21">
        <v>7067</v>
      </c>
      <c r="L21">
        <v>7014</v>
      </c>
      <c r="M21">
        <v>6162</v>
      </c>
      <c r="N21">
        <v>5941</v>
      </c>
      <c r="O21">
        <v>6061</v>
      </c>
      <c r="P21">
        <v>5777</v>
      </c>
      <c r="Q21">
        <v>5441</v>
      </c>
      <c r="R21">
        <v>4977</v>
      </c>
      <c r="S21">
        <v>4471</v>
      </c>
      <c r="T21">
        <v>4553</v>
      </c>
      <c r="U21">
        <v>5796</v>
      </c>
      <c r="V21">
        <v>5780</v>
      </c>
      <c r="W21">
        <v>5229</v>
      </c>
    </row>
    <row r="22" spans="1:23" x14ac:dyDescent="0.25">
      <c r="A22" s="5" t="s">
        <v>68</v>
      </c>
      <c r="B22" s="5" t="s">
        <v>69</v>
      </c>
      <c r="C22">
        <v>2899</v>
      </c>
      <c r="D22">
        <v>3116</v>
      </c>
      <c r="E22">
        <v>3055</v>
      </c>
      <c r="F22">
        <v>2775</v>
      </c>
      <c r="G22">
        <v>2645</v>
      </c>
      <c r="H22">
        <v>2244</v>
      </c>
      <c r="I22">
        <v>2285</v>
      </c>
      <c r="J22">
        <v>2199</v>
      </c>
      <c r="K22">
        <v>1857</v>
      </c>
      <c r="L22">
        <v>1723</v>
      </c>
      <c r="M22">
        <v>1080</v>
      </c>
      <c r="N22">
        <v>779</v>
      </c>
      <c r="O22">
        <v>1344</v>
      </c>
      <c r="P22">
        <v>1298</v>
      </c>
      <c r="Q22">
        <v>1162</v>
      </c>
      <c r="R22">
        <v>1920</v>
      </c>
      <c r="S22">
        <v>706</v>
      </c>
      <c r="T22">
        <v>666</v>
      </c>
      <c r="U22">
        <v>1210</v>
      </c>
      <c r="V22">
        <v>950</v>
      </c>
      <c r="W22">
        <v>857</v>
      </c>
    </row>
    <row r="23" spans="1:23" x14ac:dyDescent="0.25">
      <c r="A23" s="5" t="s">
        <v>70</v>
      </c>
      <c r="B23" s="5" t="s">
        <v>71</v>
      </c>
      <c r="C23">
        <v>-88</v>
      </c>
      <c r="D23">
        <v>-65</v>
      </c>
      <c r="E23">
        <v>-51</v>
      </c>
      <c r="F23">
        <v>-33</v>
      </c>
      <c r="G23">
        <v>-42</v>
      </c>
      <c r="H23">
        <v>-49</v>
      </c>
      <c r="I23">
        <v>-113</v>
      </c>
      <c r="J23">
        <v>-141</v>
      </c>
      <c r="K23">
        <v>-155</v>
      </c>
      <c r="L23">
        <v>-171</v>
      </c>
      <c r="M23">
        <v>-195</v>
      </c>
      <c r="N23">
        <v>848</v>
      </c>
      <c r="O23">
        <v>-94</v>
      </c>
      <c r="P23">
        <v>-122</v>
      </c>
      <c r="Q23">
        <v>-120</v>
      </c>
      <c r="R23">
        <v>1</v>
      </c>
      <c r="S23">
        <v>62</v>
      </c>
      <c r="T23">
        <v>-2</v>
      </c>
      <c r="U23">
        <v>-151</v>
      </c>
      <c r="V23">
        <v>-134</v>
      </c>
      <c r="W23">
        <v>-165</v>
      </c>
    </row>
    <row r="24" spans="1:23" x14ac:dyDescent="0.25">
      <c r="A24" s="5" t="s">
        <v>72</v>
      </c>
      <c r="B24" s="5" t="s">
        <v>73</v>
      </c>
      <c r="C24">
        <v>2811</v>
      </c>
      <c r="D24">
        <v>3051</v>
      </c>
      <c r="E24">
        <v>3004</v>
      </c>
      <c r="F24">
        <v>2742</v>
      </c>
      <c r="G24">
        <v>2603</v>
      </c>
      <c r="H24">
        <v>2195</v>
      </c>
      <c r="I24">
        <v>2172</v>
      </c>
      <c r="J24">
        <v>2058</v>
      </c>
      <c r="K24">
        <v>1702</v>
      </c>
      <c r="L24">
        <v>1552</v>
      </c>
      <c r="M24">
        <v>885</v>
      </c>
      <c r="N24">
        <v>1627</v>
      </c>
      <c r="O24">
        <v>1250</v>
      </c>
      <c r="P24">
        <v>1176</v>
      </c>
      <c r="Q24">
        <v>1042</v>
      </c>
      <c r="R24">
        <v>1921</v>
      </c>
      <c r="S24">
        <v>768</v>
      </c>
      <c r="T24">
        <v>664</v>
      </c>
      <c r="U24">
        <v>1059</v>
      </c>
      <c r="V24">
        <v>816</v>
      </c>
      <c r="W24">
        <v>692</v>
      </c>
    </row>
    <row r="25" spans="1:23" x14ac:dyDescent="0.25">
      <c r="A25" s="5" t="s">
        <v>74</v>
      </c>
      <c r="B25" s="5" t="s">
        <v>75</v>
      </c>
      <c r="C25">
        <v>708</v>
      </c>
      <c r="D25">
        <v>721</v>
      </c>
      <c r="E25">
        <v>463</v>
      </c>
      <c r="F25">
        <v>649</v>
      </c>
      <c r="G25">
        <v>635</v>
      </c>
      <c r="H25">
        <v>533</v>
      </c>
      <c r="I25">
        <v>547</v>
      </c>
      <c r="J25">
        <v>502</v>
      </c>
      <c r="K25">
        <v>419</v>
      </c>
      <c r="L25">
        <v>409</v>
      </c>
      <c r="M25">
        <v>257</v>
      </c>
      <c r="N25">
        <v>394</v>
      </c>
      <c r="O25">
        <v>309</v>
      </c>
      <c r="P25">
        <v>305</v>
      </c>
      <c r="Q25">
        <v>272</v>
      </c>
      <c r="R25">
        <v>185</v>
      </c>
      <c r="S25">
        <v>238</v>
      </c>
      <c r="T25">
        <v>233</v>
      </c>
      <c r="U25">
        <v>431</v>
      </c>
      <c r="V25">
        <v>311</v>
      </c>
      <c r="W25">
        <v>288</v>
      </c>
    </row>
    <row r="26" spans="1:23" x14ac:dyDescent="0.25">
      <c r="A26" s="5" t="s">
        <v>76</v>
      </c>
      <c r="B26" s="5" t="s">
        <v>77</v>
      </c>
      <c r="C26">
        <v>2103</v>
      </c>
      <c r="D26">
        <v>2330</v>
      </c>
      <c r="E26">
        <v>2541</v>
      </c>
      <c r="F26">
        <v>2093</v>
      </c>
      <c r="G26">
        <v>1968</v>
      </c>
      <c r="H26">
        <v>1662</v>
      </c>
      <c r="I26">
        <v>1625</v>
      </c>
      <c r="J26">
        <v>1556</v>
      </c>
      <c r="K26">
        <v>1283</v>
      </c>
      <c r="L26">
        <v>1143</v>
      </c>
      <c r="M26">
        <v>628</v>
      </c>
      <c r="N26">
        <v>1233</v>
      </c>
      <c r="O26">
        <v>941</v>
      </c>
      <c r="P26">
        <v>871</v>
      </c>
      <c r="Q26">
        <v>770</v>
      </c>
      <c r="R26">
        <v>1736</v>
      </c>
      <c r="S26">
        <v>530</v>
      </c>
      <c r="T26">
        <v>431</v>
      </c>
      <c r="U26">
        <v>628</v>
      </c>
      <c r="V26">
        <v>505</v>
      </c>
      <c r="W26">
        <v>404</v>
      </c>
    </row>
    <row r="27" spans="1:23" x14ac:dyDescent="0.25">
      <c r="A27" s="5" t="s">
        <v>78</v>
      </c>
      <c r="B27" s="5" t="s">
        <v>79</v>
      </c>
      <c r="C27">
        <v>-18</v>
      </c>
      <c r="D27">
        <v>-19</v>
      </c>
      <c r="E27">
        <v>-22</v>
      </c>
      <c r="F27">
        <v>-40</v>
      </c>
      <c r="G27">
        <v>-47</v>
      </c>
      <c r="H27">
        <v>-34</v>
      </c>
      <c r="I27">
        <v>-36</v>
      </c>
      <c r="J27">
        <v>-46</v>
      </c>
      <c r="K27">
        <v>-30</v>
      </c>
      <c r="L27">
        <v>-25</v>
      </c>
      <c r="M27">
        <v>-26</v>
      </c>
      <c r="N27">
        <v>-12</v>
      </c>
      <c r="O27">
        <v>-20</v>
      </c>
      <c r="P27">
        <v>-16</v>
      </c>
      <c r="Q27">
        <v>-13</v>
      </c>
      <c r="R27">
        <v>-1</v>
      </c>
      <c r="S27">
        <v>-11</v>
      </c>
      <c r="T27">
        <v>4</v>
      </c>
      <c r="U27">
        <v>-39</v>
      </c>
      <c r="V27">
        <v>-37</v>
      </c>
      <c r="W27">
        <v>-40</v>
      </c>
    </row>
    <row r="28" spans="1:23" x14ac:dyDescent="0.25">
      <c r="A28" s="5" t="s">
        <v>80</v>
      </c>
      <c r="B28" s="5" t="s">
        <v>81</v>
      </c>
      <c r="C28">
        <v>2085</v>
      </c>
      <c r="D28">
        <v>2311</v>
      </c>
      <c r="E28">
        <v>2519</v>
      </c>
      <c r="F28">
        <v>2053</v>
      </c>
      <c r="G28">
        <v>1921</v>
      </c>
      <c r="H28">
        <v>1628</v>
      </c>
      <c r="I28">
        <v>1589</v>
      </c>
      <c r="J28">
        <v>1510</v>
      </c>
      <c r="K28">
        <v>1253</v>
      </c>
      <c r="L28">
        <v>1118</v>
      </c>
      <c r="M28">
        <v>602</v>
      </c>
      <c r="N28">
        <v>1221</v>
      </c>
      <c r="O28">
        <v>921</v>
      </c>
      <c r="P28">
        <v>855</v>
      </c>
      <c r="Q28">
        <v>757</v>
      </c>
      <c r="R28">
        <v>1735</v>
      </c>
      <c r="S28">
        <v>519</v>
      </c>
      <c r="T28">
        <v>435</v>
      </c>
      <c r="U28">
        <v>502</v>
      </c>
      <c r="V28">
        <v>468</v>
      </c>
      <c r="W28">
        <v>364</v>
      </c>
    </row>
    <row r="29" spans="1:23" x14ac:dyDescent="0.25">
      <c r="A29" s="5" t="s">
        <v>82</v>
      </c>
      <c r="B29" s="5" t="s">
        <v>83</v>
      </c>
      <c r="C29">
        <v>9140</v>
      </c>
      <c r="D29">
        <v>8682</v>
      </c>
      <c r="E29">
        <v>8473</v>
      </c>
      <c r="F29">
        <v>8213</v>
      </c>
      <c r="G29">
        <v>6917</v>
      </c>
      <c r="H29">
        <v>6811</v>
      </c>
      <c r="I29">
        <v>7984</v>
      </c>
      <c r="J29">
        <v>7598</v>
      </c>
      <c r="K29">
        <v>6731</v>
      </c>
      <c r="L29">
        <v>5919</v>
      </c>
      <c r="M29">
        <v>4656</v>
      </c>
      <c r="N29">
        <v>4813</v>
      </c>
      <c r="O29">
        <v>5117</v>
      </c>
      <c r="P29">
        <v>4682</v>
      </c>
      <c r="Q29">
        <v>4879</v>
      </c>
      <c r="R29">
        <v>5411</v>
      </c>
      <c r="S29">
        <v>4343</v>
      </c>
      <c r="T29">
        <v>3260</v>
      </c>
      <c r="U29">
        <v>3560</v>
      </c>
      <c r="V29">
        <v>4790</v>
      </c>
      <c r="W29">
        <v>4115</v>
      </c>
    </row>
    <row r="30" spans="1:23" x14ac:dyDescent="0.25">
      <c r="A30" s="5" t="s">
        <v>84</v>
      </c>
      <c r="B30" s="5" t="s">
        <v>85</v>
      </c>
      <c r="C30">
        <v>21400</v>
      </c>
      <c r="D30">
        <v>19982</v>
      </c>
      <c r="E30">
        <v>18885</v>
      </c>
      <c r="F30">
        <v>18687</v>
      </c>
      <c r="G30">
        <v>14590</v>
      </c>
      <c r="H30">
        <v>13312</v>
      </c>
      <c r="I30">
        <v>10754</v>
      </c>
      <c r="J30">
        <v>11335</v>
      </c>
      <c r="K30">
        <v>11383</v>
      </c>
      <c r="L30">
        <v>11248</v>
      </c>
      <c r="M30">
        <v>10840</v>
      </c>
      <c r="N30">
        <v>10956</v>
      </c>
      <c r="O30">
        <v>7682</v>
      </c>
      <c r="P30">
        <v>8301</v>
      </c>
      <c r="Q30">
        <v>8609</v>
      </c>
      <c r="R30">
        <v>7400</v>
      </c>
      <c r="S30">
        <v>4723</v>
      </c>
      <c r="T30">
        <v>4927</v>
      </c>
      <c r="U30">
        <v>5490</v>
      </c>
      <c r="V30">
        <v>6295</v>
      </c>
      <c r="W30">
        <v>5504</v>
      </c>
    </row>
    <row r="31" spans="1:23" x14ac:dyDescent="0.25">
      <c r="A31" s="5" t="s">
        <v>86</v>
      </c>
      <c r="B31" s="5" t="s">
        <v>87</v>
      </c>
      <c r="C31">
        <v>31403</v>
      </c>
      <c r="D31">
        <v>29623</v>
      </c>
      <c r="E31">
        <v>28307</v>
      </c>
      <c r="F31">
        <v>27917</v>
      </c>
      <c r="G31">
        <v>22323</v>
      </c>
      <c r="H31">
        <v>20961</v>
      </c>
      <c r="I31">
        <v>19344</v>
      </c>
      <c r="J31">
        <v>19525</v>
      </c>
      <c r="K31">
        <v>18579</v>
      </c>
      <c r="L31">
        <v>17525</v>
      </c>
      <c r="M31">
        <v>15818</v>
      </c>
      <c r="N31">
        <v>16074</v>
      </c>
      <c r="O31">
        <v>13048</v>
      </c>
      <c r="P31">
        <v>13346</v>
      </c>
      <c r="Q31">
        <v>13944</v>
      </c>
      <c r="R31">
        <v>13138</v>
      </c>
      <c r="S31">
        <v>9362</v>
      </c>
      <c r="T31">
        <v>8513</v>
      </c>
      <c r="U31">
        <v>9365</v>
      </c>
      <c r="V31">
        <v>11382</v>
      </c>
      <c r="W31">
        <v>9856</v>
      </c>
    </row>
    <row r="32" spans="1:23" x14ac:dyDescent="0.25">
      <c r="A32" s="5" t="s">
        <v>88</v>
      </c>
      <c r="B32" s="5" t="s">
        <v>89</v>
      </c>
      <c r="C32">
        <v>8521</v>
      </c>
      <c r="D32">
        <v>8881</v>
      </c>
      <c r="E32">
        <v>7737</v>
      </c>
      <c r="F32">
        <v>7002</v>
      </c>
      <c r="G32">
        <v>6348</v>
      </c>
      <c r="H32">
        <v>5595</v>
      </c>
      <c r="I32">
        <v>6094</v>
      </c>
      <c r="J32">
        <v>5786</v>
      </c>
      <c r="K32">
        <v>4273</v>
      </c>
      <c r="L32">
        <v>4429</v>
      </c>
      <c r="M32">
        <v>4113</v>
      </c>
      <c r="N32">
        <v>5293</v>
      </c>
      <c r="O32">
        <v>3691</v>
      </c>
      <c r="P32">
        <v>3842</v>
      </c>
      <c r="Q32">
        <v>4125</v>
      </c>
      <c r="R32" t="s">
        <v>67</v>
      </c>
      <c r="S32" t="s">
        <v>67</v>
      </c>
      <c r="T32" t="s">
        <v>67</v>
      </c>
      <c r="U32" t="s">
        <v>67</v>
      </c>
      <c r="V32" t="s">
        <v>67</v>
      </c>
      <c r="W32" t="s">
        <v>67</v>
      </c>
    </row>
    <row r="33" spans="1:23" x14ac:dyDescent="0.25">
      <c r="A33" s="5" t="s">
        <v>90</v>
      </c>
      <c r="B33" s="5" t="s">
        <v>91</v>
      </c>
      <c r="C33">
        <v>4271</v>
      </c>
      <c r="D33">
        <v>3649</v>
      </c>
      <c r="E33">
        <v>4920</v>
      </c>
      <c r="F33">
        <v>5732</v>
      </c>
      <c r="G33">
        <v>2164</v>
      </c>
      <c r="H33">
        <v>3722</v>
      </c>
      <c r="I33">
        <v>3092</v>
      </c>
      <c r="J33">
        <v>4228</v>
      </c>
      <c r="K33">
        <v>5544</v>
      </c>
      <c r="L33">
        <v>5146</v>
      </c>
      <c r="M33">
        <v>5161</v>
      </c>
      <c r="N33">
        <v>4246</v>
      </c>
      <c r="O33">
        <v>3651</v>
      </c>
      <c r="P33">
        <v>3957</v>
      </c>
      <c r="Q33">
        <v>4420</v>
      </c>
      <c r="R33" t="s">
        <v>67</v>
      </c>
      <c r="S33" t="s">
        <v>67</v>
      </c>
      <c r="T33" t="s">
        <v>67</v>
      </c>
      <c r="U33" t="s">
        <v>67</v>
      </c>
      <c r="V33" t="s">
        <v>67</v>
      </c>
      <c r="W33" t="s">
        <v>67</v>
      </c>
    </row>
    <row r="34" spans="1:23" x14ac:dyDescent="0.25">
      <c r="A34" s="5" t="s">
        <v>92</v>
      </c>
      <c r="B34" s="5" t="s">
        <v>93</v>
      </c>
      <c r="C34">
        <v>12792</v>
      </c>
      <c r="D34">
        <v>12530</v>
      </c>
      <c r="E34">
        <v>12657</v>
      </c>
      <c r="F34">
        <v>12734</v>
      </c>
      <c r="G34">
        <v>8512</v>
      </c>
      <c r="H34">
        <v>9317</v>
      </c>
      <c r="I34">
        <v>9186</v>
      </c>
      <c r="J34">
        <v>10014</v>
      </c>
      <c r="K34">
        <v>9817</v>
      </c>
      <c r="L34">
        <v>9575</v>
      </c>
      <c r="M34">
        <v>9274</v>
      </c>
      <c r="N34">
        <v>9539</v>
      </c>
      <c r="O34">
        <v>7342</v>
      </c>
      <c r="P34">
        <v>7799</v>
      </c>
      <c r="Q34">
        <v>8545</v>
      </c>
      <c r="R34">
        <v>8534</v>
      </c>
      <c r="S34">
        <v>5976</v>
      </c>
      <c r="T34">
        <v>5150</v>
      </c>
      <c r="U34">
        <v>5761</v>
      </c>
      <c r="V34">
        <v>7882</v>
      </c>
      <c r="W34">
        <v>6618</v>
      </c>
    </row>
    <row r="35" spans="1:23" x14ac:dyDescent="0.25">
      <c r="A35" s="5" t="s">
        <v>78</v>
      </c>
      <c r="B35" s="5" t="s">
        <v>79</v>
      </c>
      <c r="C35">
        <v>88</v>
      </c>
      <c r="D35">
        <v>77</v>
      </c>
      <c r="E35">
        <v>74</v>
      </c>
      <c r="F35">
        <v>138</v>
      </c>
      <c r="G35">
        <v>150</v>
      </c>
      <c r="H35">
        <v>136</v>
      </c>
      <c r="I35">
        <v>114</v>
      </c>
      <c r="J35">
        <v>135</v>
      </c>
      <c r="K35">
        <v>121</v>
      </c>
      <c r="L35">
        <v>91</v>
      </c>
      <c r="M35">
        <v>70</v>
      </c>
      <c r="N35">
        <v>51</v>
      </c>
      <c r="O35">
        <v>63</v>
      </c>
      <c r="P35">
        <v>60</v>
      </c>
      <c r="Q35">
        <v>28</v>
      </c>
      <c r="R35">
        <v>16</v>
      </c>
      <c r="S35">
        <v>75</v>
      </c>
      <c r="T35">
        <v>84</v>
      </c>
      <c r="U35">
        <v>86</v>
      </c>
      <c r="V35">
        <v>277</v>
      </c>
      <c r="W35">
        <v>290</v>
      </c>
    </row>
    <row r="36" spans="1:23" x14ac:dyDescent="0.25">
      <c r="A36" s="5" t="s">
        <v>94</v>
      </c>
      <c r="B36" s="5" t="s">
        <v>95</v>
      </c>
      <c r="C36">
        <v>18523</v>
      </c>
      <c r="D36">
        <v>17016</v>
      </c>
      <c r="E36">
        <v>15576</v>
      </c>
      <c r="F36">
        <v>15045</v>
      </c>
      <c r="G36">
        <v>13661</v>
      </c>
      <c r="H36">
        <v>11508</v>
      </c>
      <c r="I36">
        <v>10044</v>
      </c>
      <c r="J36">
        <v>9376</v>
      </c>
      <c r="K36">
        <v>8641</v>
      </c>
      <c r="L36">
        <v>7859</v>
      </c>
      <c r="M36">
        <v>6474</v>
      </c>
      <c r="N36">
        <v>6484</v>
      </c>
      <c r="O36">
        <v>5643</v>
      </c>
      <c r="P36">
        <v>5487</v>
      </c>
      <c r="Q36">
        <v>5371</v>
      </c>
      <c r="R36">
        <v>4588</v>
      </c>
      <c r="S36">
        <v>3311</v>
      </c>
      <c r="T36">
        <v>3279</v>
      </c>
      <c r="U36">
        <v>3518</v>
      </c>
      <c r="V36">
        <v>3223</v>
      </c>
      <c r="W36">
        <v>2948</v>
      </c>
    </row>
    <row r="37" spans="1:23" x14ac:dyDescent="0.25">
      <c r="A37" s="5" t="s">
        <v>96</v>
      </c>
      <c r="B37" s="5" t="s">
        <v>97</v>
      </c>
      <c r="C37">
        <v>31403</v>
      </c>
      <c r="D37">
        <v>29623</v>
      </c>
      <c r="E37">
        <v>28307</v>
      </c>
      <c r="F37">
        <v>27917</v>
      </c>
      <c r="G37">
        <v>22323</v>
      </c>
      <c r="H37">
        <v>20961</v>
      </c>
      <c r="I37">
        <v>19344</v>
      </c>
      <c r="J37">
        <v>19525</v>
      </c>
      <c r="K37">
        <v>18579</v>
      </c>
      <c r="L37">
        <v>17525</v>
      </c>
      <c r="M37">
        <v>15818</v>
      </c>
      <c r="N37">
        <v>16074</v>
      </c>
      <c r="O37">
        <v>13048</v>
      </c>
      <c r="P37">
        <v>13346</v>
      </c>
      <c r="Q37">
        <v>13944</v>
      </c>
      <c r="R37">
        <v>13138</v>
      </c>
      <c r="S37">
        <v>9362</v>
      </c>
      <c r="T37">
        <v>8513</v>
      </c>
      <c r="U37">
        <v>9365</v>
      </c>
      <c r="V37">
        <v>11382</v>
      </c>
      <c r="W37">
        <v>9856</v>
      </c>
    </row>
    <row r="38" spans="1:23" x14ac:dyDescent="0.25">
      <c r="A38" s="5" t="s">
        <v>98</v>
      </c>
      <c r="B38" s="5" t="s">
        <v>99</v>
      </c>
      <c r="C38">
        <v>437.96</v>
      </c>
      <c r="D38">
        <v>437.96</v>
      </c>
      <c r="E38">
        <v>437.96</v>
      </c>
      <c r="F38">
        <v>437.96</v>
      </c>
      <c r="G38">
        <v>437.96</v>
      </c>
      <c r="H38">
        <v>437.96</v>
      </c>
      <c r="I38">
        <v>437.96</v>
      </c>
      <c r="J38">
        <v>437.96</v>
      </c>
      <c r="K38">
        <v>438</v>
      </c>
      <c r="L38">
        <v>438</v>
      </c>
      <c r="M38">
        <v>438</v>
      </c>
      <c r="N38">
        <v>438</v>
      </c>
      <c r="O38">
        <v>438</v>
      </c>
      <c r="P38">
        <v>438</v>
      </c>
      <c r="Q38">
        <v>438</v>
      </c>
      <c r="R38">
        <v>438</v>
      </c>
      <c r="S38">
        <v>438</v>
      </c>
      <c r="T38">
        <v>438</v>
      </c>
      <c r="U38">
        <v>438</v>
      </c>
      <c r="V38">
        <v>438</v>
      </c>
      <c r="W38">
        <v>438</v>
      </c>
    </row>
    <row r="39" spans="1:23" x14ac:dyDescent="0.25">
      <c r="A39" s="5" t="s">
        <v>98</v>
      </c>
      <c r="B39" s="5" t="s">
        <v>99</v>
      </c>
      <c r="C39">
        <v>178.16</v>
      </c>
      <c r="D39">
        <v>178.16</v>
      </c>
      <c r="E39">
        <v>178.16</v>
      </c>
      <c r="F39">
        <v>178.16</v>
      </c>
      <c r="G39">
        <v>178.16</v>
      </c>
      <c r="H39">
        <v>178.16</v>
      </c>
      <c r="I39">
        <v>178.16</v>
      </c>
      <c r="J39">
        <v>178.16</v>
      </c>
      <c r="K39">
        <v>178.2</v>
      </c>
      <c r="L39">
        <v>178.2</v>
      </c>
      <c r="M39">
        <v>178.2</v>
      </c>
      <c r="N39">
        <v>178.2</v>
      </c>
      <c r="O39">
        <v>178.2</v>
      </c>
      <c r="P39">
        <v>178.2</v>
      </c>
      <c r="Q39">
        <v>178.2</v>
      </c>
      <c r="R39">
        <v>178.2</v>
      </c>
      <c r="S39">
        <v>178.2</v>
      </c>
      <c r="T39">
        <v>178.2</v>
      </c>
      <c r="U39">
        <v>178.2</v>
      </c>
      <c r="V39">
        <v>178.2</v>
      </c>
      <c r="W39">
        <v>178.2</v>
      </c>
    </row>
    <row r="40" spans="1:23" x14ac:dyDescent="0.25">
      <c r="A40" s="5" t="s">
        <v>102</v>
      </c>
      <c r="B40" s="5" t="s">
        <v>103</v>
      </c>
      <c r="C40">
        <v>6.42</v>
      </c>
      <c r="D40">
        <v>6.97</v>
      </c>
      <c r="E40">
        <v>6.86</v>
      </c>
      <c r="F40">
        <v>6.26</v>
      </c>
      <c r="G40">
        <v>5.94</v>
      </c>
      <c r="H40">
        <v>5.01</v>
      </c>
      <c r="I40">
        <v>4.96</v>
      </c>
      <c r="J40">
        <v>4.7</v>
      </c>
      <c r="K40">
        <v>3.89</v>
      </c>
      <c r="L40">
        <v>3.54</v>
      </c>
      <c r="M40">
        <v>2.02</v>
      </c>
      <c r="N40">
        <v>3.71</v>
      </c>
      <c r="O40">
        <v>2.85</v>
      </c>
      <c r="P40">
        <v>2.68</v>
      </c>
      <c r="Q40">
        <v>2.38</v>
      </c>
      <c r="R40">
        <v>4.3899999999999997</v>
      </c>
      <c r="S40">
        <v>1.75</v>
      </c>
      <c r="T40">
        <v>1.52</v>
      </c>
      <c r="U40">
        <v>2.42</v>
      </c>
      <c r="V40">
        <v>1.86</v>
      </c>
      <c r="W40">
        <v>1.58</v>
      </c>
    </row>
    <row r="41" spans="1:23" x14ac:dyDescent="0.25">
      <c r="A41" s="5" t="s">
        <v>104</v>
      </c>
      <c r="B41" s="5" t="s">
        <v>105</v>
      </c>
      <c r="C41">
        <v>4.8099999999999996</v>
      </c>
      <c r="D41">
        <v>5.33</v>
      </c>
      <c r="E41">
        <v>5.81</v>
      </c>
      <c r="F41">
        <v>4.74</v>
      </c>
      <c r="G41">
        <v>4.4400000000000004</v>
      </c>
      <c r="H41">
        <v>3.76</v>
      </c>
      <c r="I41">
        <v>3.67</v>
      </c>
      <c r="J41">
        <v>3.49</v>
      </c>
      <c r="K41">
        <v>2.9</v>
      </c>
      <c r="L41">
        <v>2.59</v>
      </c>
      <c r="M41">
        <v>1.4</v>
      </c>
      <c r="N41">
        <v>2.83</v>
      </c>
      <c r="O41">
        <v>2.14</v>
      </c>
      <c r="P41">
        <v>1.99</v>
      </c>
      <c r="Q41">
        <v>1.77</v>
      </c>
      <c r="R41">
        <v>4.04</v>
      </c>
      <c r="S41">
        <v>1.22</v>
      </c>
      <c r="T41">
        <v>1.02</v>
      </c>
      <c r="U41">
        <v>1.02</v>
      </c>
      <c r="V41">
        <v>1.08</v>
      </c>
      <c r="W41">
        <v>0.84</v>
      </c>
    </row>
    <row r="42" spans="1:23" x14ac:dyDescent="0.25">
      <c r="A42" s="5" t="s">
        <v>106</v>
      </c>
      <c r="B42" s="5" t="s">
        <v>107</v>
      </c>
      <c r="C42">
        <v>4.8099999999999996</v>
      </c>
      <c r="D42">
        <v>5.33</v>
      </c>
      <c r="E42">
        <v>5.81</v>
      </c>
      <c r="F42">
        <v>4.74</v>
      </c>
      <c r="G42">
        <v>4.42</v>
      </c>
      <c r="H42">
        <v>3.76</v>
      </c>
      <c r="I42">
        <v>3.67</v>
      </c>
      <c r="J42">
        <v>3.49</v>
      </c>
      <c r="K42">
        <v>2.89</v>
      </c>
      <c r="L42">
        <v>2.58</v>
      </c>
      <c r="M42">
        <v>1.4</v>
      </c>
      <c r="N42">
        <v>2.83</v>
      </c>
      <c r="O42">
        <v>2.14</v>
      </c>
      <c r="P42">
        <v>1.99</v>
      </c>
      <c r="Q42">
        <v>1.77</v>
      </c>
      <c r="R42">
        <v>4.04</v>
      </c>
      <c r="S42">
        <v>1.22</v>
      </c>
      <c r="T42">
        <v>1.02</v>
      </c>
      <c r="U42">
        <v>1.02</v>
      </c>
      <c r="V42">
        <v>1.08</v>
      </c>
      <c r="W42">
        <v>0.84</v>
      </c>
    </row>
    <row r="43" spans="1:23" x14ac:dyDescent="0.25">
      <c r="A43" s="5" t="s">
        <v>108</v>
      </c>
      <c r="B43" s="5" t="s">
        <v>109</v>
      </c>
      <c r="C43">
        <v>1.85</v>
      </c>
      <c r="D43">
        <v>1.85</v>
      </c>
      <c r="E43">
        <v>1.79</v>
      </c>
      <c r="F43">
        <v>1.62</v>
      </c>
      <c r="G43">
        <v>1.47</v>
      </c>
      <c r="H43">
        <v>1.31</v>
      </c>
      <c r="I43">
        <v>1.22</v>
      </c>
      <c r="J43">
        <v>0.95</v>
      </c>
      <c r="K43">
        <v>0.8</v>
      </c>
      <c r="L43">
        <v>0.72</v>
      </c>
      <c r="M43">
        <v>0.53</v>
      </c>
      <c r="N43">
        <v>0.53</v>
      </c>
      <c r="O43">
        <v>0.53</v>
      </c>
      <c r="P43">
        <v>0.5</v>
      </c>
      <c r="Q43">
        <v>0.45</v>
      </c>
      <c r="R43">
        <v>0.43</v>
      </c>
      <c r="S43">
        <v>0.4</v>
      </c>
      <c r="T43">
        <v>0.37</v>
      </c>
      <c r="U43">
        <v>0.37</v>
      </c>
      <c r="V43">
        <v>0.37</v>
      </c>
      <c r="W43">
        <v>0.31</v>
      </c>
    </row>
    <row r="44" spans="1:23" x14ac:dyDescent="0.25">
      <c r="A44" s="5" t="s">
        <v>110</v>
      </c>
      <c r="B44" s="5" t="s">
        <v>111</v>
      </c>
      <c r="C44">
        <v>805.03</v>
      </c>
      <c r="D44">
        <v>805.03</v>
      </c>
      <c r="E44">
        <v>778.75</v>
      </c>
      <c r="F44">
        <v>704.3</v>
      </c>
      <c r="G44">
        <v>638.6</v>
      </c>
      <c r="H44">
        <v>569</v>
      </c>
      <c r="I44">
        <v>529</v>
      </c>
      <c r="J44">
        <v>411</v>
      </c>
      <c r="K44">
        <v>345</v>
      </c>
      <c r="L44">
        <v>310</v>
      </c>
      <c r="M44">
        <v>227</v>
      </c>
      <c r="N44">
        <v>227</v>
      </c>
      <c r="O44">
        <v>227</v>
      </c>
      <c r="P44">
        <v>214</v>
      </c>
      <c r="Q44">
        <v>193</v>
      </c>
      <c r="R44">
        <v>185</v>
      </c>
      <c r="S44">
        <v>167</v>
      </c>
      <c r="T44">
        <v>156</v>
      </c>
      <c r="U44">
        <v>156</v>
      </c>
      <c r="V44">
        <v>157</v>
      </c>
      <c r="W44">
        <v>131</v>
      </c>
    </row>
    <row r="45" spans="1:23" x14ac:dyDescent="0.25">
      <c r="A45" s="5" t="s">
        <v>124</v>
      </c>
      <c r="B45" s="5" t="s">
        <v>125</v>
      </c>
      <c r="C45">
        <v>45.93</v>
      </c>
      <c r="D45">
        <v>45.44</v>
      </c>
      <c r="E45">
        <v>45.73</v>
      </c>
      <c r="F45">
        <v>42.73</v>
      </c>
      <c r="G45">
        <v>41.3</v>
      </c>
      <c r="H45">
        <v>37.51</v>
      </c>
      <c r="I45">
        <v>37.340000000000003</v>
      </c>
      <c r="J45">
        <v>37.700000000000003</v>
      </c>
      <c r="K45">
        <v>35.630000000000003</v>
      </c>
      <c r="L45">
        <v>34.46</v>
      </c>
      <c r="M45">
        <v>30.99</v>
      </c>
      <c r="N45">
        <v>32.26</v>
      </c>
      <c r="O45">
        <v>29.85</v>
      </c>
      <c r="P45">
        <v>29.09</v>
      </c>
      <c r="Q45">
        <v>27.34</v>
      </c>
      <c r="R45">
        <v>24.18</v>
      </c>
      <c r="S45">
        <v>21.54</v>
      </c>
      <c r="T45">
        <v>22.05</v>
      </c>
      <c r="U45">
        <v>29.82</v>
      </c>
      <c r="V45">
        <v>29.18</v>
      </c>
      <c r="W45">
        <v>25.94</v>
      </c>
    </row>
    <row r="46" spans="1:23" x14ac:dyDescent="0.25">
      <c r="A46" s="5" t="s">
        <v>112</v>
      </c>
      <c r="B46" s="5" t="s">
        <v>113</v>
      </c>
      <c r="C46">
        <v>42.49</v>
      </c>
      <c r="D46">
        <v>39.03</v>
      </c>
      <c r="E46">
        <v>35.729999999999997</v>
      </c>
      <c r="F46">
        <v>34.67</v>
      </c>
      <c r="G46">
        <v>31.53</v>
      </c>
      <c r="H46">
        <v>26.59</v>
      </c>
      <c r="I46">
        <v>23.19</v>
      </c>
      <c r="J46">
        <v>21.72</v>
      </c>
      <c r="K46">
        <v>20</v>
      </c>
      <c r="L46">
        <v>18.149999999999999</v>
      </c>
      <c r="M46">
        <v>14.94</v>
      </c>
      <c r="N46">
        <v>14.92</v>
      </c>
      <c r="O46">
        <v>13.03</v>
      </c>
      <c r="P46">
        <v>12.66</v>
      </c>
      <c r="Q46">
        <v>12.33</v>
      </c>
      <c r="R46">
        <v>10.51</v>
      </c>
      <c r="S46">
        <v>7.73</v>
      </c>
      <c r="T46">
        <v>7.68</v>
      </c>
      <c r="U46">
        <v>8.23</v>
      </c>
      <c r="V46">
        <v>7.99</v>
      </c>
      <c r="W46">
        <v>7.39</v>
      </c>
    </row>
    <row r="47" spans="1:23" x14ac:dyDescent="0.25">
      <c r="A47" s="5" t="s">
        <v>114</v>
      </c>
      <c r="B47" s="5" t="s">
        <v>115</v>
      </c>
      <c r="C47">
        <v>7.4</v>
      </c>
      <c r="D47">
        <v>6.16</v>
      </c>
      <c r="E47">
        <v>5.64</v>
      </c>
      <c r="F47">
        <v>6.51</v>
      </c>
      <c r="G47">
        <v>5.44</v>
      </c>
      <c r="H47">
        <v>4.37</v>
      </c>
      <c r="I47">
        <v>4.83</v>
      </c>
      <c r="J47">
        <v>6.01</v>
      </c>
      <c r="K47">
        <v>3.57</v>
      </c>
      <c r="L47">
        <v>4.2300000000000004</v>
      </c>
      <c r="M47">
        <v>4.38</v>
      </c>
      <c r="N47">
        <v>2.66</v>
      </c>
      <c r="O47">
        <v>3.02</v>
      </c>
      <c r="P47">
        <v>2.58</v>
      </c>
      <c r="Q47">
        <v>2.86</v>
      </c>
      <c r="R47">
        <v>2.11</v>
      </c>
      <c r="S47">
        <v>1.19</v>
      </c>
      <c r="T47">
        <v>1.97</v>
      </c>
      <c r="U47">
        <v>2.91</v>
      </c>
      <c r="V47">
        <v>1.61</v>
      </c>
      <c r="W47">
        <v>2.8</v>
      </c>
    </row>
    <row r="48" spans="1:23" x14ac:dyDescent="0.25">
      <c r="A48" s="5" t="s">
        <v>116</v>
      </c>
      <c r="B48" s="5" t="s">
        <v>117</v>
      </c>
      <c r="C48">
        <v>71.7</v>
      </c>
      <c r="D48">
        <v>67.64</v>
      </c>
      <c r="E48">
        <v>64.63</v>
      </c>
      <c r="F48">
        <v>63.74</v>
      </c>
      <c r="G48">
        <v>50.97</v>
      </c>
      <c r="H48">
        <v>47.86</v>
      </c>
      <c r="I48">
        <v>44.17</v>
      </c>
      <c r="J48">
        <v>44.58</v>
      </c>
      <c r="K48">
        <v>42.42</v>
      </c>
      <c r="L48">
        <v>40.01</v>
      </c>
      <c r="M48">
        <v>36.11</v>
      </c>
      <c r="N48">
        <v>36.700000000000003</v>
      </c>
      <c r="O48">
        <v>29.79</v>
      </c>
      <c r="P48">
        <v>30.47</v>
      </c>
      <c r="Q48">
        <v>31.84</v>
      </c>
      <c r="R48">
        <v>30</v>
      </c>
      <c r="S48">
        <v>21.37</v>
      </c>
      <c r="T48">
        <v>19.440000000000001</v>
      </c>
      <c r="U48">
        <v>21.38</v>
      </c>
      <c r="V48">
        <v>25.99</v>
      </c>
      <c r="W48" t="s">
        <v>67</v>
      </c>
    </row>
    <row r="49" spans="1:23" x14ac:dyDescent="0.25">
      <c r="A49" s="5" t="s">
        <v>118</v>
      </c>
      <c r="B49" s="5" t="s">
        <v>119</v>
      </c>
      <c r="C49">
        <v>52650</v>
      </c>
      <c r="D49">
        <v>53450</v>
      </c>
      <c r="E49">
        <v>51950</v>
      </c>
      <c r="F49">
        <v>49950</v>
      </c>
      <c r="G49">
        <v>49450</v>
      </c>
      <c r="H49">
        <v>49750</v>
      </c>
      <c r="I49">
        <v>46850</v>
      </c>
      <c r="J49">
        <v>46786</v>
      </c>
      <c r="K49">
        <v>47753</v>
      </c>
      <c r="L49">
        <v>48141</v>
      </c>
      <c r="M49">
        <v>51361</v>
      </c>
      <c r="N49">
        <v>55513</v>
      </c>
      <c r="O49">
        <v>52303</v>
      </c>
      <c r="P49">
        <v>51716</v>
      </c>
      <c r="Q49">
        <v>51724</v>
      </c>
      <c r="R49">
        <v>49974</v>
      </c>
      <c r="S49">
        <v>48328</v>
      </c>
      <c r="T49">
        <v>47203</v>
      </c>
      <c r="U49">
        <v>59995</v>
      </c>
      <c r="V49">
        <v>60500</v>
      </c>
      <c r="W49">
        <v>56620</v>
      </c>
    </row>
    <row r="50" spans="1:23" x14ac:dyDescent="0.25">
      <c r="A50" s="5" t="s">
        <v>120</v>
      </c>
      <c r="B50" s="5" t="s">
        <v>121</v>
      </c>
      <c r="C50">
        <v>3195</v>
      </c>
      <c r="D50">
        <v>3128</v>
      </c>
      <c r="E50">
        <v>3167</v>
      </c>
      <c r="F50">
        <v>3001</v>
      </c>
      <c r="G50">
        <v>3047</v>
      </c>
      <c r="H50">
        <v>2598</v>
      </c>
      <c r="I50">
        <v>2570</v>
      </c>
      <c r="J50">
        <v>2643</v>
      </c>
      <c r="K50">
        <v>2522</v>
      </c>
      <c r="L50">
        <v>2487</v>
      </c>
      <c r="M50">
        <v>2382</v>
      </c>
      <c r="N50">
        <v>2436</v>
      </c>
      <c r="O50">
        <v>2348</v>
      </c>
      <c r="P50">
        <v>2351</v>
      </c>
      <c r="Q50">
        <v>2273</v>
      </c>
      <c r="R50">
        <v>2010</v>
      </c>
      <c r="S50">
        <v>1916</v>
      </c>
      <c r="T50">
        <v>1952</v>
      </c>
      <c r="U50">
        <v>2698</v>
      </c>
      <c r="V50">
        <v>2603</v>
      </c>
      <c r="W50" t="s">
        <v>67</v>
      </c>
    </row>
    <row r="51" spans="1:23" x14ac:dyDescent="0.25">
      <c r="A51" s="5" t="s">
        <v>122</v>
      </c>
      <c r="B51" s="5" t="s">
        <v>123</v>
      </c>
      <c r="C51">
        <v>60684</v>
      </c>
      <c r="D51">
        <v>58522</v>
      </c>
      <c r="E51">
        <v>60962</v>
      </c>
      <c r="F51">
        <v>60080</v>
      </c>
      <c r="G51">
        <v>61618</v>
      </c>
      <c r="H51">
        <v>52221</v>
      </c>
      <c r="I51">
        <v>54856</v>
      </c>
      <c r="J51">
        <v>56491</v>
      </c>
      <c r="K51">
        <v>52813</v>
      </c>
      <c r="L51">
        <v>51661</v>
      </c>
      <c r="M51">
        <v>46378</v>
      </c>
      <c r="N51">
        <v>43882</v>
      </c>
      <c r="O51">
        <v>44892</v>
      </c>
      <c r="P51">
        <v>45460</v>
      </c>
      <c r="Q51">
        <v>43945</v>
      </c>
      <c r="R51">
        <v>40221</v>
      </c>
      <c r="S51">
        <v>39646</v>
      </c>
      <c r="T51">
        <v>41353</v>
      </c>
      <c r="U51">
        <v>44970</v>
      </c>
      <c r="V51">
        <v>43025</v>
      </c>
      <c r="W51" t="s">
        <v>67</v>
      </c>
    </row>
    <row r="52" spans="1:23" x14ac:dyDescent="0.25">
      <c r="A52" s="5" t="s">
        <v>301</v>
      </c>
      <c r="B52" s="5" t="s">
        <v>302</v>
      </c>
      <c r="C52">
        <v>382032</v>
      </c>
      <c r="D52">
        <v>372292</v>
      </c>
      <c r="E52">
        <v>385544</v>
      </c>
      <c r="F52">
        <v>374655</v>
      </c>
      <c r="G52">
        <v>365804</v>
      </c>
      <c r="H52">
        <v>330211</v>
      </c>
      <c r="I52">
        <v>349093</v>
      </c>
      <c r="J52">
        <v>352883</v>
      </c>
      <c r="K52">
        <v>326786</v>
      </c>
      <c r="L52">
        <v>313496</v>
      </c>
      <c r="M52">
        <v>264266</v>
      </c>
      <c r="N52">
        <v>254552</v>
      </c>
      <c r="O52">
        <v>249966</v>
      </c>
      <c r="P52">
        <v>246345</v>
      </c>
      <c r="Q52">
        <v>231497</v>
      </c>
      <c r="R52">
        <v>211950</v>
      </c>
      <c r="S52">
        <v>195249</v>
      </c>
      <c r="T52">
        <v>204626</v>
      </c>
      <c r="U52">
        <v>217684</v>
      </c>
      <c r="V52">
        <v>211223</v>
      </c>
      <c r="W52">
        <v>200653</v>
      </c>
    </row>
    <row r="53" spans="1:23" x14ac:dyDescent="0.25">
      <c r="A53" s="5" t="s">
        <v>126</v>
      </c>
      <c r="B53" s="5" t="s">
        <v>127</v>
      </c>
      <c r="C53">
        <v>175328</v>
      </c>
      <c r="D53">
        <v>171300</v>
      </c>
      <c r="E53">
        <v>179962</v>
      </c>
      <c r="F53">
        <v>179620</v>
      </c>
      <c r="G53">
        <v>176360</v>
      </c>
      <c r="H53">
        <v>155095</v>
      </c>
      <c r="I53">
        <v>166681</v>
      </c>
      <c r="J53">
        <v>165263</v>
      </c>
      <c r="K53">
        <v>147991</v>
      </c>
      <c r="L53">
        <v>145697</v>
      </c>
      <c r="M53">
        <v>119974</v>
      </c>
      <c r="N53">
        <v>107020</v>
      </c>
      <c r="O53">
        <v>115882</v>
      </c>
      <c r="P53">
        <v>111706</v>
      </c>
      <c r="Q53">
        <v>105193</v>
      </c>
      <c r="R53">
        <v>99592</v>
      </c>
      <c r="S53">
        <v>92514</v>
      </c>
      <c r="T53">
        <v>96456</v>
      </c>
      <c r="U53">
        <v>96608</v>
      </c>
      <c r="V53">
        <v>95537</v>
      </c>
      <c r="W53">
        <v>92353</v>
      </c>
    </row>
    <row r="54" spans="1:23" x14ac:dyDescent="0.25">
      <c r="A54" s="5" t="s">
        <v>128</v>
      </c>
      <c r="B54" s="5" t="s">
        <v>129</v>
      </c>
      <c r="C54">
        <v>39601</v>
      </c>
      <c r="D54">
        <v>43237</v>
      </c>
      <c r="E54">
        <v>48489</v>
      </c>
      <c r="F54">
        <v>41101</v>
      </c>
      <c r="G54">
        <v>38847</v>
      </c>
      <c r="H54">
        <v>32724</v>
      </c>
      <c r="I54">
        <v>33917</v>
      </c>
      <c r="J54">
        <v>32275</v>
      </c>
      <c r="K54">
        <v>26239</v>
      </c>
      <c r="L54">
        <v>23223</v>
      </c>
      <c r="M54">
        <v>11721</v>
      </c>
      <c r="N54">
        <v>21995</v>
      </c>
      <c r="O54">
        <v>17609</v>
      </c>
      <c r="P54">
        <v>16533</v>
      </c>
      <c r="Q54">
        <v>14635</v>
      </c>
      <c r="R54">
        <v>34718</v>
      </c>
      <c r="S54">
        <v>10739</v>
      </c>
      <c r="T54">
        <v>9216</v>
      </c>
      <c r="U54">
        <v>8367</v>
      </c>
      <c r="V54">
        <v>7736</v>
      </c>
      <c r="W54">
        <v>6429</v>
      </c>
    </row>
    <row r="55" spans="1:23" x14ac:dyDescent="0.25">
      <c r="A55" s="5" t="s">
        <v>130</v>
      </c>
      <c r="B55" s="5" t="s">
        <v>131</v>
      </c>
      <c r="C55">
        <v>19.2</v>
      </c>
      <c r="D55">
        <v>17.899999999999999</v>
      </c>
      <c r="E55">
        <v>19</v>
      </c>
      <c r="F55">
        <v>23.9</v>
      </c>
      <c r="G55">
        <v>23.2</v>
      </c>
      <c r="H55">
        <v>23.8</v>
      </c>
      <c r="I55">
        <v>23</v>
      </c>
      <c r="J55">
        <v>17.8</v>
      </c>
      <c r="K55">
        <v>15.4</v>
      </c>
      <c r="L55">
        <v>18</v>
      </c>
      <c r="M55">
        <v>26</v>
      </c>
      <c r="N55">
        <v>8</v>
      </c>
      <c r="O55">
        <v>18</v>
      </c>
      <c r="P55">
        <v>18.7</v>
      </c>
      <c r="Q55">
        <v>16</v>
      </c>
      <c r="R55">
        <v>5.3</v>
      </c>
      <c r="S55">
        <v>16.899999999999999</v>
      </c>
      <c r="T55">
        <v>19.8</v>
      </c>
      <c r="U55">
        <v>20.6</v>
      </c>
      <c r="V55">
        <v>21.4</v>
      </c>
      <c r="W55">
        <v>26.3</v>
      </c>
    </row>
    <row r="56" spans="1:23" x14ac:dyDescent="0.25">
      <c r="A56" s="5" t="s">
        <v>132</v>
      </c>
      <c r="B56" s="5" t="s">
        <v>133</v>
      </c>
      <c r="C56">
        <v>2.0099999999999998</v>
      </c>
      <c r="D56">
        <v>2.1</v>
      </c>
      <c r="E56">
        <v>2.41</v>
      </c>
      <c r="F56">
        <v>2.65</v>
      </c>
      <c r="G56">
        <v>2.5</v>
      </c>
      <c r="H56">
        <v>2.38</v>
      </c>
      <c r="I56">
        <v>2.2599999999999998</v>
      </c>
      <c r="J56">
        <v>1.65</v>
      </c>
      <c r="K56">
        <v>1.25</v>
      </c>
      <c r="L56">
        <v>1.35</v>
      </c>
      <c r="M56">
        <v>1.18</v>
      </c>
      <c r="N56">
        <v>0.7</v>
      </c>
      <c r="O56">
        <v>1.29</v>
      </c>
      <c r="P56">
        <v>1.28</v>
      </c>
      <c r="Q56">
        <v>1.04</v>
      </c>
      <c r="R56">
        <v>0.88</v>
      </c>
      <c r="S56">
        <v>0.96</v>
      </c>
      <c r="T56">
        <v>0.92</v>
      </c>
      <c r="U56">
        <v>0.7</v>
      </c>
      <c r="V56">
        <v>0.79</v>
      </c>
      <c r="W56">
        <v>0.85</v>
      </c>
    </row>
    <row r="57" spans="1:23" x14ac:dyDescent="0.25">
      <c r="A57" s="5" t="s">
        <v>134</v>
      </c>
      <c r="B57" s="5" t="s">
        <v>135</v>
      </c>
      <c r="C57">
        <v>2.1800000000000002</v>
      </c>
      <c r="D57">
        <v>2.46</v>
      </c>
      <c r="E57">
        <v>3.1</v>
      </c>
      <c r="F57">
        <v>3.3</v>
      </c>
      <c r="G57">
        <v>3.31</v>
      </c>
      <c r="H57">
        <v>3.4</v>
      </c>
      <c r="I57">
        <v>3.68</v>
      </c>
      <c r="J57">
        <v>2.91</v>
      </c>
      <c r="K57">
        <v>2.2599999999999998</v>
      </c>
      <c r="L57">
        <v>2.59</v>
      </c>
      <c r="M57">
        <v>2.46</v>
      </c>
      <c r="N57">
        <v>1.53</v>
      </c>
      <c r="O57">
        <v>2.98</v>
      </c>
      <c r="P57">
        <v>2.97</v>
      </c>
      <c r="Q57">
        <v>2.31</v>
      </c>
      <c r="R57">
        <v>2.04</v>
      </c>
      <c r="S57">
        <v>2.73</v>
      </c>
      <c r="T57">
        <v>2.7</v>
      </c>
      <c r="U57">
        <v>2.61</v>
      </c>
      <c r="V57">
        <v>3.14</v>
      </c>
      <c r="W57">
        <v>3.28</v>
      </c>
    </row>
    <row r="58" spans="1:23" x14ac:dyDescent="0.25">
      <c r="A58" s="5" t="s">
        <v>136</v>
      </c>
      <c r="B58" s="5" t="s">
        <v>137</v>
      </c>
      <c r="C58">
        <v>12.46</v>
      </c>
      <c r="D58">
        <v>15.49</v>
      </c>
      <c r="E58">
        <v>19.579999999999998</v>
      </c>
      <c r="F58">
        <v>17.399999999999999</v>
      </c>
      <c r="G58">
        <v>18.96</v>
      </c>
      <c r="H58">
        <v>20.46</v>
      </c>
      <c r="I58">
        <v>17.45</v>
      </c>
      <c r="J58">
        <v>10.34</v>
      </c>
      <c r="K58">
        <v>12.5</v>
      </c>
      <c r="L58">
        <v>11.01</v>
      </c>
      <c r="M58">
        <v>8.31</v>
      </c>
      <c r="N58">
        <v>8.49</v>
      </c>
      <c r="O58">
        <v>12.74</v>
      </c>
      <c r="P58">
        <v>14.39</v>
      </c>
      <c r="Q58">
        <v>9.9</v>
      </c>
      <c r="R58">
        <v>10.119999999999999</v>
      </c>
      <c r="S58">
        <v>17.41</v>
      </c>
      <c r="T58">
        <v>10.24</v>
      </c>
      <c r="U58">
        <v>7.23</v>
      </c>
      <c r="V58">
        <v>14.3</v>
      </c>
      <c r="W58">
        <v>7.89</v>
      </c>
    </row>
    <row r="59" spans="1:23" x14ac:dyDescent="0.25">
      <c r="A59" s="5" t="s">
        <v>138</v>
      </c>
      <c r="B59" s="5" t="s">
        <v>139</v>
      </c>
      <c r="C59">
        <v>2.0099999999999998</v>
      </c>
      <c r="D59">
        <v>1.94</v>
      </c>
      <c r="E59">
        <v>1.62</v>
      </c>
      <c r="F59">
        <v>1.43</v>
      </c>
      <c r="G59">
        <v>1.42</v>
      </c>
      <c r="H59">
        <v>1.46</v>
      </c>
      <c r="I59">
        <v>1.45</v>
      </c>
      <c r="J59">
        <v>1.53</v>
      </c>
      <c r="K59">
        <v>1.79</v>
      </c>
      <c r="L59">
        <v>1.55</v>
      </c>
      <c r="M59">
        <v>1.45</v>
      </c>
      <c r="N59">
        <v>2.35</v>
      </c>
      <c r="O59">
        <v>1.38</v>
      </c>
      <c r="P59">
        <v>1.35</v>
      </c>
      <c r="Q59">
        <v>1.59</v>
      </c>
      <c r="R59">
        <v>2.02</v>
      </c>
      <c r="S59">
        <v>1.94</v>
      </c>
      <c r="T59">
        <v>1.83</v>
      </c>
      <c r="U59">
        <v>1.76</v>
      </c>
      <c r="V59">
        <v>1.6</v>
      </c>
      <c r="W59">
        <v>1.4</v>
      </c>
    </row>
    <row r="60" spans="1:23" x14ac:dyDescent="0.25">
      <c r="A60" s="5" t="s">
        <v>140</v>
      </c>
      <c r="B60" s="5" t="s">
        <v>141</v>
      </c>
      <c r="C60">
        <v>5.2</v>
      </c>
      <c r="D60">
        <v>5.6</v>
      </c>
      <c r="E60">
        <v>5.3</v>
      </c>
      <c r="F60">
        <v>4.2</v>
      </c>
      <c r="G60">
        <v>4.3</v>
      </c>
      <c r="H60">
        <v>4.2</v>
      </c>
      <c r="I60">
        <v>4.4000000000000004</v>
      </c>
      <c r="J60">
        <v>5.6</v>
      </c>
      <c r="K60">
        <v>6.5</v>
      </c>
      <c r="L60">
        <v>5.6</v>
      </c>
      <c r="M60">
        <v>3.8</v>
      </c>
      <c r="N60">
        <v>12.5</v>
      </c>
      <c r="O60">
        <v>5.6</v>
      </c>
      <c r="P60">
        <v>5.4</v>
      </c>
      <c r="Q60">
        <v>6.2</v>
      </c>
      <c r="R60">
        <v>18.899999999999999</v>
      </c>
      <c r="S60">
        <v>5.9</v>
      </c>
      <c r="T60">
        <v>5.0999999999999996</v>
      </c>
      <c r="U60">
        <v>4.9000000000000004</v>
      </c>
      <c r="V60">
        <v>4.7</v>
      </c>
      <c r="W60">
        <v>3.8</v>
      </c>
    </row>
    <row r="61" spans="1:23" x14ac:dyDescent="0.25">
      <c r="A61" s="5" t="s">
        <v>142</v>
      </c>
      <c r="B61" s="5" t="s">
        <v>143</v>
      </c>
      <c r="C61">
        <v>11.2</v>
      </c>
      <c r="D61">
        <v>13.52</v>
      </c>
      <c r="E61">
        <v>16.100000000000001</v>
      </c>
      <c r="F61">
        <v>13.52</v>
      </c>
      <c r="G61">
        <v>13.91</v>
      </c>
      <c r="H61">
        <v>13.98</v>
      </c>
      <c r="I61">
        <v>15.64</v>
      </c>
      <c r="J61">
        <v>15.88</v>
      </c>
      <c r="K61">
        <v>14.3</v>
      </c>
      <c r="L61">
        <v>14.06</v>
      </c>
      <c r="M61">
        <v>9.1999999999999993</v>
      </c>
      <c r="N61">
        <v>18.68</v>
      </c>
      <c r="O61">
        <v>16.14</v>
      </c>
      <c r="P61">
        <v>15.41</v>
      </c>
      <c r="Q61">
        <v>14.02</v>
      </c>
      <c r="R61">
        <v>37.68</v>
      </c>
      <c r="S61">
        <v>15.33</v>
      </c>
      <c r="T61">
        <v>12.93</v>
      </c>
      <c r="U61">
        <v>13.93</v>
      </c>
      <c r="V61">
        <v>13.37</v>
      </c>
      <c r="W61">
        <v>11.24</v>
      </c>
    </row>
    <row r="62" spans="1:23" x14ac:dyDescent="0.25">
      <c r="A62" s="5" t="s">
        <v>144</v>
      </c>
      <c r="B62" s="5" t="s">
        <v>145</v>
      </c>
      <c r="C62">
        <v>10.37</v>
      </c>
      <c r="D62">
        <v>11.61</v>
      </c>
      <c r="E62">
        <v>12.58</v>
      </c>
      <c r="F62">
        <v>10.97</v>
      </c>
      <c r="G62">
        <v>10.62</v>
      </c>
      <c r="H62">
        <v>9.91</v>
      </c>
      <c r="I62">
        <v>9.7200000000000006</v>
      </c>
      <c r="J62">
        <v>9.15</v>
      </c>
      <c r="K62">
        <v>8.0299999999999994</v>
      </c>
      <c r="L62">
        <v>7.41</v>
      </c>
      <c r="M62">
        <v>4.4400000000000004</v>
      </c>
      <c r="N62">
        <v>8.64</v>
      </c>
      <c r="O62">
        <v>7.04</v>
      </c>
      <c r="P62">
        <v>6.71</v>
      </c>
      <c r="Q62">
        <v>6.32</v>
      </c>
      <c r="R62">
        <v>16.38</v>
      </c>
      <c r="S62">
        <v>5.5</v>
      </c>
      <c r="T62">
        <v>4.5</v>
      </c>
      <c r="U62">
        <v>3.84</v>
      </c>
      <c r="V62">
        <v>3.66</v>
      </c>
      <c r="W62">
        <v>3.2</v>
      </c>
    </row>
    <row r="63" spans="1:23" x14ac:dyDescent="0.25">
      <c r="A63" s="5" t="s">
        <v>146</v>
      </c>
      <c r="B63" s="5" t="s">
        <v>147</v>
      </c>
      <c r="C63">
        <v>6.92</v>
      </c>
      <c r="D63">
        <v>8.0399999999999991</v>
      </c>
      <c r="E63">
        <v>9.09</v>
      </c>
      <c r="F63">
        <v>7.44</v>
      </c>
      <c r="G63">
        <v>8.91</v>
      </c>
      <c r="H63">
        <v>8.2200000000000006</v>
      </c>
      <c r="I63">
        <v>9.1300000000000008</v>
      </c>
      <c r="J63">
        <v>8.7200000000000006</v>
      </c>
      <c r="K63">
        <v>7.82</v>
      </c>
      <c r="L63">
        <v>6.38</v>
      </c>
      <c r="M63">
        <v>3.81</v>
      </c>
      <c r="N63">
        <v>7.6</v>
      </c>
      <c r="O63">
        <v>7.06</v>
      </c>
      <c r="P63">
        <v>6.41</v>
      </c>
      <c r="Q63">
        <v>5.43</v>
      </c>
      <c r="R63">
        <v>13.21</v>
      </c>
      <c r="S63">
        <v>5.54</v>
      </c>
      <c r="T63">
        <v>5.1100000000000003</v>
      </c>
      <c r="U63">
        <v>5.36</v>
      </c>
      <c r="V63">
        <v>4.1100000000000003</v>
      </c>
      <c r="W63">
        <v>3.69</v>
      </c>
    </row>
    <row r="64" spans="1:23" x14ac:dyDescent="0.25">
      <c r="A64" s="5" t="s">
        <v>148</v>
      </c>
      <c r="B64" s="5" t="s">
        <v>148</v>
      </c>
      <c r="C64">
        <v>6.64</v>
      </c>
      <c r="D64">
        <v>7.8</v>
      </c>
      <c r="E64">
        <v>8.9</v>
      </c>
      <c r="F64">
        <v>7.35</v>
      </c>
      <c r="G64">
        <v>8.61</v>
      </c>
      <c r="H64">
        <v>7.77</v>
      </c>
      <c r="I64">
        <v>8.2100000000000009</v>
      </c>
      <c r="J64">
        <v>7.73</v>
      </c>
      <c r="K64">
        <v>6.74</v>
      </c>
      <c r="L64">
        <v>6.38</v>
      </c>
      <c r="M64">
        <v>3.81</v>
      </c>
      <c r="N64">
        <v>7.6</v>
      </c>
      <c r="O64">
        <v>7.06</v>
      </c>
      <c r="P64">
        <v>6.41</v>
      </c>
      <c r="Q64">
        <v>5.43</v>
      </c>
      <c r="R64">
        <v>13.21</v>
      </c>
      <c r="S64">
        <v>5.54</v>
      </c>
      <c r="T64">
        <v>5.1100000000000003</v>
      </c>
      <c r="U64">
        <v>5.36</v>
      </c>
      <c r="V64">
        <v>4.1100000000000003</v>
      </c>
      <c r="W64">
        <v>3.69</v>
      </c>
    </row>
    <row r="65" spans="1:23" x14ac:dyDescent="0.25">
      <c r="A65" s="5" t="s">
        <v>149</v>
      </c>
      <c r="B65" s="5" t="s">
        <v>150</v>
      </c>
      <c r="C65">
        <v>29.11</v>
      </c>
      <c r="D65">
        <v>29.31</v>
      </c>
      <c r="E65">
        <v>29.93</v>
      </c>
      <c r="F65">
        <v>29.42</v>
      </c>
      <c r="G65">
        <v>30.99</v>
      </c>
      <c r="H65">
        <v>32.49</v>
      </c>
      <c r="I65">
        <v>41.27</v>
      </c>
      <c r="J65">
        <v>38.909999999999997</v>
      </c>
      <c r="K65">
        <v>36.229999999999997</v>
      </c>
      <c r="L65">
        <v>33.770000000000003</v>
      </c>
      <c r="M65">
        <v>29.43</v>
      </c>
      <c r="N65">
        <v>29.94</v>
      </c>
      <c r="O65">
        <v>39.22</v>
      </c>
      <c r="P65">
        <v>35.08</v>
      </c>
      <c r="Q65">
        <v>34.99</v>
      </c>
      <c r="R65">
        <v>41.19</v>
      </c>
      <c r="S65">
        <v>46.39</v>
      </c>
      <c r="T65">
        <v>38.29</v>
      </c>
      <c r="U65">
        <v>38.01</v>
      </c>
      <c r="V65">
        <v>42.08</v>
      </c>
      <c r="W65">
        <v>41.75</v>
      </c>
    </row>
    <row r="66" spans="1:23" x14ac:dyDescent="0.25">
      <c r="A66" s="5" t="s">
        <v>151</v>
      </c>
      <c r="B66" s="5" t="s">
        <v>152</v>
      </c>
      <c r="C66">
        <v>59.27</v>
      </c>
      <c r="D66">
        <v>57.7</v>
      </c>
      <c r="E66">
        <v>55.29</v>
      </c>
      <c r="F66">
        <v>54.39</v>
      </c>
      <c r="G66">
        <v>61.87</v>
      </c>
      <c r="H66">
        <v>55.55</v>
      </c>
      <c r="I66">
        <v>52.51</v>
      </c>
      <c r="J66">
        <v>48.71</v>
      </c>
      <c r="K66">
        <v>47.16</v>
      </c>
      <c r="L66">
        <v>45.36</v>
      </c>
      <c r="M66">
        <v>41.37</v>
      </c>
      <c r="N66">
        <v>40.659999999999997</v>
      </c>
      <c r="O66">
        <v>43.73</v>
      </c>
      <c r="P66">
        <v>41.56</v>
      </c>
      <c r="Q66">
        <v>38.72</v>
      </c>
      <c r="R66">
        <v>35.04</v>
      </c>
      <c r="S66">
        <v>36.17</v>
      </c>
      <c r="T66">
        <v>39.5</v>
      </c>
      <c r="U66">
        <v>38.479999999999997</v>
      </c>
      <c r="V66">
        <v>30.75</v>
      </c>
      <c r="W66">
        <v>32.85</v>
      </c>
    </row>
    <row r="67" spans="1:23" x14ac:dyDescent="0.25">
      <c r="A67" s="5" t="s">
        <v>153</v>
      </c>
      <c r="B67" s="5" t="s">
        <v>154</v>
      </c>
      <c r="C67">
        <v>40.729999999999997</v>
      </c>
      <c r="D67">
        <v>42.3</v>
      </c>
      <c r="E67">
        <v>44.71</v>
      </c>
      <c r="F67">
        <v>45.61</v>
      </c>
      <c r="G67">
        <v>38.130000000000003</v>
      </c>
      <c r="H67">
        <v>44.45</v>
      </c>
      <c r="I67">
        <v>47.49</v>
      </c>
      <c r="J67">
        <v>51.29</v>
      </c>
      <c r="K67">
        <v>52.84</v>
      </c>
      <c r="L67">
        <v>54.64</v>
      </c>
      <c r="M67">
        <v>58.63</v>
      </c>
      <c r="N67">
        <v>59.34</v>
      </c>
      <c r="O67">
        <v>56.27</v>
      </c>
      <c r="P67">
        <v>58.44</v>
      </c>
      <c r="Q67">
        <v>61.28</v>
      </c>
      <c r="R67">
        <v>64.959999999999994</v>
      </c>
      <c r="S67">
        <v>63.83</v>
      </c>
      <c r="T67">
        <v>60.5</v>
      </c>
      <c r="U67">
        <v>61.52</v>
      </c>
      <c r="V67">
        <v>69.25</v>
      </c>
      <c r="W67">
        <v>67.150000000000006</v>
      </c>
    </row>
    <row r="68" spans="1:23" x14ac:dyDescent="0.25">
      <c r="A68" s="5" t="s">
        <v>155</v>
      </c>
      <c r="B68" s="5" t="s">
        <v>156</v>
      </c>
      <c r="C68">
        <v>68.73</v>
      </c>
      <c r="D68">
        <v>73.3</v>
      </c>
      <c r="E68">
        <v>80.88</v>
      </c>
      <c r="F68">
        <v>83.87</v>
      </c>
      <c r="G68">
        <v>61.63</v>
      </c>
      <c r="H68">
        <v>80.02</v>
      </c>
      <c r="I68">
        <v>90.43</v>
      </c>
      <c r="J68">
        <v>105.29</v>
      </c>
      <c r="K68">
        <v>112.04</v>
      </c>
      <c r="L68">
        <v>120.44</v>
      </c>
      <c r="M68">
        <v>141.72</v>
      </c>
      <c r="N68">
        <v>145.97</v>
      </c>
      <c r="O68">
        <v>128.66999999999999</v>
      </c>
      <c r="P68">
        <v>140.6</v>
      </c>
      <c r="Q68">
        <v>158.27000000000001</v>
      </c>
      <c r="R68">
        <v>185.36</v>
      </c>
      <c r="S68">
        <v>176.49</v>
      </c>
      <c r="T68">
        <v>153.13999999999999</v>
      </c>
      <c r="U68">
        <v>159.85</v>
      </c>
      <c r="V68">
        <v>225.2</v>
      </c>
      <c r="W68">
        <v>204.39</v>
      </c>
    </row>
    <row r="69" spans="1:23" x14ac:dyDescent="0.25">
      <c r="A69" s="5" t="s">
        <v>303</v>
      </c>
      <c r="B69" s="5" t="s">
        <v>304</v>
      </c>
      <c r="C69">
        <v>45.89</v>
      </c>
      <c r="D69">
        <v>46.01</v>
      </c>
      <c r="E69">
        <v>46.68</v>
      </c>
      <c r="F69">
        <v>47.94</v>
      </c>
      <c r="G69">
        <v>48.21</v>
      </c>
      <c r="H69">
        <v>46.97</v>
      </c>
      <c r="I69">
        <v>47.75</v>
      </c>
      <c r="J69">
        <v>46.83</v>
      </c>
      <c r="K69">
        <v>45.29</v>
      </c>
      <c r="L69">
        <v>46.47</v>
      </c>
      <c r="M69">
        <v>45.4</v>
      </c>
      <c r="N69">
        <v>42.04</v>
      </c>
      <c r="O69">
        <v>46.36</v>
      </c>
      <c r="P69">
        <v>45.35</v>
      </c>
      <c r="Q69">
        <v>45.44</v>
      </c>
      <c r="R69">
        <v>46.99</v>
      </c>
      <c r="S69">
        <v>47.38</v>
      </c>
      <c r="T69">
        <v>47.15</v>
      </c>
      <c r="U69">
        <v>44.38</v>
      </c>
      <c r="V69">
        <v>45.23</v>
      </c>
    </row>
    <row r="70" spans="1:23" x14ac:dyDescent="0.25">
      <c r="A70" s="5" t="s">
        <v>157</v>
      </c>
      <c r="B70" s="5" t="s">
        <v>158</v>
      </c>
      <c r="C70">
        <v>29.11</v>
      </c>
      <c r="D70">
        <v>29.31</v>
      </c>
      <c r="E70">
        <v>29.93</v>
      </c>
      <c r="F70">
        <v>29.42</v>
      </c>
      <c r="G70">
        <v>30.99</v>
      </c>
      <c r="H70">
        <v>32.49</v>
      </c>
      <c r="I70">
        <v>41.27</v>
      </c>
      <c r="J70">
        <v>38.909999999999997</v>
      </c>
      <c r="K70">
        <v>36.229999999999997</v>
      </c>
      <c r="L70">
        <v>33.770000000000003</v>
      </c>
      <c r="M70">
        <v>29.43</v>
      </c>
      <c r="N70">
        <v>29.94</v>
      </c>
      <c r="O70">
        <v>39.22</v>
      </c>
      <c r="P70">
        <v>35.08</v>
      </c>
      <c r="Q70">
        <v>34.99</v>
      </c>
      <c r="R70">
        <v>41.19</v>
      </c>
      <c r="S70">
        <v>46.39</v>
      </c>
      <c r="T70">
        <v>38.29</v>
      </c>
      <c r="U70">
        <v>38.01</v>
      </c>
      <c r="V70">
        <v>42.08</v>
      </c>
    </row>
    <row r="71" spans="1:23" x14ac:dyDescent="0.25">
      <c r="A71" s="5" t="s">
        <v>159</v>
      </c>
      <c r="B71" s="5" t="s">
        <v>160</v>
      </c>
      <c r="C71">
        <v>10.37</v>
      </c>
      <c r="D71">
        <v>11.61</v>
      </c>
      <c r="E71">
        <v>12.58</v>
      </c>
      <c r="F71">
        <v>10.97</v>
      </c>
      <c r="G71">
        <v>10.62</v>
      </c>
      <c r="H71">
        <v>9.91</v>
      </c>
      <c r="I71">
        <v>9.7200000000000006</v>
      </c>
      <c r="J71">
        <v>9.15</v>
      </c>
      <c r="K71">
        <v>8.0299999999999994</v>
      </c>
      <c r="L71">
        <v>7.41</v>
      </c>
      <c r="M71">
        <v>4.4400000000000004</v>
      </c>
      <c r="N71">
        <v>8.64</v>
      </c>
      <c r="O71">
        <v>7.04</v>
      </c>
      <c r="P71">
        <v>6.71</v>
      </c>
      <c r="Q71">
        <v>6.32</v>
      </c>
      <c r="R71">
        <v>16.38</v>
      </c>
      <c r="S71">
        <v>5.5</v>
      </c>
      <c r="T71">
        <v>4.5</v>
      </c>
      <c r="U71">
        <v>3.84</v>
      </c>
      <c r="V71">
        <v>3.66</v>
      </c>
    </row>
    <row r="72" spans="1:23" x14ac:dyDescent="0.25">
      <c r="A72" s="5" t="s">
        <v>161</v>
      </c>
      <c r="B72" s="5" t="s">
        <v>162</v>
      </c>
      <c r="C72">
        <v>14.41</v>
      </c>
      <c r="D72">
        <v>15.66</v>
      </c>
      <c r="E72">
        <v>15.25</v>
      </c>
      <c r="F72">
        <v>14.83</v>
      </c>
      <c r="G72">
        <v>14.62</v>
      </c>
      <c r="H72">
        <v>13.66</v>
      </c>
      <c r="I72">
        <v>13.97</v>
      </c>
      <c r="J72">
        <v>13.32</v>
      </c>
      <c r="K72">
        <v>11.9</v>
      </c>
      <c r="L72">
        <v>11.42</v>
      </c>
      <c r="M72">
        <v>7.96</v>
      </c>
      <c r="N72">
        <v>5.51</v>
      </c>
      <c r="O72">
        <v>10.28</v>
      </c>
      <c r="P72">
        <v>10.19</v>
      </c>
      <c r="Q72">
        <v>9.6999999999999993</v>
      </c>
      <c r="R72">
        <v>18.13</v>
      </c>
      <c r="S72">
        <v>7.48</v>
      </c>
      <c r="T72">
        <v>6.9</v>
      </c>
      <c r="U72">
        <v>9.26</v>
      </c>
      <c r="V72">
        <v>7.43</v>
      </c>
    </row>
    <row r="73" spans="1:23" x14ac:dyDescent="0.25">
      <c r="A73" s="5" t="s">
        <v>163</v>
      </c>
      <c r="B73" s="5" t="s">
        <v>164</v>
      </c>
      <c r="C73">
        <v>64.05</v>
      </c>
      <c r="D73">
        <v>67.17</v>
      </c>
      <c r="E73">
        <v>70.760000000000005</v>
      </c>
      <c r="F73">
        <v>67.03</v>
      </c>
      <c r="G73">
        <v>81.03</v>
      </c>
      <c r="H73">
        <v>78.37</v>
      </c>
      <c r="I73">
        <v>84.55</v>
      </c>
      <c r="J73">
        <v>84.56</v>
      </c>
      <c r="K73">
        <v>83.99</v>
      </c>
      <c r="L73">
        <v>86.12</v>
      </c>
      <c r="M73">
        <v>85.81</v>
      </c>
      <c r="N73">
        <v>87.91</v>
      </c>
      <c r="O73">
        <v>100.2</v>
      </c>
      <c r="P73">
        <v>95.46</v>
      </c>
      <c r="Q73">
        <v>85.87</v>
      </c>
      <c r="R73">
        <v>80.62</v>
      </c>
      <c r="S73">
        <v>100.79</v>
      </c>
      <c r="T73">
        <v>113.43</v>
      </c>
      <c r="U73">
        <v>139.46</v>
      </c>
      <c r="V73">
        <v>112.27</v>
      </c>
    </row>
    <row r="74" spans="1:23" x14ac:dyDescent="0.25">
      <c r="A74" s="5" t="s">
        <v>165</v>
      </c>
      <c r="B74" s="5" t="s">
        <v>166</v>
      </c>
      <c r="C74">
        <v>68.150000000000006</v>
      </c>
      <c r="D74">
        <v>67.45</v>
      </c>
      <c r="E74">
        <v>66.709999999999994</v>
      </c>
      <c r="F74">
        <v>66.94</v>
      </c>
      <c r="G74">
        <v>65.36</v>
      </c>
      <c r="H74">
        <v>63.51</v>
      </c>
      <c r="I74">
        <v>55.59</v>
      </c>
      <c r="J74">
        <v>58.05</v>
      </c>
      <c r="K74">
        <v>61.27</v>
      </c>
      <c r="L74">
        <v>64.180000000000007</v>
      </c>
      <c r="M74">
        <v>68.53</v>
      </c>
      <c r="N74">
        <v>68.16</v>
      </c>
      <c r="O74">
        <v>58.87</v>
      </c>
      <c r="P74">
        <v>62.2</v>
      </c>
      <c r="Q74">
        <v>61.74</v>
      </c>
      <c r="R74">
        <v>56.33</v>
      </c>
      <c r="S74">
        <v>50.45</v>
      </c>
      <c r="T74">
        <v>57.88</v>
      </c>
      <c r="U74">
        <v>58.62</v>
      </c>
      <c r="V74">
        <v>55.31</v>
      </c>
    </row>
    <row r="75" spans="1:23" x14ac:dyDescent="0.25">
      <c r="A75" s="5" t="s">
        <v>167</v>
      </c>
      <c r="B75" s="5" t="s">
        <v>168</v>
      </c>
      <c r="C75">
        <v>6.64</v>
      </c>
      <c r="D75">
        <v>7.8</v>
      </c>
      <c r="E75">
        <v>8.9</v>
      </c>
      <c r="F75">
        <v>7.35</v>
      </c>
      <c r="G75">
        <v>8.61</v>
      </c>
      <c r="H75">
        <v>7.77</v>
      </c>
      <c r="I75">
        <v>8.2100000000000009</v>
      </c>
      <c r="J75">
        <v>7.73</v>
      </c>
      <c r="K75">
        <v>6.74</v>
      </c>
      <c r="L75">
        <v>6.38</v>
      </c>
      <c r="M75">
        <v>3.81</v>
      </c>
      <c r="N75">
        <v>7.6</v>
      </c>
      <c r="O75">
        <v>7.06</v>
      </c>
      <c r="P75">
        <v>6.41</v>
      </c>
      <c r="Q75">
        <v>5.43</v>
      </c>
      <c r="R75">
        <v>13.21</v>
      </c>
      <c r="S75">
        <v>5.54</v>
      </c>
      <c r="T75">
        <v>5.1100000000000003</v>
      </c>
      <c r="U75">
        <v>5.36</v>
      </c>
      <c r="V75">
        <v>4.1100000000000003</v>
      </c>
    </row>
    <row r="76" spans="1:23" x14ac:dyDescent="0.25">
      <c r="A76" s="5" t="s">
        <v>169</v>
      </c>
      <c r="B76" s="5" t="s">
        <v>170</v>
      </c>
      <c r="C76">
        <v>12.67</v>
      </c>
      <c r="D76">
        <v>15.02</v>
      </c>
      <c r="E76">
        <v>14.85</v>
      </c>
      <c r="F76">
        <v>13.27</v>
      </c>
      <c r="G76">
        <v>16.559999999999999</v>
      </c>
      <c r="H76">
        <v>14.6</v>
      </c>
      <c r="I76">
        <v>17.25</v>
      </c>
      <c r="J76">
        <v>16.010000000000002</v>
      </c>
      <c r="K76">
        <v>12.98</v>
      </c>
      <c r="L76">
        <v>13.16</v>
      </c>
      <c r="M76">
        <v>9.23</v>
      </c>
      <c r="N76">
        <v>7.23</v>
      </c>
      <c r="O76">
        <v>14.36</v>
      </c>
      <c r="P76">
        <v>13.66</v>
      </c>
      <c r="Q76">
        <v>11.83</v>
      </c>
      <c r="R76" t="s">
        <v>67</v>
      </c>
      <c r="S76" t="s">
        <v>67</v>
      </c>
      <c r="T76" t="s">
        <v>67</v>
      </c>
      <c r="U76" t="s">
        <v>67</v>
      </c>
      <c r="V76" t="s">
        <v>67</v>
      </c>
    </row>
    <row r="77" spans="1:23" x14ac:dyDescent="0.25">
      <c r="A77" s="5" t="s">
        <v>171</v>
      </c>
      <c r="B77" s="5" t="s">
        <v>172</v>
      </c>
      <c r="C77">
        <v>86.56</v>
      </c>
      <c r="D77">
        <v>85.16</v>
      </c>
      <c r="E77">
        <v>82.48</v>
      </c>
      <c r="F77">
        <v>80.510000000000005</v>
      </c>
      <c r="G77">
        <v>93.63</v>
      </c>
      <c r="H77">
        <v>86.45</v>
      </c>
      <c r="I77">
        <v>93.4</v>
      </c>
      <c r="J77">
        <v>82.72</v>
      </c>
      <c r="K77">
        <v>75.91</v>
      </c>
      <c r="L77">
        <v>69.87</v>
      </c>
      <c r="M77">
        <v>59.72</v>
      </c>
      <c r="N77">
        <v>59.18</v>
      </c>
      <c r="O77">
        <v>73.459999999999994</v>
      </c>
      <c r="P77">
        <v>66.099999999999994</v>
      </c>
      <c r="Q77">
        <v>62.39</v>
      </c>
      <c r="R77">
        <v>62</v>
      </c>
      <c r="S77">
        <v>70.099999999999994</v>
      </c>
      <c r="T77">
        <v>66.55</v>
      </c>
      <c r="U77">
        <v>64.08</v>
      </c>
      <c r="V77">
        <v>51.2</v>
      </c>
    </row>
    <row r="78" spans="1:23" x14ac:dyDescent="0.25">
      <c r="A78" s="5" t="s">
        <v>173</v>
      </c>
      <c r="B78" s="5" t="s">
        <v>174</v>
      </c>
      <c r="C78">
        <v>107.26</v>
      </c>
      <c r="D78">
        <v>97.76</v>
      </c>
      <c r="E78">
        <v>109.51</v>
      </c>
      <c r="F78">
        <v>117.3</v>
      </c>
      <c r="G78">
        <v>108.96</v>
      </c>
      <c r="H78">
        <v>121.73</v>
      </c>
      <c r="I78">
        <v>131.01</v>
      </c>
      <c r="J78">
        <v>131.32</v>
      </c>
      <c r="K78">
        <v>157.52000000000001</v>
      </c>
      <c r="L78">
        <v>133.63999999999999</v>
      </c>
      <c r="M78">
        <v>113.2</v>
      </c>
      <c r="N78">
        <v>90.93</v>
      </c>
      <c r="O78">
        <v>138.63</v>
      </c>
      <c r="P78">
        <v>121.86</v>
      </c>
      <c r="Q78">
        <v>118.28</v>
      </c>
      <c r="R78" t="s">
        <v>67</v>
      </c>
      <c r="S78" t="s">
        <v>67</v>
      </c>
      <c r="T78" t="s">
        <v>67</v>
      </c>
      <c r="U78" t="s">
        <v>67</v>
      </c>
      <c r="V78" t="s">
        <v>67</v>
      </c>
    </row>
    <row r="79" spans="1:23" x14ac:dyDescent="0.25">
      <c r="A79" s="5" t="s">
        <v>175</v>
      </c>
      <c r="B79" s="5" t="s">
        <v>176</v>
      </c>
      <c r="C79">
        <v>2219.8735999999999</v>
      </c>
      <c r="D79">
        <v>2759.6984000000002</v>
      </c>
      <c r="E79">
        <v>3488.3728000000001</v>
      </c>
      <c r="F79">
        <v>3099.983999999999</v>
      </c>
      <c r="G79">
        <v>3377.9135999999999</v>
      </c>
      <c r="H79">
        <v>3645.1536000000001</v>
      </c>
      <c r="I79">
        <v>3108.8919999999998</v>
      </c>
      <c r="J79">
        <v>1842.1744000000001</v>
      </c>
      <c r="K79">
        <v>2227.5</v>
      </c>
      <c r="L79">
        <v>1961.982</v>
      </c>
      <c r="M79">
        <v>1480.8420000000001</v>
      </c>
      <c r="N79">
        <v>1512.9179999999999</v>
      </c>
      <c r="O79">
        <v>2270.268</v>
      </c>
      <c r="P79">
        <v>2564.2979999999998</v>
      </c>
      <c r="Q79">
        <v>1764.18</v>
      </c>
      <c r="R79">
        <v>1803.384</v>
      </c>
      <c r="S79">
        <v>3102.462</v>
      </c>
      <c r="T79">
        <v>1824.768</v>
      </c>
      <c r="U79">
        <v>1288.386</v>
      </c>
      <c r="V79">
        <v>2548.2600000000002</v>
      </c>
    </row>
    <row r="80" spans="1:23" x14ac:dyDescent="0.25">
      <c r="A80" s="5" t="s">
        <v>177</v>
      </c>
      <c r="B80" s="5" t="s">
        <v>178</v>
      </c>
      <c r="C80">
        <v>0</v>
      </c>
      <c r="D80">
        <v>0</v>
      </c>
      <c r="E80">
        <v>0</v>
      </c>
      <c r="F80">
        <v>0</v>
      </c>
      <c r="G80">
        <v>0</v>
      </c>
      <c r="H80">
        <v>0</v>
      </c>
      <c r="I80">
        <v>0</v>
      </c>
      <c r="J80">
        <v>3.9999999999992042E-2</v>
      </c>
      <c r="K80">
        <v>0</v>
      </c>
      <c r="L80">
        <v>0</v>
      </c>
      <c r="M80">
        <v>0</v>
      </c>
      <c r="N80">
        <v>0</v>
      </c>
      <c r="O80">
        <v>0</v>
      </c>
      <c r="P80">
        <v>0</v>
      </c>
      <c r="Q80">
        <v>0</v>
      </c>
      <c r="R80">
        <v>0</v>
      </c>
      <c r="S80">
        <v>0</v>
      </c>
      <c r="T80">
        <v>0</v>
      </c>
      <c r="U80">
        <v>0</v>
      </c>
      <c r="V80">
        <v>0</v>
      </c>
    </row>
    <row r="81" spans="1:22" x14ac:dyDescent="0.25">
      <c r="A81" s="5" t="s">
        <v>179</v>
      </c>
      <c r="B81" s="5" t="s">
        <v>180</v>
      </c>
      <c r="C81">
        <v>1.08</v>
      </c>
      <c r="D81">
        <v>-0.65</v>
      </c>
      <c r="E81">
        <v>7.03</v>
      </c>
      <c r="F81">
        <v>3.46</v>
      </c>
      <c r="G81">
        <v>10.11</v>
      </c>
      <c r="H81">
        <v>0.45</v>
      </c>
      <c r="I81">
        <v>-0.94</v>
      </c>
      <c r="J81">
        <v>5.8</v>
      </c>
      <c r="K81">
        <v>3.4</v>
      </c>
      <c r="L81">
        <v>11.19</v>
      </c>
      <c r="M81">
        <v>-3.95</v>
      </c>
      <c r="N81">
        <v>8.08</v>
      </c>
      <c r="O81">
        <v>2.62</v>
      </c>
      <c r="P81">
        <v>6.4</v>
      </c>
      <c r="Q81">
        <v>13.05</v>
      </c>
      <c r="R81">
        <v>12.25</v>
      </c>
      <c r="S81">
        <v>-2.2799999999999998</v>
      </c>
      <c r="T81">
        <v>-26.06</v>
      </c>
      <c r="U81">
        <v>2.2000000000000002</v>
      </c>
      <c r="V81">
        <v>12.48</v>
      </c>
    </row>
    <row r="82" spans="1:22" x14ac:dyDescent="0.25">
      <c r="A82" s="5" t="s">
        <v>181</v>
      </c>
      <c r="B82" s="5" t="s">
        <v>182</v>
      </c>
      <c r="C82">
        <v>2.4900000000000002</v>
      </c>
      <c r="D82">
        <v>3.28</v>
      </c>
      <c r="E82">
        <v>6.87</v>
      </c>
      <c r="F82">
        <v>4.67</v>
      </c>
      <c r="G82">
        <v>3.21</v>
      </c>
      <c r="H82">
        <v>1.77</v>
      </c>
      <c r="I82">
        <v>2.75</v>
      </c>
      <c r="J82">
        <v>6.8</v>
      </c>
      <c r="K82">
        <v>3.55</v>
      </c>
      <c r="L82">
        <v>5.1100000000000003</v>
      </c>
      <c r="M82">
        <v>2.25</v>
      </c>
      <c r="N82">
        <v>5.7</v>
      </c>
      <c r="O82">
        <v>7.36</v>
      </c>
      <c r="P82">
        <v>10.57</v>
      </c>
      <c r="Q82">
        <v>7.67</v>
      </c>
      <c r="R82">
        <v>-5.36</v>
      </c>
      <c r="S82">
        <v>-8.7100000000000009</v>
      </c>
      <c r="T82">
        <v>-3.79</v>
      </c>
      <c r="U82" t="s">
        <v>67</v>
      </c>
      <c r="V82" t="s">
        <v>67</v>
      </c>
    </row>
    <row r="83" spans="1:22" x14ac:dyDescent="0.25">
      <c r="A83" s="5" t="s">
        <v>183</v>
      </c>
      <c r="B83" s="5" t="s">
        <v>184</v>
      </c>
      <c r="C83">
        <v>4.21</v>
      </c>
      <c r="D83">
        <v>4.08</v>
      </c>
      <c r="E83">
        <v>4.0199999999999996</v>
      </c>
      <c r="F83">
        <v>3.78</v>
      </c>
      <c r="G83">
        <v>3.76</v>
      </c>
      <c r="H83">
        <v>3.98</v>
      </c>
      <c r="I83">
        <v>3.1</v>
      </c>
      <c r="J83">
        <v>4.9000000000000004</v>
      </c>
      <c r="K83">
        <v>4.2699999999999996</v>
      </c>
      <c r="L83">
        <v>4.87</v>
      </c>
      <c r="M83">
        <v>5.24</v>
      </c>
      <c r="N83">
        <v>8.48</v>
      </c>
      <c r="O83">
        <v>6.41</v>
      </c>
      <c r="P83">
        <v>0.67</v>
      </c>
      <c r="Q83">
        <v>-0.17</v>
      </c>
      <c r="R83">
        <v>-0.28000000000000003</v>
      </c>
      <c r="S83" t="s">
        <v>67</v>
      </c>
      <c r="T83" t="s">
        <v>67</v>
      </c>
      <c r="U83" t="s">
        <v>67</v>
      </c>
      <c r="V83" t="s">
        <v>67</v>
      </c>
    </row>
    <row r="84" spans="1:22" x14ac:dyDescent="0.25">
      <c r="A84" s="5" t="s">
        <v>185</v>
      </c>
      <c r="B84" s="5" t="s">
        <v>186</v>
      </c>
      <c r="C84">
        <v>4.09</v>
      </c>
      <c r="D84">
        <v>3.59</v>
      </c>
      <c r="E84">
        <v>4.46</v>
      </c>
      <c r="F84">
        <v>4.0199999999999996</v>
      </c>
      <c r="G84">
        <v>4.32</v>
      </c>
      <c r="H84">
        <v>4.6100000000000003</v>
      </c>
      <c r="I84">
        <v>5.79</v>
      </c>
      <c r="J84">
        <v>5.66</v>
      </c>
      <c r="K84">
        <v>2.4700000000000002</v>
      </c>
      <c r="L84">
        <v>2.35</v>
      </c>
      <c r="M84">
        <v>2.48</v>
      </c>
      <c r="N84" t="s">
        <v>67</v>
      </c>
      <c r="O84" t="s">
        <v>67</v>
      </c>
      <c r="P84" t="s">
        <v>67</v>
      </c>
      <c r="Q84" t="s">
        <v>67</v>
      </c>
      <c r="R84" t="s">
        <v>67</v>
      </c>
      <c r="S84" t="s">
        <v>67</v>
      </c>
      <c r="T84" t="s">
        <v>67</v>
      </c>
      <c r="U84" t="s">
        <v>67</v>
      </c>
      <c r="V84" t="s">
        <v>67</v>
      </c>
    </row>
    <row r="85" spans="1:22" x14ac:dyDescent="0.25">
      <c r="A85" s="5" t="s">
        <v>187</v>
      </c>
      <c r="B85" s="5" t="s">
        <v>188</v>
      </c>
      <c r="C85">
        <v>-9.7799999999999994</v>
      </c>
      <c r="D85">
        <v>-8.26</v>
      </c>
      <c r="E85">
        <v>22.7</v>
      </c>
      <c r="F85">
        <v>6.87</v>
      </c>
      <c r="G85">
        <v>18</v>
      </c>
      <c r="H85">
        <v>2.4500000000000002</v>
      </c>
      <c r="I85">
        <v>5.23</v>
      </c>
      <c r="J85">
        <v>20.51</v>
      </c>
      <c r="K85">
        <v>12.08</v>
      </c>
      <c r="L85">
        <v>85.71</v>
      </c>
      <c r="M85">
        <v>-50.7</v>
      </c>
      <c r="N85">
        <v>32.57</v>
      </c>
      <c r="O85">
        <v>7.72</v>
      </c>
      <c r="P85">
        <v>12.95</v>
      </c>
      <c r="Q85">
        <v>-56.37</v>
      </c>
      <c r="R85">
        <v>234.3</v>
      </c>
      <c r="S85">
        <v>19.309999999999999</v>
      </c>
      <c r="T85">
        <v>-13.35</v>
      </c>
      <c r="U85">
        <v>7.26</v>
      </c>
      <c r="V85">
        <v>28.57</v>
      </c>
    </row>
    <row r="86" spans="1:22" x14ac:dyDescent="0.25">
      <c r="A86" s="5" t="s">
        <v>189</v>
      </c>
      <c r="B86" s="5" t="s">
        <v>190</v>
      </c>
      <c r="C86">
        <v>1.55</v>
      </c>
      <c r="D86">
        <v>7.1</v>
      </c>
      <c r="E86">
        <v>15.86</v>
      </c>
      <c r="F86">
        <v>9.11</v>
      </c>
      <c r="G86">
        <v>8.56</v>
      </c>
      <c r="H86">
        <v>9.4</v>
      </c>
      <c r="I86">
        <v>12.61</v>
      </c>
      <c r="J86">
        <v>39.43</v>
      </c>
      <c r="K86">
        <v>15.7</v>
      </c>
      <c r="L86">
        <v>22.53</v>
      </c>
      <c r="M86">
        <v>-3.47</v>
      </c>
      <c r="N86">
        <v>17.75</v>
      </c>
      <c r="O86">
        <v>-11.9</v>
      </c>
      <c r="P86">
        <v>63.63</v>
      </c>
      <c r="Q86">
        <v>65.75</v>
      </c>
      <c r="R86">
        <v>80.09</v>
      </c>
      <c r="S86">
        <v>4.41</v>
      </c>
      <c r="T86">
        <v>7.49</v>
      </c>
      <c r="U86" t="s">
        <v>67</v>
      </c>
      <c r="V86" t="s">
        <v>67</v>
      </c>
    </row>
    <row r="87" spans="1:22" x14ac:dyDescent="0.25">
      <c r="A87" s="5" t="s">
        <v>191</v>
      </c>
      <c r="B87" s="5" t="s">
        <v>192</v>
      </c>
      <c r="C87">
        <v>5.91</v>
      </c>
      <c r="D87">
        <v>8.35</v>
      </c>
      <c r="E87">
        <v>11.05</v>
      </c>
      <c r="F87">
        <v>10.61</v>
      </c>
      <c r="G87">
        <v>11.65</v>
      </c>
      <c r="H87">
        <v>25.2</v>
      </c>
      <c r="I87">
        <v>14.57</v>
      </c>
      <c r="J87">
        <v>20.03</v>
      </c>
      <c r="K87">
        <v>17.48</v>
      </c>
      <c r="L87">
        <v>17.649999999999999</v>
      </c>
      <c r="M87">
        <v>-10.77</v>
      </c>
      <c r="N87">
        <v>46.23</v>
      </c>
      <c r="O87">
        <v>43.58</v>
      </c>
      <c r="P87">
        <v>39.369999999999997</v>
      </c>
      <c r="Q87">
        <v>38.229999999999997</v>
      </c>
      <c r="R87">
        <v>55.22</v>
      </c>
      <c r="S87" t="s">
        <v>67</v>
      </c>
      <c r="T87" t="s">
        <v>67</v>
      </c>
      <c r="U87" t="s">
        <v>67</v>
      </c>
      <c r="V87" t="s">
        <v>67</v>
      </c>
    </row>
    <row r="88" spans="1:22" x14ac:dyDescent="0.25">
      <c r="A88" s="5" t="s">
        <v>193</v>
      </c>
      <c r="B88" s="5" t="s">
        <v>194</v>
      </c>
      <c r="C88">
        <v>15.55</v>
      </c>
      <c r="D88">
        <v>11.46</v>
      </c>
      <c r="E88">
        <v>15.54</v>
      </c>
      <c r="F88">
        <v>14.04</v>
      </c>
      <c r="G88">
        <v>14.65</v>
      </c>
      <c r="H88">
        <v>7.21</v>
      </c>
      <c r="I88">
        <v>30.4</v>
      </c>
      <c r="J88">
        <v>31.81</v>
      </c>
      <c r="K88">
        <v>28.42</v>
      </c>
      <c r="L88">
        <v>27.94</v>
      </c>
      <c r="M88">
        <v>22.23</v>
      </c>
      <c r="N88" t="s">
        <v>67</v>
      </c>
      <c r="O88" t="s">
        <v>67</v>
      </c>
      <c r="P88" t="s">
        <v>67</v>
      </c>
      <c r="Q88" t="s">
        <v>67</v>
      </c>
      <c r="R88" t="s">
        <v>67</v>
      </c>
      <c r="S88" t="s">
        <v>67</v>
      </c>
      <c r="T88" t="s">
        <v>67</v>
      </c>
      <c r="U88" t="s">
        <v>67</v>
      </c>
      <c r="V88" t="s">
        <v>67</v>
      </c>
    </row>
    <row r="89" spans="1:22" x14ac:dyDescent="0.25">
      <c r="A89" s="5" t="s">
        <v>195</v>
      </c>
      <c r="B89" s="5" t="s">
        <v>196</v>
      </c>
      <c r="C89">
        <v>3.25</v>
      </c>
      <c r="D89">
        <v>2.14</v>
      </c>
      <c r="E89">
        <v>1.72</v>
      </c>
      <c r="F89">
        <v>2.25</v>
      </c>
      <c r="G89">
        <v>1.99</v>
      </c>
      <c r="H89">
        <v>0.94</v>
      </c>
      <c r="I89">
        <v>1.58</v>
      </c>
      <c r="J89">
        <v>0.89</v>
      </c>
      <c r="K89">
        <v>0.88</v>
      </c>
      <c r="L89">
        <v>1.02</v>
      </c>
      <c r="M89">
        <v>-2.41</v>
      </c>
      <c r="N89">
        <v>0.17</v>
      </c>
      <c r="O89">
        <v>0.41</v>
      </c>
      <c r="P89">
        <v>0.47</v>
      </c>
      <c r="Q89">
        <v>0.42</v>
      </c>
      <c r="R89">
        <v>0.1</v>
      </c>
      <c r="S89" t="s">
        <v>67</v>
      </c>
      <c r="T89" t="s">
        <v>67</v>
      </c>
      <c r="U89" t="s">
        <v>67</v>
      </c>
      <c r="V89" t="s">
        <v>67</v>
      </c>
    </row>
    <row r="90" spans="1:22" x14ac:dyDescent="0.25">
      <c r="A90" s="5" t="s">
        <v>197</v>
      </c>
      <c r="B90" s="5" t="s">
        <v>198</v>
      </c>
      <c r="C90">
        <v>-6.96</v>
      </c>
      <c r="D90">
        <v>2</v>
      </c>
      <c r="E90">
        <v>10.09</v>
      </c>
      <c r="F90">
        <v>4.91</v>
      </c>
      <c r="G90">
        <v>17.87</v>
      </c>
      <c r="H90">
        <v>-1.79</v>
      </c>
      <c r="I90">
        <v>3.91</v>
      </c>
      <c r="J90">
        <v>18.420000000000002</v>
      </c>
      <c r="K90">
        <v>7.78</v>
      </c>
      <c r="L90">
        <v>59.54</v>
      </c>
      <c r="M90">
        <v>38.64</v>
      </c>
      <c r="N90">
        <v>-42.04</v>
      </c>
      <c r="O90">
        <v>3.54</v>
      </c>
      <c r="P90">
        <v>11.7</v>
      </c>
      <c r="Q90">
        <v>-39.479999999999997</v>
      </c>
      <c r="R90">
        <v>171.95</v>
      </c>
      <c r="S90">
        <v>6.01</v>
      </c>
      <c r="T90">
        <v>-44.96</v>
      </c>
      <c r="U90">
        <v>27.37</v>
      </c>
      <c r="V90">
        <v>10.85</v>
      </c>
    </row>
    <row r="91" spans="1:22" x14ac:dyDescent="0.25">
      <c r="A91" s="5" t="s">
        <v>199</v>
      </c>
      <c r="B91" s="5" t="s">
        <v>200</v>
      </c>
      <c r="C91">
        <v>1.71</v>
      </c>
      <c r="D91">
        <v>5.67</v>
      </c>
      <c r="E91">
        <v>10.96</v>
      </c>
      <c r="F91">
        <v>7</v>
      </c>
      <c r="G91">
        <v>6.66</v>
      </c>
      <c r="H91">
        <v>6.85</v>
      </c>
      <c r="I91">
        <v>10.039999999999999</v>
      </c>
      <c r="J91">
        <v>28.58</v>
      </c>
      <c r="K91">
        <v>35.32</v>
      </c>
      <c r="L91">
        <v>18.71</v>
      </c>
      <c r="M91">
        <v>0.05</v>
      </c>
      <c r="N91">
        <v>-8.93</v>
      </c>
      <c r="O91">
        <v>-8.08</v>
      </c>
      <c r="P91">
        <v>48.06</v>
      </c>
      <c r="Q91">
        <v>46.16</v>
      </c>
      <c r="R91">
        <v>44.33</v>
      </c>
      <c r="S91">
        <v>-3.86</v>
      </c>
      <c r="T91">
        <v>-2.25</v>
      </c>
      <c r="U91" t="s">
        <v>67</v>
      </c>
      <c r="V91" t="s">
        <v>67</v>
      </c>
    </row>
    <row r="92" spans="1:22" x14ac:dyDescent="0.25">
      <c r="A92" s="5" t="s">
        <v>201</v>
      </c>
      <c r="B92" s="5" t="s">
        <v>202</v>
      </c>
      <c r="C92">
        <v>5.58</v>
      </c>
      <c r="D92">
        <v>6.62</v>
      </c>
      <c r="E92">
        <v>7</v>
      </c>
      <c r="F92">
        <v>8.66</v>
      </c>
      <c r="G92">
        <v>9.24</v>
      </c>
      <c r="H92">
        <v>17.57</v>
      </c>
      <c r="I92">
        <v>25.66</v>
      </c>
      <c r="J92">
        <v>16.47</v>
      </c>
      <c r="K92">
        <v>13.49</v>
      </c>
      <c r="L92">
        <v>14.28</v>
      </c>
      <c r="M92">
        <v>-5.53</v>
      </c>
      <c r="N92">
        <v>21.13</v>
      </c>
      <c r="O92">
        <v>30.74</v>
      </c>
      <c r="P92">
        <v>21.04</v>
      </c>
      <c r="Q92">
        <v>24.18</v>
      </c>
      <c r="R92">
        <v>34.24</v>
      </c>
      <c r="S92" t="s">
        <v>67</v>
      </c>
      <c r="T92" t="s">
        <v>67</v>
      </c>
      <c r="U92" t="s">
        <v>67</v>
      </c>
      <c r="V92" t="s">
        <v>67</v>
      </c>
    </row>
    <row r="93" spans="1:22" x14ac:dyDescent="0.25">
      <c r="A93" s="5" t="s">
        <v>203</v>
      </c>
      <c r="B93" s="5" t="s">
        <v>204</v>
      </c>
      <c r="C93">
        <v>11.58</v>
      </c>
      <c r="D93">
        <v>16.14</v>
      </c>
      <c r="E93">
        <v>11.73</v>
      </c>
      <c r="F93">
        <v>11.08</v>
      </c>
      <c r="G93">
        <v>11.76</v>
      </c>
      <c r="H93">
        <v>6.02</v>
      </c>
      <c r="I93">
        <v>23.4</v>
      </c>
      <c r="J93">
        <v>23.61</v>
      </c>
      <c r="K93">
        <v>17.27</v>
      </c>
      <c r="L93">
        <v>19.23</v>
      </c>
      <c r="M93">
        <v>14.36</v>
      </c>
      <c r="N93" t="s">
        <v>67</v>
      </c>
      <c r="O93" t="s">
        <v>67</v>
      </c>
      <c r="P93" t="s">
        <v>67</v>
      </c>
      <c r="Q93" t="s">
        <v>67</v>
      </c>
      <c r="R93" t="s">
        <v>67</v>
      </c>
      <c r="S93" t="s">
        <v>67</v>
      </c>
      <c r="T93" t="s">
        <v>67</v>
      </c>
      <c r="U93" t="s">
        <v>67</v>
      </c>
      <c r="V93" t="s">
        <v>67</v>
      </c>
    </row>
    <row r="94" spans="1:22" x14ac:dyDescent="0.25">
      <c r="A94" s="5" t="s">
        <v>205</v>
      </c>
      <c r="B94" s="5" t="s">
        <v>206</v>
      </c>
      <c r="C94">
        <v>-19.559999999999999</v>
      </c>
      <c r="D94">
        <v>-20.89</v>
      </c>
      <c r="E94">
        <v>12.53</v>
      </c>
      <c r="F94">
        <v>-8.23</v>
      </c>
      <c r="G94">
        <v>-7.33</v>
      </c>
      <c r="H94">
        <v>17.25</v>
      </c>
      <c r="I94">
        <v>68.760000000000005</v>
      </c>
      <c r="J94">
        <v>-17.28</v>
      </c>
      <c r="K94">
        <v>13.53</v>
      </c>
      <c r="L94">
        <v>32.49</v>
      </c>
      <c r="M94">
        <v>-2.12</v>
      </c>
      <c r="N94">
        <v>-33.36</v>
      </c>
      <c r="O94">
        <v>-11.47</v>
      </c>
      <c r="P94">
        <v>45.35</v>
      </c>
      <c r="Q94">
        <v>-2.17</v>
      </c>
      <c r="R94">
        <v>-41.87</v>
      </c>
      <c r="S94">
        <v>70.02</v>
      </c>
      <c r="T94">
        <v>41.63</v>
      </c>
      <c r="U94">
        <v>-49.44</v>
      </c>
      <c r="V94">
        <v>81.239999999999995</v>
      </c>
    </row>
    <row r="95" spans="1:22" x14ac:dyDescent="0.25">
      <c r="A95" s="5" t="s">
        <v>207</v>
      </c>
      <c r="B95" s="5" t="s">
        <v>208</v>
      </c>
      <c r="C95">
        <v>-9.31</v>
      </c>
      <c r="D95">
        <v>-5.53</v>
      </c>
      <c r="E95">
        <v>-1.01</v>
      </c>
      <c r="F95">
        <v>0.56000000000000005</v>
      </c>
      <c r="G95">
        <v>26.23</v>
      </c>
      <c r="H95">
        <v>22.91</v>
      </c>
      <c r="I95">
        <v>21.67</v>
      </c>
      <c r="J95">
        <v>9.58</v>
      </c>
      <c r="K95">
        <v>14.63</v>
      </c>
      <c r="L95">
        <v>-1</v>
      </c>
      <c r="M95">
        <v>-15.65</v>
      </c>
      <c r="N95">
        <v>0.17</v>
      </c>
      <c r="O95">
        <v>10.57</v>
      </c>
      <c r="P95">
        <v>0.44</v>
      </c>
      <c r="Q95">
        <v>8.66</v>
      </c>
      <c r="R95">
        <v>23.26</v>
      </c>
      <c r="S95">
        <v>20.74</v>
      </c>
      <c r="T95">
        <v>24.48</v>
      </c>
      <c r="U95" t="s">
        <v>67</v>
      </c>
      <c r="V95" t="s">
        <v>67</v>
      </c>
    </row>
    <row r="96" spans="1:22" x14ac:dyDescent="0.25">
      <c r="A96" s="5" t="s">
        <v>209</v>
      </c>
      <c r="B96" s="5" t="s">
        <v>210</v>
      </c>
      <c r="C96">
        <v>-8.6999999999999993</v>
      </c>
      <c r="D96">
        <v>-1.33</v>
      </c>
      <c r="E96">
        <v>16.600000000000001</v>
      </c>
      <c r="F96">
        <v>10.63</v>
      </c>
      <c r="G96">
        <v>14.99</v>
      </c>
      <c r="H96">
        <v>22.95</v>
      </c>
      <c r="I96">
        <v>19.079999999999998</v>
      </c>
      <c r="J96">
        <v>-1.35</v>
      </c>
      <c r="K96">
        <v>-0.19</v>
      </c>
      <c r="L96">
        <v>6.18</v>
      </c>
      <c r="M96">
        <v>-0.75</v>
      </c>
      <c r="N96">
        <v>-8.6999999999999993</v>
      </c>
      <c r="O96">
        <v>11.97</v>
      </c>
      <c r="P96">
        <v>22.59</v>
      </c>
      <c r="Q96">
        <v>3.63</v>
      </c>
      <c r="R96">
        <v>20.32</v>
      </c>
      <c r="S96" t="s">
        <v>67</v>
      </c>
      <c r="T96" t="s">
        <v>67</v>
      </c>
      <c r="U96" t="s">
        <v>67</v>
      </c>
      <c r="V96" t="s">
        <v>67</v>
      </c>
    </row>
    <row r="97" spans="1:23" x14ac:dyDescent="0.25">
      <c r="A97" s="5" t="s">
        <v>211</v>
      </c>
      <c r="B97" s="5" t="s">
        <v>212</v>
      </c>
      <c r="C97">
        <v>7.13</v>
      </c>
      <c r="D97">
        <v>8.8699999999999992</v>
      </c>
      <c r="E97">
        <v>7.62</v>
      </c>
      <c r="F97">
        <v>5.22</v>
      </c>
      <c r="G97">
        <v>10.58</v>
      </c>
      <c r="H97">
        <v>11.1</v>
      </c>
      <c r="I97">
        <v>5.19</v>
      </c>
      <c r="J97">
        <v>5.31</v>
      </c>
      <c r="K97">
        <v>11.2</v>
      </c>
      <c r="L97">
        <v>4.91</v>
      </c>
      <c r="M97">
        <v>9.7799999999999994</v>
      </c>
      <c r="N97" t="s">
        <v>67</v>
      </c>
      <c r="O97" t="s">
        <v>67</v>
      </c>
      <c r="P97" t="s">
        <v>67</v>
      </c>
      <c r="Q97" t="s">
        <v>67</v>
      </c>
      <c r="R97" t="s">
        <v>67</v>
      </c>
      <c r="S97" t="s">
        <v>67</v>
      </c>
      <c r="T97" t="s">
        <v>67</v>
      </c>
      <c r="U97" t="s">
        <v>67</v>
      </c>
      <c r="V97" t="s">
        <v>67</v>
      </c>
    </row>
    <row r="98" spans="1:23" x14ac:dyDescent="0.25">
      <c r="A98" s="5" t="s">
        <v>213</v>
      </c>
      <c r="B98" s="5" t="s">
        <v>214</v>
      </c>
      <c r="C98">
        <v>619</v>
      </c>
      <c r="D98">
        <v>-199</v>
      </c>
      <c r="E98">
        <v>736</v>
      </c>
      <c r="F98">
        <v>1211</v>
      </c>
      <c r="G98">
        <v>569</v>
      </c>
      <c r="H98">
        <v>1216</v>
      </c>
      <c r="I98">
        <v>1890</v>
      </c>
      <c r="J98">
        <v>1812</v>
      </c>
      <c r="K98">
        <v>2458</v>
      </c>
      <c r="L98">
        <v>1490</v>
      </c>
      <c r="M98">
        <v>543</v>
      </c>
      <c r="N98">
        <v>-480</v>
      </c>
      <c r="O98">
        <v>1426</v>
      </c>
      <c r="P98">
        <v>840</v>
      </c>
      <c r="Q98">
        <v>754</v>
      </c>
      <c r="R98">
        <v>5411</v>
      </c>
      <c r="S98">
        <v>4343</v>
      </c>
      <c r="T98">
        <v>3260</v>
      </c>
      <c r="U98">
        <v>3560</v>
      </c>
      <c r="V98">
        <v>4790</v>
      </c>
      <c r="W98">
        <v>4115</v>
      </c>
    </row>
  </sheetData>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Q99"/>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10" customWidth="1"/>
    <col min="13" max="13" width="19" customWidth="1"/>
    <col min="14" max="14" width="22" customWidth="1"/>
    <col min="15" max="15" width="20" customWidth="1"/>
    <col min="16" max="17" width="10" customWidth="1"/>
  </cols>
  <sheetData>
    <row r="1" spans="1:17" ht="18.75" customHeight="1" x14ac:dyDescent="0.3">
      <c r="A1" s="1" t="s">
        <v>2106</v>
      </c>
      <c r="B1" s="2" t="s">
        <v>2107</v>
      </c>
      <c r="C1" s="2"/>
      <c r="D1" s="2"/>
      <c r="E1" s="2"/>
      <c r="F1" s="2" t="str">
        <f>HYPERLINK("dax-30_Stock_Data_EUR.xlsx#INDEX!A1", "Back to INDEX")</f>
        <v>Back to INDEX</v>
      </c>
      <c r="G1" s="2"/>
      <c r="H1" s="2"/>
      <c r="I1" s="2"/>
      <c r="J1" s="2"/>
      <c r="K1" s="2"/>
      <c r="L1" s="2"/>
      <c r="M1" s="2"/>
      <c r="N1" s="2"/>
      <c r="O1" s="2"/>
      <c r="P1" s="2"/>
      <c r="Q1" s="2"/>
    </row>
    <row r="2" spans="1:17" x14ac:dyDescent="0.25">
      <c r="A2" s="3"/>
      <c r="B2" s="4"/>
      <c r="C2" s="4"/>
      <c r="D2" s="4"/>
      <c r="E2" s="4"/>
      <c r="F2" s="4"/>
      <c r="G2" s="4"/>
      <c r="H2" s="4"/>
      <c r="I2" s="4"/>
      <c r="J2" s="4"/>
      <c r="K2" s="4"/>
      <c r="L2" s="4"/>
      <c r="M2" s="4"/>
      <c r="N2" s="4"/>
      <c r="O2" s="4"/>
      <c r="P2" s="4"/>
      <c r="Q2" s="4"/>
    </row>
    <row r="3" spans="1:17" x14ac:dyDescent="0.25">
      <c r="A3" s="5" t="s">
        <v>3</v>
      </c>
      <c r="C3" s="5" t="s">
        <v>4</v>
      </c>
      <c r="D3" s="5"/>
      <c r="G3" s="5" t="s">
        <v>5</v>
      </c>
      <c r="H3" s="5"/>
      <c r="J3" s="5" t="s">
        <v>6</v>
      </c>
      <c r="K3" s="5"/>
    </row>
    <row r="4" spans="1:17" x14ac:dyDescent="0.25">
      <c r="A4" s="5" t="s">
        <v>7</v>
      </c>
      <c r="B4" t="s">
        <v>2108</v>
      </c>
      <c r="C4" s="5" t="s">
        <v>9</v>
      </c>
      <c r="D4" s="5"/>
      <c r="E4" t="s">
        <v>2109</v>
      </c>
      <c r="G4" t="s">
        <v>367</v>
      </c>
      <c r="H4" t="s">
        <v>220</v>
      </c>
      <c r="J4" t="s">
        <v>2110</v>
      </c>
      <c r="L4" t="s">
        <v>2111</v>
      </c>
    </row>
    <row r="5" spans="1:17" x14ac:dyDescent="0.25">
      <c r="A5" s="5" t="s">
        <v>15</v>
      </c>
      <c r="B5" t="s">
        <v>2112</v>
      </c>
      <c r="C5" s="5" t="s">
        <v>17</v>
      </c>
      <c r="D5" s="5"/>
      <c r="E5" t="s">
        <v>2113</v>
      </c>
      <c r="G5" t="s">
        <v>1049</v>
      </c>
      <c r="H5" t="s">
        <v>12</v>
      </c>
      <c r="J5" t="s">
        <v>2114</v>
      </c>
      <c r="L5" t="s">
        <v>1982</v>
      </c>
    </row>
    <row r="6" spans="1:17" x14ac:dyDescent="0.25">
      <c r="A6" s="5" t="s">
        <v>23</v>
      </c>
      <c r="B6" t="s">
        <v>2115</v>
      </c>
      <c r="C6" s="5" t="s">
        <v>25</v>
      </c>
      <c r="D6" s="5"/>
      <c r="E6" t="s">
        <v>2116</v>
      </c>
      <c r="G6" t="s">
        <v>228</v>
      </c>
      <c r="H6" t="s">
        <v>20</v>
      </c>
      <c r="J6" t="s">
        <v>21</v>
      </c>
      <c r="L6" t="s">
        <v>2117</v>
      </c>
    </row>
    <row r="7" spans="1:17" x14ac:dyDescent="0.25">
      <c r="A7" s="5" t="s">
        <v>29</v>
      </c>
      <c r="B7" t="s">
        <v>277</v>
      </c>
      <c r="C7" s="5" t="s">
        <v>31</v>
      </c>
      <c r="D7" s="5"/>
      <c r="E7" t="s">
        <v>2118</v>
      </c>
      <c r="G7" t="s">
        <v>320</v>
      </c>
      <c r="H7" t="s">
        <v>34</v>
      </c>
    </row>
    <row r="8" spans="1:17" x14ac:dyDescent="0.25">
      <c r="A8" s="5" t="s">
        <v>35</v>
      </c>
      <c r="B8" t="s">
        <v>36</v>
      </c>
      <c r="C8" s="5" t="s">
        <v>37</v>
      </c>
      <c r="D8" s="5"/>
      <c r="E8" t="s">
        <v>2119</v>
      </c>
      <c r="G8" t="s">
        <v>1160</v>
      </c>
      <c r="H8" t="s">
        <v>28</v>
      </c>
    </row>
    <row r="9" spans="1:17" x14ac:dyDescent="0.25">
      <c r="A9" s="5" t="s">
        <v>41</v>
      </c>
      <c r="B9" t="s">
        <v>42</v>
      </c>
      <c r="C9" s="5" t="s">
        <v>47</v>
      </c>
      <c r="D9" s="5"/>
      <c r="E9" t="s">
        <v>2120</v>
      </c>
      <c r="G9" t="s">
        <v>239</v>
      </c>
      <c r="H9" t="s">
        <v>40</v>
      </c>
    </row>
    <row r="10" spans="1:17" x14ac:dyDescent="0.25">
      <c r="A10" s="5" t="s">
        <v>45</v>
      </c>
      <c r="B10" t="s">
        <v>521</v>
      </c>
      <c r="C10" s="5"/>
      <c r="D10" s="5"/>
    </row>
    <row r="11" spans="1:17" x14ac:dyDescent="0.25">
      <c r="A11" s="5" t="s">
        <v>49</v>
      </c>
      <c r="B11" t="s">
        <v>323</v>
      </c>
    </row>
    <row r="12" spans="1:17" x14ac:dyDescent="0.25">
      <c r="A12" s="5" t="s">
        <v>51</v>
      </c>
      <c r="B12" t="s">
        <v>292</v>
      </c>
    </row>
    <row r="13" spans="1:17" x14ac:dyDescent="0.25">
      <c r="A13" s="5" t="s">
        <v>53</v>
      </c>
      <c r="B13" t="s">
        <v>2121</v>
      </c>
    </row>
    <row r="14" spans="1:17" x14ac:dyDescent="0.25">
      <c r="A14" s="5" t="s">
        <v>55</v>
      </c>
      <c r="B14" t="s">
        <v>2122</v>
      </c>
    </row>
    <row r="15" spans="1:17" x14ac:dyDescent="0.25">
      <c r="A15" s="5" t="s">
        <v>57</v>
      </c>
      <c r="B15" t="s">
        <v>2123</v>
      </c>
    </row>
    <row r="16" spans="1:17" x14ac:dyDescent="0.25">
      <c r="A16" s="5" t="s">
        <v>59</v>
      </c>
      <c r="B16" t="s">
        <v>2124</v>
      </c>
    </row>
    <row r="17" spans="1:17" x14ac:dyDescent="0.25">
      <c r="A17" s="5" t="s">
        <v>61</v>
      </c>
      <c r="B17" t="s">
        <v>2125</v>
      </c>
    </row>
    <row r="18" spans="1:17" x14ac:dyDescent="0.25">
      <c r="A18" s="3"/>
      <c r="B18" s="4"/>
      <c r="C18" s="4"/>
      <c r="D18" s="4"/>
      <c r="E18" s="4"/>
      <c r="F18" s="4"/>
      <c r="G18" s="4"/>
      <c r="H18" s="4"/>
      <c r="I18" s="4"/>
      <c r="J18" s="4"/>
      <c r="K18" s="4"/>
      <c r="L18" s="4"/>
      <c r="M18" s="4"/>
      <c r="N18" s="4"/>
      <c r="O18" s="4"/>
      <c r="P18" s="4"/>
      <c r="Q18" s="4"/>
    </row>
    <row r="19" spans="1:17"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row>
    <row r="20" spans="1:17" x14ac:dyDescent="0.25">
      <c r="A20" s="5" t="s">
        <v>65</v>
      </c>
      <c r="B20" s="5" t="s">
        <v>66</v>
      </c>
      <c r="C20">
        <v>1383</v>
      </c>
      <c r="D20">
        <v>1291</v>
      </c>
      <c r="E20">
        <v>1252</v>
      </c>
      <c r="F20">
        <v>1178</v>
      </c>
      <c r="G20">
        <v>1142</v>
      </c>
      <c r="H20">
        <v>1200</v>
      </c>
      <c r="I20">
        <v>1155</v>
      </c>
      <c r="J20">
        <v>1129</v>
      </c>
      <c r="K20">
        <v>1217</v>
      </c>
      <c r="L20">
        <v>1073</v>
      </c>
      <c r="M20">
        <v>990.7</v>
      </c>
      <c r="N20">
        <v>1327</v>
      </c>
      <c r="O20">
        <v>1180</v>
      </c>
      <c r="P20">
        <v>1017</v>
      </c>
      <c r="Q20">
        <v>832.9</v>
      </c>
    </row>
    <row r="21" spans="1:17" x14ac:dyDescent="0.25">
      <c r="A21" s="5" t="s">
        <v>299</v>
      </c>
      <c r="B21" s="5" t="s">
        <v>300</v>
      </c>
      <c r="C21">
        <v>987.7</v>
      </c>
      <c r="D21">
        <v>929.7</v>
      </c>
      <c r="E21">
        <v>886.4</v>
      </c>
      <c r="F21">
        <v>834.4</v>
      </c>
      <c r="G21">
        <v>788</v>
      </c>
      <c r="H21">
        <v>810.7</v>
      </c>
      <c r="I21">
        <v>784.7</v>
      </c>
      <c r="J21">
        <v>772.9</v>
      </c>
      <c r="K21">
        <v>792.2</v>
      </c>
      <c r="L21">
        <v>707</v>
      </c>
      <c r="M21">
        <v>653.29999999999995</v>
      </c>
      <c r="N21">
        <v>854.3</v>
      </c>
      <c r="O21">
        <v>736</v>
      </c>
      <c r="P21">
        <v>627.6</v>
      </c>
      <c r="Q21">
        <v>510.1</v>
      </c>
    </row>
    <row r="22" spans="1:17" x14ac:dyDescent="0.25">
      <c r="A22" s="5" t="s">
        <v>68</v>
      </c>
      <c r="B22" s="5" t="s">
        <v>69</v>
      </c>
      <c r="C22">
        <v>221.2</v>
      </c>
      <c r="D22">
        <v>204.2</v>
      </c>
      <c r="E22">
        <v>173.2</v>
      </c>
      <c r="F22">
        <v>164</v>
      </c>
      <c r="G22">
        <v>156.5</v>
      </c>
      <c r="H22">
        <v>169.3</v>
      </c>
      <c r="I22">
        <v>158</v>
      </c>
      <c r="J22">
        <v>186.3</v>
      </c>
      <c r="K22">
        <v>207</v>
      </c>
      <c r="L22">
        <v>192.9</v>
      </c>
      <c r="M22">
        <v>160.19999999999999</v>
      </c>
      <c r="N22">
        <v>355.1</v>
      </c>
      <c r="O22">
        <v>287.60000000000002</v>
      </c>
      <c r="P22">
        <v>218.1</v>
      </c>
      <c r="Q22">
        <v>146.6</v>
      </c>
    </row>
    <row r="23" spans="1:17" x14ac:dyDescent="0.25">
      <c r="A23" s="5" t="s">
        <v>70</v>
      </c>
      <c r="B23" s="5" t="s">
        <v>71</v>
      </c>
      <c r="C23">
        <v>-35.1</v>
      </c>
      <c r="D23">
        <v>-20.6</v>
      </c>
      <c r="E23">
        <v>-25.9</v>
      </c>
      <c r="F23">
        <v>-18</v>
      </c>
      <c r="G23">
        <v>-28.7</v>
      </c>
      <c r="H23">
        <v>-39.200000000000003</v>
      </c>
      <c r="I23">
        <v>-40.700000000000003</v>
      </c>
      <c r="J23">
        <v>-31.9</v>
      </c>
      <c r="K23">
        <v>-32.200000000000003</v>
      </c>
      <c r="L23">
        <v>-34.4</v>
      </c>
      <c r="M23">
        <v>-34.200000000000003</v>
      </c>
      <c r="N23">
        <v>-31</v>
      </c>
      <c r="O23">
        <v>-30.7</v>
      </c>
      <c r="P23">
        <v>-31.3</v>
      </c>
      <c r="Q23">
        <v>-32.9</v>
      </c>
    </row>
    <row r="24" spans="1:17" x14ac:dyDescent="0.25">
      <c r="A24" s="5" t="s">
        <v>72</v>
      </c>
      <c r="B24" s="5" t="s">
        <v>73</v>
      </c>
      <c r="C24">
        <v>186.1</v>
      </c>
      <c r="D24">
        <v>183.6</v>
      </c>
      <c r="E24">
        <v>147.30000000000001</v>
      </c>
      <c r="F24">
        <v>146</v>
      </c>
      <c r="G24">
        <v>127.8</v>
      </c>
      <c r="H24">
        <v>130.1</v>
      </c>
      <c r="I24">
        <v>117.3</v>
      </c>
      <c r="J24">
        <v>154.4</v>
      </c>
      <c r="K24">
        <v>174.8</v>
      </c>
      <c r="L24">
        <v>158.5</v>
      </c>
      <c r="M24">
        <v>126</v>
      </c>
      <c r="N24">
        <v>324.10000000000002</v>
      </c>
      <c r="O24">
        <v>256.89999999999998</v>
      </c>
      <c r="P24">
        <v>186.8</v>
      </c>
      <c r="Q24">
        <v>113.7</v>
      </c>
    </row>
    <row r="25" spans="1:17" x14ac:dyDescent="0.25">
      <c r="A25" s="5" t="s">
        <v>74</v>
      </c>
      <c r="B25" s="5" t="s">
        <v>75</v>
      </c>
      <c r="C25">
        <v>49.1</v>
      </c>
      <c r="D25">
        <v>45.1</v>
      </c>
      <c r="E25">
        <v>41.4</v>
      </c>
      <c r="F25">
        <v>41</v>
      </c>
      <c r="G25">
        <v>32</v>
      </c>
      <c r="H25">
        <v>39.6</v>
      </c>
      <c r="I25">
        <v>36.9</v>
      </c>
      <c r="J25">
        <v>41.6</v>
      </c>
      <c r="K25">
        <v>56.1</v>
      </c>
      <c r="L25">
        <v>44.6</v>
      </c>
      <c r="M25">
        <v>36.9</v>
      </c>
      <c r="N25">
        <v>106.6</v>
      </c>
      <c r="O25">
        <v>104.9</v>
      </c>
      <c r="P25">
        <v>69.8</v>
      </c>
      <c r="Q25">
        <v>44.3</v>
      </c>
    </row>
    <row r="26" spans="1:17" x14ac:dyDescent="0.25">
      <c r="A26" s="5" t="s">
        <v>76</v>
      </c>
      <c r="B26" s="5" t="s">
        <v>77</v>
      </c>
      <c r="C26">
        <v>137.1</v>
      </c>
      <c r="D26">
        <v>138.5</v>
      </c>
      <c r="E26">
        <v>105.9</v>
      </c>
      <c r="F26">
        <v>105.1</v>
      </c>
      <c r="G26">
        <v>95.8</v>
      </c>
      <c r="H26">
        <v>90.6</v>
      </c>
      <c r="I26">
        <v>80.400000000000006</v>
      </c>
      <c r="J26">
        <v>111.8</v>
      </c>
      <c r="K26">
        <v>118.8</v>
      </c>
      <c r="L26">
        <v>113.9</v>
      </c>
      <c r="M26">
        <v>89.1</v>
      </c>
      <c r="N26">
        <v>217.5</v>
      </c>
      <c r="O26">
        <v>152</v>
      </c>
      <c r="P26">
        <v>116.9</v>
      </c>
      <c r="Q26">
        <v>69.400000000000006</v>
      </c>
    </row>
    <row r="27" spans="1:17" x14ac:dyDescent="0.25">
      <c r="A27" s="5" t="s">
        <v>78</v>
      </c>
      <c r="B27" s="5" t="s">
        <v>79</v>
      </c>
      <c r="C27">
        <v>-33.799999999999997</v>
      </c>
      <c r="D27">
        <v>-26.2</v>
      </c>
      <c r="E27">
        <v>-24.8</v>
      </c>
      <c r="F27">
        <v>-32</v>
      </c>
      <c r="G27">
        <v>-29.2</v>
      </c>
      <c r="H27">
        <v>-31.6</v>
      </c>
      <c r="I27">
        <v>-26.1</v>
      </c>
      <c r="J27">
        <v>-39.4</v>
      </c>
      <c r="K27">
        <v>-29.5</v>
      </c>
      <c r="L27">
        <v>-37.700000000000003</v>
      </c>
      <c r="M27">
        <v>-36.1</v>
      </c>
      <c r="N27">
        <v>-57.2</v>
      </c>
      <c r="O27">
        <v>-40.700000000000003</v>
      </c>
      <c r="P27">
        <v>-19.8</v>
      </c>
      <c r="Q27">
        <v>-12.2</v>
      </c>
    </row>
    <row r="28" spans="1:17" x14ac:dyDescent="0.25">
      <c r="A28" s="5" t="s">
        <v>80</v>
      </c>
      <c r="B28" s="5" t="s">
        <v>81</v>
      </c>
      <c r="C28">
        <v>103.3</v>
      </c>
      <c r="D28">
        <v>112.3</v>
      </c>
      <c r="E28">
        <v>81.099999999999994</v>
      </c>
      <c r="F28">
        <v>73</v>
      </c>
      <c r="G28">
        <v>66.7</v>
      </c>
      <c r="H28">
        <v>58.9</v>
      </c>
      <c r="I28">
        <v>54.3</v>
      </c>
      <c r="J28">
        <v>72.400000000000006</v>
      </c>
      <c r="K28">
        <v>89.3</v>
      </c>
      <c r="L28">
        <v>76.2</v>
      </c>
      <c r="M28">
        <v>53</v>
      </c>
      <c r="N28">
        <v>160.4</v>
      </c>
      <c r="O28">
        <v>111.3</v>
      </c>
      <c r="P28">
        <v>97.1</v>
      </c>
      <c r="Q28">
        <v>57.2</v>
      </c>
    </row>
    <row r="29" spans="1:17" x14ac:dyDescent="0.25">
      <c r="A29" s="5" t="s">
        <v>82</v>
      </c>
      <c r="B29" s="5" t="s">
        <v>83</v>
      </c>
      <c r="C29">
        <v>485.7</v>
      </c>
      <c r="D29">
        <v>526</v>
      </c>
      <c r="E29">
        <v>487.3</v>
      </c>
      <c r="F29">
        <v>483.9</v>
      </c>
      <c r="G29">
        <v>444.5</v>
      </c>
      <c r="H29">
        <v>480</v>
      </c>
      <c r="I29">
        <v>434.8</v>
      </c>
      <c r="J29">
        <v>443.9</v>
      </c>
      <c r="K29">
        <v>531.5</v>
      </c>
      <c r="L29">
        <v>424.5</v>
      </c>
      <c r="M29">
        <v>365.6</v>
      </c>
      <c r="N29">
        <v>438.3</v>
      </c>
      <c r="O29">
        <v>440.9</v>
      </c>
      <c r="P29">
        <v>222</v>
      </c>
      <c r="Q29">
        <v>249.2</v>
      </c>
    </row>
    <row r="30" spans="1:17" x14ac:dyDescent="0.25">
      <c r="A30" s="5" t="s">
        <v>84</v>
      </c>
      <c r="B30" s="5" t="s">
        <v>85</v>
      </c>
      <c r="C30">
        <v>2124</v>
      </c>
      <c r="D30">
        <v>1447</v>
      </c>
      <c r="E30">
        <v>1348</v>
      </c>
      <c r="F30">
        <v>1329</v>
      </c>
      <c r="G30">
        <v>1306</v>
      </c>
      <c r="H30">
        <v>1308</v>
      </c>
      <c r="I30">
        <v>1297</v>
      </c>
      <c r="J30">
        <v>1325</v>
      </c>
      <c r="K30">
        <v>1280</v>
      </c>
      <c r="L30">
        <v>1291</v>
      </c>
      <c r="M30">
        <v>1225</v>
      </c>
      <c r="N30">
        <v>1174</v>
      </c>
      <c r="O30">
        <v>1043</v>
      </c>
      <c r="P30">
        <v>977.6</v>
      </c>
      <c r="Q30">
        <v>796.7</v>
      </c>
    </row>
    <row r="31" spans="1:17" x14ac:dyDescent="0.25">
      <c r="A31" s="5" t="s">
        <v>86</v>
      </c>
      <c r="B31" s="5" t="s">
        <v>87</v>
      </c>
      <c r="C31">
        <v>2610</v>
      </c>
      <c r="D31">
        <v>1973</v>
      </c>
      <c r="E31">
        <v>1835</v>
      </c>
      <c r="F31">
        <v>1813</v>
      </c>
      <c r="G31">
        <v>1750</v>
      </c>
      <c r="H31">
        <v>1788</v>
      </c>
      <c r="I31">
        <v>1731</v>
      </c>
      <c r="J31">
        <v>1769</v>
      </c>
      <c r="K31">
        <v>1812</v>
      </c>
      <c r="L31">
        <v>1715</v>
      </c>
      <c r="M31">
        <v>1591</v>
      </c>
      <c r="N31">
        <v>1613</v>
      </c>
      <c r="O31">
        <v>1484</v>
      </c>
      <c r="P31">
        <v>1200</v>
      </c>
      <c r="Q31">
        <v>1046</v>
      </c>
    </row>
    <row r="32" spans="1:17" x14ac:dyDescent="0.25">
      <c r="A32" s="5" t="s">
        <v>88</v>
      </c>
      <c r="B32" s="5" t="s">
        <v>89</v>
      </c>
      <c r="C32">
        <v>281.3</v>
      </c>
      <c r="D32">
        <v>243.4</v>
      </c>
      <c r="E32">
        <v>239.1</v>
      </c>
      <c r="F32">
        <v>214</v>
      </c>
      <c r="G32">
        <v>190.6</v>
      </c>
      <c r="H32">
        <v>322.5</v>
      </c>
      <c r="I32">
        <v>295</v>
      </c>
      <c r="J32">
        <v>326.5</v>
      </c>
      <c r="K32">
        <v>289.3</v>
      </c>
      <c r="L32">
        <v>298.2</v>
      </c>
      <c r="M32">
        <v>242.9</v>
      </c>
      <c r="N32">
        <v>278.89999999999998</v>
      </c>
      <c r="O32">
        <v>259.5</v>
      </c>
      <c r="P32">
        <v>204.6</v>
      </c>
      <c r="Q32">
        <v>167.6</v>
      </c>
    </row>
    <row r="33" spans="1:17" x14ac:dyDescent="0.25">
      <c r="A33" s="5" t="s">
        <v>90</v>
      </c>
      <c r="B33" s="5" t="s">
        <v>91</v>
      </c>
      <c r="C33">
        <v>1750</v>
      </c>
      <c r="D33">
        <v>1115</v>
      </c>
      <c r="E33">
        <v>993.8</v>
      </c>
      <c r="F33">
        <v>1028</v>
      </c>
      <c r="G33">
        <v>979.2</v>
      </c>
      <c r="H33">
        <v>918.9</v>
      </c>
      <c r="I33">
        <v>836.3</v>
      </c>
      <c r="J33">
        <v>880</v>
      </c>
      <c r="K33">
        <v>877.6</v>
      </c>
      <c r="L33">
        <v>850</v>
      </c>
      <c r="M33">
        <v>710.6</v>
      </c>
      <c r="N33">
        <v>651</v>
      </c>
      <c r="O33">
        <v>654.79999999999995</v>
      </c>
      <c r="P33">
        <v>736.4</v>
      </c>
      <c r="Q33">
        <v>726.3</v>
      </c>
    </row>
    <row r="34" spans="1:17" x14ac:dyDescent="0.25">
      <c r="A34" s="5" t="s">
        <v>92</v>
      </c>
      <c r="B34" s="5" t="s">
        <v>93</v>
      </c>
      <c r="C34">
        <v>2031</v>
      </c>
      <c r="D34">
        <v>1358</v>
      </c>
      <c r="E34">
        <v>1233</v>
      </c>
      <c r="F34">
        <v>1242</v>
      </c>
      <c r="G34">
        <v>1170</v>
      </c>
      <c r="H34">
        <v>1241</v>
      </c>
      <c r="I34">
        <v>1131</v>
      </c>
      <c r="J34">
        <v>1207</v>
      </c>
      <c r="K34">
        <v>1167</v>
      </c>
      <c r="L34">
        <v>1148</v>
      </c>
      <c r="M34">
        <v>953.5</v>
      </c>
      <c r="N34">
        <v>929.9</v>
      </c>
      <c r="O34">
        <v>914.3</v>
      </c>
      <c r="P34">
        <v>940.9</v>
      </c>
      <c r="Q34">
        <v>893.9</v>
      </c>
    </row>
    <row r="35" spans="1:17" x14ac:dyDescent="0.25">
      <c r="A35" s="5" t="s">
        <v>78</v>
      </c>
      <c r="B35" s="5" t="s">
        <v>79</v>
      </c>
      <c r="C35">
        <v>-10.9</v>
      </c>
      <c r="D35">
        <v>-8.8000000000000007</v>
      </c>
      <c r="E35">
        <v>30.8</v>
      </c>
      <c r="F35">
        <v>32.1</v>
      </c>
      <c r="G35">
        <v>30.7</v>
      </c>
      <c r="H35">
        <v>29.2</v>
      </c>
      <c r="I35">
        <v>21.7</v>
      </c>
      <c r="J35">
        <v>-1.4</v>
      </c>
      <c r="K35">
        <v>4.3</v>
      </c>
      <c r="L35">
        <v>-12.3</v>
      </c>
      <c r="M35">
        <v>102.2</v>
      </c>
      <c r="N35">
        <v>108.5</v>
      </c>
      <c r="O35">
        <v>86.7</v>
      </c>
      <c r="P35">
        <v>50.1</v>
      </c>
      <c r="Q35">
        <v>34.1</v>
      </c>
    </row>
    <row r="36" spans="1:17" x14ac:dyDescent="0.25">
      <c r="A36" s="5" t="s">
        <v>94</v>
      </c>
      <c r="B36" s="5" t="s">
        <v>95</v>
      </c>
      <c r="C36">
        <v>589.79999999999995</v>
      </c>
      <c r="D36">
        <v>623.6</v>
      </c>
      <c r="E36">
        <v>571.6</v>
      </c>
      <c r="F36">
        <v>538.70000000000005</v>
      </c>
      <c r="G36">
        <v>549.9</v>
      </c>
      <c r="H36">
        <v>517.5</v>
      </c>
      <c r="I36">
        <v>578.4</v>
      </c>
      <c r="J36">
        <v>563.4</v>
      </c>
      <c r="K36">
        <v>640.4</v>
      </c>
      <c r="L36">
        <v>579.29999999999995</v>
      </c>
      <c r="M36">
        <v>534.79999999999995</v>
      </c>
      <c r="N36">
        <v>574.1</v>
      </c>
      <c r="O36">
        <v>482.8</v>
      </c>
      <c r="P36">
        <v>208.6</v>
      </c>
      <c r="Q36">
        <v>117.8</v>
      </c>
    </row>
    <row r="37" spans="1:17" x14ac:dyDescent="0.25">
      <c r="A37" s="5" t="s">
        <v>96</v>
      </c>
      <c r="B37" s="5" t="s">
        <v>97</v>
      </c>
      <c r="C37">
        <v>2610</v>
      </c>
      <c r="D37">
        <v>1973</v>
      </c>
      <c r="E37">
        <v>1835</v>
      </c>
      <c r="F37">
        <v>1813</v>
      </c>
      <c r="G37">
        <v>1750</v>
      </c>
      <c r="H37">
        <v>1788</v>
      </c>
      <c r="I37">
        <v>1731</v>
      </c>
      <c r="J37">
        <v>1769</v>
      </c>
      <c r="K37">
        <v>1812</v>
      </c>
      <c r="L37">
        <v>1715</v>
      </c>
      <c r="M37">
        <v>1591</v>
      </c>
      <c r="N37">
        <v>1613</v>
      </c>
      <c r="O37">
        <v>1484</v>
      </c>
      <c r="P37">
        <v>1200</v>
      </c>
      <c r="Q37">
        <v>1046</v>
      </c>
    </row>
    <row r="38" spans="1:17" x14ac:dyDescent="0.25">
      <c r="A38" s="5" t="s">
        <v>98</v>
      </c>
      <c r="B38" s="5" t="s">
        <v>99</v>
      </c>
      <c r="C38">
        <v>72.75</v>
      </c>
      <c r="D38">
        <v>72.75</v>
      </c>
      <c r="E38">
        <v>72.75</v>
      </c>
      <c r="F38">
        <v>72.75</v>
      </c>
      <c r="G38">
        <v>72.75</v>
      </c>
      <c r="H38">
        <v>72.75</v>
      </c>
      <c r="I38">
        <v>72.75</v>
      </c>
      <c r="J38">
        <v>72.75</v>
      </c>
      <c r="K38">
        <v>72.680000000000007</v>
      </c>
      <c r="L38">
        <v>72.7</v>
      </c>
      <c r="M38">
        <v>72.7</v>
      </c>
      <c r="N38">
        <v>72.7</v>
      </c>
      <c r="O38">
        <v>72.599999999999994</v>
      </c>
      <c r="P38" t="s">
        <v>67</v>
      </c>
      <c r="Q38" t="s">
        <v>67</v>
      </c>
    </row>
    <row r="39" spans="1:17" x14ac:dyDescent="0.25">
      <c r="A39" s="5" t="s">
        <v>98</v>
      </c>
      <c r="B39" s="5" t="s">
        <v>99</v>
      </c>
      <c r="C39">
        <v>70.05</v>
      </c>
      <c r="D39">
        <v>70.05</v>
      </c>
      <c r="E39">
        <v>70.05</v>
      </c>
      <c r="F39">
        <v>70.05</v>
      </c>
      <c r="G39">
        <v>70.05</v>
      </c>
      <c r="H39">
        <v>70.05</v>
      </c>
      <c r="I39">
        <v>70.05</v>
      </c>
      <c r="J39">
        <v>70.05</v>
      </c>
      <c r="K39">
        <v>69.97</v>
      </c>
      <c r="L39">
        <v>69.97</v>
      </c>
      <c r="M39">
        <v>69.97</v>
      </c>
      <c r="N39">
        <v>69.97</v>
      </c>
      <c r="O39">
        <v>69.900000000000006</v>
      </c>
      <c r="P39" t="s">
        <v>67</v>
      </c>
      <c r="Q39" t="s">
        <v>67</v>
      </c>
    </row>
    <row r="40" spans="1:17" x14ac:dyDescent="0.25">
      <c r="A40" s="5" t="s">
        <v>100</v>
      </c>
      <c r="B40" s="5" t="s">
        <v>101</v>
      </c>
      <c r="C40">
        <v>72.75</v>
      </c>
      <c r="D40">
        <v>72.75</v>
      </c>
      <c r="E40">
        <v>72.75</v>
      </c>
      <c r="F40">
        <v>72.75</v>
      </c>
      <c r="G40">
        <v>72.75</v>
      </c>
      <c r="H40">
        <v>72.75</v>
      </c>
      <c r="I40">
        <v>72.75</v>
      </c>
      <c r="J40">
        <v>72.75</v>
      </c>
      <c r="K40">
        <v>72.680000000000007</v>
      </c>
      <c r="L40">
        <v>72.7</v>
      </c>
      <c r="M40">
        <v>72.7</v>
      </c>
      <c r="N40">
        <v>72.7</v>
      </c>
      <c r="O40">
        <v>72.599999999999994</v>
      </c>
      <c r="P40" t="s">
        <v>67</v>
      </c>
      <c r="Q40" t="s">
        <v>67</v>
      </c>
    </row>
    <row r="41" spans="1:17" x14ac:dyDescent="0.25">
      <c r="A41" s="5" t="s">
        <v>102</v>
      </c>
      <c r="B41" s="5" t="s">
        <v>103</v>
      </c>
      <c r="C41">
        <v>2.56</v>
      </c>
      <c r="D41">
        <v>2.52</v>
      </c>
      <c r="E41">
        <v>2.02</v>
      </c>
      <c r="F41">
        <v>2.0099999999999998</v>
      </c>
      <c r="G41">
        <v>1.76</v>
      </c>
      <c r="H41">
        <v>1.79</v>
      </c>
      <c r="I41">
        <v>1.61</v>
      </c>
      <c r="J41">
        <v>2.12</v>
      </c>
      <c r="K41">
        <v>2.41</v>
      </c>
      <c r="L41">
        <v>2.1800000000000002</v>
      </c>
      <c r="M41">
        <v>1.73</v>
      </c>
      <c r="N41">
        <v>4.46</v>
      </c>
      <c r="O41">
        <v>3.54</v>
      </c>
      <c r="P41" t="s">
        <v>67</v>
      </c>
      <c r="Q41" t="s">
        <v>67</v>
      </c>
    </row>
    <row r="42" spans="1:17" x14ac:dyDescent="0.25">
      <c r="A42" s="5" t="s">
        <v>104</v>
      </c>
      <c r="B42" s="5" t="s">
        <v>105</v>
      </c>
      <c r="C42">
        <v>1.42</v>
      </c>
      <c r="D42">
        <v>1.54</v>
      </c>
      <c r="E42">
        <v>1.1100000000000001</v>
      </c>
      <c r="F42">
        <v>0.91</v>
      </c>
      <c r="G42">
        <v>0.84</v>
      </c>
      <c r="H42">
        <v>0.75</v>
      </c>
      <c r="I42">
        <v>0.69</v>
      </c>
      <c r="J42">
        <v>0.95</v>
      </c>
      <c r="K42">
        <v>1.2</v>
      </c>
      <c r="L42">
        <v>1</v>
      </c>
      <c r="M42">
        <v>0.67</v>
      </c>
      <c r="N42">
        <v>2.21</v>
      </c>
      <c r="O42">
        <v>1.57</v>
      </c>
      <c r="P42">
        <v>1.38</v>
      </c>
      <c r="Q42" t="s">
        <v>67</v>
      </c>
    </row>
    <row r="43" spans="1:17" x14ac:dyDescent="0.25">
      <c r="A43" s="5" t="s">
        <v>106</v>
      </c>
      <c r="B43" s="5" t="s">
        <v>107</v>
      </c>
      <c r="C43">
        <v>1.42</v>
      </c>
      <c r="D43">
        <v>1.54</v>
      </c>
      <c r="E43">
        <v>1.1100000000000001</v>
      </c>
      <c r="F43">
        <v>0.91</v>
      </c>
      <c r="G43">
        <v>0.84</v>
      </c>
      <c r="H43">
        <v>0.75</v>
      </c>
      <c r="I43">
        <v>0.69</v>
      </c>
      <c r="J43">
        <v>0.95</v>
      </c>
      <c r="K43">
        <v>1.2</v>
      </c>
      <c r="L43">
        <v>1</v>
      </c>
      <c r="M43">
        <v>0.67</v>
      </c>
      <c r="N43">
        <v>2.21</v>
      </c>
      <c r="O43">
        <v>1.57</v>
      </c>
      <c r="P43">
        <v>1.38</v>
      </c>
      <c r="Q43" t="s">
        <v>67</v>
      </c>
    </row>
    <row r="44" spans="1:17" x14ac:dyDescent="0.25">
      <c r="A44" s="5" t="s">
        <v>108</v>
      </c>
      <c r="B44" s="5" t="s">
        <v>109</v>
      </c>
      <c r="C44">
        <v>0.7</v>
      </c>
      <c r="D44">
        <v>0.8</v>
      </c>
      <c r="E44">
        <v>0.67</v>
      </c>
      <c r="F44">
        <v>0.59</v>
      </c>
      <c r="G44">
        <v>0.59</v>
      </c>
      <c r="H44">
        <v>0.52</v>
      </c>
      <c r="I44">
        <v>0.45</v>
      </c>
      <c r="J44">
        <v>0.65</v>
      </c>
      <c r="K44">
        <v>0.65</v>
      </c>
      <c r="L44">
        <v>0.55000000000000004</v>
      </c>
      <c r="M44">
        <v>0.4</v>
      </c>
      <c r="N44">
        <v>1</v>
      </c>
      <c r="O44">
        <v>0.85</v>
      </c>
      <c r="P44">
        <v>0.21</v>
      </c>
      <c r="Q44">
        <v>0.15</v>
      </c>
    </row>
    <row r="45" spans="1:17" x14ac:dyDescent="0.25">
      <c r="A45" s="5" t="s">
        <v>110</v>
      </c>
      <c r="B45" s="5" t="s">
        <v>111</v>
      </c>
      <c r="C45">
        <v>49.03</v>
      </c>
      <c r="D45">
        <v>56.04</v>
      </c>
      <c r="E45">
        <v>46.93</v>
      </c>
      <c r="F45">
        <v>41.3</v>
      </c>
      <c r="G45">
        <v>41.3</v>
      </c>
      <c r="H45">
        <v>36.4</v>
      </c>
      <c r="I45">
        <v>31.5</v>
      </c>
      <c r="J45">
        <v>45.5</v>
      </c>
      <c r="K45">
        <v>45.5</v>
      </c>
      <c r="L45">
        <v>38.5</v>
      </c>
      <c r="M45">
        <v>25.3</v>
      </c>
      <c r="N45">
        <v>70</v>
      </c>
      <c r="O45">
        <v>59.4</v>
      </c>
      <c r="P45">
        <v>11</v>
      </c>
      <c r="Q45">
        <v>8</v>
      </c>
    </row>
    <row r="46" spans="1:17" x14ac:dyDescent="0.25">
      <c r="A46" s="5" t="s">
        <v>124</v>
      </c>
      <c r="B46" s="5" t="s">
        <v>125</v>
      </c>
      <c r="C46">
        <v>19</v>
      </c>
      <c r="D46">
        <v>17.75</v>
      </c>
      <c r="E46">
        <v>17.21</v>
      </c>
      <c r="F46">
        <v>16.190000000000001</v>
      </c>
      <c r="G46">
        <v>15.69</v>
      </c>
      <c r="H46">
        <v>16.489999999999998</v>
      </c>
      <c r="I46">
        <v>15.88</v>
      </c>
      <c r="J46">
        <v>15.51</v>
      </c>
      <c r="K46">
        <v>16.75</v>
      </c>
      <c r="L46">
        <v>14.76</v>
      </c>
      <c r="M46">
        <v>13.63</v>
      </c>
      <c r="N46">
        <v>18.25</v>
      </c>
      <c r="O46">
        <v>16.25</v>
      </c>
      <c r="P46" t="s">
        <v>67</v>
      </c>
      <c r="Q46" t="s">
        <v>67</v>
      </c>
    </row>
    <row r="47" spans="1:17" x14ac:dyDescent="0.25">
      <c r="A47" s="5" t="s">
        <v>112</v>
      </c>
      <c r="B47" s="5" t="s">
        <v>113</v>
      </c>
      <c r="C47">
        <v>8.11</v>
      </c>
      <c r="D47">
        <v>8.57</v>
      </c>
      <c r="E47">
        <v>7.86</v>
      </c>
      <c r="F47">
        <v>7.4</v>
      </c>
      <c r="G47">
        <v>7.56</v>
      </c>
      <c r="H47">
        <v>7.11</v>
      </c>
      <c r="I47">
        <v>7.95</v>
      </c>
      <c r="J47">
        <v>7.74</v>
      </c>
      <c r="K47">
        <v>8.81</v>
      </c>
      <c r="L47">
        <v>7.97</v>
      </c>
      <c r="M47">
        <v>7.36</v>
      </c>
      <c r="N47">
        <v>7.9</v>
      </c>
      <c r="O47">
        <v>6.65</v>
      </c>
      <c r="P47" t="s">
        <v>67</v>
      </c>
      <c r="Q47" t="s">
        <v>67</v>
      </c>
    </row>
    <row r="48" spans="1:17" x14ac:dyDescent="0.25">
      <c r="A48" s="5" t="s">
        <v>114</v>
      </c>
      <c r="B48" s="5" t="s">
        <v>115</v>
      </c>
      <c r="C48">
        <v>4.4400000000000004</v>
      </c>
      <c r="D48">
        <v>3.2</v>
      </c>
      <c r="E48">
        <v>3.79</v>
      </c>
      <c r="F48">
        <v>3.22</v>
      </c>
      <c r="G48">
        <v>2.68</v>
      </c>
      <c r="H48">
        <v>3.21</v>
      </c>
      <c r="I48">
        <v>2.59</v>
      </c>
      <c r="J48">
        <v>2.89</v>
      </c>
      <c r="K48">
        <v>3.66</v>
      </c>
      <c r="L48">
        <v>2.85</v>
      </c>
      <c r="M48">
        <v>2.66</v>
      </c>
      <c r="N48">
        <v>4.7</v>
      </c>
      <c r="O48">
        <v>3.4</v>
      </c>
      <c r="P48" t="s">
        <v>67</v>
      </c>
      <c r="Q48" t="s">
        <v>67</v>
      </c>
    </row>
    <row r="49" spans="1:17" x14ac:dyDescent="0.25">
      <c r="A49" s="5" t="s">
        <v>116</v>
      </c>
      <c r="B49" s="5" t="s">
        <v>117</v>
      </c>
      <c r="C49">
        <v>35.869999999999997</v>
      </c>
      <c r="D49">
        <v>27.12</v>
      </c>
      <c r="E49">
        <v>25.23</v>
      </c>
      <c r="F49">
        <v>24.92</v>
      </c>
      <c r="G49">
        <v>24.06</v>
      </c>
      <c r="H49">
        <v>24.58</v>
      </c>
      <c r="I49">
        <v>23.8</v>
      </c>
      <c r="J49">
        <v>24.31</v>
      </c>
      <c r="K49">
        <v>24.92</v>
      </c>
      <c r="L49">
        <v>23.59</v>
      </c>
      <c r="M49">
        <v>21.88</v>
      </c>
      <c r="N49">
        <v>22.18</v>
      </c>
      <c r="O49">
        <v>20.440000000000001</v>
      </c>
      <c r="P49" t="s">
        <v>67</v>
      </c>
      <c r="Q49" t="s">
        <v>67</v>
      </c>
    </row>
    <row r="50" spans="1:17" x14ac:dyDescent="0.25">
      <c r="A50" s="5" t="s">
        <v>118</v>
      </c>
      <c r="B50" s="5" t="s">
        <v>119</v>
      </c>
      <c r="C50">
        <v>6296</v>
      </c>
      <c r="D50">
        <v>5937</v>
      </c>
      <c r="E50">
        <v>5581</v>
      </c>
      <c r="F50">
        <v>5528</v>
      </c>
      <c r="G50">
        <v>5345</v>
      </c>
      <c r="H50">
        <v>5194</v>
      </c>
      <c r="I50">
        <v>4994</v>
      </c>
      <c r="J50">
        <v>4915</v>
      </c>
      <c r="K50">
        <v>4797</v>
      </c>
      <c r="L50">
        <v>4679</v>
      </c>
      <c r="M50">
        <v>4760</v>
      </c>
      <c r="N50">
        <v>5001</v>
      </c>
      <c r="O50">
        <v>4565</v>
      </c>
      <c r="P50">
        <v>4215</v>
      </c>
      <c r="Q50">
        <v>3869</v>
      </c>
    </row>
    <row r="51" spans="1:17" x14ac:dyDescent="0.25">
      <c r="A51" s="5" t="s">
        <v>120</v>
      </c>
      <c r="B51" s="5" t="s">
        <v>121</v>
      </c>
      <c r="C51">
        <v>516.1</v>
      </c>
      <c r="D51">
        <v>480.6</v>
      </c>
      <c r="E51">
        <v>463.8</v>
      </c>
      <c r="F51">
        <v>443</v>
      </c>
      <c r="G51">
        <v>401.6</v>
      </c>
      <c r="H51">
        <v>401.7</v>
      </c>
      <c r="I51">
        <v>395.2</v>
      </c>
      <c r="J51">
        <v>374.1</v>
      </c>
      <c r="K51">
        <v>357.4</v>
      </c>
      <c r="L51">
        <v>276.7</v>
      </c>
      <c r="M51">
        <v>284.7</v>
      </c>
      <c r="N51">
        <v>280.7</v>
      </c>
      <c r="O51">
        <v>261.5</v>
      </c>
      <c r="P51">
        <v>236.8</v>
      </c>
      <c r="Q51">
        <v>212</v>
      </c>
    </row>
    <row r="52" spans="1:17" x14ac:dyDescent="0.25">
      <c r="A52" s="5" t="s">
        <v>122</v>
      </c>
      <c r="B52" s="5" t="s">
        <v>123</v>
      </c>
      <c r="C52">
        <v>81973</v>
      </c>
      <c r="D52">
        <v>80950</v>
      </c>
      <c r="E52">
        <v>83103</v>
      </c>
      <c r="F52">
        <v>80137</v>
      </c>
      <c r="G52">
        <v>75136</v>
      </c>
      <c r="H52">
        <v>77339</v>
      </c>
      <c r="I52">
        <v>79135</v>
      </c>
      <c r="J52">
        <v>76114</v>
      </c>
      <c r="K52">
        <v>74505</v>
      </c>
      <c r="L52">
        <v>59137</v>
      </c>
      <c r="M52">
        <v>59811</v>
      </c>
      <c r="N52">
        <v>56129</v>
      </c>
      <c r="O52">
        <v>57284</v>
      </c>
      <c r="P52">
        <v>56180</v>
      </c>
      <c r="Q52">
        <v>54795</v>
      </c>
    </row>
    <row r="53" spans="1:17" x14ac:dyDescent="0.25">
      <c r="A53" s="5" t="s">
        <v>301</v>
      </c>
      <c r="B53" s="5" t="s">
        <v>302</v>
      </c>
      <c r="C53">
        <v>219604</v>
      </c>
      <c r="D53">
        <v>217473</v>
      </c>
      <c r="E53">
        <v>223974</v>
      </c>
      <c r="F53">
        <v>213037</v>
      </c>
      <c r="G53">
        <v>213624</v>
      </c>
      <c r="H53">
        <v>230959</v>
      </c>
      <c r="I53">
        <v>231325</v>
      </c>
      <c r="J53">
        <v>229612</v>
      </c>
      <c r="K53">
        <v>248205</v>
      </c>
      <c r="L53">
        <v>229349</v>
      </c>
      <c r="M53">
        <v>208130</v>
      </c>
      <c r="N53">
        <v>265306</v>
      </c>
      <c r="O53">
        <v>258488</v>
      </c>
      <c r="P53">
        <v>241376</v>
      </c>
      <c r="Q53">
        <v>215275</v>
      </c>
    </row>
    <row r="54" spans="1:17" x14ac:dyDescent="0.25">
      <c r="A54" s="5" t="s">
        <v>126</v>
      </c>
      <c r="B54" s="5" t="s">
        <v>127</v>
      </c>
      <c r="C54">
        <v>156877</v>
      </c>
      <c r="D54">
        <v>156594</v>
      </c>
      <c r="E54">
        <v>158825</v>
      </c>
      <c r="F54">
        <v>150941</v>
      </c>
      <c r="G54">
        <v>147428</v>
      </c>
      <c r="H54">
        <v>156084</v>
      </c>
      <c r="I54">
        <v>157129</v>
      </c>
      <c r="J54">
        <v>157253</v>
      </c>
      <c r="K54">
        <v>165145</v>
      </c>
      <c r="L54">
        <v>151101</v>
      </c>
      <c r="M54">
        <v>137248</v>
      </c>
      <c r="N54">
        <v>170826</v>
      </c>
      <c r="O54">
        <v>161227</v>
      </c>
      <c r="P54">
        <v>148897</v>
      </c>
      <c r="Q54">
        <v>131843</v>
      </c>
    </row>
    <row r="55" spans="1:17" x14ac:dyDescent="0.25">
      <c r="A55" s="5" t="s">
        <v>128</v>
      </c>
      <c r="B55" s="5" t="s">
        <v>129</v>
      </c>
      <c r="C55">
        <v>16407</v>
      </c>
      <c r="D55">
        <v>18915</v>
      </c>
      <c r="E55">
        <v>14531</v>
      </c>
      <c r="F55">
        <v>13206</v>
      </c>
      <c r="G55">
        <v>12479</v>
      </c>
      <c r="H55">
        <v>11340</v>
      </c>
      <c r="I55">
        <v>10873</v>
      </c>
      <c r="J55">
        <v>14730</v>
      </c>
      <c r="K55">
        <v>18616</v>
      </c>
      <c r="L55">
        <v>16286</v>
      </c>
      <c r="M55">
        <v>11134</v>
      </c>
      <c r="N55">
        <v>32074</v>
      </c>
      <c r="O55">
        <v>24381</v>
      </c>
      <c r="P55">
        <v>23037</v>
      </c>
      <c r="Q55">
        <v>14784</v>
      </c>
    </row>
    <row r="56" spans="1:17" x14ac:dyDescent="0.25">
      <c r="A56" s="5" t="s">
        <v>130</v>
      </c>
      <c r="B56" s="5" t="s">
        <v>131</v>
      </c>
      <c r="C56">
        <v>13.5</v>
      </c>
      <c r="D56">
        <v>11.3</v>
      </c>
      <c r="E56">
        <v>21.3</v>
      </c>
      <c r="F56">
        <v>19.5</v>
      </c>
      <c r="G56">
        <v>16.7</v>
      </c>
      <c r="H56">
        <v>23</v>
      </c>
      <c r="I56">
        <v>25.8</v>
      </c>
      <c r="J56">
        <v>18.8</v>
      </c>
      <c r="K56">
        <v>19</v>
      </c>
      <c r="L56">
        <v>34.6</v>
      </c>
      <c r="M56">
        <v>40.299999999999997</v>
      </c>
      <c r="N56">
        <v>10.6</v>
      </c>
      <c r="O56">
        <v>38.9</v>
      </c>
      <c r="P56" t="s">
        <v>67</v>
      </c>
      <c r="Q56" t="s">
        <v>67</v>
      </c>
    </row>
    <row r="57" spans="1:17" x14ac:dyDescent="0.25">
      <c r="A57" s="5" t="s">
        <v>132</v>
      </c>
      <c r="B57" s="5" t="s">
        <v>133</v>
      </c>
      <c r="C57">
        <v>1.01</v>
      </c>
      <c r="D57">
        <v>0.98</v>
      </c>
      <c r="E57">
        <v>1.38</v>
      </c>
      <c r="F57">
        <v>1.0900000000000001</v>
      </c>
      <c r="G57">
        <v>0.9</v>
      </c>
      <c r="H57">
        <v>1.05</v>
      </c>
      <c r="I57">
        <v>1.1200000000000001</v>
      </c>
      <c r="J57">
        <v>1.1499999999999999</v>
      </c>
      <c r="K57">
        <v>1.36</v>
      </c>
      <c r="L57">
        <v>2.34</v>
      </c>
      <c r="M57">
        <v>1.98</v>
      </c>
      <c r="N57">
        <v>1.29</v>
      </c>
      <c r="O57">
        <v>3.75</v>
      </c>
      <c r="P57" t="s">
        <v>67</v>
      </c>
      <c r="Q57" t="s">
        <v>67</v>
      </c>
    </row>
    <row r="58" spans="1:17" x14ac:dyDescent="0.25">
      <c r="A58" s="5" t="s">
        <v>134</v>
      </c>
      <c r="B58" s="5" t="s">
        <v>135</v>
      </c>
      <c r="C58">
        <v>2.36</v>
      </c>
      <c r="D58">
        <v>2.02</v>
      </c>
      <c r="E58">
        <v>3.01</v>
      </c>
      <c r="F58">
        <v>2.39</v>
      </c>
      <c r="G58">
        <v>1.86</v>
      </c>
      <c r="H58">
        <v>2.4300000000000002</v>
      </c>
      <c r="I58">
        <v>2.2400000000000002</v>
      </c>
      <c r="J58">
        <v>2.2999999999999998</v>
      </c>
      <c r="K58">
        <v>2.59</v>
      </c>
      <c r="L58">
        <v>4.34</v>
      </c>
      <c r="M58">
        <v>3.67</v>
      </c>
      <c r="N58">
        <v>2.98</v>
      </c>
      <c r="O58">
        <v>9.17</v>
      </c>
      <c r="P58" t="s">
        <v>67</v>
      </c>
      <c r="Q58" t="s">
        <v>67</v>
      </c>
    </row>
    <row r="59" spans="1:17" x14ac:dyDescent="0.25">
      <c r="A59" s="5" t="s">
        <v>136</v>
      </c>
      <c r="B59" s="5" t="s">
        <v>137</v>
      </c>
      <c r="C59">
        <v>4.32</v>
      </c>
      <c r="D59">
        <v>5.42</v>
      </c>
      <c r="E59">
        <v>6.25</v>
      </c>
      <c r="F59">
        <v>5.49</v>
      </c>
      <c r="G59">
        <v>5.24</v>
      </c>
      <c r="H59">
        <v>5.38</v>
      </c>
      <c r="I59">
        <v>6.88</v>
      </c>
      <c r="J59">
        <v>6.16</v>
      </c>
      <c r="K59">
        <v>6.24</v>
      </c>
      <c r="L59">
        <v>12.14</v>
      </c>
      <c r="M59">
        <v>10.17</v>
      </c>
      <c r="N59">
        <v>5</v>
      </c>
      <c r="O59">
        <v>17.95</v>
      </c>
      <c r="P59" t="s">
        <v>67</v>
      </c>
      <c r="Q59" t="s">
        <v>67</v>
      </c>
    </row>
    <row r="60" spans="1:17" x14ac:dyDescent="0.25">
      <c r="A60" s="5" t="s">
        <v>138</v>
      </c>
      <c r="B60" s="5" t="s">
        <v>139</v>
      </c>
      <c r="C60">
        <v>3.66</v>
      </c>
      <c r="D60">
        <v>4.62</v>
      </c>
      <c r="E60">
        <v>2.83</v>
      </c>
      <c r="F60">
        <v>3.33</v>
      </c>
      <c r="G60">
        <v>4.2</v>
      </c>
      <c r="H60">
        <v>3.01</v>
      </c>
      <c r="I60">
        <v>2.5299999999999998</v>
      </c>
      <c r="J60">
        <v>3.65</v>
      </c>
      <c r="K60">
        <v>2.85</v>
      </c>
      <c r="L60">
        <v>1.59</v>
      </c>
      <c r="M60">
        <v>1.48</v>
      </c>
      <c r="N60">
        <v>4.26</v>
      </c>
      <c r="O60">
        <v>1.39</v>
      </c>
      <c r="P60" t="s">
        <v>67</v>
      </c>
      <c r="Q60" t="s">
        <v>67</v>
      </c>
    </row>
    <row r="61" spans="1:17" x14ac:dyDescent="0.25">
      <c r="A61" s="5" t="s">
        <v>140</v>
      </c>
      <c r="B61" s="5" t="s">
        <v>141</v>
      </c>
      <c r="C61">
        <v>7.4</v>
      </c>
      <c r="D61">
        <v>8.9</v>
      </c>
      <c r="E61">
        <v>4.7</v>
      </c>
      <c r="F61">
        <v>5.0999999999999996</v>
      </c>
      <c r="G61">
        <v>6</v>
      </c>
      <c r="H61">
        <v>4.3</v>
      </c>
      <c r="I61">
        <v>3.9</v>
      </c>
      <c r="J61">
        <v>5.3</v>
      </c>
      <c r="K61">
        <v>5.3</v>
      </c>
      <c r="L61">
        <v>2.9</v>
      </c>
      <c r="M61">
        <v>2.5</v>
      </c>
      <c r="N61">
        <v>9.4</v>
      </c>
      <c r="O61">
        <v>2.6</v>
      </c>
      <c r="P61" t="s">
        <v>67</v>
      </c>
      <c r="Q61" t="s">
        <v>67</v>
      </c>
    </row>
    <row r="62" spans="1:17" x14ac:dyDescent="0.25">
      <c r="A62" s="5" t="s">
        <v>142</v>
      </c>
      <c r="B62" s="5" t="s">
        <v>143</v>
      </c>
      <c r="C62">
        <v>17.510000000000002</v>
      </c>
      <c r="D62">
        <v>18.010000000000002</v>
      </c>
      <c r="E62">
        <v>14.19</v>
      </c>
      <c r="F62">
        <v>13.55</v>
      </c>
      <c r="G62">
        <v>12.13</v>
      </c>
      <c r="H62">
        <v>11.38</v>
      </c>
      <c r="I62">
        <v>9.39</v>
      </c>
      <c r="J62">
        <v>12.85</v>
      </c>
      <c r="K62">
        <v>13.94</v>
      </c>
      <c r="L62">
        <v>13.15</v>
      </c>
      <c r="M62">
        <v>9.91</v>
      </c>
      <c r="N62">
        <v>27.94</v>
      </c>
      <c r="O62">
        <v>23.05</v>
      </c>
      <c r="P62">
        <v>46.55</v>
      </c>
      <c r="Q62">
        <v>48.56</v>
      </c>
    </row>
    <row r="63" spans="1:17" x14ac:dyDescent="0.25">
      <c r="A63" s="5" t="s">
        <v>144</v>
      </c>
      <c r="B63" s="5" t="s">
        <v>145</v>
      </c>
      <c r="C63">
        <v>7.47</v>
      </c>
      <c r="D63">
        <v>8.6999999999999993</v>
      </c>
      <c r="E63">
        <v>6.48</v>
      </c>
      <c r="F63">
        <v>6.2</v>
      </c>
      <c r="G63">
        <v>5.84</v>
      </c>
      <c r="H63">
        <v>4.91</v>
      </c>
      <c r="I63">
        <v>4.7</v>
      </c>
      <c r="J63">
        <v>6.42</v>
      </c>
      <c r="K63">
        <v>7.34</v>
      </c>
      <c r="L63">
        <v>7.1</v>
      </c>
      <c r="M63">
        <v>5.35</v>
      </c>
      <c r="N63">
        <v>12.09</v>
      </c>
      <c r="O63">
        <v>9.43</v>
      </c>
      <c r="P63">
        <v>9.5399999999999991</v>
      </c>
      <c r="Q63">
        <v>6.87</v>
      </c>
    </row>
    <row r="64" spans="1:17" x14ac:dyDescent="0.25">
      <c r="A64" s="5" t="s">
        <v>146</v>
      </c>
      <c r="B64" s="5" t="s">
        <v>147</v>
      </c>
      <c r="C64">
        <v>5.59</v>
      </c>
      <c r="D64">
        <v>7.12</v>
      </c>
      <c r="E64">
        <v>6.34</v>
      </c>
      <c r="F64">
        <v>5.78</v>
      </c>
      <c r="G64">
        <v>6.67</v>
      </c>
      <c r="H64">
        <v>6.57</v>
      </c>
      <c r="I64">
        <v>5.67</v>
      </c>
      <c r="J64">
        <v>6.32</v>
      </c>
      <c r="K64">
        <v>7.26</v>
      </c>
      <c r="L64">
        <v>6.77</v>
      </c>
      <c r="M64">
        <v>5.84</v>
      </c>
      <c r="N64">
        <v>12.92</v>
      </c>
      <c r="O64">
        <v>10.18</v>
      </c>
      <c r="P64">
        <v>11.11</v>
      </c>
      <c r="Q64">
        <v>9.02</v>
      </c>
    </row>
    <row r="65" spans="1:17" x14ac:dyDescent="0.25">
      <c r="A65" s="5" t="s">
        <v>148</v>
      </c>
      <c r="B65" s="5" t="s">
        <v>148</v>
      </c>
      <c r="C65">
        <v>3.96</v>
      </c>
      <c r="D65">
        <v>5.69</v>
      </c>
      <c r="E65">
        <v>4.42</v>
      </c>
      <c r="F65">
        <v>4.03</v>
      </c>
      <c r="G65">
        <v>3.81</v>
      </c>
      <c r="H65">
        <v>3.29</v>
      </c>
      <c r="I65">
        <v>3.14</v>
      </c>
      <c r="J65">
        <v>4.09</v>
      </c>
      <c r="K65">
        <v>4.93</v>
      </c>
      <c r="L65">
        <v>4.4400000000000004</v>
      </c>
      <c r="M65">
        <v>3.33</v>
      </c>
      <c r="N65">
        <v>9.9499999999999993</v>
      </c>
      <c r="O65">
        <v>7.5</v>
      </c>
      <c r="P65">
        <v>8.09</v>
      </c>
      <c r="Q65">
        <v>5.47</v>
      </c>
    </row>
    <row r="66" spans="1:17" x14ac:dyDescent="0.25">
      <c r="A66" s="5" t="s">
        <v>149</v>
      </c>
      <c r="B66" s="5" t="s">
        <v>150</v>
      </c>
      <c r="C66">
        <v>18.61</v>
      </c>
      <c r="D66">
        <v>26.66</v>
      </c>
      <c r="E66">
        <v>26.55</v>
      </c>
      <c r="F66">
        <v>26.69</v>
      </c>
      <c r="G66">
        <v>25.39</v>
      </c>
      <c r="H66">
        <v>26.84</v>
      </c>
      <c r="I66">
        <v>25.11</v>
      </c>
      <c r="J66">
        <v>25.1</v>
      </c>
      <c r="K66">
        <v>29.34</v>
      </c>
      <c r="L66">
        <v>24.75</v>
      </c>
      <c r="M66">
        <v>22.99</v>
      </c>
      <c r="N66">
        <v>27.18</v>
      </c>
      <c r="O66">
        <v>29.71</v>
      </c>
      <c r="P66">
        <v>18.510000000000002</v>
      </c>
      <c r="Q66">
        <v>23.83</v>
      </c>
    </row>
    <row r="67" spans="1:17" x14ac:dyDescent="0.25">
      <c r="A67" s="5" t="s">
        <v>151</v>
      </c>
      <c r="B67" s="5" t="s">
        <v>152</v>
      </c>
      <c r="C67">
        <v>22.6</v>
      </c>
      <c r="D67">
        <v>31.61</v>
      </c>
      <c r="E67">
        <v>31.14</v>
      </c>
      <c r="F67">
        <v>29.71</v>
      </c>
      <c r="G67">
        <v>31.42</v>
      </c>
      <c r="H67">
        <v>28.94</v>
      </c>
      <c r="I67">
        <v>33.409999999999997</v>
      </c>
      <c r="J67">
        <v>31.86</v>
      </c>
      <c r="K67">
        <v>35.35</v>
      </c>
      <c r="L67">
        <v>33.78</v>
      </c>
      <c r="M67">
        <v>33.619999999999997</v>
      </c>
      <c r="N67">
        <v>35.6</v>
      </c>
      <c r="O67">
        <v>32.54</v>
      </c>
      <c r="P67">
        <v>17.39</v>
      </c>
      <c r="Q67">
        <v>11.26</v>
      </c>
    </row>
    <row r="68" spans="1:17" x14ac:dyDescent="0.25">
      <c r="A68" s="5" t="s">
        <v>153</v>
      </c>
      <c r="B68" s="5" t="s">
        <v>154</v>
      </c>
      <c r="C68">
        <v>77.400000000000006</v>
      </c>
      <c r="D68">
        <v>68.39</v>
      </c>
      <c r="E68">
        <v>68.86</v>
      </c>
      <c r="F68">
        <v>70.290000000000006</v>
      </c>
      <c r="G68">
        <v>68.58</v>
      </c>
      <c r="H68">
        <v>71.06</v>
      </c>
      <c r="I68">
        <v>66.59</v>
      </c>
      <c r="J68">
        <v>68.14</v>
      </c>
      <c r="K68">
        <v>64.650000000000006</v>
      </c>
      <c r="L68">
        <v>66.22</v>
      </c>
      <c r="M68">
        <v>66.38</v>
      </c>
      <c r="N68">
        <v>64.400000000000006</v>
      </c>
      <c r="O68">
        <v>67.459999999999994</v>
      </c>
      <c r="P68">
        <v>82.61</v>
      </c>
      <c r="Q68">
        <v>88.74</v>
      </c>
    </row>
    <row r="69" spans="1:17" x14ac:dyDescent="0.25">
      <c r="A69" s="5" t="s">
        <v>155</v>
      </c>
      <c r="B69" s="5" t="s">
        <v>156</v>
      </c>
      <c r="C69">
        <v>342.52</v>
      </c>
      <c r="D69">
        <v>216.37</v>
      </c>
      <c r="E69">
        <v>221.08</v>
      </c>
      <c r="F69">
        <v>236.53</v>
      </c>
      <c r="G69">
        <v>218.31</v>
      </c>
      <c r="H69">
        <v>245.53</v>
      </c>
      <c r="I69">
        <v>199.34</v>
      </c>
      <c r="J69">
        <v>213.9</v>
      </c>
      <c r="K69">
        <v>182.87</v>
      </c>
      <c r="L69">
        <v>196.06</v>
      </c>
      <c r="M69">
        <v>197.4</v>
      </c>
      <c r="N69">
        <v>180.87</v>
      </c>
      <c r="O69">
        <v>207.33</v>
      </c>
      <c r="P69">
        <v>475.07</v>
      </c>
      <c r="Q69">
        <v>787.78</v>
      </c>
    </row>
    <row r="70" spans="1:17" x14ac:dyDescent="0.25">
      <c r="A70" s="5" t="s">
        <v>303</v>
      </c>
      <c r="B70" s="5" t="s">
        <v>304</v>
      </c>
      <c r="C70">
        <v>71.42</v>
      </c>
      <c r="D70">
        <v>72.010000000000005</v>
      </c>
      <c r="E70">
        <v>70.8</v>
      </c>
      <c r="F70">
        <v>70.83</v>
      </c>
      <c r="G70">
        <v>69</v>
      </c>
      <c r="H70">
        <v>67.56</v>
      </c>
      <c r="I70">
        <v>67.94</v>
      </c>
      <c r="J70">
        <v>68.459999999999994</v>
      </c>
      <c r="K70">
        <v>65.09</v>
      </c>
      <c r="L70">
        <v>65.89</v>
      </c>
      <c r="M70">
        <v>65.94</v>
      </c>
      <c r="N70">
        <v>64.38</v>
      </c>
      <c r="O70">
        <v>62.37</v>
      </c>
      <c r="P70">
        <v>61.71</v>
      </c>
    </row>
    <row r="71" spans="1:17" x14ac:dyDescent="0.25">
      <c r="A71" s="5" t="s">
        <v>157</v>
      </c>
      <c r="B71" s="5" t="s">
        <v>158</v>
      </c>
      <c r="C71">
        <v>18.61</v>
      </c>
      <c r="D71">
        <v>26.66</v>
      </c>
      <c r="E71">
        <v>26.56</v>
      </c>
      <c r="F71">
        <v>26.69</v>
      </c>
      <c r="G71">
        <v>25.4</v>
      </c>
      <c r="H71">
        <v>26.85</v>
      </c>
      <c r="I71">
        <v>25.12</v>
      </c>
      <c r="J71">
        <v>25.09</v>
      </c>
      <c r="K71">
        <v>29.33</v>
      </c>
      <c r="L71">
        <v>24.75</v>
      </c>
      <c r="M71">
        <v>22.98</v>
      </c>
      <c r="N71">
        <v>27.17</v>
      </c>
      <c r="O71">
        <v>29.71</v>
      </c>
      <c r="P71">
        <v>18.5</v>
      </c>
    </row>
    <row r="72" spans="1:17" x14ac:dyDescent="0.25">
      <c r="A72" s="5" t="s">
        <v>159</v>
      </c>
      <c r="B72" s="5" t="s">
        <v>160</v>
      </c>
      <c r="C72">
        <v>7.47</v>
      </c>
      <c r="D72">
        <v>8.6999999999999993</v>
      </c>
      <c r="E72">
        <v>6.48</v>
      </c>
      <c r="F72">
        <v>6.2</v>
      </c>
      <c r="G72">
        <v>5.84</v>
      </c>
      <c r="H72">
        <v>4.91</v>
      </c>
      <c r="I72">
        <v>4.7</v>
      </c>
      <c r="J72">
        <v>6.41</v>
      </c>
      <c r="K72">
        <v>7.34</v>
      </c>
      <c r="L72">
        <v>7.1</v>
      </c>
      <c r="M72">
        <v>5.35</v>
      </c>
      <c r="N72">
        <v>12.09</v>
      </c>
      <c r="O72">
        <v>9.43</v>
      </c>
      <c r="P72">
        <v>9.5500000000000007</v>
      </c>
    </row>
    <row r="73" spans="1:17" x14ac:dyDescent="0.25">
      <c r="A73" s="5" t="s">
        <v>161</v>
      </c>
      <c r="B73" s="5" t="s">
        <v>162</v>
      </c>
      <c r="C73">
        <v>15.99</v>
      </c>
      <c r="D73">
        <v>15.82</v>
      </c>
      <c r="E73">
        <v>13.83</v>
      </c>
      <c r="F73">
        <v>13.92</v>
      </c>
      <c r="G73">
        <v>13.7</v>
      </c>
      <c r="H73">
        <v>14.11</v>
      </c>
      <c r="I73">
        <v>13.68</v>
      </c>
      <c r="J73">
        <v>16.5</v>
      </c>
      <c r="K73">
        <v>17.010000000000002</v>
      </c>
      <c r="L73">
        <v>17.98</v>
      </c>
      <c r="M73">
        <v>16.170000000000002</v>
      </c>
      <c r="N73">
        <v>26.76</v>
      </c>
      <c r="O73">
        <v>24.37</v>
      </c>
      <c r="P73">
        <v>21.45</v>
      </c>
    </row>
    <row r="74" spans="1:17" x14ac:dyDescent="0.25">
      <c r="A74" s="5" t="s">
        <v>163</v>
      </c>
      <c r="B74" s="5" t="s">
        <v>164</v>
      </c>
      <c r="C74">
        <v>52.99</v>
      </c>
      <c r="D74">
        <v>65.430000000000007</v>
      </c>
      <c r="E74">
        <v>68.23</v>
      </c>
      <c r="F74">
        <v>64.98</v>
      </c>
      <c r="G74">
        <v>65.260000000000005</v>
      </c>
      <c r="H74">
        <v>67.11</v>
      </c>
      <c r="I74">
        <v>66.72</v>
      </c>
      <c r="J74">
        <v>63.82</v>
      </c>
      <c r="K74">
        <v>67.16</v>
      </c>
      <c r="L74">
        <v>62.57</v>
      </c>
      <c r="M74">
        <v>62.27</v>
      </c>
      <c r="N74">
        <v>82.27</v>
      </c>
      <c r="O74">
        <v>79.510000000000005</v>
      </c>
      <c r="P74">
        <v>84.75</v>
      </c>
    </row>
    <row r="75" spans="1:17" x14ac:dyDescent="0.25">
      <c r="A75" s="5" t="s">
        <v>165</v>
      </c>
      <c r="B75" s="5" t="s">
        <v>166</v>
      </c>
      <c r="C75">
        <v>81.38</v>
      </c>
      <c r="D75">
        <v>73.34</v>
      </c>
      <c r="E75">
        <v>73.459999999999994</v>
      </c>
      <c r="F75">
        <v>73.3</v>
      </c>
      <c r="G75">
        <v>74.63</v>
      </c>
      <c r="H75">
        <v>73.150000000000006</v>
      </c>
      <c r="I75">
        <v>74.930000000000007</v>
      </c>
      <c r="J75">
        <v>74.900000000000006</v>
      </c>
      <c r="K75">
        <v>70.64</v>
      </c>
      <c r="L75">
        <v>75.28</v>
      </c>
      <c r="M75">
        <v>77</v>
      </c>
      <c r="N75">
        <v>72.78</v>
      </c>
      <c r="O75">
        <v>70.28</v>
      </c>
      <c r="P75">
        <v>81.47</v>
      </c>
    </row>
    <row r="76" spans="1:17" x14ac:dyDescent="0.25">
      <c r="A76" s="5" t="s">
        <v>167</v>
      </c>
      <c r="B76" s="5" t="s">
        <v>168</v>
      </c>
      <c r="C76">
        <v>3.96</v>
      </c>
      <c r="D76">
        <v>5.69</v>
      </c>
      <c r="E76">
        <v>4.42</v>
      </c>
      <c r="F76">
        <v>4.03</v>
      </c>
      <c r="G76">
        <v>3.81</v>
      </c>
      <c r="H76">
        <v>3.29</v>
      </c>
      <c r="I76">
        <v>3.14</v>
      </c>
      <c r="J76">
        <v>4.09</v>
      </c>
      <c r="K76">
        <v>4.93</v>
      </c>
      <c r="L76">
        <v>4.4400000000000004</v>
      </c>
      <c r="M76">
        <v>3.33</v>
      </c>
      <c r="N76">
        <v>9.94</v>
      </c>
      <c r="O76">
        <v>7.5</v>
      </c>
      <c r="P76">
        <v>8.09</v>
      </c>
    </row>
    <row r="77" spans="1:17" x14ac:dyDescent="0.25">
      <c r="A77" s="5" t="s">
        <v>169</v>
      </c>
      <c r="B77" s="5" t="s">
        <v>170</v>
      </c>
      <c r="C77">
        <v>9.5</v>
      </c>
      <c r="D77">
        <v>11.81</v>
      </c>
      <c r="E77">
        <v>10.85</v>
      </c>
      <c r="F77">
        <v>10.26</v>
      </c>
      <c r="G77">
        <v>10.039999999999999</v>
      </c>
      <c r="H77">
        <v>11.55</v>
      </c>
      <c r="I77">
        <v>11</v>
      </c>
      <c r="J77">
        <v>12.92</v>
      </c>
      <c r="K77">
        <v>13.59</v>
      </c>
      <c r="L77">
        <v>13.62</v>
      </c>
      <c r="M77">
        <v>11.88</v>
      </c>
      <c r="N77">
        <v>26.62</v>
      </c>
      <c r="O77">
        <v>23.49</v>
      </c>
      <c r="P77">
        <v>21.91</v>
      </c>
    </row>
    <row r="78" spans="1:17" x14ac:dyDescent="0.25">
      <c r="A78" s="5" t="s">
        <v>171</v>
      </c>
      <c r="B78" s="5" t="s">
        <v>172</v>
      </c>
      <c r="C78">
        <v>27.77</v>
      </c>
      <c r="D78">
        <v>43.1</v>
      </c>
      <c r="E78">
        <v>42.4</v>
      </c>
      <c r="F78">
        <v>40.53</v>
      </c>
      <c r="G78">
        <v>42.11</v>
      </c>
      <c r="H78">
        <v>39.56</v>
      </c>
      <c r="I78">
        <v>44.6</v>
      </c>
      <c r="J78">
        <v>42.52</v>
      </c>
      <c r="K78">
        <v>50.03</v>
      </c>
      <c r="L78">
        <v>44.87</v>
      </c>
      <c r="M78">
        <v>43.66</v>
      </c>
      <c r="N78">
        <v>48.9</v>
      </c>
      <c r="O78">
        <v>46.29</v>
      </c>
      <c r="P78">
        <v>21.34</v>
      </c>
    </row>
    <row r="79" spans="1:17" x14ac:dyDescent="0.25">
      <c r="A79" s="5" t="s">
        <v>173</v>
      </c>
      <c r="B79" s="5" t="s">
        <v>174</v>
      </c>
      <c r="C79">
        <v>172.66</v>
      </c>
      <c r="D79">
        <v>216.11</v>
      </c>
      <c r="E79">
        <v>203.81</v>
      </c>
      <c r="F79">
        <v>226.12</v>
      </c>
      <c r="G79">
        <v>233.21</v>
      </c>
      <c r="H79">
        <v>148.84</v>
      </c>
      <c r="I79">
        <v>147.38999999999999</v>
      </c>
      <c r="J79">
        <v>135.96</v>
      </c>
      <c r="K79">
        <v>183.72</v>
      </c>
      <c r="L79">
        <v>142.35</v>
      </c>
      <c r="M79">
        <v>150.51</v>
      </c>
      <c r="N79">
        <v>157.15</v>
      </c>
      <c r="O79">
        <v>169.9</v>
      </c>
      <c r="P79">
        <v>108.5</v>
      </c>
    </row>
    <row r="80" spans="1:17" x14ac:dyDescent="0.25">
      <c r="A80" s="5" t="s">
        <v>175</v>
      </c>
      <c r="B80" s="5" t="s">
        <v>176</v>
      </c>
      <c r="C80">
        <v>302.61599999999999</v>
      </c>
      <c r="D80">
        <v>379.67099999999999</v>
      </c>
      <c r="E80">
        <v>437.8125</v>
      </c>
      <c r="F80">
        <v>384.5745</v>
      </c>
      <c r="G80">
        <v>367.06200000000001</v>
      </c>
      <c r="H80">
        <v>376.86900000000003</v>
      </c>
      <c r="I80">
        <v>481.94400000000002</v>
      </c>
      <c r="J80">
        <v>431.50799999999998</v>
      </c>
      <c r="K80">
        <v>436.61279999999999</v>
      </c>
      <c r="L80">
        <v>849.43579999999997</v>
      </c>
      <c r="M80">
        <v>711.59489999999994</v>
      </c>
      <c r="N80">
        <v>349.85</v>
      </c>
      <c r="O80">
        <v>1254.7049999999999</v>
      </c>
      <c r="P80" t="s">
        <v>67</v>
      </c>
    </row>
    <row r="81" spans="1:16" x14ac:dyDescent="0.25">
      <c r="A81" s="5" t="s">
        <v>177</v>
      </c>
      <c r="B81" s="5" t="s">
        <v>178</v>
      </c>
      <c r="C81">
        <v>0</v>
      </c>
      <c r="D81">
        <v>0</v>
      </c>
      <c r="E81">
        <v>0</v>
      </c>
      <c r="F81">
        <v>0</v>
      </c>
      <c r="G81">
        <v>0</v>
      </c>
      <c r="H81">
        <v>0</v>
      </c>
      <c r="I81">
        <v>0</v>
      </c>
      <c r="J81">
        <v>-7.9999999999998295E-2</v>
      </c>
      <c r="K81">
        <v>0</v>
      </c>
      <c r="L81">
        <v>0</v>
      </c>
      <c r="M81">
        <v>0</v>
      </c>
      <c r="N81">
        <v>-6.9999999999993179E-2</v>
      </c>
      <c r="O81" t="s">
        <v>67</v>
      </c>
      <c r="P81" t="s">
        <v>67</v>
      </c>
    </row>
    <row r="82" spans="1:16" x14ac:dyDescent="0.25">
      <c r="A82" s="5" t="s">
        <v>179</v>
      </c>
      <c r="B82" s="5" t="s">
        <v>180</v>
      </c>
      <c r="C82">
        <v>7.13</v>
      </c>
      <c r="D82">
        <v>3.12</v>
      </c>
      <c r="E82">
        <v>6.28</v>
      </c>
      <c r="F82">
        <v>3.15</v>
      </c>
      <c r="G82">
        <v>-4.83</v>
      </c>
      <c r="H82">
        <v>3.9</v>
      </c>
      <c r="I82">
        <v>2.2999999999999998</v>
      </c>
      <c r="J82">
        <v>-7.23</v>
      </c>
      <c r="K82">
        <v>13.42</v>
      </c>
      <c r="L82">
        <v>8.31</v>
      </c>
      <c r="M82">
        <v>-25.34</v>
      </c>
      <c r="N82">
        <v>12.46</v>
      </c>
      <c r="O82">
        <v>16.03</v>
      </c>
      <c r="P82">
        <v>22.1</v>
      </c>
    </row>
    <row r="83" spans="1:16" x14ac:dyDescent="0.25">
      <c r="A83" s="5" t="s">
        <v>181</v>
      </c>
      <c r="B83" s="5" t="s">
        <v>182</v>
      </c>
      <c r="C83">
        <v>5.51</v>
      </c>
      <c r="D83">
        <v>4.18</v>
      </c>
      <c r="E83">
        <v>1.53</v>
      </c>
      <c r="F83">
        <v>0.74</v>
      </c>
      <c r="G83">
        <v>0.46</v>
      </c>
      <c r="H83">
        <v>-0.34</v>
      </c>
      <c r="I83">
        <v>2.83</v>
      </c>
      <c r="J83">
        <v>4.83</v>
      </c>
      <c r="K83">
        <v>-1.2</v>
      </c>
      <c r="L83">
        <v>-1.52</v>
      </c>
      <c r="M83">
        <v>1.05</v>
      </c>
      <c r="N83">
        <v>16.86</v>
      </c>
      <c r="O83" t="s">
        <v>67</v>
      </c>
      <c r="P83" t="s">
        <v>67</v>
      </c>
    </row>
    <row r="84" spans="1:16" x14ac:dyDescent="0.25">
      <c r="A84" s="5" t="s">
        <v>183</v>
      </c>
      <c r="B84" s="5" t="s">
        <v>184</v>
      </c>
      <c r="C84">
        <v>2.97</v>
      </c>
      <c r="D84">
        <v>2.3199999999999998</v>
      </c>
      <c r="E84">
        <v>2.16</v>
      </c>
      <c r="F84">
        <v>-0.54</v>
      </c>
      <c r="G84">
        <v>1.51</v>
      </c>
      <c r="H84">
        <v>4.1399999999999997</v>
      </c>
      <c r="I84">
        <v>-1.71</v>
      </c>
      <c r="J84">
        <v>0.32</v>
      </c>
      <c r="K84">
        <v>4.9800000000000004</v>
      </c>
      <c r="L84">
        <v>6.71</v>
      </c>
      <c r="M84" t="s">
        <v>67</v>
      </c>
      <c r="N84" t="s">
        <v>67</v>
      </c>
      <c r="O84" t="s">
        <v>67</v>
      </c>
      <c r="P84" t="s">
        <v>67</v>
      </c>
    </row>
    <row r="85" spans="1:16" x14ac:dyDescent="0.25">
      <c r="A85" s="5" t="s">
        <v>185</v>
      </c>
      <c r="B85" s="5" t="s">
        <v>186</v>
      </c>
      <c r="C85">
        <v>3.56</v>
      </c>
      <c r="D85">
        <v>0.31</v>
      </c>
      <c r="E85">
        <v>1.24</v>
      </c>
      <c r="F85">
        <v>2.2200000000000002</v>
      </c>
      <c r="G85">
        <v>4.1100000000000003</v>
      </c>
      <c r="H85" t="s">
        <v>67</v>
      </c>
      <c r="I85" t="s">
        <v>67</v>
      </c>
      <c r="J85" t="s">
        <v>67</v>
      </c>
      <c r="K85" t="s">
        <v>67</v>
      </c>
      <c r="L85" t="s">
        <v>67</v>
      </c>
      <c r="M85" t="s">
        <v>67</v>
      </c>
      <c r="N85" t="s">
        <v>67</v>
      </c>
      <c r="O85" t="s">
        <v>67</v>
      </c>
      <c r="P85" t="s">
        <v>67</v>
      </c>
    </row>
    <row r="86" spans="1:16" x14ac:dyDescent="0.25">
      <c r="A86" s="5" t="s">
        <v>187</v>
      </c>
      <c r="B86" s="5" t="s">
        <v>188</v>
      </c>
      <c r="C86">
        <v>-8.01</v>
      </c>
      <c r="D86">
        <v>38.47</v>
      </c>
      <c r="E86">
        <v>11.1</v>
      </c>
      <c r="F86">
        <v>9.4499999999999993</v>
      </c>
      <c r="G86">
        <v>13.24</v>
      </c>
      <c r="H86">
        <v>8.4700000000000006</v>
      </c>
      <c r="I86">
        <v>-25</v>
      </c>
      <c r="J86">
        <v>-18.920000000000002</v>
      </c>
      <c r="K86">
        <v>17.190000000000001</v>
      </c>
      <c r="L86">
        <v>43.77</v>
      </c>
      <c r="M86">
        <v>-66.959999999999994</v>
      </c>
      <c r="N86">
        <v>44.12</v>
      </c>
      <c r="O86">
        <v>14.62</v>
      </c>
      <c r="P86">
        <v>69.760000000000005</v>
      </c>
    </row>
    <row r="87" spans="1:16" x14ac:dyDescent="0.25">
      <c r="A87" s="5" t="s">
        <v>189</v>
      </c>
      <c r="B87" s="5" t="s">
        <v>190</v>
      </c>
      <c r="C87">
        <v>13.85</v>
      </c>
      <c r="D87">
        <v>19.670000000000002</v>
      </c>
      <c r="E87">
        <v>11.26</v>
      </c>
      <c r="F87">
        <v>10.39</v>
      </c>
      <c r="G87">
        <v>-1.1000000000000001</v>
      </c>
      <c r="H87">
        <v>-11.82</v>
      </c>
      <c r="I87">
        <v>-8.91</v>
      </c>
      <c r="J87">
        <v>14.01</v>
      </c>
      <c r="K87">
        <v>-2</v>
      </c>
      <c r="L87">
        <v>6.98</v>
      </c>
      <c r="M87">
        <v>-2.74</v>
      </c>
      <c r="N87">
        <v>42.83</v>
      </c>
      <c r="O87" t="s">
        <v>67</v>
      </c>
      <c r="P87" t="s">
        <v>67</v>
      </c>
    </row>
    <row r="88" spans="1:16" x14ac:dyDescent="0.25">
      <c r="A88" s="5" t="s">
        <v>191</v>
      </c>
      <c r="B88" s="5" t="s">
        <v>192</v>
      </c>
      <c r="C88">
        <v>12.85</v>
      </c>
      <c r="D88">
        <v>16.149999999999999</v>
      </c>
      <c r="E88">
        <v>3.45</v>
      </c>
      <c r="F88">
        <v>-2.5499999999999998</v>
      </c>
      <c r="G88">
        <v>-1</v>
      </c>
      <c r="H88">
        <v>5.0999999999999996</v>
      </c>
      <c r="I88">
        <v>-9.98</v>
      </c>
      <c r="J88">
        <v>3.84</v>
      </c>
      <c r="K88">
        <v>10.55</v>
      </c>
      <c r="L88">
        <v>21.06</v>
      </c>
      <c r="M88" t="s">
        <v>67</v>
      </c>
      <c r="N88" t="s">
        <v>67</v>
      </c>
      <c r="O88" t="s">
        <v>67</v>
      </c>
      <c r="P88" t="s">
        <v>67</v>
      </c>
    </row>
    <row r="89" spans="1:16" x14ac:dyDescent="0.25">
      <c r="A89" s="5" t="s">
        <v>193</v>
      </c>
      <c r="B89" s="5" t="s">
        <v>194</v>
      </c>
      <c r="C89">
        <v>8.98</v>
      </c>
      <c r="D89">
        <v>3.08</v>
      </c>
      <c r="E89">
        <v>3.65</v>
      </c>
      <c r="F89">
        <v>4</v>
      </c>
      <c r="G89">
        <v>10.029999999999999</v>
      </c>
      <c r="H89" t="s">
        <v>67</v>
      </c>
      <c r="I89" t="s">
        <v>67</v>
      </c>
      <c r="J89" t="s">
        <v>67</v>
      </c>
      <c r="K89" t="s">
        <v>67</v>
      </c>
      <c r="L89" t="s">
        <v>67</v>
      </c>
      <c r="M89" t="s">
        <v>67</v>
      </c>
      <c r="N89" t="s">
        <v>67</v>
      </c>
      <c r="O89" t="s">
        <v>67</v>
      </c>
      <c r="P89" t="s">
        <v>67</v>
      </c>
    </row>
    <row r="90" spans="1:16" x14ac:dyDescent="0.25">
      <c r="A90" s="5" t="s">
        <v>195</v>
      </c>
      <c r="B90" s="5" t="s">
        <v>196</v>
      </c>
      <c r="C90">
        <v>1.05</v>
      </c>
      <c r="D90">
        <v>0.7</v>
      </c>
      <c r="E90">
        <v>6.17</v>
      </c>
      <c r="F90">
        <v>-7.65</v>
      </c>
      <c r="G90">
        <v>-16.7</v>
      </c>
      <c r="H90">
        <v>4.51</v>
      </c>
      <c r="I90">
        <v>-2.59</v>
      </c>
      <c r="J90">
        <v>4.9000000000000004</v>
      </c>
      <c r="K90">
        <v>1.8</v>
      </c>
      <c r="L90">
        <v>1.64</v>
      </c>
      <c r="M90" t="s">
        <v>67</v>
      </c>
      <c r="N90" t="s">
        <v>67</v>
      </c>
      <c r="O90" t="s">
        <v>67</v>
      </c>
      <c r="P90" t="s">
        <v>67</v>
      </c>
    </row>
    <row r="91" spans="1:16" x14ac:dyDescent="0.25">
      <c r="A91" s="5" t="s">
        <v>197</v>
      </c>
      <c r="B91" s="5" t="s">
        <v>198</v>
      </c>
      <c r="C91">
        <v>8.33</v>
      </c>
      <c r="D91">
        <v>17.899999999999999</v>
      </c>
      <c r="E91">
        <v>5.61</v>
      </c>
      <c r="F91">
        <v>4.79</v>
      </c>
      <c r="G91">
        <v>-7.56</v>
      </c>
      <c r="H91">
        <v>7.15</v>
      </c>
      <c r="I91">
        <v>-15.19</v>
      </c>
      <c r="J91">
        <v>-10</v>
      </c>
      <c r="K91">
        <v>7.31</v>
      </c>
      <c r="L91">
        <v>20.41</v>
      </c>
      <c r="M91">
        <v>-54.89</v>
      </c>
      <c r="N91">
        <v>23.47</v>
      </c>
      <c r="O91">
        <v>31.87</v>
      </c>
      <c r="P91">
        <v>48.77</v>
      </c>
    </row>
    <row r="92" spans="1:16" x14ac:dyDescent="0.25">
      <c r="A92" s="5" t="s">
        <v>199</v>
      </c>
      <c r="B92" s="5" t="s">
        <v>200</v>
      </c>
      <c r="C92">
        <v>10.61</v>
      </c>
      <c r="D92">
        <v>9.43</v>
      </c>
      <c r="E92">
        <v>0.95</v>
      </c>
      <c r="F92">
        <v>1.46</v>
      </c>
      <c r="G92">
        <v>-5.2</v>
      </c>
      <c r="H92">
        <v>-6.01</v>
      </c>
      <c r="I92">
        <v>-5.96</v>
      </c>
      <c r="J92">
        <v>5.91</v>
      </c>
      <c r="K92">
        <v>-9.06</v>
      </c>
      <c r="L92">
        <v>-3.67</v>
      </c>
      <c r="M92">
        <v>0.15</v>
      </c>
      <c r="N92">
        <v>34.700000000000003</v>
      </c>
      <c r="O92" t="s">
        <v>67</v>
      </c>
      <c r="P92" t="s">
        <v>67</v>
      </c>
    </row>
    <row r="93" spans="1:16" x14ac:dyDescent="0.25">
      <c r="A93" s="5" t="s">
        <v>201</v>
      </c>
      <c r="B93" s="5" t="s">
        <v>202</v>
      </c>
      <c r="C93">
        <v>5.81</v>
      </c>
      <c r="D93">
        <v>5.58</v>
      </c>
      <c r="E93">
        <v>-1.04</v>
      </c>
      <c r="F93">
        <v>-4.16</v>
      </c>
      <c r="G93">
        <v>-3.66</v>
      </c>
      <c r="H93">
        <v>1.94</v>
      </c>
      <c r="I93">
        <v>-10.47</v>
      </c>
      <c r="J93">
        <v>-2.74</v>
      </c>
      <c r="K93">
        <v>5.63</v>
      </c>
      <c r="L93">
        <v>13.93</v>
      </c>
      <c r="M93" t="s">
        <v>67</v>
      </c>
      <c r="N93" t="s">
        <v>67</v>
      </c>
      <c r="O93" t="s">
        <v>67</v>
      </c>
      <c r="P93" t="s">
        <v>67</v>
      </c>
    </row>
    <row r="94" spans="1:16" x14ac:dyDescent="0.25">
      <c r="A94" s="5" t="s">
        <v>203</v>
      </c>
      <c r="B94" s="5" t="s">
        <v>204</v>
      </c>
      <c r="C94">
        <v>3.88</v>
      </c>
      <c r="D94">
        <v>-2.4500000000000002</v>
      </c>
      <c r="E94">
        <v>-1.89</v>
      </c>
      <c r="F94">
        <v>0.74</v>
      </c>
      <c r="G94">
        <v>5.13</v>
      </c>
      <c r="H94" t="s">
        <v>67</v>
      </c>
      <c r="I94" t="s">
        <v>67</v>
      </c>
      <c r="J94" t="s">
        <v>67</v>
      </c>
      <c r="K94" t="s">
        <v>67</v>
      </c>
      <c r="L94" t="s">
        <v>67</v>
      </c>
      <c r="M94" t="s">
        <v>67</v>
      </c>
      <c r="N94" t="s">
        <v>67</v>
      </c>
      <c r="O94" t="s">
        <v>67</v>
      </c>
      <c r="P94" t="s">
        <v>67</v>
      </c>
    </row>
    <row r="95" spans="1:16" x14ac:dyDescent="0.25">
      <c r="A95" s="5" t="s">
        <v>205</v>
      </c>
      <c r="B95" s="5" t="s">
        <v>206</v>
      </c>
      <c r="C95">
        <v>-20.3</v>
      </c>
      <c r="D95">
        <v>-13.28</v>
      </c>
      <c r="E95">
        <v>13.84</v>
      </c>
      <c r="F95">
        <v>4.7699999999999996</v>
      </c>
      <c r="G95">
        <v>-2.6</v>
      </c>
      <c r="H95">
        <v>-21.8</v>
      </c>
      <c r="I95">
        <v>11.69</v>
      </c>
      <c r="J95">
        <v>-1.28</v>
      </c>
      <c r="K95">
        <v>-48.6</v>
      </c>
      <c r="L95">
        <v>19.37</v>
      </c>
      <c r="M95">
        <v>103.4</v>
      </c>
      <c r="N95">
        <v>-72.14</v>
      </c>
      <c r="O95" t="s">
        <v>67</v>
      </c>
      <c r="P95" t="s">
        <v>67</v>
      </c>
    </row>
    <row r="96" spans="1:16" x14ac:dyDescent="0.25">
      <c r="A96" s="5" t="s">
        <v>207</v>
      </c>
      <c r="B96" s="5" t="s">
        <v>208</v>
      </c>
      <c r="C96">
        <v>-6.58</v>
      </c>
      <c r="D96">
        <v>1.78</v>
      </c>
      <c r="E96">
        <v>5.34</v>
      </c>
      <c r="F96">
        <v>-6.54</v>
      </c>
      <c r="G96">
        <v>-4.24</v>
      </c>
      <c r="H96">
        <v>-3.8</v>
      </c>
      <c r="I96">
        <v>-12.73</v>
      </c>
      <c r="J96">
        <v>-10.17</v>
      </c>
      <c r="K96">
        <v>24.72</v>
      </c>
      <c r="L96">
        <v>16.88</v>
      </c>
      <c r="M96" t="s">
        <v>67</v>
      </c>
      <c r="N96" t="s">
        <v>67</v>
      </c>
      <c r="O96" t="s">
        <v>67</v>
      </c>
      <c r="P96" t="s">
        <v>67</v>
      </c>
    </row>
    <row r="97" spans="1:17" x14ac:dyDescent="0.25">
      <c r="A97" s="5" t="s">
        <v>209</v>
      </c>
      <c r="B97" s="5" t="s">
        <v>210</v>
      </c>
      <c r="C97">
        <v>-3.51</v>
      </c>
      <c r="D97">
        <v>-3.81</v>
      </c>
      <c r="E97">
        <v>1.18</v>
      </c>
      <c r="F97">
        <v>-1.84</v>
      </c>
      <c r="G97">
        <v>-12.52</v>
      </c>
      <c r="H97">
        <v>-8.1199999999999992</v>
      </c>
      <c r="I97">
        <v>16.920000000000002</v>
      </c>
      <c r="J97">
        <v>0.15</v>
      </c>
      <c r="K97" t="s">
        <v>67</v>
      </c>
      <c r="L97" t="s">
        <v>67</v>
      </c>
      <c r="M97" t="s">
        <v>67</v>
      </c>
      <c r="N97" t="s">
        <v>67</v>
      </c>
      <c r="O97" t="s">
        <v>67</v>
      </c>
      <c r="P97" t="s">
        <v>67</v>
      </c>
    </row>
    <row r="98" spans="1:17" x14ac:dyDescent="0.25">
      <c r="A98" s="5" t="s">
        <v>211</v>
      </c>
      <c r="B98" s="5" t="s">
        <v>212</v>
      </c>
      <c r="C98">
        <v>-5.82</v>
      </c>
      <c r="D98">
        <v>6.55</v>
      </c>
      <c r="E98">
        <v>0.67</v>
      </c>
      <c r="F98" t="s">
        <v>67</v>
      </c>
      <c r="G98" t="s">
        <v>67</v>
      </c>
      <c r="H98" t="s">
        <v>67</v>
      </c>
      <c r="I98" t="s">
        <v>67</v>
      </c>
      <c r="J98" t="s">
        <v>67</v>
      </c>
      <c r="K98" t="s">
        <v>67</v>
      </c>
      <c r="L98" t="s">
        <v>67</v>
      </c>
      <c r="M98" t="s">
        <v>67</v>
      </c>
      <c r="N98" t="s">
        <v>67</v>
      </c>
      <c r="O98" t="s">
        <v>67</v>
      </c>
      <c r="P98" t="s">
        <v>67</v>
      </c>
    </row>
    <row r="99" spans="1:17" x14ac:dyDescent="0.25">
      <c r="A99" s="5" t="s">
        <v>213</v>
      </c>
      <c r="B99" s="5" t="s">
        <v>214</v>
      </c>
      <c r="C99">
        <v>204.4</v>
      </c>
      <c r="D99">
        <v>282.60000000000002</v>
      </c>
      <c r="E99">
        <v>248.2</v>
      </c>
      <c r="F99">
        <v>269.89999999999998</v>
      </c>
      <c r="G99">
        <v>253.9</v>
      </c>
      <c r="H99">
        <v>157.5</v>
      </c>
      <c r="I99">
        <v>139.80000000000001</v>
      </c>
      <c r="J99">
        <v>117.4</v>
      </c>
      <c r="K99">
        <v>242.2</v>
      </c>
      <c r="L99">
        <v>126.3</v>
      </c>
      <c r="M99">
        <v>122.7</v>
      </c>
      <c r="N99">
        <v>159.4</v>
      </c>
      <c r="O99">
        <v>181.4</v>
      </c>
      <c r="P99">
        <v>17.399999999999999</v>
      </c>
      <c r="Q99">
        <v>81.599999999999994</v>
      </c>
    </row>
  </sheetData>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W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8" width="10" customWidth="1"/>
    <col min="19" max="20" width="20" customWidth="1"/>
    <col min="21" max="23" width="10" customWidth="1"/>
  </cols>
  <sheetData>
    <row r="1" spans="1:23" ht="18.75" customHeight="1" x14ac:dyDescent="0.3">
      <c r="A1" s="1" t="s">
        <v>2126</v>
      </c>
      <c r="B1" s="2" t="s">
        <v>2127</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2128</v>
      </c>
      <c r="C4" s="5" t="s">
        <v>9</v>
      </c>
      <c r="D4" s="5"/>
      <c r="E4" t="s">
        <v>2129</v>
      </c>
      <c r="G4" t="s">
        <v>1178</v>
      </c>
      <c r="H4" t="s">
        <v>12</v>
      </c>
      <c r="J4" t="s">
        <v>2130</v>
      </c>
      <c r="L4" t="s">
        <v>2131</v>
      </c>
    </row>
    <row r="5" spans="1:23" x14ac:dyDescent="0.25">
      <c r="A5" s="5" t="s">
        <v>15</v>
      </c>
      <c r="B5" t="s">
        <v>2132</v>
      </c>
      <c r="C5" s="5" t="s">
        <v>17</v>
      </c>
      <c r="D5" s="5"/>
      <c r="E5" t="s">
        <v>2133</v>
      </c>
      <c r="G5" t="s">
        <v>629</v>
      </c>
      <c r="H5" t="s">
        <v>28</v>
      </c>
      <c r="J5" t="s">
        <v>2134</v>
      </c>
      <c r="L5" t="s">
        <v>2135</v>
      </c>
    </row>
    <row r="6" spans="1:23" x14ac:dyDescent="0.25">
      <c r="A6" s="5" t="s">
        <v>23</v>
      </c>
      <c r="B6" t="s">
        <v>67</v>
      </c>
      <c r="C6" s="5" t="s">
        <v>25</v>
      </c>
      <c r="D6" s="5"/>
      <c r="E6" t="s">
        <v>2136</v>
      </c>
      <c r="G6" t="s">
        <v>2137</v>
      </c>
      <c r="H6" t="s">
        <v>454</v>
      </c>
      <c r="J6" t="s">
        <v>21</v>
      </c>
      <c r="L6" t="s">
        <v>2138</v>
      </c>
    </row>
    <row r="7" spans="1:23" x14ac:dyDescent="0.25">
      <c r="A7" s="5" t="s">
        <v>29</v>
      </c>
      <c r="B7" t="s">
        <v>447</v>
      </c>
      <c r="C7" s="5" t="s">
        <v>31</v>
      </c>
      <c r="D7" s="5"/>
      <c r="E7" t="s">
        <v>2139</v>
      </c>
      <c r="G7" t="s">
        <v>346</v>
      </c>
      <c r="H7" t="s">
        <v>34</v>
      </c>
    </row>
    <row r="8" spans="1:23" x14ac:dyDescent="0.25">
      <c r="A8" s="5" t="s">
        <v>35</v>
      </c>
      <c r="B8" t="s">
        <v>36</v>
      </c>
      <c r="C8" s="5" t="s">
        <v>37</v>
      </c>
      <c r="D8" s="5"/>
      <c r="E8" t="s">
        <v>2140</v>
      </c>
    </row>
    <row r="9" spans="1:23" x14ac:dyDescent="0.25">
      <c r="A9" s="5" t="s">
        <v>41</v>
      </c>
      <c r="B9" t="s">
        <v>42</v>
      </c>
      <c r="C9" s="5" t="s">
        <v>43</v>
      </c>
      <c r="D9" s="5"/>
      <c r="E9" t="s">
        <v>2141</v>
      </c>
    </row>
    <row r="10" spans="1:23" x14ac:dyDescent="0.25">
      <c r="A10" s="5" t="s">
        <v>45</v>
      </c>
      <c r="B10" t="s">
        <v>2142</v>
      </c>
      <c r="C10" s="5" t="s">
        <v>47</v>
      </c>
      <c r="D10" s="5"/>
      <c r="E10" t="s">
        <v>2143</v>
      </c>
    </row>
    <row r="11" spans="1:23" x14ac:dyDescent="0.25">
      <c r="A11" s="5" t="s">
        <v>49</v>
      </c>
      <c r="B11" t="s">
        <v>2027</v>
      </c>
    </row>
    <row r="12" spans="1:23" x14ac:dyDescent="0.25">
      <c r="A12" s="5" t="s">
        <v>51</v>
      </c>
      <c r="B12" t="s">
        <v>52</v>
      </c>
    </row>
    <row r="13" spans="1:23" x14ac:dyDescent="0.25">
      <c r="A13" s="5" t="s">
        <v>53</v>
      </c>
      <c r="B13" t="s">
        <v>2144</v>
      </c>
    </row>
    <row r="14" spans="1:23" x14ac:dyDescent="0.25">
      <c r="A14" s="5" t="s">
        <v>55</v>
      </c>
      <c r="B14" t="s">
        <v>2145</v>
      </c>
    </row>
    <row r="15" spans="1:23" x14ac:dyDescent="0.25">
      <c r="A15" s="5" t="s">
        <v>57</v>
      </c>
      <c r="B15" t="s">
        <v>2146</v>
      </c>
    </row>
    <row r="16" spans="1:23" x14ac:dyDescent="0.25">
      <c r="A16" s="5" t="s">
        <v>59</v>
      </c>
      <c r="B16" t="s">
        <v>2147</v>
      </c>
    </row>
    <row r="17" spans="1:23" x14ac:dyDescent="0.25">
      <c r="A17" s="5" t="s">
        <v>61</v>
      </c>
      <c r="B17" t="s">
        <v>2148</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25852</v>
      </c>
      <c r="D20">
        <v>23882</v>
      </c>
      <c r="E20">
        <v>22631</v>
      </c>
      <c r="F20">
        <v>19908</v>
      </c>
      <c r="G20">
        <v>21097</v>
      </c>
      <c r="H20">
        <v>22099</v>
      </c>
      <c r="I20">
        <v>25693</v>
      </c>
      <c r="J20">
        <v>25528</v>
      </c>
      <c r="K20">
        <v>23282</v>
      </c>
      <c r="L20">
        <v>20159</v>
      </c>
      <c r="M20">
        <v>18198</v>
      </c>
      <c r="N20">
        <v>19103</v>
      </c>
      <c r="O20">
        <v>16452</v>
      </c>
      <c r="P20">
        <v>15508</v>
      </c>
      <c r="Q20">
        <v>13653</v>
      </c>
      <c r="R20">
        <v>11944</v>
      </c>
      <c r="S20">
        <v>10534</v>
      </c>
      <c r="T20">
        <v>12007</v>
      </c>
      <c r="U20">
        <v>12171</v>
      </c>
      <c r="V20">
        <v>9586</v>
      </c>
      <c r="W20">
        <v>5085</v>
      </c>
    </row>
    <row r="21" spans="1:23" x14ac:dyDescent="0.25">
      <c r="A21" s="5" t="s">
        <v>68</v>
      </c>
      <c r="B21" s="5" t="s">
        <v>69</v>
      </c>
      <c r="C21">
        <v>-790.4</v>
      </c>
      <c r="D21">
        <v>772.7</v>
      </c>
      <c r="E21">
        <v>764.9</v>
      </c>
      <c r="F21">
        <v>628.5</v>
      </c>
      <c r="G21">
        <v>575.4</v>
      </c>
      <c r="H21">
        <v>-75.3</v>
      </c>
      <c r="I21">
        <v>859.1</v>
      </c>
      <c r="J21">
        <v>595.1</v>
      </c>
      <c r="K21">
        <v>626.5</v>
      </c>
      <c r="L21">
        <v>715.3</v>
      </c>
      <c r="M21">
        <v>525.29999999999995</v>
      </c>
      <c r="N21">
        <v>310.5</v>
      </c>
      <c r="O21">
        <v>122.9</v>
      </c>
      <c r="P21">
        <v>221.8</v>
      </c>
      <c r="Q21">
        <v>280.2</v>
      </c>
      <c r="R21">
        <v>156.30000000000001</v>
      </c>
      <c r="S21">
        <v>120.9</v>
      </c>
      <c r="T21">
        <v>233.1</v>
      </c>
      <c r="U21">
        <v>-17.8</v>
      </c>
      <c r="V21">
        <v>-79.3</v>
      </c>
      <c r="W21">
        <v>110</v>
      </c>
    </row>
    <row r="22" spans="1:23" x14ac:dyDescent="0.25">
      <c r="A22" s="5" t="s">
        <v>70</v>
      </c>
      <c r="B22" s="5" t="s">
        <v>71</v>
      </c>
      <c r="C22">
        <v>162.9</v>
      </c>
      <c r="D22">
        <v>205.7</v>
      </c>
      <c r="E22">
        <v>58.7</v>
      </c>
      <c r="F22">
        <v>-7.8</v>
      </c>
      <c r="G22">
        <v>-52</v>
      </c>
      <c r="H22">
        <v>-101.8</v>
      </c>
      <c r="I22">
        <v>-59.3</v>
      </c>
      <c r="J22">
        <v>-48.7</v>
      </c>
      <c r="K22">
        <v>-753.5</v>
      </c>
      <c r="L22">
        <v>41.3</v>
      </c>
      <c r="M22">
        <v>75.2</v>
      </c>
      <c r="N22">
        <v>209.6</v>
      </c>
      <c r="O22">
        <v>378.4</v>
      </c>
      <c r="P22">
        <v>116.3</v>
      </c>
      <c r="Q22">
        <v>48.9</v>
      </c>
      <c r="R22">
        <v>31</v>
      </c>
      <c r="S22">
        <v>38.6</v>
      </c>
      <c r="T22">
        <v>-112.2</v>
      </c>
      <c r="U22">
        <v>96.2</v>
      </c>
      <c r="V22">
        <v>284.3</v>
      </c>
      <c r="W22">
        <v>191</v>
      </c>
    </row>
    <row r="23" spans="1:23" x14ac:dyDescent="0.25">
      <c r="A23" s="5" t="s">
        <v>72</v>
      </c>
      <c r="B23" s="5" t="s">
        <v>73</v>
      </c>
      <c r="C23">
        <v>-627.5</v>
      </c>
      <c r="D23">
        <v>978.4</v>
      </c>
      <c r="E23">
        <v>823.6</v>
      </c>
      <c r="F23">
        <v>620.70000000000005</v>
      </c>
      <c r="G23">
        <v>523.4</v>
      </c>
      <c r="H23">
        <v>-177.1</v>
      </c>
      <c r="I23">
        <v>799.8</v>
      </c>
      <c r="J23">
        <v>546.4</v>
      </c>
      <c r="K23">
        <v>-127</v>
      </c>
      <c r="L23">
        <v>756.6</v>
      </c>
      <c r="M23">
        <v>600.5</v>
      </c>
      <c r="N23">
        <v>520.1</v>
      </c>
      <c r="O23">
        <v>501.3</v>
      </c>
      <c r="P23">
        <v>338.1</v>
      </c>
      <c r="Q23">
        <v>329.1</v>
      </c>
      <c r="R23">
        <v>187.3</v>
      </c>
      <c r="S23">
        <v>159.5</v>
      </c>
      <c r="T23">
        <v>120.9</v>
      </c>
      <c r="U23">
        <v>78.400000000000006</v>
      </c>
      <c r="V23">
        <v>205</v>
      </c>
      <c r="W23">
        <v>301</v>
      </c>
    </row>
    <row r="24" spans="1:23" x14ac:dyDescent="0.25">
      <c r="A24" s="5" t="s">
        <v>74</v>
      </c>
      <c r="B24" s="5" t="s">
        <v>75</v>
      </c>
      <c r="C24">
        <v>-292.2</v>
      </c>
      <c r="D24">
        <v>259.89999999999998</v>
      </c>
      <c r="E24">
        <v>241.1</v>
      </c>
      <c r="F24">
        <v>187.2</v>
      </c>
      <c r="G24">
        <v>190.2</v>
      </c>
      <c r="H24">
        <v>-45.4</v>
      </c>
      <c r="I24">
        <v>254.5</v>
      </c>
      <c r="J24">
        <v>160.80000000000001</v>
      </c>
      <c r="K24">
        <v>40.9</v>
      </c>
      <c r="L24">
        <v>210.3</v>
      </c>
      <c r="M24">
        <v>192.3</v>
      </c>
      <c r="N24">
        <v>177.9</v>
      </c>
      <c r="O24">
        <v>160.30000000000001</v>
      </c>
      <c r="P24">
        <v>136.69999999999999</v>
      </c>
      <c r="Q24">
        <v>177.7</v>
      </c>
      <c r="R24">
        <v>106.2</v>
      </c>
      <c r="S24">
        <v>83</v>
      </c>
      <c r="T24">
        <v>30.7</v>
      </c>
      <c r="U24">
        <v>0.4</v>
      </c>
      <c r="V24">
        <v>78.099999999999994</v>
      </c>
      <c r="W24">
        <v>95.7</v>
      </c>
    </row>
    <row r="25" spans="1:23" x14ac:dyDescent="0.25">
      <c r="A25" s="5" t="s">
        <v>76</v>
      </c>
      <c r="B25" s="5" t="s">
        <v>77</v>
      </c>
      <c r="C25">
        <v>-335.2</v>
      </c>
      <c r="D25">
        <v>718.6</v>
      </c>
      <c r="E25">
        <v>582.5</v>
      </c>
      <c r="F25">
        <v>433.5</v>
      </c>
      <c r="G25">
        <v>333.2</v>
      </c>
      <c r="H25">
        <v>-131.80000000000001</v>
      </c>
      <c r="I25">
        <v>545.4</v>
      </c>
      <c r="J25">
        <v>385.6</v>
      </c>
      <c r="K25">
        <v>-167.9</v>
      </c>
      <c r="L25">
        <v>546.29999999999995</v>
      </c>
      <c r="M25">
        <v>408.2</v>
      </c>
      <c r="N25">
        <v>342.2</v>
      </c>
      <c r="O25">
        <v>341</v>
      </c>
      <c r="P25">
        <v>201.4</v>
      </c>
      <c r="Q25">
        <v>151.30000000000001</v>
      </c>
      <c r="R25">
        <v>81.099999999999994</v>
      </c>
      <c r="S25">
        <v>76.5</v>
      </c>
      <c r="T25">
        <v>90.3</v>
      </c>
      <c r="U25">
        <v>78</v>
      </c>
      <c r="V25">
        <v>127</v>
      </c>
      <c r="W25">
        <v>205.3</v>
      </c>
    </row>
    <row r="26" spans="1:23" x14ac:dyDescent="0.25">
      <c r="A26" s="5" t="s">
        <v>78</v>
      </c>
      <c r="B26" s="5" t="s">
        <v>79</v>
      </c>
      <c r="C26">
        <v>129</v>
      </c>
      <c r="D26">
        <v>-177.5</v>
      </c>
      <c r="E26">
        <v>-161.80000000000001</v>
      </c>
      <c r="F26">
        <v>-113</v>
      </c>
      <c r="G26">
        <v>-124.9</v>
      </c>
      <c r="H26">
        <v>-154.1</v>
      </c>
      <c r="I26">
        <v>-374.2</v>
      </c>
      <c r="J26">
        <v>-227.5</v>
      </c>
      <c r="K26">
        <v>7.6</v>
      </c>
      <c r="L26">
        <v>-258.2</v>
      </c>
      <c r="M26">
        <v>-212.9</v>
      </c>
      <c r="N26">
        <v>-167.1</v>
      </c>
      <c r="O26">
        <v>-200.3</v>
      </c>
      <c r="P26">
        <v>-112.3</v>
      </c>
      <c r="Q26">
        <v>-88.5</v>
      </c>
      <c r="R26">
        <v>-40</v>
      </c>
      <c r="S26">
        <v>-60.3</v>
      </c>
      <c r="T26">
        <v>-47</v>
      </c>
      <c r="U26">
        <v>-54.2</v>
      </c>
      <c r="V26">
        <v>-4</v>
      </c>
      <c r="W26">
        <v>-1.3</v>
      </c>
    </row>
    <row r="27" spans="1:23" x14ac:dyDescent="0.25">
      <c r="A27" s="5" t="s">
        <v>80</v>
      </c>
      <c r="B27" s="5" t="s">
        <v>81</v>
      </c>
      <c r="C27">
        <v>-206.2</v>
      </c>
      <c r="D27">
        <v>541.1</v>
      </c>
      <c r="E27">
        <v>420.7</v>
      </c>
      <c r="F27">
        <v>320.5</v>
      </c>
      <c r="G27">
        <v>208.3</v>
      </c>
      <c r="H27">
        <v>251.7</v>
      </c>
      <c r="I27">
        <v>171.2</v>
      </c>
      <c r="J27">
        <v>158.1</v>
      </c>
      <c r="K27">
        <v>-160.30000000000001</v>
      </c>
      <c r="L27">
        <v>288</v>
      </c>
      <c r="M27">
        <v>195.2</v>
      </c>
      <c r="N27">
        <v>175.1</v>
      </c>
      <c r="O27">
        <v>140.69999999999999</v>
      </c>
      <c r="P27">
        <v>89.1</v>
      </c>
      <c r="Q27">
        <v>62.8</v>
      </c>
      <c r="R27">
        <v>41.2</v>
      </c>
      <c r="S27">
        <v>16.2</v>
      </c>
      <c r="T27">
        <v>43.3</v>
      </c>
      <c r="U27">
        <v>23.9</v>
      </c>
      <c r="V27">
        <v>122.9</v>
      </c>
      <c r="W27">
        <v>204</v>
      </c>
    </row>
    <row r="28" spans="1:23" x14ac:dyDescent="0.25">
      <c r="A28" s="5" t="s">
        <v>82</v>
      </c>
      <c r="B28" s="5" t="s">
        <v>83</v>
      </c>
      <c r="C28">
        <v>11837</v>
      </c>
      <c r="D28">
        <v>9573</v>
      </c>
      <c r="E28">
        <v>9389</v>
      </c>
      <c r="F28">
        <v>9465</v>
      </c>
      <c r="G28">
        <v>9140</v>
      </c>
      <c r="H28">
        <v>11009</v>
      </c>
      <c r="I28">
        <v>10977</v>
      </c>
      <c r="J28">
        <v>12124</v>
      </c>
      <c r="K28">
        <v>10582</v>
      </c>
      <c r="L28">
        <v>9118</v>
      </c>
      <c r="M28">
        <v>7396</v>
      </c>
      <c r="N28">
        <v>7701</v>
      </c>
      <c r="O28">
        <v>6399</v>
      </c>
      <c r="P28">
        <v>5943</v>
      </c>
      <c r="Q28">
        <v>5681</v>
      </c>
      <c r="R28">
        <v>4812</v>
      </c>
      <c r="S28">
        <v>5044</v>
      </c>
      <c r="T28">
        <v>4901</v>
      </c>
      <c r="U28">
        <v>5326</v>
      </c>
      <c r="V28">
        <v>3905</v>
      </c>
      <c r="W28">
        <v>3675</v>
      </c>
    </row>
    <row r="29" spans="1:23" x14ac:dyDescent="0.25">
      <c r="A29" s="5" t="s">
        <v>84</v>
      </c>
      <c r="B29" s="5" t="s">
        <v>85</v>
      </c>
      <c r="C29">
        <v>5344</v>
      </c>
      <c r="D29">
        <v>4761</v>
      </c>
      <c r="E29">
        <v>3805</v>
      </c>
      <c r="F29">
        <v>4293</v>
      </c>
      <c r="G29">
        <v>3960</v>
      </c>
      <c r="H29">
        <v>3945</v>
      </c>
      <c r="I29">
        <v>3655</v>
      </c>
      <c r="J29">
        <v>4580</v>
      </c>
      <c r="K29">
        <v>4939</v>
      </c>
      <c r="L29">
        <v>5608</v>
      </c>
      <c r="M29">
        <v>4921</v>
      </c>
      <c r="N29">
        <v>4194</v>
      </c>
      <c r="O29">
        <v>4088</v>
      </c>
      <c r="P29">
        <v>2229</v>
      </c>
      <c r="Q29">
        <v>2270</v>
      </c>
      <c r="R29">
        <v>2200</v>
      </c>
      <c r="S29">
        <v>2040</v>
      </c>
      <c r="T29">
        <v>2233</v>
      </c>
      <c r="U29">
        <v>2218</v>
      </c>
      <c r="V29">
        <v>2372</v>
      </c>
      <c r="W29">
        <v>1974</v>
      </c>
    </row>
    <row r="30" spans="1:23" x14ac:dyDescent="0.25">
      <c r="A30" s="5" t="s">
        <v>86</v>
      </c>
      <c r="B30" s="5" t="s">
        <v>87</v>
      </c>
      <c r="C30">
        <v>17902</v>
      </c>
      <c r="D30">
        <v>14448</v>
      </c>
      <c r="E30">
        <v>13349</v>
      </c>
      <c r="F30">
        <v>14050</v>
      </c>
      <c r="G30">
        <v>13270</v>
      </c>
      <c r="H30">
        <v>15219</v>
      </c>
      <c r="I30">
        <v>14757</v>
      </c>
      <c r="J30">
        <v>16962</v>
      </c>
      <c r="K30">
        <v>15796</v>
      </c>
      <c r="L30">
        <v>14986</v>
      </c>
      <c r="M30">
        <v>12550</v>
      </c>
      <c r="N30">
        <v>12099</v>
      </c>
      <c r="O30">
        <v>10657</v>
      </c>
      <c r="P30">
        <v>8356</v>
      </c>
      <c r="Q30">
        <v>8096</v>
      </c>
      <c r="R30">
        <v>7285</v>
      </c>
      <c r="S30">
        <v>7399</v>
      </c>
      <c r="T30">
        <v>7611</v>
      </c>
      <c r="U30">
        <v>8016</v>
      </c>
      <c r="V30">
        <v>6569</v>
      </c>
      <c r="W30">
        <v>5983</v>
      </c>
    </row>
    <row r="31" spans="1:23" x14ac:dyDescent="0.25">
      <c r="A31" s="5" t="s">
        <v>88</v>
      </c>
      <c r="B31" s="5" t="s">
        <v>89</v>
      </c>
      <c r="C31">
        <v>12048</v>
      </c>
      <c r="D31">
        <v>9003</v>
      </c>
      <c r="E31">
        <v>7852</v>
      </c>
      <c r="F31">
        <v>8896</v>
      </c>
      <c r="G31">
        <v>6867</v>
      </c>
      <c r="H31">
        <v>8126</v>
      </c>
      <c r="I31">
        <v>7847</v>
      </c>
      <c r="J31">
        <v>8980</v>
      </c>
      <c r="K31">
        <v>8486</v>
      </c>
      <c r="L31">
        <v>7349</v>
      </c>
      <c r="M31">
        <v>6485</v>
      </c>
      <c r="N31">
        <v>6812</v>
      </c>
      <c r="O31">
        <v>5825</v>
      </c>
      <c r="P31">
        <v>4926</v>
      </c>
      <c r="Q31">
        <v>4567</v>
      </c>
      <c r="R31" t="s">
        <v>67</v>
      </c>
      <c r="S31" t="s">
        <v>67</v>
      </c>
      <c r="T31" t="s">
        <v>67</v>
      </c>
      <c r="U31" t="s">
        <v>67</v>
      </c>
      <c r="V31" t="s">
        <v>67</v>
      </c>
      <c r="W31" t="s">
        <v>67</v>
      </c>
    </row>
    <row r="32" spans="1:23" x14ac:dyDescent="0.25">
      <c r="A32" s="5" t="s">
        <v>90</v>
      </c>
      <c r="B32" s="5" t="s">
        <v>91</v>
      </c>
      <c r="C32">
        <v>4269</v>
      </c>
      <c r="D32">
        <v>2980</v>
      </c>
      <c r="E32">
        <v>2963</v>
      </c>
      <c r="F32">
        <v>2569</v>
      </c>
      <c r="G32">
        <v>3256</v>
      </c>
      <c r="H32">
        <v>3982</v>
      </c>
      <c r="I32">
        <v>3617</v>
      </c>
      <c r="J32">
        <v>3739</v>
      </c>
      <c r="K32">
        <v>3199</v>
      </c>
      <c r="L32">
        <v>3373</v>
      </c>
      <c r="M32">
        <v>2753</v>
      </c>
      <c r="N32">
        <v>2426</v>
      </c>
      <c r="O32">
        <v>1831</v>
      </c>
      <c r="P32">
        <v>1084</v>
      </c>
      <c r="Q32">
        <v>1238</v>
      </c>
      <c r="R32" t="s">
        <v>67</v>
      </c>
      <c r="S32" t="s">
        <v>67</v>
      </c>
      <c r="T32" t="s">
        <v>67</v>
      </c>
      <c r="U32" t="s">
        <v>67</v>
      </c>
      <c r="V32" t="s">
        <v>67</v>
      </c>
      <c r="W32" t="s">
        <v>67</v>
      </c>
    </row>
    <row r="33" spans="1:23" x14ac:dyDescent="0.25">
      <c r="A33" s="5" t="s">
        <v>92</v>
      </c>
      <c r="B33" s="5" t="s">
        <v>93</v>
      </c>
      <c r="C33">
        <v>16317</v>
      </c>
      <c r="D33">
        <v>11982</v>
      </c>
      <c r="E33">
        <v>10815</v>
      </c>
      <c r="F33">
        <v>11465</v>
      </c>
      <c r="G33">
        <v>10123</v>
      </c>
      <c r="H33">
        <v>12108</v>
      </c>
      <c r="I33">
        <v>11463</v>
      </c>
      <c r="J33">
        <v>12719</v>
      </c>
      <c r="K33">
        <v>11686</v>
      </c>
      <c r="L33">
        <v>10722</v>
      </c>
      <c r="M33">
        <v>9238</v>
      </c>
      <c r="N33">
        <v>9238</v>
      </c>
      <c r="O33">
        <v>7656</v>
      </c>
      <c r="P33">
        <v>6010</v>
      </c>
      <c r="Q33">
        <v>5805</v>
      </c>
      <c r="R33">
        <v>5381</v>
      </c>
      <c r="S33">
        <v>5424</v>
      </c>
      <c r="T33">
        <v>5671</v>
      </c>
      <c r="U33">
        <v>5840</v>
      </c>
      <c r="V33">
        <v>4667</v>
      </c>
      <c r="W33">
        <v>3949</v>
      </c>
    </row>
    <row r="34" spans="1:23" x14ac:dyDescent="0.25">
      <c r="A34" s="5" t="s">
        <v>78</v>
      </c>
      <c r="B34" s="5" t="s">
        <v>79</v>
      </c>
      <c r="C34">
        <v>309.2</v>
      </c>
      <c r="D34">
        <v>559.4</v>
      </c>
      <c r="E34">
        <v>746</v>
      </c>
      <c r="F34">
        <v>761.2</v>
      </c>
      <c r="G34">
        <v>1003</v>
      </c>
      <c r="H34">
        <v>933.1</v>
      </c>
      <c r="I34">
        <v>1028</v>
      </c>
      <c r="J34">
        <v>1603</v>
      </c>
      <c r="K34">
        <v>1512</v>
      </c>
      <c r="L34">
        <v>1299</v>
      </c>
      <c r="M34">
        <v>1102</v>
      </c>
      <c r="N34">
        <v>895.2</v>
      </c>
      <c r="O34">
        <v>703.1</v>
      </c>
      <c r="P34">
        <v>538</v>
      </c>
      <c r="Q34">
        <v>537.20000000000005</v>
      </c>
      <c r="R34">
        <v>356</v>
      </c>
      <c r="S34">
        <v>387</v>
      </c>
      <c r="T34">
        <v>367.9</v>
      </c>
      <c r="U34">
        <v>364.9</v>
      </c>
      <c r="V34">
        <v>125.1</v>
      </c>
      <c r="W34">
        <v>68.5</v>
      </c>
    </row>
    <row r="35" spans="1:23" x14ac:dyDescent="0.25">
      <c r="A35" s="5" t="s">
        <v>94</v>
      </c>
      <c r="B35" s="5" t="s">
        <v>95</v>
      </c>
      <c r="C35">
        <v>1276</v>
      </c>
      <c r="D35">
        <v>1906</v>
      </c>
      <c r="E35">
        <v>1788</v>
      </c>
      <c r="F35">
        <v>1824</v>
      </c>
      <c r="G35">
        <v>2144</v>
      </c>
      <c r="H35">
        <v>2178</v>
      </c>
      <c r="I35">
        <v>2266</v>
      </c>
      <c r="J35">
        <v>2640</v>
      </c>
      <c r="K35">
        <v>2598</v>
      </c>
      <c r="L35">
        <v>2966</v>
      </c>
      <c r="M35">
        <v>2210</v>
      </c>
      <c r="N35">
        <v>1966</v>
      </c>
      <c r="O35">
        <v>2298</v>
      </c>
      <c r="P35">
        <v>1808</v>
      </c>
      <c r="Q35">
        <v>1753</v>
      </c>
      <c r="R35">
        <v>1549</v>
      </c>
      <c r="S35">
        <v>1588</v>
      </c>
      <c r="T35">
        <v>1573</v>
      </c>
      <c r="U35">
        <v>1811</v>
      </c>
      <c r="V35">
        <v>1777</v>
      </c>
      <c r="W35">
        <v>1966</v>
      </c>
    </row>
    <row r="36" spans="1:23" x14ac:dyDescent="0.25">
      <c r="A36" s="5" t="s">
        <v>96</v>
      </c>
      <c r="B36" s="5" t="s">
        <v>97</v>
      </c>
      <c r="C36">
        <v>17902</v>
      </c>
      <c r="D36">
        <v>14448</v>
      </c>
      <c r="E36">
        <v>13349</v>
      </c>
      <c r="F36">
        <v>14050</v>
      </c>
      <c r="G36">
        <v>13270</v>
      </c>
      <c r="H36">
        <v>15219</v>
      </c>
      <c r="I36">
        <v>14757</v>
      </c>
      <c r="J36">
        <v>16962</v>
      </c>
      <c r="K36">
        <v>15796</v>
      </c>
      <c r="L36">
        <v>14986</v>
      </c>
      <c r="M36">
        <v>12550</v>
      </c>
      <c r="N36">
        <v>12099</v>
      </c>
      <c r="O36">
        <v>10657</v>
      </c>
      <c r="P36">
        <v>8356</v>
      </c>
      <c r="Q36">
        <v>8096</v>
      </c>
      <c r="R36">
        <v>7285</v>
      </c>
      <c r="S36">
        <v>7399</v>
      </c>
      <c r="T36">
        <v>7611</v>
      </c>
      <c r="U36">
        <v>8016</v>
      </c>
      <c r="V36">
        <v>6569</v>
      </c>
      <c r="W36">
        <v>5983</v>
      </c>
    </row>
    <row r="37" spans="1:23" x14ac:dyDescent="0.25">
      <c r="A37" s="5" t="s">
        <v>98</v>
      </c>
      <c r="B37" s="5" t="s">
        <v>99</v>
      </c>
      <c r="C37">
        <v>70.650000000000006</v>
      </c>
      <c r="D37">
        <v>70.650000000000006</v>
      </c>
      <c r="E37">
        <v>64.3</v>
      </c>
      <c r="F37">
        <v>64.3</v>
      </c>
      <c r="G37">
        <v>69.3</v>
      </c>
      <c r="H37">
        <v>69.3</v>
      </c>
      <c r="I37">
        <v>77</v>
      </c>
      <c r="J37">
        <v>77</v>
      </c>
      <c r="K37">
        <v>77</v>
      </c>
      <c r="L37">
        <v>77</v>
      </c>
      <c r="M37">
        <v>70</v>
      </c>
      <c r="N37">
        <v>70</v>
      </c>
      <c r="O37">
        <v>70</v>
      </c>
      <c r="P37">
        <v>70</v>
      </c>
      <c r="Q37">
        <v>70</v>
      </c>
      <c r="R37">
        <v>70</v>
      </c>
      <c r="S37">
        <v>70</v>
      </c>
      <c r="T37">
        <v>70</v>
      </c>
      <c r="U37">
        <v>70</v>
      </c>
      <c r="V37">
        <v>70</v>
      </c>
      <c r="W37">
        <v>70</v>
      </c>
    </row>
    <row r="38" spans="1:23" x14ac:dyDescent="0.25">
      <c r="A38" s="5" t="s">
        <v>100</v>
      </c>
      <c r="B38" s="5" t="s">
        <v>101</v>
      </c>
      <c r="C38">
        <v>180.86</v>
      </c>
      <c r="D38">
        <v>180.86</v>
      </c>
      <c r="E38">
        <v>164.61</v>
      </c>
      <c r="F38">
        <v>164.61</v>
      </c>
      <c r="G38">
        <v>177.43</v>
      </c>
      <c r="H38">
        <v>177.43</v>
      </c>
      <c r="I38">
        <v>197.12</v>
      </c>
      <c r="J38">
        <v>197.1</v>
      </c>
      <c r="K38">
        <v>197.1</v>
      </c>
      <c r="L38">
        <v>197.1</v>
      </c>
      <c r="M38">
        <v>179.2</v>
      </c>
      <c r="N38">
        <v>179.2</v>
      </c>
      <c r="O38">
        <v>179.2</v>
      </c>
      <c r="P38">
        <v>179.2</v>
      </c>
      <c r="Q38">
        <v>179.2</v>
      </c>
      <c r="R38">
        <v>179.2</v>
      </c>
      <c r="S38">
        <v>179.2</v>
      </c>
      <c r="T38">
        <v>179.2</v>
      </c>
      <c r="U38">
        <v>179.2</v>
      </c>
      <c r="V38">
        <v>179.2</v>
      </c>
      <c r="W38">
        <v>179.2</v>
      </c>
    </row>
    <row r="39" spans="1:23" x14ac:dyDescent="0.25">
      <c r="A39" s="5" t="s">
        <v>102</v>
      </c>
      <c r="B39" s="5" t="s">
        <v>103</v>
      </c>
      <c r="C39">
        <v>-8.8800000000000008</v>
      </c>
      <c r="D39">
        <v>13.85</v>
      </c>
      <c r="E39">
        <v>12.81</v>
      </c>
      <c r="F39">
        <v>9.65</v>
      </c>
      <c r="G39">
        <v>7.55</v>
      </c>
      <c r="H39">
        <v>-2.56</v>
      </c>
      <c r="I39">
        <v>10.39</v>
      </c>
      <c r="J39">
        <v>7.1</v>
      </c>
      <c r="K39">
        <v>-1.65</v>
      </c>
      <c r="L39">
        <v>9.83</v>
      </c>
      <c r="M39">
        <v>8.58</v>
      </c>
      <c r="N39">
        <v>7.43</v>
      </c>
      <c r="O39">
        <v>7.16</v>
      </c>
      <c r="P39">
        <v>4.83</v>
      </c>
      <c r="Q39">
        <v>4.7</v>
      </c>
      <c r="R39">
        <v>2.68</v>
      </c>
      <c r="S39">
        <v>2.2799999999999998</v>
      </c>
      <c r="T39">
        <v>1.73</v>
      </c>
      <c r="U39">
        <v>1.1200000000000001</v>
      </c>
      <c r="V39">
        <v>2.93</v>
      </c>
      <c r="W39">
        <v>4.3</v>
      </c>
    </row>
    <row r="40" spans="1:23" x14ac:dyDescent="0.25">
      <c r="A40" s="5" t="s">
        <v>104</v>
      </c>
      <c r="B40" s="5" t="s">
        <v>105</v>
      </c>
      <c r="C40">
        <v>-2.92</v>
      </c>
      <c r="D40">
        <v>8.27</v>
      </c>
      <c r="E40">
        <v>6.55</v>
      </c>
      <c r="F40">
        <v>4.9800000000000004</v>
      </c>
      <c r="G40">
        <v>3.11</v>
      </c>
      <c r="H40">
        <v>3.64</v>
      </c>
      <c r="I40">
        <v>2.37</v>
      </c>
      <c r="J40">
        <v>2.15</v>
      </c>
      <c r="K40">
        <v>-2.1800000000000002</v>
      </c>
      <c r="L40">
        <v>4.3099999999999996</v>
      </c>
      <c r="M40">
        <v>2.88</v>
      </c>
      <c r="N40">
        <v>2.52</v>
      </c>
      <c r="O40">
        <v>2.0699999999999998</v>
      </c>
      <c r="P40">
        <v>1.37</v>
      </c>
      <c r="Q40">
        <v>0.99</v>
      </c>
      <c r="R40">
        <v>0.65</v>
      </c>
      <c r="S40">
        <v>0.26</v>
      </c>
      <c r="T40">
        <v>0.69</v>
      </c>
      <c r="U40">
        <v>0.38</v>
      </c>
      <c r="V40">
        <v>1.9</v>
      </c>
      <c r="W40">
        <v>2.91</v>
      </c>
    </row>
    <row r="41" spans="1:23" x14ac:dyDescent="0.25">
      <c r="A41" s="5" t="s">
        <v>106</v>
      </c>
      <c r="B41" s="5" t="s">
        <v>107</v>
      </c>
      <c r="C41">
        <v>-2.92</v>
      </c>
      <c r="D41">
        <v>8.27</v>
      </c>
      <c r="E41">
        <v>6.55</v>
      </c>
      <c r="F41">
        <v>4.9800000000000004</v>
      </c>
      <c r="G41">
        <v>3.11</v>
      </c>
      <c r="H41">
        <v>3.64</v>
      </c>
      <c r="I41">
        <v>2.37</v>
      </c>
      <c r="J41">
        <v>2.15</v>
      </c>
      <c r="K41">
        <v>-2.1800000000000002</v>
      </c>
      <c r="L41">
        <v>4.3099999999999996</v>
      </c>
      <c r="M41">
        <v>2.88</v>
      </c>
      <c r="N41">
        <v>2.52</v>
      </c>
      <c r="O41">
        <v>2.0699999999999998</v>
      </c>
      <c r="P41">
        <v>1.37</v>
      </c>
      <c r="Q41">
        <v>0.99</v>
      </c>
      <c r="R41">
        <v>0.65</v>
      </c>
      <c r="S41">
        <v>0.26</v>
      </c>
      <c r="T41">
        <v>0.69</v>
      </c>
      <c r="U41">
        <v>0.38</v>
      </c>
      <c r="V41">
        <v>1.9</v>
      </c>
      <c r="W41">
        <v>2.91</v>
      </c>
    </row>
    <row r="42" spans="1:23" x14ac:dyDescent="0.25">
      <c r="A42" s="5" t="s">
        <v>108</v>
      </c>
      <c r="B42" s="5" t="s">
        <v>109</v>
      </c>
      <c r="C42">
        <v>5.8</v>
      </c>
      <c r="D42">
        <v>4.9800000000000004</v>
      </c>
      <c r="E42">
        <v>3.38</v>
      </c>
      <c r="F42">
        <v>2.6</v>
      </c>
      <c r="G42">
        <v>2</v>
      </c>
      <c r="H42">
        <v>1.9</v>
      </c>
      <c r="I42">
        <v>1.5</v>
      </c>
      <c r="J42">
        <v>1</v>
      </c>
      <c r="K42" t="s">
        <v>67</v>
      </c>
      <c r="L42">
        <v>2</v>
      </c>
      <c r="M42">
        <v>1.5</v>
      </c>
      <c r="N42">
        <v>1.4</v>
      </c>
      <c r="O42">
        <v>1.3</v>
      </c>
      <c r="P42">
        <v>1.1000000000000001</v>
      </c>
      <c r="Q42">
        <v>0.9</v>
      </c>
      <c r="R42">
        <v>0.75</v>
      </c>
      <c r="S42">
        <v>0.65</v>
      </c>
      <c r="T42">
        <v>0.55000000000000004</v>
      </c>
      <c r="U42">
        <v>0.5</v>
      </c>
      <c r="V42">
        <v>0.85</v>
      </c>
      <c r="W42">
        <v>0.85</v>
      </c>
    </row>
    <row r="43" spans="1:23" x14ac:dyDescent="0.25">
      <c r="A43" s="5" t="s">
        <v>110</v>
      </c>
      <c r="B43" s="5" t="s">
        <v>111</v>
      </c>
      <c r="C43">
        <v>408000000</v>
      </c>
      <c r="D43">
        <v>352</v>
      </c>
      <c r="E43">
        <v>217</v>
      </c>
      <c r="F43">
        <v>167</v>
      </c>
      <c r="G43">
        <v>139</v>
      </c>
      <c r="H43">
        <v>132</v>
      </c>
      <c r="I43">
        <v>115.5</v>
      </c>
      <c r="J43">
        <v>77</v>
      </c>
      <c r="K43" t="s">
        <v>67</v>
      </c>
      <c r="L43">
        <v>154</v>
      </c>
      <c r="M43">
        <v>105</v>
      </c>
      <c r="N43">
        <v>98</v>
      </c>
      <c r="O43">
        <v>91</v>
      </c>
      <c r="P43">
        <v>77</v>
      </c>
      <c r="Q43">
        <v>63</v>
      </c>
      <c r="R43">
        <v>52.5</v>
      </c>
      <c r="S43">
        <v>46</v>
      </c>
      <c r="T43">
        <v>39</v>
      </c>
      <c r="U43">
        <v>35</v>
      </c>
      <c r="V43">
        <v>60</v>
      </c>
      <c r="W43">
        <v>60</v>
      </c>
    </row>
    <row r="44" spans="1:23" x14ac:dyDescent="0.25">
      <c r="A44" s="5" t="s">
        <v>65</v>
      </c>
      <c r="B44" s="5" t="s">
        <v>66</v>
      </c>
      <c r="C44">
        <v>365.92</v>
      </c>
      <c r="D44">
        <v>338.04</v>
      </c>
      <c r="E44">
        <v>351.96</v>
      </c>
      <c r="F44">
        <v>309.62</v>
      </c>
      <c r="G44">
        <v>304.42</v>
      </c>
      <c r="H44">
        <v>318.89</v>
      </c>
      <c r="I44">
        <v>333.68</v>
      </c>
      <c r="J44">
        <v>331.53</v>
      </c>
      <c r="K44">
        <v>302.37</v>
      </c>
      <c r="L44">
        <v>261.81</v>
      </c>
      <c r="M44">
        <v>259.98</v>
      </c>
      <c r="N44">
        <v>272.89999999999998</v>
      </c>
      <c r="O44">
        <v>235.03</v>
      </c>
      <c r="P44">
        <v>221.54</v>
      </c>
      <c r="Q44">
        <v>195.05</v>
      </c>
      <c r="R44">
        <v>170.62</v>
      </c>
      <c r="S44">
        <v>150.49</v>
      </c>
      <c r="T44">
        <v>171.53</v>
      </c>
      <c r="U44">
        <v>173.87</v>
      </c>
      <c r="V44">
        <v>136.94</v>
      </c>
      <c r="W44">
        <v>72.650000000000006</v>
      </c>
    </row>
    <row r="45" spans="1:23" x14ac:dyDescent="0.25">
      <c r="A45" s="5" t="s">
        <v>112</v>
      </c>
      <c r="B45" s="5" t="s">
        <v>113</v>
      </c>
      <c r="C45">
        <v>22.43</v>
      </c>
      <c r="D45">
        <v>34.9</v>
      </c>
      <c r="E45">
        <v>39.409999999999997</v>
      </c>
      <c r="F45">
        <v>40.21</v>
      </c>
      <c r="G45">
        <v>45.41</v>
      </c>
      <c r="H45">
        <v>44.9</v>
      </c>
      <c r="I45">
        <v>29.42</v>
      </c>
      <c r="J45">
        <v>34.29</v>
      </c>
      <c r="K45">
        <v>33.75</v>
      </c>
      <c r="L45">
        <v>38.51</v>
      </c>
      <c r="M45">
        <v>31.57</v>
      </c>
      <c r="N45">
        <v>28.09</v>
      </c>
      <c r="O45">
        <v>32.82</v>
      </c>
      <c r="P45">
        <v>25.82</v>
      </c>
      <c r="Q45">
        <v>25.04</v>
      </c>
      <c r="R45">
        <v>22.12</v>
      </c>
      <c r="S45">
        <v>22.69</v>
      </c>
      <c r="T45">
        <v>22.46</v>
      </c>
      <c r="U45">
        <v>25.87</v>
      </c>
      <c r="V45">
        <v>25.39</v>
      </c>
      <c r="W45">
        <v>28.08</v>
      </c>
    </row>
    <row r="46" spans="1:23" x14ac:dyDescent="0.25">
      <c r="A46" s="5" t="s">
        <v>114</v>
      </c>
      <c r="B46" s="5" t="s">
        <v>115</v>
      </c>
      <c r="C46">
        <v>22.67</v>
      </c>
      <c r="D46">
        <v>19.46</v>
      </c>
      <c r="E46">
        <v>21.34</v>
      </c>
      <c r="F46">
        <v>18.25</v>
      </c>
      <c r="G46">
        <v>16.38</v>
      </c>
      <c r="H46">
        <v>10.91</v>
      </c>
      <c r="I46">
        <v>2.69</v>
      </c>
      <c r="J46">
        <v>13.06</v>
      </c>
      <c r="K46">
        <v>13.32</v>
      </c>
      <c r="L46">
        <v>13.45</v>
      </c>
      <c r="M46">
        <v>13.56</v>
      </c>
      <c r="N46">
        <v>3.8</v>
      </c>
      <c r="O46">
        <v>8.6999999999999993</v>
      </c>
      <c r="P46">
        <v>12.95</v>
      </c>
      <c r="Q46">
        <v>9.08</v>
      </c>
      <c r="R46">
        <v>4.4400000000000004</v>
      </c>
      <c r="S46">
        <v>4.97</v>
      </c>
      <c r="T46">
        <v>7.19</v>
      </c>
      <c r="U46">
        <v>3.33</v>
      </c>
      <c r="V46">
        <v>-2.83</v>
      </c>
      <c r="W46">
        <v>3.66</v>
      </c>
    </row>
    <row r="47" spans="1:23" x14ac:dyDescent="0.25">
      <c r="A47" s="5" t="s">
        <v>116</v>
      </c>
      <c r="B47" s="5" t="s">
        <v>117</v>
      </c>
      <c r="C47">
        <v>253.38</v>
      </c>
      <c r="D47">
        <v>204.5</v>
      </c>
      <c r="E47">
        <v>207.6</v>
      </c>
      <c r="F47">
        <v>218.51</v>
      </c>
      <c r="G47">
        <v>191.49</v>
      </c>
      <c r="H47">
        <v>219.61</v>
      </c>
      <c r="I47">
        <v>191.65</v>
      </c>
      <c r="J47">
        <v>220.29</v>
      </c>
      <c r="K47">
        <v>205.14</v>
      </c>
      <c r="L47">
        <v>194.62</v>
      </c>
      <c r="M47">
        <v>179.29</v>
      </c>
      <c r="N47">
        <v>172.85</v>
      </c>
      <c r="O47">
        <v>152.24</v>
      </c>
      <c r="P47">
        <v>119.36</v>
      </c>
      <c r="Q47">
        <v>115.65</v>
      </c>
      <c r="R47">
        <v>104.08</v>
      </c>
      <c r="S47">
        <v>105.7</v>
      </c>
      <c r="T47">
        <v>108.73</v>
      </c>
      <c r="U47">
        <v>114.51</v>
      </c>
      <c r="V47">
        <v>93.85</v>
      </c>
      <c r="W47" t="s">
        <v>67</v>
      </c>
    </row>
    <row r="48" spans="1:23" x14ac:dyDescent="0.25">
      <c r="A48" s="5" t="s">
        <v>118</v>
      </c>
      <c r="B48" s="5" t="s">
        <v>119</v>
      </c>
      <c r="C48">
        <v>53262</v>
      </c>
      <c r="D48">
        <v>55777</v>
      </c>
      <c r="E48">
        <v>53890</v>
      </c>
      <c r="F48">
        <v>51490</v>
      </c>
      <c r="G48">
        <v>47129</v>
      </c>
      <c r="H48">
        <v>68426</v>
      </c>
      <c r="I48">
        <v>66178</v>
      </c>
      <c r="J48">
        <v>70657</v>
      </c>
      <c r="K48">
        <v>75449</v>
      </c>
      <c r="L48">
        <v>70657</v>
      </c>
      <c r="M48">
        <v>66178</v>
      </c>
      <c r="N48">
        <v>64527</v>
      </c>
      <c r="O48">
        <v>52449</v>
      </c>
      <c r="P48">
        <v>46847</v>
      </c>
      <c r="Q48">
        <v>41469</v>
      </c>
      <c r="R48">
        <v>36409</v>
      </c>
      <c r="S48">
        <v>34039</v>
      </c>
      <c r="T48">
        <v>33100</v>
      </c>
      <c r="U48">
        <v>36962</v>
      </c>
      <c r="V48">
        <v>41004</v>
      </c>
      <c r="W48">
        <v>37345</v>
      </c>
    </row>
    <row r="49" spans="1:23" x14ac:dyDescent="0.25">
      <c r="A49" s="5" t="s">
        <v>120</v>
      </c>
      <c r="B49" s="5" t="s">
        <v>121</v>
      </c>
      <c r="C49">
        <v>4389</v>
      </c>
      <c r="D49">
        <v>4168</v>
      </c>
      <c r="E49">
        <v>4120</v>
      </c>
      <c r="F49">
        <v>3285</v>
      </c>
      <c r="G49">
        <v>3656</v>
      </c>
      <c r="H49">
        <v>4416</v>
      </c>
      <c r="I49">
        <v>3501</v>
      </c>
      <c r="J49">
        <v>4081</v>
      </c>
      <c r="K49">
        <v>4864</v>
      </c>
      <c r="L49">
        <v>4081</v>
      </c>
      <c r="M49">
        <v>3501</v>
      </c>
      <c r="N49">
        <v>3266</v>
      </c>
      <c r="O49">
        <v>2807</v>
      </c>
      <c r="P49">
        <v>2584</v>
      </c>
      <c r="Q49">
        <v>2161</v>
      </c>
      <c r="R49">
        <v>1835</v>
      </c>
      <c r="S49">
        <v>1579</v>
      </c>
      <c r="T49">
        <v>1677</v>
      </c>
      <c r="U49">
        <v>1639</v>
      </c>
      <c r="V49">
        <v>1175</v>
      </c>
      <c r="W49">
        <v>916</v>
      </c>
    </row>
    <row r="50" spans="1:23" x14ac:dyDescent="0.25">
      <c r="A50" s="5" t="s">
        <v>122</v>
      </c>
      <c r="B50" s="5" t="s">
        <v>123</v>
      </c>
      <c r="C50">
        <v>82398</v>
      </c>
      <c r="D50">
        <v>74728</v>
      </c>
      <c r="E50">
        <v>76452</v>
      </c>
      <c r="F50">
        <v>63799</v>
      </c>
      <c r="G50">
        <v>77568</v>
      </c>
      <c r="H50">
        <v>64534</v>
      </c>
      <c r="I50">
        <v>52903</v>
      </c>
      <c r="J50">
        <v>57758</v>
      </c>
      <c r="K50">
        <v>64467</v>
      </c>
      <c r="L50">
        <v>57758</v>
      </c>
      <c r="M50">
        <v>52903</v>
      </c>
      <c r="N50">
        <v>50611</v>
      </c>
      <c r="O50">
        <v>53515</v>
      </c>
      <c r="P50">
        <v>55156</v>
      </c>
      <c r="Q50">
        <v>52121</v>
      </c>
      <c r="R50">
        <v>50389</v>
      </c>
      <c r="S50">
        <v>46388</v>
      </c>
      <c r="T50">
        <v>50665</v>
      </c>
      <c r="U50">
        <v>44343</v>
      </c>
      <c r="V50">
        <v>28656</v>
      </c>
      <c r="W50" t="s">
        <v>67</v>
      </c>
    </row>
    <row r="51" spans="1:23" x14ac:dyDescent="0.25">
      <c r="A51" s="5" t="s">
        <v>124</v>
      </c>
      <c r="B51" s="5" t="s">
        <v>125</v>
      </c>
      <c r="C51">
        <v>485371</v>
      </c>
      <c r="D51">
        <v>428175</v>
      </c>
      <c r="E51">
        <v>419947</v>
      </c>
      <c r="F51">
        <v>386645</v>
      </c>
      <c r="G51">
        <v>447636</v>
      </c>
      <c r="H51">
        <v>322963</v>
      </c>
      <c r="I51">
        <v>388245</v>
      </c>
      <c r="J51">
        <v>319148</v>
      </c>
      <c r="K51">
        <v>308582</v>
      </c>
      <c r="L51">
        <v>285312</v>
      </c>
      <c r="M51">
        <v>274990</v>
      </c>
      <c r="N51">
        <v>296046</v>
      </c>
      <c r="O51">
        <v>313672</v>
      </c>
      <c r="P51">
        <v>331035</v>
      </c>
      <c r="Q51">
        <v>329238</v>
      </c>
      <c r="R51">
        <v>328042</v>
      </c>
      <c r="S51">
        <v>309480</v>
      </c>
      <c r="T51">
        <v>362755</v>
      </c>
      <c r="U51">
        <v>329283</v>
      </c>
      <c r="V51">
        <v>240432</v>
      </c>
      <c r="W51">
        <v>225572</v>
      </c>
    </row>
    <row r="52" spans="1:23" x14ac:dyDescent="0.25">
      <c r="A52" s="5" t="s">
        <v>126</v>
      </c>
      <c r="B52" s="5" t="s">
        <v>127</v>
      </c>
      <c r="C52" t="s">
        <v>67</v>
      </c>
      <c r="D52" t="s">
        <v>67</v>
      </c>
      <c r="E52" t="s">
        <v>67</v>
      </c>
      <c r="F52" t="s">
        <v>67</v>
      </c>
      <c r="G52" t="s">
        <v>67</v>
      </c>
      <c r="H52" t="s">
        <v>67</v>
      </c>
      <c r="I52" t="s">
        <v>67</v>
      </c>
      <c r="J52" t="s">
        <v>67</v>
      </c>
      <c r="K52" t="s">
        <v>67</v>
      </c>
      <c r="L52" t="s">
        <v>67</v>
      </c>
      <c r="M52" t="s">
        <v>67</v>
      </c>
      <c r="N52" t="s">
        <v>67</v>
      </c>
      <c r="O52" t="s">
        <v>67</v>
      </c>
      <c r="P52" t="s">
        <v>67</v>
      </c>
      <c r="Q52" t="s">
        <v>67</v>
      </c>
      <c r="R52" t="s">
        <v>67</v>
      </c>
      <c r="S52" t="s">
        <v>67</v>
      </c>
      <c r="T52" t="s">
        <v>67</v>
      </c>
      <c r="U52" t="s">
        <v>67</v>
      </c>
      <c r="V52" t="s">
        <v>67</v>
      </c>
      <c r="W52" t="s">
        <v>67</v>
      </c>
    </row>
    <row r="53" spans="1:23" x14ac:dyDescent="0.25">
      <c r="A53" s="5" t="s">
        <v>128</v>
      </c>
      <c r="B53" s="5" t="s">
        <v>129</v>
      </c>
      <c r="C53">
        <v>-3871</v>
      </c>
      <c r="D53">
        <v>9701</v>
      </c>
      <c r="E53">
        <v>7807</v>
      </c>
      <c r="F53">
        <v>6225</v>
      </c>
      <c r="G53">
        <v>4420</v>
      </c>
      <c r="H53">
        <v>3678</v>
      </c>
      <c r="I53">
        <v>2587</v>
      </c>
      <c r="J53">
        <v>2238</v>
      </c>
      <c r="K53">
        <v>-2125</v>
      </c>
      <c r="L53">
        <v>4076</v>
      </c>
      <c r="M53">
        <v>2950</v>
      </c>
      <c r="N53">
        <v>2714</v>
      </c>
      <c r="O53">
        <v>2683</v>
      </c>
      <c r="P53">
        <v>1902</v>
      </c>
      <c r="Q53">
        <v>1514</v>
      </c>
      <c r="R53">
        <v>1132</v>
      </c>
      <c r="S53">
        <v>475.92</v>
      </c>
      <c r="T53">
        <v>1308</v>
      </c>
      <c r="U53">
        <v>646.61</v>
      </c>
      <c r="V53">
        <v>2997</v>
      </c>
      <c r="W53">
        <v>5463</v>
      </c>
    </row>
    <row r="54" spans="1:23" x14ac:dyDescent="0.25">
      <c r="A54" s="5" t="s">
        <v>130</v>
      </c>
      <c r="B54" s="5" t="s">
        <v>131</v>
      </c>
      <c r="C54" t="s">
        <v>67</v>
      </c>
      <c r="D54">
        <v>14.2</v>
      </c>
      <c r="E54">
        <v>22.5</v>
      </c>
      <c r="F54">
        <v>26.7</v>
      </c>
      <c r="G54">
        <v>27.6</v>
      </c>
      <c r="H54">
        <v>16.100000000000001</v>
      </c>
      <c r="I54">
        <v>26.2</v>
      </c>
      <c r="J54">
        <v>20.399999999999999</v>
      </c>
      <c r="K54" t="s">
        <v>67</v>
      </c>
      <c r="L54">
        <v>14.7</v>
      </c>
      <c r="M54">
        <v>18.5</v>
      </c>
      <c r="N54">
        <v>14.2</v>
      </c>
      <c r="O54">
        <v>44.4</v>
      </c>
      <c r="P54">
        <v>40.299999999999997</v>
      </c>
      <c r="Q54">
        <v>38.200000000000003</v>
      </c>
      <c r="R54">
        <v>36.9</v>
      </c>
      <c r="S54">
        <v>88.5</v>
      </c>
      <c r="T54">
        <v>18.600000000000001</v>
      </c>
      <c r="U54">
        <v>42.1</v>
      </c>
      <c r="V54">
        <v>11</v>
      </c>
      <c r="W54">
        <v>11.4</v>
      </c>
    </row>
    <row r="55" spans="1:23" x14ac:dyDescent="0.25">
      <c r="A55" s="5" t="s">
        <v>132</v>
      </c>
      <c r="B55" s="5" t="s">
        <v>133</v>
      </c>
      <c r="C55">
        <v>0.31</v>
      </c>
      <c r="D55">
        <v>0.35</v>
      </c>
      <c r="E55">
        <v>0.42</v>
      </c>
      <c r="F55">
        <v>0.43</v>
      </c>
      <c r="G55">
        <v>0.28000000000000003</v>
      </c>
      <c r="H55">
        <v>0.18</v>
      </c>
      <c r="I55">
        <v>0.19</v>
      </c>
      <c r="J55">
        <v>0.13</v>
      </c>
      <c r="K55">
        <v>0.15</v>
      </c>
      <c r="L55">
        <v>0.24</v>
      </c>
      <c r="M55">
        <v>0.2</v>
      </c>
      <c r="N55">
        <v>0.13</v>
      </c>
      <c r="O55">
        <v>0.39</v>
      </c>
      <c r="P55">
        <v>0.25</v>
      </c>
      <c r="Q55">
        <v>0.19</v>
      </c>
      <c r="R55">
        <v>0.14000000000000001</v>
      </c>
      <c r="S55">
        <v>0.15</v>
      </c>
      <c r="T55">
        <v>7.0000000000000007E-2</v>
      </c>
      <c r="U55">
        <v>0.09</v>
      </c>
      <c r="V55">
        <v>0.15</v>
      </c>
      <c r="W55">
        <v>0.46</v>
      </c>
    </row>
    <row r="56" spans="1:23" x14ac:dyDescent="0.25">
      <c r="A56" s="5" t="s">
        <v>134</v>
      </c>
      <c r="B56" s="5" t="s">
        <v>135</v>
      </c>
      <c r="C56">
        <v>6.3</v>
      </c>
      <c r="D56">
        <v>4.3600000000000003</v>
      </c>
      <c r="E56">
        <v>5.31</v>
      </c>
      <c r="F56">
        <v>4.6900000000000004</v>
      </c>
      <c r="G56">
        <v>2.78</v>
      </c>
      <c r="H56">
        <v>1.86</v>
      </c>
      <c r="I56">
        <v>2.11</v>
      </c>
      <c r="J56">
        <v>1.28</v>
      </c>
      <c r="K56">
        <v>1.32</v>
      </c>
      <c r="L56">
        <v>1.65</v>
      </c>
      <c r="M56">
        <v>1.68</v>
      </c>
      <c r="N56">
        <v>1.27</v>
      </c>
      <c r="O56">
        <v>2.8</v>
      </c>
      <c r="P56">
        <v>2.14</v>
      </c>
      <c r="Q56">
        <v>1.51</v>
      </c>
      <c r="R56">
        <v>1.08</v>
      </c>
      <c r="S56">
        <v>1.01</v>
      </c>
      <c r="T56">
        <v>0.56999999999999995</v>
      </c>
      <c r="U56">
        <v>0.62</v>
      </c>
      <c r="V56">
        <v>0.82</v>
      </c>
      <c r="W56">
        <v>1.18</v>
      </c>
    </row>
    <row r="57" spans="1:23" x14ac:dyDescent="0.25">
      <c r="A57" s="5" t="s">
        <v>136</v>
      </c>
      <c r="B57" s="5" t="s">
        <v>137</v>
      </c>
      <c r="C57">
        <v>5.01</v>
      </c>
      <c r="D57">
        <v>6.05</v>
      </c>
      <c r="E57">
        <v>6.92</v>
      </c>
      <c r="F57">
        <v>7.29</v>
      </c>
      <c r="G57">
        <v>5.24</v>
      </c>
      <c r="H57">
        <v>5.36</v>
      </c>
      <c r="I57">
        <v>23.11</v>
      </c>
      <c r="J57">
        <v>3.36</v>
      </c>
      <c r="K57">
        <v>3.35</v>
      </c>
      <c r="L57">
        <v>4.72</v>
      </c>
      <c r="M57">
        <v>3.92</v>
      </c>
      <c r="N57">
        <v>9.4</v>
      </c>
      <c r="O57">
        <v>10.57</v>
      </c>
      <c r="P57">
        <v>4.26</v>
      </c>
      <c r="Q57">
        <v>4.17</v>
      </c>
      <c r="R57">
        <v>5.4</v>
      </c>
      <c r="S57">
        <v>4.63</v>
      </c>
      <c r="T57">
        <v>1.78</v>
      </c>
      <c r="U57">
        <v>4.8</v>
      </c>
      <c r="V57">
        <v>-7.4</v>
      </c>
      <c r="W57">
        <v>9.07</v>
      </c>
    </row>
    <row r="58" spans="1:23" x14ac:dyDescent="0.25">
      <c r="A58" s="5" t="s">
        <v>138</v>
      </c>
      <c r="B58" s="5" t="s">
        <v>139</v>
      </c>
      <c r="C58">
        <v>5.0999999999999996</v>
      </c>
      <c r="D58">
        <v>4.2300000000000004</v>
      </c>
      <c r="E58">
        <v>2.29</v>
      </c>
      <c r="F58">
        <v>1.95</v>
      </c>
      <c r="G58">
        <v>2.33</v>
      </c>
      <c r="H58">
        <v>3.25</v>
      </c>
      <c r="I58">
        <v>2.42</v>
      </c>
      <c r="J58">
        <v>2.2799999999999998</v>
      </c>
      <c r="K58" t="s">
        <v>67</v>
      </c>
      <c r="L58">
        <v>3.15</v>
      </c>
      <c r="M58">
        <v>2.82</v>
      </c>
      <c r="N58">
        <v>3.92</v>
      </c>
      <c r="O58">
        <v>1.41</v>
      </c>
      <c r="P58">
        <v>1.99</v>
      </c>
      <c r="Q58">
        <v>2.38</v>
      </c>
      <c r="R58">
        <v>3.13</v>
      </c>
      <c r="S58">
        <v>2.83</v>
      </c>
      <c r="T58">
        <v>4.3</v>
      </c>
      <c r="U58">
        <v>3.13</v>
      </c>
      <c r="V58">
        <v>4.07</v>
      </c>
      <c r="W58">
        <v>2.56</v>
      </c>
    </row>
    <row r="59" spans="1:23" x14ac:dyDescent="0.25">
      <c r="A59" s="5" t="s">
        <v>140</v>
      </c>
      <c r="B59" s="5" t="s">
        <v>141</v>
      </c>
      <c r="C59">
        <v>-2.6</v>
      </c>
      <c r="D59">
        <v>7</v>
      </c>
      <c r="E59">
        <v>4.4000000000000004</v>
      </c>
      <c r="F59">
        <v>3.7</v>
      </c>
      <c r="G59">
        <v>3.6</v>
      </c>
      <c r="H59">
        <v>6.2</v>
      </c>
      <c r="I59">
        <v>3.8</v>
      </c>
      <c r="J59">
        <v>4.9000000000000004</v>
      </c>
      <c r="K59">
        <v>-4.9000000000000004</v>
      </c>
      <c r="L59">
        <v>6.8</v>
      </c>
      <c r="M59">
        <v>5.4</v>
      </c>
      <c r="N59">
        <v>7.1</v>
      </c>
      <c r="O59">
        <v>2.2999999999999998</v>
      </c>
      <c r="P59">
        <v>2.5</v>
      </c>
      <c r="Q59">
        <v>2.6</v>
      </c>
      <c r="R59">
        <v>2.7</v>
      </c>
      <c r="S59">
        <v>1.1000000000000001</v>
      </c>
      <c r="T59">
        <v>5.4</v>
      </c>
      <c r="U59">
        <v>2.4</v>
      </c>
      <c r="V59">
        <v>9.1</v>
      </c>
      <c r="W59">
        <v>8.8000000000000007</v>
      </c>
    </row>
    <row r="60" spans="1:23" x14ac:dyDescent="0.25">
      <c r="A60" s="5" t="s">
        <v>142</v>
      </c>
      <c r="B60" s="5" t="s">
        <v>143</v>
      </c>
      <c r="C60">
        <v>-13.01</v>
      </c>
      <c r="D60">
        <v>21.95</v>
      </c>
      <c r="E60">
        <v>16.600000000000001</v>
      </c>
      <c r="F60">
        <v>12.4</v>
      </c>
      <c r="G60">
        <v>6.62</v>
      </c>
      <c r="H60">
        <v>8.09</v>
      </c>
      <c r="I60">
        <v>7.56</v>
      </c>
      <c r="J60">
        <v>5.99</v>
      </c>
      <c r="K60">
        <v>-6.17</v>
      </c>
      <c r="L60">
        <v>9.7100000000000009</v>
      </c>
      <c r="M60">
        <v>8.83</v>
      </c>
      <c r="N60">
        <v>8.91</v>
      </c>
      <c r="O60">
        <v>6.12</v>
      </c>
      <c r="P60">
        <v>4.93</v>
      </c>
      <c r="Q60">
        <v>3.58</v>
      </c>
      <c r="R60">
        <v>2.66</v>
      </c>
      <c r="S60">
        <v>1.02</v>
      </c>
      <c r="T60">
        <v>2.75</v>
      </c>
      <c r="U60">
        <v>1.32</v>
      </c>
      <c r="V60">
        <v>6.92</v>
      </c>
      <c r="W60">
        <v>10.38</v>
      </c>
    </row>
    <row r="61" spans="1:23" x14ac:dyDescent="0.25">
      <c r="A61" s="5" t="s">
        <v>144</v>
      </c>
      <c r="B61" s="5" t="s">
        <v>145</v>
      </c>
      <c r="C61">
        <v>-0.8</v>
      </c>
      <c r="D61">
        <v>2.27</v>
      </c>
      <c r="E61">
        <v>1.86</v>
      </c>
      <c r="F61">
        <v>1.61</v>
      </c>
      <c r="G61">
        <v>0.99</v>
      </c>
      <c r="H61">
        <v>1.1399999999999999</v>
      </c>
      <c r="I61">
        <v>0.67</v>
      </c>
      <c r="J61">
        <v>0.62</v>
      </c>
      <c r="K61">
        <v>-0.69</v>
      </c>
      <c r="L61">
        <v>1.43</v>
      </c>
      <c r="M61">
        <v>1.07</v>
      </c>
      <c r="N61">
        <v>0.92</v>
      </c>
      <c r="O61">
        <v>0.86</v>
      </c>
      <c r="P61">
        <v>0.56999999999999995</v>
      </c>
      <c r="Q61">
        <v>0.46</v>
      </c>
      <c r="R61">
        <v>0.34</v>
      </c>
      <c r="S61">
        <v>0.15</v>
      </c>
      <c r="T61">
        <v>0.36</v>
      </c>
      <c r="U61">
        <v>0.2</v>
      </c>
      <c r="V61">
        <v>1.28</v>
      </c>
      <c r="W61">
        <v>4.01</v>
      </c>
    </row>
    <row r="62" spans="1:23" x14ac:dyDescent="0.25">
      <c r="A62" s="5" t="s">
        <v>146</v>
      </c>
      <c r="B62" s="5" t="s">
        <v>147</v>
      </c>
      <c r="C62">
        <v>0.15</v>
      </c>
      <c r="D62">
        <v>5.07</v>
      </c>
      <c r="E62">
        <v>4.6900000000000004</v>
      </c>
      <c r="F62">
        <v>3.78</v>
      </c>
      <c r="G62">
        <v>3.83</v>
      </c>
      <c r="H62">
        <v>3.79</v>
      </c>
      <c r="I62">
        <v>3.51</v>
      </c>
      <c r="J62">
        <v>2.85</v>
      </c>
      <c r="K62">
        <v>0.74</v>
      </c>
      <c r="L62">
        <v>1.92</v>
      </c>
      <c r="M62">
        <v>1.56</v>
      </c>
      <c r="N62">
        <v>1.45</v>
      </c>
      <c r="O62">
        <v>1.32</v>
      </c>
      <c r="P62">
        <v>1.07</v>
      </c>
      <c r="Q62">
        <v>0.78</v>
      </c>
      <c r="R62">
        <v>0.56999999999999995</v>
      </c>
      <c r="S62">
        <v>0.22</v>
      </c>
      <c r="T62">
        <v>0.56999999999999995</v>
      </c>
      <c r="U62">
        <v>0.3</v>
      </c>
      <c r="V62">
        <v>1.87</v>
      </c>
      <c r="W62">
        <v>3.41</v>
      </c>
    </row>
    <row r="63" spans="1:23" x14ac:dyDescent="0.25">
      <c r="A63" s="5" t="s">
        <v>148</v>
      </c>
      <c r="B63" s="5" t="s">
        <v>148</v>
      </c>
      <c r="C63">
        <v>-1.1499999999999999</v>
      </c>
      <c r="D63">
        <v>3.75</v>
      </c>
      <c r="E63">
        <v>3.15</v>
      </c>
      <c r="F63">
        <v>2.2799999999999998</v>
      </c>
      <c r="G63">
        <v>1.57</v>
      </c>
      <c r="H63">
        <v>1.65</v>
      </c>
      <c r="I63">
        <v>1.1599999999999999</v>
      </c>
      <c r="J63">
        <v>0.93</v>
      </c>
      <c r="K63">
        <v>-1.01</v>
      </c>
      <c r="L63">
        <v>1.92</v>
      </c>
      <c r="M63">
        <v>1.56</v>
      </c>
      <c r="N63">
        <v>1.45</v>
      </c>
      <c r="O63">
        <v>1.32</v>
      </c>
      <c r="P63">
        <v>1.07</v>
      </c>
      <c r="Q63">
        <v>0.78</v>
      </c>
      <c r="R63">
        <v>0.56999999999999995</v>
      </c>
      <c r="S63">
        <v>0.22</v>
      </c>
      <c r="T63">
        <v>0.56999999999999995</v>
      </c>
      <c r="U63">
        <v>0.3</v>
      </c>
      <c r="V63">
        <v>1.87</v>
      </c>
      <c r="W63">
        <v>3.41</v>
      </c>
    </row>
    <row r="64" spans="1:23" x14ac:dyDescent="0.25">
      <c r="A64" s="5" t="s">
        <v>149</v>
      </c>
      <c r="B64" s="5" t="s">
        <v>150</v>
      </c>
      <c r="C64">
        <v>66.12</v>
      </c>
      <c r="D64">
        <v>66.260000000000005</v>
      </c>
      <c r="E64">
        <v>70.33</v>
      </c>
      <c r="F64">
        <v>67.37</v>
      </c>
      <c r="G64">
        <v>68.87</v>
      </c>
      <c r="H64">
        <v>72.33</v>
      </c>
      <c r="I64">
        <v>74.39</v>
      </c>
      <c r="J64">
        <v>71.48</v>
      </c>
      <c r="K64">
        <v>66.989999999999995</v>
      </c>
      <c r="L64">
        <v>60.84</v>
      </c>
      <c r="M64">
        <v>58.93</v>
      </c>
      <c r="N64">
        <v>63.65</v>
      </c>
      <c r="O64">
        <v>60.05</v>
      </c>
      <c r="P64">
        <v>71.12</v>
      </c>
      <c r="Q64">
        <v>70.17</v>
      </c>
      <c r="R64">
        <v>66.05</v>
      </c>
      <c r="S64">
        <v>68.17</v>
      </c>
      <c r="T64">
        <v>64.39</v>
      </c>
      <c r="U64">
        <v>66.44</v>
      </c>
      <c r="V64">
        <v>59.44</v>
      </c>
      <c r="W64">
        <v>61.43</v>
      </c>
    </row>
    <row r="65" spans="1:23" x14ac:dyDescent="0.25">
      <c r="A65" s="5" t="s">
        <v>151</v>
      </c>
      <c r="B65" s="5" t="s">
        <v>152</v>
      </c>
      <c r="C65">
        <v>8.85</v>
      </c>
      <c r="D65">
        <v>17.059999999999999</v>
      </c>
      <c r="E65">
        <v>18.98</v>
      </c>
      <c r="F65">
        <v>18.399999999999999</v>
      </c>
      <c r="G65">
        <v>23.71</v>
      </c>
      <c r="H65">
        <v>20.440000000000001</v>
      </c>
      <c r="I65">
        <v>15.35</v>
      </c>
      <c r="J65">
        <v>15.57</v>
      </c>
      <c r="K65">
        <v>16.45</v>
      </c>
      <c r="L65">
        <v>19.79</v>
      </c>
      <c r="M65">
        <v>17.61</v>
      </c>
      <c r="N65">
        <v>16.25</v>
      </c>
      <c r="O65">
        <v>21.56</v>
      </c>
      <c r="P65">
        <v>21.63</v>
      </c>
      <c r="Q65">
        <v>21.66</v>
      </c>
      <c r="R65">
        <v>21.26</v>
      </c>
      <c r="S65">
        <v>21.47</v>
      </c>
      <c r="T65">
        <v>20.66</v>
      </c>
      <c r="U65">
        <v>22.59</v>
      </c>
      <c r="V65">
        <v>27.05</v>
      </c>
      <c r="W65">
        <v>32.86</v>
      </c>
    </row>
    <row r="66" spans="1:23" x14ac:dyDescent="0.25">
      <c r="A66" s="5" t="s">
        <v>153</v>
      </c>
      <c r="B66" s="5" t="s">
        <v>154</v>
      </c>
      <c r="C66">
        <v>91.15</v>
      </c>
      <c r="D66">
        <v>82.94</v>
      </c>
      <c r="E66">
        <v>81.02</v>
      </c>
      <c r="F66">
        <v>81.599999999999994</v>
      </c>
      <c r="G66">
        <v>76.290000000000006</v>
      </c>
      <c r="H66">
        <v>79.56</v>
      </c>
      <c r="I66">
        <v>84.65</v>
      </c>
      <c r="J66">
        <v>84.43</v>
      </c>
      <c r="K66">
        <v>83.55</v>
      </c>
      <c r="L66">
        <v>80.209999999999994</v>
      </c>
      <c r="M66">
        <v>82.39</v>
      </c>
      <c r="N66">
        <v>83.75</v>
      </c>
      <c r="O66">
        <v>78.44</v>
      </c>
      <c r="P66">
        <v>78.37</v>
      </c>
      <c r="Q66">
        <v>78.34</v>
      </c>
      <c r="R66">
        <v>78.739999999999995</v>
      </c>
      <c r="S66">
        <v>78.53</v>
      </c>
      <c r="T66">
        <v>79.34</v>
      </c>
      <c r="U66">
        <v>77.41</v>
      </c>
      <c r="V66">
        <v>72.95</v>
      </c>
      <c r="W66">
        <v>67.14</v>
      </c>
    </row>
    <row r="67" spans="1:23" x14ac:dyDescent="0.25">
      <c r="A67" s="5" t="s">
        <v>155</v>
      </c>
      <c r="B67" s="5" t="s">
        <v>156</v>
      </c>
      <c r="C67">
        <v>1030</v>
      </c>
      <c r="D67">
        <v>486.02</v>
      </c>
      <c r="E67">
        <v>426.77</v>
      </c>
      <c r="F67">
        <v>443.43</v>
      </c>
      <c r="G67">
        <v>321.70999999999998</v>
      </c>
      <c r="H67">
        <v>389.15</v>
      </c>
      <c r="I67">
        <v>551.35</v>
      </c>
      <c r="J67">
        <v>542.41</v>
      </c>
      <c r="K67">
        <v>507.92</v>
      </c>
      <c r="L67">
        <v>405.35</v>
      </c>
      <c r="M67">
        <v>467.86</v>
      </c>
      <c r="N67">
        <v>515.33000000000004</v>
      </c>
      <c r="O67">
        <v>363.81</v>
      </c>
      <c r="P67">
        <v>362.22</v>
      </c>
      <c r="Q67">
        <v>361.78</v>
      </c>
      <c r="R67">
        <v>370.41</v>
      </c>
      <c r="S67">
        <v>365.86</v>
      </c>
      <c r="T67">
        <v>384.02</v>
      </c>
      <c r="U67">
        <v>342.7</v>
      </c>
      <c r="V67">
        <v>269.64999999999998</v>
      </c>
      <c r="W67">
        <v>204.36</v>
      </c>
    </row>
    <row r="68" spans="1:23" x14ac:dyDescent="0.25">
      <c r="A68" s="5"/>
      <c r="B68" s="5"/>
    </row>
    <row r="69" spans="1:23" x14ac:dyDescent="0.25">
      <c r="A69" s="5" t="s">
        <v>157</v>
      </c>
      <c r="B69" s="5" t="s">
        <v>158</v>
      </c>
      <c r="C69">
        <v>66.12</v>
      </c>
      <c r="D69">
        <v>66.260000000000005</v>
      </c>
      <c r="E69">
        <v>70.33</v>
      </c>
      <c r="F69">
        <v>67.37</v>
      </c>
      <c r="G69">
        <v>68.88</v>
      </c>
      <c r="H69">
        <v>72.34</v>
      </c>
      <c r="I69">
        <v>74.39</v>
      </c>
      <c r="J69">
        <v>71.48</v>
      </c>
      <c r="K69">
        <v>66.989999999999995</v>
      </c>
      <c r="L69">
        <v>60.84</v>
      </c>
      <c r="M69">
        <v>58.93</v>
      </c>
      <c r="N69">
        <v>63.65</v>
      </c>
      <c r="O69">
        <v>60.05</v>
      </c>
      <c r="P69">
        <v>71.12</v>
      </c>
      <c r="Q69">
        <v>70.17</v>
      </c>
      <c r="R69">
        <v>66.05</v>
      </c>
      <c r="S69">
        <v>68.17</v>
      </c>
      <c r="T69">
        <v>64.39</v>
      </c>
      <c r="U69">
        <v>66.44</v>
      </c>
      <c r="V69">
        <v>59.45</v>
      </c>
    </row>
    <row r="70" spans="1:23" x14ac:dyDescent="0.25">
      <c r="A70" s="5" t="s">
        <v>159</v>
      </c>
      <c r="B70" s="5" t="s">
        <v>160</v>
      </c>
      <c r="C70">
        <v>-56.35</v>
      </c>
      <c r="D70">
        <v>160.07</v>
      </c>
      <c r="E70">
        <v>119.53</v>
      </c>
      <c r="F70">
        <v>103.51</v>
      </c>
      <c r="G70">
        <v>68.430000000000007</v>
      </c>
      <c r="H70">
        <v>78.930000000000007</v>
      </c>
      <c r="I70">
        <v>51.31</v>
      </c>
      <c r="J70">
        <v>47.69</v>
      </c>
      <c r="K70">
        <v>-53.01</v>
      </c>
      <c r="L70">
        <v>110</v>
      </c>
      <c r="M70">
        <v>75.08</v>
      </c>
      <c r="N70">
        <v>64.16</v>
      </c>
      <c r="O70">
        <v>59.86</v>
      </c>
      <c r="P70">
        <v>40.22</v>
      </c>
      <c r="Q70">
        <v>32.200000000000003</v>
      </c>
      <c r="R70">
        <v>24.15</v>
      </c>
      <c r="S70">
        <v>10.76</v>
      </c>
      <c r="T70">
        <v>25.24</v>
      </c>
      <c r="U70">
        <v>13.75</v>
      </c>
      <c r="V70">
        <v>89.75</v>
      </c>
    </row>
    <row r="71" spans="1:23" x14ac:dyDescent="0.25">
      <c r="A71" s="5" t="s">
        <v>161</v>
      </c>
      <c r="B71" s="5" t="s">
        <v>162</v>
      </c>
      <c r="C71">
        <v>-216</v>
      </c>
      <c r="D71">
        <v>228.58</v>
      </c>
      <c r="E71">
        <v>217.33</v>
      </c>
      <c r="F71">
        <v>202.99</v>
      </c>
      <c r="G71">
        <v>189.02</v>
      </c>
      <c r="H71">
        <v>-23.61</v>
      </c>
      <c r="I71">
        <v>257.45999999999998</v>
      </c>
      <c r="J71">
        <v>179.5</v>
      </c>
      <c r="K71">
        <v>207.2</v>
      </c>
      <c r="L71">
        <v>273.20999999999998</v>
      </c>
      <c r="M71">
        <v>202.05</v>
      </c>
      <c r="N71">
        <v>113.78</v>
      </c>
      <c r="O71">
        <v>52.29</v>
      </c>
      <c r="P71">
        <v>100.12</v>
      </c>
      <c r="Q71">
        <v>143.66</v>
      </c>
      <c r="R71">
        <v>91.61</v>
      </c>
      <c r="S71">
        <v>80.34</v>
      </c>
      <c r="T71">
        <v>135.88999999999999</v>
      </c>
      <c r="U71">
        <v>-10.24</v>
      </c>
      <c r="V71">
        <v>-57.91</v>
      </c>
    </row>
    <row r="72" spans="1:23" x14ac:dyDescent="0.25">
      <c r="A72" s="5" t="s">
        <v>163</v>
      </c>
      <c r="B72" s="5" t="s">
        <v>164</v>
      </c>
      <c r="C72">
        <v>2.04</v>
      </c>
      <c r="D72">
        <v>2.34</v>
      </c>
      <c r="E72">
        <v>2.64</v>
      </c>
      <c r="F72">
        <v>2.2000000000000002</v>
      </c>
      <c r="G72">
        <v>2.29</v>
      </c>
      <c r="H72">
        <v>2.1</v>
      </c>
      <c r="I72">
        <v>2.2599999999999998</v>
      </c>
      <c r="J72">
        <v>1.95</v>
      </c>
      <c r="K72">
        <v>1.91</v>
      </c>
      <c r="L72">
        <v>1.75</v>
      </c>
      <c r="M72">
        <v>2.0699999999999998</v>
      </c>
      <c r="N72">
        <v>2.2599999999999998</v>
      </c>
      <c r="O72">
        <v>2.21</v>
      </c>
      <c r="P72">
        <v>2.65</v>
      </c>
      <c r="Q72">
        <v>2.41</v>
      </c>
      <c r="R72">
        <v>2.34</v>
      </c>
      <c r="S72">
        <v>2.0299999999999998</v>
      </c>
      <c r="T72">
        <v>2.25</v>
      </c>
      <c r="U72">
        <v>2.17</v>
      </c>
      <c r="V72">
        <v>2.08</v>
      </c>
    </row>
    <row r="73" spans="1:23" x14ac:dyDescent="0.25">
      <c r="A73" s="5" t="s">
        <v>165</v>
      </c>
      <c r="B73" s="5" t="s">
        <v>166</v>
      </c>
      <c r="C73">
        <v>29.85</v>
      </c>
      <c r="D73">
        <v>32.950000000000003</v>
      </c>
      <c r="E73">
        <v>28.5</v>
      </c>
      <c r="F73">
        <v>30.56</v>
      </c>
      <c r="G73">
        <v>29.84</v>
      </c>
      <c r="H73">
        <v>25.92</v>
      </c>
      <c r="I73">
        <v>24.77</v>
      </c>
      <c r="J73">
        <v>27</v>
      </c>
      <c r="K73">
        <v>31.27</v>
      </c>
      <c r="L73">
        <v>37.42</v>
      </c>
      <c r="M73">
        <v>39.21</v>
      </c>
      <c r="N73">
        <v>34.659999999999997</v>
      </c>
      <c r="O73">
        <v>38.36</v>
      </c>
      <c r="P73">
        <v>26.68</v>
      </c>
      <c r="Q73">
        <v>28.04</v>
      </c>
      <c r="R73">
        <v>30.2</v>
      </c>
      <c r="S73">
        <v>27.57</v>
      </c>
      <c r="T73">
        <v>29.34</v>
      </c>
      <c r="U73">
        <v>27.67</v>
      </c>
      <c r="V73">
        <v>36.11</v>
      </c>
    </row>
    <row r="74" spans="1:23" x14ac:dyDescent="0.25">
      <c r="A74" s="5" t="s">
        <v>167</v>
      </c>
      <c r="B74" s="5" t="s">
        <v>168</v>
      </c>
      <c r="C74">
        <v>-1.1499999999999999</v>
      </c>
      <c r="D74">
        <v>3.75</v>
      </c>
      <c r="E74">
        <v>3.15</v>
      </c>
      <c r="F74">
        <v>2.2799999999999998</v>
      </c>
      <c r="G74">
        <v>1.57</v>
      </c>
      <c r="H74">
        <v>1.65</v>
      </c>
      <c r="I74">
        <v>1.1599999999999999</v>
      </c>
      <c r="J74">
        <v>0.93</v>
      </c>
      <c r="K74">
        <v>-1.01</v>
      </c>
      <c r="L74">
        <v>1.92</v>
      </c>
      <c r="M74">
        <v>1.56</v>
      </c>
      <c r="N74">
        <v>1.45</v>
      </c>
      <c r="O74">
        <v>1.32</v>
      </c>
      <c r="P74">
        <v>1.07</v>
      </c>
      <c r="Q74">
        <v>0.78</v>
      </c>
      <c r="R74">
        <v>0.56999999999999995</v>
      </c>
      <c r="S74">
        <v>0.22</v>
      </c>
      <c r="T74">
        <v>0.56999999999999995</v>
      </c>
      <c r="U74">
        <v>0.3</v>
      </c>
      <c r="V74">
        <v>1.87</v>
      </c>
    </row>
    <row r="75" spans="1:23" x14ac:dyDescent="0.25">
      <c r="A75" s="5" t="s">
        <v>169</v>
      </c>
      <c r="B75" s="5" t="s">
        <v>170</v>
      </c>
      <c r="C75">
        <v>-13.5</v>
      </c>
      <c r="D75">
        <v>14.19</v>
      </c>
      <c r="E75">
        <v>13.91</v>
      </c>
      <c r="F75">
        <v>12.19</v>
      </c>
      <c r="G75">
        <v>8.99</v>
      </c>
      <c r="H75">
        <v>-1.06</v>
      </c>
      <c r="I75">
        <v>12.43</v>
      </c>
      <c r="J75">
        <v>7.46</v>
      </c>
      <c r="K75">
        <v>8.57</v>
      </c>
      <c r="L75">
        <v>9.3699999999999992</v>
      </c>
      <c r="M75">
        <v>8.66</v>
      </c>
      <c r="N75">
        <v>5.87</v>
      </c>
      <c r="O75">
        <v>2.54</v>
      </c>
      <c r="P75">
        <v>6.47</v>
      </c>
      <c r="Q75">
        <v>7.94</v>
      </c>
      <c r="R75" t="s">
        <v>67</v>
      </c>
      <c r="S75" t="s">
        <v>67</v>
      </c>
      <c r="T75" t="s">
        <v>67</v>
      </c>
      <c r="U75" t="s">
        <v>67</v>
      </c>
      <c r="V75" t="s">
        <v>67</v>
      </c>
    </row>
    <row r="76" spans="1:23" x14ac:dyDescent="0.25">
      <c r="A76" s="5" t="s">
        <v>171</v>
      </c>
      <c r="B76" s="5" t="s">
        <v>172</v>
      </c>
      <c r="C76">
        <v>23.88</v>
      </c>
      <c r="D76">
        <v>40.03</v>
      </c>
      <c r="E76">
        <v>46.99</v>
      </c>
      <c r="F76">
        <v>42.49</v>
      </c>
      <c r="G76">
        <v>54.14</v>
      </c>
      <c r="H76">
        <v>55.21</v>
      </c>
      <c r="I76">
        <v>62</v>
      </c>
      <c r="J76">
        <v>57.64</v>
      </c>
      <c r="K76">
        <v>52.6</v>
      </c>
      <c r="L76">
        <v>52.89</v>
      </c>
      <c r="M76">
        <v>44.91</v>
      </c>
      <c r="N76">
        <v>46.88</v>
      </c>
      <c r="O76">
        <v>56.21</v>
      </c>
      <c r="P76">
        <v>81.11</v>
      </c>
      <c r="Q76">
        <v>77.22</v>
      </c>
      <c r="R76">
        <v>70.41</v>
      </c>
      <c r="S76">
        <v>77.84</v>
      </c>
      <c r="T76">
        <v>70.44</v>
      </c>
      <c r="U76">
        <v>81.650000000000006</v>
      </c>
      <c r="V76">
        <v>74.92</v>
      </c>
    </row>
    <row r="77" spans="1:23" x14ac:dyDescent="0.25">
      <c r="A77" s="5" t="s">
        <v>173</v>
      </c>
      <c r="B77" s="5" t="s">
        <v>174</v>
      </c>
      <c r="C77">
        <v>98.25</v>
      </c>
      <c r="D77">
        <v>106.33</v>
      </c>
      <c r="E77">
        <v>119.57</v>
      </c>
      <c r="F77">
        <v>106.4</v>
      </c>
      <c r="G77">
        <v>133.1</v>
      </c>
      <c r="H77">
        <v>135.47999999999999</v>
      </c>
      <c r="I77">
        <v>139.88999999999999</v>
      </c>
      <c r="J77">
        <v>135.01</v>
      </c>
      <c r="K77">
        <v>124.7</v>
      </c>
      <c r="L77">
        <v>124.07</v>
      </c>
      <c r="M77">
        <v>114.05</v>
      </c>
      <c r="N77">
        <v>113.05</v>
      </c>
      <c r="O77">
        <v>109.85</v>
      </c>
      <c r="P77">
        <v>120.65</v>
      </c>
      <c r="Q77">
        <v>124.39</v>
      </c>
      <c r="R77" t="s">
        <v>67</v>
      </c>
      <c r="S77" t="s">
        <v>67</v>
      </c>
      <c r="T77" t="s">
        <v>67</v>
      </c>
      <c r="U77" t="s">
        <v>67</v>
      </c>
      <c r="V77" t="s">
        <v>67</v>
      </c>
    </row>
    <row r="78" spans="1:23" x14ac:dyDescent="0.25">
      <c r="A78" s="5" t="s">
        <v>175</v>
      </c>
      <c r="B78" s="5" t="s">
        <v>176</v>
      </c>
      <c r="C78">
        <v>353.95650000000001</v>
      </c>
      <c r="D78">
        <v>427.4325</v>
      </c>
      <c r="E78">
        <v>444.95600000000002</v>
      </c>
      <c r="F78">
        <v>468.74700000000001</v>
      </c>
      <c r="G78">
        <v>363.13200000000001</v>
      </c>
      <c r="H78">
        <v>371.44799999999998</v>
      </c>
      <c r="I78">
        <v>1779.47</v>
      </c>
      <c r="J78">
        <v>258.72000000000003</v>
      </c>
      <c r="K78">
        <v>257.95</v>
      </c>
      <c r="L78">
        <v>363.44</v>
      </c>
      <c r="M78">
        <v>274.39999999999998</v>
      </c>
      <c r="N78">
        <v>658</v>
      </c>
      <c r="O78">
        <v>739.9</v>
      </c>
      <c r="P78">
        <v>298.2</v>
      </c>
      <c r="Q78">
        <v>291.89999999999998</v>
      </c>
      <c r="R78">
        <v>378</v>
      </c>
      <c r="S78">
        <v>324.10000000000002</v>
      </c>
      <c r="T78">
        <v>124.6</v>
      </c>
      <c r="U78">
        <v>336</v>
      </c>
      <c r="V78">
        <v>-518</v>
      </c>
    </row>
    <row r="79" spans="1:23" x14ac:dyDescent="0.25">
      <c r="A79" s="5" t="s">
        <v>177</v>
      </c>
      <c r="B79" s="5" t="s">
        <v>178</v>
      </c>
      <c r="C79">
        <v>0</v>
      </c>
      <c r="D79">
        <v>-6.3500000000000094</v>
      </c>
      <c r="E79">
        <v>0</v>
      </c>
      <c r="F79">
        <v>5</v>
      </c>
      <c r="G79">
        <v>0</v>
      </c>
      <c r="H79">
        <v>7.7000000000000028</v>
      </c>
      <c r="I79">
        <v>0</v>
      </c>
      <c r="J79">
        <v>0</v>
      </c>
      <c r="K79">
        <v>0</v>
      </c>
      <c r="L79">
        <v>-7</v>
      </c>
      <c r="M79">
        <v>0</v>
      </c>
      <c r="N79">
        <v>0</v>
      </c>
      <c r="O79">
        <v>0</v>
      </c>
      <c r="P79">
        <v>0</v>
      </c>
      <c r="Q79">
        <v>0</v>
      </c>
      <c r="R79">
        <v>0</v>
      </c>
      <c r="S79">
        <v>0</v>
      </c>
      <c r="T79">
        <v>0</v>
      </c>
      <c r="U79">
        <v>0</v>
      </c>
      <c r="V79">
        <v>0</v>
      </c>
    </row>
    <row r="80" spans="1:23" x14ac:dyDescent="0.25">
      <c r="A80" s="5" t="s">
        <v>179</v>
      </c>
      <c r="B80" s="5" t="s">
        <v>180</v>
      </c>
      <c r="C80">
        <v>8.25</v>
      </c>
      <c r="D80">
        <v>-3.95</v>
      </c>
      <c r="E80">
        <v>13.67</v>
      </c>
      <c r="F80">
        <v>1.71</v>
      </c>
      <c r="G80">
        <v>-4.54</v>
      </c>
      <c r="H80">
        <v>-4.43</v>
      </c>
      <c r="I80">
        <v>0.65</v>
      </c>
      <c r="J80">
        <v>9.64</v>
      </c>
      <c r="K80">
        <v>15.49</v>
      </c>
      <c r="L80">
        <v>0.7</v>
      </c>
      <c r="M80">
        <v>-4.7300000000000004</v>
      </c>
      <c r="N80">
        <v>16.11</v>
      </c>
      <c r="O80">
        <v>6.09</v>
      </c>
      <c r="P80">
        <v>13.58</v>
      </c>
      <c r="Q80">
        <v>14.32</v>
      </c>
      <c r="R80">
        <v>13.38</v>
      </c>
      <c r="S80">
        <v>-12.27</v>
      </c>
      <c r="T80">
        <v>-1.35</v>
      </c>
      <c r="U80">
        <v>26.97</v>
      </c>
      <c r="V80">
        <v>88.49</v>
      </c>
    </row>
    <row r="81" spans="1:22" x14ac:dyDescent="0.25">
      <c r="A81" s="5" t="s">
        <v>181</v>
      </c>
      <c r="B81" s="5" t="s">
        <v>182</v>
      </c>
      <c r="C81">
        <v>5.99</v>
      </c>
      <c r="D81">
        <v>3.81</v>
      </c>
      <c r="E81">
        <v>3.61</v>
      </c>
      <c r="F81">
        <v>-2.42</v>
      </c>
      <c r="G81">
        <v>-2.77</v>
      </c>
      <c r="H81">
        <v>1.95</v>
      </c>
      <c r="I81">
        <v>8.59</v>
      </c>
      <c r="J81">
        <v>8.61</v>
      </c>
      <c r="K81">
        <v>3.82</v>
      </c>
      <c r="L81">
        <v>4.03</v>
      </c>
      <c r="M81">
        <v>5.82</v>
      </c>
      <c r="N81">
        <v>11.93</v>
      </c>
      <c r="O81">
        <v>11.33</v>
      </c>
      <c r="P81">
        <v>13.76</v>
      </c>
      <c r="Q81">
        <v>5.14</v>
      </c>
      <c r="R81">
        <v>-0.08</v>
      </c>
      <c r="S81">
        <v>4.45</v>
      </c>
      <c r="T81">
        <v>38.04</v>
      </c>
      <c r="U81" t="s">
        <v>67</v>
      </c>
      <c r="V81" t="s">
        <v>67</v>
      </c>
    </row>
    <row r="82" spans="1:22" x14ac:dyDescent="0.25">
      <c r="A82" s="5" t="s">
        <v>183</v>
      </c>
      <c r="B82" s="5" t="s">
        <v>184</v>
      </c>
      <c r="C82">
        <v>3.03</v>
      </c>
      <c r="D82">
        <v>0.49</v>
      </c>
      <c r="E82">
        <v>1.41</v>
      </c>
      <c r="F82">
        <v>0.61</v>
      </c>
      <c r="G82">
        <v>3.36</v>
      </c>
      <c r="H82">
        <v>4.41</v>
      </c>
      <c r="I82">
        <v>4.3499999999999996</v>
      </c>
      <c r="J82">
        <v>7.44</v>
      </c>
      <c r="K82">
        <v>6.73</v>
      </c>
      <c r="L82">
        <v>6.35</v>
      </c>
      <c r="M82">
        <v>9.07</v>
      </c>
      <c r="N82">
        <v>12.7</v>
      </c>
      <c r="O82">
        <v>7.02</v>
      </c>
      <c r="P82">
        <v>5.53</v>
      </c>
      <c r="Q82">
        <v>8.2100000000000009</v>
      </c>
      <c r="R82">
        <v>23.04</v>
      </c>
      <c r="S82" t="s">
        <v>67</v>
      </c>
      <c r="T82" t="s">
        <v>67</v>
      </c>
      <c r="U82" t="s">
        <v>67</v>
      </c>
      <c r="V82" t="s">
        <v>67</v>
      </c>
    </row>
    <row r="83" spans="1:22" x14ac:dyDescent="0.25">
      <c r="A83" s="5" t="s">
        <v>185</v>
      </c>
      <c r="B83" s="5" t="s">
        <v>186</v>
      </c>
      <c r="C83">
        <v>3.72</v>
      </c>
      <c r="D83">
        <v>2.42</v>
      </c>
      <c r="E83">
        <v>4.43</v>
      </c>
      <c r="F83">
        <v>3.67</v>
      </c>
      <c r="G83">
        <v>4.8600000000000003</v>
      </c>
      <c r="H83">
        <v>6.74</v>
      </c>
      <c r="I83">
        <v>8.52</v>
      </c>
      <c r="J83">
        <v>7.23</v>
      </c>
      <c r="K83">
        <v>6.13</v>
      </c>
      <c r="L83">
        <v>7.28</v>
      </c>
      <c r="M83">
        <v>16.059999999999999</v>
      </c>
      <c r="N83" t="s">
        <v>67</v>
      </c>
      <c r="O83" t="s">
        <v>67</v>
      </c>
      <c r="P83" t="s">
        <v>67</v>
      </c>
      <c r="Q83" t="s">
        <v>67</v>
      </c>
      <c r="R83" t="s">
        <v>67</v>
      </c>
      <c r="S83" t="s">
        <v>67</v>
      </c>
      <c r="T83" t="s">
        <v>67</v>
      </c>
      <c r="U83" t="s">
        <v>67</v>
      </c>
      <c r="V83" t="s">
        <v>67</v>
      </c>
    </row>
    <row r="84" spans="1:22" x14ac:dyDescent="0.25">
      <c r="A84" s="5" t="s">
        <v>187</v>
      </c>
      <c r="B84" s="5" t="s">
        <v>188</v>
      </c>
      <c r="C84">
        <v>-138.11000000000001</v>
      </c>
      <c r="D84">
        <v>28.62</v>
      </c>
      <c r="E84">
        <v>31.26</v>
      </c>
      <c r="F84">
        <v>53.86</v>
      </c>
      <c r="G84">
        <v>-17.239999999999998</v>
      </c>
      <c r="H84">
        <v>47.02</v>
      </c>
      <c r="I84">
        <v>8.2899999999999991</v>
      </c>
      <c r="J84">
        <v>-198.63</v>
      </c>
      <c r="K84">
        <v>-155.66</v>
      </c>
      <c r="L84">
        <v>47.54</v>
      </c>
      <c r="M84">
        <v>11.48</v>
      </c>
      <c r="N84">
        <v>24.45</v>
      </c>
      <c r="O84">
        <v>57.91</v>
      </c>
      <c r="P84">
        <v>41.88</v>
      </c>
      <c r="Q84">
        <v>52.43</v>
      </c>
      <c r="R84">
        <v>154.32</v>
      </c>
      <c r="S84">
        <v>-62.59</v>
      </c>
      <c r="T84">
        <v>81.17</v>
      </c>
      <c r="U84">
        <v>-80.55</v>
      </c>
      <c r="V84">
        <v>-39.75</v>
      </c>
    </row>
    <row r="85" spans="1:22" x14ac:dyDescent="0.25">
      <c r="A85" s="5" t="s">
        <v>189</v>
      </c>
      <c r="B85" s="5" t="s">
        <v>190</v>
      </c>
      <c r="C85">
        <v>-26.08</v>
      </c>
      <c r="D85">
        <v>37.909999999999997</v>
      </c>
      <c r="E85">
        <v>22.63</v>
      </c>
      <c r="F85">
        <v>27.88</v>
      </c>
      <c r="G85">
        <v>12.69</v>
      </c>
      <c r="H85">
        <v>-47.77</v>
      </c>
      <c r="I85">
        <v>-115.33</v>
      </c>
      <c r="J85">
        <v>-102.25</v>
      </c>
      <c r="K85">
        <v>-32.21</v>
      </c>
      <c r="L85">
        <v>27.82</v>
      </c>
      <c r="M85">
        <v>31.28</v>
      </c>
      <c r="N85">
        <v>41.41</v>
      </c>
      <c r="O85">
        <v>50.74</v>
      </c>
      <c r="P85">
        <v>82.88</v>
      </c>
      <c r="Q85">
        <v>48.05</v>
      </c>
      <c r="R85">
        <v>57.63</v>
      </c>
      <c r="S85">
        <v>-20.66</v>
      </c>
      <c r="T85">
        <v>-13.04</v>
      </c>
      <c r="U85" t="s">
        <v>67</v>
      </c>
      <c r="V85" t="s">
        <v>67</v>
      </c>
    </row>
    <row r="86" spans="1:22" x14ac:dyDescent="0.25">
      <c r="A86" s="5" t="s">
        <v>191</v>
      </c>
      <c r="B86" s="5" t="s">
        <v>192</v>
      </c>
      <c r="C86">
        <v>-8.32</v>
      </c>
      <c r="D86">
        <v>28.7</v>
      </c>
      <c r="E86">
        <v>24.64</v>
      </c>
      <c r="F86">
        <v>-21.34</v>
      </c>
      <c r="G86">
        <v>-63.24</v>
      </c>
      <c r="H86">
        <v>-50.29</v>
      </c>
      <c r="I86">
        <v>-57.4</v>
      </c>
      <c r="J86">
        <v>-54.16</v>
      </c>
      <c r="K86">
        <v>-2.86</v>
      </c>
      <c r="L86">
        <v>36.65</v>
      </c>
      <c r="M86">
        <v>37.630000000000003</v>
      </c>
      <c r="N86">
        <v>66.2</v>
      </c>
      <c r="O86">
        <v>48.79</v>
      </c>
      <c r="P86">
        <v>53.44</v>
      </c>
      <c r="Q86">
        <v>28.96</v>
      </c>
      <c r="R86">
        <v>10.52</v>
      </c>
      <c r="S86" t="s">
        <v>67</v>
      </c>
      <c r="T86" t="s">
        <v>67</v>
      </c>
      <c r="U86" t="s">
        <v>67</v>
      </c>
      <c r="V86" t="s">
        <v>67</v>
      </c>
    </row>
    <row r="87" spans="1:22" x14ac:dyDescent="0.25">
      <c r="A87" s="5" t="s">
        <v>193</v>
      </c>
      <c r="B87" s="5" t="s">
        <v>194</v>
      </c>
      <c r="C87">
        <v>-29.3</v>
      </c>
      <c r="D87">
        <v>-14.35</v>
      </c>
      <c r="E87">
        <v>-14.76</v>
      </c>
      <c r="F87">
        <v>-12.1</v>
      </c>
      <c r="G87">
        <v>-13.3</v>
      </c>
      <c r="H87">
        <v>-6.33</v>
      </c>
      <c r="I87">
        <v>4.4000000000000004</v>
      </c>
      <c r="J87">
        <v>-2.69</v>
      </c>
      <c r="K87">
        <v>25.29</v>
      </c>
      <c r="L87">
        <v>32.799999999999997</v>
      </c>
      <c r="M87">
        <v>24.07</v>
      </c>
      <c r="N87" t="s">
        <v>67</v>
      </c>
      <c r="O87" t="s">
        <v>67</v>
      </c>
      <c r="P87" t="s">
        <v>67</v>
      </c>
      <c r="Q87" t="s">
        <v>67</v>
      </c>
      <c r="R87" t="s">
        <v>67</v>
      </c>
      <c r="S87" t="s">
        <v>67</v>
      </c>
      <c r="T87" t="s">
        <v>67</v>
      </c>
      <c r="U87" t="s">
        <v>67</v>
      </c>
      <c r="V87" t="s">
        <v>67</v>
      </c>
    </row>
    <row r="88" spans="1:22" x14ac:dyDescent="0.25">
      <c r="A88" s="5" t="s">
        <v>195</v>
      </c>
      <c r="B88" s="5" t="s">
        <v>196</v>
      </c>
      <c r="C88" t="s">
        <v>67</v>
      </c>
      <c r="D88">
        <v>0.49</v>
      </c>
      <c r="E88">
        <v>0.91</v>
      </c>
      <c r="F88">
        <v>-1.25</v>
      </c>
      <c r="G88">
        <v>-0.44</v>
      </c>
      <c r="H88">
        <v>-0.32</v>
      </c>
      <c r="I88">
        <v>-0.46</v>
      </c>
      <c r="J88">
        <v>-0.38</v>
      </c>
      <c r="K88" t="s">
        <v>67</v>
      </c>
      <c r="L88">
        <v>0.4</v>
      </c>
      <c r="M88">
        <v>0.49</v>
      </c>
      <c r="N88">
        <v>0.21</v>
      </c>
      <c r="O88">
        <v>0.91</v>
      </c>
      <c r="P88">
        <v>0.75</v>
      </c>
      <c r="Q88">
        <v>1.32</v>
      </c>
      <c r="R88">
        <v>3.51</v>
      </c>
      <c r="S88" t="s">
        <v>67</v>
      </c>
      <c r="T88" t="s">
        <v>67</v>
      </c>
      <c r="U88" t="s">
        <v>67</v>
      </c>
      <c r="V88" t="s">
        <v>67</v>
      </c>
    </row>
    <row r="89" spans="1:22" x14ac:dyDescent="0.25">
      <c r="A89" s="5" t="s">
        <v>197</v>
      </c>
      <c r="B89" s="5" t="s">
        <v>198</v>
      </c>
      <c r="C89">
        <v>-202.29</v>
      </c>
      <c r="D89">
        <v>1.02</v>
      </c>
      <c r="E89">
        <v>21.7</v>
      </c>
      <c r="F89">
        <v>9.23</v>
      </c>
      <c r="G89">
        <v>-864.14</v>
      </c>
      <c r="H89">
        <v>-108.76</v>
      </c>
      <c r="I89">
        <v>44.36</v>
      </c>
      <c r="J89">
        <v>-5.01</v>
      </c>
      <c r="K89">
        <v>-12.41</v>
      </c>
      <c r="L89">
        <v>36.17</v>
      </c>
      <c r="M89">
        <v>69.180000000000007</v>
      </c>
      <c r="N89">
        <v>152.63999999999999</v>
      </c>
      <c r="O89">
        <v>-44.59</v>
      </c>
      <c r="P89">
        <v>-20.84</v>
      </c>
      <c r="Q89">
        <v>79.27</v>
      </c>
      <c r="R89">
        <v>29.28</v>
      </c>
      <c r="S89">
        <v>-48.13</v>
      </c>
      <c r="T89">
        <v>-1409.55</v>
      </c>
      <c r="U89">
        <v>-77.55</v>
      </c>
      <c r="V89">
        <v>-172.09</v>
      </c>
    </row>
    <row r="90" spans="1:22" x14ac:dyDescent="0.25">
      <c r="A90" s="5" t="s">
        <v>199</v>
      </c>
      <c r="B90" s="5" t="s">
        <v>200</v>
      </c>
      <c r="C90">
        <v>-59.86</v>
      </c>
      <c r="D90">
        <v>10.65</v>
      </c>
      <c r="E90">
        <v>-277.74</v>
      </c>
      <c r="F90">
        <v>-321.22000000000003</v>
      </c>
      <c r="G90">
        <v>-309.51</v>
      </c>
      <c r="H90">
        <v>-23.14</v>
      </c>
      <c r="I90">
        <v>8.98</v>
      </c>
      <c r="J90">
        <v>6.25</v>
      </c>
      <c r="K90">
        <v>30.98</v>
      </c>
      <c r="L90">
        <v>86</v>
      </c>
      <c r="M90">
        <v>59.08</v>
      </c>
      <c r="N90">
        <v>29.07</v>
      </c>
      <c r="O90">
        <v>4.6100000000000003</v>
      </c>
      <c r="P90">
        <v>29.24</v>
      </c>
      <c r="Q90">
        <v>20.14</v>
      </c>
      <c r="R90">
        <v>-476.13</v>
      </c>
      <c r="S90">
        <v>-511.74</v>
      </c>
      <c r="T90">
        <v>-553.05999999999995</v>
      </c>
      <c r="U90" t="s">
        <v>67</v>
      </c>
      <c r="V90" t="s">
        <v>67</v>
      </c>
    </row>
    <row r="91" spans="1:22" x14ac:dyDescent="0.25">
      <c r="A91" s="5" t="s">
        <v>201</v>
      </c>
      <c r="B91" s="5" t="s">
        <v>202</v>
      </c>
      <c r="C91">
        <v>-206.9</v>
      </c>
      <c r="D91">
        <v>-188.19</v>
      </c>
      <c r="E91">
        <v>-179.52</v>
      </c>
      <c r="F91">
        <v>-184.86</v>
      </c>
      <c r="G91">
        <v>-189.19</v>
      </c>
      <c r="H91">
        <v>-9.1300000000000008</v>
      </c>
      <c r="I91">
        <v>26.46</v>
      </c>
      <c r="J91">
        <v>48.11</v>
      </c>
      <c r="K91">
        <v>40.200000000000003</v>
      </c>
      <c r="L91">
        <v>38.51</v>
      </c>
      <c r="M91">
        <v>47.13</v>
      </c>
      <c r="N91">
        <v>39.15</v>
      </c>
      <c r="O91">
        <v>-1</v>
      </c>
      <c r="P91">
        <v>-273.99</v>
      </c>
      <c r="Q91">
        <v>-285.33999999999997</v>
      </c>
      <c r="R91">
        <v>-335.61</v>
      </c>
      <c r="S91" t="s">
        <v>67</v>
      </c>
      <c r="T91" t="s">
        <v>67</v>
      </c>
      <c r="U91" t="s">
        <v>67</v>
      </c>
      <c r="V91" t="s">
        <v>67</v>
      </c>
    </row>
    <row r="92" spans="1:22" x14ac:dyDescent="0.25">
      <c r="A92" s="5" t="s">
        <v>203</v>
      </c>
      <c r="B92" s="5" t="s">
        <v>204</v>
      </c>
      <c r="C92">
        <v>-108.01</v>
      </c>
      <c r="D92">
        <v>-80.87</v>
      </c>
      <c r="E92">
        <v>-65.7</v>
      </c>
      <c r="F92">
        <v>-72.33</v>
      </c>
      <c r="G92">
        <v>-75.34</v>
      </c>
      <c r="H92">
        <v>19</v>
      </c>
      <c r="I92">
        <v>32.799999999999997</v>
      </c>
      <c r="J92">
        <v>23.56</v>
      </c>
      <c r="K92">
        <v>-116.9</v>
      </c>
      <c r="L92">
        <v>-123.41</v>
      </c>
      <c r="M92">
        <v>-144.24</v>
      </c>
      <c r="N92" t="s">
        <v>67</v>
      </c>
      <c r="O92" t="s">
        <v>67</v>
      </c>
      <c r="P92" t="s">
        <v>67</v>
      </c>
      <c r="Q92" t="s">
        <v>67</v>
      </c>
      <c r="R92" t="s">
        <v>67</v>
      </c>
      <c r="S92" t="s">
        <v>67</v>
      </c>
      <c r="T92" t="s">
        <v>67</v>
      </c>
      <c r="U92" t="s">
        <v>67</v>
      </c>
      <c r="V92" t="s">
        <v>67</v>
      </c>
    </row>
    <row r="93" spans="1:22" x14ac:dyDescent="0.25">
      <c r="A93" s="5" t="s">
        <v>205</v>
      </c>
      <c r="B93" s="5" t="s">
        <v>206</v>
      </c>
      <c r="C93">
        <v>-17.190000000000001</v>
      </c>
      <c r="D93">
        <v>-12.57</v>
      </c>
      <c r="E93">
        <v>-5.08</v>
      </c>
      <c r="F93">
        <v>39.119999999999997</v>
      </c>
      <c r="G93">
        <v>-2.2400000000000002</v>
      </c>
      <c r="H93">
        <v>-76.81</v>
      </c>
      <c r="I93">
        <v>587.79999999999995</v>
      </c>
      <c r="J93">
        <v>0.3</v>
      </c>
      <c r="K93">
        <v>-29.03</v>
      </c>
      <c r="L93">
        <v>20.41</v>
      </c>
      <c r="M93">
        <v>-58.3</v>
      </c>
      <c r="N93">
        <v>-11.07</v>
      </c>
      <c r="O93">
        <v>148.12</v>
      </c>
      <c r="P93">
        <v>2.16</v>
      </c>
      <c r="Q93">
        <v>-22.78</v>
      </c>
      <c r="R93">
        <v>16.63</v>
      </c>
      <c r="S93">
        <v>160.11000000000001</v>
      </c>
      <c r="T93">
        <v>-62.92</v>
      </c>
      <c r="U93">
        <v>-164.86</v>
      </c>
      <c r="V93">
        <v>-181.59</v>
      </c>
    </row>
    <row r="94" spans="1:22" x14ac:dyDescent="0.25">
      <c r="A94" s="5" t="s">
        <v>207</v>
      </c>
      <c r="B94" s="5" t="s">
        <v>208</v>
      </c>
      <c r="C94">
        <v>-11.61</v>
      </c>
      <c r="D94">
        <v>7.16</v>
      </c>
      <c r="E94">
        <v>10.6</v>
      </c>
      <c r="F94">
        <v>-13.31</v>
      </c>
      <c r="G94">
        <v>169.58</v>
      </c>
      <c r="H94">
        <v>170.43</v>
      </c>
      <c r="I94">
        <v>186.36</v>
      </c>
      <c r="J94">
        <v>-2.77</v>
      </c>
      <c r="K94">
        <v>-22.31</v>
      </c>
      <c r="L94">
        <v>-16.32</v>
      </c>
      <c r="M94">
        <v>26.25</v>
      </c>
      <c r="N94">
        <v>46.4</v>
      </c>
      <c r="O94">
        <v>42.5</v>
      </c>
      <c r="P94">
        <v>-1.33</v>
      </c>
      <c r="Q94">
        <v>51.32</v>
      </c>
      <c r="R94">
        <v>37.94</v>
      </c>
      <c r="S94">
        <v>-22.56</v>
      </c>
      <c r="T94">
        <v>-136.46</v>
      </c>
      <c r="U94" t="s">
        <v>67</v>
      </c>
      <c r="V94" t="s">
        <v>67</v>
      </c>
    </row>
    <row r="95" spans="1:22" x14ac:dyDescent="0.25">
      <c r="A95" s="5" t="s">
        <v>209</v>
      </c>
      <c r="B95" s="5" t="s">
        <v>210</v>
      </c>
      <c r="C95">
        <v>0.41</v>
      </c>
      <c r="D95">
        <v>-11.52</v>
      </c>
      <c r="E95">
        <v>108.56</v>
      </c>
      <c r="F95">
        <v>109.63</v>
      </c>
      <c r="G95">
        <v>96</v>
      </c>
      <c r="H95">
        <v>100.53</v>
      </c>
      <c r="I95">
        <v>104.24</v>
      </c>
      <c r="J95">
        <v>-15.54</v>
      </c>
      <c r="K95">
        <v>14.03</v>
      </c>
      <c r="L95">
        <v>20.260000000000002</v>
      </c>
      <c r="M95">
        <v>11.63</v>
      </c>
      <c r="N95">
        <v>26.61</v>
      </c>
      <c r="O95">
        <v>60.85</v>
      </c>
      <c r="P95">
        <v>18.64</v>
      </c>
      <c r="Q95">
        <v>-14.76</v>
      </c>
      <c r="R95">
        <v>-46.53</v>
      </c>
      <c r="S95" t="s">
        <v>67</v>
      </c>
      <c r="T95" t="s">
        <v>67</v>
      </c>
      <c r="U95" t="s">
        <v>67</v>
      </c>
      <c r="V95" t="s">
        <v>67</v>
      </c>
    </row>
    <row r="96" spans="1:22" x14ac:dyDescent="0.25">
      <c r="A96" s="5" t="s">
        <v>211</v>
      </c>
      <c r="B96" s="5" t="s">
        <v>212</v>
      </c>
      <c r="C96">
        <v>50.47</v>
      </c>
      <c r="D96">
        <v>46.36</v>
      </c>
      <c r="E96">
        <v>46.51</v>
      </c>
      <c r="F96">
        <v>61.83</v>
      </c>
      <c r="G96">
        <v>58.13</v>
      </c>
      <c r="H96">
        <v>56.08</v>
      </c>
      <c r="I96">
        <v>65.42</v>
      </c>
      <c r="J96">
        <v>22.66</v>
      </c>
      <c r="K96">
        <v>16.329999999999998</v>
      </c>
      <c r="L96">
        <v>2.75</v>
      </c>
      <c r="M96">
        <v>-17.45</v>
      </c>
      <c r="N96" t="s">
        <v>67</v>
      </c>
      <c r="O96" t="s">
        <v>67</v>
      </c>
      <c r="P96" t="s">
        <v>67</v>
      </c>
      <c r="Q96" t="s">
        <v>67</v>
      </c>
      <c r="R96" t="s">
        <v>67</v>
      </c>
      <c r="S96" t="s">
        <v>67</v>
      </c>
      <c r="T96" t="s">
        <v>67</v>
      </c>
      <c r="U96" t="s">
        <v>67</v>
      </c>
      <c r="V96" t="s">
        <v>67</v>
      </c>
    </row>
    <row r="97" spans="1:23" x14ac:dyDescent="0.25">
      <c r="A97" s="5" t="s">
        <v>213</v>
      </c>
      <c r="B97" s="5" t="s">
        <v>214</v>
      </c>
      <c r="C97">
        <v>-211.4</v>
      </c>
      <c r="D97">
        <v>570.29999999999995</v>
      </c>
      <c r="E97">
        <v>1537</v>
      </c>
      <c r="F97">
        <v>569.1</v>
      </c>
      <c r="G97">
        <v>2273</v>
      </c>
      <c r="H97">
        <v>2883</v>
      </c>
      <c r="I97">
        <v>3131</v>
      </c>
      <c r="J97">
        <v>3144</v>
      </c>
      <c r="K97">
        <v>2096</v>
      </c>
      <c r="L97">
        <v>1768</v>
      </c>
      <c r="M97">
        <v>911.5</v>
      </c>
      <c r="N97">
        <v>889.4</v>
      </c>
      <c r="O97">
        <v>574.1</v>
      </c>
      <c r="P97">
        <v>1017</v>
      </c>
      <c r="Q97">
        <v>1114</v>
      </c>
      <c r="R97">
        <v>4812</v>
      </c>
      <c r="S97">
        <v>5044</v>
      </c>
      <c r="T97">
        <v>4901</v>
      </c>
      <c r="U97">
        <v>5326</v>
      </c>
      <c r="V97">
        <v>3905</v>
      </c>
      <c r="W97">
        <v>3675</v>
      </c>
    </row>
  </sheetData>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W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23" width="10" customWidth="1"/>
  </cols>
  <sheetData>
    <row r="1" spans="1:23" ht="18.75" customHeight="1" x14ac:dyDescent="0.3">
      <c r="A1" s="1" t="s">
        <v>2149</v>
      </c>
      <c r="B1" s="2" t="s">
        <v>2150</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2151</v>
      </c>
      <c r="C4" s="5" t="s">
        <v>9</v>
      </c>
      <c r="D4" s="5"/>
      <c r="E4" t="s">
        <v>2152</v>
      </c>
      <c r="G4" t="s">
        <v>1023</v>
      </c>
      <c r="H4" t="s">
        <v>220</v>
      </c>
      <c r="J4" t="s">
        <v>2153</v>
      </c>
      <c r="L4" t="s">
        <v>1681</v>
      </c>
    </row>
    <row r="5" spans="1:23" x14ac:dyDescent="0.25">
      <c r="A5" s="5" t="s">
        <v>15</v>
      </c>
      <c r="B5" t="s">
        <v>2154</v>
      </c>
      <c r="C5" s="5" t="s">
        <v>17</v>
      </c>
      <c r="D5" s="5"/>
      <c r="E5" t="s">
        <v>2155</v>
      </c>
      <c r="G5" t="s">
        <v>233</v>
      </c>
      <c r="H5" t="s">
        <v>658</v>
      </c>
      <c r="J5" t="s">
        <v>2156</v>
      </c>
      <c r="L5" t="s">
        <v>2157</v>
      </c>
    </row>
    <row r="6" spans="1:23" x14ac:dyDescent="0.25">
      <c r="A6" s="5" t="s">
        <v>23</v>
      </c>
      <c r="B6" t="s">
        <v>2158</v>
      </c>
      <c r="C6" s="5" t="s">
        <v>25</v>
      </c>
      <c r="D6" s="5"/>
      <c r="E6" t="s">
        <v>2159</v>
      </c>
      <c r="G6" t="s">
        <v>2160</v>
      </c>
      <c r="H6" t="s">
        <v>20</v>
      </c>
      <c r="J6" t="s">
        <v>1318</v>
      </c>
      <c r="L6" t="s">
        <v>441</v>
      </c>
    </row>
    <row r="7" spans="1:23" x14ac:dyDescent="0.25">
      <c r="A7" s="5" t="s">
        <v>29</v>
      </c>
      <c r="B7" t="s">
        <v>231</v>
      </c>
      <c r="C7" s="5" t="s">
        <v>31</v>
      </c>
      <c r="D7" s="5"/>
      <c r="E7" t="s">
        <v>2161</v>
      </c>
      <c r="G7" t="s">
        <v>2162</v>
      </c>
      <c r="H7" t="s">
        <v>28</v>
      </c>
      <c r="J7" t="s">
        <v>2163</v>
      </c>
      <c r="L7" t="s">
        <v>1138</v>
      </c>
    </row>
    <row r="8" spans="1:23" x14ac:dyDescent="0.25">
      <c r="A8" s="5" t="s">
        <v>35</v>
      </c>
      <c r="B8" t="s">
        <v>36</v>
      </c>
      <c r="C8" s="5" t="s">
        <v>37</v>
      </c>
      <c r="D8" s="5"/>
      <c r="E8" t="s">
        <v>2164</v>
      </c>
      <c r="G8" t="s">
        <v>2165</v>
      </c>
      <c r="H8" t="s">
        <v>34</v>
      </c>
      <c r="J8" t="s">
        <v>1474</v>
      </c>
      <c r="L8" t="s">
        <v>289</v>
      </c>
    </row>
    <row r="9" spans="1:23" x14ac:dyDescent="0.25">
      <c r="A9" s="5" t="s">
        <v>41</v>
      </c>
      <c r="B9" t="s">
        <v>42</v>
      </c>
      <c r="C9" s="5" t="s">
        <v>43</v>
      </c>
      <c r="D9" s="5"/>
      <c r="E9" t="s">
        <v>2166</v>
      </c>
      <c r="G9" t="s">
        <v>2167</v>
      </c>
      <c r="H9" t="s">
        <v>40</v>
      </c>
      <c r="J9" t="s">
        <v>2168</v>
      </c>
      <c r="L9" t="s">
        <v>244</v>
      </c>
    </row>
    <row r="10" spans="1:23" x14ac:dyDescent="0.25">
      <c r="A10" s="5" t="s">
        <v>45</v>
      </c>
      <c r="B10" t="s">
        <v>1759</v>
      </c>
      <c r="C10" s="5" t="s">
        <v>47</v>
      </c>
      <c r="D10" s="5"/>
      <c r="E10" t="s">
        <v>2169</v>
      </c>
      <c r="J10" t="s">
        <v>2170</v>
      </c>
      <c r="L10" t="s">
        <v>2171</v>
      </c>
    </row>
    <row r="11" spans="1:23" x14ac:dyDescent="0.25">
      <c r="A11" s="5" t="s">
        <v>49</v>
      </c>
      <c r="B11" t="s">
        <v>669</v>
      </c>
      <c r="J11" t="s">
        <v>2172</v>
      </c>
      <c r="L11" t="s">
        <v>2173</v>
      </c>
    </row>
    <row r="12" spans="1:23" x14ac:dyDescent="0.25">
      <c r="A12" s="5" t="s">
        <v>51</v>
      </c>
      <c r="B12" t="s">
        <v>720</v>
      </c>
      <c r="J12" t="s">
        <v>2174</v>
      </c>
      <c r="L12" t="s">
        <v>441</v>
      </c>
    </row>
    <row r="13" spans="1:23" x14ac:dyDescent="0.25">
      <c r="A13" s="5" t="s">
        <v>53</v>
      </c>
      <c r="B13" t="s">
        <v>2175</v>
      </c>
    </row>
    <row r="14" spans="1:23" x14ac:dyDescent="0.25">
      <c r="A14" s="5" t="s">
        <v>55</v>
      </c>
      <c r="B14" t="s">
        <v>2176</v>
      </c>
    </row>
    <row r="15" spans="1:23" x14ac:dyDescent="0.25">
      <c r="A15" s="5" t="s">
        <v>57</v>
      </c>
      <c r="B15" t="s">
        <v>2177</v>
      </c>
    </row>
    <row r="16" spans="1:23" x14ac:dyDescent="0.25">
      <c r="A16" s="5" t="s">
        <v>59</v>
      </c>
      <c r="B16" t="s">
        <v>2178</v>
      </c>
    </row>
    <row r="17" spans="1:23" x14ac:dyDescent="0.25">
      <c r="A17" s="5" t="s">
        <v>61</v>
      </c>
      <c r="B17" t="s">
        <v>2179</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2180</v>
      </c>
      <c r="B19" s="5" t="s">
        <v>2181</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4362</v>
      </c>
      <c r="D20">
        <v>4141</v>
      </c>
      <c r="E20">
        <v>3941</v>
      </c>
      <c r="F20">
        <v>3755</v>
      </c>
      <c r="G20">
        <v>3572</v>
      </c>
      <c r="H20">
        <v>3369</v>
      </c>
      <c r="I20">
        <v>3229</v>
      </c>
      <c r="J20">
        <v>3204</v>
      </c>
      <c r="K20">
        <v>3017</v>
      </c>
      <c r="L20">
        <v>2853</v>
      </c>
      <c r="M20">
        <v>2752</v>
      </c>
      <c r="N20">
        <v>2617</v>
      </c>
      <c r="O20">
        <v>2544</v>
      </c>
      <c r="P20">
        <v>2367</v>
      </c>
      <c r="Q20">
        <v>2220</v>
      </c>
      <c r="R20">
        <v>2091</v>
      </c>
      <c r="S20">
        <v>1745</v>
      </c>
      <c r="T20">
        <v>1730</v>
      </c>
      <c r="U20">
        <v>1569</v>
      </c>
      <c r="V20" t="s">
        <v>67</v>
      </c>
      <c r="W20" t="s">
        <v>67</v>
      </c>
    </row>
    <row r="21" spans="1:23" x14ac:dyDescent="0.25">
      <c r="A21" s="5" t="s">
        <v>299</v>
      </c>
      <c r="B21" s="5" t="s">
        <v>300</v>
      </c>
      <c r="C21">
        <v>1570</v>
      </c>
      <c r="D21">
        <v>1514</v>
      </c>
      <c r="E21">
        <v>1442</v>
      </c>
      <c r="F21">
        <v>1390</v>
      </c>
      <c r="G21">
        <v>1334</v>
      </c>
      <c r="H21">
        <v>1234</v>
      </c>
      <c r="I21">
        <v>1180</v>
      </c>
      <c r="J21">
        <v>1172</v>
      </c>
      <c r="K21">
        <v>1105</v>
      </c>
      <c r="L21">
        <v>1032</v>
      </c>
      <c r="M21">
        <v>989.8</v>
      </c>
      <c r="N21">
        <v>934.3</v>
      </c>
      <c r="O21">
        <v>898.6</v>
      </c>
      <c r="P21">
        <v>833.8</v>
      </c>
      <c r="Q21">
        <v>796.1</v>
      </c>
      <c r="R21">
        <v>751.4</v>
      </c>
      <c r="S21">
        <v>627.5</v>
      </c>
      <c r="T21">
        <v>569.79999999999995</v>
      </c>
      <c r="U21">
        <v>555.29999999999995</v>
      </c>
      <c r="V21" t="s">
        <v>67</v>
      </c>
      <c r="W21" t="s">
        <v>67</v>
      </c>
    </row>
    <row r="22" spans="1:23" x14ac:dyDescent="0.25">
      <c r="A22" s="5" t="s">
        <v>68</v>
      </c>
      <c r="B22" s="5" t="s">
        <v>69</v>
      </c>
      <c r="C22">
        <v>120.6</v>
      </c>
      <c r="D22">
        <v>161.19999999999999</v>
      </c>
      <c r="E22">
        <v>156.80000000000001</v>
      </c>
      <c r="F22">
        <v>137.5</v>
      </c>
      <c r="G22">
        <v>165.1</v>
      </c>
      <c r="H22">
        <v>160.4</v>
      </c>
      <c r="I22">
        <v>145.9</v>
      </c>
      <c r="J22">
        <v>169.1</v>
      </c>
      <c r="K22">
        <v>159.1</v>
      </c>
      <c r="L22">
        <v>151.5</v>
      </c>
      <c r="M22">
        <v>179.1</v>
      </c>
      <c r="N22">
        <v>101.9</v>
      </c>
      <c r="O22">
        <v>119.1</v>
      </c>
      <c r="P22">
        <v>91.8</v>
      </c>
      <c r="Q22">
        <v>99</v>
      </c>
      <c r="R22">
        <v>82.1</v>
      </c>
      <c r="S22">
        <v>67.7</v>
      </c>
      <c r="T22">
        <v>95.2</v>
      </c>
      <c r="U22">
        <v>78.599999999999994</v>
      </c>
      <c r="V22" t="s">
        <v>67</v>
      </c>
      <c r="W22" t="s">
        <v>67</v>
      </c>
    </row>
    <row r="23" spans="1:23" x14ac:dyDescent="0.25">
      <c r="A23" s="5" t="s">
        <v>70</v>
      </c>
      <c r="B23" s="5" t="s">
        <v>71</v>
      </c>
      <c r="C23">
        <v>-22.1</v>
      </c>
      <c r="D23">
        <v>-29.6</v>
      </c>
      <c r="E23">
        <v>-26.7</v>
      </c>
      <c r="F23">
        <v>-24.5</v>
      </c>
      <c r="G23">
        <v>-25.4</v>
      </c>
      <c r="H23">
        <v>-32.6</v>
      </c>
      <c r="I23">
        <v>-38.299999999999997</v>
      </c>
      <c r="J23">
        <v>-37.200000000000003</v>
      </c>
      <c r="K23">
        <v>-32.299999999999997</v>
      </c>
      <c r="L23">
        <v>-35.9</v>
      </c>
      <c r="M23">
        <v>-34.799999999999997</v>
      </c>
      <c r="N23">
        <v>-34.299999999999997</v>
      </c>
      <c r="O23">
        <v>-36</v>
      </c>
      <c r="P23">
        <v>-39.299999999999997</v>
      </c>
      <c r="Q23">
        <v>-37.299999999999997</v>
      </c>
      <c r="R23">
        <v>-33.9</v>
      </c>
      <c r="S23">
        <v>-32.299999999999997</v>
      </c>
      <c r="T23">
        <v>-46.6</v>
      </c>
      <c r="U23">
        <v>-28.7</v>
      </c>
      <c r="V23" t="s">
        <v>67</v>
      </c>
      <c r="W23" t="s">
        <v>67</v>
      </c>
    </row>
    <row r="24" spans="1:23" x14ac:dyDescent="0.25">
      <c r="A24" s="5" t="s">
        <v>72</v>
      </c>
      <c r="B24" s="5" t="s">
        <v>73</v>
      </c>
      <c r="C24">
        <v>98.5</v>
      </c>
      <c r="D24">
        <v>131.6</v>
      </c>
      <c r="E24">
        <v>130.1</v>
      </c>
      <c r="F24">
        <v>113</v>
      </c>
      <c r="G24">
        <v>139.69999999999999</v>
      </c>
      <c r="H24">
        <v>127.8</v>
      </c>
      <c r="I24">
        <v>107.6</v>
      </c>
      <c r="J24">
        <v>131.9</v>
      </c>
      <c r="K24">
        <v>126.8</v>
      </c>
      <c r="L24">
        <v>115.6</v>
      </c>
      <c r="M24">
        <v>144.30000000000001</v>
      </c>
      <c r="N24">
        <v>67.599999999999994</v>
      </c>
      <c r="O24">
        <v>83.1</v>
      </c>
      <c r="P24">
        <v>52.5</v>
      </c>
      <c r="Q24">
        <v>61.7</v>
      </c>
      <c r="R24">
        <v>48.2</v>
      </c>
      <c r="S24">
        <v>35.4</v>
      </c>
      <c r="T24">
        <v>48.6</v>
      </c>
      <c r="U24">
        <v>49.9</v>
      </c>
      <c r="V24" t="s">
        <v>67</v>
      </c>
      <c r="W24" t="s">
        <v>67</v>
      </c>
    </row>
    <row r="25" spans="1:23" x14ac:dyDescent="0.25">
      <c r="A25" s="5" t="s">
        <v>74</v>
      </c>
      <c r="B25" s="5" t="s">
        <v>75</v>
      </c>
      <c r="C25">
        <v>23.4</v>
      </c>
      <c r="D25">
        <v>35.9</v>
      </c>
      <c r="E25">
        <v>40.200000000000003</v>
      </c>
      <c r="F25">
        <v>15.4</v>
      </c>
      <c r="G25">
        <v>33</v>
      </c>
      <c r="H25">
        <v>41.6</v>
      </c>
      <c r="I25">
        <v>30.2</v>
      </c>
      <c r="J25">
        <v>37.299999999999997</v>
      </c>
      <c r="K25">
        <v>27.8</v>
      </c>
      <c r="L25">
        <v>33.5</v>
      </c>
      <c r="M25">
        <v>31.5</v>
      </c>
      <c r="N25">
        <v>9.3000000000000007</v>
      </c>
      <c r="O25">
        <v>7.3</v>
      </c>
      <c r="P25">
        <v>20.5</v>
      </c>
      <c r="Q25">
        <v>24.8</v>
      </c>
      <c r="R25">
        <v>19.3</v>
      </c>
      <c r="S25">
        <v>7.8</v>
      </c>
      <c r="T25">
        <v>22.7</v>
      </c>
      <c r="U25">
        <v>20.8</v>
      </c>
      <c r="V25" t="s">
        <v>67</v>
      </c>
      <c r="W25" t="s">
        <v>67</v>
      </c>
    </row>
    <row r="26" spans="1:23" x14ac:dyDescent="0.25">
      <c r="A26" s="5" t="s">
        <v>76</v>
      </c>
      <c r="B26" s="5" t="s">
        <v>77</v>
      </c>
      <c r="C26">
        <v>75.099999999999994</v>
      </c>
      <c r="D26">
        <v>95.7</v>
      </c>
      <c r="E26">
        <v>89.9</v>
      </c>
      <c r="F26">
        <v>97.7</v>
      </c>
      <c r="G26">
        <v>106.7</v>
      </c>
      <c r="H26">
        <v>86.2</v>
      </c>
      <c r="I26">
        <v>77.400000000000006</v>
      </c>
      <c r="J26">
        <v>94.6</v>
      </c>
      <c r="K26">
        <v>99.1</v>
      </c>
      <c r="L26">
        <v>82.1</v>
      </c>
      <c r="M26">
        <v>112.9</v>
      </c>
      <c r="N26">
        <v>58.3</v>
      </c>
      <c r="O26">
        <v>75.900000000000006</v>
      </c>
      <c r="P26">
        <v>32</v>
      </c>
      <c r="Q26">
        <v>36.9</v>
      </c>
      <c r="R26">
        <v>25.6</v>
      </c>
      <c r="S26">
        <v>24.7</v>
      </c>
      <c r="T26">
        <v>23.6</v>
      </c>
      <c r="U26">
        <v>27.1</v>
      </c>
      <c r="V26" t="s">
        <v>67</v>
      </c>
      <c r="W26" t="s">
        <v>67</v>
      </c>
    </row>
    <row r="27" spans="1:23" x14ac:dyDescent="0.25">
      <c r="A27" s="5" t="s">
        <v>78</v>
      </c>
      <c r="B27" s="5" t="s">
        <v>79</v>
      </c>
      <c r="C27">
        <v>-9.8000000000000007</v>
      </c>
      <c r="D27">
        <v>-14</v>
      </c>
      <c r="E27">
        <v>-12.5</v>
      </c>
      <c r="F27">
        <v>-17.100000000000001</v>
      </c>
      <c r="G27">
        <v>-16.5</v>
      </c>
      <c r="H27">
        <v>-13.4</v>
      </c>
      <c r="I27">
        <v>-12.5</v>
      </c>
      <c r="J27">
        <v>-18.2</v>
      </c>
      <c r="K27">
        <v>-18</v>
      </c>
      <c r="L27">
        <v>-15.6</v>
      </c>
      <c r="M27">
        <v>-21.6</v>
      </c>
      <c r="N27">
        <v>-10.3</v>
      </c>
      <c r="O27">
        <v>-12.7</v>
      </c>
      <c r="P27">
        <v>-5.0999999999999996</v>
      </c>
      <c r="Q27">
        <v>-9.1</v>
      </c>
      <c r="R27">
        <v>-5.2</v>
      </c>
      <c r="S27">
        <v>-2.7</v>
      </c>
      <c r="T27">
        <v>-6.6</v>
      </c>
      <c r="U27">
        <v>-4.8</v>
      </c>
      <c r="V27" t="s">
        <v>67</v>
      </c>
      <c r="W27" t="s">
        <v>67</v>
      </c>
    </row>
    <row r="28" spans="1:23" x14ac:dyDescent="0.25">
      <c r="A28" s="5" t="s">
        <v>80</v>
      </c>
      <c r="B28" s="5" t="s">
        <v>81</v>
      </c>
      <c r="C28">
        <v>65.3</v>
      </c>
      <c r="D28">
        <v>81.7</v>
      </c>
      <c r="E28">
        <v>77.400000000000006</v>
      </c>
      <c r="F28">
        <v>80.599999999999994</v>
      </c>
      <c r="G28">
        <v>90.3</v>
      </c>
      <c r="H28">
        <v>72.7</v>
      </c>
      <c r="I28">
        <v>65</v>
      </c>
      <c r="J28">
        <v>76.400000000000006</v>
      </c>
      <c r="K28">
        <v>81.099999999999994</v>
      </c>
      <c r="L28">
        <v>66.5</v>
      </c>
      <c r="M28">
        <v>91.3</v>
      </c>
      <c r="N28">
        <v>48</v>
      </c>
      <c r="O28">
        <v>63.1</v>
      </c>
      <c r="P28">
        <v>27</v>
      </c>
      <c r="Q28">
        <v>27.7</v>
      </c>
      <c r="R28">
        <v>21.5</v>
      </c>
      <c r="S28">
        <v>17.399999999999999</v>
      </c>
      <c r="T28">
        <v>17</v>
      </c>
      <c r="U28">
        <v>22.3</v>
      </c>
      <c r="V28" t="s">
        <v>67</v>
      </c>
      <c r="W28" t="s">
        <v>67</v>
      </c>
    </row>
    <row r="29" spans="1:23" x14ac:dyDescent="0.25">
      <c r="A29" s="5" t="s">
        <v>82</v>
      </c>
      <c r="B29" s="5" t="s">
        <v>83</v>
      </c>
      <c r="C29">
        <v>1238</v>
      </c>
      <c r="D29">
        <v>963.2</v>
      </c>
      <c r="E29">
        <v>981.2</v>
      </c>
      <c r="F29">
        <v>1085</v>
      </c>
      <c r="G29">
        <v>1075</v>
      </c>
      <c r="H29">
        <v>1052</v>
      </c>
      <c r="I29">
        <v>966.1</v>
      </c>
      <c r="J29">
        <v>1027</v>
      </c>
      <c r="K29">
        <v>1068</v>
      </c>
      <c r="L29">
        <v>911.1</v>
      </c>
      <c r="M29">
        <v>923.7</v>
      </c>
      <c r="N29">
        <v>855.2</v>
      </c>
      <c r="O29">
        <v>806.9</v>
      </c>
      <c r="P29">
        <v>802.3</v>
      </c>
      <c r="Q29">
        <v>686</v>
      </c>
      <c r="R29">
        <v>603.1</v>
      </c>
      <c r="S29">
        <v>481.5</v>
      </c>
      <c r="T29">
        <v>456</v>
      </c>
      <c r="U29">
        <v>423.9</v>
      </c>
      <c r="V29" t="s">
        <v>67</v>
      </c>
      <c r="W29" t="s">
        <v>67</v>
      </c>
    </row>
    <row r="30" spans="1:23" x14ac:dyDescent="0.25">
      <c r="A30" s="5" t="s">
        <v>84</v>
      </c>
      <c r="B30" s="5" t="s">
        <v>85</v>
      </c>
      <c r="C30">
        <v>1773</v>
      </c>
      <c r="D30">
        <v>1705</v>
      </c>
      <c r="E30">
        <v>1667</v>
      </c>
      <c r="F30">
        <v>1595</v>
      </c>
      <c r="G30">
        <v>1358</v>
      </c>
      <c r="H30">
        <v>1310</v>
      </c>
      <c r="I30">
        <v>1304</v>
      </c>
      <c r="J30">
        <v>1240</v>
      </c>
      <c r="K30">
        <v>1165</v>
      </c>
      <c r="L30">
        <v>1122</v>
      </c>
      <c r="M30">
        <v>1072</v>
      </c>
      <c r="N30">
        <v>1047</v>
      </c>
      <c r="O30">
        <v>1035</v>
      </c>
      <c r="P30">
        <v>991.4</v>
      </c>
      <c r="Q30">
        <v>1076</v>
      </c>
      <c r="R30">
        <v>1061</v>
      </c>
      <c r="S30">
        <v>1100</v>
      </c>
      <c r="T30">
        <v>750.5</v>
      </c>
      <c r="U30">
        <v>696.7</v>
      </c>
      <c r="V30" t="s">
        <v>67</v>
      </c>
      <c r="W30" t="s">
        <v>67</v>
      </c>
    </row>
    <row r="31" spans="1:23" x14ac:dyDescent="0.25">
      <c r="A31" s="5" t="s">
        <v>86</v>
      </c>
      <c r="B31" s="5" t="s">
        <v>87</v>
      </c>
      <c r="C31">
        <v>3012</v>
      </c>
      <c r="D31">
        <v>2668</v>
      </c>
      <c r="E31">
        <v>2648</v>
      </c>
      <c r="F31">
        <v>2680</v>
      </c>
      <c r="G31">
        <v>2433</v>
      </c>
      <c r="H31">
        <v>2362</v>
      </c>
      <c r="I31">
        <v>2270</v>
      </c>
      <c r="J31">
        <v>2267</v>
      </c>
      <c r="K31">
        <v>2233</v>
      </c>
      <c r="L31">
        <v>2033</v>
      </c>
      <c r="M31">
        <v>1996</v>
      </c>
      <c r="N31">
        <v>1902</v>
      </c>
      <c r="O31">
        <v>1842</v>
      </c>
      <c r="P31">
        <v>1794</v>
      </c>
      <c r="Q31">
        <v>1762</v>
      </c>
      <c r="R31">
        <v>1664</v>
      </c>
      <c r="S31">
        <v>1582</v>
      </c>
      <c r="T31">
        <v>1209</v>
      </c>
      <c r="U31">
        <v>1123</v>
      </c>
      <c r="V31" t="s">
        <v>67</v>
      </c>
      <c r="W31" t="s">
        <v>67</v>
      </c>
    </row>
    <row r="32" spans="1:23" x14ac:dyDescent="0.25">
      <c r="A32" s="5" t="s">
        <v>88</v>
      </c>
      <c r="B32" s="5" t="s">
        <v>89</v>
      </c>
      <c r="C32">
        <v>804.3</v>
      </c>
      <c r="D32">
        <v>511.7</v>
      </c>
      <c r="E32">
        <v>526.5</v>
      </c>
      <c r="F32">
        <v>608.20000000000005</v>
      </c>
      <c r="G32">
        <v>490.9</v>
      </c>
      <c r="H32">
        <v>499.7</v>
      </c>
      <c r="I32">
        <v>452.6</v>
      </c>
      <c r="J32">
        <v>539.9</v>
      </c>
      <c r="K32">
        <v>582.20000000000005</v>
      </c>
      <c r="L32">
        <v>404.5</v>
      </c>
      <c r="M32">
        <v>502.4</v>
      </c>
      <c r="N32">
        <v>478.8</v>
      </c>
      <c r="O32">
        <v>445.7</v>
      </c>
      <c r="P32">
        <v>493.9</v>
      </c>
      <c r="Q32">
        <v>395.5</v>
      </c>
      <c r="R32">
        <v>524.70000000000005</v>
      </c>
      <c r="S32">
        <v>481.3</v>
      </c>
      <c r="T32" t="s">
        <v>67</v>
      </c>
      <c r="U32" t="s">
        <v>67</v>
      </c>
      <c r="V32" t="s">
        <v>67</v>
      </c>
      <c r="W32" t="s">
        <v>67</v>
      </c>
    </row>
    <row r="33" spans="1:23" x14ac:dyDescent="0.25">
      <c r="A33" s="5" t="s">
        <v>90</v>
      </c>
      <c r="B33" s="5" t="s">
        <v>91</v>
      </c>
      <c r="C33">
        <v>700.1</v>
      </c>
      <c r="D33">
        <v>693</v>
      </c>
      <c r="E33">
        <v>724</v>
      </c>
      <c r="F33">
        <v>737.9</v>
      </c>
      <c r="G33">
        <v>681</v>
      </c>
      <c r="H33">
        <v>698.5</v>
      </c>
      <c r="I33">
        <v>721.9</v>
      </c>
      <c r="J33">
        <v>686</v>
      </c>
      <c r="K33">
        <v>688.7</v>
      </c>
      <c r="L33">
        <v>766.9</v>
      </c>
      <c r="M33">
        <v>712.9</v>
      </c>
      <c r="N33">
        <v>735.6</v>
      </c>
      <c r="O33">
        <v>766.3</v>
      </c>
      <c r="P33">
        <v>741.2</v>
      </c>
      <c r="Q33">
        <v>830.1</v>
      </c>
      <c r="R33">
        <v>634</v>
      </c>
      <c r="S33">
        <v>608</v>
      </c>
      <c r="T33" t="s">
        <v>67</v>
      </c>
      <c r="U33" t="s">
        <v>67</v>
      </c>
      <c r="V33" t="s">
        <v>67</v>
      </c>
      <c r="W33" t="s">
        <v>67</v>
      </c>
    </row>
    <row r="34" spans="1:23" x14ac:dyDescent="0.25">
      <c r="A34" s="5" t="s">
        <v>92</v>
      </c>
      <c r="B34" s="5" t="s">
        <v>93</v>
      </c>
      <c r="C34">
        <v>1504</v>
      </c>
      <c r="D34">
        <v>1205</v>
      </c>
      <c r="E34">
        <v>1251</v>
      </c>
      <c r="F34">
        <v>1346</v>
      </c>
      <c r="G34">
        <v>1172</v>
      </c>
      <c r="H34">
        <v>1198</v>
      </c>
      <c r="I34">
        <v>1175</v>
      </c>
      <c r="J34">
        <v>1226</v>
      </c>
      <c r="K34">
        <v>1271</v>
      </c>
      <c r="L34">
        <v>1171</v>
      </c>
      <c r="M34">
        <v>1215</v>
      </c>
      <c r="N34">
        <v>1214</v>
      </c>
      <c r="O34">
        <v>1212</v>
      </c>
      <c r="P34">
        <v>1235</v>
      </c>
      <c r="Q34">
        <v>1226</v>
      </c>
      <c r="R34">
        <v>1159</v>
      </c>
      <c r="S34">
        <v>1089</v>
      </c>
      <c r="T34">
        <v>843.5</v>
      </c>
      <c r="U34">
        <v>769.4</v>
      </c>
      <c r="V34" t="s">
        <v>67</v>
      </c>
      <c r="W34" t="s">
        <v>67</v>
      </c>
    </row>
    <row r="35" spans="1:23" x14ac:dyDescent="0.25">
      <c r="A35" s="5" t="s">
        <v>78</v>
      </c>
      <c r="B35" s="5" t="s">
        <v>79</v>
      </c>
      <c r="C35">
        <v>251.4</v>
      </c>
      <c r="D35">
        <v>246.8</v>
      </c>
      <c r="E35">
        <v>237.9</v>
      </c>
      <c r="F35">
        <v>229.3</v>
      </c>
      <c r="G35">
        <v>218</v>
      </c>
      <c r="H35">
        <v>203.9</v>
      </c>
      <c r="I35">
        <v>194.3</v>
      </c>
      <c r="J35">
        <v>187.1</v>
      </c>
      <c r="K35">
        <v>172.5</v>
      </c>
      <c r="L35">
        <v>154.80000000000001</v>
      </c>
      <c r="M35">
        <v>135.1</v>
      </c>
      <c r="N35">
        <v>116.7</v>
      </c>
      <c r="O35">
        <v>102</v>
      </c>
      <c r="P35">
        <v>85.6</v>
      </c>
      <c r="Q35">
        <v>82.9</v>
      </c>
      <c r="R35">
        <v>73</v>
      </c>
      <c r="S35">
        <v>71.099999999999994</v>
      </c>
      <c r="T35" t="s">
        <v>67</v>
      </c>
      <c r="U35" t="s">
        <v>67</v>
      </c>
      <c r="V35" t="s">
        <v>67</v>
      </c>
      <c r="W35" t="s">
        <v>67</v>
      </c>
    </row>
    <row r="36" spans="1:23" x14ac:dyDescent="0.25">
      <c r="A36" s="5" t="s">
        <v>94</v>
      </c>
      <c r="B36" s="5" t="s">
        <v>95</v>
      </c>
      <c r="C36">
        <v>1256</v>
      </c>
      <c r="D36">
        <v>1216</v>
      </c>
      <c r="E36">
        <v>1160</v>
      </c>
      <c r="F36">
        <v>1104</v>
      </c>
      <c r="G36">
        <v>1043</v>
      </c>
      <c r="H36">
        <v>960.2</v>
      </c>
      <c r="I36">
        <v>901.1</v>
      </c>
      <c r="J36">
        <v>854.2</v>
      </c>
      <c r="K36">
        <v>789.9</v>
      </c>
      <c r="L36">
        <v>706.7</v>
      </c>
      <c r="M36">
        <v>645.4</v>
      </c>
      <c r="N36">
        <v>570.9</v>
      </c>
      <c r="O36">
        <v>527.70000000000005</v>
      </c>
      <c r="P36">
        <v>473</v>
      </c>
      <c r="Q36">
        <v>453.1</v>
      </c>
      <c r="R36">
        <v>432.6</v>
      </c>
      <c r="S36">
        <v>421.5</v>
      </c>
      <c r="T36">
        <v>365.7</v>
      </c>
      <c r="U36">
        <v>353.2</v>
      </c>
      <c r="V36" t="s">
        <v>67</v>
      </c>
      <c r="W36" t="s">
        <v>67</v>
      </c>
    </row>
    <row r="37" spans="1:23" x14ac:dyDescent="0.25">
      <c r="A37" s="5" t="s">
        <v>96</v>
      </c>
      <c r="B37" s="5" t="s">
        <v>97</v>
      </c>
      <c r="C37">
        <v>3012</v>
      </c>
      <c r="D37">
        <v>2668</v>
      </c>
      <c r="E37">
        <v>2648</v>
      </c>
      <c r="F37">
        <v>2680</v>
      </c>
      <c r="G37">
        <v>2433</v>
      </c>
      <c r="H37">
        <v>2362</v>
      </c>
      <c r="I37">
        <v>2270</v>
      </c>
      <c r="J37">
        <v>2267</v>
      </c>
      <c r="K37">
        <v>2233</v>
      </c>
      <c r="L37">
        <v>2033</v>
      </c>
      <c r="M37">
        <v>1996</v>
      </c>
      <c r="N37">
        <v>1902</v>
      </c>
      <c r="O37">
        <v>1842</v>
      </c>
      <c r="P37">
        <v>1794</v>
      </c>
      <c r="Q37">
        <v>1762</v>
      </c>
      <c r="R37">
        <v>1664</v>
      </c>
      <c r="S37">
        <v>1582</v>
      </c>
      <c r="T37">
        <v>1209</v>
      </c>
      <c r="U37">
        <v>1123</v>
      </c>
      <c r="V37" t="s">
        <v>67</v>
      </c>
      <c r="W37" t="s">
        <v>67</v>
      </c>
    </row>
    <row r="38" spans="1:23" x14ac:dyDescent="0.25">
      <c r="A38" s="5" t="s">
        <v>98</v>
      </c>
      <c r="B38" s="5" t="s">
        <v>99</v>
      </c>
      <c r="C38">
        <v>16</v>
      </c>
      <c r="D38">
        <v>16</v>
      </c>
      <c r="E38">
        <v>16</v>
      </c>
      <c r="F38">
        <v>16</v>
      </c>
      <c r="G38">
        <v>16</v>
      </c>
      <c r="H38">
        <v>16</v>
      </c>
      <c r="I38">
        <v>16</v>
      </c>
      <c r="J38">
        <v>16</v>
      </c>
      <c r="K38">
        <v>16</v>
      </c>
      <c r="L38">
        <v>16</v>
      </c>
      <c r="M38">
        <v>16</v>
      </c>
      <c r="N38">
        <v>16</v>
      </c>
      <c r="O38">
        <v>16</v>
      </c>
      <c r="P38">
        <v>16</v>
      </c>
      <c r="Q38">
        <v>16</v>
      </c>
      <c r="R38">
        <v>16</v>
      </c>
      <c r="S38">
        <v>16</v>
      </c>
      <c r="T38">
        <v>16</v>
      </c>
      <c r="U38">
        <v>16</v>
      </c>
      <c r="V38">
        <v>16</v>
      </c>
      <c r="W38">
        <v>16</v>
      </c>
    </row>
    <row r="39" spans="1:23" x14ac:dyDescent="0.25">
      <c r="A39" s="5" t="s">
        <v>98</v>
      </c>
      <c r="B39" s="5" t="s">
        <v>99</v>
      </c>
      <c r="C39">
        <v>16</v>
      </c>
      <c r="D39">
        <v>16</v>
      </c>
      <c r="E39">
        <v>16</v>
      </c>
      <c r="F39">
        <v>16</v>
      </c>
      <c r="G39">
        <v>8</v>
      </c>
      <c r="H39">
        <v>8</v>
      </c>
      <c r="I39">
        <v>8</v>
      </c>
      <c r="J39">
        <v>8</v>
      </c>
      <c r="K39">
        <v>8</v>
      </c>
      <c r="L39">
        <v>8</v>
      </c>
      <c r="M39">
        <v>8</v>
      </c>
      <c r="N39">
        <v>8</v>
      </c>
      <c r="O39">
        <v>8</v>
      </c>
      <c r="P39">
        <v>8</v>
      </c>
      <c r="Q39">
        <v>8</v>
      </c>
      <c r="R39">
        <v>8</v>
      </c>
      <c r="S39">
        <v>8</v>
      </c>
      <c r="T39">
        <v>8</v>
      </c>
      <c r="U39">
        <v>8</v>
      </c>
      <c r="V39">
        <v>8</v>
      </c>
      <c r="W39">
        <v>8</v>
      </c>
    </row>
    <row r="40" spans="1:23" x14ac:dyDescent="0.25">
      <c r="A40" s="5" t="s">
        <v>102</v>
      </c>
      <c r="B40" s="5" t="s">
        <v>103</v>
      </c>
      <c r="C40">
        <v>6.16</v>
      </c>
      <c r="D40">
        <v>8.23</v>
      </c>
      <c r="E40">
        <v>8.1300000000000008</v>
      </c>
      <c r="F40">
        <v>7.06</v>
      </c>
      <c r="G40">
        <v>8.73</v>
      </c>
      <c r="H40">
        <v>7.99</v>
      </c>
      <c r="I40">
        <v>6.73</v>
      </c>
      <c r="J40">
        <v>8.24</v>
      </c>
      <c r="K40">
        <v>7.93</v>
      </c>
      <c r="L40">
        <v>7.23</v>
      </c>
      <c r="M40">
        <v>9.02</v>
      </c>
      <c r="N40">
        <v>4.2300000000000004</v>
      </c>
      <c r="O40">
        <v>5.19</v>
      </c>
      <c r="P40">
        <v>3.28</v>
      </c>
      <c r="Q40">
        <v>3.86</v>
      </c>
      <c r="R40">
        <v>3.01</v>
      </c>
      <c r="S40">
        <v>2.21</v>
      </c>
      <c r="T40">
        <v>3.04</v>
      </c>
      <c r="U40">
        <v>3.12</v>
      </c>
      <c r="V40" t="s">
        <v>67</v>
      </c>
      <c r="W40" t="s">
        <v>67</v>
      </c>
    </row>
    <row r="41" spans="1:23" x14ac:dyDescent="0.25">
      <c r="A41" s="5" t="s">
        <v>104</v>
      </c>
      <c r="B41" s="5" t="s">
        <v>105</v>
      </c>
      <c r="C41">
        <v>4.08</v>
      </c>
      <c r="D41">
        <v>5.1100000000000003</v>
      </c>
      <c r="E41">
        <v>4.84</v>
      </c>
      <c r="F41">
        <v>5.04</v>
      </c>
      <c r="G41">
        <v>5.66</v>
      </c>
      <c r="H41">
        <v>4.5599999999999996</v>
      </c>
      <c r="I41">
        <v>4.08</v>
      </c>
      <c r="J41">
        <v>4.79</v>
      </c>
      <c r="K41">
        <v>5.09</v>
      </c>
      <c r="L41">
        <v>4.18</v>
      </c>
      <c r="M41">
        <v>5.72</v>
      </c>
      <c r="N41">
        <v>3.02</v>
      </c>
      <c r="O41">
        <v>3.96</v>
      </c>
      <c r="P41">
        <v>1.7</v>
      </c>
      <c r="Q41">
        <v>1.75</v>
      </c>
      <c r="R41">
        <v>1.36</v>
      </c>
      <c r="S41">
        <v>1.1000000000000001</v>
      </c>
      <c r="T41">
        <v>1.07</v>
      </c>
      <c r="U41">
        <v>1.4</v>
      </c>
      <c r="V41">
        <v>1.1100000000000001</v>
      </c>
      <c r="W41">
        <v>1.97</v>
      </c>
    </row>
    <row r="42" spans="1:23" x14ac:dyDescent="0.25">
      <c r="A42" s="5" t="s">
        <v>106</v>
      </c>
      <c r="B42" s="5" t="s">
        <v>107</v>
      </c>
      <c r="C42">
        <v>4.08</v>
      </c>
      <c r="D42">
        <v>5.1100000000000003</v>
      </c>
      <c r="E42">
        <v>4.84</v>
      </c>
      <c r="F42">
        <v>5.04</v>
      </c>
      <c r="G42">
        <v>5.66</v>
      </c>
      <c r="H42">
        <v>4.5599999999999996</v>
      </c>
      <c r="I42">
        <v>4.08</v>
      </c>
      <c r="J42">
        <v>4.79</v>
      </c>
      <c r="K42">
        <v>5.09</v>
      </c>
      <c r="L42">
        <v>4.18</v>
      </c>
      <c r="M42">
        <v>5.72</v>
      </c>
      <c r="N42">
        <v>3.02</v>
      </c>
      <c r="O42">
        <v>3.96</v>
      </c>
      <c r="P42">
        <v>1.7</v>
      </c>
      <c r="Q42">
        <v>1.75</v>
      </c>
      <c r="R42">
        <v>1.36</v>
      </c>
      <c r="S42">
        <v>1.1000000000000001</v>
      </c>
      <c r="T42">
        <v>1.07</v>
      </c>
      <c r="U42">
        <v>1.4</v>
      </c>
      <c r="V42">
        <v>1.1100000000000001</v>
      </c>
      <c r="W42">
        <v>1.97</v>
      </c>
    </row>
    <row r="43" spans="1:23" x14ac:dyDescent="0.25">
      <c r="A43" s="5" t="s">
        <v>108</v>
      </c>
      <c r="B43" s="5" t="s">
        <v>109</v>
      </c>
      <c r="C43">
        <v>1.5</v>
      </c>
      <c r="D43">
        <v>1.5</v>
      </c>
      <c r="E43">
        <v>1.5</v>
      </c>
      <c r="F43">
        <v>1.5</v>
      </c>
      <c r="G43">
        <v>0.8</v>
      </c>
      <c r="H43">
        <v>0.8</v>
      </c>
      <c r="I43">
        <v>0.67</v>
      </c>
      <c r="J43">
        <v>0.67</v>
      </c>
      <c r="K43">
        <v>0.67</v>
      </c>
      <c r="L43">
        <v>0.67</v>
      </c>
      <c r="M43">
        <v>0.56999999999999995</v>
      </c>
      <c r="N43">
        <v>0.56999999999999995</v>
      </c>
      <c r="O43">
        <v>0.56999999999999995</v>
      </c>
      <c r="P43">
        <v>0.56999999999999995</v>
      </c>
      <c r="Q43">
        <v>0.56999999999999995</v>
      </c>
      <c r="R43">
        <v>0.56999999999999995</v>
      </c>
      <c r="S43">
        <v>0.56999999999999995</v>
      </c>
      <c r="T43">
        <v>0.56999999999999995</v>
      </c>
      <c r="U43">
        <v>0.56999999999999995</v>
      </c>
      <c r="V43">
        <v>0.56999999999999995</v>
      </c>
      <c r="W43">
        <v>0.56999999999999995</v>
      </c>
    </row>
    <row r="44" spans="1:23" x14ac:dyDescent="0.25">
      <c r="A44" s="5" t="s">
        <v>110</v>
      </c>
      <c r="B44" s="5" t="s">
        <v>111</v>
      </c>
      <c r="C44">
        <v>24</v>
      </c>
      <c r="D44">
        <v>24</v>
      </c>
      <c r="E44">
        <v>24</v>
      </c>
      <c r="F44">
        <v>24</v>
      </c>
      <c r="G44">
        <v>12.56</v>
      </c>
      <c r="H44">
        <v>12.56</v>
      </c>
      <c r="I44">
        <v>10.48</v>
      </c>
      <c r="J44">
        <v>10.48</v>
      </c>
      <c r="K44">
        <v>10.5</v>
      </c>
      <c r="L44">
        <v>10.5</v>
      </c>
      <c r="M44">
        <v>8.9</v>
      </c>
      <c r="N44">
        <v>8.9</v>
      </c>
      <c r="O44">
        <v>8.9</v>
      </c>
      <c r="P44">
        <v>8.9</v>
      </c>
      <c r="Q44">
        <v>8.9</v>
      </c>
      <c r="R44">
        <v>8.9</v>
      </c>
      <c r="S44">
        <v>8.9</v>
      </c>
      <c r="T44">
        <v>8.9</v>
      </c>
      <c r="U44">
        <v>8.9</v>
      </c>
      <c r="V44">
        <v>8.9</v>
      </c>
      <c r="W44">
        <v>8.8000000000000007</v>
      </c>
    </row>
    <row r="45" spans="1:23" x14ac:dyDescent="0.25">
      <c r="A45" s="5" t="s">
        <v>124</v>
      </c>
      <c r="B45" s="5" t="s">
        <v>125</v>
      </c>
      <c r="C45">
        <v>272.64999999999998</v>
      </c>
      <c r="D45">
        <v>258.81</v>
      </c>
      <c r="E45">
        <v>246.31</v>
      </c>
      <c r="F45">
        <v>234.69</v>
      </c>
      <c r="G45">
        <v>223.25</v>
      </c>
      <c r="H45">
        <v>210.58</v>
      </c>
      <c r="I45">
        <v>201.81</v>
      </c>
      <c r="J45">
        <v>200.26</v>
      </c>
      <c r="K45">
        <v>188.56</v>
      </c>
      <c r="L45">
        <v>178.31</v>
      </c>
      <c r="M45">
        <v>172</v>
      </c>
      <c r="N45">
        <v>163.58000000000001</v>
      </c>
      <c r="O45">
        <v>159.01</v>
      </c>
      <c r="P45">
        <v>147.94</v>
      </c>
      <c r="Q45">
        <v>138.76</v>
      </c>
      <c r="R45">
        <v>130.66</v>
      </c>
      <c r="S45">
        <v>109.06</v>
      </c>
      <c r="T45">
        <v>108.1</v>
      </c>
      <c r="U45">
        <v>98.04</v>
      </c>
      <c r="V45" t="s">
        <v>67</v>
      </c>
      <c r="W45" t="s">
        <v>67</v>
      </c>
    </row>
    <row r="46" spans="1:23" x14ac:dyDescent="0.25">
      <c r="A46" s="5" t="s">
        <v>112</v>
      </c>
      <c r="B46" s="5" t="s">
        <v>113</v>
      </c>
      <c r="C46">
        <v>78.48</v>
      </c>
      <c r="D46">
        <v>76.010000000000005</v>
      </c>
      <c r="E46">
        <v>72.489999999999995</v>
      </c>
      <c r="F46">
        <v>69.02</v>
      </c>
      <c r="G46">
        <v>65.180000000000007</v>
      </c>
      <c r="H46">
        <v>60.01</v>
      </c>
      <c r="I46">
        <v>56.32</v>
      </c>
      <c r="J46">
        <v>53.39</v>
      </c>
      <c r="K46">
        <v>49.37</v>
      </c>
      <c r="L46">
        <v>44.17</v>
      </c>
      <c r="M46">
        <v>40.340000000000003</v>
      </c>
      <c r="N46">
        <v>35.68</v>
      </c>
      <c r="O46">
        <v>32.979999999999997</v>
      </c>
      <c r="P46">
        <v>29.56</v>
      </c>
      <c r="Q46">
        <v>28.32</v>
      </c>
      <c r="R46">
        <v>27.04</v>
      </c>
      <c r="S46">
        <v>26.34</v>
      </c>
      <c r="T46">
        <v>22.86</v>
      </c>
      <c r="U46">
        <v>22.08</v>
      </c>
      <c r="V46" t="s">
        <v>67</v>
      </c>
      <c r="W46" t="s">
        <v>67</v>
      </c>
    </row>
    <row r="47" spans="1:23" x14ac:dyDescent="0.25">
      <c r="A47" s="5" t="s">
        <v>114</v>
      </c>
      <c r="B47" s="5" t="s">
        <v>115</v>
      </c>
      <c r="C47">
        <v>3.38</v>
      </c>
      <c r="D47">
        <v>11.39</v>
      </c>
      <c r="E47">
        <v>11.17</v>
      </c>
      <c r="F47">
        <v>9.4700000000000006</v>
      </c>
      <c r="G47">
        <v>9.7799999999999994</v>
      </c>
      <c r="H47">
        <v>12.37</v>
      </c>
      <c r="I47">
        <v>9.02</v>
      </c>
      <c r="J47">
        <v>8.86</v>
      </c>
      <c r="K47">
        <v>11.38</v>
      </c>
      <c r="L47">
        <v>11.49</v>
      </c>
      <c r="M47">
        <v>9.02</v>
      </c>
      <c r="N47">
        <v>5.63</v>
      </c>
      <c r="O47">
        <v>13.45</v>
      </c>
      <c r="P47">
        <v>2.36</v>
      </c>
      <c r="Q47">
        <v>8.91</v>
      </c>
      <c r="R47">
        <v>1.77</v>
      </c>
      <c r="S47">
        <v>2.91</v>
      </c>
      <c r="T47">
        <v>4.25</v>
      </c>
      <c r="U47">
        <v>4.4000000000000004</v>
      </c>
      <c r="V47" t="s">
        <v>67</v>
      </c>
      <c r="W47" t="s">
        <v>67</v>
      </c>
    </row>
    <row r="48" spans="1:23" x14ac:dyDescent="0.25">
      <c r="A48" s="5" t="s">
        <v>116</v>
      </c>
      <c r="B48" s="5" t="s">
        <v>117</v>
      </c>
      <c r="C48">
        <v>188.22</v>
      </c>
      <c r="D48">
        <v>166.73</v>
      </c>
      <c r="E48">
        <v>165.52</v>
      </c>
      <c r="F48">
        <v>167.48</v>
      </c>
      <c r="G48">
        <v>152.05000000000001</v>
      </c>
      <c r="H48">
        <v>147.63999999999999</v>
      </c>
      <c r="I48">
        <v>141.86000000000001</v>
      </c>
      <c r="J48">
        <v>141.69999999999999</v>
      </c>
      <c r="K48">
        <v>139.58000000000001</v>
      </c>
      <c r="L48">
        <v>127.06</v>
      </c>
      <c r="M48">
        <v>124.74</v>
      </c>
      <c r="N48">
        <v>118.88</v>
      </c>
      <c r="O48">
        <v>115.11</v>
      </c>
      <c r="P48">
        <v>112.11</v>
      </c>
      <c r="Q48">
        <v>110.09</v>
      </c>
      <c r="R48">
        <v>104.02</v>
      </c>
      <c r="S48">
        <v>98.87</v>
      </c>
      <c r="T48">
        <v>75.58</v>
      </c>
      <c r="U48">
        <v>70.16</v>
      </c>
      <c r="V48" t="s">
        <v>67</v>
      </c>
      <c r="W48" t="s">
        <v>67</v>
      </c>
    </row>
    <row r="49" spans="1:23" x14ac:dyDescent="0.25">
      <c r="A49" s="5" t="s">
        <v>118</v>
      </c>
      <c r="B49" s="5" t="s">
        <v>119</v>
      </c>
      <c r="C49">
        <v>20467</v>
      </c>
      <c r="D49">
        <v>19343</v>
      </c>
      <c r="E49">
        <v>18651</v>
      </c>
      <c r="F49">
        <v>17976</v>
      </c>
      <c r="G49">
        <v>17272</v>
      </c>
      <c r="H49">
        <v>15712</v>
      </c>
      <c r="I49">
        <v>14913</v>
      </c>
      <c r="J49">
        <v>14320</v>
      </c>
      <c r="K49">
        <v>12894</v>
      </c>
      <c r="L49">
        <v>12583</v>
      </c>
      <c r="M49">
        <v>12313</v>
      </c>
      <c r="N49">
        <v>11918</v>
      </c>
      <c r="O49">
        <v>11343</v>
      </c>
      <c r="P49">
        <v>11264</v>
      </c>
      <c r="Q49">
        <v>10797</v>
      </c>
      <c r="R49">
        <v>9806</v>
      </c>
      <c r="S49">
        <v>7957</v>
      </c>
      <c r="T49">
        <v>7025</v>
      </c>
      <c r="U49">
        <v>6343</v>
      </c>
      <c r="V49">
        <v>5589</v>
      </c>
      <c r="W49">
        <v>4926</v>
      </c>
    </row>
    <row r="50" spans="1:23" x14ac:dyDescent="0.25">
      <c r="A50" s="5" t="s">
        <v>120</v>
      </c>
      <c r="B50" s="5" t="s">
        <v>121</v>
      </c>
      <c r="C50">
        <v>771.1</v>
      </c>
      <c r="D50">
        <v>739.6</v>
      </c>
      <c r="E50">
        <v>696.2</v>
      </c>
      <c r="F50">
        <v>669.1</v>
      </c>
      <c r="G50">
        <v>643.20000000000005</v>
      </c>
      <c r="H50">
        <v>584.79999999999995</v>
      </c>
      <c r="I50">
        <v>551.1</v>
      </c>
      <c r="J50">
        <v>529.5</v>
      </c>
      <c r="K50">
        <v>494.5</v>
      </c>
      <c r="L50">
        <v>468.7</v>
      </c>
      <c r="M50">
        <v>446.3</v>
      </c>
      <c r="N50">
        <v>421.1</v>
      </c>
      <c r="O50">
        <v>410.8</v>
      </c>
      <c r="P50">
        <v>393.8</v>
      </c>
      <c r="Q50">
        <v>368.1</v>
      </c>
      <c r="R50">
        <v>332.5</v>
      </c>
      <c r="S50">
        <v>274.5</v>
      </c>
      <c r="T50">
        <v>235.9</v>
      </c>
      <c r="U50" t="s">
        <v>67</v>
      </c>
      <c r="V50" t="s">
        <v>67</v>
      </c>
      <c r="W50" t="s">
        <v>67</v>
      </c>
    </row>
    <row r="51" spans="1:23" x14ac:dyDescent="0.25">
      <c r="A51" s="5" t="s">
        <v>122</v>
      </c>
      <c r="B51" s="5" t="s">
        <v>123</v>
      </c>
      <c r="C51">
        <v>37675</v>
      </c>
      <c r="D51">
        <v>38236</v>
      </c>
      <c r="E51">
        <v>37328</v>
      </c>
      <c r="F51">
        <v>37222</v>
      </c>
      <c r="G51">
        <v>37239</v>
      </c>
      <c r="H51">
        <v>37220</v>
      </c>
      <c r="I51">
        <v>36954</v>
      </c>
      <c r="J51">
        <v>36976</v>
      </c>
      <c r="K51">
        <v>38351</v>
      </c>
      <c r="L51">
        <v>37249</v>
      </c>
      <c r="M51">
        <v>36246</v>
      </c>
      <c r="N51">
        <v>35333</v>
      </c>
      <c r="O51">
        <v>36216</v>
      </c>
      <c r="P51">
        <v>34961</v>
      </c>
      <c r="Q51">
        <v>34093</v>
      </c>
      <c r="R51">
        <v>33908</v>
      </c>
      <c r="S51">
        <v>34498</v>
      </c>
      <c r="T51">
        <v>33580</v>
      </c>
      <c r="U51" t="s">
        <v>67</v>
      </c>
      <c r="V51" t="s">
        <v>67</v>
      </c>
      <c r="W51" t="s">
        <v>67</v>
      </c>
    </row>
    <row r="52" spans="1:23" x14ac:dyDescent="0.25">
      <c r="A52" s="5" t="s">
        <v>301</v>
      </c>
      <c r="B52" s="5" t="s">
        <v>302</v>
      </c>
      <c r="C52">
        <v>213143</v>
      </c>
      <c r="D52">
        <v>214082</v>
      </c>
      <c r="E52">
        <v>211294</v>
      </c>
      <c r="F52">
        <v>208902</v>
      </c>
      <c r="G52">
        <v>206791</v>
      </c>
      <c r="H52">
        <v>214439</v>
      </c>
      <c r="I52">
        <v>216521</v>
      </c>
      <c r="J52">
        <v>238143</v>
      </c>
      <c r="K52">
        <v>233982</v>
      </c>
      <c r="L52">
        <v>226759</v>
      </c>
      <c r="M52">
        <v>223503</v>
      </c>
      <c r="N52">
        <v>219608</v>
      </c>
      <c r="O52">
        <v>224296</v>
      </c>
      <c r="P52">
        <v>210147</v>
      </c>
      <c r="Q52">
        <v>205631</v>
      </c>
      <c r="R52">
        <v>213216</v>
      </c>
      <c r="S52">
        <v>219303</v>
      </c>
      <c r="T52">
        <v>246263</v>
      </c>
      <c r="U52">
        <v>247359</v>
      </c>
      <c r="V52">
        <v>249597</v>
      </c>
      <c r="W52">
        <v>245838</v>
      </c>
    </row>
    <row r="53" spans="1:23" x14ac:dyDescent="0.25">
      <c r="A53" s="5" t="s">
        <v>126</v>
      </c>
      <c r="B53" s="5" t="s">
        <v>127</v>
      </c>
      <c r="C53">
        <v>76714</v>
      </c>
      <c r="D53">
        <v>78292</v>
      </c>
      <c r="E53">
        <v>77293</v>
      </c>
      <c r="F53">
        <v>77309</v>
      </c>
      <c r="G53">
        <v>77229</v>
      </c>
      <c r="H53">
        <v>78526</v>
      </c>
      <c r="I53">
        <v>79092</v>
      </c>
      <c r="J53">
        <v>81837</v>
      </c>
      <c r="K53">
        <v>85668</v>
      </c>
      <c r="L53">
        <v>81976</v>
      </c>
      <c r="M53">
        <v>80387</v>
      </c>
      <c r="N53">
        <v>78394</v>
      </c>
      <c r="O53">
        <v>79221</v>
      </c>
      <c r="P53">
        <v>74023</v>
      </c>
      <c r="Q53">
        <v>73733</v>
      </c>
      <c r="R53">
        <v>76627</v>
      </c>
      <c r="S53">
        <v>78861</v>
      </c>
      <c r="T53">
        <v>81110</v>
      </c>
      <c r="U53">
        <v>87545</v>
      </c>
      <c r="V53" t="s">
        <v>67</v>
      </c>
      <c r="W53" t="s">
        <v>67</v>
      </c>
    </row>
    <row r="54" spans="1:23" x14ac:dyDescent="0.25">
      <c r="A54" s="5" t="s">
        <v>128</v>
      </c>
      <c r="B54" s="5" t="s">
        <v>129</v>
      </c>
      <c r="C54">
        <v>3191</v>
      </c>
      <c r="D54">
        <v>4224</v>
      </c>
      <c r="E54">
        <v>4150</v>
      </c>
      <c r="F54">
        <v>4484</v>
      </c>
      <c r="G54">
        <v>5228</v>
      </c>
      <c r="H54">
        <v>4627</v>
      </c>
      <c r="I54">
        <v>4359</v>
      </c>
      <c r="J54">
        <v>5335</v>
      </c>
      <c r="K54">
        <v>6290</v>
      </c>
      <c r="L54">
        <v>5285</v>
      </c>
      <c r="M54">
        <v>7415</v>
      </c>
      <c r="N54">
        <v>4028</v>
      </c>
      <c r="O54">
        <v>5563</v>
      </c>
      <c r="P54">
        <v>2397</v>
      </c>
      <c r="Q54">
        <v>2566</v>
      </c>
      <c r="R54">
        <v>2193</v>
      </c>
      <c r="S54">
        <v>2187</v>
      </c>
      <c r="T54">
        <v>2420</v>
      </c>
      <c r="U54">
        <v>3516</v>
      </c>
      <c r="V54" t="s">
        <v>67</v>
      </c>
      <c r="W54" t="s">
        <v>67</v>
      </c>
    </row>
    <row r="55" spans="1:23" x14ac:dyDescent="0.25">
      <c r="A55" s="5" t="s">
        <v>130</v>
      </c>
      <c r="B55" s="5" t="s">
        <v>131</v>
      </c>
      <c r="C55">
        <v>11.3</v>
      </c>
      <c r="D55">
        <v>13.8</v>
      </c>
      <c r="E55">
        <v>13.6</v>
      </c>
      <c r="F55">
        <v>11.3</v>
      </c>
      <c r="G55">
        <v>13.5</v>
      </c>
      <c r="H55">
        <v>12.8</v>
      </c>
      <c r="I55">
        <v>13.5</v>
      </c>
      <c r="J55">
        <v>12</v>
      </c>
      <c r="K55">
        <v>9.8000000000000007</v>
      </c>
      <c r="L55">
        <v>7.8</v>
      </c>
      <c r="M55">
        <v>3.7</v>
      </c>
      <c r="N55">
        <v>12.3</v>
      </c>
      <c r="O55">
        <v>10.8</v>
      </c>
      <c r="P55">
        <v>23.2</v>
      </c>
      <c r="Q55">
        <v>18.899999999999999</v>
      </c>
      <c r="R55">
        <v>22.4</v>
      </c>
      <c r="S55">
        <v>17.3</v>
      </c>
      <c r="T55">
        <v>27.3</v>
      </c>
      <c r="U55">
        <v>21.6</v>
      </c>
      <c r="V55">
        <v>20.3</v>
      </c>
      <c r="W55">
        <v>9.5</v>
      </c>
    </row>
    <row r="56" spans="1:23" x14ac:dyDescent="0.25">
      <c r="A56" s="5" t="s">
        <v>132</v>
      </c>
      <c r="B56" s="5" t="s">
        <v>133</v>
      </c>
      <c r="C56">
        <v>0.17</v>
      </c>
      <c r="D56">
        <v>0.27</v>
      </c>
      <c r="E56">
        <v>0.27</v>
      </c>
      <c r="F56">
        <v>0.24</v>
      </c>
      <c r="G56">
        <v>0.34</v>
      </c>
      <c r="H56">
        <v>0.28000000000000003</v>
      </c>
      <c r="I56">
        <v>0.27</v>
      </c>
      <c r="J56">
        <v>0.28999999999999998</v>
      </c>
      <c r="K56">
        <v>0.27</v>
      </c>
      <c r="L56">
        <v>0.18</v>
      </c>
      <c r="M56">
        <v>0.12</v>
      </c>
      <c r="N56">
        <v>0.23</v>
      </c>
      <c r="O56">
        <v>0.27</v>
      </c>
      <c r="P56">
        <v>0.27</v>
      </c>
      <c r="Q56">
        <v>0.24</v>
      </c>
      <c r="R56">
        <v>0.23</v>
      </c>
      <c r="S56">
        <v>0.17</v>
      </c>
      <c r="T56">
        <v>0.27</v>
      </c>
      <c r="U56">
        <v>0.31</v>
      </c>
      <c r="V56" t="s">
        <v>67</v>
      </c>
      <c r="W56" t="s">
        <v>67</v>
      </c>
    </row>
    <row r="57" spans="1:23" x14ac:dyDescent="0.25">
      <c r="A57" s="5" t="s">
        <v>134</v>
      </c>
      <c r="B57" s="5" t="s">
        <v>135</v>
      </c>
      <c r="C57">
        <v>0.59</v>
      </c>
      <c r="D57">
        <v>0.92</v>
      </c>
      <c r="E57">
        <v>0.91</v>
      </c>
      <c r="F57">
        <v>0.82</v>
      </c>
      <c r="G57">
        <v>1.17</v>
      </c>
      <c r="H57">
        <v>0.98</v>
      </c>
      <c r="I57">
        <v>0.98</v>
      </c>
      <c r="J57">
        <v>1.07</v>
      </c>
      <c r="K57">
        <v>1.01</v>
      </c>
      <c r="L57">
        <v>0.74</v>
      </c>
      <c r="M57">
        <v>0.53</v>
      </c>
      <c r="N57">
        <v>1.04</v>
      </c>
      <c r="O57">
        <v>1.3</v>
      </c>
      <c r="P57">
        <v>1.33</v>
      </c>
      <c r="Q57">
        <v>1.17</v>
      </c>
      <c r="R57">
        <v>1.1299999999999999</v>
      </c>
      <c r="S57">
        <v>0.72</v>
      </c>
      <c r="T57">
        <v>1.28</v>
      </c>
      <c r="U57">
        <v>1.37</v>
      </c>
      <c r="V57" t="s">
        <v>67</v>
      </c>
      <c r="W57" t="s">
        <v>67</v>
      </c>
    </row>
    <row r="58" spans="1:23" x14ac:dyDescent="0.25">
      <c r="A58" s="5" t="s">
        <v>136</v>
      </c>
      <c r="B58" s="5" t="s">
        <v>137</v>
      </c>
      <c r="C58">
        <v>13.66</v>
      </c>
      <c r="D58">
        <v>6.17</v>
      </c>
      <c r="E58">
        <v>5.9</v>
      </c>
      <c r="F58">
        <v>6.01</v>
      </c>
      <c r="G58">
        <v>7.8</v>
      </c>
      <c r="H58">
        <v>4.74</v>
      </c>
      <c r="I58">
        <v>6.13</v>
      </c>
      <c r="J58">
        <v>6.46</v>
      </c>
      <c r="K58">
        <v>4.3899999999999997</v>
      </c>
      <c r="L58">
        <v>2.85</v>
      </c>
      <c r="M58">
        <v>2.36</v>
      </c>
      <c r="N58">
        <v>6.57</v>
      </c>
      <c r="O58">
        <v>3.18</v>
      </c>
      <c r="P58">
        <v>16.7</v>
      </c>
      <c r="Q58">
        <v>3.71</v>
      </c>
      <c r="R58">
        <v>17.239999999999998</v>
      </c>
      <c r="S58">
        <v>6.54</v>
      </c>
      <c r="T58">
        <v>6.87</v>
      </c>
      <c r="U58">
        <v>6.88</v>
      </c>
      <c r="V58" t="s">
        <v>67</v>
      </c>
      <c r="W58" t="s">
        <v>67</v>
      </c>
    </row>
    <row r="59" spans="1:23" x14ac:dyDescent="0.25">
      <c r="A59" s="5" t="s">
        <v>138</v>
      </c>
      <c r="B59" s="5" t="s">
        <v>139</v>
      </c>
      <c r="C59">
        <v>3.25</v>
      </c>
      <c r="D59">
        <v>2.13</v>
      </c>
      <c r="E59">
        <v>2.2799999999999998</v>
      </c>
      <c r="F59">
        <v>2.64</v>
      </c>
      <c r="G59">
        <v>1.05</v>
      </c>
      <c r="H59">
        <v>1.37</v>
      </c>
      <c r="I59">
        <v>1.21</v>
      </c>
      <c r="J59">
        <v>1.17</v>
      </c>
      <c r="K59">
        <v>1.34</v>
      </c>
      <c r="L59">
        <v>2.0499999999999998</v>
      </c>
      <c r="M59">
        <v>2.68</v>
      </c>
      <c r="N59">
        <v>1.54</v>
      </c>
      <c r="O59">
        <v>1.33</v>
      </c>
      <c r="P59">
        <v>1.44</v>
      </c>
      <c r="Q59">
        <v>1.73</v>
      </c>
      <c r="R59">
        <v>1.87</v>
      </c>
      <c r="S59">
        <v>3</v>
      </c>
      <c r="T59">
        <v>1.95</v>
      </c>
      <c r="U59">
        <v>1.88</v>
      </c>
      <c r="V59">
        <v>2.5299999999999998</v>
      </c>
      <c r="W59">
        <v>3.06</v>
      </c>
    </row>
    <row r="60" spans="1:23" x14ac:dyDescent="0.25">
      <c r="A60" s="5" t="s">
        <v>140</v>
      </c>
      <c r="B60" s="5" t="s">
        <v>141</v>
      </c>
      <c r="C60">
        <v>8.9</v>
      </c>
      <c r="D60">
        <v>7.3</v>
      </c>
      <c r="E60">
        <v>7.4</v>
      </c>
      <c r="F60">
        <v>8.9</v>
      </c>
      <c r="G60">
        <v>7.4</v>
      </c>
      <c r="H60">
        <v>7.8</v>
      </c>
      <c r="I60">
        <v>7.4</v>
      </c>
      <c r="J60">
        <v>8.4</v>
      </c>
      <c r="K60">
        <v>10.199999999999999</v>
      </c>
      <c r="L60">
        <v>12.8</v>
      </c>
      <c r="M60">
        <v>26.9</v>
      </c>
      <c r="N60">
        <v>8.1999999999999993</v>
      </c>
      <c r="O60">
        <v>9.3000000000000007</v>
      </c>
      <c r="P60">
        <v>4.3</v>
      </c>
      <c r="Q60">
        <v>5.3</v>
      </c>
      <c r="R60">
        <v>4.5</v>
      </c>
      <c r="S60">
        <v>5.8</v>
      </c>
      <c r="T60">
        <v>3.7</v>
      </c>
      <c r="U60">
        <v>4.5999999999999996</v>
      </c>
      <c r="V60">
        <v>4.9000000000000004</v>
      </c>
      <c r="W60">
        <v>10.6</v>
      </c>
    </row>
    <row r="61" spans="1:23" x14ac:dyDescent="0.25">
      <c r="A61" s="5" t="s">
        <v>142</v>
      </c>
      <c r="B61" s="5" t="s">
        <v>143</v>
      </c>
      <c r="C61">
        <v>5.2</v>
      </c>
      <c r="D61">
        <v>6.72</v>
      </c>
      <c r="E61">
        <v>6.67</v>
      </c>
      <c r="F61">
        <v>7.3</v>
      </c>
      <c r="G61">
        <v>8.66</v>
      </c>
      <c r="H61">
        <v>7.57</v>
      </c>
      <c r="I61">
        <v>7.21</v>
      </c>
      <c r="J61">
        <v>8.94</v>
      </c>
      <c r="K61">
        <v>10.27</v>
      </c>
      <c r="L61">
        <v>9.41</v>
      </c>
      <c r="M61">
        <v>14.15</v>
      </c>
      <c r="N61">
        <v>8.41</v>
      </c>
      <c r="O61">
        <v>11.96</v>
      </c>
      <c r="P61">
        <v>5.71</v>
      </c>
      <c r="Q61">
        <v>6.11</v>
      </c>
      <c r="R61">
        <v>4.97</v>
      </c>
      <c r="S61">
        <v>4.13</v>
      </c>
      <c r="T61">
        <v>4.6500000000000004</v>
      </c>
      <c r="U61">
        <v>6.31</v>
      </c>
      <c r="V61" t="s">
        <v>67</v>
      </c>
      <c r="W61" t="s">
        <v>67</v>
      </c>
    </row>
    <row r="62" spans="1:23" x14ac:dyDescent="0.25">
      <c r="A62" s="5" t="s">
        <v>144</v>
      </c>
      <c r="B62" s="5" t="s">
        <v>145</v>
      </c>
      <c r="C62">
        <v>1.5</v>
      </c>
      <c r="D62">
        <v>1.97</v>
      </c>
      <c r="E62">
        <v>1.96</v>
      </c>
      <c r="F62">
        <v>2.15</v>
      </c>
      <c r="G62">
        <v>2.5299999999999998</v>
      </c>
      <c r="H62">
        <v>2.16</v>
      </c>
      <c r="I62">
        <v>2.0099999999999998</v>
      </c>
      <c r="J62">
        <v>2.38</v>
      </c>
      <c r="K62">
        <v>2.69</v>
      </c>
      <c r="L62">
        <v>2.33</v>
      </c>
      <c r="M62">
        <v>3.32</v>
      </c>
      <c r="N62">
        <v>1.83</v>
      </c>
      <c r="O62">
        <v>2.48</v>
      </c>
      <c r="P62">
        <v>1.1399999999999999</v>
      </c>
      <c r="Q62">
        <v>1.25</v>
      </c>
      <c r="R62">
        <v>2.06</v>
      </c>
      <c r="S62">
        <v>1</v>
      </c>
      <c r="T62">
        <v>0.98</v>
      </c>
      <c r="U62">
        <v>1.42</v>
      </c>
      <c r="V62" t="s">
        <v>67</v>
      </c>
      <c r="W62" t="s">
        <v>67</v>
      </c>
    </row>
    <row r="63" spans="1:23" x14ac:dyDescent="0.25">
      <c r="A63" s="5" t="s">
        <v>146</v>
      </c>
      <c r="B63" s="5" t="s">
        <v>147</v>
      </c>
      <c r="C63">
        <v>2.95</v>
      </c>
      <c r="D63">
        <v>4</v>
      </c>
      <c r="E63">
        <v>3.95</v>
      </c>
      <c r="F63">
        <v>4.05</v>
      </c>
      <c r="G63">
        <v>4.92</v>
      </c>
      <c r="H63">
        <v>4.37</v>
      </c>
      <c r="I63">
        <v>4.67</v>
      </c>
      <c r="J63">
        <v>5.18</v>
      </c>
      <c r="K63">
        <v>3.63</v>
      </c>
      <c r="L63">
        <v>3.27</v>
      </c>
      <c r="M63">
        <v>4.57</v>
      </c>
      <c r="N63">
        <v>2.52</v>
      </c>
      <c r="O63">
        <v>3.43</v>
      </c>
      <c r="P63">
        <v>1.51</v>
      </c>
      <c r="Q63">
        <v>1.57</v>
      </c>
      <c r="R63">
        <v>1.29</v>
      </c>
      <c r="S63">
        <v>1.1000000000000001</v>
      </c>
      <c r="T63">
        <v>1.41</v>
      </c>
      <c r="U63">
        <v>1.99</v>
      </c>
      <c r="V63" t="s">
        <v>67</v>
      </c>
      <c r="W63" t="s">
        <v>67</v>
      </c>
    </row>
    <row r="64" spans="1:23" x14ac:dyDescent="0.25">
      <c r="A64" s="5" t="s">
        <v>148</v>
      </c>
      <c r="B64" s="5" t="s">
        <v>148</v>
      </c>
      <c r="C64">
        <v>2.17</v>
      </c>
      <c r="D64">
        <v>3.06</v>
      </c>
      <c r="E64">
        <v>2.92</v>
      </c>
      <c r="F64">
        <v>3.01</v>
      </c>
      <c r="G64">
        <v>3.71</v>
      </c>
      <c r="H64">
        <v>3.08</v>
      </c>
      <c r="I64">
        <v>2.86</v>
      </c>
      <c r="J64">
        <v>3.37</v>
      </c>
      <c r="K64">
        <v>3.63</v>
      </c>
      <c r="L64">
        <v>3.27</v>
      </c>
      <c r="M64">
        <v>4.57</v>
      </c>
      <c r="N64">
        <v>2.52</v>
      </c>
      <c r="O64">
        <v>3.43</v>
      </c>
      <c r="P64">
        <v>1.51</v>
      </c>
      <c r="Q64">
        <v>1.57</v>
      </c>
      <c r="R64">
        <v>1.29</v>
      </c>
      <c r="S64">
        <v>1.1000000000000001</v>
      </c>
      <c r="T64">
        <v>1.41</v>
      </c>
      <c r="U64">
        <v>1.99</v>
      </c>
      <c r="V64" t="s">
        <v>67</v>
      </c>
      <c r="W64" t="s">
        <v>67</v>
      </c>
    </row>
    <row r="65" spans="1:23" x14ac:dyDescent="0.25">
      <c r="A65" s="5" t="s">
        <v>149</v>
      </c>
      <c r="B65" s="5" t="s">
        <v>150</v>
      </c>
      <c r="C65">
        <v>41.12</v>
      </c>
      <c r="D65">
        <v>36.11</v>
      </c>
      <c r="E65">
        <v>37.049999999999997</v>
      </c>
      <c r="F65">
        <v>40.49</v>
      </c>
      <c r="G65">
        <v>44.18</v>
      </c>
      <c r="H65">
        <v>44.53</v>
      </c>
      <c r="I65">
        <v>42.56</v>
      </c>
      <c r="J65">
        <v>45.31</v>
      </c>
      <c r="K65">
        <v>47.82</v>
      </c>
      <c r="L65">
        <v>44.82</v>
      </c>
      <c r="M65">
        <v>46.28</v>
      </c>
      <c r="N65">
        <v>44.96</v>
      </c>
      <c r="O65">
        <v>43.81</v>
      </c>
      <c r="P65">
        <v>44.73</v>
      </c>
      <c r="Q65">
        <v>38.94</v>
      </c>
      <c r="R65">
        <v>36.24</v>
      </c>
      <c r="S65">
        <v>30.44</v>
      </c>
      <c r="T65">
        <v>37.71</v>
      </c>
      <c r="U65">
        <v>37.76</v>
      </c>
      <c r="V65" t="s">
        <v>67</v>
      </c>
      <c r="W65" t="s">
        <v>67</v>
      </c>
    </row>
    <row r="66" spans="1:23" x14ac:dyDescent="0.25">
      <c r="A66" s="5" t="s">
        <v>151</v>
      </c>
      <c r="B66" s="5" t="s">
        <v>152</v>
      </c>
      <c r="C66">
        <v>41.7</v>
      </c>
      <c r="D66">
        <v>45.59</v>
      </c>
      <c r="E66">
        <v>43.79</v>
      </c>
      <c r="F66">
        <v>41.21</v>
      </c>
      <c r="G66">
        <v>42.87</v>
      </c>
      <c r="H66">
        <v>40.65</v>
      </c>
      <c r="I66">
        <v>39.700000000000003</v>
      </c>
      <c r="J66">
        <v>37.68</v>
      </c>
      <c r="K66">
        <v>35.369999999999997</v>
      </c>
      <c r="L66">
        <v>34.76</v>
      </c>
      <c r="M66">
        <v>32.340000000000003</v>
      </c>
      <c r="N66">
        <v>30.02</v>
      </c>
      <c r="O66">
        <v>28.65</v>
      </c>
      <c r="P66">
        <v>26.37</v>
      </c>
      <c r="Q66">
        <v>25.72</v>
      </c>
      <c r="R66">
        <v>25.99</v>
      </c>
      <c r="S66">
        <v>26.65</v>
      </c>
      <c r="T66">
        <v>30.24</v>
      </c>
      <c r="U66">
        <v>31.46</v>
      </c>
      <c r="V66" t="s">
        <v>67</v>
      </c>
      <c r="W66" t="s">
        <v>67</v>
      </c>
    </row>
    <row r="67" spans="1:23" x14ac:dyDescent="0.25">
      <c r="A67" s="5" t="s">
        <v>153</v>
      </c>
      <c r="B67" s="5" t="s">
        <v>154</v>
      </c>
      <c r="C67">
        <v>58.3</v>
      </c>
      <c r="D67">
        <v>54.41</v>
      </c>
      <c r="E67">
        <v>56.21</v>
      </c>
      <c r="F67">
        <v>58.79</v>
      </c>
      <c r="G67">
        <v>57.13</v>
      </c>
      <c r="H67">
        <v>59.35</v>
      </c>
      <c r="I67">
        <v>60.3</v>
      </c>
      <c r="J67">
        <v>62.32</v>
      </c>
      <c r="K67">
        <v>64.63</v>
      </c>
      <c r="L67">
        <v>65.239999999999995</v>
      </c>
      <c r="M67">
        <v>67.66</v>
      </c>
      <c r="N67">
        <v>69.98</v>
      </c>
      <c r="O67">
        <v>71.349999999999994</v>
      </c>
      <c r="P67">
        <v>73.63</v>
      </c>
      <c r="Q67">
        <v>74.28</v>
      </c>
      <c r="R67">
        <v>74.010000000000005</v>
      </c>
      <c r="S67">
        <v>73.349999999999994</v>
      </c>
      <c r="T67">
        <v>69.760000000000005</v>
      </c>
      <c r="U67">
        <v>68.540000000000006</v>
      </c>
      <c r="V67" t="s">
        <v>67</v>
      </c>
      <c r="W67" t="s">
        <v>67</v>
      </c>
    </row>
    <row r="68" spans="1:23" x14ac:dyDescent="0.25">
      <c r="A68" s="5" t="s">
        <v>155</v>
      </c>
      <c r="B68" s="5" t="s">
        <v>156</v>
      </c>
      <c r="C68">
        <v>139.83000000000001</v>
      </c>
      <c r="D68">
        <v>119.35</v>
      </c>
      <c r="E68">
        <v>128.34</v>
      </c>
      <c r="F68">
        <v>142.66</v>
      </c>
      <c r="G68">
        <v>133.27000000000001</v>
      </c>
      <c r="H68">
        <v>146.02000000000001</v>
      </c>
      <c r="I68">
        <v>151.88999999999999</v>
      </c>
      <c r="J68">
        <v>165.42</v>
      </c>
      <c r="K68">
        <v>182.73</v>
      </c>
      <c r="L68">
        <v>187.66</v>
      </c>
      <c r="M68">
        <v>209.23</v>
      </c>
      <c r="N68">
        <v>233.16</v>
      </c>
      <c r="O68">
        <v>249.01</v>
      </c>
      <c r="P68">
        <v>279.22000000000003</v>
      </c>
      <c r="Q68">
        <v>288.77</v>
      </c>
      <c r="R68">
        <v>284.72000000000003</v>
      </c>
      <c r="S68">
        <v>275.3</v>
      </c>
      <c r="T68">
        <v>230.65</v>
      </c>
      <c r="U68">
        <v>217.84</v>
      </c>
      <c r="V68" t="s">
        <v>67</v>
      </c>
      <c r="W68" t="s">
        <v>67</v>
      </c>
    </row>
    <row r="69" spans="1:23" x14ac:dyDescent="0.25">
      <c r="A69" s="5" t="s">
        <v>303</v>
      </c>
      <c r="B69" s="5" t="s">
        <v>304</v>
      </c>
      <c r="C69">
        <v>35.99</v>
      </c>
      <c r="D69">
        <v>36.56</v>
      </c>
      <c r="E69">
        <v>36.590000000000003</v>
      </c>
      <c r="F69">
        <v>37.020000000000003</v>
      </c>
      <c r="G69">
        <v>37.35</v>
      </c>
      <c r="H69">
        <v>36.630000000000003</v>
      </c>
      <c r="I69">
        <v>36.54</v>
      </c>
      <c r="J69">
        <v>36.58</v>
      </c>
      <c r="K69">
        <v>36.630000000000003</v>
      </c>
      <c r="L69">
        <v>36.17</v>
      </c>
      <c r="M69">
        <v>35.97</v>
      </c>
      <c r="N69">
        <v>35.700000000000003</v>
      </c>
      <c r="O69">
        <v>35.32</v>
      </c>
      <c r="P69">
        <v>35.229999999999997</v>
      </c>
      <c r="Q69">
        <v>35.86</v>
      </c>
      <c r="R69">
        <v>35.93</v>
      </c>
      <c r="S69">
        <v>35.96</v>
      </c>
      <c r="T69">
        <v>32.94</v>
      </c>
      <c r="U69">
        <v>35.39</v>
      </c>
      <c r="V69" t="s">
        <v>67</v>
      </c>
    </row>
    <row r="70" spans="1:23" x14ac:dyDescent="0.25">
      <c r="A70" s="5" t="s">
        <v>157</v>
      </c>
      <c r="B70" s="5" t="s">
        <v>158</v>
      </c>
      <c r="C70">
        <v>41.1</v>
      </c>
      <c r="D70">
        <v>36.1</v>
      </c>
      <c r="E70">
        <v>37.049999999999997</v>
      </c>
      <c r="F70">
        <v>40.49</v>
      </c>
      <c r="G70">
        <v>44.18</v>
      </c>
      <c r="H70">
        <v>44.54</v>
      </c>
      <c r="I70">
        <v>42.56</v>
      </c>
      <c r="J70">
        <v>45.3</v>
      </c>
      <c r="K70">
        <v>47.83</v>
      </c>
      <c r="L70">
        <v>44.82</v>
      </c>
      <c r="M70">
        <v>46.28</v>
      </c>
      <c r="N70">
        <v>44.96</v>
      </c>
      <c r="O70">
        <v>43.81</v>
      </c>
      <c r="P70">
        <v>44.72</v>
      </c>
      <c r="Q70">
        <v>38.93</v>
      </c>
      <c r="R70">
        <v>36.24</v>
      </c>
      <c r="S70">
        <v>30.44</v>
      </c>
      <c r="T70">
        <v>37.72</v>
      </c>
      <c r="U70">
        <v>37.75</v>
      </c>
      <c r="V70" t="s">
        <v>67</v>
      </c>
    </row>
    <row r="71" spans="1:23" x14ac:dyDescent="0.25">
      <c r="A71" s="5" t="s">
        <v>159</v>
      </c>
      <c r="B71" s="5" t="s">
        <v>160</v>
      </c>
      <c r="C71">
        <v>1.5</v>
      </c>
      <c r="D71">
        <v>1.97</v>
      </c>
      <c r="E71">
        <v>1.96</v>
      </c>
      <c r="F71">
        <v>2.15</v>
      </c>
      <c r="G71">
        <v>2.5299999999999998</v>
      </c>
      <c r="H71">
        <v>2.16</v>
      </c>
      <c r="I71">
        <v>2.0099999999999998</v>
      </c>
      <c r="J71">
        <v>2.38</v>
      </c>
      <c r="K71">
        <v>2.69</v>
      </c>
      <c r="L71">
        <v>2.33</v>
      </c>
      <c r="M71">
        <v>3.32</v>
      </c>
      <c r="N71">
        <v>1.83</v>
      </c>
      <c r="O71">
        <v>2.48</v>
      </c>
      <c r="P71">
        <v>1.1399999999999999</v>
      </c>
      <c r="Q71">
        <v>1.25</v>
      </c>
      <c r="R71">
        <v>1.03</v>
      </c>
      <c r="S71">
        <v>1</v>
      </c>
      <c r="T71">
        <v>0.98</v>
      </c>
      <c r="U71">
        <v>1.42</v>
      </c>
      <c r="V71" t="s">
        <v>67</v>
      </c>
    </row>
    <row r="72" spans="1:23" x14ac:dyDescent="0.25">
      <c r="A72" s="5" t="s">
        <v>161</v>
      </c>
      <c r="B72" s="5" t="s">
        <v>162</v>
      </c>
      <c r="C72">
        <v>2.76</v>
      </c>
      <c r="D72">
        <v>3.89</v>
      </c>
      <c r="E72">
        <v>3.98</v>
      </c>
      <c r="F72">
        <v>3.66</v>
      </c>
      <c r="G72">
        <v>4.62</v>
      </c>
      <c r="H72">
        <v>4.76</v>
      </c>
      <c r="I72">
        <v>4.5199999999999996</v>
      </c>
      <c r="J72">
        <v>5.28</v>
      </c>
      <c r="K72">
        <v>5.27</v>
      </c>
      <c r="L72">
        <v>5.31</v>
      </c>
      <c r="M72">
        <v>6.51</v>
      </c>
      <c r="N72">
        <v>3.89</v>
      </c>
      <c r="O72">
        <v>4.68</v>
      </c>
      <c r="P72">
        <v>3.88</v>
      </c>
      <c r="Q72">
        <v>4.46</v>
      </c>
      <c r="R72">
        <v>3.93</v>
      </c>
      <c r="S72">
        <v>3.88</v>
      </c>
      <c r="T72">
        <v>5.5</v>
      </c>
      <c r="U72">
        <v>5.01</v>
      </c>
      <c r="V72" t="s">
        <v>67</v>
      </c>
    </row>
    <row r="73" spans="1:23" x14ac:dyDescent="0.25">
      <c r="A73" s="5" t="s">
        <v>163</v>
      </c>
      <c r="B73" s="5" t="s">
        <v>164</v>
      </c>
      <c r="C73">
        <v>144.82</v>
      </c>
      <c r="D73">
        <v>155.21</v>
      </c>
      <c r="E73">
        <v>148.83000000000001</v>
      </c>
      <c r="F73">
        <v>140.11000000000001</v>
      </c>
      <c r="G73">
        <v>146.81</v>
      </c>
      <c r="H73">
        <v>142.63</v>
      </c>
      <c r="I73">
        <v>142.25</v>
      </c>
      <c r="J73">
        <v>141.33000000000001</v>
      </c>
      <c r="K73">
        <v>135.11000000000001</v>
      </c>
      <c r="L73">
        <v>140.33000000000001</v>
      </c>
      <c r="M73">
        <v>137.88</v>
      </c>
      <c r="N73">
        <v>137.59</v>
      </c>
      <c r="O73">
        <v>138.11000000000001</v>
      </c>
      <c r="P73">
        <v>131.94</v>
      </c>
      <c r="Q73">
        <v>125.99</v>
      </c>
      <c r="R73">
        <v>125.66</v>
      </c>
      <c r="S73">
        <v>110.3</v>
      </c>
      <c r="T73">
        <v>143.09</v>
      </c>
      <c r="U73">
        <v>139.72</v>
      </c>
      <c r="V73" t="s">
        <v>67</v>
      </c>
    </row>
    <row r="74" spans="1:23" x14ac:dyDescent="0.25">
      <c r="A74" s="5" t="s">
        <v>165</v>
      </c>
      <c r="B74" s="5" t="s">
        <v>166</v>
      </c>
      <c r="C74">
        <v>58.86</v>
      </c>
      <c r="D74">
        <v>63.91</v>
      </c>
      <c r="E74">
        <v>62.95</v>
      </c>
      <c r="F74">
        <v>59.51</v>
      </c>
      <c r="G74">
        <v>55.82</v>
      </c>
      <c r="H74">
        <v>55.46</v>
      </c>
      <c r="I74">
        <v>57.44</v>
      </c>
      <c r="J74">
        <v>54.7</v>
      </c>
      <c r="K74">
        <v>52.17</v>
      </c>
      <c r="L74">
        <v>55.19</v>
      </c>
      <c r="M74">
        <v>53.71</v>
      </c>
      <c r="N74">
        <v>55.05</v>
      </c>
      <c r="O74">
        <v>56.19</v>
      </c>
      <c r="P74">
        <v>55.26</v>
      </c>
      <c r="Q74">
        <v>61.07</v>
      </c>
      <c r="R74">
        <v>63.76</v>
      </c>
      <c r="S74">
        <v>69.53</v>
      </c>
      <c r="T74">
        <v>62.08</v>
      </c>
      <c r="U74">
        <v>62.04</v>
      </c>
      <c r="V74" t="s">
        <v>67</v>
      </c>
    </row>
    <row r="75" spans="1:23" x14ac:dyDescent="0.25">
      <c r="A75" s="5" t="s">
        <v>167</v>
      </c>
      <c r="B75" s="5" t="s">
        <v>168</v>
      </c>
      <c r="C75">
        <v>2.17</v>
      </c>
      <c r="D75">
        <v>3.06</v>
      </c>
      <c r="E75">
        <v>2.92</v>
      </c>
      <c r="F75">
        <v>3.01</v>
      </c>
      <c r="G75">
        <v>3.71</v>
      </c>
      <c r="H75">
        <v>3.08</v>
      </c>
      <c r="I75">
        <v>2.86</v>
      </c>
      <c r="J75">
        <v>3.37</v>
      </c>
      <c r="K75">
        <v>3.63</v>
      </c>
      <c r="L75">
        <v>3.27</v>
      </c>
      <c r="M75">
        <v>4.57</v>
      </c>
      <c r="N75">
        <v>2.52</v>
      </c>
      <c r="O75">
        <v>3.43</v>
      </c>
      <c r="P75">
        <v>1.51</v>
      </c>
      <c r="Q75">
        <v>1.57</v>
      </c>
      <c r="R75">
        <v>1.29</v>
      </c>
      <c r="S75">
        <v>1.1000000000000001</v>
      </c>
      <c r="T75">
        <v>1.41</v>
      </c>
      <c r="U75">
        <v>1.99</v>
      </c>
      <c r="V75" t="s">
        <v>67</v>
      </c>
    </row>
    <row r="76" spans="1:23" x14ac:dyDescent="0.25">
      <c r="A76" s="5" t="s">
        <v>169</v>
      </c>
      <c r="B76" s="5" t="s">
        <v>170</v>
      </c>
      <c r="C76">
        <v>5.46</v>
      </c>
      <c r="D76">
        <v>7.48</v>
      </c>
      <c r="E76">
        <v>7.39</v>
      </c>
      <c r="F76">
        <v>6.64</v>
      </c>
      <c r="G76">
        <v>8.5</v>
      </c>
      <c r="H76">
        <v>8.61</v>
      </c>
      <c r="I76">
        <v>8.0299999999999994</v>
      </c>
      <c r="J76">
        <v>9.7899999999999991</v>
      </c>
      <c r="K76">
        <v>9.64</v>
      </c>
      <c r="L76">
        <v>9.3000000000000007</v>
      </c>
      <c r="M76">
        <v>11.99</v>
      </c>
      <c r="N76">
        <v>7.16</v>
      </c>
      <c r="O76">
        <v>8.5299999999999994</v>
      </c>
      <c r="P76">
        <v>7.06</v>
      </c>
      <c r="Q76">
        <v>7.24</v>
      </c>
      <c r="R76">
        <v>7.21</v>
      </c>
      <c r="S76">
        <v>6.15</v>
      </c>
      <c r="T76" t="s">
        <v>67</v>
      </c>
      <c r="U76" t="s">
        <v>67</v>
      </c>
      <c r="V76" t="s">
        <v>67</v>
      </c>
    </row>
    <row r="77" spans="1:23" x14ac:dyDescent="0.25">
      <c r="A77" s="5" t="s">
        <v>171</v>
      </c>
      <c r="B77" s="5" t="s">
        <v>172</v>
      </c>
      <c r="C77">
        <v>70.84</v>
      </c>
      <c r="D77">
        <v>71.319999999999993</v>
      </c>
      <c r="E77">
        <v>69.59</v>
      </c>
      <c r="F77">
        <v>69.22</v>
      </c>
      <c r="G77">
        <v>76.8</v>
      </c>
      <c r="H77">
        <v>73.3</v>
      </c>
      <c r="I77">
        <v>69.099999999999994</v>
      </c>
      <c r="J77">
        <v>68.89</v>
      </c>
      <c r="K77">
        <v>67.8</v>
      </c>
      <c r="L77">
        <v>62.99</v>
      </c>
      <c r="M77">
        <v>60.21</v>
      </c>
      <c r="N77">
        <v>54.53</v>
      </c>
      <c r="O77">
        <v>50.99</v>
      </c>
      <c r="P77">
        <v>47.71</v>
      </c>
      <c r="Q77">
        <v>42.11</v>
      </c>
      <c r="R77">
        <v>40.770000000000003</v>
      </c>
      <c r="S77">
        <v>38.32</v>
      </c>
      <c r="T77">
        <v>48.73</v>
      </c>
      <c r="U77">
        <v>50.7</v>
      </c>
      <c r="V77" t="s">
        <v>67</v>
      </c>
    </row>
    <row r="78" spans="1:23" x14ac:dyDescent="0.25">
      <c r="A78" s="5" t="s">
        <v>173</v>
      </c>
      <c r="B78" s="5" t="s">
        <v>174</v>
      </c>
      <c r="C78">
        <v>153.91999999999999</v>
      </c>
      <c r="D78">
        <v>188.24</v>
      </c>
      <c r="E78">
        <v>186.36</v>
      </c>
      <c r="F78">
        <v>178.4</v>
      </c>
      <c r="G78">
        <v>218.99</v>
      </c>
      <c r="H78">
        <v>210.53</v>
      </c>
      <c r="I78">
        <v>213.46</v>
      </c>
      <c r="J78">
        <v>190.22</v>
      </c>
      <c r="K78">
        <v>183.44</v>
      </c>
      <c r="L78">
        <v>225.24</v>
      </c>
      <c r="M78">
        <v>183.86</v>
      </c>
      <c r="N78">
        <v>178.61</v>
      </c>
      <c r="O78">
        <v>181.04</v>
      </c>
      <c r="P78">
        <v>162.44</v>
      </c>
      <c r="Q78">
        <v>173.45</v>
      </c>
      <c r="R78">
        <v>114.94</v>
      </c>
      <c r="S78">
        <v>100.04</v>
      </c>
      <c r="T78" t="s">
        <v>67</v>
      </c>
      <c r="U78" t="s">
        <v>67</v>
      </c>
      <c r="V78" t="s">
        <v>67</v>
      </c>
    </row>
    <row r="79" spans="1:23" x14ac:dyDescent="0.25">
      <c r="A79" s="5" t="s">
        <v>175</v>
      </c>
      <c r="B79" s="5" t="s">
        <v>176</v>
      </c>
      <c r="C79">
        <v>218.56</v>
      </c>
      <c r="D79">
        <v>98.72</v>
      </c>
      <c r="E79">
        <v>94.4</v>
      </c>
      <c r="F79">
        <v>96.16</v>
      </c>
      <c r="G79">
        <v>62.4</v>
      </c>
      <c r="H79">
        <v>37.92</v>
      </c>
      <c r="I79">
        <v>49.04</v>
      </c>
      <c r="J79">
        <v>51.68</v>
      </c>
      <c r="K79">
        <v>35.119999999999997</v>
      </c>
      <c r="L79">
        <v>22.8</v>
      </c>
      <c r="M79">
        <v>18.88</v>
      </c>
      <c r="N79">
        <v>52.56</v>
      </c>
      <c r="O79">
        <v>25.44</v>
      </c>
      <c r="P79">
        <v>133.6</v>
      </c>
      <c r="Q79">
        <v>29.68</v>
      </c>
      <c r="R79">
        <v>137.91999999999999</v>
      </c>
      <c r="S79">
        <v>52.32</v>
      </c>
      <c r="T79">
        <v>54.96</v>
      </c>
      <c r="U79">
        <v>55.04</v>
      </c>
      <c r="V79" t="s">
        <v>67</v>
      </c>
    </row>
    <row r="80" spans="1:23" x14ac:dyDescent="0.25">
      <c r="A80" s="5" t="s">
        <v>177</v>
      </c>
      <c r="B80" s="5" t="s">
        <v>178</v>
      </c>
      <c r="C80">
        <v>0</v>
      </c>
      <c r="D80">
        <v>0</v>
      </c>
      <c r="E80">
        <v>0</v>
      </c>
      <c r="F80">
        <v>-8</v>
      </c>
      <c r="G80">
        <v>0</v>
      </c>
      <c r="H80">
        <v>0</v>
      </c>
      <c r="I80">
        <v>0</v>
      </c>
      <c r="J80">
        <v>0</v>
      </c>
      <c r="K80">
        <v>0</v>
      </c>
      <c r="L80">
        <v>0</v>
      </c>
      <c r="M80">
        <v>0</v>
      </c>
      <c r="N80">
        <v>0</v>
      </c>
      <c r="O80">
        <v>0</v>
      </c>
      <c r="P80">
        <v>0</v>
      </c>
      <c r="Q80">
        <v>0</v>
      </c>
      <c r="R80">
        <v>0</v>
      </c>
      <c r="S80">
        <v>0</v>
      </c>
      <c r="T80">
        <v>0</v>
      </c>
      <c r="U80">
        <v>0</v>
      </c>
      <c r="V80">
        <v>0</v>
      </c>
    </row>
    <row r="81" spans="1:22" x14ac:dyDescent="0.25">
      <c r="A81" s="5" t="s">
        <v>179</v>
      </c>
      <c r="B81" s="5" t="s">
        <v>180</v>
      </c>
      <c r="C81">
        <v>5.34</v>
      </c>
      <c r="D81">
        <v>5.07</v>
      </c>
      <c r="E81">
        <v>4.95</v>
      </c>
      <c r="F81">
        <v>5.12</v>
      </c>
      <c r="G81">
        <v>6.03</v>
      </c>
      <c r="H81">
        <v>4.34</v>
      </c>
      <c r="I81">
        <v>0.78</v>
      </c>
      <c r="J81">
        <v>6.2</v>
      </c>
      <c r="K81">
        <v>5.75</v>
      </c>
      <c r="L81">
        <v>3.67</v>
      </c>
      <c r="M81">
        <v>5.16</v>
      </c>
      <c r="N81">
        <v>2.87</v>
      </c>
      <c r="O81">
        <v>7.48</v>
      </c>
      <c r="P81">
        <v>6.62</v>
      </c>
      <c r="Q81">
        <v>6.17</v>
      </c>
      <c r="R81">
        <v>19.829999999999998</v>
      </c>
      <c r="S81">
        <v>0.87</v>
      </c>
      <c r="T81">
        <v>10.26</v>
      </c>
      <c r="U81" t="s">
        <v>67</v>
      </c>
      <c r="V81" t="s">
        <v>67</v>
      </c>
    </row>
    <row r="82" spans="1:22" x14ac:dyDescent="0.25">
      <c r="A82" s="5" t="s">
        <v>181</v>
      </c>
      <c r="B82" s="5" t="s">
        <v>182</v>
      </c>
      <c r="C82">
        <v>5.12</v>
      </c>
      <c r="D82">
        <v>5.05</v>
      </c>
      <c r="E82">
        <v>5.37</v>
      </c>
      <c r="F82">
        <v>5.16</v>
      </c>
      <c r="G82">
        <v>3.72</v>
      </c>
      <c r="H82">
        <v>3.77</v>
      </c>
      <c r="I82">
        <v>4.24</v>
      </c>
      <c r="J82">
        <v>5.21</v>
      </c>
      <c r="K82">
        <v>4.8600000000000003</v>
      </c>
      <c r="L82">
        <v>3.9</v>
      </c>
      <c r="M82">
        <v>5.17</v>
      </c>
      <c r="N82">
        <v>5.66</v>
      </c>
      <c r="O82">
        <v>6.76</v>
      </c>
      <c r="P82">
        <v>10.87</v>
      </c>
      <c r="Q82">
        <v>8.9600000000000009</v>
      </c>
      <c r="R82">
        <v>10.32</v>
      </c>
      <c r="S82" t="s">
        <v>67</v>
      </c>
      <c r="T82" t="s">
        <v>67</v>
      </c>
      <c r="U82" t="s">
        <v>67</v>
      </c>
      <c r="V82" t="s">
        <v>67</v>
      </c>
    </row>
    <row r="83" spans="1:22" x14ac:dyDescent="0.25">
      <c r="A83" s="5" t="s">
        <v>183</v>
      </c>
      <c r="B83" s="5" t="s">
        <v>184</v>
      </c>
      <c r="C83">
        <v>5.3</v>
      </c>
      <c r="D83">
        <v>5.0999999999999996</v>
      </c>
      <c r="E83">
        <v>4.24</v>
      </c>
      <c r="F83">
        <v>4.49</v>
      </c>
      <c r="G83">
        <v>4.62</v>
      </c>
      <c r="H83">
        <v>4.1500000000000004</v>
      </c>
      <c r="I83">
        <v>4.3099999999999996</v>
      </c>
      <c r="J83">
        <v>4.7300000000000004</v>
      </c>
      <c r="K83">
        <v>4.99</v>
      </c>
      <c r="L83">
        <v>5.16</v>
      </c>
      <c r="M83">
        <v>5.66</v>
      </c>
      <c r="N83">
        <v>8.59</v>
      </c>
      <c r="O83">
        <v>8.19</v>
      </c>
      <c r="P83">
        <v>8.75</v>
      </c>
      <c r="Q83" t="s">
        <v>67</v>
      </c>
      <c r="R83" t="s">
        <v>67</v>
      </c>
      <c r="S83" t="s">
        <v>67</v>
      </c>
      <c r="T83" t="s">
        <v>67</v>
      </c>
      <c r="U83" t="s">
        <v>67</v>
      </c>
      <c r="V83" t="s">
        <v>67</v>
      </c>
    </row>
    <row r="84" spans="1:22" x14ac:dyDescent="0.25">
      <c r="A84" s="5" t="s">
        <v>185</v>
      </c>
      <c r="B84" s="5" t="s">
        <v>186</v>
      </c>
      <c r="C84">
        <v>4.7300000000000004</v>
      </c>
      <c r="D84">
        <v>4.71</v>
      </c>
      <c r="E84">
        <v>4.49</v>
      </c>
      <c r="F84">
        <v>4.74</v>
      </c>
      <c r="G84">
        <v>4.8899999999999997</v>
      </c>
      <c r="H84">
        <v>4.9000000000000004</v>
      </c>
      <c r="I84">
        <v>6.45</v>
      </c>
      <c r="J84">
        <v>6.46</v>
      </c>
      <c r="K84">
        <v>6.87</v>
      </c>
      <c r="L84" t="s">
        <v>67</v>
      </c>
      <c r="M84" t="s">
        <v>67</v>
      </c>
      <c r="N84" t="s">
        <v>67</v>
      </c>
      <c r="O84" t="s">
        <v>67</v>
      </c>
      <c r="P84" t="s">
        <v>67</v>
      </c>
      <c r="Q84" t="s">
        <v>67</v>
      </c>
      <c r="R84" t="s">
        <v>67</v>
      </c>
      <c r="S84" t="s">
        <v>67</v>
      </c>
      <c r="T84" t="s">
        <v>67</v>
      </c>
      <c r="U84" t="s">
        <v>67</v>
      </c>
      <c r="V84" t="s">
        <v>67</v>
      </c>
    </row>
    <row r="85" spans="1:22" x14ac:dyDescent="0.25">
      <c r="A85" s="5" t="s">
        <v>187</v>
      </c>
      <c r="B85" s="5" t="s">
        <v>188</v>
      </c>
      <c r="C85">
        <v>-20.07</v>
      </c>
      <c r="D85">
        <v>5.56</v>
      </c>
      <c r="E85">
        <v>-3.97</v>
      </c>
      <c r="F85">
        <v>-10.74</v>
      </c>
      <c r="G85">
        <v>24.21</v>
      </c>
      <c r="H85">
        <v>11.85</v>
      </c>
      <c r="I85">
        <v>-14.92</v>
      </c>
      <c r="J85">
        <v>-5.8</v>
      </c>
      <c r="K85">
        <v>21.95</v>
      </c>
      <c r="L85">
        <v>-27.16</v>
      </c>
      <c r="M85">
        <v>90.21</v>
      </c>
      <c r="N85">
        <v>-23.93</v>
      </c>
      <c r="O85">
        <v>133.69999999999999</v>
      </c>
      <c r="P85">
        <v>-2.5299999999999998</v>
      </c>
      <c r="Q85">
        <v>28.84</v>
      </c>
      <c r="R85">
        <v>23.56</v>
      </c>
      <c r="S85">
        <v>2.35</v>
      </c>
      <c r="T85">
        <v>-23.77</v>
      </c>
      <c r="U85" t="s">
        <v>67</v>
      </c>
      <c r="V85" t="s">
        <v>67</v>
      </c>
    </row>
    <row r="86" spans="1:22" x14ac:dyDescent="0.25">
      <c r="A86" s="5" t="s">
        <v>189</v>
      </c>
      <c r="B86" s="5" t="s">
        <v>190</v>
      </c>
      <c r="C86">
        <v>-6.16</v>
      </c>
      <c r="D86">
        <v>-3.05</v>
      </c>
      <c r="E86">
        <v>3.17</v>
      </c>
      <c r="F86">
        <v>8.44</v>
      </c>
      <c r="G86">
        <v>7.05</v>
      </c>
      <c r="H86">
        <v>-2.96</v>
      </c>
      <c r="I86">
        <v>0.41</v>
      </c>
      <c r="J86">
        <v>-3.67</v>
      </c>
      <c r="K86">
        <v>28.33</v>
      </c>
      <c r="L86">
        <v>13.04</v>
      </c>
      <c r="M86">
        <v>66.66</v>
      </c>
      <c r="N86">
        <v>35.75</v>
      </c>
      <c r="O86">
        <v>53.34</v>
      </c>
      <c r="P86">
        <v>16.62</v>
      </c>
      <c r="Q86">
        <v>18.25</v>
      </c>
      <c r="R86">
        <v>0.71</v>
      </c>
      <c r="S86" t="s">
        <v>67</v>
      </c>
      <c r="T86" t="s">
        <v>67</v>
      </c>
      <c r="U86" t="s">
        <v>67</v>
      </c>
      <c r="V86" t="s">
        <v>67</v>
      </c>
    </row>
    <row r="87" spans="1:22" x14ac:dyDescent="0.25">
      <c r="A87" s="5" t="s">
        <v>191</v>
      </c>
      <c r="B87" s="5" t="s">
        <v>192</v>
      </c>
      <c r="C87">
        <v>-1</v>
      </c>
      <c r="D87">
        <v>5.38</v>
      </c>
      <c r="E87">
        <v>1.29</v>
      </c>
      <c r="F87">
        <v>0.92</v>
      </c>
      <c r="G87">
        <v>7.46</v>
      </c>
      <c r="H87">
        <v>-2.82</v>
      </c>
      <c r="I87">
        <v>12.86</v>
      </c>
      <c r="J87">
        <v>11.05</v>
      </c>
      <c r="K87">
        <v>38.950000000000003</v>
      </c>
      <c r="L87">
        <v>34.06</v>
      </c>
      <c r="M87">
        <v>45.26</v>
      </c>
      <c r="N87">
        <v>31.93</v>
      </c>
      <c r="O87">
        <v>37.18</v>
      </c>
      <c r="P87">
        <v>5.69</v>
      </c>
      <c r="Q87" t="s">
        <v>67</v>
      </c>
      <c r="R87" t="s">
        <v>67</v>
      </c>
      <c r="S87" t="s">
        <v>67</v>
      </c>
      <c r="T87" t="s">
        <v>67</v>
      </c>
      <c r="U87" t="s">
        <v>67</v>
      </c>
      <c r="V87" t="s">
        <v>67</v>
      </c>
    </row>
    <row r="88" spans="1:22" x14ac:dyDescent="0.25">
      <c r="A88" s="5" t="s">
        <v>193</v>
      </c>
      <c r="B88" s="5" t="s">
        <v>194</v>
      </c>
      <c r="C88">
        <v>-1.91</v>
      </c>
      <c r="D88">
        <v>9.1199999999999992</v>
      </c>
      <c r="E88">
        <v>6.17</v>
      </c>
      <c r="F88">
        <v>19.940000000000001</v>
      </c>
      <c r="G88">
        <v>20.76</v>
      </c>
      <c r="H88">
        <v>21.22</v>
      </c>
      <c r="I88">
        <v>22.39</v>
      </c>
      <c r="J88">
        <v>24.12</v>
      </c>
      <c r="K88">
        <v>22.32</v>
      </c>
      <c r="L88" t="s">
        <v>67</v>
      </c>
      <c r="M88" t="s">
        <v>67</v>
      </c>
      <c r="N88" t="s">
        <v>67</v>
      </c>
      <c r="O88" t="s">
        <v>67</v>
      </c>
      <c r="P88" t="s">
        <v>67</v>
      </c>
      <c r="Q88" t="s">
        <v>67</v>
      </c>
      <c r="R88" t="s">
        <v>67</v>
      </c>
      <c r="S88" t="s">
        <v>67</v>
      </c>
      <c r="T88" t="s">
        <v>67</v>
      </c>
      <c r="U88" t="s">
        <v>67</v>
      </c>
      <c r="V88" t="s">
        <v>67</v>
      </c>
    </row>
    <row r="89" spans="1:22" x14ac:dyDescent="0.25">
      <c r="A89" s="5" t="s">
        <v>195</v>
      </c>
      <c r="B89" s="5" t="s">
        <v>196</v>
      </c>
      <c r="C89">
        <v>-11.3</v>
      </c>
      <c r="D89">
        <v>2.57</v>
      </c>
      <c r="E89">
        <v>10.54</v>
      </c>
      <c r="F89">
        <v>12.28</v>
      </c>
      <c r="G89">
        <v>1.81</v>
      </c>
      <c r="H89">
        <v>-4.54</v>
      </c>
      <c r="I89">
        <v>1.05</v>
      </c>
      <c r="J89">
        <v>1.0900000000000001</v>
      </c>
      <c r="K89">
        <v>0.25</v>
      </c>
      <c r="L89">
        <v>0.23</v>
      </c>
      <c r="M89">
        <v>0.08</v>
      </c>
      <c r="N89">
        <v>0.39</v>
      </c>
      <c r="O89">
        <v>0.28999999999999998</v>
      </c>
      <c r="P89">
        <v>4.08</v>
      </c>
      <c r="Q89" t="s">
        <v>67</v>
      </c>
      <c r="R89" t="s">
        <v>67</v>
      </c>
      <c r="S89" t="s">
        <v>67</v>
      </c>
      <c r="T89" t="s">
        <v>67</v>
      </c>
      <c r="U89" t="s">
        <v>67</v>
      </c>
      <c r="V89" t="s">
        <v>67</v>
      </c>
    </row>
    <row r="90" spans="1:22" x14ac:dyDescent="0.25">
      <c r="A90" s="5" t="s">
        <v>197</v>
      </c>
      <c r="B90" s="5" t="s">
        <v>198</v>
      </c>
      <c r="C90">
        <v>-25.19</v>
      </c>
      <c r="D90">
        <v>2.81</v>
      </c>
      <c r="E90">
        <v>14.04</v>
      </c>
      <c r="F90">
        <v>-16.72</v>
      </c>
      <c r="G90">
        <v>2.93</v>
      </c>
      <c r="H90">
        <v>9.94</v>
      </c>
      <c r="I90">
        <v>-13.72</v>
      </c>
      <c r="J90">
        <v>6.29</v>
      </c>
      <c r="K90">
        <v>5.0199999999999996</v>
      </c>
      <c r="L90">
        <v>-15.41</v>
      </c>
      <c r="M90">
        <v>75.760000000000005</v>
      </c>
      <c r="N90">
        <v>-14.44</v>
      </c>
      <c r="O90">
        <v>29.74</v>
      </c>
      <c r="P90">
        <v>-7.27</v>
      </c>
      <c r="Q90">
        <v>20.58</v>
      </c>
      <c r="R90">
        <v>21.27</v>
      </c>
      <c r="S90">
        <v>-28.89</v>
      </c>
      <c r="T90">
        <v>21.12</v>
      </c>
      <c r="U90" t="s">
        <v>67</v>
      </c>
      <c r="V90" t="s">
        <v>67</v>
      </c>
    </row>
    <row r="91" spans="1:22" x14ac:dyDescent="0.25">
      <c r="A91" s="5" t="s">
        <v>199</v>
      </c>
      <c r="B91" s="5" t="s">
        <v>200</v>
      </c>
      <c r="C91">
        <v>-2.78</v>
      </c>
      <c r="D91">
        <v>0.04</v>
      </c>
      <c r="E91">
        <v>0.08</v>
      </c>
      <c r="F91">
        <v>-1.28</v>
      </c>
      <c r="G91">
        <v>-0.28000000000000003</v>
      </c>
      <c r="H91">
        <v>0.84</v>
      </c>
      <c r="I91">
        <v>-0.8</v>
      </c>
      <c r="J91">
        <v>-1.37</v>
      </c>
      <c r="K91">
        <v>21.79</v>
      </c>
      <c r="L91">
        <v>15.3</v>
      </c>
      <c r="M91">
        <v>30.35</v>
      </c>
      <c r="N91">
        <v>2.68</v>
      </c>
      <c r="O91">
        <v>14.35</v>
      </c>
      <c r="P91">
        <v>11.53</v>
      </c>
      <c r="Q91">
        <v>4.32</v>
      </c>
      <c r="R91">
        <v>4.5</v>
      </c>
      <c r="S91" t="s">
        <v>67</v>
      </c>
      <c r="T91" t="s">
        <v>67</v>
      </c>
      <c r="U91" t="s">
        <v>67</v>
      </c>
      <c r="V91" t="s">
        <v>67</v>
      </c>
    </row>
    <row r="92" spans="1:22" x14ac:dyDescent="0.25">
      <c r="A92" s="5" t="s">
        <v>201</v>
      </c>
      <c r="B92" s="5" t="s">
        <v>202</v>
      </c>
      <c r="C92">
        <v>-4.43</v>
      </c>
      <c r="D92">
        <v>2.6</v>
      </c>
      <c r="E92">
        <v>-0.71</v>
      </c>
      <c r="F92">
        <v>-2.2599999999999998</v>
      </c>
      <c r="G92">
        <v>2.09</v>
      </c>
      <c r="H92">
        <v>-1.58</v>
      </c>
      <c r="I92">
        <v>11.59</v>
      </c>
      <c r="J92">
        <v>11.44</v>
      </c>
      <c r="K92">
        <v>16.13</v>
      </c>
      <c r="L92">
        <v>13.68</v>
      </c>
      <c r="M92">
        <v>20.87</v>
      </c>
      <c r="N92">
        <v>9.98</v>
      </c>
      <c r="O92">
        <v>7.09</v>
      </c>
      <c r="P92">
        <v>5.36</v>
      </c>
      <c r="Q92" t="s">
        <v>67</v>
      </c>
      <c r="R92" t="s">
        <v>67</v>
      </c>
      <c r="S92" t="s">
        <v>67</v>
      </c>
      <c r="T92" t="s">
        <v>67</v>
      </c>
      <c r="U92" t="s">
        <v>67</v>
      </c>
      <c r="V92" t="s">
        <v>67</v>
      </c>
    </row>
    <row r="93" spans="1:22" x14ac:dyDescent="0.25">
      <c r="A93" s="5" t="s">
        <v>203</v>
      </c>
      <c r="B93" s="5" t="s">
        <v>204</v>
      </c>
      <c r="C93">
        <v>-3</v>
      </c>
      <c r="D93">
        <v>7.09</v>
      </c>
      <c r="E93">
        <v>5.37</v>
      </c>
      <c r="F93">
        <v>6.94</v>
      </c>
      <c r="G93">
        <v>7.88</v>
      </c>
      <c r="H93">
        <v>9.65</v>
      </c>
      <c r="I93">
        <v>10.78</v>
      </c>
      <c r="J93">
        <v>9.26</v>
      </c>
      <c r="K93">
        <v>10.75</v>
      </c>
      <c r="L93" t="s">
        <v>67</v>
      </c>
      <c r="M93" t="s">
        <v>67</v>
      </c>
      <c r="N93" t="s">
        <v>67</v>
      </c>
      <c r="O93" t="s">
        <v>67</v>
      </c>
      <c r="P93" t="s">
        <v>67</v>
      </c>
      <c r="Q93" t="s">
        <v>67</v>
      </c>
      <c r="R93" t="s">
        <v>67</v>
      </c>
      <c r="S93" t="s">
        <v>67</v>
      </c>
      <c r="T93" t="s">
        <v>67</v>
      </c>
      <c r="U93" t="s">
        <v>67</v>
      </c>
      <c r="V93" t="s">
        <v>67</v>
      </c>
    </row>
    <row r="94" spans="1:22" x14ac:dyDescent="0.25">
      <c r="A94" s="5" t="s">
        <v>205</v>
      </c>
      <c r="B94" s="5" t="s">
        <v>206</v>
      </c>
      <c r="C94">
        <v>121.39</v>
      </c>
      <c r="D94">
        <v>4.58</v>
      </c>
      <c r="E94">
        <v>-1.83</v>
      </c>
      <c r="F94">
        <v>-22.95</v>
      </c>
      <c r="G94">
        <v>64.56</v>
      </c>
      <c r="H94">
        <v>-22.68</v>
      </c>
      <c r="I94">
        <v>-5.1100000000000003</v>
      </c>
      <c r="J94">
        <v>47.15</v>
      </c>
      <c r="K94">
        <v>54.04</v>
      </c>
      <c r="L94">
        <v>20.76</v>
      </c>
      <c r="M94">
        <v>-64.08</v>
      </c>
      <c r="N94">
        <v>106.6</v>
      </c>
      <c r="O94">
        <v>-80.959999999999994</v>
      </c>
      <c r="P94">
        <v>350.13</v>
      </c>
      <c r="Q94">
        <v>-78.48</v>
      </c>
      <c r="R94">
        <v>163.61000000000001</v>
      </c>
      <c r="S94">
        <v>-4.8</v>
      </c>
      <c r="T94">
        <v>-0.15</v>
      </c>
      <c r="U94" t="s">
        <v>67</v>
      </c>
      <c r="V94" t="s">
        <v>67</v>
      </c>
    </row>
    <row r="95" spans="1:22" x14ac:dyDescent="0.25">
      <c r="A95" s="5" t="s">
        <v>207</v>
      </c>
      <c r="B95" s="5" t="s">
        <v>208</v>
      </c>
      <c r="C95">
        <v>41.38</v>
      </c>
      <c r="D95">
        <v>-6.73</v>
      </c>
      <c r="E95">
        <v>13.26</v>
      </c>
      <c r="F95">
        <v>6.31</v>
      </c>
      <c r="G95">
        <v>12.26</v>
      </c>
      <c r="H95">
        <v>6.45</v>
      </c>
      <c r="I95">
        <v>32.03</v>
      </c>
      <c r="J95">
        <v>40.65</v>
      </c>
      <c r="K95">
        <v>3.57</v>
      </c>
      <c r="L95">
        <v>21.09</v>
      </c>
      <c r="M95">
        <v>-12.81</v>
      </c>
      <c r="N95">
        <v>125.26</v>
      </c>
      <c r="O95">
        <v>63.56</v>
      </c>
      <c r="P95">
        <v>145.09</v>
      </c>
      <c r="Q95">
        <v>26.78</v>
      </c>
      <c r="R95">
        <v>52.89</v>
      </c>
      <c r="S95" t="s">
        <v>67</v>
      </c>
      <c r="T95" t="s">
        <v>67</v>
      </c>
      <c r="U95" t="s">
        <v>67</v>
      </c>
      <c r="V95" t="s">
        <v>67</v>
      </c>
    </row>
    <row r="96" spans="1:22" x14ac:dyDescent="0.25">
      <c r="A96" s="5" t="s">
        <v>209</v>
      </c>
      <c r="B96" s="5" t="s">
        <v>210</v>
      </c>
      <c r="C96">
        <v>33.15</v>
      </c>
      <c r="D96">
        <v>4.34</v>
      </c>
      <c r="E96">
        <v>2.4</v>
      </c>
      <c r="F96">
        <v>12.19</v>
      </c>
      <c r="G96">
        <v>27.59</v>
      </c>
      <c r="H96">
        <v>18.829999999999998</v>
      </c>
      <c r="I96">
        <v>10.55</v>
      </c>
      <c r="J96">
        <v>32.89</v>
      </c>
      <c r="K96">
        <v>7.27</v>
      </c>
      <c r="L96">
        <v>66.489999999999995</v>
      </c>
      <c r="M96">
        <v>46.64</v>
      </c>
      <c r="N96">
        <v>92.18</v>
      </c>
      <c r="O96">
        <v>69.900000000000006</v>
      </c>
      <c r="P96">
        <v>86.06</v>
      </c>
      <c r="Q96" t="s">
        <v>67</v>
      </c>
      <c r="R96" t="s">
        <v>67</v>
      </c>
      <c r="S96" t="s">
        <v>67</v>
      </c>
      <c r="T96" t="s">
        <v>67</v>
      </c>
      <c r="U96" t="s">
        <v>67</v>
      </c>
      <c r="V96" t="s">
        <v>67</v>
      </c>
    </row>
    <row r="97" spans="1:23" x14ac:dyDescent="0.25">
      <c r="A97" s="5" t="s">
        <v>211</v>
      </c>
      <c r="B97" s="5" t="s">
        <v>212</v>
      </c>
      <c r="C97">
        <v>25.99</v>
      </c>
      <c r="D97">
        <v>7.44</v>
      </c>
      <c r="E97">
        <v>17.649999999999999</v>
      </c>
      <c r="F97">
        <v>9.73</v>
      </c>
      <c r="G97">
        <v>47.04</v>
      </c>
      <c r="H97">
        <v>32.74</v>
      </c>
      <c r="I97">
        <v>51.37</v>
      </c>
      <c r="J97">
        <v>51.4</v>
      </c>
      <c r="K97">
        <v>46.67</v>
      </c>
      <c r="L97" t="s">
        <v>67</v>
      </c>
      <c r="M97" t="s">
        <v>67</v>
      </c>
      <c r="N97" t="s">
        <v>67</v>
      </c>
      <c r="O97" t="s">
        <v>67</v>
      </c>
      <c r="P97" t="s">
        <v>67</v>
      </c>
      <c r="Q97" t="s">
        <v>67</v>
      </c>
      <c r="R97" t="s">
        <v>67</v>
      </c>
      <c r="S97" t="s">
        <v>67</v>
      </c>
      <c r="T97" t="s">
        <v>67</v>
      </c>
      <c r="U97" t="s">
        <v>67</v>
      </c>
      <c r="V97" t="s">
        <v>67</v>
      </c>
    </row>
    <row r="98" spans="1:23" x14ac:dyDescent="0.25">
      <c r="A98" s="5" t="s">
        <v>213</v>
      </c>
      <c r="B98" s="5" t="s">
        <v>214</v>
      </c>
      <c r="C98">
        <v>434</v>
      </c>
      <c r="D98">
        <v>451.5</v>
      </c>
      <c r="E98">
        <v>454.7</v>
      </c>
      <c r="F98">
        <v>476.8</v>
      </c>
      <c r="G98">
        <v>584</v>
      </c>
      <c r="H98">
        <v>552.20000000000005</v>
      </c>
      <c r="I98">
        <v>513.5</v>
      </c>
      <c r="J98">
        <v>487.3</v>
      </c>
      <c r="K98">
        <v>485.7</v>
      </c>
      <c r="L98">
        <v>506.6</v>
      </c>
      <c r="M98">
        <v>421.3</v>
      </c>
      <c r="N98">
        <v>376.4</v>
      </c>
      <c r="O98">
        <v>361.2</v>
      </c>
      <c r="P98">
        <v>308.39999999999998</v>
      </c>
      <c r="Q98">
        <v>290.5</v>
      </c>
      <c r="R98">
        <v>78.400000000000006</v>
      </c>
      <c r="S98">
        <v>0.2</v>
      </c>
      <c r="T98">
        <v>456</v>
      </c>
      <c r="U98">
        <v>423.9</v>
      </c>
      <c r="V98" t="s">
        <v>67</v>
      </c>
      <c r="W98" t="s">
        <v>67</v>
      </c>
    </row>
  </sheetData>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W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4" width="10" customWidth="1"/>
    <col min="15" max="15" width="19" customWidth="1"/>
    <col min="16" max="16" width="10" customWidth="1"/>
    <col min="17" max="18" width="20" customWidth="1"/>
    <col min="19" max="22" width="10" customWidth="1"/>
    <col min="23" max="23" width="8" customWidth="1"/>
  </cols>
  <sheetData>
    <row r="1" spans="1:23" ht="18.75" customHeight="1" x14ac:dyDescent="0.3">
      <c r="A1" s="1" t="s">
        <v>2182</v>
      </c>
      <c r="B1" s="2" t="s">
        <v>2183</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652</v>
      </c>
      <c r="C4" s="5" t="s">
        <v>9</v>
      </c>
      <c r="D4" s="5"/>
      <c r="E4" t="s">
        <v>2184</v>
      </c>
      <c r="G4" t="s">
        <v>2185</v>
      </c>
      <c r="H4" t="s">
        <v>220</v>
      </c>
      <c r="J4" t="s">
        <v>2186</v>
      </c>
      <c r="L4" t="s">
        <v>2187</v>
      </c>
    </row>
    <row r="5" spans="1:23" x14ac:dyDescent="0.25">
      <c r="A5" s="5" t="s">
        <v>15</v>
      </c>
      <c r="B5" t="s">
        <v>2188</v>
      </c>
      <c r="C5" s="5" t="s">
        <v>17</v>
      </c>
      <c r="D5" s="5"/>
      <c r="E5" t="s">
        <v>2189</v>
      </c>
      <c r="G5" t="s">
        <v>1073</v>
      </c>
      <c r="H5" t="s">
        <v>12</v>
      </c>
      <c r="J5" t="s">
        <v>225</v>
      </c>
      <c r="L5" t="s">
        <v>289</v>
      </c>
    </row>
    <row r="6" spans="1:23" x14ac:dyDescent="0.25">
      <c r="A6" s="5" t="s">
        <v>23</v>
      </c>
      <c r="B6" t="s">
        <v>2190</v>
      </c>
      <c r="C6" s="5" t="s">
        <v>25</v>
      </c>
      <c r="D6" s="5"/>
      <c r="E6" t="s">
        <v>2191</v>
      </c>
      <c r="G6" t="s">
        <v>479</v>
      </c>
      <c r="H6" t="s">
        <v>20</v>
      </c>
      <c r="J6" t="s">
        <v>275</v>
      </c>
      <c r="L6" t="s">
        <v>523</v>
      </c>
    </row>
    <row r="7" spans="1:23" x14ac:dyDescent="0.25">
      <c r="A7" s="5" t="s">
        <v>29</v>
      </c>
      <c r="B7" t="s">
        <v>277</v>
      </c>
      <c r="C7" s="5" t="s">
        <v>31</v>
      </c>
      <c r="D7" s="5"/>
      <c r="E7" t="s">
        <v>2192</v>
      </c>
      <c r="G7" t="s">
        <v>233</v>
      </c>
      <c r="H7" t="s">
        <v>28</v>
      </c>
      <c r="J7" t="s">
        <v>2193</v>
      </c>
      <c r="L7" t="s">
        <v>281</v>
      </c>
    </row>
    <row r="8" spans="1:23" x14ac:dyDescent="0.25">
      <c r="A8" s="5" t="s">
        <v>35</v>
      </c>
      <c r="B8" t="s">
        <v>36</v>
      </c>
      <c r="C8" s="5" t="s">
        <v>37</v>
      </c>
      <c r="D8" s="5"/>
      <c r="E8" t="s">
        <v>2194</v>
      </c>
      <c r="G8" t="s">
        <v>638</v>
      </c>
      <c r="H8" t="s">
        <v>34</v>
      </c>
      <c r="J8" t="s">
        <v>248</v>
      </c>
      <c r="L8" t="s">
        <v>1061</v>
      </c>
    </row>
    <row r="9" spans="1:23" x14ac:dyDescent="0.25">
      <c r="A9" s="5" t="s">
        <v>41</v>
      </c>
      <c r="B9" t="s">
        <v>42</v>
      </c>
      <c r="C9" s="5" t="s">
        <v>43</v>
      </c>
      <c r="D9" s="5"/>
      <c r="E9" t="s">
        <v>2195</v>
      </c>
      <c r="G9" t="s">
        <v>642</v>
      </c>
      <c r="H9" t="s">
        <v>40</v>
      </c>
      <c r="J9" t="s">
        <v>237</v>
      </c>
      <c r="L9" t="s">
        <v>569</v>
      </c>
    </row>
    <row r="10" spans="1:23" x14ac:dyDescent="0.25">
      <c r="A10" s="5" t="s">
        <v>45</v>
      </c>
      <c r="B10" t="s">
        <v>2196</v>
      </c>
      <c r="C10" s="5" t="s">
        <v>47</v>
      </c>
      <c r="D10" s="5"/>
      <c r="E10" t="s">
        <v>2197</v>
      </c>
      <c r="J10" t="s">
        <v>1575</v>
      </c>
      <c r="L10" t="s">
        <v>1600</v>
      </c>
    </row>
    <row r="11" spans="1:23" x14ac:dyDescent="0.25">
      <c r="A11" s="5" t="s">
        <v>49</v>
      </c>
      <c r="B11" t="s">
        <v>290</v>
      </c>
      <c r="J11" t="s">
        <v>445</v>
      </c>
      <c r="L11" t="s">
        <v>2198</v>
      </c>
    </row>
    <row r="12" spans="1:23" x14ac:dyDescent="0.25">
      <c r="A12" s="5" t="s">
        <v>51</v>
      </c>
      <c r="B12" t="s">
        <v>292</v>
      </c>
      <c r="J12" t="s">
        <v>1137</v>
      </c>
      <c r="L12" t="s">
        <v>441</v>
      </c>
    </row>
    <row r="13" spans="1:23" x14ac:dyDescent="0.25">
      <c r="A13" s="5" t="s">
        <v>53</v>
      </c>
      <c r="B13" t="s">
        <v>2199</v>
      </c>
    </row>
    <row r="14" spans="1:23" x14ac:dyDescent="0.25">
      <c r="A14" s="5" t="s">
        <v>55</v>
      </c>
      <c r="B14" t="s">
        <v>2200</v>
      </c>
    </row>
    <row r="15" spans="1:23" x14ac:dyDescent="0.25">
      <c r="A15" s="5" t="s">
        <v>57</v>
      </c>
      <c r="B15" t="s">
        <v>2201</v>
      </c>
    </row>
    <row r="16" spans="1:23" x14ac:dyDescent="0.25">
      <c r="A16" s="5" t="s">
        <v>59</v>
      </c>
      <c r="B16" t="s">
        <v>2202</v>
      </c>
    </row>
    <row r="17" spans="1:23" x14ac:dyDescent="0.25">
      <c r="A17" s="5" t="s">
        <v>61</v>
      </c>
      <c r="B17" t="s">
        <v>2203</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2884</v>
      </c>
      <c r="D20">
        <v>2796</v>
      </c>
      <c r="E20">
        <v>2733</v>
      </c>
      <c r="F20">
        <v>2693</v>
      </c>
      <c r="G20">
        <v>2809</v>
      </c>
      <c r="H20">
        <v>2572</v>
      </c>
      <c r="I20">
        <v>2432</v>
      </c>
      <c r="J20">
        <v>2346</v>
      </c>
      <c r="K20">
        <v>2059</v>
      </c>
      <c r="L20">
        <v>1729</v>
      </c>
      <c r="M20">
        <v>1562</v>
      </c>
      <c r="N20">
        <v>1686</v>
      </c>
      <c r="O20">
        <v>1632</v>
      </c>
      <c r="P20">
        <v>1496</v>
      </c>
      <c r="Q20">
        <v>1309</v>
      </c>
      <c r="R20">
        <v>1168</v>
      </c>
      <c r="S20">
        <v>1054</v>
      </c>
      <c r="T20">
        <v>1093</v>
      </c>
      <c r="U20">
        <v>1095</v>
      </c>
      <c r="V20">
        <v>923.4</v>
      </c>
      <c r="W20" t="s">
        <v>67</v>
      </c>
    </row>
    <row r="21" spans="1:23" x14ac:dyDescent="0.25">
      <c r="A21" s="5" t="s">
        <v>68</v>
      </c>
      <c r="B21" s="5" t="s">
        <v>69</v>
      </c>
      <c r="C21">
        <v>344.5</v>
      </c>
      <c r="D21">
        <v>346.8</v>
      </c>
      <c r="E21">
        <v>341.1</v>
      </c>
      <c r="F21">
        <v>263.5</v>
      </c>
      <c r="G21">
        <v>447.7</v>
      </c>
      <c r="H21">
        <v>448.7</v>
      </c>
      <c r="I21">
        <v>456.1</v>
      </c>
      <c r="J21">
        <v>433.2</v>
      </c>
      <c r="K21">
        <v>394.1</v>
      </c>
      <c r="L21">
        <v>263.89999999999998</v>
      </c>
      <c r="M21">
        <v>158.4</v>
      </c>
      <c r="N21">
        <v>190.1</v>
      </c>
      <c r="O21">
        <v>220.3</v>
      </c>
      <c r="P21">
        <v>184.4</v>
      </c>
      <c r="Q21">
        <v>162.9</v>
      </c>
      <c r="R21">
        <v>135.30000000000001</v>
      </c>
      <c r="S21">
        <v>119.2</v>
      </c>
      <c r="T21">
        <v>101.6</v>
      </c>
      <c r="U21">
        <v>151.19999999999999</v>
      </c>
      <c r="V21">
        <v>164.1</v>
      </c>
      <c r="W21" t="s">
        <v>67</v>
      </c>
    </row>
    <row r="22" spans="1:23" x14ac:dyDescent="0.25">
      <c r="A22" s="5" t="s">
        <v>70</v>
      </c>
      <c r="B22" s="5" t="s">
        <v>71</v>
      </c>
      <c r="C22">
        <v>-38.9</v>
      </c>
      <c r="D22">
        <v>-10.1</v>
      </c>
      <c r="E22">
        <v>-9.8000000000000007</v>
      </c>
      <c r="F22">
        <v>-7.9</v>
      </c>
      <c r="G22">
        <v>-27.7</v>
      </c>
      <c r="H22">
        <v>-11.6</v>
      </c>
      <c r="I22">
        <v>-22.6</v>
      </c>
      <c r="J22">
        <v>-23.6</v>
      </c>
      <c r="K22">
        <v>-11.7</v>
      </c>
      <c r="L22">
        <v>-14.7</v>
      </c>
      <c r="M22">
        <v>-21.8</v>
      </c>
      <c r="N22">
        <v>-41.7</v>
      </c>
      <c r="O22">
        <v>-7.9</v>
      </c>
      <c r="P22">
        <v>-4.5</v>
      </c>
      <c r="Q22">
        <v>-5.7</v>
      </c>
      <c r="R22">
        <v>-5.2</v>
      </c>
      <c r="S22">
        <v>1.4</v>
      </c>
      <c r="T22">
        <v>-4.3</v>
      </c>
      <c r="U22">
        <v>-2.7</v>
      </c>
      <c r="V22">
        <v>-0.9</v>
      </c>
      <c r="W22" t="s">
        <v>67</v>
      </c>
    </row>
    <row r="23" spans="1:23" x14ac:dyDescent="0.25">
      <c r="A23" s="5" t="s">
        <v>72</v>
      </c>
      <c r="B23" s="5" t="s">
        <v>73</v>
      </c>
      <c r="C23">
        <v>305.60000000000002</v>
      </c>
      <c r="D23">
        <v>336.7</v>
      </c>
      <c r="E23">
        <v>331.3</v>
      </c>
      <c r="F23">
        <v>255.6</v>
      </c>
      <c r="G23">
        <v>420</v>
      </c>
      <c r="H23">
        <v>437.1</v>
      </c>
      <c r="I23">
        <v>433.5</v>
      </c>
      <c r="J23">
        <v>409.6</v>
      </c>
      <c r="K23">
        <v>382.4</v>
      </c>
      <c r="L23">
        <v>249.2</v>
      </c>
      <c r="M23">
        <v>136.6</v>
      </c>
      <c r="N23">
        <v>148.4</v>
      </c>
      <c r="O23">
        <v>212.4</v>
      </c>
      <c r="P23">
        <v>179.9</v>
      </c>
      <c r="Q23">
        <v>157.19999999999999</v>
      </c>
      <c r="R23">
        <v>130.1</v>
      </c>
      <c r="S23">
        <v>120.6</v>
      </c>
      <c r="T23">
        <v>97.3</v>
      </c>
      <c r="U23">
        <v>148.5</v>
      </c>
      <c r="V23">
        <v>163.19999999999999</v>
      </c>
      <c r="W23" t="s">
        <v>67</v>
      </c>
    </row>
    <row r="24" spans="1:23" x14ac:dyDescent="0.25">
      <c r="A24" s="5" t="s">
        <v>74</v>
      </c>
      <c r="B24" s="5" t="s">
        <v>75</v>
      </c>
      <c r="C24">
        <v>100.4</v>
      </c>
      <c r="D24">
        <v>100.5</v>
      </c>
      <c r="E24">
        <v>100.1</v>
      </c>
      <c r="F24">
        <v>62</v>
      </c>
      <c r="G24">
        <v>100.6</v>
      </c>
      <c r="H24">
        <v>102.7</v>
      </c>
      <c r="I24">
        <v>100.1</v>
      </c>
      <c r="J24">
        <v>98.1</v>
      </c>
      <c r="K24">
        <v>91.4</v>
      </c>
      <c r="L24">
        <v>59.9</v>
      </c>
      <c r="M24">
        <v>32.700000000000003</v>
      </c>
      <c r="N24">
        <v>36.4</v>
      </c>
      <c r="O24">
        <v>58.3</v>
      </c>
      <c r="P24">
        <v>51.2</v>
      </c>
      <c r="Q24">
        <v>49</v>
      </c>
      <c r="R24">
        <v>41.9</v>
      </c>
      <c r="S24">
        <v>38.200000000000003</v>
      </c>
      <c r="T24">
        <v>20.399999999999999</v>
      </c>
      <c r="U24">
        <v>42</v>
      </c>
      <c r="V24">
        <v>54.1</v>
      </c>
      <c r="W24" t="s">
        <v>67</v>
      </c>
    </row>
    <row r="25" spans="1:23" x14ac:dyDescent="0.25">
      <c r="A25" s="5" t="s">
        <v>76</v>
      </c>
      <c r="B25" s="5" t="s">
        <v>77</v>
      </c>
      <c r="C25">
        <v>205.2</v>
      </c>
      <c r="D25">
        <v>236.2</v>
      </c>
      <c r="E25">
        <v>231.1</v>
      </c>
      <c r="F25">
        <v>193.6</v>
      </c>
      <c r="G25">
        <v>319.39999999999998</v>
      </c>
      <c r="H25">
        <v>334.5</v>
      </c>
      <c r="I25">
        <v>333.4</v>
      </c>
      <c r="J25">
        <v>311.5</v>
      </c>
      <c r="K25">
        <v>291</v>
      </c>
      <c r="L25">
        <v>189.2</v>
      </c>
      <c r="M25">
        <v>104</v>
      </c>
      <c r="N25">
        <v>112</v>
      </c>
      <c r="O25">
        <v>154.1</v>
      </c>
      <c r="P25">
        <v>128.69999999999999</v>
      </c>
      <c r="Q25">
        <v>108.2</v>
      </c>
      <c r="R25">
        <v>88.2</v>
      </c>
      <c r="S25">
        <v>82.4</v>
      </c>
      <c r="T25">
        <v>74.7</v>
      </c>
      <c r="U25">
        <v>106.6</v>
      </c>
      <c r="V25">
        <v>109</v>
      </c>
      <c r="W25" t="s">
        <v>67</v>
      </c>
    </row>
    <row r="26" spans="1:23" x14ac:dyDescent="0.25">
      <c r="A26" s="5" t="s">
        <v>78</v>
      </c>
      <c r="B26" s="5" t="s">
        <v>79</v>
      </c>
      <c r="C26">
        <v>-0.1</v>
      </c>
      <c r="D26">
        <v>-0.05</v>
      </c>
      <c r="E26">
        <v>-0.05</v>
      </c>
      <c r="F26">
        <v>-0.1</v>
      </c>
      <c r="G26">
        <v>-0.06</v>
      </c>
      <c r="H26">
        <v>-1.2</v>
      </c>
      <c r="I26">
        <v>-4.4000000000000004</v>
      </c>
      <c r="J26">
        <v>-4.0999999999999996</v>
      </c>
      <c r="K26">
        <v>-6.5</v>
      </c>
      <c r="L26">
        <v>-3.3</v>
      </c>
      <c r="M26" t="s">
        <v>67</v>
      </c>
      <c r="N26">
        <v>0.1</v>
      </c>
      <c r="O26">
        <v>0.1</v>
      </c>
      <c r="P26" t="s">
        <v>67</v>
      </c>
      <c r="Q26" t="s">
        <v>67</v>
      </c>
      <c r="R26" t="s">
        <v>67</v>
      </c>
      <c r="S26" t="s">
        <v>67</v>
      </c>
      <c r="T26" t="s">
        <v>67</v>
      </c>
      <c r="U26" t="s">
        <v>67</v>
      </c>
      <c r="V26" t="s">
        <v>67</v>
      </c>
      <c r="W26" t="s">
        <v>67</v>
      </c>
    </row>
    <row r="27" spans="1:23" x14ac:dyDescent="0.25">
      <c r="A27" s="5" t="s">
        <v>80</v>
      </c>
      <c r="B27" s="5" t="s">
        <v>81</v>
      </c>
      <c r="C27">
        <v>205.1</v>
      </c>
      <c r="D27">
        <v>236.2</v>
      </c>
      <c r="E27">
        <v>231.1</v>
      </c>
      <c r="F27">
        <v>193.6</v>
      </c>
      <c r="G27">
        <v>319.39999999999998</v>
      </c>
      <c r="H27">
        <v>333.3</v>
      </c>
      <c r="I27">
        <v>329</v>
      </c>
      <c r="J27">
        <v>307.39999999999998</v>
      </c>
      <c r="K27">
        <v>284.5</v>
      </c>
      <c r="L27">
        <v>185.9</v>
      </c>
      <c r="M27">
        <v>104</v>
      </c>
      <c r="N27">
        <v>112.1</v>
      </c>
      <c r="O27">
        <v>154.19999999999999</v>
      </c>
      <c r="P27">
        <v>128.69999999999999</v>
      </c>
      <c r="Q27">
        <v>108.2</v>
      </c>
      <c r="R27">
        <v>88.2</v>
      </c>
      <c r="S27">
        <v>82.4</v>
      </c>
      <c r="T27">
        <v>74.7</v>
      </c>
      <c r="U27">
        <v>106.6</v>
      </c>
      <c r="V27">
        <v>109</v>
      </c>
      <c r="W27" t="s">
        <v>67</v>
      </c>
    </row>
    <row r="28" spans="1:23" x14ac:dyDescent="0.25">
      <c r="A28" s="5" t="s">
        <v>82</v>
      </c>
      <c r="B28" s="5" t="s">
        <v>83</v>
      </c>
      <c r="C28">
        <v>1164</v>
      </c>
      <c r="D28">
        <v>1172</v>
      </c>
      <c r="E28">
        <v>1058</v>
      </c>
      <c r="F28">
        <v>1047</v>
      </c>
      <c r="G28">
        <v>1036</v>
      </c>
      <c r="H28">
        <v>1002</v>
      </c>
      <c r="I28">
        <v>889.8</v>
      </c>
      <c r="J28">
        <v>998.6</v>
      </c>
      <c r="K28">
        <v>924.1</v>
      </c>
      <c r="L28">
        <v>888.3</v>
      </c>
      <c r="M28">
        <v>630.4</v>
      </c>
      <c r="N28">
        <v>702.4</v>
      </c>
      <c r="O28">
        <v>638.79999999999995</v>
      </c>
      <c r="P28">
        <v>545.20000000000005</v>
      </c>
      <c r="Q28">
        <v>493.4</v>
      </c>
      <c r="R28">
        <v>503.9</v>
      </c>
      <c r="S28">
        <v>496.7</v>
      </c>
      <c r="T28">
        <v>509.4</v>
      </c>
      <c r="U28">
        <v>485.2</v>
      </c>
      <c r="V28">
        <v>370.1</v>
      </c>
      <c r="W28" t="s">
        <v>67</v>
      </c>
    </row>
    <row r="29" spans="1:23" x14ac:dyDescent="0.25">
      <c r="A29" s="5" t="s">
        <v>84</v>
      </c>
      <c r="B29" s="5" t="s">
        <v>85</v>
      </c>
      <c r="C29">
        <v>1713</v>
      </c>
      <c r="D29">
        <v>686.4</v>
      </c>
      <c r="E29">
        <v>662.4</v>
      </c>
      <c r="F29">
        <v>751.7</v>
      </c>
      <c r="G29">
        <v>764.6</v>
      </c>
      <c r="H29">
        <v>660.3</v>
      </c>
      <c r="I29">
        <v>611.5</v>
      </c>
      <c r="J29">
        <v>518.9</v>
      </c>
      <c r="K29">
        <v>445.7</v>
      </c>
      <c r="L29">
        <v>418.1</v>
      </c>
      <c r="M29">
        <v>389.9</v>
      </c>
      <c r="N29">
        <v>415.6</v>
      </c>
      <c r="O29">
        <v>366.9</v>
      </c>
      <c r="P29">
        <v>372.4</v>
      </c>
      <c r="Q29">
        <v>329.4</v>
      </c>
      <c r="R29">
        <v>276</v>
      </c>
      <c r="S29">
        <v>234.9</v>
      </c>
      <c r="T29">
        <v>219.6</v>
      </c>
      <c r="U29">
        <v>167.8</v>
      </c>
      <c r="V29">
        <v>127.2</v>
      </c>
      <c r="W29" t="s">
        <v>67</v>
      </c>
    </row>
    <row r="30" spans="1:23" x14ac:dyDescent="0.25">
      <c r="A30" s="5" t="s">
        <v>86</v>
      </c>
      <c r="B30" s="5" t="s">
        <v>87</v>
      </c>
      <c r="C30">
        <v>2878</v>
      </c>
      <c r="D30">
        <v>1859</v>
      </c>
      <c r="E30">
        <v>1720</v>
      </c>
      <c r="F30">
        <v>1799</v>
      </c>
      <c r="G30">
        <v>1800</v>
      </c>
      <c r="H30">
        <v>1662</v>
      </c>
      <c r="I30">
        <v>1501</v>
      </c>
      <c r="J30">
        <v>1585</v>
      </c>
      <c r="K30">
        <v>1449</v>
      </c>
      <c r="L30">
        <v>1355</v>
      </c>
      <c r="M30">
        <v>1065</v>
      </c>
      <c r="N30">
        <v>1162</v>
      </c>
      <c r="O30">
        <v>1039</v>
      </c>
      <c r="P30">
        <v>953.2</v>
      </c>
      <c r="Q30">
        <v>854</v>
      </c>
      <c r="R30">
        <v>801.3</v>
      </c>
      <c r="S30">
        <v>754.5</v>
      </c>
      <c r="T30">
        <v>766</v>
      </c>
      <c r="U30">
        <v>661.7</v>
      </c>
      <c r="V30">
        <v>501.2</v>
      </c>
      <c r="W30" t="s">
        <v>67</v>
      </c>
    </row>
    <row r="31" spans="1:23" x14ac:dyDescent="0.25">
      <c r="A31" s="5" t="s">
        <v>88</v>
      </c>
      <c r="B31" s="5" t="s">
        <v>89</v>
      </c>
      <c r="C31">
        <v>881.8</v>
      </c>
      <c r="D31">
        <v>652.79999999999995</v>
      </c>
      <c r="E31">
        <v>606.79999999999995</v>
      </c>
      <c r="F31">
        <v>639.9</v>
      </c>
      <c r="G31">
        <v>587.6</v>
      </c>
      <c r="H31">
        <v>545.70000000000005</v>
      </c>
      <c r="I31">
        <v>495.1</v>
      </c>
      <c r="J31">
        <v>794.5</v>
      </c>
      <c r="K31">
        <v>464.7</v>
      </c>
      <c r="L31">
        <v>389.1</v>
      </c>
      <c r="M31">
        <v>307.89999999999998</v>
      </c>
      <c r="N31">
        <v>301.60000000000002</v>
      </c>
      <c r="O31">
        <v>369.7</v>
      </c>
      <c r="P31">
        <v>291.60000000000002</v>
      </c>
      <c r="Q31">
        <v>238.7</v>
      </c>
      <c r="R31">
        <v>239.3</v>
      </c>
      <c r="S31">
        <v>242.4</v>
      </c>
      <c r="T31" t="s">
        <v>67</v>
      </c>
      <c r="U31" t="s">
        <v>67</v>
      </c>
      <c r="V31" t="s">
        <v>67</v>
      </c>
      <c r="W31" t="s">
        <v>67</v>
      </c>
    </row>
    <row r="32" spans="1:23" x14ac:dyDescent="0.25">
      <c r="A32" s="5" t="s">
        <v>90</v>
      </c>
      <c r="B32" s="5" t="s">
        <v>91</v>
      </c>
      <c r="C32">
        <v>994</v>
      </c>
      <c r="D32">
        <v>225.1</v>
      </c>
      <c r="E32">
        <v>198.5</v>
      </c>
      <c r="F32">
        <v>271.2</v>
      </c>
      <c r="G32">
        <v>257.10000000000002</v>
      </c>
      <c r="H32">
        <v>272.2</v>
      </c>
      <c r="I32">
        <v>265.89999999999998</v>
      </c>
      <c r="J32">
        <v>152.1</v>
      </c>
      <c r="K32">
        <v>461</v>
      </c>
      <c r="L32">
        <v>605.20000000000005</v>
      </c>
      <c r="M32">
        <v>555.6</v>
      </c>
      <c r="N32">
        <v>661</v>
      </c>
      <c r="O32">
        <v>123.1</v>
      </c>
      <c r="P32">
        <v>167.2</v>
      </c>
      <c r="Q32">
        <v>147.5</v>
      </c>
      <c r="R32">
        <v>140</v>
      </c>
      <c r="S32">
        <v>112.7</v>
      </c>
      <c r="T32" t="s">
        <v>67</v>
      </c>
      <c r="U32" t="s">
        <v>67</v>
      </c>
      <c r="V32" t="s">
        <v>67</v>
      </c>
      <c r="W32" t="s">
        <v>67</v>
      </c>
    </row>
    <row r="33" spans="1:23" x14ac:dyDescent="0.25">
      <c r="A33" s="5" t="s">
        <v>92</v>
      </c>
      <c r="B33" s="5" t="s">
        <v>93</v>
      </c>
      <c r="C33">
        <v>1876</v>
      </c>
      <c r="D33">
        <v>877.9</v>
      </c>
      <c r="E33">
        <v>805.3</v>
      </c>
      <c r="F33">
        <v>911.1</v>
      </c>
      <c r="G33">
        <v>844.7</v>
      </c>
      <c r="H33">
        <v>817.9</v>
      </c>
      <c r="I33">
        <v>761</v>
      </c>
      <c r="J33">
        <v>946.6</v>
      </c>
      <c r="K33">
        <v>925.7</v>
      </c>
      <c r="L33">
        <v>994.2</v>
      </c>
      <c r="M33">
        <v>863.5</v>
      </c>
      <c r="N33">
        <v>962.6</v>
      </c>
      <c r="O33">
        <v>492.9</v>
      </c>
      <c r="P33">
        <v>458.8</v>
      </c>
      <c r="Q33">
        <v>386.2</v>
      </c>
      <c r="R33">
        <v>379.3</v>
      </c>
      <c r="S33">
        <v>355.1</v>
      </c>
      <c r="T33">
        <v>375.3</v>
      </c>
      <c r="U33">
        <v>340.8</v>
      </c>
      <c r="V33">
        <v>195.9</v>
      </c>
      <c r="W33" t="s">
        <v>67</v>
      </c>
    </row>
    <row r="34" spans="1:23" x14ac:dyDescent="0.25">
      <c r="A34" s="5" t="s">
        <v>78</v>
      </c>
      <c r="B34" s="5" t="s">
        <v>79</v>
      </c>
      <c r="C34">
        <v>-0.04</v>
      </c>
      <c r="D34">
        <v>-0.3</v>
      </c>
      <c r="E34">
        <v>-0.4</v>
      </c>
      <c r="F34">
        <v>1</v>
      </c>
      <c r="G34">
        <v>-0.5</v>
      </c>
      <c r="H34">
        <v>-0.5</v>
      </c>
      <c r="I34">
        <v>26.1</v>
      </c>
      <c r="J34">
        <v>24.6</v>
      </c>
      <c r="K34">
        <v>23.8</v>
      </c>
      <c r="L34">
        <v>17.399999999999999</v>
      </c>
      <c r="M34">
        <v>-0.5</v>
      </c>
      <c r="N34">
        <v>-0.5</v>
      </c>
      <c r="O34">
        <v>-0.4</v>
      </c>
      <c r="P34">
        <v>-0.4</v>
      </c>
      <c r="Q34">
        <v>-0.3</v>
      </c>
      <c r="R34" t="s">
        <v>67</v>
      </c>
      <c r="S34" t="s">
        <v>67</v>
      </c>
      <c r="T34" t="s">
        <v>67</v>
      </c>
      <c r="U34" t="s">
        <v>67</v>
      </c>
      <c r="V34" t="s">
        <v>67</v>
      </c>
      <c r="W34" t="s">
        <v>67</v>
      </c>
    </row>
    <row r="35" spans="1:23" x14ac:dyDescent="0.25">
      <c r="A35" s="5" t="s">
        <v>94</v>
      </c>
      <c r="B35" s="5" t="s">
        <v>95</v>
      </c>
      <c r="C35">
        <v>1002</v>
      </c>
      <c r="D35">
        <v>981</v>
      </c>
      <c r="E35">
        <v>915.1</v>
      </c>
      <c r="F35">
        <v>886.6</v>
      </c>
      <c r="G35">
        <v>956.2</v>
      </c>
      <c r="H35">
        <v>844.4</v>
      </c>
      <c r="I35">
        <v>714.2</v>
      </c>
      <c r="J35">
        <v>613.29999999999995</v>
      </c>
      <c r="K35">
        <v>499.4</v>
      </c>
      <c r="L35">
        <v>343.8</v>
      </c>
      <c r="M35">
        <v>202.3</v>
      </c>
      <c r="N35">
        <v>199.5</v>
      </c>
      <c r="O35">
        <v>546.79999999999995</v>
      </c>
      <c r="P35">
        <v>494.8</v>
      </c>
      <c r="Q35">
        <v>468.1</v>
      </c>
      <c r="R35">
        <v>422</v>
      </c>
      <c r="S35">
        <v>399.5</v>
      </c>
      <c r="T35">
        <v>390.7</v>
      </c>
      <c r="U35">
        <v>320.89999999999998</v>
      </c>
      <c r="V35">
        <v>305.39999999999998</v>
      </c>
      <c r="W35" t="s">
        <v>67</v>
      </c>
    </row>
    <row r="36" spans="1:23" x14ac:dyDescent="0.25">
      <c r="A36" s="5" t="s">
        <v>96</v>
      </c>
      <c r="B36" s="5" t="s">
        <v>97</v>
      </c>
      <c r="C36">
        <v>2878</v>
      </c>
      <c r="D36">
        <v>1859</v>
      </c>
      <c r="E36">
        <v>1720</v>
      </c>
      <c r="F36">
        <v>1799</v>
      </c>
      <c r="G36">
        <v>1800</v>
      </c>
      <c r="H36">
        <v>1662</v>
      </c>
      <c r="I36">
        <v>1501</v>
      </c>
      <c r="J36">
        <v>1585</v>
      </c>
      <c r="K36">
        <v>1449</v>
      </c>
      <c r="L36">
        <v>1355</v>
      </c>
      <c r="M36">
        <v>1065</v>
      </c>
      <c r="N36">
        <v>1162</v>
      </c>
      <c r="O36">
        <v>1039</v>
      </c>
      <c r="P36">
        <v>953.2</v>
      </c>
      <c r="Q36">
        <v>854</v>
      </c>
      <c r="R36">
        <v>801.3</v>
      </c>
      <c r="S36">
        <v>754.5</v>
      </c>
      <c r="T36">
        <v>766</v>
      </c>
      <c r="U36">
        <v>661.7</v>
      </c>
      <c r="V36">
        <v>501.2</v>
      </c>
      <c r="W36" t="s">
        <v>67</v>
      </c>
    </row>
    <row r="37" spans="1:23" x14ac:dyDescent="0.25">
      <c r="A37" s="5" t="s">
        <v>98</v>
      </c>
      <c r="B37" s="5" t="s">
        <v>99</v>
      </c>
      <c r="C37">
        <v>70.400000000000006</v>
      </c>
      <c r="D37">
        <v>70.400000000000006</v>
      </c>
      <c r="E37">
        <v>70.400000000000006</v>
      </c>
      <c r="F37">
        <v>70.400000000000006</v>
      </c>
      <c r="G37">
        <v>70.400000000000006</v>
      </c>
      <c r="H37">
        <v>70.400000000000006</v>
      </c>
      <c r="I37">
        <v>70.400000000000006</v>
      </c>
      <c r="J37">
        <v>70.400000000000006</v>
      </c>
      <c r="K37">
        <v>70.400000000000006</v>
      </c>
      <c r="L37">
        <v>70.400000000000006</v>
      </c>
      <c r="M37">
        <v>70.400000000000006</v>
      </c>
      <c r="N37">
        <v>70.400000000000006</v>
      </c>
      <c r="O37">
        <v>70.400000000000006</v>
      </c>
      <c r="P37">
        <v>70.400000000000006</v>
      </c>
      <c r="Q37">
        <v>70.400000000000006</v>
      </c>
      <c r="R37">
        <v>70.400000000000006</v>
      </c>
      <c r="S37">
        <v>70.400000000000006</v>
      </c>
      <c r="T37">
        <v>70.400000000000006</v>
      </c>
      <c r="U37">
        <v>70.400000000000006</v>
      </c>
      <c r="V37">
        <v>70.400000000000006</v>
      </c>
      <c r="W37" t="s">
        <v>67</v>
      </c>
    </row>
    <row r="38" spans="1:23" x14ac:dyDescent="0.25">
      <c r="A38" s="5" t="s">
        <v>98</v>
      </c>
      <c r="B38" s="5" t="s">
        <v>99</v>
      </c>
      <c r="C38">
        <v>70.400000000000006</v>
      </c>
      <c r="D38">
        <v>70.400000000000006</v>
      </c>
      <c r="E38">
        <v>70.400000000000006</v>
      </c>
      <c r="F38">
        <v>70.400000000000006</v>
      </c>
      <c r="G38">
        <v>70.400000000000006</v>
      </c>
      <c r="H38">
        <v>70.400000000000006</v>
      </c>
      <c r="I38">
        <v>70.400000000000006</v>
      </c>
      <c r="J38">
        <v>70.400000000000006</v>
      </c>
      <c r="K38">
        <v>35.9</v>
      </c>
      <c r="L38">
        <v>35.9</v>
      </c>
      <c r="M38">
        <v>35.9</v>
      </c>
      <c r="N38">
        <v>35.9</v>
      </c>
      <c r="O38">
        <v>35.9</v>
      </c>
      <c r="P38">
        <v>35.9</v>
      </c>
      <c r="Q38">
        <v>35.9</v>
      </c>
      <c r="R38">
        <v>35.9</v>
      </c>
      <c r="S38">
        <v>35.9</v>
      </c>
      <c r="T38">
        <v>35.9</v>
      </c>
      <c r="U38">
        <v>35.9</v>
      </c>
      <c r="V38">
        <v>35.9</v>
      </c>
      <c r="W38" t="s">
        <v>67</v>
      </c>
    </row>
    <row r="39" spans="1:23" x14ac:dyDescent="0.25">
      <c r="A39" s="5" t="s">
        <v>102</v>
      </c>
      <c r="B39" s="5" t="s">
        <v>103</v>
      </c>
      <c r="C39">
        <v>4.34</v>
      </c>
      <c r="D39">
        <v>4.78</v>
      </c>
      <c r="E39">
        <v>4.71</v>
      </c>
      <c r="F39">
        <v>3.63</v>
      </c>
      <c r="G39">
        <v>5.97</v>
      </c>
      <c r="H39">
        <v>6.21</v>
      </c>
      <c r="I39">
        <v>6.16</v>
      </c>
      <c r="J39">
        <v>5.82</v>
      </c>
      <c r="K39">
        <v>5.43</v>
      </c>
      <c r="L39">
        <v>3.54</v>
      </c>
      <c r="M39">
        <v>1.94</v>
      </c>
      <c r="N39">
        <v>2.11</v>
      </c>
      <c r="O39">
        <v>3.02</v>
      </c>
      <c r="P39">
        <v>2.56</v>
      </c>
      <c r="Q39">
        <v>2.23</v>
      </c>
      <c r="R39">
        <v>1.85</v>
      </c>
      <c r="S39">
        <v>1.71</v>
      </c>
      <c r="T39">
        <v>1.38</v>
      </c>
      <c r="U39">
        <v>2.11</v>
      </c>
      <c r="V39">
        <v>2.3199999999999998</v>
      </c>
      <c r="W39" t="s">
        <v>67</v>
      </c>
    </row>
    <row r="40" spans="1:23" x14ac:dyDescent="0.25">
      <c r="A40" s="5" t="s">
        <v>104</v>
      </c>
      <c r="B40" s="5" t="s">
        <v>105</v>
      </c>
      <c r="C40">
        <v>2.97</v>
      </c>
      <c r="D40">
        <v>3.42</v>
      </c>
      <c r="E40">
        <v>3.35</v>
      </c>
      <c r="F40">
        <v>2.8</v>
      </c>
      <c r="G40">
        <v>4.63</v>
      </c>
      <c r="H40">
        <v>4.83</v>
      </c>
      <c r="I40">
        <v>4.7699999999999996</v>
      </c>
      <c r="J40">
        <v>4.45</v>
      </c>
      <c r="K40">
        <v>4.12</v>
      </c>
      <c r="L40">
        <v>2.69</v>
      </c>
      <c r="M40">
        <v>1.5</v>
      </c>
      <c r="N40">
        <v>1.62</v>
      </c>
      <c r="O40">
        <v>2.2200000000000002</v>
      </c>
      <c r="P40">
        <v>1.84</v>
      </c>
      <c r="Q40">
        <v>1.54</v>
      </c>
      <c r="R40">
        <v>1.24</v>
      </c>
      <c r="S40">
        <v>1.1599999999999999</v>
      </c>
      <c r="T40">
        <v>1.05</v>
      </c>
      <c r="U40">
        <v>1.52</v>
      </c>
      <c r="V40">
        <v>1.33</v>
      </c>
      <c r="W40">
        <v>0.85</v>
      </c>
    </row>
    <row r="41" spans="1:23" x14ac:dyDescent="0.25">
      <c r="A41" s="5" t="s">
        <v>106</v>
      </c>
      <c r="B41" s="5" t="s">
        <v>107</v>
      </c>
      <c r="C41">
        <v>2.97</v>
      </c>
      <c r="D41">
        <v>3.42</v>
      </c>
      <c r="E41">
        <v>3.35</v>
      </c>
      <c r="F41">
        <v>2.8</v>
      </c>
      <c r="G41">
        <v>4.63</v>
      </c>
      <c r="H41">
        <v>4.83</v>
      </c>
      <c r="I41">
        <v>4.7699999999999996</v>
      </c>
      <c r="J41">
        <v>4.45</v>
      </c>
      <c r="K41">
        <v>4.12</v>
      </c>
      <c r="L41">
        <v>2.69</v>
      </c>
      <c r="M41">
        <v>1.5</v>
      </c>
      <c r="N41">
        <v>1.62</v>
      </c>
      <c r="O41">
        <v>2.2200000000000002</v>
      </c>
      <c r="P41">
        <v>1.84</v>
      </c>
      <c r="Q41">
        <v>1.54</v>
      </c>
      <c r="R41">
        <v>1.24</v>
      </c>
      <c r="S41">
        <v>1.1599999999999999</v>
      </c>
      <c r="T41">
        <v>1.05</v>
      </c>
      <c r="U41">
        <v>1.52</v>
      </c>
      <c r="V41">
        <v>1.33</v>
      </c>
      <c r="W41">
        <v>0.85</v>
      </c>
    </row>
    <row r="42" spans="1:23" x14ac:dyDescent="0.25">
      <c r="A42" s="5" t="s">
        <v>108</v>
      </c>
      <c r="B42" s="5" t="s">
        <v>109</v>
      </c>
      <c r="C42" t="s">
        <v>67</v>
      </c>
      <c r="D42">
        <v>2.7</v>
      </c>
      <c r="E42">
        <v>2.65</v>
      </c>
      <c r="F42">
        <v>2.6</v>
      </c>
      <c r="G42">
        <v>3.62</v>
      </c>
      <c r="H42">
        <v>3.62</v>
      </c>
      <c r="I42">
        <v>3.34</v>
      </c>
      <c r="J42">
        <v>3.12</v>
      </c>
      <c r="K42">
        <v>2.88</v>
      </c>
      <c r="L42">
        <v>2.02</v>
      </c>
      <c r="M42">
        <v>0.96</v>
      </c>
      <c r="N42">
        <v>1.37</v>
      </c>
      <c r="O42">
        <v>6.45</v>
      </c>
      <c r="P42">
        <v>1.19</v>
      </c>
      <c r="Q42">
        <v>1</v>
      </c>
      <c r="R42">
        <v>0.84</v>
      </c>
      <c r="S42">
        <v>0.78</v>
      </c>
      <c r="T42">
        <v>0.75</v>
      </c>
      <c r="U42">
        <v>0.75</v>
      </c>
      <c r="V42">
        <v>0.7</v>
      </c>
      <c r="W42" t="s">
        <v>67</v>
      </c>
    </row>
    <row r="43" spans="1:23" x14ac:dyDescent="0.25">
      <c r="A43" s="5" t="s">
        <v>110</v>
      </c>
      <c r="B43" s="5" t="s">
        <v>111</v>
      </c>
      <c r="C43" t="s">
        <v>67</v>
      </c>
      <c r="D43">
        <v>186</v>
      </c>
      <c r="E43">
        <v>183</v>
      </c>
      <c r="F43">
        <v>179.4</v>
      </c>
      <c r="G43">
        <v>249.8</v>
      </c>
      <c r="H43">
        <v>249.8</v>
      </c>
      <c r="I43">
        <v>230.5</v>
      </c>
      <c r="J43">
        <v>215.3</v>
      </c>
      <c r="K43">
        <v>199.1</v>
      </c>
      <c r="L43">
        <v>139.69999999999999</v>
      </c>
      <c r="M43">
        <v>66.599999999999994</v>
      </c>
      <c r="N43">
        <v>94.9</v>
      </c>
      <c r="O43">
        <v>445.5</v>
      </c>
      <c r="P43">
        <v>82.8</v>
      </c>
      <c r="Q43">
        <v>70.2</v>
      </c>
      <c r="R43">
        <v>59.4</v>
      </c>
      <c r="S43">
        <v>55.3</v>
      </c>
      <c r="T43">
        <v>53.1</v>
      </c>
      <c r="U43">
        <v>53.1</v>
      </c>
      <c r="V43" t="s">
        <v>67</v>
      </c>
      <c r="W43" t="s">
        <v>67</v>
      </c>
    </row>
    <row r="44" spans="1:23" x14ac:dyDescent="0.25">
      <c r="A44" s="5" t="s">
        <v>65</v>
      </c>
      <c r="B44" s="5" t="s">
        <v>66</v>
      </c>
      <c r="C44">
        <v>40.97</v>
      </c>
      <c r="D44">
        <v>39.72</v>
      </c>
      <c r="E44">
        <v>38.82</v>
      </c>
      <c r="F44">
        <v>38.25</v>
      </c>
      <c r="G44">
        <v>39.9</v>
      </c>
      <c r="H44">
        <v>36.53</v>
      </c>
      <c r="I44">
        <v>34.549999999999997</v>
      </c>
      <c r="J44">
        <v>33.32</v>
      </c>
      <c r="K44">
        <v>29.24</v>
      </c>
      <c r="L44">
        <v>24.56</v>
      </c>
      <c r="M44">
        <v>22.19</v>
      </c>
      <c r="N44">
        <v>23.95</v>
      </c>
      <c r="O44">
        <v>23.18</v>
      </c>
      <c r="P44">
        <v>21.24</v>
      </c>
      <c r="Q44">
        <v>18.600000000000001</v>
      </c>
      <c r="R44">
        <v>16.600000000000001</v>
      </c>
      <c r="S44">
        <v>14.97</v>
      </c>
      <c r="T44">
        <v>15.53</v>
      </c>
      <c r="U44">
        <v>15.55</v>
      </c>
      <c r="V44">
        <v>13.12</v>
      </c>
      <c r="W44" t="s">
        <v>67</v>
      </c>
    </row>
    <row r="45" spans="1:23" x14ac:dyDescent="0.25">
      <c r="A45" s="5" t="s">
        <v>112</v>
      </c>
      <c r="B45" s="5" t="s">
        <v>113</v>
      </c>
      <c r="C45">
        <v>14.23</v>
      </c>
      <c r="D45">
        <v>13.93</v>
      </c>
      <c r="E45">
        <v>12.99</v>
      </c>
      <c r="F45">
        <v>12.61</v>
      </c>
      <c r="G45">
        <v>13.58</v>
      </c>
      <c r="H45">
        <v>11.99</v>
      </c>
      <c r="I45">
        <v>10.52</v>
      </c>
      <c r="J45">
        <v>9.06</v>
      </c>
      <c r="K45">
        <v>7.43</v>
      </c>
      <c r="L45">
        <v>5.13</v>
      </c>
      <c r="M45">
        <v>2.87</v>
      </c>
      <c r="N45">
        <v>2.83</v>
      </c>
      <c r="O45">
        <v>7.76</v>
      </c>
      <c r="P45">
        <v>7.02</v>
      </c>
      <c r="Q45">
        <v>6.64</v>
      </c>
      <c r="R45">
        <v>5.99</v>
      </c>
      <c r="S45">
        <v>5.67</v>
      </c>
      <c r="T45">
        <v>5.55</v>
      </c>
      <c r="U45">
        <v>4.5599999999999996</v>
      </c>
      <c r="V45">
        <v>4.34</v>
      </c>
      <c r="W45" t="s">
        <v>67</v>
      </c>
    </row>
    <row r="46" spans="1:23" x14ac:dyDescent="0.25">
      <c r="A46" s="5" t="s">
        <v>114</v>
      </c>
      <c r="B46" s="5" t="s">
        <v>115</v>
      </c>
      <c r="C46">
        <v>9.26</v>
      </c>
      <c r="D46">
        <v>4.57</v>
      </c>
      <c r="E46">
        <v>5.97</v>
      </c>
      <c r="F46">
        <v>5.29</v>
      </c>
      <c r="G46">
        <v>6.02</v>
      </c>
      <c r="H46">
        <v>5.62</v>
      </c>
      <c r="I46">
        <v>5.91</v>
      </c>
      <c r="J46">
        <v>5.57</v>
      </c>
      <c r="K46">
        <v>4.29</v>
      </c>
      <c r="L46">
        <v>4.38</v>
      </c>
      <c r="M46">
        <v>4.96</v>
      </c>
      <c r="N46">
        <v>2.34</v>
      </c>
      <c r="O46">
        <v>1.56</v>
      </c>
      <c r="P46">
        <v>2.44</v>
      </c>
      <c r="Q46">
        <v>2.6</v>
      </c>
      <c r="R46">
        <v>1.79</v>
      </c>
      <c r="S46">
        <v>1.36</v>
      </c>
      <c r="T46">
        <v>1.04</v>
      </c>
      <c r="U46">
        <v>1.08</v>
      </c>
      <c r="V46">
        <v>0.79</v>
      </c>
      <c r="W46" t="s">
        <v>67</v>
      </c>
    </row>
    <row r="47" spans="1:23" x14ac:dyDescent="0.25">
      <c r="A47" s="5" t="s">
        <v>116</v>
      </c>
      <c r="B47" s="5" t="s">
        <v>117</v>
      </c>
      <c r="C47">
        <v>40.869999999999997</v>
      </c>
      <c r="D47">
        <v>26.4</v>
      </c>
      <c r="E47">
        <v>24.43</v>
      </c>
      <c r="F47">
        <v>25.55</v>
      </c>
      <c r="G47">
        <v>25.57</v>
      </c>
      <c r="H47">
        <v>23.61</v>
      </c>
      <c r="I47">
        <v>21.33</v>
      </c>
      <c r="J47">
        <v>22.51</v>
      </c>
      <c r="K47">
        <v>20.58</v>
      </c>
      <c r="L47">
        <v>19.25</v>
      </c>
      <c r="M47">
        <v>15.13</v>
      </c>
      <c r="N47">
        <v>16.5</v>
      </c>
      <c r="O47">
        <v>14.76</v>
      </c>
      <c r="P47">
        <v>13.54</v>
      </c>
      <c r="Q47">
        <v>12.13</v>
      </c>
      <c r="R47">
        <v>11.38</v>
      </c>
      <c r="S47">
        <v>10.72</v>
      </c>
      <c r="T47">
        <v>10.88</v>
      </c>
      <c r="U47">
        <v>9.4</v>
      </c>
      <c r="V47">
        <v>7.12</v>
      </c>
      <c r="W47" t="s">
        <v>67</v>
      </c>
    </row>
    <row r="48" spans="1:23" x14ac:dyDescent="0.25">
      <c r="A48" s="5" t="s">
        <v>118</v>
      </c>
      <c r="B48" s="5" t="s">
        <v>119</v>
      </c>
      <c r="C48">
        <v>14633</v>
      </c>
      <c r="D48">
        <v>14685</v>
      </c>
      <c r="E48">
        <v>13985</v>
      </c>
      <c r="F48">
        <v>13798</v>
      </c>
      <c r="G48">
        <v>13764</v>
      </c>
      <c r="H48">
        <v>12990</v>
      </c>
      <c r="I48">
        <v>12496</v>
      </c>
      <c r="J48">
        <v>11852</v>
      </c>
      <c r="K48">
        <v>11004</v>
      </c>
      <c r="L48">
        <v>9944</v>
      </c>
      <c r="M48">
        <v>9027</v>
      </c>
      <c r="N48">
        <v>9593</v>
      </c>
      <c r="O48">
        <v>9123</v>
      </c>
      <c r="P48">
        <v>8441</v>
      </c>
      <c r="Q48">
        <v>7584</v>
      </c>
      <c r="R48">
        <v>6942</v>
      </c>
      <c r="S48">
        <v>5110</v>
      </c>
      <c r="T48">
        <v>4754</v>
      </c>
      <c r="U48">
        <v>4240</v>
      </c>
      <c r="V48">
        <v>3394</v>
      </c>
      <c r="W48" t="s">
        <v>67</v>
      </c>
    </row>
    <row r="49" spans="1:23" x14ac:dyDescent="0.25">
      <c r="A49" s="5" t="s">
        <v>120</v>
      </c>
      <c r="B49" s="5" t="s">
        <v>121</v>
      </c>
      <c r="C49">
        <v>639.9</v>
      </c>
      <c r="D49">
        <v>629.4</v>
      </c>
      <c r="E49">
        <v>604.4</v>
      </c>
      <c r="F49">
        <v>604.6</v>
      </c>
      <c r="G49">
        <v>562.79999999999995</v>
      </c>
      <c r="H49">
        <v>514.4</v>
      </c>
      <c r="I49">
        <v>483.1</v>
      </c>
      <c r="J49">
        <v>450.1</v>
      </c>
      <c r="K49">
        <v>373.7</v>
      </c>
      <c r="L49">
        <v>368.4</v>
      </c>
      <c r="M49">
        <v>331.4</v>
      </c>
      <c r="N49">
        <v>353.5</v>
      </c>
      <c r="O49">
        <v>299.7</v>
      </c>
      <c r="P49">
        <v>277.8</v>
      </c>
      <c r="Q49">
        <v>238.2</v>
      </c>
      <c r="R49">
        <v>198.1</v>
      </c>
      <c r="S49">
        <v>170.4</v>
      </c>
      <c r="T49">
        <v>158.19999999999999</v>
      </c>
      <c r="U49">
        <v>149.69999999999999</v>
      </c>
      <c r="V49">
        <v>123.1</v>
      </c>
      <c r="W49" t="s">
        <v>67</v>
      </c>
    </row>
    <row r="50" spans="1:23" x14ac:dyDescent="0.25">
      <c r="A50" s="5" t="s">
        <v>122</v>
      </c>
      <c r="B50" s="5" t="s">
        <v>123</v>
      </c>
      <c r="C50">
        <v>43730</v>
      </c>
      <c r="D50">
        <v>42860</v>
      </c>
      <c r="E50">
        <v>43218</v>
      </c>
      <c r="F50">
        <v>43818</v>
      </c>
      <c r="G50">
        <v>40889</v>
      </c>
      <c r="H50">
        <v>39600</v>
      </c>
      <c r="I50">
        <v>38660</v>
      </c>
      <c r="J50">
        <v>37977</v>
      </c>
      <c r="K50">
        <v>33960</v>
      </c>
      <c r="L50">
        <v>37047</v>
      </c>
      <c r="M50">
        <v>36712</v>
      </c>
      <c r="N50">
        <v>36850</v>
      </c>
      <c r="O50">
        <v>32851</v>
      </c>
      <c r="P50">
        <v>32911</v>
      </c>
      <c r="Q50">
        <v>31408</v>
      </c>
      <c r="R50">
        <v>28536</v>
      </c>
      <c r="S50">
        <v>33346</v>
      </c>
      <c r="T50">
        <v>33277</v>
      </c>
      <c r="U50">
        <v>35307</v>
      </c>
      <c r="V50">
        <v>36270</v>
      </c>
      <c r="W50" t="s">
        <v>67</v>
      </c>
    </row>
    <row r="51" spans="1:23" x14ac:dyDescent="0.25">
      <c r="A51" s="5" t="s">
        <v>124</v>
      </c>
      <c r="B51" s="5" t="s">
        <v>125</v>
      </c>
      <c r="C51">
        <v>197093</v>
      </c>
      <c r="D51">
        <v>190396</v>
      </c>
      <c r="E51">
        <v>195393</v>
      </c>
      <c r="F51">
        <v>195162</v>
      </c>
      <c r="G51">
        <v>204065</v>
      </c>
      <c r="H51">
        <v>197969</v>
      </c>
      <c r="I51">
        <v>194633</v>
      </c>
      <c r="J51">
        <v>197929</v>
      </c>
      <c r="K51">
        <v>187099</v>
      </c>
      <c r="L51">
        <v>173919</v>
      </c>
      <c r="M51">
        <v>173021</v>
      </c>
      <c r="N51">
        <v>175763</v>
      </c>
      <c r="O51">
        <v>178888</v>
      </c>
      <c r="P51">
        <v>177170</v>
      </c>
      <c r="Q51">
        <v>172652</v>
      </c>
      <c r="R51">
        <v>168308</v>
      </c>
      <c r="S51">
        <v>206281</v>
      </c>
      <c r="T51">
        <v>229995</v>
      </c>
      <c r="U51">
        <v>258183</v>
      </c>
      <c r="V51">
        <v>272068</v>
      </c>
      <c r="W51" t="s">
        <v>67</v>
      </c>
    </row>
    <row r="52" spans="1:23" x14ac:dyDescent="0.25">
      <c r="A52" s="5" t="s">
        <v>126</v>
      </c>
      <c r="B52" s="5" t="s">
        <v>127</v>
      </c>
      <c r="C52" t="s">
        <v>67</v>
      </c>
      <c r="D52" t="s">
        <v>67</v>
      </c>
      <c r="E52" t="s">
        <v>67</v>
      </c>
      <c r="F52" t="s">
        <v>67</v>
      </c>
      <c r="G52" t="s">
        <v>67</v>
      </c>
      <c r="H52" t="s">
        <v>67</v>
      </c>
      <c r="I52" t="s">
        <v>67</v>
      </c>
      <c r="J52" t="s">
        <v>67</v>
      </c>
      <c r="K52" t="s">
        <v>67</v>
      </c>
      <c r="L52" t="s">
        <v>67</v>
      </c>
      <c r="M52" t="s">
        <v>67</v>
      </c>
      <c r="N52" t="s">
        <v>67</v>
      </c>
      <c r="O52" t="s">
        <v>67</v>
      </c>
      <c r="P52" t="s">
        <v>67</v>
      </c>
      <c r="Q52" t="s">
        <v>67</v>
      </c>
      <c r="R52" t="s">
        <v>67</v>
      </c>
      <c r="S52" t="s">
        <v>67</v>
      </c>
      <c r="T52" t="s">
        <v>67</v>
      </c>
      <c r="U52" t="s">
        <v>67</v>
      </c>
      <c r="V52" t="s">
        <v>67</v>
      </c>
      <c r="W52" t="s">
        <v>67</v>
      </c>
    </row>
    <row r="53" spans="1:23" x14ac:dyDescent="0.25">
      <c r="A53" s="5" t="s">
        <v>128</v>
      </c>
      <c r="B53" s="5" t="s">
        <v>129</v>
      </c>
      <c r="C53">
        <v>14016</v>
      </c>
      <c r="D53">
        <v>16084</v>
      </c>
      <c r="E53">
        <v>16525</v>
      </c>
      <c r="F53">
        <v>14031</v>
      </c>
      <c r="G53">
        <v>23205</v>
      </c>
      <c r="H53">
        <v>25658</v>
      </c>
      <c r="I53">
        <v>26328</v>
      </c>
      <c r="J53">
        <v>25937</v>
      </c>
      <c r="K53">
        <v>25854</v>
      </c>
      <c r="L53">
        <v>18695</v>
      </c>
      <c r="M53">
        <v>11521</v>
      </c>
      <c r="N53">
        <v>11686</v>
      </c>
      <c r="O53">
        <v>16902</v>
      </c>
      <c r="P53">
        <v>15247</v>
      </c>
      <c r="Q53">
        <v>14267</v>
      </c>
      <c r="R53">
        <v>12705</v>
      </c>
      <c r="S53">
        <v>16125</v>
      </c>
      <c r="T53">
        <v>15713</v>
      </c>
      <c r="U53">
        <v>25142</v>
      </c>
      <c r="V53">
        <v>32116</v>
      </c>
      <c r="W53" t="s">
        <v>67</v>
      </c>
    </row>
    <row r="54" spans="1:23" x14ac:dyDescent="0.25">
      <c r="A54" s="5" t="s">
        <v>130</v>
      </c>
      <c r="B54" s="5" t="s">
        <v>131</v>
      </c>
      <c r="C54">
        <v>14.6</v>
      </c>
      <c r="D54">
        <v>15.8</v>
      </c>
      <c r="E54">
        <v>21.2</v>
      </c>
      <c r="F54">
        <v>20.8</v>
      </c>
      <c r="G54">
        <v>16.5</v>
      </c>
      <c r="H54">
        <v>21.1</v>
      </c>
      <c r="I54">
        <v>21.7</v>
      </c>
      <c r="J54">
        <v>17.899999999999999</v>
      </c>
      <c r="K54">
        <v>13.4</v>
      </c>
      <c r="L54">
        <v>18.3</v>
      </c>
      <c r="M54">
        <v>13.5</v>
      </c>
      <c r="N54">
        <v>10.7</v>
      </c>
      <c r="O54">
        <v>17.8</v>
      </c>
      <c r="P54">
        <v>22.3</v>
      </c>
      <c r="Q54">
        <v>19.8</v>
      </c>
      <c r="R54">
        <v>18.899999999999999</v>
      </c>
      <c r="S54">
        <v>14.1</v>
      </c>
      <c r="T54">
        <v>8.9</v>
      </c>
      <c r="U54">
        <v>14.3</v>
      </c>
      <c r="V54">
        <v>17.8</v>
      </c>
      <c r="W54">
        <v>13.5</v>
      </c>
    </row>
    <row r="55" spans="1:23" x14ac:dyDescent="0.25">
      <c r="A55" s="5" t="s">
        <v>132</v>
      </c>
      <c r="B55" s="5" t="s">
        <v>133</v>
      </c>
      <c r="C55">
        <v>1.06</v>
      </c>
      <c r="D55">
        <v>1.36</v>
      </c>
      <c r="E55">
        <v>1.83</v>
      </c>
      <c r="F55">
        <v>1.52</v>
      </c>
      <c r="G55">
        <v>1.92</v>
      </c>
      <c r="H55">
        <v>2.78</v>
      </c>
      <c r="I55">
        <v>3</v>
      </c>
      <c r="J55">
        <v>2.39</v>
      </c>
      <c r="K55">
        <v>1.89</v>
      </c>
      <c r="L55">
        <v>2</v>
      </c>
      <c r="M55">
        <v>0.91</v>
      </c>
      <c r="N55">
        <v>0.72</v>
      </c>
      <c r="O55">
        <v>1.71</v>
      </c>
      <c r="P55">
        <v>1.93</v>
      </c>
      <c r="Q55">
        <v>1.64</v>
      </c>
      <c r="R55">
        <v>1.41</v>
      </c>
      <c r="S55">
        <v>1.0900000000000001</v>
      </c>
      <c r="T55">
        <v>0.6</v>
      </c>
      <c r="U55">
        <v>1.4</v>
      </c>
      <c r="V55">
        <v>1.81</v>
      </c>
      <c r="W55" t="s">
        <v>67</v>
      </c>
    </row>
    <row r="56" spans="1:23" x14ac:dyDescent="0.25">
      <c r="A56" s="5" t="s">
        <v>134</v>
      </c>
      <c r="B56" s="5" t="s">
        <v>135</v>
      </c>
      <c r="C56">
        <v>3.04</v>
      </c>
      <c r="D56">
        <v>3.87</v>
      </c>
      <c r="E56">
        <v>5.46</v>
      </c>
      <c r="F56">
        <v>4.62</v>
      </c>
      <c r="G56">
        <v>5.64</v>
      </c>
      <c r="H56">
        <v>8.48</v>
      </c>
      <c r="I56">
        <v>10.199999999999999</v>
      </c>
      <c r="J56">
        <v>9.16</v>
      </c>
      <c r="K56">
        <v>7.78</v>
      </c>
      <c r="L56">
        <v>10.08</v>
      </c>
      <c r="M56">
        <v>7.04</v>
      </c>
      <c r="N56">
        <v>6.1</v>
      </c>
      <c r="O56">
        <v>5.0999999999999996</v>
      </c>
      <c r="P56">
        <v>5.83</v>
      </c>
      <c r="Q56">
        <v>4.59</v>
      </c>
      <c r="R56">
        <v>3.91</v>
      </c>
      <c r="S56">
        <v>2.87</v>
      </c>
      <c r="T56">
        <v>1.68</v>
      </c>
      <c r="U56">
        <v>4.7699999999999996</v>
      </c>
      <c r="V56">
        <v>5.46</v>
      </c>
      <c r="W56" t="s">
        <v>67</v>
      </c>
    </row>
    <row r="57" spans="1:23" x14ac:dyDescent="0.25">
      <c r="A57" s="5" t="s">
        <v>136</v>
      </c>
      <c r="B57" s="5" t="s">
        <v>137</v>
      </c>
      <c r="C57">
        <v>4.67</v>
      </c>
      <c r="D57">
        <v>11.79</v>
      </c>
      <c r="E57">
        <v>11.89</v>
      </c>
      <c r="F57">
        <v>10.99</v>
      </c>
      <c r="G57">
        <v>12.73</v>
      </c>
      <c r="H57">
        <v>18.11</v>
      </c>
      <c r="I57">
        <v>17.5</v>
      </c>
      <c r="J57">
        <v>14.32</v>
      </c>
      <c r="K57">
        <v>12.88</v>
      </c>
      <c r="L57">
        <v>11.24</v>
      </c>
      <c r="M57">
        <v>4.07</v>
      </c>
      <c r="N57">
        <v>7.39</v>
      </c>
      <c r="O57">
        <v>25.41</v>
      </c>
      <c r="P57">
        <v>16.79</v>
      </c>
      <c r="Q57">
        <v>11.73</v>
      </c>
      <c r="R57">
        <v>13.11</v>
      </c>
      <c r="S57">
        <v>11.98</v>
      </c>
      <c r="T57">
        <v>8.9700000000000006</v>
      </c>
      <c r="U57">
        <v>20.07</v>
      </c>
      <c r="V57">
        <v>30.17</v>
      </c>
      <c r="W57" t="s">
        <v>67</v>
      </c>
    </row>
    <row r="58" spans="1:23" x14ac:dyDescent="0.25">
      <c r="A58" s="5" t="s">
        <v>138</v>
      </c>
      <c r="B58" s="5" t="s">
        <v>139</v>
      </c>
      <c r="C58" t="s">
        <v>67</v>
      </c>
      <c r="D58">
        <v>5.01</v>
      </c>
      <c r="E58">
        <v>3.74</v>
      </c>
      <c r="F58">
        <v>4.47</v>
      </c>
      <c r="G58">
        <v>4.7300000000000004</v>
      </c>
      <c r="H58">
        <v>3.56</v>
      </c>
      <c r="I58">
        <v>3.23</v>
      </c>
      <c r="J58">
        <v>3.91</v>
      </c>
      <c r="K58">
        <v>5.22</v>
      </c>
      <c r="L58">
        <v>4.0999999999999996</v>
      </c>
      <c r="M58">
        <v>4.75</v>
      </c>
      <c r="N58">
        <v>7.92</v>
      </c>
      <c r="O58">
        <v>16.29</v>
      </c>
      <c r="P58">
        <v>2.9</v>
      </c>
      <c r="Q58">
        <v>3.28</v>
      </c>
      <c r="R58">
        <v>3.58</v>
      </c>
      <c r="S58">
        <v>4.79</v>
      </c>
      <c r="T58">
        <v>8.0399999999999991</v>
      </c>
      <c r="U58">
        <v>3.45</v>
      </c>
      <c r="V58">
        <v>2.95</v>
      </c>
      <c r="W58" t="s">
        <v>67</v>
      </c>
    </row>
    <row r="59" spans="1:23" x14ac:dyDescent="0.25">
      <c r="A59" s="5" t="s">
        <v>140</v>
      </c>
      <c r="B59" s="5" t="s">
        <v>141</v>
      </c>
      <c r="C59">
        <v>6.9</v>
      </c>
      <c r="D59">
        <v>6.3</v>
      </c>
      <c r="E59">
        <v>4.7</v>
      </c>
      <c r="F59">
        <v>4.8</v>
      </c>
      <c r="G59">
        <v>6</v>
      </c>
      <c r="H59">
        <v>4.7</v>
      </c>
      <c r="I59">
        <v>4.5999999999999996</v>
      </c>
      <c r="J59">
        <v>5.6</v>
      </c>
      <c r="K59">
        <v>7.5</v>
      </c>
      <c r="L59">
        <v>5.5</v>
      </c>
      <c r="M59">
        <v>7.4</v>
      </c>
      <c r="N59">
        <v>9.4</v>
      </c>
      <c r="O59">
        <v>5.6</v>
      </c>
      <c r="P59">
        <v>4.5</v>
      </c>
      <c r="Q59">
        <v>5</v>
      </c>
      <c r="R59">
        <v>5.3</v>
      </c>
      <c r="S59">
        <v>7.1</v>
      </c>
      <c r="T59">
        <v>11.3</v>
      </c>
      <c r="U59">
        <v>7</v>
      </c>
      <c r="V59">
        <v>5.6</v>
      </c>
      <c r="W59">
        <v>7.4</v>
      </c>
    </row>
    <row r="60" spans="1:23" x14ac:dyDescent="0.25">
      <c r="A60" s="5" t="s">
        <v>142</v>
      </c>
      <c r="B60" s="5" t="s">
        <v>143</v>
      </c>
      <c r="C60">
        <v>20.48</v>
      </c>
      <c r="D60">
        <v>24.08</v>
      </c>
      <c r="E60">
        <v>25.27</v>
      </c>
      <c r="F60">
        <v>21.81</v>
      </c>
      <c r="G60">
        <v>33.42</v>
      </c>
      <c r="H60">
        <v>39.5</v>
      </c>
      <c r="I60">
        <v>44.44</v>
      </c>
      <c r="J60">
        <v>48.19</v>
      </c>
      <c r="K60">
        <v>54.38</v>
      </c>
      <c r="L60">
        <v>51.47</v>
      </c>
      <c r="M60">
        <v>51.54</v>
      </c>
      <c r="N60">
        <v>56.33</v>
      </c>
      <c r="O60">
        <v>28.22</v>
      </c>
      <c r="P60">
        <v>26.03</v>
      </c>
      <c r="Q60">
        <v>23.13</v>
      </c>
      <c r="R60">
        <v>20.9</v>
      </c>
      <c r="S60">
        <v>20.63</v>
      </c>
      <c r="T60">
        <v>19.12</v>
      </c>
      <c r="U60">
        <v>33.22</v>
      </c>
      <c r="V60">
        <v>35.69</v>
      </c>
      <c r="W60" t="s">
        <v>67</v>
      </c>
    </row>
    <row r="61" spans="1:23" x14ac:dyDescent="0.25">
      <c r="A61" s="5" t="s">
        <v>144</v>
      </c>
      <c r="B61" s="5" t="s">
        <v>145</v>
      </c>
      <c r="C61">
        <v>7.11</v>
      </c>
      <c r="D61">
        <v>8.4499999999999993</v>
      </c>
      <c r="E61">
        <v>8.4600000000000009</v>
      </c>
      <c r="F61">
        <v>7.19</v>
      </c>
      <c r="G61">
        <v>11.37</v>
      </c>
      <c r="H61">
        <v>12.96</v>
      </c>
      <c r="I61">
        <v>13.53</v>
      </c>
      <c r="J61">
        <v>13.1</v>
      </c>
      <c r="K61">
        <v>13.82</v>
      </c>
      <c r="L61">
        <v>10.75</v>
      </c>
      <c r="M61">
        <v>6.66</v>
      </c>
      <c r="N61">
        <v>6.65</v>
      </c>
      <c r="O61">
        <v>9.4499999999999993</v>
      </c>
      <c r="P61">
        <v>8.61</v>
      </c>
      <c r="Q61">
        <v>8.26</v>
      </c>
      <c r="R61">
        <v>15.1</v>
      </c>
      <c r="S61">
        <v>7.82</v>
      </c>
      <c r="T61">
        <v>6.83</v>
      </c>
      <c r="U61">
        <v>9.74</v>
      </c>
      <c r="V61">
        <v>11.8</v>
      </c>
      <c r="W61" t="s">
        <v>67</v>
      </c>
    </row>
    <row r="62" spans="1:23" x14ac:dyDescent="0.25">
      <c r="A62" s="5" t="s">
        <v>146</v>
      </c>
      <c r="B62" s="5" t="s">
        <v>147</v>
      </c>
      <c r="C62">
        <v>8.2799999999999994</v>
      </c>
      <c r="D62">
        <v>12.99</v>
      </c>
      <c r="E62">
        <v>13.69</v>
      </c>
      <c r="F62">
        <v>10.97</v>
      </c>
      <c r="G62">
        <v>18.14</v>
      </c>
      <c r="H62">
        <v>20.420000000000002</v>
      </c>
      <c r="I62">
        <v>23.01</v>
      </c>
      <c r="J62">
        <v>20.59</v>
      </c>
      <c r="K62">
        <v>21.08</v>
      </c>
      <c r="L62">
        <v>13.72</v>
      </c>
      <c r="M62">
        <v>9.76</v>
      </c>
      <c r="N62">
        <v>9.65</v>
      </c>
      <c r="O62">
        <v>14.84</v>
      </c>
      <c r="P62">
        <v>13.5</v>
      </c>
      <c r="Q62">
        <v>12.67</v>
      </c>
      <c r="R62">
        <v>11.01</v>
      </c>
      <c r="S62">
        <v>10.92</v>
      </c>
      <c r="T62">
        <v>9.75</v>
      </c>
      <c r="U62">
        <v>16.11</v>
      </c>
      <c r="V62">
        <v>21.75</v>
      </c>
      <c r="W62" t="s">
        <v>67</v>
      </c>
    </row>
    <row r="63" spans="1:23" x14ac:dyDescent="0.25">
      <c r="A63" s="5" t="s">
        <v>148</v>
      </c>
      <c r="B63" s="5" t="s">
        <v>148</v>
      </c>
      <c r="C63">
        <v>7.13</v>
      </c>
      <c r="D63">
        <v>12.71</v>
      </c>
      <c r="E63">
        <v>13.44</v>
      </c>
      <c r="F63">
        <v>10.76</v>
      </c>
      <c r="G63">
        <v>17.739999999999998</v>
      </c>
      <c r="H63">
        <v>20.059999999999999</v>
      </c>
      <c r="I63">
        <v>21.91</v>
      </c>
      <c r="J63">
        <v>19.399999999999999</v>
      </c>
      <c r="K63">
        <v>19.63</v>
      </c>
      <c r="L63">
        <v>13.72</v>
      </c>
      <c r="M63">
        <v>9.76</v>
      </c>
      <c r="N63">
        <v>9.65</v>
      </c>
      <c r="O63">
        <v>14.84</v>
      </c>
      <c r="P63">
        <v>13.5</v>
      </c>
      <c r="Q63">
        <v>12.67</v>
      </c>
      <c r="R63">
        <v>11.01</v>
      </c>
      <c r="S63">
        <v>10.92</v>
      </c>
      <c r="T63">
        <v>9.75</v>
      </c>
      <c r="U63">
        <v>16.11</v>
      </c>
      <c r="V63">
        <v>21.75</v>
      </c>
      <c r="W63" t="s">
        <v>67</v>
      </c>
    </row>
    <row r="64" spans="1:23" x14ac:dyDescent="0.25">
      <c r="A64" s="5" t="s">
        <v>149</v>
      </c>
      <c r="B64" s="5" t="s">
        <v>150</v>
      </c>
      <c r="C64">
        <v>40.46</v>
      </c>
      <c r="D64">
        <v>63.07</v>
      </c>
      <c r="E64">
        <v>61.49</v>
      </c>
      <c r="F64">
        <v>58.21</v>
      </c>
      <c r="G64">
        <v>57.53</v>
      </c>
      <c r="H64">
        <v>60.27</v>
      </c>
      <c r="I64">
        <v>59.27</v>
      </c>
      <c r="J64">
        <v>63.02</v>
      </c>
      <c r="K64">
        <v>63.78</v>
      </c>
      <c r="L64">
        <v>65.540000000000006</v>
      </c>
      <c r="M64">
        <v>59.17</v>
      </c>
      <c r="N64">
        <v>60.47</v>
      </c>
      <c r="O64">
        <v>61.46</v>
      </c>
      <c r="P64">
        <v>57.2</v>
      </c>
      <c r="Q64">
        <v>57.78</v>
      </c>
      <c r="R64">
        <v>62.89</v>
      </c>
      <c r="S64">
        <v>65.83</v>
      </c>
      <c r="T64">
        <v>66.5</v>
      </c>
      <c r="U64">
        <v>73.33</v>
      </c>
      <c r="V64">
        <v>73.84</v>
      </c>
      <c r="W64" t="s">
        <v>67</v>
      </c>
    </row>
    <row r="65" spans="1:23" x14ac:dyDescent="0.25">
      <c r="A65" s="5" t="s">
        <v>151</v>
      </c>
      <c r="B65" s="5" t="s">
        <v>152</v>
      </c>
      <c r="C65">
        <v>34.81</v>
      </c>
      <c r="D65">
        <v>52.77</v>
      </c>
      <c r="E65">
        <v>53.18</v>
      </c>
      <c r="F65">
        <v>49.35</v>
      </c>
      <c r="G65">
        <v>53.09</v>
      </c>
      <c r="H65">
        <v>50.78</v>
      </c>
      <c r="I65">
        <v>49.31</v>
      </c>
      <c r="J65">
        <v>40.26</v>
      </c>
      <c r="K65">
        <v>36.11</v>
      </c>
      <c r="L65">
        <v>26.65</v>
      </c>
      <c r="M65">
        <v>18.940000000000001</v>
      </c>
      <c r="N65">
        <v>17.13</v>
      </c>
      <c r="O65">
        <v>52.57</v>
      </c>
      <c r="P65">
        <v>51.87</v>
      </c>
      <c r="Q65">
        <v>54.78</v>
      </c>
      <c r="R65">
        <v>52.66</v>
      </c>
      <c r="S65">
        <v>52.95</v>
      </c>
      <c r="T65">
        <v>51.01</v>
      </c>
      <c r="U65">
        <v>48.5</v>
      </c>
      <c r="V65">
        <v>60.93</v>
      </c>
      <c r="W65" t="s">
        <v>67</v>
      </c>
    </row>
    <row r="66" spans="1:23" x14ac:dyDescent="0.25">
      <c r="A66" s="5" t="s">
        <v>153</v>
      </c>
      <c r="B66" s="5" t="s">
        <v>154</v>
      </c>
      <c r="C66">
        <v>65.19</v>
      </c>
      <c r="D66">
        <v>47.23</v>
      </c>
      <c r="E66">
        <v>46.82</v>
      </c>
      <c r="F66">
        <v>50.65</v>
      </c>
      <c r="G66">
        <v>46.91</v>
      </c>
      <c r="H66">
        <v>49.22</v>
      </c>
      <c r="I66">
        <v>50.69</v>
      </c>
      <c r="J66">
        <v>59.74</v>
      </c>
      <c r="K66">
        <v>63.89</v>
      </c>
      <c r="L66">
        <v>73.349999999999994</v>
      </c>
      <c r="M66">
        <v>81.06</v>
      </c>
      <c r="N66">
        <v>82.87</v>
      </c>
      <c r="O66">
        <v>47.43</v>
      </c>
      <c r="P66">
        <v>48.13</v>
      </c>
      <c r="Q66">
        <v>45.22</v>
      </c>
      <c r="R66">
        <v>47.34</v>
      </c>
      <c r="S66">
        <v>47.05</v>
      </c>
      <c r="T66">
        <v>48.99</v>
      </c>
      <c r="U66">
        <v>51.5</v>
      </c>
      <c r="V66">
        <v>39.07</v>
      </c>
      <c r="W66" t="s">
        <v>67</v>
      </c>
    </row>
    <row r="67" spans="1:23" x14ac:dyDescent="0.25">
      <c r="A67" s="5" t="s">
        <v>155</v>
      </c>
      <c r="B67" s="5" t="s">
        <v>156</v>
      </c>
      <c r="C67">
        <v>187.26</v>
      </c>
      <c r="D67">
        <v>89.52</v>
      </c>
      <c r="E67">
        <v>88.04</v>
      </c>
      <c r="F67">
        <v>102.64</v>
      </c>
      <c r="G67">
        <v>88.38</v>
      </c>
      <c r="H67">
        <v>96.92</v>
      </c>
      <c r="I67">
        <v>102.8</v>
      </c>
      <c r="J67">
        <v>148.38999999999999</v>
      </c>
      <c r="K67">
        <v>176.95</v>
      </c>
      <c r="L67">
        <v>275.25</v>
      </c>
      <c r="M67">
        <v>427.95</v>
      </c>
      <c r="N67">
        <v>483.72</v>
      </c>
      <c r="O67">
        <v>90.21</v>
      </c>
      <c r="P67">
        <v>92.8</v>
      </c>
      <c r="Q67">
        <v>82.56</v>
      </c>
      <c r="R67">
        <v>89.88</v>
      </c>
      <c r="S67">
        <v>88.86</v>
      </c>
      <c r="T67">
        <v>96.06</v>
      </c>
      <c r="U67">
        <v>106.2</v>
      </c>
      <c r="V67">
        <v>64.11</v>
      </c>
      <c r="W67" t="s">
        <v>67</v>
      </c>
    </row>
    <row r="68" spans="1:23" x14ac:dyDescent="0.25">
      <c r="A68" s="5"/>
      <c r="B68" s="5"/>
    </row>
    <row r="69" spans="1:23" x14ac:dyDescent="0.25">
      <c r="A69" s="5" t="s">
        <v>157</v>
      </c>
      <c r="B69" s="5" t="s">
        <v>158</v>
      </c>
      <c r="C69">
        <v>40.44</v>
      </c>
      <c r="D69">
        <v>63.04</v>
      </c>
      <c r="E69">
        <v>61.51</v>
      </c>
      <c r="F69">
        <v>58.2</v>
      </c>
      <c r="G69">
        <v>57.56</v>
      </c>
      <c r="H69">
        <v>60.29</v>
      </c>
      <c r="I69">
        <v>59.28</v>
      </c>
      <c r="J69">
        <v>63</v>
      </c>
      <c r="K69">
        <v>63.78</v>
      </c>
      <c r="L69">
        <v>65.56</v>
      </c>
      <c r="M69">
        <v>59.19</v>
      </c>
      <c r="N69">
        <v>60.45</v>
      </c>
      <c r="O69">
        <v>61.48</v>
      </c>
      <c r="P69">
        <v>57.2</v>
      </c>
      <c r="Q69">
        <v>57.78</v>
      </c>
      <c r="R69">
        <v>62.89</v>
      </c>
      <c r="S69">
        <v>65.83</v>
      </c>
      <c r="T69">
        <v>66.5</v>
      </c>
      <c r="U69">
        <v>73.33</v>
      </c>
      <c r="V69">
        <v>73.84</v>
      </c>
    </row>
    <row r="70" spans="1:23" x14ac:dyDescent="0.25">
      <c r="A70" s="5" t="s">
        <v>159</v>
      </c>
      <c r="B70" s="5" t="s">
        <v>160</v>
      </c>
      <c r="C70">
        <v>500.61</v>
      </c>
      <c r="D70">
        <v>594.66</v>
      </c>
      <c r="E70">
        <v>595.30999999999995</v>
      </c>
      <c r="F70">
        <v>506.14</v>
      </c>
      <c r="G70">
        <v>800.5</v>
      </c>
      <c r="H70">
        <v>912.4</v>
      </c>
      <c r="I70">
        <v>952.24</v>
      </c>
      <c r="J70">
        <v>922.57</v>
      </c>
      <c r="K70">
        <v>972.98</v>
      </c>
      <c r="L70">
        <v>756.92</v>
      </c>
      <c r="M70">
        <v>468.68</v>
      </c>
      <c r="N70">
        <v>468.06</v>
      </c>
      <c r="O70">
        <v>665.23</v>
      </c>
      <c r="P70">
        <v>605.92999999999995</v>
      </c>
      <c r="Q70">
        <v>581.72</v>
      </c>
      <c r="R70">
        <v>531.33000000000004</v>
      </c>
      <c r="S70">
        <v>550.42999999999995</v>
      </c>
      <c r="T70">
        <v>481</v>
      </c>
      <c r="U70">
        <v>685.53</v>
      </c>
      <c r="V70">
        <v>830.79</v>
      </c>
    </row>
    <row r="71" spans="1:23" x14ac:dyDescent="0.25">
      <c r="A71" s="5" t="s">
        <v>161</v>
      </c>
      <c r="B71" s="5" t="s">
        <v>162</v>
      </c>
      <c r="C71">
        <v>840.86</v>
      </c>
      <c r="D71">
        <v>873.11</v>
      </c>
      <c r="E71">
        <v>878.67</v>
      </c>
      <c r="F71">
        <v>688.89</v>
      </c>
      <c r="G71">
        <v>1122.06</v>
      </c>
      <c r="H71">
        <v>1228.31</v>
      </c>
      <c r="I71">
        <v>1320.12</v>
      </c>
      <c r="J71">
        <v>1300.1199999999999</v>
      </c>
      <c r="K71">
        <v>1347.81</v>
      </c>
      <c r="L71">
        <v>1074.51</v>
      </c>
      <c r="M71">
        <v>713.84</v>
      </c>
      <c r="N71">
        <v>793.74</v>
      </c>
      <c r="O71">
        <v>950.39</v>
      </c>
      <c r="P71">
        <v>868.17</v>
      </c>
      <c r="Q71">
        <v>875.81</v>
      </c>
      <c r="R71">
        <v>815.06</v>
      </c>
      <c r="S71">
        <v>796.26</v>
      </c>
      <c r="T71">
        <v>654.22</v>
      </c>
      <c r="U71">
        <v>972.35</v>
      </c>
      <c r="V71">
        <v>1250.76</v>
      </c>
    </row>
    <row r="72" spans="1:23" x14ac:dyDescent="0.25">
      <c r="A72" s="5" t="s">
        <v>163</v>
      </c>
      <c r="B72" s="5" t="s">
        <v>164</v>
      </c>
      <c r="C72">
        <v>1.42</v>
      </c>
      <c r="D72">
        <v>2.14</v>
      </c>
      <c r="E72">
        <v>2.2599999999999998</v>
      </c>
      <c r="F72">
        <v>2.13</v>
      </c>
      <c r="G72">
        <v>2.2200000000000002</v>
      </c>
      <c r="H72">
        <v>2.2000000000000002</v>
      </c>
      <c r="I72">
        <v>2.2999999999999998</v>
      </c>
      <c r="J72">
        <v>2.1</v>
      </c>
      <c r="K72">
        <v>2.02</v>
      </c>
      <c r="L72">
        <v>1.81</v>
      </c>
      <c r="M72">
        <v>2.08</v>
      </c>
      <c r="N72">
        <v>2.06</v>
      </c>
      <c r="O72">
        <v>2.23</v>
      </c>
      <c r="P72">
        <v>2.23</v>
      </c>
      <c r="Q72">
        <v>2.1800000000000002</v>
      </c>
      <c r="R72">
        <v>2.0699999999999998</v>
      </c>
      <c r="S72">
        <v>1.98</v>
      </c>
      <c r="T72">
        <v>2.0299999999999998</v>
      </c>
      <c r="U72">
        <v>2.35</v>
      </c>
      <c r="V72">
        <v>2.62</v>
      </c>
    </row>
    <row r="73" spans="1:23" x14ac:dyDescent="0.25">
      <c r="A73" s="5" t="s">
        <v>165</v>
      </c>
      <c r="B73" s="5" t="s">
        <v>166</v>
      </c>
      <c r="C73">
        <v>59.52</v>
      </c>
      <c r="D73">
        <v>36.92</v>
      </c>
      <c r="E73">
        <v>38.51</v>
      </c>
      <c r="F73">
        <v>41.78</v>
      </c>
      <c r="G73">
        <v>42.48</v>
      </c>
      <c r="H73">
        <v>39.729999999999997</v>
      </c>
      <c r="I73">
        <v>40.74</v>
      </c>
      <c r="J73">
        <v>32.74</v>
      </c>
      <c r="K73">
        <v>30.76</v>
      </c>
      <c r="L73">
        <v>30.86</v>
      </c>
      <c r="M73">
        <v>36.61</v>
      </c>
      <c r="N73">
        <v>35.770000000000003</v>
      </c>
      <c r="O73">
        <v>35.31</v>
      </c>
      <c r="P73">
        <v>39.07</v>
      </c>
      <c r="Q73">
        <v>38.57</v>
      </c>
      <c r="R73">
        <v>34.44</v>
      </c>
      <c r="S73">
        <v>31.13</v>
      </c>
      <c r="T73">
        <v>28.67</v>
      </c>
      <c r="U73">
        <v>25.36</v>
      </c>
      <c r="V73">
        <v>25.38</v>
      </c>
    </row>
    <row r="74" spans="1:23" x14ac:dyDescent="0.25">
      <c r="A74" s="5" t="s">
        <v>167</v>
      </c>
      <c r="B74" s="5" t="s">
        <v>168</v>
      </c>
      <c r="C74">
        <v>7.13</v>
      </c>
      <c r="D74">
        <v>12.71</v>
      </c>
      <c r="E74">
        <v>13.44</v>
      </c>
      <c r="F74">
        <v>10.76</v>
      </c>
      <c r="G74">
        <v>17.739999999999998</v>
      </c>
      <c r="H74">
        <v>20.05</v>
      </c>
      <c r="I74">
        <v>21.92</v>
      </c>
      <c r="J74">
        <v>19.39</v>
      </c>
      <c r="K74">
        <v>19.63</v>
      </c>
      <c r="L74">
        <v>13.72</v>
      </c>
      <c r="M74">
        <v>9.77</v>
      </c>
      <c r="N74">
        <v>9.65</v>
      </c>
      <c r="O74">
        <v>14.84</v>
      </c>
      <c r="P74">
        <v>13.5</v>
      </c>
      <c r="Q74">
        <v>12.67</v>
      </c>
      <c r="R74">
        <v>11.01</v>
      </c>
      <c r="S74">
        <v>10.92</v>
      </c>
      <c r="T74">
        <v>9.75</v>
      </c>
      <c r="U74">
        <v>16.11</v>
      </c>
      <c r="V74">
        <v>21.75</v>
      </c>
    </row>
    <row r="75" spans="1:23" x14ac:dyDescent="0.25">
      <c r="A75" s="5" t="s">
        <v>169</v>
      </c>
      <c r="B75" s="5" t="s">
        <v>170</v>
      </c>
      <c r="C75">
        <v>17.260000000000002</v>
      </c>
      <c r="D75">
        <v>28.75</v>
      </c>
      <c r="E75">
        <v>30.64</v>
      </c>
      <c r="F75">
        <v>22.73</v>
      </c>
      <c r="G75">
        <v>36.93</v>
      </c>
      <c r="H75">
        <v>40.200000000000003</v>
      </c>
      <c r="I75">
        <v>45.34</v>
      </c>
      <c r="J75">
        <v>54.8</v>
      </c>
      <c r="K75">
        <v>40.04</v>
      </c>
      <c r="L75">
        <v>27.32</v>
      </c>
      <c r="M75">
        <v>20.92</v>
      </c>
      <c r="N75">
        <v>22.09</v>
      </c>
      <c r="O75">
        <v>32.909999999999997</v>
      </c>
      <c r="P75">
        <v>27.87</v>
      </c>
      <c r="Q75">
        <v>26.47</v>
      </c>
      <c r="R75">
        <v>24.07</v>
      </c>
      <c r="S75">
        <v>23.28</v>
      </c>
      <c r="T75" t="s">
        <v>67</v>
      </c>
      <c r="U75" t="s">
        <v>67</v>
      </c>
      <c r="V75" t="s">
        <v>67</v>
      </c>
    </row>
    <row r="76" spans="1:23" x14ac:dyDescent="0.25">
      <c r="A76" s="5" t="s">
        <v>171</v>
      </c>
      <c r="B76" s="5" t="s">
        <v>172</v>
      </c>
      <c r="C76">
        <v>58.49</v>
      </c>
      <c r="D76">
        <v>142.91999999999999</v>
      </c>
      <c r="E76">
        <v>138.15</v>
      </c>
      <c r="F76">
        <v>117.95</v>
      </c>
      <c r="G76">
        <v>125.06</v>
      </c>
      <c r="H76">
        <v>127.88</v>
      </c>
      <c r="I76">
        <v>116.79</v>
      </c>
      <c r="J76">
        <v>118.19</v>
      </c>
      <c r="K76">
        <v>112.05</v>
      </c>
      <c r="L76">
        <v>82.23</v>
      </c>
      <c r="M76">
        <v>51.89</v>
      </c>
      <c r="N76">
        <v>48</v>
      </c>
      <c r="O76">
        <v>149.03</v>
      </c>
      <c r="P76">
        <v>132.87</v>
      </c>
      <c r="Q76">
        <v>142.11000000000001</v>
      </c>
      <c r="R76">
        <v>152.9</v>
      </c>
      <c r="S76">
        <v>170.07</v>
      </c>
      <c r="T76">
        <v>177.91</v>
      </c>
      <c r="U76">
        <v>191.24</v>
      </c>
      <c r="V76">
        <v>240.09</v>
      </c>
    </row>
    <row r="77" spans="1:23" x14ac:dyDescent="0.25">
      <c r="A77" s="5" t="s">
        <v>173</v>
      </c>
      <c r="B77" s="5" t="s">
        <v>174</v>
      </c>
      <c r="C77">
        <v>132</v>
      </c>
      <c r="D77">
        <v>179.53</v>
      </c>
      <c r="E77">
        <v>174.36</v>
      </c>
      <c r="F77">
        <v>163.62</v>
      </c>
      <c r="G77">
        <v>176.31</v>
      </c>
      <c r="H77">
        <v>183.62</v>
      </c>
      <c r="I77">
        <v>179.72</v>
      </c>
      <c r="J77">
        <v>125.69</v>
      </c>
      <c r="K77">
        <v>198.86</v>
      </c>
      <c r="L77">
        <v>228.3</v>
      </c>
      <c r="M77">
        <v>204.74</v>
      </c>
      <c r="N77">
        <v>232.89</v>
      </c>
      <c r="O77">
        <v>172.79</v>
      </c>
      <c r="P77">
        <v>186.97</v>
      </c>
      <c r="Q77">
        <v>206.7</v>
      </c>
      <c r="R77">
        <v>210.57</v>
      </c>
      <c r="S77">
        <v>204.91</v>
      </c>
      <c r="T77" t="s">
        <v>67</v>
      </c>
      <c r="U77" t="s">
        <v>67</v>
      </c>
      <c r="V77" t="s">
        <v>67</v>
      </c>
    </row>
    <row r="78" spans="1:23" x14ac:dyDescent="0.25">
      <c r="A78" s="5" t="s">
        <v>175</v>
      </c>
      <c r="B78" s="5" t="s">
        <v>176</v>
      </c>
      <c r="C78">
        <v>328.76799999999997</v>
      </c>
      <c r="D78">
        <v>830.01599999999996</v>
      </c>
      <c r="E78">
        <v>837.05600000000015</v>
      </c>
      <c r="F78">
        <v>773.69600000000003</v>
      </c>
      <c r="G78">
        <v>896.19200000000012</v>
      </c>
      <c r="H78">
        <v>1274.944</v>
      </c>
      <c r="I78">
        <v>1232</v>
      </c>
      <c r="J78">
        <v>1008.128</v>
      </c>
      <c r="K78">
        <v>462.392</v>
      </c>
      <c r="L78">
        <v>403.51600000000002</v>
      </c>
      <c r="M78">
        <v>146.113</v>
      </c>
      <c r="N78">
        <v>265.30099999999999</v>
      </c>
      <c r="O78">
        <v>912.21899999999994</v>
      </c>
      <c r="P78">
        <v>602.76099999999997</v>
      </c>
      <c r="Q78">
        <v>421.10700000000003</v>
      </c>
      <c r="R78">
        <v>470.64899999999989</v>
      </c>
      <c r="S78">
        <v>430.08199999999999</v>
      </c>
      <c r="T78">
        <v>322.02300000000002</v>
      </c>
      <c r="U78">
        <v>720.51300000000003</v>
      </c>
      <c r="V78">
        <v>1083.1030000000001</v>
      </c>
    </row>
    <row r="79" spans="1:23" x14ac:dyDescent="0.25">
      <c r="A79" s="5" t="s">
        <v>177</v>
      </c>
      <c r="B79" s="5" t="s">
        <v>178</v>
      </c>
      <c r="C79">
        <v>0</v>
      </c>
      <c r="D79">
        <v>0</v>
      </c>
      <c r="E79">
        <v>0</v>
      </c>
      <c r="F79">
        <v>0</v>
      </c>
      <c r="G79">
        <v>0</v>
      </c>
      <c r="H79">
        <v>0</v>
      </c>
      <c r="I79">
        <v>0</v>
      </c>
      <c r="J79">
        <v>-34.500000000000007</v>
      </c>
      <c r="K79">
        <v>0</v>
      </c>
      <c r="L79">
        <v>0</v>
      </c>
      <c r="M79">
        <v>0</v>
      </c>
      <c r="N79">
        <v>0</v>
      </c>
      <c r="O79">
        <v>0</v>
      </c>
      <c r="P79">
        <v>0</v>
      </c>
      <c r="Q79">
        <v>0</v>
      </c>
      <c r="R79">
        <v>0</v>
      </c>
      <c r="S79">
        <v>0</v>
      </c>
      <c r="T79">
        <v>0</v>
      </c>
      <c r="U79">
        <v>0</v>
      </c>
      <c r="V79" t="s">
        <v>67</v>
      </c>
    </row>
    <row r="80" spans="1:23" x14ac:dyDescent="0.25">
      <c r="A80" s="5" t="s">
        <v>179</v>
      </c>
      <c r="B80" s="5" t="s">
        <v>180</v>
      </c>
      <c r="C80">
        <v>3.15</v>
      </c>
      <c r="D80">
        <v>2.3199999999999998</v>
      </c>
      <c r="E80">
        <v>1.49</v>
      </c>
      <c r="F80">
        <v>-4.1399999999999997</v>
      </c>
      <c r="G80">
        <v>9.23</v>
      </c>
      <c r="H80">
        <v>5.73</v>
      </c>
      <c r="I80">
        <v>3.69</v>
      </c>
      <c r="J80">
        <v>13.95</v>
      </c>
      <c r="K80">
        <v>19.059999999999999</v>
      </c>
      <c r="L80">
        <v>10.68</v>
      </c>
      <c r="M80">
        <v>-7.35</v>
      </c>
      <c r="N80">
        <v>3.32</v>
      </c>
      <c r="O80">
        <v>9.1300000000000008</v>
      </c>
      <c r="P80">
        <v>14.19</v>
      </c>
      <c r="Q80">
        <v>12.05</v>
      </c>
      <c r="R80">
        <v>10.89</v>
      </c>
      <c r="S80">
        <v>-3.61</v>
      </c>
      <c r="T80">
        <v>-0.13</v>
      </c>
      <c r="U80">
        <v>18.52</v>
      </c>
      <c r="V80" t="s">
        <v>67</v>
      </c>
    </row>
    <row r="81" spans="1:22" x14ac:dyDescent="0.25">
      <c r="A81" s="5" t="s">
        <v>181</v>
      </c>
      <c r="B81" s="5" t="s">
        <v>182</v>
      </c>
      <c r="C81">
        <v>2.3199999999999998</v>
      </c>
      <c r="D81">
        <v>-0.11</v>
      </c>
      <c r="E81">
        <v>2.19</v>
      </c>
      <c r="F81">
        <v>3.61</v>
      </c>
      <c r="G81">
        <v>6.22</v>
      </c>
      <c r="H81">
        <v>7.79</v>
      </c>
      <c r="I81">
        <v>12.23</v>
      </c>
      <c r="J81">
        <v>14.56</v>
      </c>
      <c r="K81">
        <v>7.46</v>
      </c>
      <c r="L81">
        <v>2.2200000000000002</v>
      </c>
      <c r="M81">
        <v>1.7</v>
      </c>
      <c r="N81">
        <v>8.8800000000000008</v>
      </c>
      <c r="O81">
        <v>11.79</v>
      </c>
      <c r="P81">
        <v>12.38</v>
      </c>
      <c r="Q81">
        <v>6.44</v>
      </c>
      <c r="R81">
        <v>2.38</v>
      </c>
      <c r="S81">
        <v>4.93</v>
      </c>
      <c r="T81" t="s">
        <v>67</v>
      </c>
      <c r="U81" t="s">
        <v>67</v>
      </c>
      <c r="V81" t="s">
        <v>67</v>
      </c>
    </row>
    <row r="82" spans="1:22" x14ac:dyDescent="0.25">
      <c r="A82" s="5" t="s">
        <v>183</v>
      </c>
      <c r="B82" s="5" t="s">
        <v>184</v>
      </c>
      <c r="C82">
        <v>2.41</v>
      </c>
      <c r="D82">
        <v>2.93</v>
      </c>
      <c r="E82">
        <v>3.2</v>
      </c>
      <c r="F82">
        <v>5.69</v>
      </c>
      <c r="G82">
        <v>10.33</v>
      </c>
      <c r="H82">
        <v>10.62</v>
      </c>
      <c r="I82">
        <v>8.01</v>
      </c>
      <c r="J82">
        <v>7.93</v>
      </c>
      <c r="K82">
        <v>6.97</v>
      </c>
      <c r="L82">
        <v>5.99</v>
      </c>
      <c r="M82">
        <v>6.27</v>
      </c>
      <c r="N82">
        <v>9.92</v>
      </c>
      <c r="O82">
        <v>8.5299999999999994</v>
      </c>
      <c r="P82">
        <v>6.68</v>
      </c>
      <c r="Q82">
        <v>7.54</v>
      </c>
      <c r="R82" t="s">
        <v>67</v>
      </c>
      <c r="S82" t="s">
        <v>67</v>
      </c>
      <c r="T82" t="s">
        <v>67</v>
      </c>
      <c r="U82" t="s">
        <v>67</v>
      </c>
      <c r="V82" t="s">
        <v>67</v>
      </c>
    </row>
    <row r="83" spans="1:22" x14ac:dyDescent="0.25">
      <c r="A83" s="5" t="s">
        <v>185</v>
      </c>
      <c r="B83" s="5" t="s">
        <v>186</v>
      </c>
      <c r="C83">
        <v>6.52</v>
      </c>
      <c r="D83">
        <v>5.47</v>
      </c>
      <c r="E83">
        <v>5.57</v>
      </c>
      <c r="F83">
        <v>6.33</v>
      </c>
      <c r="G83">
        <v>8.16</v>
      </c>
      <c r="H83">
        <v>8.44</v>
      </c>
      <c r="I83">
        <v>8.9600000000000009</v>
      </c>
      <c r="J83">
        <v>8.23</v>
      </c>
      <c r="K83">
        <v>6.82</v>
      </c>
      <c r="L83">
        <v>6.77</v>
      </c>
      <c r="M83" t="s">
        <v>67</v>
      </c>
      <c r="N83" t="s">
        <v>67</v>
      </c>
      <c r="O83" t="s">
        <v>67</v>
      </c>
      <c r="P83" t="s">
        <v>67</v>
      </c>
      <c r="Q83" t="s">
        <v>67</v>
      </c>
      <c r="R83" t="s">
        <v>67</v>
      </c>
      <c r="S83" t="s">
        <v>67</v>
      </c>
      <c r="T83" t="s">
        <v>67</v>
      </c>
      <c r="U83" t="s">
        <v>67</v>
      </c>
      <c r="V83" t="s">
        <v>67</v>
      </c>
    </row>
    <row r="84" spans="1:22" x14ac:dyDescent="0.25">
      <c r="A84" s="5" t="s">
        <v>187</v>
      </c>
      <c r="B84" s="5" t="s">
        <v>188</v>
      </c>
      <c r="C84">
        <v>-13.17</v>
      </c>
      <c r="D84">
        <v>2.21</v>
      </c>
      <c r="E84">
        <v>19.37</v>
      </c>
      <c r="F84">
        <v>-39.39</v>
      </c>
      <c r="G84">
        <v>-4.17</v>
      </c>
      <c r="H84">
        <v>1.31</v>
      </c>
      <c r="I84">
        <v>7.03</v>
      </c>
      <c r="J84">
        <v>8.0500000000000007</v>
      </c>
      <c r="K84">
        <v>53.04</v>
      </c>
      <c r="L84">
        <v>78.75</v>
      </c>
      <c r="M84">
        <v>-7.23</v>
      </c>
      <c r="N84">
        <v>-27.3</v>
      </c>
      <c r="O84">
        <v>19.809999999999999</v>
      </c>
      <c r="P84">
        <v>18.95</v>
      </c>
      <c r="Q84">
        <v>22.68</v>
      </c>
      <c r="R84">
        <v>7.04</v>
      </c>
      <c r="S84">
        <v>10.31</v>
      </c>
      <c r="T84">
        <v>-29.92</v>
      </c>
      <c r="U84">
        <v>-2.2000000000000002</v>
      </c>
      <c r="V84" t="s">
        <v>67</v>
      </c>
    </row>
    <row r="85" spans="1:22" x14ac:dyDescent="0.25">
      <c r="A85" s="5" t="s">
        <v>189</v>
      </c>
      <c r="B85" s="5" t="s">
        <v>190</v>
      </c>
      <c r="C85">
        <v>2.8</v>
      </c>
      <c r="D85">
        <v>-5.94</v>
      </c>
      <c r="E85">
        <v>-8.06</v>
      </c>
      <c r="F85">
        <v>-14.08</v>
      </c>
      <c r="G85">
        <v>1.39</v>
      </c>
      <c r="H85">
        <v>5.46</v>
      </c>
      <c r="I85">
        <v>22.71</v>
      </c>
      <c r="J85">
        <v>46.61</v>
      </c>
      <c r="K85">
        <v>41.52</v>
      </c>
      <c r="L85">
        <v>14.74</v>
      </c>
      <c r="M85">
        <v>-4.91</v>
      </c>
      <c r="N85">
        <v>3.82</v>
      </c>
      <c r="O85">
        <v>20.48</v>
      </c>
      <c r="P85">
        <v>16.22</v>
      </c>
      <c r="Q85">
        <v>13.34</v>
      </c>
      <c r="R85">
        <v>-4.1900000000000004</v>
      </c>
      <c r="S85">
        <v>-7.27</v>
      </c>
      <c r="T85" t="s">
        <v>67</v>
      </c>
      <c r="U85" t="s">
        <v>67</v>
      </c>
      <c r="V85" t="s">
        <v>67</v>
      </c>
    </row>
    <row r="86" spans="1:22" x14ac:dyDescent="0.25">
      <c r="A86" s="5" t="s">
        <v>191</v>
      </c>
      <c r="B86" s="5" t="s">
        <v>192</v>
      </c>
      <c r="C86">
        <v>-7.03</v>
      </c>
      <c r="D86">
        <v>-4.13</v>
      </c>
      <c r="E86">
        <v>-3.17</v>
      </c>
      <c r="F86">
        <v>-5.43</v>
      </c>
      <c r="G86">
        <v>13.05</v>
      </c>
      <c r="H86">
        <v>29.64</v>
      </c>
      <c r="I86">
        <v>27.93</v>
      </c>
      <c r="J86">
        <v>21.06</v>
      </c>
      <c r="K86">
        <v>23.41</v>
      </c>
      <c r="L86">
        <v>16.600000000000001</v>
      </c>
      <c r="M86">
        <v>5.38</v>
      </c>
      <c r="N86">
        <v>8.24</v>
      </c>
      <c r="O86">
        <v>15.76</v>
      </c>
      <c r="P86">
        <v>5.81</v>
      </c>
      <c r="Q86">
        <v>1.58</v>
      </c>
      <c r="R86" t="s">
        <v>67</v>
      </c>
      <c r="S86" t="s">
        <v>67</v>
      </c>
      <c r="T86" t="s">
        <v>67</v>
      </c>
      <c r="U86" t="s">
        <v>67</v>
      </c>
      <c r="V86" t="s">
        <v>67</v>
      </c>
    </row>
    <row r="87" spans="1:22" x14ac:dyDescent="0.25">
      <c r="A87" s="5" t="s">
        <v>193</v>
      </c>
      <c r="B87" s="5" t="s">
        <v>194</v>
      </c>
      <c r="C87">
        <v>11.3</v>
      </c>
      <c r="D87">
        <v>11.9</v>
      </c>
      <c r="E87">
        <v>8.9499999999999993</v>
      </c>
      <c r="F87">
        <v>8.99</v>
      </c>
      <c r="G87">
        <v>14.82</v>
      </c>
      <c r="H87">
        <v>17.510000000000002</v>
      </c>
      <c r="I87">
        <v>18.079999999999998</v>
      </c>
      <c r="J87">
        <v>18.41</v>
      </c>
      <c r="K87">
        <v>14.61</v>
      </c>
      <c r="L87">
        <v>9.09</v>
      </c>
      <c r="M87" t="s">
        <v>67</v>
      </c>
      <c r="N87" t="s">
        <v>67</v>
      </c>
      <c r="O87" t="s">
        <v>67</v>
      </c>
      <c r="P87" t="s">
        <v>67</v>
      </c>
      <c r="Q87" t="s">
        <v>67</v>
      </c>
      <c r="R87" t="s">
        <v>67</v>
      </c>
      <c r="S87" t="s">
        <v>67</v>
      </c>
      <c r="T87" t="s">
        <v>67</v>
      </c>
      <c r="U87" t="s">
        <v>67</v>
      </c>
      <c r="V87" t="s">
        <v>67</v>
      </c>
    </row>
    <row r="88" spans="1:22" x14ac:dyDescent="0.25">
      <c r="A88" s="5" t="s">
        <v>195</v>
      </c>
      <c r="B88" s="5" t="s">
        <v>196</v>
      </c>
      <c r="C88">
        <v>-2.08</v>
      </c>
      <c r="D88">
        <v>-3.83</v>
      </c>
      <c r="E88">
        <v>-6.69</v>
      </c>
      <c r="F88">
        <v>-3.83</v>
      </c>
      <c r="G88">
        <v>1.26</v>
      </c>
      <c r="H88">
        <v>0.71</v>
      </c>
      <c r="I88">
        <v>0.78</v>
      </c>
      <c r="J88">
        <v>0.85</v>
      </c>
      <c r="K88">
        <v>0.56999999999999995</v>
      </c>
      <c r="L88">
        <v>1.1000000000000001</v>
      </c>
      <c r="M88">
        <v>2.5099999999999998</v>
      </c>
      <c r="N88">
        <v>1.3</v>
      </c>
      <c r="O88">
        <v>1.1299999999999999</v>
      </c>
      <c r="P88">
        <v>3.84</v>
      </c>
      <c r="Q88">
        <v>12.53</v>
      </c>
      <c r="R88" t="s">
        <v>67</v>
      </c>
      <c r="S88" t="s">
        <v>67</v>
      </c>
      <c r="T88" t="s">
        <v>67</v>
      </c>
      <c r="U88" t="s">
        <v>67</v>
      </c>
      <c r="V88" t="s">
        <v>67</v>
      </c>
    </row>
    <row r="89" spans="1:22" x14ac:dyDescent="0.25">
      <c r="A89" s="5" t="s">
        <v>197</v>
      </c>
      <c r="B89" s="5" t="s">
        <v>198</v>
      </c>
      <c r="C89">
        <v>-0.66</v>
      </c>
      <c r="D89">
        <v>1.67</v>
      </c>
      <c r="E89">
        <v>29.45</v>
      </c>
      <c r="F89">
        <v>-41.14</v>
      </c>
      <c r="G89">
        <v>-0.22</v>
      </c>
      <c r="H89">
        <v>-1.62</v>
      </c>
      <c r="I89">
        <v>5.29</v>
      </c>
      <c r="J89">
        <v>9.92</v>
      </c>
      <c r="K89">
        <v>49.34</v>
      </c>
      <c r="L89">
        <v>66.599999999999994</v>
      </c>
      <c r="M89">
        <v>-16.68</v>
      </c>
      <c r="N89">
        <v>-13.71</v>
      </c>
      <c r="O89">
        <v>19.47</v>
      </c>
      <c r="P89">
        <v>13.2</v>
      </c>
      <c r="Q89">
        <v>20.399999999999999</v>
      </c>
      <c r="R89">
        <v>13.51</v>
      </c>
      <c r="S89">
        <v>17.32</v>
      </c>
      <c r="T89">
        <v>-32.799999999999997</v>
      </c>
      <c r="U89">
        <v>-7.86</v>
      </c>
      <c r="V89" t="s">
        <v>67</v>
      </c>
    </row>
    <row r="90" spans="1:22" x14ac:dyDescent="0.25">
      <c r="A90" s="5" t="s">
        <v>199</v>
      </c>
      <c r="B90" s="5" t="s">
        <v>200</v>
      </c>
      <c r="C90">
        <v>10.15</v>
      </c>
      <c r="D90">
        <v>-3.34</v>
      </c>
      <c r="E90">
        <v>-3.97</v>
      </c>
      <c r="F90">
        <v>-14.33</v>
      </c>
      <c r="G90">
        <v>1.1499999999999999</v>
      </c>
      <c r="H90">
        <v>4.53</v>
      </c>
      <c r="I90">
        <v>21.52</v>
      </c>
      <c r="J90">
        <v>41.95</v>
      </c>
      <c r="K90">
        <v>33.090000000000003</v>
      </c>
      <c r="L90">
        <v>12.07</v>
      </c>
      <c r="M90">
        <v>-3.64</v>
      </c>
      <c r="N90">
        <v>6.32</v>
      </c>
      <c r="O90">
        <v>17.690000000000001</v>
      </c>
      <c r="P90">
        <v>15.7</v>
      </c>
      <c r="Q90">
        <v>17.079999999999998</v>
      </c>
      <c r="R90">
        <v>-0.66</v>
      </c>
      <c r="S90">
        <v>-7.78</v>
      </c>
      <c r="T90" t="s">
        <v>67</v>
      </c>
      <c r="U90" t="s">
        <v>67</v>
      </c>
      <c r="V90" t="s">
        <v>67</v>
      </c>
    </row>
    <row r="91" spans="1:22" x14ac:dyDescent="0.25">
      <c r="A91" s="5" t="s">
        <v>201</v>
      </c>
      <c r="B91" s="5" t="s">
        <v>202</v>
      </c>
      <c r="C91">
        <v>-2.1800000000000002</v>
      </c>
      <c r="D91">
        <v>-2.37</v>
      </c>
      <c r="E91">
        <v>-1.65</v>
      </c>
      <c r="F91">
        <v>-5.55</v>
      </c>
      <c r="G91">
        <v>12.54</v>
      </c>
      <c r="H91">
        <v>25.91</v>
      </c>
      <c r="I91">
        <v>22.89</v>
      </c>
      <c r="J91">
        <v>19.09</v>
      </c>
      <c r="K91">
        <v>21</v>
      </c>
      <c r="L91">
        <v>13.78</v>
      </c>
      <c r="M91">
        <v>4.54</v>
      </c>
      <c r="N91">
        <v>10.57</v>
      </c>
      <c r="O91">
        <v>16.78</v>
      </c>
      <c r="P91">
        <v>6.33</v>
      </c>
      <c r="Q91">
        <v>2.11</v>
      </c>
      <c r="R91" t="s">
        <v>67</v>
      </c>
      <c r="S91" t="s">
        <v>67</v>
      </c>
      <c r="T91" t="s">
        <v>67</v>
      </c>
      <c r="U91" t="s">
        <v>67</v>
      </c>
      <c r="V91" t="s">
        <v>67</v>
      </c>
    </row>
    <row r="92" spans="1:22" x14ac:dyDescent="0.25">
      <c r="A92" s="5" t="s">
        <v>203</v>
      </c>
      <c r="B92" s="5" t="s">
        <v>204</v>
      </c>
      <c r="C92">
        <v>11.86</v>
      </c>
      <c r="D92">
        <v>10.26</v>
      </c>
      <c r="E92">
        <v>8.7200000000000006</v>
      </c>
      <c r="F92">
        <v>7.72</v>
      </c>
      <c r="G92">
        <v>13.16</v>
      </c>
      <c r="H92">
        <v>15.22</v>
      </c>
      <c r="I92">
        <v>16.73</v>
      </c>
      <c r="J92">
        <v>17.940000000000001</v>
      </c>
      <c r="K92">
        <v>13.66</v>
      </c>
      <c r="L92">
        <v>7.95</v>
      </c>
      <c r="M92" t="s">
        <v>67</v>
      </c>
      <c r="N92" t="s">
        <v>67</v>
      </c>
      <c r="O92" t="s">
        <v>67</v>
      </c>
      <c r="P92" t="s">
        <v>67</v>
      </c>
      <c r="Q92" t="s">
        <v>67</v>
      </c>
      <c r="R92" t="s">
        <v>67</v>
      </c>
      <c r="S92" t="s">
        <v>67</v>
      </c>
      <c r="T92" t="s">
        <v>67</v>
      </c>
      <c r="U92" t="s">
        <v>67</v>
      </c>
      <c r="V92" t="s">
        <v>67</v>
      </c>
    </row>
    <row r="93" spans="1:22" x14ac:dyDescent="0.25">
      <c r="A93" s="5" t="s">
        <v>205</v>
      </c>
      <c r="B93" s="5" t="s">
        <v>206</v>
      </c>
      <c r="C93">
        <v>-60.39</v>
      </c>
      <c r="D93">
        <v>-0.84</v>
      </c>
      <c r="E93">
        <v>8.19</v>
      </c>
      <c r="F93">
        <v>-13.67</v>
      </c>
      <c r="G93">
        <v>-29.71</v>
      </c>
      <c r="H93">
        <v>3.49</v>
      </c>
      <c r="I93">
        <v>22.21</v>
      </c>
      <c r="J93">
        <v>11.18</v>
      </c>
      <c r="K93">
        <v>14.59</v>
      </c>
      <c r="L93">
        <v>176.17</v>
      </c>
      <c r="M93">
        <v>-44.93</v>
      </c>
      <c r="N93">
        <v>-70.92</v>
      </c>
      <c r="O93">
        <v>51.34</v>
      </c>
      <c r="P93">
        <v>43.14</v>
      </c>
      <c r="Q93">
        <v>-10.53</v>
      </c>
      <c r="R93">
        <v>9.43</v>
      </c>
      <c r="S93">
        <v>33.56</v>
      </c>
      <c r="T93">
        <v>-55.31</v>
      </c>
      <c r="U93">
        <v>-33.479999999999997</v>
      </c>
      <c r="V93" t="s">
        <v>67</v>
      </c>
    </row>
    <row r="94" spans="1:22" x14ac:dyDescent="0.25">
      <c r="A94" s="5" t="s">
        <v>207</v>
      </c>
      <c r="B94" s="5" t="s">
        <v>208</v>
      </c>
      <c r="C94">
        <v>-17.68</v>
      </c>
      <c r="D94">
        <v>-2.11</v>
      </c>
      <c r="E94">
        <v>-11.73</v>
      </c>
      <c r="F94">
        <v>-13.3</v>
      </c>
      <c r="G94">
        <v>-1.34</v>
      </c>
      <c r="H94">
        <v>12.29</v>
      </c>
      <c r="I94">
        <v>15.99</v>
      </c>
      <c r="J94">
        <v>67.31</v>
      </c>
      <c r="K94">
        <v>48.61</v>
      </c>
      <c r="L94">
        <v>20.11</v>
      </c>
      <c r="M94">
        <v>-21.5</v>
      </c>
      <c r="N94">
        <v>7.85</v>
      </c>
      <c r="O94">
        <v>27.98</v>
      </c>
      <c r="P94">
        <v>14.01</v>
      </c>
      <c r="Q94">
        <v>10.82</v>
      </c>
      <c r="R94">
        <v>-4.1100000000000003</v>
      </c>
      <c r="S94">
        <v>-18.41</v>
      </c>
      <c r="T94" t="s">
        <v>67</v>
      </c>
      <c r="U94" t="s">
        <v>67</v>
      </c>
      <c r="V94" t="s">
        <v>67</v>
      </c>
    </row>
    <row r="95" spans="1:22" x14ac:dyDescent="0.25">
      <c r="A95" s="5" t="s">
        <v>209</v>
      </c>
      <c r="B95" s="5" t="s">
        <v>210</v>
      </c>
      <c r="C95">
        <v>-19.28</v>
      </c>
      <c r="D95">
        <v>-6.51</v>
      </c>
      <c r="E95">
        <v>-1.9</v>
      </c>
      <c r="F95">
        <v>-1.3</v>
      </c>
      <c r="G95">
        <v>4.3499999999999996</v>
      </c>
      <c r="H95">
        <v>45.53</v>
      </c>
      <c r="I95">
        <v>35.840000000000003</v>
      </c>
      <c r="J95">
        <v>17.22</v>
      </c>
      <c r="K95">
        <v>25.25</v>
      </c>
      <c r="L95">
        <v>30.96</v>
      </c>
      <c r="M95">
        <v>-6.38</v>
      </c>
      <c r="N95">
        <v>4.49</v>
      </c>
      <c r="O95">
        <v>25.39</v>
      </c>
      <c r="P95">
        <v>4.0599999999999996</v>
      </c>
      <c r="Q95">
        <v>-11.27</v>
      </c>
      <c r="R95" t="s">
        <v>67</v>
      </c>
      <c r="S95" t="s">
        <v>67</v>
      </c>
      <c r="T95" t="s">
        <v>67</v>
      </c>
      <c r="U95" t="s">
        <v>67</v>
      </c>
      <c r="V95" t="s">
        <v>67</v>
      </c>
    </row>
    <row r="96" spans="1:22" x14ac:dyDescent="0.25">
      <c r="A96" s="5" t="s">
        <v>211</v>
      </c>
      <c r="B96" s="5" t="s">
        <v>212</v>
      </c>
      <c r="C96">
        <v>13.12</v>
      </c>
      <c r="D96">
        <v>14.67</v>
      </c>
      <c r="E96">
        <v>7.66</v>
      </c>
      <c r="F96">
        <v>11.97</v>
      </c>
      <c r="G96">
        <v>17.66</v>
      </c>
      <c r="H96">
        <v>19.57</v>
      </c>
      <c r="I96">
        <v>20.170000000000002</v>
      </c>
      <c r="J96">
        <v>21.3</v>
      </c>
      <c r="K96">
        <v>14.65</v>
      </c>
      <c r="L96">
        <v>9.85</v>
      </c>
      <c r="M96" t="s">
        <v>67</v>
      </c>
      <c r="N96" t="s">
        <v>67</v>
      </c>
      <c r="O96" t="s">
        <v>67</v>
      </c>
      <c r="P96" t="s">
        <v>67</v>
      </c>
      <c r="Q96" t="s">
        <v>67</v>
      </c>
      <c r="R96" t="s">
        <v>67</v>
      </c>
      <c r="S96" t="s">
        <v>67</v>
      </c>
      <c r="T96" t="s">
        <v>67</v>
      </c>
      <c r="U96" t="s">
        <v>67</v>
      </c>
      <c r="V96" t="s">
        <v>67</v>
      </c>
    </row>
    <row r="97" spans="1:23" x14ac:dyDescent="0.25">
      <c r="A97" s="5" t="s">
        <v>213</v>
      </c>
      <c r="B97" s="5" t="s">
        <v>214</v>
      </c>
      <c r="C97">
        <v>282.5</v>
      </c>
      <c r="D97">
        <v>519.4</v>
      </c>
      <c r="E97">
        <v>450.8</v>
      </c>
      <c r="F97">
        <v>407</v>
      </c>
      <c r="G97">
        <v>448.1</v>
      </c>
      <c r="H97">
        <v>455.8</v>
      </c>
      <c r="I97">
        <v>394.7</v>
      </c>
      <c r="J97">
        <v>204.1</v>
      </c>
      <c r="K97">
        <v>459.4</v>
      </c>
      <c r="L97">
        <v>499.2</v>
      </c>
      <c r="M97">
        <v>322.5</v>
      </c>
      <c r="N97">
        <v>400.8</v>
      </c>
      <c r="O97">
        <v>269.10000000000002</v>
      </c>
      <c r="P97">
        <v>253.6</v>
      </c>
      <c r="Q97">
        <v>254.7</v>
      </c>
      <c r="R97">
        <v>264.60000000000002</v>
      </c>
      <c r="S97">
        <v>254.3</v>
      </c>
      <c r="T97">
        <v>509.4</v>
      </c>
      <c r="U97">
        <v>485.2</v>
      </c>
      <c r="V97">
        <v>370.1</v>
      </c>
      <c r="W97" t="s">
        <v>67</v>
      </c>
    </row>
  </sheetData>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P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22" customWidth="1"/>
    <col min="13" max="13" width="10" customWidth="1"/>
    <col min="14" max="14" width="20" customWidth="1"/>
    <col min="15" max="16" width="9" customWidth="1"/>
  </cols>
  <sheetData>
    <row r="1" spans="1:16" ht="18.75" customHeight="1" x14ac:dyDescent="0.3">
      <c r="A1" s="1" t="s">
        <v>2204</v>
      </c>
      <c r="B1" s="2" t="s">
        <v>2205</v>
      </c>
      <c r="C1" s="2"/>
      <c r="D1" s="2"/>
      <c r="E1" s="2"/>
      <c r="F1" s="2" t="str">
        <f>HYPERLINK("dax-30_Stock_Data_EUR.xlsx#INDEX!A1", "Back to INDEX")</f>
        <v>Back to INDEX</v>
      </c>
      <c r="G1" s="2"/>
      <c r="H1" s="2"/>
      <c r="I1" s="2"/>
      <c r="J1" s="2"/>
      <c r="K1" s="2"/>
      <c r="L1" s="2"/>
      <c r="M1" s="2"/>
      <c r="N1" s="2"/>
      <c r="O1" s="2"/>
      <c r="P1" s="2"/>
    </row>
    <row r="2" spans="1:16" x14ac:dyDescent="0.25">
      <c r="A2" s="3"/>
      <c r="B2" s="4"/>
      <c r="C2" s="4"/>
      <c r="D2" s="4"/>
      <c r="E2" s="4"/>
      <c r="F2" s="4"/>
      <c r="G2" s="4"/>
      <c r="H2" s="4"/>
      <c r="I2" s="4"/>
      <c r="J2" s="4"/>
      <c r="K2" s="4"/>
      <c r="L2" s="4"/>
      <c r="M2" s="4"/>
      <c r="N2" s="4"/>
      <c r="O2" s="4"/>
      <c r="P2" s="4"/>
    </row>
    <row r="3" spans="1:16" x14ac:dyDescent="0.25">
      <c r="A3" s="5" t="s">
        <v>3</v>
      </c>
      <c r="C3" s="5" t="s">
        <v>4</v>
      </c>
      <c r="D3" s="5"/>
      <c r="G3" s="5" t="s">
        <v>5</v>
      </c>
      <c r="H3" s="5"/>
      <c r="J3" s="5" t="s">
        <v>6</v>
      </c>
      <c r="K3" s="5"/>
    </row>
    <row r="4" spans="1:16" x14ac:dyDescent="0.25">
      <c r="A4" s="5" t="s">
        <v>7</v>
      </c>
      <c r="B4" t="s">
        <v>2206</v>
      </c>
      <c r="C4" s="5" t="s">
        <v>9</v>
      </c>
      <c r="D4" s="5"/>
      <c r="E4" t="s">
        <v>2207</v>
      </c>
      <c r="G4" t="s">
        <v>878</v>
      </c>
      <c r="H4" t="s">
        <v>220</v>
      </c>
      <c r="J4" t="s">
        <v>2208</v>
      </c>
      <c r="L4" t="s">
        <v>2209</v>
      </c>
    </row>
    <row r="5" spans="1:16" x14ac:dyDescent="0.25">
      <c r="A5" s="5" t="s">
        <v>15</v>
      </c>
      <c r="B5" t="s">
        <v>2210</v>
      </c>
      <c r="C5" s="5" t="s">
        <v>17</v>
      </c>
      <c r="D5" s="5"/>
      <c r="E5" t="s">
        <v>2211</v>
      </c>
      <c r="G5" t="s">
        <v>2212</v>
      </c>
      <c r="H5" t="s">
        <v>12</v>
      </c>
      <c r="J5" t="s">
        <v>1659</v>
      </c>
      <c r="L5" t="s">
        <v>244</v>
      </c>
    </row>
    <row r="6" spans="1:16" x14ac:dyDescent="0.25">
      <c r="A6" s="5" t="s">
        <v>23</v>
      </c>
      <c r="B6" t="s">
        <v>2213</v>
      </c>
      <c r="C6" s="5" t="s">
        <v>25</v>
      </c>
      <c r="D6" s="5"/>
      <c r="E6" t="s">
        <v>2214</v>
      </c>
      <c r="G6" t="s">
        <v>453</v>
      </c>
      <c r="H6" t="s">
        <v>20</v>
      </c>
      <c r="J6" t="s">
        <v>879</v>
      </c>
      <c r="L6" t="s">
        <v>2215</v>
      </c>
    </row>
    <row r="7" spans="1:16" x14ac:dyDescent="0.25">
      <c r="A7" s="5" t="s">
        <v>29</v>
      </c>
      <c r="B7" t="s">
        <v>277</v>
      </c>
      <c r="C7" s="5" t="s">
        <v>31</v>
      </c>
      <c r="D7" s="5"/>
      <c r="E7" t="s">
        <v>2216</v>
      </c>
      <c r="G7" t="s">
        <v>2217</v>
      </c>
      <c r="H7" t="s">
        <v>28</v>
      </c>
      <c r="J7" t="s">
        <v>2218</v>
      </c>
      <c r="L7" t="s">
        <v>2219</v>
      </c>
    </row>
    <row r="8" spans="1:16" x14ac:dyDescent="0.25">
      <c r="A8" s="5" t="s">
        <v>35</v>
      </c>
      <c r="B8" t="s">
        <v>36</v>
      </c>
      <c r="C8" s="5" t="s">
        <v>37</v>
      </c>
      <c r="D8" s="5"/>
      <c r="E8" t="s">
        <v>2220</v>
      </c>
      <c r="G8" t="s">
        <v>2221</v>
      </c>
      <c r="H8" t="s">
        <v>34</v>
      </c>
      <c r="J8" t="s">
        <v>408</v>
      </c>
      <c r="L8" t="s">
        <v>912</v>
      </c>
    </row>
    <row r="9" spans="1:16" x14ac:dyDescent="0.25">
      <c r="A9" s="5" t="s">
        <v>41</v>
      </c>
      <c r="B9" t="s">
        <v>42</v>
      </c>
      <c r="C9" s="5" t="s">
        <v>43</v>
      </c>
      <c r="D9" s="5"/>
      <c r="E9" t="s">
        <v>2222</v>
      </c>
      <c r="G9" t="s">
        <v>2223</v>
      </c>
      <c r="H9" t="s">
        <v>40</v>
      </c>
      <c r="J9" t="s">
        <v>21</v>
      </c>
      <c r="L9" t="s">
        <v>1586</v>
      </c>
    </row>
    <row r="10" spans="1:16" x14ac:dyDescent="0.25">
      <c r="A10" s="5" t="s">
        <v>45</v>
      </c>
      <c r="B10" t="s">
        <v>1422</v>
      </c>
      <c r="C10" s="5" t="s">
        <v>47</v>
      </c>
      <c r="D10" s="5"/>
      <c r="E10" t="s">
        <v>2224</v>
      </c>
    </row>
    <row r="11" spans="1:16" x14ac:dyDescent="0.25">
      <c r="A11" s="5" t="s">
        <v>49</v>
      </c>
      <c r="B11" t="s">
        <v>245</v>
      </c>
    </row>
    <row r="12" spans="1:16" x14ac:dyDescent="0.25">
      <c r="A12" s="5" t="s">
        <v>51</v>
      </c>
      <c r="B12" t="s">
        <v>292</v>
      </c>
    </row>
    <row r="13" spans="1:16" x14ac:dyDescent="0.25">
      <c r="A13" s="5" t="s">
        <v>53</v>
      </c>
      <c r="B13" t="s">
        <v>2225</v>
      </c>
    </row>
    <row r="14" spans="1:16" x14ac:dyDescent="0.25">
      <c r="A14" s="5" t="s">
        <v>55</v>
      </c>
      <c r="B14" t="s">
        <v>2226</v>
      </c>
    </row>
    <row r="15" spans="1:16" x14ac:dyDescent="0.25">
      <c r="A15" s="5" t="s">
        <v>57</v>
      </c>
      <c r="B15" t="s">
        <v>2227</v>
      </c>
    </row>
    <row r="16" spans="1:16" x14ac:dyDescent="0.25">
      <c r="A16" s="5" t="s">
        <v>59</v>
      </c>
      <c r="B16" t="s">
        <v>2228</v>
      </c>
    </row>
    <row r="17" spans="1:16" x14ac:dyDescent="0.25">
      <c r="A17" s="5" t="s">
        <v>61</v>
      </c>
      <c r="B17" t="s">
        <v>2229</v>
      </c>
    </row>
    <row r="18" spans="1:16" x14ac:dyDescent="0.25">
      <c r="A18" s="3"/>
      <c r="B18" s="4"/>
      <c r="C18" s="4"/>
      <c r="D18" s="4"/>
      <c r="E18" s="4"/>
      <c r="F18" s="4"/>
      <c r="G18" s="4"/>
      <c r="H18" s="4"/>
      <c r="I18" s="4"/>
      <c r="J18" s="4"/>
      <c r="K18" s="4"/>
      <c r="L18" s="4"/>
      <c r="M18" s="4"/>
      <c r="N18" s="4"/>
      <c r="O18" s="4"/>
      <c r="P18" s="4"/>
    </row>
    <row r="19" spans="1:16"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2007</v>
      </c>
    </row>
    <row r="20" spans="1:16" x14ac:dyDescent="0.25">
      <c r="A20" s="5" t="s">
        <v>65</v>
      </c>
      <c r="B20" s="5" t="s">
        <v>66</v>
      </c>
      <c r="C20">
        <v>337.2</v>
      </c>
      <c r="D20">
        <v>266</v>
      </c>
      <c r="E20">
        <v>194.9</v>
      </c>
      <c r="F20">
        <v>156.6</v>
      </c>
      <c r="G20">
        <v>139</v>
      </c>
      <c r="H20">
        <v>112.3</v>
      </c>
      <c r="I20">
        <v>101.1</v>
      </c>
      <c r="J20">
        <v>87.8</v>
      </c>
      <c r="K20">
        <v>84.4</v>
      </c>
      <c r="L20">
        <v>66.900000000000006</v>
      </c>
      <c r="M20">
        <v>50.5</v>
      </c>
      <c r="N20">
        <v>52.7</v>
      </c>
      <c r="O20" t="s">
        <v>67</v>
      </c>
      <c r="P20" t="s">
        <v>67</v>
      </c>
    </row>
    <row r="21" spans="1:16" x14ac:dyDescent="0.25">
      <c r="A21" s="5" t="s">
        <v>299</v>
      </c>
      <c r="B21" s="5" t="s">
        <v>300</v>
      </c>
      <c r="C21">
        <v>181.9</v>
      </c>
      <c r="D21">
        <v>140.19999999999999</v>
      </c>
      <c r="E21">
        <v>102.3</v>
      </c>
      <c r="F21">
        <v>85.2</v>
      </c>
      <c r="G21">
        <v>71.7</v>
      </c>
      <c r="H21">
        <v>56.4</v>
      </c>
      <c r="I21">
        <v>49.6</v>
      </c>
      <c r="J21">
        <v>44.7</v>
      </c>
      <c r="K21">
        <v>44.5</v>
      </c>
      <c r="L21">
        <v>40.299999999999997</v>
      </c>
      <c r="M21">
        <v>32</v>
      </c>
      <c r="N21">
        <v>34.200000000000003</v>
      </c>
      <c r="O21" t="s">
        <v>67</v>
      </c>
      <c r="P21" t="s">
        <v>67</v>
      </c>
    </row>
    <row r="22" spans="1:16" x14ac:dyDescent="0.25">
      <c r="A22" s="5" t="s">
        <v>68</v>
      </c>
      <c r="B22" s="5" t="s">
        <v>69</v>
      </c>
      <c r="C22">
        <v>33</v>
      </c>
      <c r="D22">
        <v>29.3</v>
      </c>
      <c r="E22">
        <v>23.3</v>
      </c>
      <c r="F22">
        <v>23.2</v>
      </c>
      <c r="G22">
        <v>19.3</v>
      </c>
      <c r="H22">
        <v>7.9</v>
      </c>
      <c r="I22">
        <v>4</v>
      </c>
      <c r="J22">
        <v>3.2</v>
      </c>
      <c r="K22">
        <v>5.9</v>
      </c>
      <c r="L22">
        <v>6.4</v>
      </c>
      <c r="M22">
        <v>1.2</v>
      </c>
      <c r="N22">
        <v>5</v>
      </c>
      <c r="O22" t="s">
        <v>67</v>
      </c>
      <c r="P22" t="s">
        <v>67</v>
      </c>
    </row>
    <row r="23" spans="1:16" x14ac:dyDescent="0.25">
      <c r="A23" s="5" t="s">
        <v>70</v>
      </c>
      <c r="B23" s="5" t="s">
        <v>71</v>
      </c>
      <c r="C23">
        <v>-1.6</v>
      </c>
      <c r="D23">
        <v>-1.2</v>
      </c>
      <c r="E23">
        <v>-0.3</v>
      </c>
      <c r="F23">
        <v>-0.4</v>
      </c>
      <c r="G23">
        <v>-0.2</v>
      </c>
      <c r="H23">
        <v>-0.6</v>
      </c>
      <c r="I23">
        <v>-0.9</v>
      </c>
      <c r="J23">
        <v>-0.9</v>
      </c>
      <c r="K23">
        <v>-0.8</v>
      </c>
      <c r="L23">
        <v>-1.6</v>
      </c>
      <c r="M23">
        <v>-0.9</v>
      </c>
      <c r="N23">
        <v>-0.9</v>
      </c>
      <c r="O23" t="s">
        <v>67</v>
      </c>
      <c r="P23" t="s">
        <v>67</v>
      </c>
    </row>
    <row r="24" spans="1:16" x14ac:dyDescent="0.25">
      <c r="A24" s="5" t="s">
        <v>72</v>
      </c>
      <c r="B24" s="5" t="s">
        <v>73</v>
      </c>
      <c r="C24">
        <v>31.4</v>
      </c>
      <c r="D24">
        <v>28.1</v>
      </c>
      <c r="E24">
        <v>23</v>
      </c>
      <c r="F24">
        <v>22.8</v>
      </c>
      <c r="G24">
        <v>19.100000000000001</v>
      </c>
      <c r="H24">
        <v>7.3</v>
      </c>
      <c r="I24">
        <v>3.1</v>
      </c>
      <c r="J24">
        <v>2.2999999999999998</v>
      </c>
      <c r="K24">
        <v>5.0999999999999996</v>
      </c>
      <c r="L24">
        <v>4.8</v>
      </c>
      <c r="M24">
        <v>0.3</v>
      </c>
      <c r="N24">
        <v>4.0999999999999996</v>
      </c>
      <c r="O24" t="s">
        <v>67</v>
      </c>
      <c r="P24" t="s">
        <v>67</v>
      </c>
    </row>
    <row r="25" spans="1:16" x14ac:dyDescent="0.25">
      <c r="A25" s="5" t="s">
        <v>74</v>
      </c>
      <c r="B25" s="5" t="s">
        <v>75</v>
      </c>
      <c r="C25">
        <v>7</v>
      </c>
      <c r="D25">
        <v>5.7</v>
      </c>
      <c r="E25">
        <v>4.5999999999999996</v>
      </c>
      <c r="F25">
        <v>4.8</v>
      </c>
      <c r="G25">
        <v>3.2</v>
      </c>
      <c r="H25">
        <v>1.3</v>
      </c>
      <c r="I25">
        <v>0.09</v>
      </c>
      <c r="J25">
        <v>0.4</v>
      </c>
      <c r="K25">
        <v>1.4</v>
      </c>
      <c r="L25">
        <v>1.6</v>
      </c>
      <c r="M25">
        <v>0.5</v>
      </c>
      <c r="N25">
        <v>1</v>
      </c>
      <c r="O25" t="s">
        <v>67</v>
      </c>
      <c r="P25" t="s">
        <v>67</v>
      </c>
    </row>
    <row r="26" spans="1:16" x14ac:dyDescent="0.25">
      <c r="A26" s="5" t="s">
        <v>76</v>
      </c>
      <c r="B26" s="5" t="s">
        <v>77</v>
      </c>
      <c r="C26">
        <v>24.4</v>
      </c>
      <c r="D26">
        <v>22.5</v>
      </c>
      <c r="E26">
        <v>18.399999999999999</v>
      </c>
      <c r="F26">
        <v>18.100000000000001</v>
      </c>
      <c r="G26">
        <v>15.9</v>
      </c>
      <c r="H26">
        <v>5.9</v>
      </c>
      <c r="I26">
        <v>3.2</v>
      </c>
      <c r="J26">
        <v>1.9</v>
      </c>
      <c r="K26">
        <v>3.7</v>
      </c>
      <c r="L26">
        <v>3.3</v>
      </c>
      <c r="M26">
        <v>-0.3</v>
      </c>
      <c r="N26">
        <v>3.1</v>
      </c>
      <c r="O26" t="s">
        <v>67</v>
      </c>
      <c r="P26" t="s">
        <v>67</v>
      </c>
    </row>
    <row r="27" spans="1:16" x14ac:dyDescent="0.25">
      <c r="A27" s="5" t="s">
        <v>78</v>
      </c>
      <c r="B27" s="5" t="s">
        <v>79</v>
      </c>
      <c r="C27">
        <v>-0.02</v>
      </c>
      <c r="D27" t="s">
        <v>67</v>
      </c>
      <c r="E27" t="s">
        <v>67</v>
      </c>
      <c r="F27">
        <v>-0.03</v>
      </c>
      <c r="G27">
        <v>-0.01</v>
      </c>
      <c r="H27">
        <v>-0.01</v>
      </c>
      <c r="I27">
        <v>-0.03</v>
      </c>
      <c r="J27" t="s">
        <v>67</v>
      </c>
      <c r="K27" t="s">
        <v>67</v>
      </c>
      <c r="L27" t="s">
        <v>67</v>
      </c>
      <c r="M27" t="s">
        <v>67</v>
      </c>
      <c r="N27" t="s">
        <v>67</v>
      </c>
      <c r="O27" t="s">
        <v>67</v>
      </c>
      <c r="P27" t="s">
        <v>67</v>
      </c>
    </row>
    <row r="28" spans="1:16" x14ac:dyDescent="0.25">
      <c r="A28" s="5" t="s">
        <v>80</v>
      </c>
      <c r="B28" s="5" t="s">
        <v>81</v>
      </c>
      <c r="C28">
        <v>24.4</v>
      </c>
      <c r="D28">
        <v>22.5</v>
      </c>
      <c r="E28">
        <v>18.399999999999999</v>
      </c>
      <c r="F28">
        <v>18</v>
      </c>
      <c r="G28">
        <v>15.9</v>
      </c>
      <c r="H28">
        <v>5.9</v>
      </c>
      <c r="I28">
        <v>3.1</v>
      </c>
      <c r="J28">
        <v>-0.8</v>
      </c>
      <c r="K28">
        <v>3.7</v>
      </c>
      <c r="L28">
        <v>3.3</v>
      </c>
      <c r="M28">
        <v>-0.3</v>
      </c>
      <c r="N28">
        <v>-0.3</v>
      </c>
      <c r="O28" t="s">
        <v>67</v>
      </c>
      <c r="P28" t="s">
        <v>67</v>
      </c>
    </row>
    <row r="29" spans="1:16" x14ac:dyDescent="0.25">
      <c r="A29" s="5" t="s">
        <v>82</v>
      </c>
      <c r="B29" s="5" t="s">
        <v>83</v>
      </c>
      <c r="C29">
        <v>87.1</v>
      </c>
      <c r="D29">
        <v>84.6</v>
      </c>
      <c r="E29">
        <v>68.400000000000006</v>
      </c>
      <c r="F29">
        <v>57.2</v>
      </c>
      <c r="G29">
        <v>55.7</v>
      </c>
      <c r="H29">
        <v>41</v>
      </c>
      <c r="I29">
        <v>37</v>
      </c>
      <c r="J29">
        <v>35.299999999999997</v>
      </c>
      <c r="K29">
        <v>37.1</v>
      </c>
      <c r="L29">
        <v>30.1</v>
      </c>
      <c r="M29">
        <v>26.3</v>
      </c>
      <c r="N29">
        <v>27.7</v>
      </c>
      <c r="O29" t="s">
        <v>67</v>
      </c>
      <c r="P29" t="s">
        <v>67</v>
      </c>
    </row>
    <row r="30" spans="1:16" x14ac:dyDescent="0.25">
      <c r="A30" s="5" t="s">
        <v>84</v>
      </c>
      <c r="B30" s="5" t="s">
        <v>85</v>
      </c>
      <c r="C30">
        <v>304.5</v>
      </c>
      <c r="D30">
        <v>221</v>
      </c>
      <c r="E30">
        <v>72.599999999999994</v>
      </c>
      <c r="F30">
        <v>54.9</v>
      </c>
      <c r="G30">
        <v>40.4</v>
      </c>
      <c r="H30">
        <v>39.4</v>
      </c>
      <c r="I30">
        <v>37.4</v>
      </c>
      <c r="J30">
        <v>35.4</v>
      </c>
      <c r="K30">
        <v>35</v>
      </c>
      <c r="L30">
        <v>37.1</v>
      </c>
      <c r="M30">
        <v>28.5</v>
      </c>
      <c r="N30">
        <v>29.3</v>
      </c>
      <c r="O30" t="s">
        <v>67</v>
      </c>
      <c r="P30" t="s">
        <v>67</v>
      </c>
    </row>
    <row r="31" spans="1:16" x14ac:dyDescent="0.25">
      <c r="A31" s="5" t="s">
        <v>86</v>
      </c>
      <c r="B31" s="5" t="s">
        <v>87</v>
      </c>
      <c r="C31">
        <v>391.6</v>
      </c>
      <c r="D31">
        <v>305.60000000000002</v>
      </c>
      <c r="E31">
        <v>141</v>
      </c>
      <c r="F31">
        <v>112.1</v>
      </c>
      <c r="G31">
        <v>96.1</v>
      </c>
      <c r="H31">
        <v>80.400000000000006</v>
      </c>
      <c r="I31">
        <v>74.400000000000006</v>
      </c>
      <c r="J31">
        <v>70.7</v>
      </c>
      <c r="K31">
        <v>72.099999999999994</v>
      </c>
      <c r="L31">
        <v>67.2</v>
      </c>
      <c r="M31">
        <v>54.8</v>
      </c>
      <c r="N31">
        <v>57</v>
      </c>
      <c r="O31" t="s">
        <v>67</v>
      </c>
      <c r="P31" t="s">
        <v>67</v>
      </c>
    </row>
    <row r="32" spans="1:16" x14ac:dyDescent="0.25">
      <c r="A32" s="5" t="s">
        <v>88</v>
      </c>
      <c r="B32" s="5" t="s">
        <v>89</v>
      </c>
      <c r="C32">
        <v>81.8</v>
      </c>
      <c r="D32">
        <v>62</v>
      </c>
      <c r="E32">
        <v>37.6</v>
      </c>
      <c r="F32">
        <v>36.799999999999997</v>
      </c>
      <c r="G32">
        <v>34.4</v>
      </c>
      <c r="H32">
        <v>29.3</v>
      </c>
      <c r="I32">
        <v>28.8</v>
      </c>
      <c r="J32">
        <v>26.1</v>
      </c>
      <c r="K32">
        <v>30.6</v>
      </c>
      <c r="L32">
        <v>19.2</v>
      </c>
      <c r="M32">
        <v>13.3</v>
      </c>
      <c r="N32">
        <v>11.1</v>
      </c>
      <c r="O32" t="s">
        <v>67</v>
      </c>
      <c r="P32" t="s">
        <v>67</v>
      </c>
    </row>
    <row r="33" spans="1:16" x14ac:dyDescent="0.25">
      <c r="A33" s="5" t="s">
        <v>90</v>
      </c>
      <c r="B33" s="5" t="s">
        <v>91</v>
      </c>
      <c r="C33">
        <v>131.4</v>
      </c>
      <c r="D33">
        <v>90.2</v>
      </c>
      <c r="E33">
        <v>20.5</v>
      </c>
      <c r="F33">
        <v>11.2</v>
      </c>
      <c r="G33">
        <v>9.1</v>
      </c>
      <c r="H33">
        <v>12.3</v>
      </c>
      <c r="I33">
        <v>12.6</v>
      </c>
      <c r="J33">
        <v>14.8</v>
      </c>
      <c r="K33">
        <v>10.3</v>
      </c>
      <c r="L33">
        <v>20.7</v>
      </c>
      <c r="M33">
        <v>17.600000000000001</v>
      </c>
      <c r="N33">
        <v>23</v>
      </c>
      <c r="O33" t="s">
        <v>67</v>
      </c>
      <c r="P33" t="s">
        <v>67</v>
      </c>
    </row>
    <row r="34" spans="1:16" x14ac:dyDescent="0.25">
      <c r="A34" s="5" t="s">
        <v>92</v>
      </c>
      <c r="B34" s="5" t="s">
        <v>93</v>
      </c>
      <c r="C34">
        <v>213.2</v>
      </c>
      <c r="D34">
        <v>152.19999999999999</v>
      </c>
      <c r="E34">
        <v>58.1</v>
      </c>
      <c r="F34">
        <v>48</v>
      </c>
      <c r="G34">
        <v>43.5</v>
      </c>
      <c r="H34">
        <v>41.6</v>
      </c>
      <c r="I34">
        <v>41.4</v>
      </c>
      <c r="J34">
        <v>40.9</v>
      </c>
      <c r="K34">
        <v>40.9</v>
      </c>
      <c r="L34">
        <v>39.9</v>
      </c>
      <c r="M34">
        <v>30.9</v>
      </c>
      <c r="N34">
        <v>34.1</v>
      </c>
      <c r="O34" t="s">
        <v>67</v>
      </c>
      <c r="P34" t="s">
        <v>67</v>
      </c>
    </row>
    <row r="35" spans="1:16" x14ac:dyDescent="0.25">
      <c r="A35" s="5" t="s">
        <v>78</v>
      </c>
      <c r="B35" s="5" t="s">
        <v>79</v>
      </c>
      <c r="C35">
        <v>0.3</v>
      </c>
      <c r="D35">
        <v>0.3</v>
      </c>
      <c r="E35">
        <v>0.3</v>
      </c>
      <c r="F35">
        <v>0.3</v>
      </c>
      <c r="G35">
        <v>0.3</v>
      </c>
      <c r="H35">
        <v>0.3</v>
      </c>
      <c r="I35">
        <v>0.3</v>
      </c>
      <c r="J35">
        <v>0.2</v>
      </c>
      <c r="K35">
        <v>0.2</v>
      </c>
      <c r="L35">
        <v>0.2</v>
      </c>
      <c r="M35">
        <v>0.2</v>
      </c>
      <c r="N35">
        <v>0.2</v>
      </c>
      <c r="O35" t="s">
        <v>67</v>
      </c>
      <c r="P35" t="s">
        <v>67</v>
      </c>
    </row>
    <row r="36" spans="1:16" x14ac:dyDescent="0.25">
      <c r="A36" s="5" t="s">
        <v>94</v>
      </c>
      <c r="B36" s="5" t="s">
        <v>95</v>
      </c>
      <c r="C36">
        <v>178.4</v>
      </c>
      <c r="D36">
        <v>153.19999999999999</v>
      </c>
      <c r="E36">
        <v>82.6</v>
      </c>
      <c r="F36">
        <v>63.8</v>
      </c>
      <c r="G36">
        <v>52.4</v>
      </c>
      <c r="H36">
        <v>38.6</v>
      </c>
      <c r="I36">
        <v>33.1</v>
      </c>
      <c r="J36">
        <v>29.8</v>
      </c>
      <c r="K36">
        <v>31.1</v>
      </c>
      <c r="L36">
        <v>27.1</v>
      </c>
      <c r="M36">
        <v>23.7</v>
      </c>
      <c r="N36">
        <v>22.7</v>
      </c>
      <c r="O36" t="s">
        <v>67</v>
      </c>
      <c r="P36" t="s">
        <v>67</v>
      </c>
    </row>
    <row r="37" spans="1:16" x14ac:dyDescent="0.25">
      <c r="A37" s="5" t="s">
        <v>96</v>
      </c>
      <c r="B37" s="5" t="s">
        <v>97</v>
      </c>
      <c r="C37">
        <v>391.6</v>
      </c>
      <c r="D37">
        <v>305.60000000000002</v>
      </c>
      <c r="E37">
        <v>141</v>
      </c>
      <c r="F37">
        <v>112.1</v>
      </c>
      <c r="G37">
        <v>96.1</v>
      </c>
      <c r="H37">
        <v>80.400000000000006</v>
      </c>
      <c r="I37">
        <v>74.400000000000006</v>
      </c>
      <c r="J37">
        <v>70.7</v>
      </c>
      <c r="K37">
        <v>72.099999999999994</v>
      </c>
      <c r="L37">
        <v>67.2</v>
      </c>
      <c r="M37">
        <v>54.8</v>
      </c>
      <c r="N37">
        <v>57</v>
      </c>
      <c r="O37" t="s">
        <v>67</v>
      </c>
      <c r="P37" t="s">
        <v>67</v>
      </c>
    </row>
    <row r="38" spans="1:16" x14ac:dyDescent="0.25">
      <c r="A38" s="5" t="s">
        <v>98</v>
      </c>
      <c r="B38" s="5" t="s">
        <v>99</v>
      </c>
      <c r="C38">
        <v>6.49</v>
      </c>
      <c r="D38">
        <v>6.49</v>
      </c>
      <c r="E38">
        <v>6.2</v>
      </c>
      <c r="F38">
        <v>6.2</v>
      </c>
      <c r="G38">
        <v>6.2</v>
      </c>
      <c r="H38">
        <v>6.2</v>
      </c>
      <c r="I38">
        <v>6.2</v>
      </c>
      <c r="J38">
        <v>6.2</v>
      </c>
      <c r="K38">
        <v>6.2</v>
      </c>
      <c r="L38">
        <v>6.2</v>
      </c>
      <c r="M38">
        <v>6.1</v>
      </c>
      <c r="N38">
        <v>6.1</v>
      </c>
      <c r="O38" t="s">
        <v>67</v>
      </c>
      <c r="P38" t="s">
        <v>67</v>
      </c>
    </row>
    <row r="39" spans="1:16" x14ac:dyDescent="0.25">
      <c r="A39" s="5" t="s">
        <v>100</v>
      </c>
      <c r="B39" s="5" t="s">
        <v>101</v>
      </c>
      <c r="C39">
        <v>6.49</v>
      </c>
      <c r="D39">
        <v>6.49</v>
      </c>
      <c r="E39">
        <v>6.2</v>
      </c>
      <c r="F39">
        <v>6.2</v>
      </c>
      <c r="G39">
        <v>6.2</v>
      </c>
      <c r="H39">
        <v>6.2</v>
      </c>
      <c r="I39">
        <v>6.2</v>
      </c>
      <c r="J39">
        <v>6.2</v>
      </c>
      <c r="K39">
        <v>6.2</v>
      </c>
      <c r="L39">
        <v>6.2</v>
      </c>
      <c r="M39">
        <v>6.1</v>
      </c>
      <c r="N39">
        <v>6.1</v>
      </c>
      <c r="O39" t="s">
        <v>67</v>
      </c>
      <c r="P39" t="s">
        <v>67</v>
      </c>
    </row>
    <row r="40" spans="1:16" x14ac:dyDescent="0.25">
      <c r="A40" s="5" t="s">
        <v>102</v>
      </c>
      <c r="B40" s="5" t="s">
        <v>103</v>
      </c>
      <c r="C40">
        <v>4.84</v>
      </c>
      <c r="D40">
        <v>4.33</v>
      </c>
      <c r="E40">
        <v>3.71</v>
      </c>
      <c r="F40">
        <v>3.68</v>
      </c>
      <c r="G40">
        <v>3.08</v>
      </c>
      <c r="H40">
        <v>1.18</v>
      </c>
      <c r="I40">
        <v>0.5</v>
      </c>
      <c r="J40">
        <v>0.37</v>
      </c>
      <c r="K40">
        <v>0.82</v>
      </c>
      <c r="L40">
        <v>0.77</v>
      </c>
      <c r="M40">
        <v>0.05</v>
      </c>
      <c r="N40">
        <v>0.67</v>
      </c>
      <c r="O40" t="s">
        <v>67</v>
      </c>
      <c r="P40" t="s">
        <v>67</v>
      </c>
    </row>
    <row r="41" spans="1:16" x14ac:dyDescent="0.25">
      <c r="A41" s="5" t="s">
        <v>104</v>
      </c>
      <c r="B41" s="5" t="s">
        <v>105</v>
      </c>
      <c r="C41">
        <v>3.9</v>
      </c>
      <c r="D41">
        <v>3.66</v>
      </c>
      <c r="E41">
        <v>3.1</v>
      </c>
      <c r="F41">
        <v>3</v>
      </c>
      <c r="G41">
        <v>2.61</v>
      </c>
      <c r="H41">
        <v>0.96</v>
      </c>
      <c r="I41">
        <v>0.51</v>
      </c>
      <c r="J41">
        <v>-0.13</v>
      </c>
      <c r="K41">
        <v>0.6</v>
      </c>
      <c r="L41">
        <v>0.53</v>
      </c>
      <c r="M41">
        <v>-0.06</v>
      </c>
      <c r="N41">
        <v>-0.05</v>
      </c>
      <c r="O41">
        <v>0.69</v>
      </c>
      <c r="P41">
        <v>0.69</v>
      </c>
    </row>
    <row r="42" spans="1:16" x14ac:dyDescent="0.25">
      <c r="A42" s="5" t="s">
        <v>106</v>
      </c>
      <c r="B42" s="5" t="s">
        <v>107</v>
      </c>
      <c r="C42">
        <v>3.9</v>
      </c>
      <c r="D42">
        <v>3.66</v>
      </c>
      <c r="E42">
        <v>3.1</v>
      </c>
      <c r="F42">
        <v>3</v>
      </c>
      <c r="G42">
        <v>2.61</v>
      </c>
      <c r="H42">
        <v>0.96</v>
      </c>
      <c r="I42">
        <v>0.51</v>
      </c>
      <c r="J42">
        <v>-0.13</v>
      </c>
      <c r="K42">
        <v>0.6</v>
      </c>
      <c r="L42">
        <v>0.53</v>
      </c>
      <c r="M42">
        <v>-0.06</v>
      </c>
      <c r="N42">
        <v>-0.05</v>
      </c>
      <c r="O42">
        <v>0.68</v>
      </c>
      <c r="P42">
        <v>0.68</v>
      </c>
    </row>
    <row r="43" spans="1:16" x14ac:dyDescent="0.25">
      <c r="A43" s="5" t="s">
        <v>108</v>
      </c>
      <c r="B43" s="5" t="s">
        <v>109</v>
      </c>
      <c r="C43" t="s">
        <v>67</v>
      </c>
      <c r="D43" t="s">
        <v>67</v>
      </c>
      <c r="E43" t="s">
        <v>67</v>
      </c>
      <c r="F43" t="s">
        <v>67</v>
      </c>
      <c r="G43" t="s">
        <v>67</v>
      </c>
      <c r="H43" t="s">
        <v>67</v>
      </c>
      <c r="I43" t="s">
        <v>67</v>
      </c>
      <c r="J43" t="s">
        <v>67</v>
      </c>
      <c r="K43" t="s">
        <v>67</v>
      </c>
      <c r="L43" t="s">
        <v>67</v>
      </c>
      <c r="M43" t="s">
        <v>67</v>
      </c>
      <c r="N43" t="s">
        <v>67</v>
      </c>
      <c r="O43" t="s">
        <v>67</v>
      </c>
      <c r="P43" t="s">
        <v>67</v>
      </c>
    </row>
    <row r="44" spans="1:16" x14ac:dyDescent="0.25">
      <c r="A44" s="5" t="s">
        <v>110</v>
      </c>
      <c r="B44" s="5" t="s">
        <v>111</v>
      </c>
      <c r="C44" t="s">
        <v>67</v>
      </c>
      <c r="D44" t="s">
        <v>67</v>
      </c>
      <c r="E44" t="s">
        <v>67</v>
      </c>
      <c r="F44" t="s">
        <v>67</v>
      </c>
      <c r="G44" t="s">
        <v>67</v>
      </c>
      <c r="H44" t="s">
        <v>67</v>
      </c>
      <c r="I44" t="s">
        <v>67</v>
      </c>
      <c r="J44" t="s">
        <v>67</v>
      </c>
      <c r="K44" t="s">
        <v>67</v>
      </c>
      <c r="L44" t="s">
        <v>67</v>
      </c>
      <c r="M44" t="s">
        <v>67</v>
      </c>
      <c r="N44" t="s">
        <v>67</v>
      </c>
      <c r="O44" t="s">
        <v>67</v>
      </c>
      <c r="P44" t="s">
        <v>67</v>
      </c>
    </row>
    <row r="45" spans="1:16" x14ac:dyDescent="0.25">
      <c r="A45" s="5" t="s">
        <v>124</v>
      </c>
      <c r="B45" s="5" t="s">
        <v>125</v>
      </c>
      <c r="C45">
        <v>51.93</v>
      </c>
      <c r="D45">
        <v>40.97</v>
      </c>
      <c r="E45">
        <v>31.46</v>
      </c>
      <c r="F45">
        <v>25.28</v>
      </c>
      <c r="G45">
        <v>22.44</v>
      </c>
      <c r="H45">
        <v>18.13</v>
      </c>
      <c r="I45">
        <v>16.32</v>
      </c>
      <c r="J45">
        <v>14.17</v>
      </c>
      <c r="K45">
        <v>13.62</v>
      </c>
      <c r="L45">
        <v>10.79</v>
      </c>
      <c r="M45">
        <v>8.2799999999999994</v>
      </c>
      <c r="N45">
        <v>8.64</v>
      </c>
      <c r="O45" t="s">
        <v>67</v>
      </c>
      <c r="P45" t="s">
        <v>67</v>
      </c>
    </row>
    <row r="46" spans="1:16" x14ac:dyDescent="0.25">
      <c r="A46" s="5" t="s">
        <v>112</v>
      </c>
      <c r="B46" s="5" t="s">
        <v>113</v>
      </c>
      <c r="C46">
        <v>27.48</v>
      </c>
      <c r="D46">
        <v>23.59</v>
      </c>
      <c r="E46">
        <v>13.33</v>
      </c>
      <c r="F46">
        <v>10.3</v>
      </c>
      <c r="G46">
        <v>8.4600000000000009</v>
      </c>
      <c r="H46">
        <v>6.23</v>
      </c>
      <c r="I46">
        <v>5.34</v>
      </c>
      <c r="J46">
        <v>4.8099999999999996</v>
      </c>
      <c r="K46">
        <v>5.0199999999999996</v>
      </c>
      <c r="L46">
        <v>4.37</v>
      </c>
      <c r="M46">
        <v>3.89</v>
      </c>
      <c r="N46">
        <v>3.72</v>
      </c>
      <c r="O46" t="s">
        <v>67</v>
      </c>
      <c r="P46" t="s">
        <v>67</v>
      </c>
    </row>
    <row r="47" spans="1:16" x14ac:dyDescent="0.25">
      <c r="A47" s="5" t="s">
        <v>114</v>
      </c>
      <c r="B47" s="5" t="s">
        <v>115</v>
      </c>
      <c r="C47">
        <v>7.12</v>
      </c>
      <c r="D47">
        <v>6.13</v>
      </c>
      <c r="E47">
        <v>1.34</v>
      </c>
      <c r="F47">
        <v>2.95</v>
      </c>
      <c r="G47">
        <v>4.3099999999999996</v>
      </c>
      <c r="H47">
        <v>1.36</v>
      </c>
      <c r="I47">
        <v>1.63</v>
      </c>
      <c r="J47">
        <v>1.26</v>
      </c>
      <c r="K47">
        <v>0.76</v>
      </c>
      <c r="L47">
        <v>1.61</v>
      </c>
      <c r="M47">
        <v>1.07</v>
      </c>
      <c r="N47">
        <v>0.56999999999999995</v>
      </c>
      <c r="O47" t="s">
        <v>67</v>
      </c>
      <c r="P47" t="s">
        <v>67</v>
      </c>
    </row>
    <row r="48" spans="1:16" x14ac:dyDescent="0.25">
      <c r="A48" s="5" t="s">
        <v>116</v>
      </c>
      <c r="B48" s="5" t="s">
        <v>117</v>
      </c>
      <c r="C48">
        <v>60.31</v>
      </c>
      <c r="D48">
        <v>47.07</v>
      </c>
      <c r="E48">
        <v>22.76</v>
      </c>
      <c r="F48">
        <v>18.100000000000001</v>
      </c>
      <c r="G48">
        <v>15.51</v>
      </c>
      <c r="H48">
        <v>12.98</v>
      </c>
      <c r="I48">
        <v>12.01</v>
      </c>
      <c r="J48">
        <v>11.41</v>
      </c>
      <c r="K48">
        <v>11.64</v>
      </c>
      <c r="L48">
        <v>10.84</v>
      </c>
      <c r="M48">
        <v>8.98</v>
      </c>
      <c r="N48">
        <v>9.34</v>
      </c>
      <c r="O48" t="s">
        <v>67</v>
      </c>
      <c r="P48" t="s">
        <v>67</v>
      </c>
    </row>
    <row r="49" spans="1:16" x14ac:dyDescent="0.25">
      <c r="A49" s="5" t="s">
        <v>118</v>
      </c>
      <c r="B49" s="5" t="s">
        <v>119</v>
      </c>
      <c r="C49">
        <v>1736</v>
      </c>
      <c r="D49">
        <v>1356</v>
      </c>
      <c r="E49">
        <v>917</v>
      </c>
      <c r="F49">
        <v>709</v>
      </c>
      <c r="G49">
        <v>569</v>
      </c>
      <c r="H49">
        <v>561</v>
      </c>
      <c r="I49">
        <v>562</v>
      </c>
      <c r="J49">
        <v>524</v>
      </c>
      <c r="K49">
        <v>478</v>
      </c>
      <c r="L49">
        <v>452</v>
      </c>
      <c r="M49">
        <v>441</v>
      </c>
      <c r="N49">
        <v>464</v>
      </c>
      <c r="O49">
        <v>368</v>
      </c>
      <c r="P49">
        <v>368</v>
      </c>
    </row>
    <row r="50" spans="1:16" x14ac:dyDescent="0.25">
      <c r="A50" s="5" t="s">
        <v>120</v>
      </c>
      <c r="B50" s="5" t="s">
        <v>121</v>
      </c>
      <c r="C50">
        <v>106.6</v>
      </c>
      <c r="D50">
        <v>81.7</v>
      </c>
      <c r="E50">
        <v>58.6</v>
      </c>
      <c r="F50">
        <v>46.4</v>
      </c>
      <c r="G50">
        <v>38.200000000000003</v>
      </c>
      <c r="H50">
        <v>35.299999999999997</v>
      </c>
      <c r="I50">
        <v>32.799999999999997</v>
      </c>
      <c r="J50">
        <v>29.9</v>
      </c>
      <c r="K50">
        <v>26.5</v>
      </c>
      <c r="L50">
        <v>24.6</v>
      </c>
      <c r="M50">
        <v>21.7</v>
      </c>
      <c r="N50">
        <v>20.2</v>
      </c>
      <c r="O50">
        <v>16.5</v>
      </c>
      <c r="P50">
        <v>16.5</v>
      </c>
    </row>
    <row r="51" spans="1:16" x14ac:dyDescent="0.25">
      <c r="A51" s="5" t="s">
        <v>122</v>
      </c>
      <c r="B51" s="5" t="s">
        <v>123</v>
      </c>
      <c r="C51">
        <v>61406</v>
      </c>
      <c r="D51">
        <v>60251</v>
      </c>
      <c r="E51">
        <v>63904</v>
      </c>
      <c r="F51">
        <v>65444</v>
      </c>
      <c r="G51">
        <v>67135</v>
      </c>
      <c r="H51">
        <v>62923</v>
      </c>
      <c r="I51">
        <v>58363</v>
      </c>
      <c r="J51">
        <v>57061</v>
      </c>
      <c r="K51">
        <v>55439</v>
      </c>
      <c r="L51">
        <v>54425</v>
      </c>
      <c r="M51">
        <v>49206</v>
      </c>
      <c r="N51">
        <v>43534</v>
      </c>
      <c r="O51">
        <v>44837</v>
      </c>
      <c r="P51">
        <v>44837</v>
      </c>
    </row>
    <row r="52" spans="1:16" x14ac:dyDescent="0.25">
      <c r="A52" s="5" t="s">
        <v>301</v>
      </c>
      <c r="B52" s="5" t="s">
        <v>302</v>
      </c>
      <c r="C52">
        <v>194264</v>
      </c>
      <c r="D52">
        <v>196134</v>
      </c>
      <c r="E52">
        <v>212492</v>
      </c>
      <c r="F52">
        <v>220925</v>
      </c>
      <c r="G52">
        <v>244257</v>
      </c>
      <c r="H52">
        <v>200223</v>
      </c>
      <c r="I52">
        <v>179819</v>
      </c>
      <c r="J52">
        <v>167468</v>
      </c>
      <c r="K52">
        <v>176540</v>
      </c>
      <c r="L52">
        <v>148035</v>
      </c>
      <c r="M52">
        <v>114454</v>
      </c>
      <c r="N52">
        <v>113532</v>
      </c>
      <c r="O52" t="s">
        <v>67</v>
      </c>
      <c r="P52" t="s">
        <v>67</v>
      </c>
    </row>
    <row r="53" spans="1:16" x14ac:dyDescent="0.25">
      <c r="A53" s="5" t="s">
        <v>126</v>
      </c>
      <c r="B53" s="5" t="s">
        <v>127</v>
      </c>
      <c r="C53">
        <v>104781</v>
      </c>
      <c r="D53">
        <v>103392</v>
      </c>
      <c r="E53">
        <v>111559</v>
      </c>
      <c r="F53">
        <v>120169</v>
      </c>
      <c r="G53">
        <v>126011</v>
      </c>
      <c r="H53">
        <v>100535</v>
      </c>
      <c r="I53">
        <v>88256</v>
      </c>
      <c r="J53">
        <v>85305</v>
      </c>
      <c r="K53">
        <v>93096</v>
      </c>
      <c r="L53">
        <v>89159</v>
      </c>
      <c r="M53">
        <v>72562</v>
      </c>
      <c r="N53">
        <v>73707</v>
      </c>
      <c r="O53" t="s">
        <v>67</v>
      </c>
      <c r="P53" t="s">
        <v>67</v>
      </c>
    </row>
    <row r="54" spans="1:16" x14ac:dyDescent="0.25">
      <c r="A54" s="5" t="s">
        <v>128</v>
      </c>
      <c r="B54" s="5" t="s">
        <v>129</v>
      </c>
      <c r="C54">
        <v>14055</v>
      </c>
      <c r="D54">
        <v>16593</v>
      </c>
      <c r="E54">
        <v>20065</v>
      </c>
      <c r="F54">
        <v>25388</v>
      </c>
      <c r="G54">
        <v>27944</v>
      </c>
      <c r="H54">
        <v>10517</v>
      </c>
      <c r="I54">
        <v>5516</v>
      </c>
      <c r="J54">
        <v>-1527</v>
      </c>
      <c r="K54">
        <v>7741</v>
      </c>
      <c r="L54">
        <v>7301</v>
      </c>
      <c r="M54">
        <v>-680.27</v>
      </c>
      <c r="N54">
        <v>-646.54999999999995</v>
      </c>
      <c r="O54" t="s">
        <v>67</v>
      </c>
      <c r="P54" t="s">
        <v>67</v>
      </c>
    </row>
    <row r="55" spans="1:16" x14ac:dyDescent="0.25">
      <c r="A55" s="5" t="s">
        <v>130</v>
      </c>
      <c r="B55" s="5" t="s">
        <v>131</v>
      </c>
      <c r="C55">
        <v>80.8</v>
      </c>
      <c r="D55">
        <v>40.5</v>
      </c>
      <c r="E55">
        <v>46.9</v>
      </c>
      <c r="F55">
        <v>23.7</v>
      </c>
      <c r="G55">
        <v>30.8</v>
      </c>
      <c r="H55">
        <v>12.7</v>
      </c>
      <c r="I55">
        <v>18.899999999999999</v>
      </c>
      <c r="J55" t="s">
        <v>67</v>
      </c>
      <c r="K55">
        <v>12</v>
      </c>
      <c r="L55">
        <v>17.8</v>
      </c>
      <c r="M55" t="s">
        <v>67</v>
      </c>
      <c r="N55" t="s">
        <v>67</v>
      </c>
      <c r="O55">
        <v>21.74</v>
      </c>
      <c r="P55">
        <v>21.74</v>
      </c>
    </row>
    <row r="56" spans="1:16" x14ac:dyDescent="0.25">
      <c r="A56" s="5" t="s">
        <v>132</v>
      </c>
      <c r="B56" s="5" t="s">
        <v>133</v>
      </c>
      <c r="C56">
        <v>6.07</v>
      </c>
      <c r="D56">
        <v>3.62</v>
      </c>
      <c r="E56">
        <v>4.62</v>
      </c>
      <c r="F56">
        <v>2.81</v>
      </c>
      <c r="G56">
        <v>3.59</v>
      </c>
      <c r="H56">
        <v>0.67</v>
      </c>
      <c r="I56">
        <v>0.59</v>
      </c>
      <c r="J56">
        <v>0.6</v>
      </c>
      <c r="K56">
        <v>0.53</v>
      </c>
      <c r="L56">
        <v>0.87</v>
      </c>
      <c r="M56">
        <v>1.03</v>
      </c>
      <c r="N56">
        <v>0.46</v>
      </c>
      <c r="O56" t="s">
        <v>67</v>
      </c>
      <c r="P56" t="s">
        <v>67</v>
      </c>
    </row>
    <row r="57" spans="1:16" x14ac:dyDescent="0.25">
      <c r="A57" s="5" t="s">
        <v>134</v>
      </c>
      <c r="B57" s="5" t="s">
        <v>135</v>
      </c>
      <c r="C57">
        <v>11.46</v>
      </c>
      <c r="D57">
        <v>6.28</v>
      </c>
      <c r="E57">
        <v>10.9</v>
      </c>
      <c r="F57">
        <v>6.9</v>
      </c>
      <c r="G57">
        <v>9.52</v>
      </c>
      <c r="H57">
        <v>1.95</v>
      </c>
      <c r="I57">
        <v>1.81</v>
      </c>
      <c r="J57">
        <v>1.77</v>
      </c>
      <c r="K57">
        <v>1.43</v>
      </c>
      <c r="L57">
        <v>2.15</v>
      </c>
      <c r="M57">
        <v>2.19</v>
      </c>
      <c r="N57">
        <v>1.08</v>
      </c>
      <c r="O57" t="s">
        <v>67</v>
      </c>
      <c r="P57" t="s">
        <v>67</v>
      </c>
    </row>
    <row r="58" spans="1:16" x14ac:dyDescent="0.25">
      <c r="A58" s="5" t="s">
        <v>136</v>
      </c>
      <c r="B58" s="5" t="s">
        <v>137</v>
      </c>
      <c r="C58">
        <v>44.27</v>
      </c>
      <c r="D58">
        <v>24.18</v>
      </c>
      <c r="E58">
        <v>108.49</v>
      </c>
      <c r="F58">
        <v>24.07</v>
      </c>
      <c r="G58">
        <v>18.68</v>
      </c>
      <c r="H58">
        <v>8.9600000000000009</v>
      </c>
      <c r="I58">
        <v>5.92</v>
      </c>
      <c r="J58">
        <v>6.75</v>
      </c>
      <c r="K58">
        <v>9.49</v>
      </c>
      <c r="L58">
        <v>5.83</v>
      </c>
      <c r="M58">
        <v>7.98</v>
      </c>
      <c r="N58">
        <v>6.99</v>
      </c>
      <c r="O58" t="s">
        <v>67</v>
      </c>
      <c r="P58" t="s">
        <v>67</v>
      </c>
    </row>
    <row r="59" spans="1:16" x14ac:dyDescent="0.25">
      <c r="A59" s="5" t="s">
        <v>138</v>
      </c>
      <c r="B59" s="5" t="s">
        <v>139</v>
      </c>
      <c r="C59" t="s">
        <v>67</v>
      </c>
      <c r="D59" t="s">
        <v>67</v>
      </c>
      <c r="E59" t="s">
        <v>67</v>
      </c>
      <c r="F59" t="s">
        <v>67</v>
      </c>
      <c r="G59" t="s">
        <v>67</v>
      </c>
      <c r="H59" t="s">
        <v>67</v>
      </c>
      <c r="I59" t="s">
        <v>67</v>
      </c>
      <c r="J59" t="s">
        <v>67</v>
      </c>
      <c r="K59" t="s">
        <v>67</v>
      </c>
      <c r="L59" t="s">
        <v>67</v>
      </c>
      <c r="M59" t="s">
        <v>67</v>
      </c>
      <c r="N59" t="s">
        <v>67</v>
      </c>
      <c r="O59" t="s">
        <v>67</v>
      </c>
      <c r="P59" t="s">
        <v>67</v>
      </c>
    </row>
    <row r="60" spans="1:16" x14ac:dyDescent="0.25">
      <c r="A60" s="5" t="s">
        <v>140</v>
      </c>
      <c r="B60" s="5" t="s">
        <v>141</v>
      </c>
      <c r="C60">
        <v>1.2</v>
      </c>
      <c r="D60">
        <v>2.5</v>
      </c>
      <c r="E60">
        <v>2.1</v>
      </c>
      <c r="F60">
        <v>4.2</v>
      </c>
      <c r="G60">
        <v>3.2</v>
      </c>
      <c r="H60">
        <v>7.9</v>
      </c>
      <c r="I60">
        <v>5.3</v>
      </c>
      <c r="J60">
        <v>-1.5</v>
      </c>
      <c r="K60">
        <v>8.3000000000000007</v>
      </c>
      <c r="L60">
        <v>5.6</v>
      </c>
      <c r="M60">
        <v>-0.7</v>
      </c>
      <c r="N60">
        <v>-1.2</v>
      </c>
      <c r="O60" t="s">
        <v>67</v>
      </c>
      <c r="P60" t="s">
        <v>67</v>
      </c>
    </row>
    <row r="61" spans="1:16" x14ac:dyDescent="0.25">
      <c r="A61" s="5" t="s">
        <v>142</v>
      </c>
      <c r="B61" s="5" t="s">
        <v>143</v>
      </c>
      <c r="C61">
        <v>13.68</v>
      </c>
      <c r="D61">
        <v>14.69</v>
      </c>
      <c r="E61">
        <v>22.28</v>
      </c>
      <c r="F61">
        <v>28.21</v>
      </c>
      <c r="G61">
        <v>30.34</v>
      </c>
      <c r="H61">
        <v>15.28</v>
      </c>
      <c r="I61">
        <v>9.3699999999999992</v>
      </c>
      <c r="J61">
        <v>-2.68</v>
      </c>
      <c r="K61">
        <v>11.9</v>
      </c>
      <c r="L61">
        <v>12.18</v>
      </c>
      <c r="M61">
        <v>-1.27</v>
      </c>
      <c r="N61">
        <v>-1.32</v>
      </c>
      <c r="O61" t="s">
        <v>67</v>
      </c>
      <c r="P61" t="s">
        <v>67</v>
      </c>
    </row>
    <row r="62" spans="1:16" x14ac:dyDescent="0.25">
      <c r="A62" s="5" t="s">
        <v>144</v>
      </c>
      <c r="B62" s="5" t="s">
        <v>145</v>
      </c>
      <c r="C62">
        <v>7.24</v>
      </c>
      <c r="D62">
        <v>8.4600000000000009</v>
      </c>
      <c r="E62">
        <v>9.44</v>
      </c>
      <c r="F62">
        <v>11.49</v>
      </c>
      <c r="G62">
        <v>11.44</v>
      </c>
      <c r="H62">
        <v>5.25</v>
      </c>
      <c r="I62">
        <v>3.07</v>
      </c>
      <c r="J62">
        <v>-0.91</v>
      </c>
      <c r="K62">
        <v>4.38</v>
      </c>
      <c r="L62">
        <v>4.93</v>
      </c>
      <c r="M62">
        <v>-0.59</v>
      </c>
      <c r="N62">
        <v>-0.56999999999999995</v>
      </c>
      <c r="O62" t="s">
        <v>67</v>
      </c>
      <c r="P62" t="s">
        <v>67</v>
      </c>
    </row>
    <row r="63" spans="1:16" x14ac:dyDescent="0.25">
      <c r="A63" s="5" t="s">
        <v>146</v>
      </c>
      <c r="B63" s="5" t="s">
        <v>147</v>
      </c>
      <c r="C63">
        <v>6.77</v>
      </c>
      <c r="D63">
        <v>7.92</v>
      </c>
      <c r="E63">
        <v>13.69</v>
      </c>
      <c r="F63">
        <v>16.59</v>
      </c>
      <c r="G63">
        <v>17.07</v>
      </c>
      <c r="H63">
        <v>8.33</v>
      </c>
      <c r="I63">
        <v>5.51</v>
      </c>
      <c r="J63">
        <v>0.28000000000000003</v>
      </c>
      <c r="K63">
        <v>6.8</v>
      </c>
      <c r="L63">
        <v>7.44</v>
      </c>
      <c r="M63">
        <v>1.46</v>
      </c>
      <c r="N63">
        <v>1.23</v>
      </c>
      <c r="O63" t="s">
        <v>67</v>
      </c>
      <c r="P63" t="s">
        <v>67</v>
      </c>
    </row>
    <row r="64" spans="1:16" x14ac:dyDescent="0.25">
      <c r="A64" s="5" t="s">
        <v>148</v>
      </c>
      <c r="B64" s="5" t="s">
        <v>148</v>
      </c>
      <c r="C64">
        <v>6.23</v>
      </c>
      <c r="D64">
        <v>7.36</v>
      </c>
      <c r="E64">
        <v>13.05</v>
      </c>
      <c r="F64">
        <v>16.059999999999999</v>
      </c>
      <c r="G64">
        <v>16.55</v>
      </c>
      <c r="H64">
        <v>7.34</v>
      </c>
      <c r="I64">
        <v>4.17</v>
      </c>
      <c r="J64">
        <v>-1.1299999999999999</v>
      </c>
      <c r="K64">
        <v>5.13</v>
      </c>
      <c r="L64">
        <v>4.91</v>
      </c>
      <c r="M64">
        <v>-0.55000000000000004</v>
      </c>
      <c r="N64">
        <v>-0.53</v>
      </c>
      <c r="O64" t="s">
        <v>67</v>
      </c>
      <c r="P64" t="s">
        <v>67</v>
      </c>
    </row>
    <row r="65" spans="1:16" x14ac:dyDescent="0.25">
      <c r="A65" s="5" t="s">
        <v>149</v>
      </c>
      <c r="B65" s="5" t="s">
        <v>150</v>
      </c>
      <c r="C65">
        <v>22.24</v>
      </c>
      <c r="D65">
        <v>27.68</v>
      </c>
      <c r="E65">
        <v>48.51</v>
      </c>
      <c r="F65">
        <v>51.03</v>
      </c>
      <c r="G65">
        <v>57.96</v>
      </c>
      <c r="H65">
        <v>51</v>
      </c>
      <c r="I65">
        <v>49.73</v>
      </c>
      <c r="J65">
        <v>49.93</v>
      </c>
      <c r="K65">
        <v>51.46</v>
      </c>
      <c r="L65">
        <v>44.79</v>
      </c>
      <c r="M65">
        <v>47.99</v>
      </c>
      <c r="N65">
        <v>48.6</v>
      </c>
      <c r="O65" t="s">
        <v>67</v>
      </c>
      <c r="P65" t="s">
        <v>67</v>
      </c>
    </row>
    <row r="66" spans="1:16" x14ac:dyDescent="0.25">
      <c r="A66" s="5" t="s">
        <v>151</v>
      </c>
      <c r="B66" s="5" t="s">
        <v>152</v>
      </c>
      <c r="C66">
        <v>45.56</v>
      </c>
      <c r="D66">
        <v>50.13</v>
      </c>
      <c r="E66">
        <v>58.58</v>
      </c>
      <c r="F66">
        <v>56.91</v>
      </c>
      <c r="G66">
        <v>54.53</v>
      </c>
      <c r="H66">
        <v>48.01</v>
      </c>
      <c r="I66">
        <v>44.49</v>
      </c>
      <c r="J66">
        <v>42.15</v>
      </c>
      <c r="K66">
        <v>43.13</v>
      </c>
      <c r="L66">
        <v>40.33</v>
      </c>
      <c r="M66">
        <v>43.25</v>
      </c>
      <c r="N66">
        <v>39.82</v>
      </c>
      <c r="O66" t="s">
        <v>67</v>
      </c>
      <c r="P66" t="s">
        <v>67</v>
      </c>
    </row>
    <row r="67" spans="1:16" x14ac:dyDescent="0.25">
      <c r="A67" s="5" t="s">
        <v>153</v>
      </c>
      <c r="B67" s="5" t="s">
        <v>154</v>
      </c>
      <c r="C67">
        <v>54.44</v>
      </c>
      <c r="D67">
        <v>49.87</v>
      </c>
      <c r="E67">
        <v>41.42</v>
      </c>
      <c r="F67">
        <v>43.09</v>
      </c>
      <c r="G67">
        <v>45.47</v>
      </c>
      <c r="H67">
        <v>51.99</v>
      </c>
      <c r="I67">
        <v>55.51</v>
      </c>
      <c r="J67">
        <v>57.85</v>
      </c>
      <c r="K67">
        <v>56.87</v>
      </c>
      <c r="L67">
        <v>59.67</v>
      </c>
      <c r="M67">
        <v>56.75</v>
      </c>
      <c r="N67">
        <v>60.18</v>
      </c>
      <c r="O67" t="s">
        <v>67</v>
      </c>
      <c r="P67" t="s">
        <v>67</v>
      </c>
    </row>
    <row r="68" spans="1:16" x14ac:dyDescent="0.25">
      <c r="A68" s="5" t="s">
        <v>155</v>
      </c>
      <c r="B68" s="5" t="s">
        <v>156</v>
      </c>
      <c r="C68">
        <v>119.51</v>
      </c>
      <c r="D68">
        <v>99.48</v>
      </c>
      <c r="E68">
        <v>70.7</v>
      </c>
      <c r="F68">
        <v>75.709999999999994</v>
      </c>
      <c r="G68">
        <v>83.4</v>
      </c>
      <c r="H68">
        <v>108.29</v>
      </c>
      <c r="I68">
        <v>124.77</v>
      </c>
      <c r="J68">
        <v>137.25</v>
      </c>
      <c r="K68">
        <v>131.83000000000001</v>
      </c>
      <c r="L68">
        <v>147.97</v>
      </c>
      <c r="M68">
        <v>131.22</v>
      </c>
      <c r="N68">
        <v>151.1</v>
      </c>
      <c r="O68" t="s">
        <v>67</v>
      </c>
      <c r="P68" t="s">
        <v>67</v>
      </c>
    </row>
    <row r="69" spans="1:16" x14ac:dyDescent="0.25">
      <c r="A69" s="5" t="s">
        <v>303</v>
      </c>
      <c r="B69" s="5" t="s">
        <v>304</v>
      </c>
      <c r="C69">
        <v>53.94</v>
      </c>
      <c r="D69">
        <v>52.71</v>
      </c>
      <c r="E69">
        <v>52.49</v>
      </c>
      <c r="F69">
        <v>54.41</v>
      </c>
      <c r="G69">
        <v>51.58</v>
      </c>
      <c r="H69">
        <v>50.22</v>
      </c>
      <c r="I69">
        <v>49.06</v>
      </c>
      <c r="J69">
        <v>50.91</v>
      </c>
      <c r="K69">
        <v>52.73</v>
      </c>
      <c r="L69">
        <v>60.24</v>
      </c>
      <c r="M69">
        <v>63.37</v>
      </c>
      <c r="N69">
        <v>64.900000000000006</v>
      </c>
      <c r="O69" t="s">
        <v>67</v>
      </c>
    </row>
    <row r="70" spans="1:16" x14ac:dyDescent="0.25">
      <c r="A70" s="5" t="s">
        <v>157</v>
      </c>
      <c r="B70" s="5" t="s">
        <v>158</v>
      </c>
      <c r="C70">
        <v>22.24</v>
      </c>
      <c r="D70">
        <v>27.68</v>
      </c>
      <c r="E70">
        <v>48.51</v>
      </c>
      <c r="F70">
        <v>51.03</v>
      </c>
      <c r="G70">
        <v>57.96</v>
      </c>
      <c r="H70">
        <v>51</v>
      </c>
      <c r="I70">
        <v>49.73</v>
      </c>
      <c r="J70">
        <v>49.93</v>
      </c>
      <c r="K70">
        <v>51.46</v>
      </c>
      <c r="L70">
        <v>44.79</v>
      </c>
      <c r="M70">
        <v>47.99</v>
      </c>
      <c r="N70">
        <v>48.6</v>
      </c>
      <c r="O70" t="s">
        <v>67</v>
      </c>
    </row>
    <row r="71" spans="1:16" x14ac:dyDescent="0.25">
      <c r="A71" s="5" t="s">
        <v>159</v>
      </c>
      <c r="B71" s="5" t="s">
        <v>160</v>
      </c>
      <c r="C71">
        <v>7.24</v>
      </c>
      <c r="D71">
        <v>8.4600000000000009</v>
      </c>
      <c r="E71">
        <v>9.44</v>
      </c>
      <c r="F71">
        <v>11.49</v>
      </c>
      <c r="G71">
        <v>11.44</v>
      </c>
      <c r="H71">
        <v>5.25</v>
      </c>
      <c r="I71">
        <v>3.07</v>
      </c>
      <c r="J71">
        <v>-0.91</v>
      </c>
      <c r="K71">
        <v>4.38</v>
      </c>
      <c r="L71">
        <v>4.93</v>
      </c>
      <c r="M71">
        <v>-0.59</v>
      </c>
      <c r="N71">
        <v>-0.56999999999999995</v>
      </c>
      <c r="O71" t="s">
        <v>67</v>
      </c>
    </row>
    <row r="72" spans="1:16" x14ac:dyDescent="0.25">
      <c r="A72" s="5" t="s">
        <v>161</v>
      </c>
      <c r="B72" s="5" t="s">
        <v>162</v>
      </c>
      <c r="C72">
        <v>9.7899999999999991</v>
      </c>
      <c r="D72">
        <v>11.02</v>
      </c>
      <c r="E72">
        <v>11.95</v>
      </c>
      <c r="F72">
        <v>14.81</v>
      </c>
      <c r="G72">
        <v>13.88</v>
      </c>
      <c r="H72">
        <v>7.03</v>
      </c>
      <c r="I72">
        <v>3.96</v>
      </c>
      <c r="J72">
        <v>3.64</v>
      </c>
      <c r="K72">
        <v>6.99</v>
      </c>
      <c r="L72">
        <v>9.57</v>
      </c>
      <c r="M72">
        <v>2.38</v>
      </c>
      <c r="N72">
        <v>9.49</v>
      </c>
      <c r="O72" t="s">
        <v>67</v>
      </c>
    </row>
    <row r="73" spans="1:16" x14ac:dyDescent="0.25">
      <c r="A73" s="5" t="s">
        <v>163</v>
      </c>
      <c r="B73" s="5" t="s">
        <v>164</v>
      </c>
      <c r="C73">
        <v>86.11</v>
      </c>
      <c r="D73">
        <v>87.04</v>
      </c>
      <c r="E73">
        <v>138.22999999999999</v>
      </c>
      <c r="F73">
        <v>139.69999999999999</v>
      </c>
      <c r="G73">
        <v>144.63999999999999</v>
      </c>
      <c r="H73">
        <v>139.68</v>
      </c>
      <c r="I73">
        <v>135.88999999999999</v>
      </c>
      <c r="J73">
        <v>124.19</v>
      </c>
      <c r="K73">
        <v>117.06</v>
      </c>
      <c r="L73">
        <v>99.55</v>
      </c>
      <c r="M73">
        <v>92.15</v>
      </c>
      <c r="N73">
        <v>92.46</v>
      </c>
      <c r="O73" t="s">
        <v>67</v>
      </c>
    </row>
    <row r="74" spans="1:16" x14ac:dyDescent="0.25">
      <c r="A74" s="5" t="s">
        <v>165</v>
      </c>
      <c r="B74" s="5" t="s">
        <v>166</v>
      </c>
      <c r="C74">
        <v>77.760000000000005</v>
      </c>
      <c r="D74">
        <v>72.319999999999993</v>
      </c>
      <c r="E74">
        <v>51.49</v>
      </c>
      <c r="F74">
        <v>48.97</v>
      </c>
      <c r="G74">
        <v>42.04</v>
      </c>
      <c r="H74">
        <v>49</v>
      </c>
      <c r="I74">
        <v>50.27</v>
      </c>
      <c r="J74">
        <v>50.07</v>
      </c>
      <c r="K74">
        <v>48.54</v>
      </c>
      <c r="L74">
        <v>55.21</v>
      </c>
      <c r="M74">
        <v>52.01</v>
      </c>
      <c r="N74">
        <v>51.4</v>
      </c>
      <c r="O74" t="s">
        <v>67</v>
      </c>
    </row>
    <row r="75" spans="1:16" x14ac:dyDescent="0.25">
      <c r="A75" s="5" t="s">
        <v>167</v>
      </c>
      <c r="B75" s="5" t="s">
        <v>168</v>
      </c>
      <c r="C75">
        <v>6.23</v>
      </c>
      <c r="D75">
        <v>7.36</v>
      </c>
      <c r="E75">
        <v>13.05</v>
      </c>
      <c r="F75">
        <v>16.059999999999999</v>
      </c>
      <c r="G75">
        <v>16.55</v>
      </c>
      <c r="H75">
        <v>7.34</v>
      </c>
      <c r="I75">
        <v>4.17</v>
      </c>
      <c r="J75">
        <v>-1.1299999999999999</v>
      </c>
      <c r="K75">
        <v>5.13</v>
      </c>
      <c r="L75">
        <v>4.91</v>
      </c>
      <c r="M75">
        <v>-0.55000000000000004</v>
      </c>
      <c r="N75">
        <v>-0.53</v>
      </c>
      <c r="O75" t="s">
        <v>67</v>
      </c>
    </row>
    <row r="76" spans="1:16" x14ac:dyDescent="0.25">
      <c r="A76" s="5" t="s">
        <v>169</v>
      </c>
      <c r="B76" s="5" t="s">
        <v>170</v>
      </c>
      <c r="C76">
        <v>10.65</v>
      </c>
      <c r="D76">
        <v>12.03</v>
      </c>
      <c r="E76">
        <v>22.53</v>
      </c>
      <c r="F76">
        <v>30.81</v>
      </c>
      <c r="G76">
        <v>31.28</v>
      </c>
      <c r="H76">
        <v>15.46</v>
      </c>
      <c r="I76">
        <v>8.77</v>
      </c>
      <c r="J76">
        <v>7.17</v>
      </c>
      <c r="K76">
        <v>14.22</v>
      </c>
      <c r="L76">
        <v>13.33</v>
      </c>
      <c r="M76">
        <v>2.89</v>
      </c>
      <c r="N76">
        <v>10.89</v>
      </c>
      <c r="O76" t="s">
        <v>67</v>
      </c>
    </row>
    <row r="77" spans="1:16" x14ac:dyDescent="0.25">
      <c r="A77" s="5" t="s">
        <v>171</v>
      </c>
      <c r="B77" s="5" t="s">
        <v>172</v>
      </c>
      <c r="C77">
        <v>58.59</v>
      </c>
      <c r="D77">
        <v>69.319999999999993</v>
      </c>
      <c r="E77">
        <v>113.77</v>
      </c>
      <c r="F77">
        <v>116.21</v>
      </c>
      <c r="G77">
        <v>129.69999999999999</v>
      </c>
      <c r="H77">
        <v>97.97</v>
      </c>
      <c r="I77">
        <v>88.5</v>
      </c>
      <c r="J77">
        <v>84.18</v>
      </c>
      <c r="K77">
        <v>88.86</v>
      </c>
      <c r="L77">
        <v>73.05</v>
      </c>
      <c r="M77">
        <v>83.16</v>
      </c>
      <c r="N77">
        <v>77.47</v>
      </c>
      <c r="O77" t="s">
        <v>67</v>
      </c>
    </row>
    <row r="78" spans="1:16" x14ac:dyDescent="0.25">
      <c r="A78" s="5" t="s">
        <v>173</v>
      </c>
      <c r="B78" s="5" t="s">
        <v>174</v>
      </c>
      <c r="C78">
        <v>106.48</v>
      </c>
      <c r="D78">
        <v>136.44999999999999</v>
      </c>
      <c r="E78">
        <v>181.91</v>
      </c>
      <c r="F78">
        <v>155.43</v>
      </c>
      <c r="G78">
        <v>161.91999999999999</v>
      </c>
      <c r="H78">
        <v>139.93</v>
      </c>
      <c r="I78">
        <v>128.47</v>
      </c>
      <c r="J78">
        <v>135.25</v>
      </c>
      <c r="K78">
        <v>121.24</v>
      </c>
      <c r="L78">
        <v>156.77000000000001</v>
      </c>
      <c r="M78">
        <v>197.74</v>
      </c>
      <c r="N78">
        <v>249.55</v>
      </c>
      <c r="O78" t="s">
        <v>67</v>
      </c>
    </row>
    <row r="79" spans="1:16" x14ac:dyDescent="0.25">
      <c r="A79" s="5" t="s">
        <v>175</v>
      </c>
      <c r="B79" s="5" t="s">
        <v>176</v>
      </c>
      <c r="C79">
        <v>287.31230000000011</v>
      </c>
      <c r="D79">
        <v>156.9282</v>
      </c>
      <c r="E79">
        <v>672.63800000000003</v>
      </c>
      <c r="F79">
        <v>149.23400000000001</v>
      </c>
      <c r="G79">
        <v>115.816</v>
      </c>
      <c r="H79">
        <v>55.552000000000007</v>
      </c>
      <c r="I79">
        <v>36.704000000000001</v>
      </c>
      <c r="J79">
        <v>41.85</v>
      </c>
      <c r="K79">
        <v>58.838000000000001</v>
      </c>
      <c r="L79">
        <v>36.146000000000001</v>
      </c>
      <c r="M79">
        <v>48.677999999999997</v>
      </c>
      <c r="N79">
        <v>42.639000000000003</v>
      </c>
      <c r="O79" t="s">
        <v>67</v>
      </c>
    </row>
    <row r="80" spans="1:16" x14ac:dyDescent="0.25">
      <c r="A80" s="5" t="s">
        <v>177</v>
      </c>
      <c r="B80" s="5" t="s">
        <v>178</v>
      </c>
      <c r="C80">
        <v>0</v>
      </c>
      <c r="D80">
        <v>-0.28999999999999998</v>
      </c>
      <c r="E80">
        <v>0</v>
      </c>
      <c r="F80">
        <v>0</v>
      </c>
      <c r="G80">
        <v>0</v>
      </c>
      <c r="H80">
        <v>0</v>
      </c>
      <c r="I80">
        <v>0</v>
      </c>
      <c r="J80">
        <v>0</v>
      </c>
      <c r="K80">
        <v>0</v>
      </c>
      <c r="L80">
        <v>-0.10000000000000051</v>
      </c>
      <c r="M80">
        <v>0</v>
      </c>
      <c r="N80" t="s">
        <v>67</v>
      </c>
      <c r="O80" t="s">
        <v>67</v>
      </c>
    </row>
    <row r="81" spans="1:15" x14ac:dyDescent="0.25">
      <c r="A81" s="5" t="s">
        <v>179</v>
      </c>
      <c r="B81" s="5" t="s">
        <v>180</v>
      </c>
      <c r="C81">
        <v>26.77</v>
      </c>
      <c r="D81">
        <v>36.479999999999997</v>
      </c>
      <c r="E81">
        <v>24.46</v>
      </c>
      <c r="F81">
        <v>12.66</v>
      </c>
      <c r="G81">
        <v>23.78</v>
      </c>
      <c r="H81">
        <v>11.08</v>
      </c>
      <c r="I81">
        <v>15.15</v>
      </c>
      <c r="J81">
        <v>4.03</v>
      </c>
      <c r="K81">
        <v>26.16</v>
      </c>
      <c r="L81">
        <v>32.479999999999997</v>
      </c>
      <c r="M81">
        <v>-4.17</v>
      </c>
      <c r="N81" t="s">
        <v>67</v>
      </c>
      <c r="O81" t="s">
        <v>67</v>
      </c>
    </row>
    <row r="82" spans="1:15" x14ac:dyDescent="0.25">
      <c r="A82" s="5" t="s">
        <v>181</v>
      </c>
      <c r="B82" s="5" t="s">
        <v>182</v>
      </c>
      <c r="C82">
        <v>29.24</v>
      </c>
      <c r="D82">
        <v>24.53</v>
      </c>
      <c r="E82">
        <v>20.3</v>
      </c>
      <c r="F82">
        <v>15.84</v>
      </c>
      <c r="G82">
        <v>16.670000000000002</v>
      </c>
      <c r="H82">
        <v>10.09</v>
      </c>
      <c r="I82">
        <v>15.11</v>
      </c>
      <c r="J82">
        <v>20.89</v>
      </c>
      <c r="K82">
        <v>18.16</v>
      </c>
      <c r="L82" t="s">
        <v>67</v>
      </c>
      <c r="M82" t="s">
        <v>67</v>
      </c>
      <c r="N82" t="s">
        <v>67</v>
      </c>
      <c r="O82" t="s">
        <v>67</v>
      </c>
    </row>
    <row r="83" spans="1:15" x14ac:dyDescent="0.25">
      <c r="A83" s="5" t="s">
        <v>183</v>
      </c>
      <c r="B83" s="5" t="s">
        <v>184</v>
      </c>
      <c r="C83">
        <v>24.83</v>
      </c>
      <c r="D83">
        <v>21.69</v>
      </c>
      <c r="E83">
        <v>17.43</v>
      </c>
      <c r="F83">
        <v>13.34</v>
      </c>
      <c r="G83">
        <v>16.04</v>
      </c>
      <c r="H83">
        <v>17.78</v>
      </c>
      <c r="I83">
        <v>14.73</v>
      </c>
      <c r="J83" t="s">
        <v>67</v>
      </c>
      <c r="K83" t="s">
        <v>67</v>
      </c>
      <c r="L83" t="s">
        <v>67</v>
      </c>
      <c r="M83" t="s">
        <v>67</v>
      </c>
      <c r="N83" t="s">
        <v>67</v>
      </c>
      <c r="O83" t="s">
        <v>67</v>
      </c>
    </row>
    <row r="84" spans="1:15" x14ac:dyDescent="0.25">
      <c r="A84" s="5" t="s">
        <v>185</v>
      </c>
      <c r="B84" s="5" t="s">
        <v>186</v>
      </c>
      <c r="C84">
        <v>21.3</v>
      </c>
      <c r="D84">
        <v>18.21</v>
      </c>
      <c r="E84" t="s">
        <v>67</v>
      </c>
      <c r="F84" t="s">
        <v>67</v>
      </c>
      <c r="G84" t="s">
        <v>67</v>
      </c>
      <c r="H84" t="s">
        <v>67</v>
      </c>
      <c r="I84" t="s">
        <v>67</v>
      </c>
      <c r="J84" t="s">
        <v>67</v>
      </c>
      <c r="K84" t="s">
        <v>67</v>
      </c>
      <c r="L84" t="s">
        <v>67</v>
      </c>
      <c r="M84" t="s">
        <v>67</v>
      </c>
      <c r="N84" t="s">
        <v>67</v>
      </c>
      <c r="O84" t="s">
        <v>67</v>
      </c>
    </row>
    <row r="85" spans="1:15" x14ac:dyDescent="0.25">
      <c r="A85" s="5" t="s">
        <v>187</v>
      </c>
      <c r="B85" s="5" t="s">
        <v>188</v>
      </c>
      <c r="C85">
        <v>8.44</v>
      </c>
      <c r="D85">
        <v>22.28</v>
      </c>
      <c r="E85">
        <v>2.2200000000000002</v>
      </c>
      <c r="F85">
        <v>13.21</v>
      </c>
      <c r="G85">
        <v>169.49</v>
      </c>
      <c r="H85">
        <v>90.32</v>
      </c>
      <c r="I85">
        <v>-487.5</v>
      </c>
      <c r="J85">
        <v>-121.62</v>
      </c>
      <c r="K85">
        <v>12.12</v>
      </c>
      <c r="L85">
        <v>-1200</v>
      </c>
      <c r="M85" t="s">
        <v>67</v>
      </c>
      <c r="N85" t="s">
        <v>67</v>
      </c>
      <c r="O85" t="s">
        <v>67</v>
      </c>
    </row>
    <row r="86" spans="1:15" x14ac:dyDescent="0.25">
      <c r="A86" s="5" t="s">
        <v>189</v>
      </c>
      <c r="B86" s="5" t="s">
        <v>190</v>
      </c>
      <c r="C86">
        <v>10.98</v>
      </c>
      <c r="D86">
        <v>12.57</v>
      </c>
      <c r="E86">
        <v>61.64</v>
      </c>
      <c r="F86">
        <v>91.01</v>
      </c>
      <c r="G86">
        <v>-75.900000000000006</v>
      </c>
      <c r="H86">
        <v>-172.93</v>
      </c>
      <c r="I86">
        <v>-199</v>
      </c>
      <c r="J86">
        <v>-436.5</v>
      </c>
      <c r="K86">
        <v>-395.96</v>
      </c>
      <c r="L86" t="s">
        <v>67</v>
      </c>
      <c r="M86" t="s">
        <v>67</v>
      </c>
      <c r="N86" t="s">
        <v>67</v>
      </c>
      <c r="O86" t="s">
        <v>67</v>
      </c>
    </row>
    <row r="87" spans="1:15" x14ac:dyDescent="0.25">
      <c r="A87" s="5" t="s">
        <v>191</v>
      </c>
      <c r="B87" s="5" t="s">
        <v>192</v>
      </c>
      <c r="C87">
        <v>43.13</v>
      </c>
      <c r="D87">
        <v>59.5</v>
      </c>
      <c r="E87">
        <v>-42.45</v>
      </c>
      <c r="F87">
        <v>-67.22</v>
      </c>
      <c r="G87">
        <v>-67.44</v>
      </c>
      <c r="H87">
        <v>-341.34</v>
      </c>
      <c r="I87">
        <v>-359.4</v>
      </c>
      <c r="J87" t="s">
        <v>67</v>
      </c>
      <c r="K87" t="s">
        <v>67</v>
      </c>
      <c r="L87" t="s">
        <v>67</v>
      </c>
      <c r="M87" t="s">
        <v>67</v>
      </c>
      <c r="N87" t="s">
        <v>67</v>
      </c>
      <c r="O87" t="s">
        <v>67</v>
      </c>
    </row>
    <row r="88" spans="1:15" x14ac:dyDescent="0.25">
      <c r="A88" s="5" t="s">
        <v>193</v>
      </c>
      <c r="B88" s="5" t="s">
        <v>194</v>
      </c>
      <c r="C88">
        <v>-149.1</v>
      </c>
      <c r="D88">
        <v>-149.94999999999999</v>
      </c>
      <c r="E88" t="s">
        <v>67</v>
      </c>
      <c r="F88" t="s">
        <v>67</v>
      </c>
      <c r="G88" t="s">
        <v>67</v>
      </c>
      <c r="H88" t="s">
        <v>67</v>
      </c>
      <c r="I88" t="s">
        <v>67</v>
      </c>
      <c r="J88" t="s">
        <v>67</v>
      </c>
      <c r="K88" t="s">
        <v>67</v>
      </c>
      <c r="L88" t="s">
        <v>67</v>
      </c>
      <c r="M88" t="s">
        <v>67</v>
      </c>
      <c r="N88" t="s">
        <v>67</v>
      </c>
      <c r="O88" t="s">
        <v>67</v>
      </c>
    </row>
    <row r="89" spans="1:15" x14ac:dyDescent="0.25">
      <c r="A89" s="5" t="s">
        <v>195</v>
      </c>
      <c r="B89" s="5" t="s">
        <v>196</v>
      </c>
      <c r="C89">
        <v>1.87</v>
      </c>
      <c r="D89">
        <v>0.68</v>
      </c>
      <c r="E89">
        <v>-1.1000000000000001</v>
      </c>
      <c r="F89">
        <v>-0.35</v>
      </c>
      <c r="G89">
        <v>-0.46</v>
      </c>
      <c r="H89">
        <v>-0.04</v>
      </c>
      <c r="I89">
        <v>-0.05</v>
      </c>
      <c r="J89" t="s">
        <v>67</v>
      </c>
      <c r="K89" t="s">
        <v>67</v>
      </c>
      <c r="L89" t="s">
        <v>67</v>
      </c>
      <c r="M89" t="s">
        <v>67</v>
      </c>
      <c r="N89" t="s">
        <v>67</v>
      </c>
      <c r="O89" t="s">
        <v>67</v>
      </c>
    </row>
    <row r="90" spans="1:15" x14ac:dyDescent="0.25">
      <c r="A90" s="5" t="s">
        <v>197</v>
      </c>
      <c r="B90" s="5" t="s">
        <v>198</v>
      </c>
      <c r="C90">
        <v>12.63</v>
      </c>
      <c r="D90">
        <v>25.75</v>
      </c>
      <c r="E90">
        <v>0.43</v>
      </c>
      <c r="F90">
        <v>20.21</v>
      </c>
      <c r="G90">
        <v>144.30000000000001</v>
      </c>
      <c r="H90">
        <v>97.5</v>
      </c>
      <c r="I90">
        <v>25</v>
      </c>
      <c r="J90">
        <v>-45.76</v>
      </c>
      <c r="K90">
        <v>-7.81</v>
      </c>
      <c r="L90">
        <v>433.33</v>
      </c>
      <c r="M90">
        <v>-76</v>
      </c>
      <c r="N90" t="s">
        <v>67</v>
      </c>
      <c r="O90" t="s">
        <v>67</v>
      </c>
    </row>
    <row r="91" spans="1:15" x14ac:dyDescent="0.25">
      <c r="A91" s="5" t="s">
        <v>199</v>
      </c>
      <c r="B91" s="5" t="s">
        <v>200</v>
      </c>
      <c r="C91">
        <v>12.94</v>
      </c>
      <c r="D91">
        <v>15.46</v>
      </c>
      <c r="E91">
        <v>54.98</v>
      </c>
      <c r="F91">
        <v>87.34</v>
      </c>
      <c r="G91">
        <v>88.93</v>
      </c>
      <c r="H91">
        <v>25.58</v>
      </c>
      <c r="I91">
        <v>-9.52</v>
      </c>
      <c r="J91">
        <v>126.59</v>
      </c>
      <c r="K91">
        <v>116.51</v>
      </c>
      <c r="L91" t="s">
        <v>67</v>
      </c>
      <c r="M91" t="s">
        <v>67</v>
      </c>
      <c r="N91" t="s">
        <v>67</v>
      </c>
      <c r="O91" t="s">
        <v>67</v>
      </c>
    </row>
    <row r="92" spans="1:15" x14ac:dyDescent="0.25">
      <c r="A92" s="5" t="s">
        <v>201</v>
      </c>
      <c r="B92" s="5" t="s">
        <v>202</v>
      </c>
      <c r="C92">
        <v>40.659999999999997</v>
      </c>
      <c r="D92">
        <v>57.64</v>
      </c>
      <c r="E92">
        <v>57.49</v>
      </c>
      <c r="F92">
        <v>48.25</v>
      </c>
      <c r="G92">
        <v>42.65</v>
      </c>
      <c r="H92">
        <v>100.45</v>
      </c>
      <c r="I92">
        <v>65.75</v>
      </c>
      <c r="J92" t="s">
        <v>67</v>
      </c>
      <c r="K92" t="s">
        <v>67</v>
      </c>
      <c r="L92" t="s">
        <v>67</v>
      </c>
      <c r="M92" t="s">
        <v>67</v>
      </c>
      <c r="N92" t="s">
        <v>67</v>
      </c>
      <c r="O92" t="s">
        <v>67</v>
      </c>
    </row>
    <row r="93" spans="1:15" x14ac:dyDescent="0.25">
      <c r="A93" s="5" t="s">
        <v>203</v>
      </c>
      <c r="B93" s="5" t="s">
        <v>204</v>
      </c>
      <c r="C93">
        <v>70.56</v>
      </c>
      <c r="D93">
        <v>61.7</v>
      </c>
      <c r="E93" t="s">
        <v>67</v>
      </c>
      <c r="F93" t="s">
        <v>67</v>
      </c>
      <c r="G93" t="s">
        <v>67</v>
      </c>
      <c r="H93" t="s">
        <v>67</v>
      </c>
      <c r="I93" t="s">
        <v>67</v>
      </c>
      <c r="J93" t="s">
        <v>67</v>
      </c>
      <c r="K93" t="s">
        <v>67</v>
      </c>
      <c r="L93" t="s">
        <v>67</v>
      </c>
      <c r="M93" t="s">
        <v>67</v>
      </c>
      <c r="N93" t="s">
        <v>67</v>
      </c>
      <c r="O93" t="s">
        <v>67</v>
      </c>
    </row>
    <row r="94" spans="1:15" x14ac:dyDescent="0.25">
      <c r="A94" s="5" t="s">
        <v>205</v>
      </c>
      <c r="B94" s="5" t="s">
        <v>206</v>
      </c>
      <c r="C94">
        <v>83.09</v>
      </c>
      <c r="D94">
        <v>-77.709999999999994</v>
      </c>
      <c r="E94">
        <v>350.73</v>
      </c>
      <c r="F94">
        <v>28.85</v>
      </c>
      <c r="G94">
        <v>108.48</v>
      </c>
      <c r="H94">
        <v>51.35</v>
      </c>
      <c r="I94">
        <v>-12.3</v>
      </c>
      <c r="J94">
        <v>-28.87</v>
      </c>
      <c r="K94">
        <v>62.78</v>
      </c>
      <c r="L94">
        <v>-26.94</v>
      </c>
      <c r="M94">
        <v>14.16</v>
      </c>
      <c r="N94" t="s">
        <v>67</v>
      </c>
      <c r="O94" t="s">
        <v>67</v>
      </c>
    </row>
    <row r="95" spans="1:15" x14ac:dyDescent="0.25">
      <c r="A95" s="5" t="s">
        <v>207</v>
      </c>
      <c r="B95" s="5" t="s">
        <v>208</v>
      </c>
      <c r="C95">
        <v>118.7</v>
      </c>
      <c r="D95">
        <v>100.62</v>
      </c>
      <c r="E95">
        <v>162.69</v>
      </c>
      <c r="F95">
        <v>62.89</v>
      </c>
      <c r="G95">
        <v>49.18</v>
      </c>
      <c r="H95">
        <v>3.39</v>
      </c>
      <c r="I95">
        <v>7.2</v>
      </c>
      <c r="J95">
        <v>2.3199999999999998</v>
      </c>
      <c r="K95">
        <v>16.670000000000002</v>
      </c>
      <c r="L95" t="s">
        <v>67</v>
      </c>
      <c r="M95" t="s">
        <v>67</v>
      </c>
      <c r="N95" t="s">
        <v>67</v>
      </c>
      <c r="O95" t="s">
        <v>67</v>
      </c>
    </row>
    <row r="96" spans="1:15" x14ac:dyDescent="0.25">
      <c r="A96" s="5" t="s">
        <v>209</v>
      </c>
      <c r="B96" s="5" t="s">
        <v>210</v>
      </c>
      <c r="C96">
        <v>98.69</v>
      </c>
      <c r="D96">
        <v>92.34</v>
      </c>
      <c r="E96">
        <v>105.42</v>
      </c>
      <c r="F96">
        <v>29.5</v>
      </c>
      <c r="G96">
        <v>36.29</v>
      </c>
      <c r="H96">
        <v>9.1999999999999993</v>
      </c>
      <c r="I96">
        <v>1.77</v>
      </c>
      <c r="J96" t="s">
        <v>67</v>
      </c>
      <c r="K96" t="s">
        <v>67</v>
      </c>
      <c r="L96" t="s">
        <v>67</v>
      </c>
      <c r="M96" t="s">
        <v>67</v>
      </c>
      <c r="N96" t="s">
        <v>67</v>
      </c>
      <c r="O96" t="s">
        <v>67</v>
      </c>
    </row>
    <row r="97" spans="1:16" x14ac:dyDescent="0.25">
      <c r="A97" s="5" t="s">
        <v>211</v>
      </c>
      <c r="B97" s="5" t="s">
        <v>212</v>
      </c>
      <c r="C97">
        <v>53.95</v>
      </c>
      <c r="D97">
        <v>47.05</v>
      </c>
      <c r="E97" t="s">
        <v>67</v>
      </c>
      <c r="F97" t="s">
        <v>67</v>
      </c>
      <c r="G97" t="s">
        <v>67</v>
      </c>
      <c r="H97" t="s">
        <v>67</v>
      </c>
      <c r="I97" t="s">
        <v>67</v>
      </c>
      <c r="J97" t="s">
        <v>67</v>
      </c>
      <c r="K97" t="s">
        <v>67</v>
      </c>
      <c r="L97" t="s">
        <v>67</v>
      </c>
      <c r="M97" t="s">
        <v>67</v>
      </c>
      <c r="N97" t="s">
        <v>67</v>
      </c>
      <c r="O97" t="s">
        <v>67</v>
      </c>
    </row>
    <row r="98" spans="1:16" x14ac:dyDescent="0.25">
      <c r="A98" s="5" t="s">
        <v>213</v>
      </c>
      <c r="B98" s="5" t="s">
        <v>214</v>
      </c>
      <c r="C98">
        <v>5.3</v>
      </c>
      <c r="D98">
        <v>22.6</v>
      </c>
      <c r="E98">
        <v>30.8</v>
      </c>
      <c r="F98">
        <v>20.399999999999999</v>
      </c>
      <c r="G98">
        <v>21.3</v>
      </c>
      <c r="H98">
        <v>11.7</v>
      </c>
      <c r="I98">
        <v>8.1999999999999993</v>
      </c>
      <c r="J98">
        <v>9.1999999999999993</v>
      </c>
      <c r="K98">
        <v>6.5</v>
      </c>
      <c r="L98">
        <v>10.9</v>
      </c>
      <c r="M98">
        <v>13</v>
      </c>
      <c r="N98">
        <v>16.600000000000001</v>
      </c>
      <c r="O98" t="s">
        <v>67</v>
      </c>
      <c r="P98" t="s">
        <v>67</v>
      </c>
    </row>
  </sheetData>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V96"/>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21" customWidth="1"/>
    <col min="13" max="13" width="20" customWidth="1"/>
    <col min="14" max="14" width="21" customWidth="1"/>
    <col min="15" max="22" width="10" customWidth="1"/>
  </cols>
  <sheetData>
    <row r="1" spans="1:22" ht="18.75" customHeight="1" x14ac:dyDescent="0.3">
      <c r="A1" s="1" t="s">
        <v>2230</v>
      </c>
      <c r="B1" s="2" t="s">
        <v>2231</v>
      </c>
      <c r="C1" s="2"/>
      <c r="D1" s="2"/>
      <c r="E1" s="2"/>
      <c r="F1" s="2" t="str">
        <f>HYPERLINK("dax-30_Stock_Data_EUR.xlsx#INDEX!A1", "Back to INDEX")</f>
        <v>Back to INDEX</v>
      </c>
      <c r="G1" s="2"/>
      <c r="H1" s="2"/>
      <c r="I1" s="2"/>
      <c r="J1" s="2"/>
      <c r="K1" s="2"/>
      <c r="L1" s="2"/>
      <c r="M1" s="2"/>
      <c r="N1" s="2"/>
      <c r="O1" s="2"/>
      <c r="P1" s="2"/>
      <c r="Q1" s="2"/>
      <c r="R1" s="2"/>
      <c r="S1" s="2"/>
      <c r="T1" s="2"/>
      <c r="U1" s="2"/>
      <c r="V1" s="2"/>
    </row>
    <row r="2" spans="1:22" x14ac:dyDescent="0.25">
      <c r="A2" s="3"/>
      <c r="B2" s="4"/>
      <c r="C2" s="4"/>
      <c r="D2" s="4"/>
      <c r="E2" s="4"/>
      <c r="F2" s="4"/>
      <c r="G2" s="4"/>
      <c r="H2" s="4"/>
      <c r="I2" s="4"/>
      <c r="J2" s="4"/>
      <c r="K2" s="4"/>
      <c r="L2" s="4"/>
      <c r="M2" s="4"/>
      <c r="N2" s="4"/>
      <c r="O2" s="4"/>
      <c r="P2" s="4"/>
      <c r="Q2" s="4"/>
      <c r="R2" s="4"/>
      <c r="S2" s="4"/>
      <c r="T2" s="4"/>
      <c r="U2" s="4"/>
      <c r="V2" s="4"/>
    </row>
    <row r="3" spans="1:22" x14ac:dyDescent="0.25">
      <c r="A3" s="5" t="s">
        <v>3</v>
      </c>
      <c r="C3" s="5" t="s">
        <v>4</v>
      </c>
      <c r="D3" s="5"/>
      <c r="G3" s="5" t="s">
        <v>5</v>
      </c>
      <c r="H3" s="5"/>
      <c r="J3" s="5" t="s">
        <v>6</v>
      </c>
      <c r="K3" s="5"/>
    </row>
    <row r="4" spans="1:22" x14ac:dyDescent="0.25">
      <c r="A4" s="5" t="s">
        <v>7</v>
      </c>
      <c r="B4" t="s">
        <v>1147</v>
      </c>
      <c r="C4" s="5" t="s">
        <v>9</v>
      </c>
      <c r="D4" s="5"/>
      <c r="E4" t="s">
        <v>2232</v>
      </c>
      <c r="G4" t="s">
        <v>333</v>
      </c>
      <c r="H4" t="s">
        <v>220</v>
      </c>
      <c r="J4" t="s">
        <v>2233</v>
      </c>
      <c r="L4" t="s">
        <v>2234</v>
      </c>
    </row>
    <row r="5" spans="1:22" x14ac:dyDescent="0.25">
      <c r="A5" s="5" t="s">
        <v>15</v>
      </c>
      <c r="B5" t="s">
        <v>2235</v>
      </c>
      <c r="C5" s="5" t="s">
        <v>17</v>
      </c>
      <c r="D5" s="5"/>
      <c r="E5" t="s">
        <v>2236</v>
      </c>
      <c r="G5" t="s">
        <v>2237</v>
      </c>
      <c r="H5" t="s">
        <v>12</v>
      </c>
      <c r="J5" t="s">
        <v>2238</v>
      </c>
      <c r="L5" t="s">
        <v>2239</v>
      </c>
    </row>
    <row r="6" spans="1:22" x14ac:dyDescent="0.25">
      <c r="A6" s="5" t="s">
        <v>23</v>
      </c>
      <c r="B6" t="s">
        <v>2240</v>
      </c>
      <c r="C6" s="5" t="s">
        <v>25</v>
      </c>
      <c r="D6" s="5"/>
      <c r="E6" t="s">
        <v>2241</v>
      </c>
      <c r="G6" t="s">
        <v>273</v>
      </c>
      <c r="H6" t="s">
        <v>20</v>
      </c>
      <c r="J6" t="s">
        <v>2045</v>
      </c>
      <c r="L6" t="s">
        <v>351</v>
      </c>
    </row>
    <row r="7" spans="1:22" x14ac:dyDescent="0.25">
      <c r="A7" s="5" t="s">
        <v>29</v>
      </c>
      <c r="B7" t="s">
        <v>67</v>
      </c>
      <c r="C7" s="5" t="s">
        <v>31</v>
      </c>
      <c r="D7" s="5"/>
      <c r="E7" t="s">
        <v>2242</v>
      </c>
      <c r="G7" t="s">
        <v>407</v>
      </c>
      <c r="H7" t="s">
        <v>274</v>
      </c>
      <c r="J7" t="s">
        <v>354</v>
      </c>
      <c r="L7" t="s">
        <v>351</v>
      </c>
    </row>
    <row r="8" spans="1:22" x14ac:dyDescent="0.25">
      <c r="A8" s="5" t="s">
        <v>35</v>
      </c>
      <c r="B8" t="s">
        <v>36</v>
      </c>
      <c r="C8" s="5" t="s">
        <v>37</v>
      </c>
      <c r="D8" s="5"/>
      <c r="E8" t="s">
        <v>2243</v>
      </c>
      <c r="G8" t="s">
        <v>482</v>
      </c>
      <c r="H8" t="s">
        <v>34</v>
      </c>
      <c r="J8" t="s">
        <v>21</v>
      </c>
      <c r="L8" t="s">
        <v>2244</v>
      </c>
    </row>
    <row r="9" spans="1:22" x14ac:dyDescent="0.25">
      <c r="A9" s="5" t="s">
        <v>41</v>
      </c>
      <c r="B9" t="s">
        <v>42</v>
      </c>
      <c r="C9" s="5" t="s">
        <v>43</v>
      </c>
      <c r="D9" s="5"/>
      <c r="E9" t="s">
        <v>2245</v>
      </c>
      <c r="G9" t="s">
        <v>239</v>
      </c>
      <c r="H9" t="s">
        <v>40</v>
      </c>
    </row>
    <row r="10" spans="1:22" x14ac:dyDescent="0.25">
      <c r="A10" s="5" t="s">
        <v>45</v>
      </c>
      <c r="B10" t="s">
        <v>981</v>
      </c>
      <c r="C10" s="5" t="s">
        <v>47</v>
      </c>
      <c r="D10" s="5"/>
      <c r="E10" t="s">
        <v>2246</v>
      </c>
    </row>
    <row r="11" spans="1:22" x14ac:dyDescent="0.25">
      <c r="A11" s="5" t="s">
        <v>49</v>
      </c>
      <c r="B11" t="s">
        <v>323</v>
      </c>
    </row>
    <row r="12" spans="1:22" x14ac:dyDescent="0.25">
      <c r="A12" s="5" t="s">
        <v>51</v>
      </c>
      <c r="B12" t="s">
        <v>52</v>
      </c>
    </row>
    <row r="13" spans="1:22" x14ac:dyDescent="0.25">
      <c r="A13" s="5" t="s">
        <v>53</v>
      </c>
      <c r="B13" t="s">
        <v>2247</v>
      </c>
    </row>
    <row r="14" spans="1:22" x14ac:dyDescent="0.25">
      <c r="A14" s="5" t="s">
        <v>55</v>
      </c>
      <c r="B14" t="s">
        <v>2248</v>
      </c>
    </row>
    <row r="15" spans="1:22" x14ac:dyDescent="0.25">
      <c r="A15" s="5" t="s">
        <v>57</v>
      </c>
      <c r="B15" t="s">
        <v>2249</v>
      </c>
    </row>
    <row r="16" spans="1:22" x14ac:dyDescent="0.25">
      <c r="A16" s="5" t="s">
        <v>59</v>
      </c>
      <c r="B16" t="s">
        <v>2250</v>
      </c>
    </row>
    <row r="17" spans="1:22" x14ac:dyDescent="0.25">
      <c r="A17" s="5" t="s">
        <v>61</v>
      </c>
      <c r="B17" t="s">
        <v>2251</v>
      </c>
    </row>
    <row r="18" spans="1:22" x14ac:dyDescent="0.25">
      <c r="A18" s="3"/>
      <c r="B18" s="4"/>
      <c r="C18" s="4"/>
      <c r="D18" s="4"/>
      <c r="E18" s="4"/>
      <c r="F18" s="4"/>
      <c r="G18" s="4"/>
      <c r="H18" s="4"/>
      <c r="I18" s="4"/>
      <c r="J18" s="4"/>
      <c r="K18" s="4"/>
      <c r="L18" s="4"/>
      <c r="M18" s="4"/>
      <c r="N18" s="4"/>
      <c r="O18" s="4"/>
      <c r="P18" s="4"/>
      <c r="Q18" s="4"/>
      <c r="R18" s="4"/>
      <c r="S18" s="4"/>
      <c r="T18" s="4"/>
      <c r="U18" s="4"/>
      <c r="V18" s="4"/>
    </row>
    <row r="19" spans="1:22"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row>
    <row r="20" spans="1:22" x14ac:dyDescent="0.25">
      <c r="A20" s="5" t="s">
        <v>65</v>
      </c>
      <c r="B20" s="5" t="s">
        <v>66</v>
      </c>
      <c r="C20">
        <v>1743</v>
      </c>
      <c r="D20">
        <v>1711</v>
      </c>
      <c r="E20">
        <v>1641</v>
      </c>
      <c r="F20">
        <v>1444</v>
      </c>
      <c r="G20">
        <v>1389</v>
      </c>
      <c r="H20">
        <v>1256</v>
      </c>
      <c r="I20">
        <v>1195</v>
      </c>
      <c r="J20">
        <v>1105</v>
      </c>
      <c r="K20">
        <v>1105</v>
      </c>
      <c r="L20">
        <v>971.6</v>
      </c>
      <c r="M20">
        <v>769.5</v>
      </c>
      <c r="N20">
        <v>928.4</v>
      </c>
      <c r="O20">
        <v>929.8</v>
      </c>
      <c r="P20">
        <v>849.3</v>
      </c>
      <c r="Q20">
        <v>735.3</v>
      </c>
      <c r="R20">
        <v>708.8</v>
      </c>
      <c r="S20">
        <v>706.2</v>
      </c>
      <c r="T20">
        <v>680.3</v>
      </c>
      <c r="U20">
        <v>589.20000000000005</v>
      </c>
      <c r="V20">
        <v>523.6</v>
      </c>
    </row>
    <row r="21" spans="1:22" x14ac:dyDescent="0.25">
      <c r="A21" s="5" t="s">
        <v>68</v>
      </c>
      <c r="B21" s="5" t="s">
        <v>69</v>
      </c>
      <c r="C21">
        <v>117.9</v>
      </c>
      <c r="D21">
        <v>134.69999999999999</v>
      </c>
      <c r="E21">
        <v>152.9</v>
      </c>
      <c r="F21">
        <v>144.9</v>
      </c>
      <c r="G21">
        <v>136.30000000000001</v>
      </c>
      <c r="H21">
        <v>127</v>
      </c>
      <c r="I21">
        <v>114.2</v>
      </c>
      <c r="J21">
        <v>105.4</v>
      </c>
      <c r="K21">
        <v>110.1</v>
      </c>
      <c r="L21">
        <v>101.8</v>
      </c>
      <c r="M21">
        <v>54.6</v>
      </c>
      <c r="N21">
        <v>87.1</v>
      </c>
      <c r="O21">
        <v>101.9</v>
      </c>
      <c r="P21">
        <v>84.3</v>
      </c>
      <c r="Q21">
        <v>79.2</v>
      </c>
      <c r="R21">
        <v>72.2</v>
      </c>
      <c r="S21">
        <v>68.8</v>
      </c>
      <c r="T21">
        <v>56</v>
      </c>
      <c r="U21">
        <v>54.6</v>
      </c>
      <c r="V21">
        <v>51.9</v>
      </c>
    </row>
    <row r="22" spans="1:22" x14ac:dyDescent="0.25">
      <c r="A22" s="5" t="s">
        <v>70</v>
      </c>
      <c r="B22" s="5" t="s">
        <v>71</v>
      </c>
      <c r="C22">
        <v>-18.899999999999999</v>
      </c>
      <c r="D22">
        <v>-20</v>
      </c>
      <c r="E22">
        <v>-23.7</v>
      </c>
      <c r="F22">
        <v>-21.5</v>
      </c>
      <c r="G22">
        <v>-27</v>
      </c>
      <c r="H22">
        <v>-26.3</v>
      </c>
      <c r="I22">
        <v>-20.100000000000001</v>
      </c>
      <c r="J22">
        <v>-20.8</v>
      </c>
      <c r="K22">
        <v>-21.5</v>
      </c>
      <c r="L22">
        <v>-27.8</v>
      </c>
      <c r="M22">
        <v>-27.7</v>
      </c>
      <c r="N22">
        <v>-30.4</v>
      </c>
      <c r="O22">
        <v>-25</v>
      </c>
      <c r="P22">
        <v>-22.8</v>
      </c>
      <c r="Q22">
        <v>-27.2</v>
      </c>
      <c r="R22">
        <v>-23.7</v>
      </c>
      <c r="S22">
        <v>-23.5</v>
      </c>
      <c r="T22">
        <v>-23.4</v>
      </c>
      <c r="U22">
        <v>-18.399999999999999</v>
      </c>
      <c r="V22">
        <v>-15.9</v>
      </c>
    </row>
    <row r="23" spans="1:22" x14ac:dyDescent="0.25">
      <c r="A23" s="5" t="s">
        <v>72</v>
      </c>
      <c r="B23" s="5" t="s">
        <v>73</v>
      </c>
      <c r="C23">
        <v>99</v>
      </c>
      <c r="D23">
        <v>114.7</v>
      </c>
      <c r="E23">
        <v>129.19999999999999</v>
      </c>
      <c r="F23">
        <v>123.4</v>
      </c>
      <c r="G23">
        <v>109.3</v>
      </c>
      <c r="H23">
        <v>100.7</v>
      </c>
      <c r="I23">
        <v>94.1</v>
      </c>
      <c r="J23">
        <v>84.6</v>
      </c>
      <c r="K23">
        <v>88.6</v>
      </c>
      <c r="L23">
        <v>74</v>
      </c>
      <c r="M23">
        <v>26.9</v>
      </c>
      <c r="N23">
        <v>56.7</v>
      </c>
      <c r="O23">
        <v>76.900000000000006</v>
      </c>
      <c r="P23">
        <v>61.5</v>
      </c>
      <c r="Q23">
        <v>52</v>
      </c>
      <c r="R23">
        <v>48.5</v>
      </c>
      <c r="S23">
        <v>45.3</v>
      </c>
      <c r="T23">
        <v>32.6</v>
      </c>
      <c r="U23">
        <v>36.200000000000003</v>
      </c>
      <c r="V23">
        <v>36</v>
      </c>
    </row>
    <row r="24" spans="1:22" x14ac:dyDescent="0.25">
      <c r="A24" s="5" t="s">
        <v>74</v>
      </c>
      <c r="B24" s="5" t="s">
        <v>75</v>
      </c>
      <c r="C24">
        <v>38.9</v>
      </c>
      <c r="D24">
        <v>43.5</v>
      </c>
      <c r="E24">
        <v>46.1</v>
      </c>
      <c r="F24">
        <v>43</v>
      </c>
      <c r="G24">
        <v>41</v>
      </c>
      <c r="H24">
        <v>33.4</v>
      </c>
      <c r="I24">
        <v>30.1</v>
      </c>
      <c r="J24">
        <v>29.7</v>
      </c>
      <c r="K24">
        <v>32.9</v>
      </c>
      <c r="L24">
        <v>25.3</v>
      </c>
      <c r="M24">
        <v>12.2</v>
      </c>
      <c r="N24">
        <v>26.2</v>
      </c>
      <c r="O24">
        <v>26.6</v>
      </c>
      <c r="P24">
        <v>29.9</v>
      </c>
      <c r="Q24">
        <v>23.9</v>
      </c>
      <c r="R24">
        <v>20.7</v>
      </c>
      <c r="S24">
        <v>18.899999999999999</v>
      </c>
      <c r="T24">
        <v>14.8</v>
      </c>
      <c r="U24">
        <v>8.3000000000000007</v>
      </c>
      <c r="V24">
        <v>13.7</v>
      </c>
    </row>
    <row r="25" spans="1:22" x14ac:dyDescent="0.25">
      <c r="A25" s="5" t="s">
        <v>76</v>
      </c>
      <c r="B25" s="5" t="s">
        <v>77</v>
      </c>
      <c r="C25">
        <v>60.1</v>
      </c>
      <c r="D25">
        <v>71.2</v>
      </c>
      <c r="E25">
        <v>83.1</v>
      </c>
      <c r="F25">
        <v>80</v>
      </c>
      <c r="G25">
        <v>68.3</v>
      </c>
      <c r="H25">
        <v>67.3</v>
      </c>
      <c r="I25">
        <v>64</v>
      </c>
      <c r="J25">
        <v>54.9</v>
      </c>
      <c r="K25">
        <v>55.6</v>
      </c>
      <c r="L25">
        <v>48.7</v>
      </c>
      <c r="M25">
        <v>14.7</v>
      </c>
      <c r="N25">
        <v>30.5</v>
      </c>
      <c r="O25">
        <v>50.3</v>
      </c>
      <c r="P25">
        <v>31.6</v>
      </c>
      <c r="Q25">
        <v>28.1</v>
      </c>
      <c r="R25">
        <v>27.8</v>
      </c>
      <c r="S25">
        <v>26.4</v>
      </c>
      <c r="T25">
        <v>17.399999999999999</v>
      </c>
      <c r="U25">
        <v>27.4</v>
      </c>
      <c r="V25">
        <v>21.7</v>
      </c>
    </row>
    <row r="26" spans="1:22" x14ac:dyDescent="0.25">
      <c r="A26" s="5" t="s">
        <v>78</v>
      </c>
      <c r="B26" s="5" t="s">
        <v>79</v>
      </c>
      <c r="C26">
        <v>-0.6</v>
      </c>
      <c r="D26">
        <v>-0.3</v>
      </c>
      <c r="E26">
        <v>-0.7</v>
      </c>
      <c r="F26">
        <v>-0.4</v>
      </c>
      <c r="G26">
        <v>-0.4</v>
      </c>
      <c r="H26">
        <v>-0.2</v>
      </c>
      <c r="I26">
        <v>-0.1</v>
      </c>
      <c r="J26">
        <v>-0.2</v>
      </c>
      <c r="K26">
        <v>-0.2</v>
      </c>
      <c r="L26">
        <v>-0.3</v>
      </c>
      <c r="M26">
        <v>-0.6</v>
      </c>
      <c r="N26">
        <v>-0.4</v>
      </c>
      <c r="O26">
        <v>-1</v>
      </c>
      <c r="P26">
        <v>-0.7</v>
      </c>
      <c r="Q26">
        <v>-1.2</v>
      </c>
      <c r="R26">
        <v>-4.8</v>
      </c>
      <c r="S26">
        <v>-4.5</v>
      </c>
      <c r="T26">
        <v>-6.8</v>
      </c>
      <c r="U26">
        <v>-5.4</v>
      </c>
      <c r="V26">
        <v>-6.1</v>
      </c>
    </row>
    <row r="27" spans="1:22" x14ac:dyDescent="0.25">
      <c r="A27" s="5" t="s">
        <v>80</v>
      </c>
      <c r="B27" s="5" t="s">
        <v>81</v>
      </c>
      <c r="C27">
        <v>59.5</v>
      </c>
      <c r="D27">
        <v>70.900000000000006</v>
      </c>
      <c r="E27">
        <v>82.3</v>
      </c>
      <c r="F27">
        <v>80</v>
      </c>
      <c r="G27">
        <v>67.900000000000006</v>
      </c>
      <c r="H27">
        <v>63.1</v>
      </c>
      <c r="I27">
        <v>63.9</v>
      </c>
      <c r="J27">
        <v>52.1</v>
      </c>
      <c r="K27">
        <v>55.4</v>
      </c>
      <c r="L27">
        <v>46.6</v>
      </c>
      <c r="M27">
        <v>10.8</v>
      </c>
      <c r="N27">
        <v>27.9</v>
      </c>
      <c r="O27">
        <v>49.9</v>
      </c>
      <c r="P27">
        <v>29.1</v>
      </c>
      <c r="Q27">
        <v>26.9</v>
      </c>
      <c r="R27">
        <v>19.5</v>
      </c>
      <c r="S27">
        <v>11.6</v>
      </c>
      <c r="T27">
        <v>10.5</v>
      </c>
      <c r="U27">
        <v>22</v>
      </c>
      <c r="V27">
        <v>17.100000000000001</v>
      </c>
    </row>
    <row r="28" spans="1:22" x14ac:dyDescent="0.25">
      <c r="A28" s="5" t="s">
        <v>82</v>
      </c>
      <c r="B28" s="5" t="s">
        <v>83</v>
      </c>
      <c r="C28">
        <v>750</v>
      </c>
      <c r="D28">
        <v>751.5</v>
      </c>
      <c r="E28">
        <v>699.6</v>
      </c>
      <c r="F28">
        <v>635.9</v>
      </c>
      <c r="G28">
        <v>591.9</v>
      </c>
      <c r="H28">
        <v>560.4</v>
      </c>
      <c r="I28">
        <v>522.79999999999995</v>
      </c>
      <c r="J28">
        <v>472</v>
      </c>
      <c r="K28">
        <v>464.8</v>
      </c>
      <c r="L28">
        <v>407.9</v>
      </c>
      <c r="M28">
        <v>349.3</v>
      </c>
      <c r="N28">
        <v>381.7</v>
      </c>
      <c r="O28">
        <v>369.4</v>
      </c>
      <c r="P28">
        <v>375.5</v>
      </c>
      <c r="Q28">
        <v>391.1</v>
      </c>
      <c r="R28">
        <v>370</v>
      </c>
      <c r="S28">
        <v>359.8</v>
      </c>
      <c r="T28">
        <v>344.5</v>
      </c>
      <c r="U28">
        <v>312.10000000000002</v>
      </c>
      <c r="V28">
        <v>260.7</v>
      </c>
    </row>
    <row r="29" spans="1:22" x14ac:dyDescent="0.25">
      <c r="A29" s="5" t="s">
        <v>84</v>
      </c>
      <c r="B29" s="5" t="s">
        <v>85</v>
      </c>
      <c r="C29">
        <v>1058</v>
      </c>
      <c r="D29">
        <v>968.5</v>
      </c>
      <c r="E29">
        <v>953.6</v>
      </c>
      <c r="F29">
        <v>885.7</v>
      </c>
      <c r="G29">
        <v>827.9</v>
      </c>
      <c r="H29">
        <v>748</v>
      </c>
      <c r="I29">
        <v>658.1</v>
      </c>
      <c r="J29">
        <v>580.70000000000005</v>
      </c>
      <c r="K29">
        <v>575.4</v>
      </c>
      <c r="L29">
        <v>565.20000000000005</v>
      </c>
      <c r="M29">
        <v>564.20000000000005</v>
      </c>
      <c r="N29">
        <v>568.9</v>
      </c>
      <c r="O29">
        <v>561.9</v>
      </c>
      <c r="P29">
        <v>524.9</v>
      </c>
      <c r="Q29">
        <v>524.29999999999995</v>
      </c>
      <c r="R29">
        <v>334</v>
      </c>
      <c r="S29">
        <v>362.9</v>
      </c>
      <c r="T29">
        <v>331.4</v>
      </c>
      <c r="U29">
        <v>279.89999999999998</v>
      </c>
      <c r="V29">
        <v>278.39999999999998</v>
      </c>
    </row>
    <row r="30" spans="1:22" x14ac:dyDescent="0.25">
      <c r="A30" s="5" t="s">
        <v>86</v>
      </c>
      <c r="B30" s="5" t="s">
        <v>87</v>
      </c>
      <c r="C30">
        <v>1808</v>
      </c>
      <c r="D30">
        <v>1720</v>
      </c>
      <c r="E30">
        <v>1653</v>
      </c>
      <c r="F30">
        <v>1522</v>
      </c>
      <c r="G30">
        <v>1420</v>
      </c>
      <c r="H30">
        <v>1308</v>
      </c>
      <c r="I30">
        <v>1181</v>
      </c>
      <c r="J30">
        <v>1053</v>
      </c>
      <c r="K30">
        <v>1040</v>
      </c>
      <c r="L30">
        <v>973.1</v>
      </c>
      <c r="M30">
        <v>913.5</v>
      </c>
      <c r="N30">
        <v>950.6</v>
      </c>
      <c r="O30">
        <v>931.3</v>
      </c>
      <c r="P30">
        <v>900.4</v>
      </c>
      <c r="Q30">
        <v>915.4</v>
      </c>
      <c r="R30">
        <v>707.3</v>
      </c>
      <c r="S30">
        <v>725.8</v>
      </c>
      <c r="T30">
        <v>678.8</v>
      </c>
      <c r="U30">
        <v>594.5</v>
      </c>
      <c r="V30">
        <v>540.5</v>
      </c>
    </row>
    <row r="31" spans="1:22" x14ac:dyDescent="0.25">
      <c r="A31" s="5" t="s">
        <v>88</v>
      </c>
      <c r="B31" s="5" t="s">
        <v>89</v>
      </c>
      <c r="C31">
        <v>418.7</v>
      </c>
      <c r="D31">
        <v>430</v>
      </c>
      <c r="E31">
        <v>418.4</v>
      </c>
      <c r="F31">
        <v>370.7</v>
      </c>
      <c r="G31">
        <v>328.2</v>
      </c>
      <c r="H31">
        <v>278.8</v>
      </c>
      <c r="I31">
        <v>290.2</v>
      </c>
      <c r="J31">
        <v>264.10000000000002</v>
      </c>
      <c r="K31">
        <v>284.89999999999998</v>
      </c>
      <c r="L31">
        <v>288.3</v>
      </c>
      <c r="M31">
        <v>258.60000000000002</v>
      </c>
      <c r="N31">
        <v>279.10000000000002</v>
      </c>
      <c r="O31">
        <v>265.89999999999998</v>
      </c>
      <c r="P31">
        <v>233.7</v>
      </c>
      <c r="Q31">
        <v>315.8</v>
      </c>
      <c r="R31" t="s">
        <v>67</v>
      </c>
      <c r="S31" t="s">
        <v>67</v>
      </c>
      <c r="T31" t="s">
        <v>67</v>
      </c>
      <c r="U31" t="s">
        <v>67</v>
      </c>
      <c r="V31" t="s">
        <v>67</v>
      </c>
    </row>
    <row r="32" spans="1:22" x14ac:dyDescent="0.25">
      <c r="A32" s="5" t="s">
        <v>90</v>
      </c>
      <c r="B32" s="5" t="s">
        <v>91</v>
      </c>
      <c r="C32">
        <v>661.7</v>
      </c>
      <c r="D32">
        <v>580.20000000000005</v>
      </c>
      <c r="E32">
        <v>561</v>
      </c>
      <c r="F32">
        <v>506.3</v>
      </c>
      <c r="G32">
        <v>496.1</v>
      </c>
      <c r="H32">
        <v>479.7</v>
      </c>
      <c r="I32">
        <v>375.4</v>
      </c>
      <c r="J32">
        <v>378.5</v>
      </c>
      <c r="K32">
        <v>373.1</v>
      </c>
      <c r="L32">
        <v>375.3</v>
      </c>
      <c r="M32">
        <v>413.2</v>
      </c>
      <c r="N32">
        <v>424</v>
      </c>
      <c r="O32">
        <v>431.3</v>
      </c>
      <c r="P32">
        <v>462.2</v>
      </c>
      <c r="Q32">
        <v>402.6</v>
      </c>
      <c r="R32" t="s">
        <v>67</v>
      </c>
      <c r="S32" t="s">
        <v>67</v>
      </c>
      <c r="T32" t="s">
        <v>67</v>
      </c>
      <c r="U32" t="s">
        <v>67</v>
      </c>
      <c r="V32" t="s">
        <v>67</v>
      </c>
    </row>
    <row r="33" spans="1:22" x14ac:dyDescent="0.25">
      <c r="A33" s="5" t="s">
        <v>92</v>
      </c>
      <c r="B33" s="5" t="s">
        <v>93</v>
      </c>
      <c r="C33">
        <v>1081</v>
      </c>
      <c r="D33">
        <v>1010</v>
      </c>
      <c r="E33">
        <v>979.4</v>
      </c>
      <c r="F33">
        <v>877</v>
      </c>
      <c r="G33">
        <v>824.3</v>
      </c>
      <c r="H33">
        <v>758.5</v>
      </c>
      <c r="I33">
        <v>665.6</v>
      </c>
      <c r="J33">
        <v>642.6</v>
      </c>
      <c r="K33">
        <v>658</v>
      </c>
      <c r="L33">
        <v>663.6</v>
      </c>
      <c r="M33">
        <v>671.8</v>
      </c>
      <c r="N33">
        <v>703.2</v>
      </c>
      <c r="O33">
        <v>697.2</v>
      </c>
      <c r="P33">
        <v>695.8</v>
      </c>
      <c r="Q33">
        <v>718.4</v>
      </c>
      <c r="R33">
        <v>583</v>
      </c>
      <c r="S33">
        <v>601.29999999999995</v>
      </c>
      <c r="T33">
        <v>541.4</v>
      </c>
      <c r="U33">
        <v>452</v>
      </c>
      <c r="V33">
        <v>399.6</v>
      </c>
    </row>
    <row r="34" spans="1:22" x14ac:dyDescent="0.25">
      <c r="A34" s="5" t="s">
        <v>78</v>
      </c>
      <c r="B34" s="5" t="s">
        <v>79</v>
      </c>
      <c r="C34">
        <v>1.8</v>
      </c>
      <c r="D34">
        <v>2.7</v>
      </c>
      <c r="E34">
        <v>2.9</v>
      </c>
      <c r="F34">
        <v>2.6</v>
      </c>
      <c r="G34">
        <v>2.7</v>
      </c>
      <c r="H34">
        <v>2</v>
      </c>
      <c r="I34">
        <v>0.6</v>
      </c>
      <c r="J34">
        <v>1.2</v>
      </c>
      <c r="K34">
        <v>1.5</v>
      </c>
      <c r="L34">
        <v>1.7</v>
      </c>
      <c r="M34">
        <v>1.7</v>
      </c>
      <c r="N34">
        <v>1.1000000000000001</v>
      </c>
      <c r="O34">
        <v>2.1</v>
      </c>
      <c r="P34">
        <v>1.5</v>
      </c>
      <c r="Q34">
        <v>2.4</v>
      </c>
      <c r="R34">
        <v>4.8</v>
      </c>
      <c r="S34">
        <v>3.1</v>
      </c>
      <c r="T34">
        <v>7.1</v>
      </c>
      <c r="U34">
        <v>0.8</v>
      </c>
      <c r="V34">
        <v>0.6</v>
      </c>
    </row>
    <row r="35" spans="1:22" x14ac:dyDescent="0.25">
      <c r="A35" s="5" t="s">
        <v>94</v>
      </c>
      <c r="B35" s="5" t="s">
        <v>95</v>
      </c>
      <c r="C35">
        <v>725.9</v>
      </c>
      <c r="D35">
        <v>707.1</v>
      </c>
      <c r="E35">
        <v>670.9</v>
      </c>
      <c r="F35">
        <v>642</v>
      </c>
      <c r="G35">
        <v>592.70000000000005</v>
      </c>
      <c r="H35">
        <v>547.9</v>
      </c>
      <c r="I35">
        <v>514.70000000000005</v>
      </c>
      <c r="J35">
        <v>408.9</v>
      </c>
      <c r="K35">
        <v>380.6</v>
      </c>
      <c r="L35">
        <v>307.8</v>
      </c>
      <c r="M35">
        <v>240</v>
      </c>
      <c r="N35">
        <v>246.3</v>
      </c>
      <c r="O35">
        <v>232</v>
      </c>
      <c r="P35">
        <v>203.1</v>
      </c>
      <c r="Q35">
        <v>194.6</v>
      </c>
      <c r="R35">
        <v>119.5</v>
      </c>
      <c r="S35">
        <v>121.4</v>
      </c>
      <c r="T35">
        <v>130.30000000000001</v>
      </c>
      <c r="U35">
        <v>141.69999999999999</v>
      </c>
      <c r="V35">
        <v>140.30000000000001</v>
      </c>
    </row>
    <row r="36" spans="1:22" x14ac:dyDescent="0.25">
      <c r="A36" s="5" t="s">
        <v>96</v>
      </c>
      <c r="B36" s="5" t="s">
        <v>97</v>
      </c>
      <c r="C36">
        <v>1808</v>
      </c>
      <c r="D36">
        <v>1720</v>
      </c>
      <c r="E36">
        <v>1653</v>
      </c>
      <c r="F36">
        <v>1522</v>
      </c>
      <c r="G36">
        <v>1420</v>
      </c>
      <c r="H36">
        <v>1308</v>
      </c>
      <c r="I36">
        <v>1181</v>
      </c>
      <c r="J36">
        <v>1053</v>
      </c>
      <c r="K36">
        <v>1040</v>
      </c>
      <c r="L36">
        <v>973.1</v>
      </c>
      <c r="M36">
        <v>913.5</v>
      </c>
      <c r="N36">
        <v>950.6</v>
      </c>
      <c r="O36">
        <v>931.3</v>
      </c>
      <c r="P36">
        <v>900.4</v>
      </c>
      <c r="Q36">
        <v>915.4</v>
      </c>
      <c r="R36">
        <v>707.3</v>
      </c>
      <c r="S36">
        <v>725.8</v>
      </c>
      <c r="T36">
        <v>678.8</v>
      </c>
      <c r="U36">
        <v>594.5</v>
      </c>
      <c r="V36">
        <v>540.5</v>
      </c>
    </row>
    <row r="37" spans="1:22" x14ac:dyDescent="0.25">
      <c r="A37" s="5" t="s">
        <v>98</v>
      </c>
      <c r="B37" s="5" t="s">
        <v>99</v>
      </c>
      <c r="C37">
        <v>24.45</v>
      </c>
      <c r="D37">
        <v>24.45</v>
      </c>
      <c r="E37">
        <v>24.45</v>
      </c>
      <c r="F37">
        <v>24.45</v>
      </c>
      <c r="G37">
        <v>24.45</v>
      </c>
      <c r="H37">
        <v>24.45</v>
      </c>
      <c r="I37">
        <v>24.45</v>
      </c>
      <c r="J37">
        <v>22.23</v>
      </c>
      <c r="K37">
        <v>22.2</v>
      </c>
      <c r="L37">
        <v>20.2</v>
      </c>
      <c r="M37">
        <v>18.399999999999999</v>
      </c>
      <c r="N37">
        <v>18.399999999999999</v>
      </c>
      <c r="O37">
        <v>18</v>
      </c>
      <c r="P37">
        <v>18</v>
      </c>
      <c r="Q37">
        <v>18</v>
      </c>
      <c r="R37">
        <v>18</v>
      </c>
      <c r="S37">
        <v>18</v>
      </c>
      <c r="T37">
        <v>18</v>
      </c>
      <c r="U37">
        <v>18</v>
      </c>
      <c r="V37">
        <v>18</v>
      </c>
    </row>
    <row r="38" spans="1:22" x14ac:dyDescent="0.25">
      <c r="A38" s="5" t="s">
        <v>102</v>
      </c>
      <c r="B38" s="5" t="s">
        <v>103</v>
      </c>
      <c r="C38">
        <v>4.05</v>
      </c>
      <c r="D38">
        <v>4.6900000000000004</v>
      </c>
      <c r="E38">
        <v>5.28</v>
      </c>
      <c r="F38">
        <v>5.05</v>
      </c>
      <c r="G38">
        <v>4.47</v>
      </c>
      <c r="H38">
        <v>4.12</v>
      </c>
      <c r="I38">
        <v>3.85</v>
      </c>
      <c r="J38">
        <v>3.81</v>
      </c>
      <c r="K38">
        <v>3.99</v>
      </c>
      <c r="L38">
        <v>3.66</v>
      </c>
      <c r="M38">
        <v>1.46</v>
      </c>
      <c r="N38">
        <v>3.08</v>
      </c>
      <c r="O38">
        <v>4.2699999999999996</v>
      </c>
      <c r="P38">
        <v>3.42</v>
      </c>
      <c r="Q38">
        <v>2.89</v>
      </c>
      <c r="R38">
        <v>2.69</v>
      </c>
      <c r="S38">
        <v>2.52</v>
      </c>
      <c r="T38">
        <v>1.81</v>
      </c>
      <c r="U38">
        <v>2.0099999999999998</v>
      </c>
      <c r="V38">
        <v>2</v>
      </c>
    </row>
    <row r="39" spans="1:22" x14ac:dyDescent="0.25">
      <c r="A39" s="5" t="s">
        <v>104</v>
      </c>
      <c r="B39" s="5" t="s">
        <v>105</v>
      </c>
      <c r="C39">
        <v>2.4300000000000002</v>
      </c>
      <c r="D39">
        <v>2.9</v>
      </c>
      <c r="E39">
        <v>3.37</v>
      </c>
      <c r="F39">
        <v>3.27</v>
      </c>
      <c r="G39">
        <v>2.78</v>
      </c>
      <c r="H39">
        <v>2.74</v>
      </c>
      <c r="I39">
        <v>2.85</v>
      </c>
      <c r="J39">
        <v>2.46</v>
      </c>
      <c r="K39">
        <v>2.7</v>
      </c>
      <c r="L39">
        <v>2.59</v>
      </c>
      <c r="M39">
        <v>0.89</v>
      </c>
      <c r="N39">
        <v>1.63</v>
      </c>
      <c r="O39">
        <v>2.72</v>
      </c>
      <c r="P39">
        <v>1.72</v>
      </c>
      <c r="Q39">
        <v>1.5</v>
      </c>
      <c r="R39">
        <v>1.62</v>
      </c>
      <c r="S39">
        <v>0.64</v>
      </c>
      <c r="T39">
        <v>0.57999999999999996</v>
      </c>
      <c r="U39">
        <v>1.22</v>
      </c>
      <c r="V39">
        <v>0.95</v>
      </c>
    </row>
    <row r="40" spans="1:22" x14ac:dyDescent="0.25">
      <c r="A40" s="5" t="s">
        <v>106</v>
      </c>
      <c r="B40" s="5" t="s">
        <v>107</v>
      </c>
      <c r="C40">
        <v>2.4300000000000002</v>
      </c>
      <c r="D40">
        <v>2.9</v>
      </c>
      <c r="E40">
        <v>3.37</v>
      </c>
      <c r="F40">
        <v>3.27</v>
      </c>
      <c r="G40">
        <v>2.78</v>
      </c>
      <c r="H40">
        <v>2.74</v>
      </c>
      <c r="I40">
        <v>2.85</v>
      </c>
      <c r="J40">
        <v>2.46</v>
      </c>
      <c r="K40">
        <v>2.7</v>
      </c>
      <c r="L40">
        <v>2.59</v>
      </c>
      <c r="M40">
        <v>0.89</v>
      </c>
      <c r="N40">
        <v>1.63</v>
      </c>
      <c r="O40">
        <v>2.72</v>
      </c>
      <c r="P40">
        <v>1.72</v>
      </c>
      <c r="Q40">
        <v>1.5</v>
      </c>
      <c r="R40">
        <v>1.62</v>
      </c>
      <c r="S40">
        <v>0.64</v>
      </c>
      <c r="T40">
        <v>0.57999999999999996</v>
      </c>
      <c r="U40">
        <v>1.22</v>
      </c>
      <c r="V40" t="s">
        <v>67</v>
      </c>
    </row>
    <row r="41" spans="1:22" x14ac:dyDescent="0.25">
      <c r="A41" s="5" t="s">
        <v>108</v>
      </c>
      <c r="B41" s="5" t="s">
        <v>109</v>
      </c>
      <c r="C41">
        <v>0.8</v>
      </c>
      <c r="D41">
        <v>1.5</v>
      </c>
      <c r="E41">
        <v>1.5</v>
      </c>
      <c r="F41">
        <v>1.35</v>
      </c>
      <c r="G41">
        <v>1.2</v>
      </c>
      <c r="H41">
        <v>1.2</v>
      </c>
      <c r="I41">
        <v>1.1000000000000001</v>
      </c>
      <c r="J41">
        <v>1</v>
      </c>
      <c r="K41">
        <v>1</v>
      </c>
      <c r="L41">
        <v>0.9</v>
      </c>
      <c r="M41">
        <v>0.5</v>
      </c>
      <c r="N41">
        <v>0.8</v>
      </c>
      <c r="O41">
        <v>1.2</v>
      </c>
      <c r="P41">
        <v>1.2</v>
      </c>
      <c r="Q41">
        <v>1.2</v>
      </c>
      <c r="R41">
        <v>1.18</v>
      </c>
      <c r="S41">
        <v>1.18</v>
      </c>
      <c r="T41">
        <v>1.1499999999999999</v>
      </c>
      <c r="U41">
        <v>1.1499999999999999</v>
      </c>
      <c r="V41">
        <v>1.1200000000000001</v>
      </c>
    </row>
    <row r="42" spans="1:22" x14ac:dyDescent="0.25">
      <c r="A42" s="5" t="s">
        <v>110</v>
      </c>
      <c r="B42" s="5" t="s">
        <v>111</v>
      </c>
      <c r="C42">
        <v>19.559999999999999</v>
      </c>
      <c r="D42">
        <v>36.68</v>
      </c>
      <c r="E42">
        <v>36.68</v>
      </c>
      <c r="F42">
        <v>33</v>
      </c>
      <c r="G42">
        <v>29.3</v>
      </c>
      <c r="H42">
        <v>29.3</v>
      </c>
      <c r="I42">
        <v>26.9</v>
      </c>
      <c r="J42">
        <v>22.2</v>
      </c>
      <c r="K42">
        <v>22.2</v>
      </c>
      <c r="L42">
        <v>18.2</v>
      </c>
      <c r="M42">
        <v>9.1999999999999993</v>
      </c>
      <c r="N42">
        <v>14.7</v>
      </c>
      <c r="O42">
        <v>21.8</v>
      </c>
      <c r="P42">
        <v>21.6</v>
      </c>
      <c r="Q42">
        <v>21.6</v>
      </c>
      <c r="R42">
        <v>21.2</v>
      </c>
      <c r="S42">
        <v>21.2</v>
      </c>
      <c r="T42">
        <v>20.7</v>
      </c>
      <c r="U42">
        <v>20.7</v>
      </c>
      <c r="V42" t="s">
        <v>67</v>
      </c>
    </row>
    <row r="43" spans="1:22" x14ac:dyDescent="0.25">
      <c r="A43" s="5" t="s">
        <v>65</v>
      </c>
      <c r="B43" s="5" t="s">
        <v>66</v>
      </c>
      <c r="C43">
        <v>71.28</v>
      </c>
      <c r="D43">
        <v>69.97</v>
      </c>
      <c r="E43">
        <v>67.099999999999994</v>
      </c>
      <c r="F43">
        <v>59.07</v>
      </c>
      <c r="G43">
        <v>56.8</v>
      </c>
      <c r="H43">
        <v>51.36</v>
      </c>
      <c r="I43">
        <v>48.88</v>
      </c>
      <c r="J43">
        <v>49.73</v>
      </c>
      <c r="K43">
        <v>49.76</v>
      </c>
      <c r="L43">
        <v>48.1</v>
      </c>
      <c r="M43">
        <v>41.82</v>
      </c>
      <c r="N43">
        <v>50.46</v>
      </c>
      <c r="O43">
        <v>51.66</v>
      </c>
      <c r="P43">
        <v>47.18</v>
      </c>
      <c r="Q43">
        <v>40.85</v>
      </c>
      <c r="R43">
        <v>39.380000000000003</v>
      </c>
      <c r="S43">
        <v>39.229999999999997</v>
      </c>
      <c r="T43">
        <v>37.79</v>
      </c>
      <c r="U43">
        <v>32.729999999999997</v>
      </c>
      <c r="V43">
        <v>29.09</v>
      </c>
    </row>
    <row r="44" spans="1:22" x14ac:dyDescent="0.25">
      <c r="A44" s="5" t="s">
        <v>112</v>
      </c>
      <c r="B44" s="5" t="s">
        <v>113</v>
      </c>
      <c r="C44">
        <v>29.76</v>
      </c>
      <c r="D44">
        <v>29.03</v>
      </c>
      <c r="E44">
        <v>27.56</v>
      </c>
      <c r="F44">
        <v>26.36</v>
      </c>
      <c r="G44">
        <v>24.35</v>
      </c>
      <c r="H44">
        <v>22.49</v>
      </c>
      <c r="I44">
        <v>21.07</v>
      </c>
      <c r="J44">
        <v>18.45</v>
      </c>
      <c r="K44">
        <v>17.21</v>
      </c>
      <c r="L44">
        <v>15.32</v>
      </c>
      <c r="M44">
        <v>13.14</v>
      </c>
      <c r="N44">
        <v>13.45</v>
      </c>
      <c r="O44">
        <v>13.01</v>
      </c>
      <c r="P44">
        <v>11.37</v>
      </c>
      <c r="Q44">
        <v>10.94</v>
      </c>
      <c r="R44">
        <v>6.91</v>
      </c>
      <c r="S44">
        <v>6.92</v>
      </c>
      <c r="T44">
        <v>7.63</v>
      </c>
      <c r="U44">
        <v>7.92</v>
      </c>
      <c r="V44">
        <v>7.83</v>
      </c>
    </row>
    <row r="45" spans="1:22" x14ac:dyDescent="0.25">
      <c r="A45" s="5" t="s">
        <v>114</v>
      </c>
      <c r="B45" s="5" t="s">
        <v>115</v>
      </c>
      <c r="C45">
        <v>6.02</v>
      </c>
      <c r="D45">
        <v>3.06</v>
      </c>
      <c r="E45">
        <v>5.07</v>
      </c>
      <c r="F45">
        <v>4.6900000000000004</v>
      </c>
      <c r="G45">
        <v>5.35</v>
      </c>
      <c r="H45">
        <v>3.97</v>
      </c>
      <c r="I45">
        <v>3.99</v>
      </c>
      <c r="J45">
        <v>2.06</v>
      </c>
      <c r="K45">
        <v>4.78</v>
      </c>
      <c r="L45">
        <v>2.69</v>
      </c>
      <c r="M45">
        <v>4.1900000000000004</v>
      </c>
      <c r="N45">
        <v>4.3899999999999997</v>
      </c>
      <c r="O45">
        <v>4.5599999999999996</v>
      </c>
      <c r="P45">
        <v>3.38</v>
      </c>
      <c r="Q45">
        <v>3.16</v>
      </c>
      <c r="R45">
        <v>4.7</v>
      </c>
      <c r="S45">
        <v>3.37</v>
      </c>
      <c r="T45">
        <v>5.24</v>
      </c>
      <c r="U45">
        <v>1.95</v>
      </c>
      <c r="V45">
        <v>2.4900000000000002</v>
      </c>
    </row>
    <row r="46" spans="1:22" x14ac:dyDescent="0.25">
      <c r="A46" s="5" t="s">
        <v>116</v>
      </c>
      <c r="B46" s="5" t="s">
        <v>117</v>
      </c>
      <c r="C46">
        <v>73.95</v>
      </c>
      <c r="D46">
        <v>70.34</v>
      </c>
      <c r="E46">
        <v>67.61</v>
      </c>
      <c r="F46">
        <v>62.23</v>
      </c>
      <c r="G46">
        <v>58.07</v>
      </c>
      <c r="H46">
        <v>53.51</v>
      </c>
      <c r="I46">
        <v>48.3</v>
      </c>
      <c r="J46">
        <v>47.36</v>
      </c>
      <c r="K46">
        <v>46.86</v>
      </c>
      <c r="L46">
        <v>48.17</v>
      </c>
      <c r="M46">
        <v>49.65</v>
      </c>
      <c r="N46">
        <v>51.66</v>
      </c>
      <c r="O46">
        <v>51.74</v>
      </c>
      <c r="P46">
        <v>50.02</v>
      </c>
      <c r="Q46">
        <v>50.86</v>
      </c>
      <c r="R46">
        <v>39.29</v>
      </c>
      <c r="S46">
        <v>40.32</v>
      </c>
      <c r="T46">
        <v>37.71</v>
      </c>
      <c r="U46">
        <v>33.03</v>
      </c>
      <c r="V46">
        <v>30.03</v>
      </c>
    </row>
    <row r="47" spans="1:22" x14ac:dyDescent="0.25">
      <c r="A47" s="5" t="s">
        <v>118</v>
      </c>
      <c r="B47" s="5" t="s">
        <v>119</v>
      </c>
      <c r="C47">
        <v>10856</v>
      </c>
      <c r="D47">
        <v>10714</v>
      </c>
      <c r="E47">
        <v>10210</v>
      </c>
      <c r="F47">
        <v>9451</v>
      </c>
      <c r="G47">
        <v>8334</v>
      </c>
      <c r="H47">
        <v>7586</v>
      </c>
      <c r="I47">
        <v>7259</v>
      </c>
      <c r="J47">
        <v>6859</v>
      </c>
      <c r="K47">
        <v>6733</v>
      </c>
      <c r="L47">
        <v>6036</v>
      </c>
      <c r="M47">
        <v>5371</v>
      </c>
      <c r="N47">
        <v>5862</v>
      </c>
      <c r="O47">
        <v>5777</v>
      </c>
      <c r="P47">
        <v>5174</v>
      </c>
      <c r="Q47">
        <v>4979</v>
      </c>
      <c r="R47">
        <v>4641</v>
      </c>
      <c r="S47">
        <v>4727</v>
      </c>
      <c r="T47">
        <v>4484</v>
      </c>
      <c r="U47">
        <v>4053</v>
      </c>
      <c r="V47">
        <v>3559</v>
      </c>
    </row>
    <row r="48" spans="1:22" x14ac:dyDescent="0.25">
      <c r="A48" s="5" t="s">
        <v>120</v>
      </c>
      <c r="B48" s="5" t="s">
        <v>121</v>
      </c>
      <c r="C48">
        <v>527.5</v>
      </c>
      <c r="D48">
        <v>506.6</v>
      </c>
      <c r="E48">
        <v>479.7</v>
      </c>
      <c r="F48">
        <v>430.2</v>
      </c>
      <c r="G48">
        <v>392</v>
      </c>
      <c r="H48">
        <v>349</v>
      </c>
      <c r="I48">
        <v>326.2</v>
      </c>
      <c r="J48">
        <v>306.5</v>
      </c>
      <c r="K48">
        <v>929.1</v>
      </c>
      <c r="L48">
        <v>265.10000000000002</v>
      </c>
      <c r="M48">
        <v>231.5</v>
      </c>
      <c r="N48">
        <v>245.4</v>
      </c>
      <c r="O48">
        <v>245.2</v>
      </c>
      <c r="P48">
        <v>226.4</v>
      </c>
      <c r="Q48">
        <v>202.5</v>
      </c>
      <c r="R48">
        <v>185.1</v>
      </c>
      <c r="S48">
        <v>186</v>
      </c>
      <c r="T48">
        <v>177.2</v>
      </c>
      <c r="U48">
        <v>151.5</v>
      </c>
      <c r="V48">
        <v>131.69999999999999</v>
      </c>
    </row>
    <row r="49" spans="1:22" x14ac:dyDescent="0.25">
      <c r="A49" s="5" t="s">
        <v>122</v>
      </c>
      <c r="B49" s="5" t="s">
        <v>123</v>
      </c>
      <c r="C49">
        <v>48591</v>
      </c>
      <c r="D49">
        <v>47284</v>
      </c>
      <c r="E49">
        <v>46983</v>
      </c>
      <c r="F49">
        <v>45519</v>
      </c>
      <c r="G49">
        <v>47036</v>
      </c>
      <c r="H49">
        <v>46006</v>
      </c>
      <c r="I49">
        <v>44937</v>
      </c>
      <c r="J49">
        <v>44686</v>
      </c>
      <c r="K49">
        <v>137992</v>
      </c>
      <c r="L49">
        <v>43920</v>
      </c>
      <c r="M49">
        <v>43102</v>
      </c>
      <c r="N49">
        <v>41863</v>
      </c>
      <c r="O49">
        <v>42444</v>
      </c>
      <c r="P49">
        <v>43757</v>
      </c>
      <c r="Q49">
        <v>40671</v>
      </c>
      <c r="R49">
        <v>39884</v>
      </c>
      <c r="S49">
        <v>39348</v>
      </c>
      <c r="T49">
        <v>39518</v>
      </c>
      <c r="U49">
        <v>37380</v>
      </c>
      <c r="V49">
        <v>37005</v>
      </c>
    </row>
    <row r="50" spans="1:22" x14ac:dyDescent="0.25">
      <c r="A50" s="5" t="s">
        <v>124</v>
      </c>
      <c r="B50" s="5" t="s">
        <v>125</v>
      </c>
      <c r="C50">
        <v>160538</v>
      </c>
      <c r="D50">
        <v>159678</v>
      </c>
      <c r="E50">
        <v>160690</v>
      </c>
      <c r="F50">
        <v>152817</v>
      </c>
      <c r="G50">
        <v>166650</v>
      </c>
      <c r="H50">
        <v>165532</v>
      </c>
      <c r="I50">
        <v>164656</v>
      </c>
      <c r="J50">
        <v>161142</v>
      </c>
      <c r="K50">
        <v>164075</v>
      </c>
      <c r="L50">
        <v>160965</v>
      </c>
      <c r="M50">
        <v>143269</v>
      </c>
      <c r="N50">
        <v>158375</v>
      </c>
      <c r="O50">
        <v>160948</v>
      </c>
      <c r="P50">
        <v>164147</v>
      </c>
      <c r="Q50">
        <v>147680</v>
      </c>
      <c r="R50">
        <v>152725</v>
      </c>
      <c r="S50">
        <v>149397</v>
      </c>
      <c r="T50">
        <v>151717</v>
      </c>
      <c r="U50">
        <v>145373</v>
      </c>
      <c r="V50">
        <v>147119</v>
      </c>
    </row>
    <row r="51" spans="1:22" x14ac:dyDescent="0.25">
      <c r="A51" s="5" t="s">
        <v>126</v>
      </c>
      <c r="B51" s="5" t="s">
        <v>127</v>
      </c>
      <c r="C51" t="s">
        <v>67</v>
      </c>
      <c r="D51" t="s">
        <v>67</v>
      </c>
      <c r="E51" t="s">
        <v>67</v>
      </c>
      <c r="F51" t="s">
        <v>67</v>
      </c>
      <c r="G51" t="s">
        <v>67</v>
      </c>
      <c r="H51" t="s">
        <v>67</v>
      </c>
      <c r="I51" t="s">
        <v>67</v>
      </c>
      <c r="J51" t="s">
        <v>67</v>
      </c>
      <c r="K51" t="s">
        <v>67</v>
      </c>
      <c r="L51" t="s">
        <v>67</v>
      </c>
      <c r="M51" t="s">
        <v>67</v>
      </c>
      <c r="N51" t="s">
        <v>67</v>
      </c>
      <c r="O51" t="s">
        <v>67</v>
      </c>
      <c r="P51" t="s">
        <v>67</v>
      </c>
      <c r="Q51" t="s">
        <v>67</v>
      </c>
      <c r="R51" t="s">
        <v>67</v>
      </c>
      <c r="S51" t="s">
        <v>67</v>
      </c>
      <c r="T51" t="s">
        <v>67</v>
      </c>
      <c r="U51" t="s">
        <v>67</v>
      </c>
      <c r="V51" t="s">
        <v>67</v>
      </c>
    </row>
    <row r="52" spans="1:22" x14ac:dyDescent="0.25">
      <c r="A52" s="5" t="s">
        <v>128</v>
      </c>
      <c r="B52" s="5" t="s">
        <v>129</v>
      </c>
      <c r="C52">
        <v>5481</v>
      </c>
      <c r="D52">
        <v>6618</v>
      </c>
      <c r="E52">
        <v>8061</v>
      </c>
      <c r="F52">
        <v>8465</v>
      </c>
      <c r="G52">
        <v>8147</v>
      </c>
      <c r="H52">
        <v>8318</v>
      </c>
      <c r="I52">
        <v>8803</v>
      </c>
      <c r="J52">
        <v>7596</v>
      </c>
      <c r="K52">
        <v>8228</v>
      </c>
      <c r="L52">
        <v>7720</v>
      </c>
      <c r="M52">
        <v>2011</v>
      </c>
      <c r="N52">
        <v>4759</v>
      </c>
      <c r="O52">
        <v>8638</v>
      </c>
      <c r="P52">
        <v>5624</v>
      </c>
      <c r="Q52">
        <v>5403</v>
      </c>
      <c r="R52">
        <v>4202</v>
      </c>
      <c r="S52">
        <v>2454</v>
      </c>
      <c r="T52">
        <v>2342</v>
      </c>
      <c r="U52">
        <v>5428</v>
      </c>
      <c r="V52">
        <v>4805</v>
      </c>
    </row>
    <row r="53" spans="1:22" x14ac:dyDescent="0.25">
      <c r="A53" s="5" t="s">
        <v>130</v>
      </c>
      <c r="B53" s="5" t="s">
        <v>131</v>
      </c>
      <c r="C53">
        <v>16</v>
      </c>
      <c r="D53">
        <v>13.4</v>
      </c>
      <c r="E53">
        <v>17.7</v>
      </c>
      <c r="F53">
        <v>15.8</v>
      </c>
      <c r="G53">
        <v>16</v>
      </c>
      <c r="H53">
        <v>13.9</v>
      </c>
      <c r="I53">
        <v>10.199999999999999</v>
      </c>
      <c r="J53">
        <v>8.1999999999999993</v>
      </c>
      <c r="K53">
        <v>7</v>
      </c>
      <c r="L53">
        <v>8.5</v>
      </c>
      <c r="M53">
        <v>13.5</v>
      </c>
      <c r="N53">
        <v>8.1999999999999993</v>
      </c>
      <c r="O53">
        <v>8.9</v>
      </c>
      <c r="P53">
        <v>17.2</v>
      </c>
      <c r="Q53">
        <v>19.600000000000001</v>
      </c>
      <c r="R53">
        <v>13.6</v>
      </c>
      <c r="S53">
        <v>32</v>
      </c>
      <c r="T53">
        <v>29.8</v>
      </c>
      <c r="U53">
        <v>16.5</v>
      </c>
      <c r="V53">
        <v>24.33</v>
      </c>
    </row>
    <row r="54" spans="1:22" x14ac:dyDescent="0.25">
      <c r="A54" s="5" t="s">
        <v>132</v>
      </c>
      <c r="B54" s="5" t="s">
        <v>133</v>
      </c>
      <c r="C54">
        <v>0.55000000000000004</v>
      </c>
      <c r="D54">
        <v>0.56000000000000005</v>
      </c>
      <c r="E54">
        <v>0.89</v>
      </c>
      <c r="F54">
        <v>0.87</v>
      </c>
      <c r="G54">
        <v>0.78</v>
      </c>
      <c r="H54">
        <v>0.74</v>
      </c>
      <c r="I54">
        <v>0.6</v>
      </c>
      <c r="J54">
        <v>0.41</v>
      </c>
      <c r="K54">
        <v>0.38</v>
      </c>
      <c r="L54">
        <v>0.46</v>
      </c>
      <c r="M54">
        <v>0.28999999999999998</v>
      </c>
      <c r="N54">
        <v>0.26</v>
      </c>
      <c r="O54">
        <v>0.47</v>
      </c>
      <c r="P54">
        <v>0.63</v>
      </c>
      <c r="Q54">
        <v>0.72</v>
      </c>
      <c r="R54">
        <v>0.56000000000000005</v>
      </c>
      <c r="S54">
        <v>0.52</v>
      </c>
      <c r="T54">
        <v>0.46</v>
      </c>
      <c r="U54">
        <v>0.61</v>
      </c>
      <c r="V54">
        <v>0.83</v>
      </c>
    </row>
    <row r="55" spans="1:22" x14ac:dyDescent="0.25">
      <c r="A55" s="5" t="s">
        <v>134</v>
      </c>
      <c r="B55" s="5" t="s">
        <v>135</v>
      </c>
      <c r="C55">
        <v>1.31</v>
      </c>
      <c r="D55">
        <v>1.35</v>
      </c>
      <c r="E55">
        <v>2.17</v>
      </c>
      <c r="F55">
        <v>1.97</v>
      </c>
      <c r="G55">
        <v>1.84</v>
      </c>
      <c r="H55">
        <v>1.7</v>
      </c>
      <c r="I55">
        <v>1.39</v>
      </c>
      <c r="J55">
        <v>1.1000000000000001</v>
      </c>
      <c r="K55">
        <v>1.1000000000000001</v>
      </c>
      <c r="L55">
        <v>1.44</v>
      </c>
      <c r="M55">
        <v>0.92</v>
      </c>
      <c r="N55">
        <v>1</v>
      </c>
      <c r="O55">
        <v>1.88</v>
      </c>
      <c r="P55">
        <v>2.62</v>
      </c>
      <c r="Q55">
        <v>2.72</v>
      </c>
      <c r="R55">
        <v>3.31</v>
      </c>
      <c r="S55">
        <v>3.04</v>
      </c>
      <c r="T55">
        <v>2.39</v>
      </c>
      <c r="U55">
        <v>2.5499999999999998</v>
      </c>
      <c r="V55">
        <v>3.08</v>
      </c>
    </row>
    <row r="56" spans="1:22" x14ac:dyDescent="0.25">
      <c r="A56" s="5" t="s">
        <v>136</v>
      </c>
      <c r="B56" s="5" t="s">
        <v>137</v>
      </c>
      <c r="C56">
        <v>6.45</v>
      </c>
      <c r="D56">
        <v>12.77</v>
      </c>
      <c r="E56">
        <v>11.73</v>
      </c>
      <c r="F56">
        <v>11.02</v>
      </c>
      <c r="G56">
        <v>8.31</v>
      </c>
      <c r="H56">
        <v>9.61</v>
      </c>
      <c r="I56">
        <v>7.32</v>
      </c>
      <c r="J56">
        <v>9.81</v>
      </c>
      <c r="K56">
        <v>3.94</v>
      </c>
      <c r="L56">
        <v>8.18</v>
      </c>
      <c r="M56">
        <v>2.86</v>
      </c>
      <c r="N56">
        <v>3.05</v>
      </c>
      <c r="O56">
        <v>5.32</v>
      </c>
      <c r="P56">
        <v>8.76</v>
      </c>
      <c r="Q56">
        <v>9.33</v>
      </c>
      <c r="R56">
        <v>4.67</v>
      </c>
      <c r="S56">
        <v>6.08</v>
      </c>
      <c r="T56">
        <v>3.29</v>
      </c>
      <c r="U56">
        <v>10.31</v>
      </c>
      <c r="V56">
        <v>9.64</v>
      </c>
    </row>
    <row r="57" spans="1:22" x14ac:dyDescent="0.25">
      <c r="A57" s="5" t="s">
        <v>138</v>
      </c>
      <c r="B57" s="5" t="s">
        <v>139</v>
      </c>
      <c r="C57">
        <v>2.06</v>
      </c>
      <c r="D57">
        <v>3.85</v>
      </c>
      <c r="E57">
        <v>2.52</v>
      </c>
      <c r="F57">
        <v>2.61</v>
      </c>
      <c r="G57">
        <v>2.7</v>
      </c>
      <c r="H57">
        <v>3.15</v>
      </c>
      <c r="I57">
        <v>3.77</v>
      </c>
      <c r="J57">
        <v>4.9400000000000004</v>
      </c>
      <c r="K57">
        <v>5.3</v>
      </c>
      <c r="L57">
        <v>4.09</v>
      </c>
      <c r="M57">
        <v>4.17</v>
      </c>
      <c r="N57">
        <v>5.98</v>
      </c>
      <c r="O57">
        <v>4.95</v>
      </c>
      <c r="P57">
        <v>4.05</v>
      </c>
      <c r="Q57">
        <v>4.07</v>
      </c>
      <c r="R57">
        <v>5.37</v>
      </c>
      <c r="S57">
        <v>5.76</v>
      </c>
      <c r="T57">
        <v>6.66</v>
      </c>
      <c r="U57">
        <v>5.72</v>
      </c>
      <c r="V57">
        <v>4.67</v>
      </c>
    </row>
    <row r="58" spans="1:22" x14ac:dyDescent="0.25">
      <c r="A58" s="5" t="s">
        <v>140</v>
      </c>
      <c r="B58" s="5" t="s">
        <v>141</v>
      </c>
      <c r="C58">
        <v>6.3</v>
      </c>
      <c r="D58">
        <v>7.4</v>
      </c>
      <c r="E58">
        <v>5.7</v>
      </c>
      <c r="F58">
        <v>6.3</v>
      </c>
      <c r="G58">
        <v>6.2</v>
      </c>
      <c r="H58">
        <v>7.2</v>
      </c>
      <c r="I58">
        <v>9.8000000000000007</v>
      </c>
      <c r="J58">
        <v>12.1</v>
      </c>
      <c r="K58">
        <v>14.3</v>
      </c>
      <c r="L58">
        <v>11.8</v>
      </c>
      <c r="M58">
        <v>7.4</v>
      </c>
      <c r="N58">
        <v>12.2</v>
      </c>
      <c r="O58">
        <v>11.2</v>
      </c>
      <c r="P58">
        <v>5.8</v>
      </c>
      <c r="Q58">
        <v>5.0999999999999996</v>
      </c>
      <c r="R58">
        <v>7.4</v>
      </c>
      <c r="S58">
        <v>3.1</v>
      </c>
      <c r="T58">
        <v>3.4</v>
      </c>
      <c r="U58">
        <v>6.1</v>
      </c>
      <c r="V58" t="s">
        <v>67</v>
      </c>
    </row>
    <row r="59" spans="1:22" x14ac:dyDescent="0.25">
      <c r="A59" s="5" t="s">
        <v>142</v>
      </c>
      <c r="B59" s="5" t="s">
        <v>143</v>
      </c>
      <c r="C59">
        <v>8.18</v>
      </c>
      <c r="D59">
        <v>9.99</v>
      </c>
      <c r="E59">
        <v>12.21</v>
      </c>
      <c r="F59">
        <v>12.41</v>
      </c>
      <c r="G59">
        <v>11.4</v>
      </c>
      <c r="H59">
        <v>11.47</v>
      </c>
      <c r="I59">
        <v>12.4</v>
      </c>
      <c r="J59">
        <v>12.7</v>
      </c>
      <c r="K59">
        <v>14.5</v>
      </c>
      <c r="L59">
        <v>15.06</v>
      </c>
      <c r="M59">
        <v>4.47</v>
      </c>
      <c r="N59">
        <v>11.28</v>
      </c>
      <c r="O59">
        <v>21.32</v>
      </c>
      <c r="P59">
        <v>14.22</v>
      </c>
      <c r="Q59">
        <v>13.65</v>
      </c>
      <c r="R59">
        <v>15.69</v>
      </c>
      <c r="S59">
        <v>9.32</v>
      </c>
      <c r="T59">
        <v>7.64</v>
      </c>
      <c r="U59">
        <v>15.44</v>
      </c>
      <c r="V59">
        <v>12.14</v>
      </c>
    </row>
    <row r="60" spans="1:22" x14ac:dyDescent="0.25">
      <c r="A60" s="5" t="s">
        <v>144</v>
      </c>
      <c r="B60" s="5" t="s">
        <v>145</v>
      </c>
      <c r="C60">
        <v>3.41</v>
      </c>
      <c r="D60">
        <v>4.1399999999999997</v>
      </c>
      <c r="E60">
        <v>5.0199999999999996</v>
      </c>
      <c r="F60">
        <v>5.54</v>
      </c>
      <c r="G60">
        <v>4.8899999999999997</v>
      </c>
      <c r="H60">
        <v>5.03</v>
      </c>
      <c r="I60">
        <v>5.35</v>
      </c>
      <c r="J60">
        <v>4.71</v>
      </c>
      <c r="K60">
        <v>5.01</v>
      </c>
      <c r="L60">
        <v>4.8</v>
      </c>
      <c r="M60">
        <v>1.4</v>
      </c>
      <c r="N60">
        <v>3.01</v>
      </c>
      <c r="O60">
        <v>5.37</v>
      </c>
      <c r="P60">
        <v>3.43</v>
      </c>
      <c r="Q60">
        <v>3.66</v>
      </c>
      <c r="R60">
        <v>2.75</v>
      </c>
      <c r="S60">
        <v>1.64</v>
      </c>
      <c r="T60">
        <v>1.54</v>
      </c>
      <c r="U60">
        <v>3.73</v>
      </c>
      <c r="V60">
        <v>3.27</v>
      </c>
    </row>
    <row r="61" spans="1:22" x14ac:dyDescent="0.25">
      <c r="A61" s="5" t="s">
        <v>146</v>
      </c>
      <c r="B61" s="5" t="s">
        <v>147</v>
      </c>
      <c r="C61">
        <v>4.16</v>
      </c>
      <c r="D61">
        <v>5.3</v>
      </c>
      <c r="E61">
        <v>6.42</v>
      </c>
      <c r="F61">
        <v>6.71</v>
      </c>
      <c r="G61">
        <v>6.73</v>
      </c>
      <c r="H61">
        <v>6.9</v>
      </c>
      <c r="I61">
        <v>7.21</v>
      </c>
      <c r="J61">
        <v>7.1</v>
      </c>
      <c r="K61">
        <v>7.68</v>
      </c>
      <c r="L61">
        <v>7.8</v>
      </c>
      <c r="M61">
        <v>4.3600000000000003</v>
      </c>
      <c r="N61">
        <v>6.55</v>
      </c>
      <c r="O61">
        <v>8.44</v>
      </c>
      <c r="P61">
        <v>5.88</v>
      </c>
      <c r="Q61">
        <v>6.14</v>
      </c>
      <c r="R61">
        <v>6.55</v>
      </c>
      <c r="S61">
        <v>5.03</v>
      </c>
      <c r="T61">
        <v>5.05</v>
      </c>
      <c r="U61">
        <v>7.15</v>
      </c>
      <c r="V61">
        <v>6.51</v>
      </c>
    </row>
    <row r="62" spans="1:22" x14ac:dyDescent="0.25">
      <c r="A62" s="5" t="s">
        <v>148</v>
      </c>
      <c r="B62" s="5" t="s">
        <v>148</v>
      </c>
      <c r="C62">
        <v>3.29</v>
      </c>
      <c r="D62">
        <v>4.12</v>
      </c>
      <c r="E62">
        <v>4.9800000000000004</v>
      </c>
      <c r="F62">
        <v>5.26</v>
      </c>
      <c r="G62">
        <v>4.78</v>
      </c>
      <c r="H62">
        <v>4.82</v>
      </c>
      <c r="I62">
        <v>5.41</v>
      </c>
      <c r="J62">
        <v>4.95</v>
      </c>
      <c r="K62">
        <v>5.33</v>
      </c>
      <c r="L62">
        <v>4.79</v>
      </c>
      <c r="M62">
        <v>1.18</v>
      </c>
      <c r="N62">
        <v>2.93</v>
      </c>
      <c r="O62">
        <v>5.36</v>
      </c>
      <c r="P62">
        <v>3.23</v>
      </c>
      <c r="Q62">
        <v>2.94</v>
      </c>
      <c r="R62">
        <v>2.76</v>
      </c>
      <c r="S62">
        <v>1.6</v>
      </c>
      <c r="T62">
        <v>1.55</v>
      </c>
      <c r="U62">
        <v>3.7</v>
      </c>
      <c r="V62">
        <v>3.16</v>
      </c>
    </row>
    <row r="63" spans="1:22" x14ac:dyDescent="0.25">
      <c r="A63" s="5" t="s">
        <v>149</v>
      </c>
      <c r="B63" s="5" t="s">
        <v>150</v>
      </c>
      <c r="C63">
        <v>41.48</v>
      </c>
      <c r="D63">
        <v>43.69</v>
      </c>
      <c r="E63">
        <v>42.32</v>
      </c>
      <c r="F63">
        <v>41.79</v>
      </c>
      <c r="G63">
        <v>41.69</v>
      </c>
      <c r="H63">
        <v>42.83</v>
      </c>
      <c r="I63">
        <v>44.27</v>
      </c>
      <c r="J63">
        <v>44.84</v>
      </c>
      <c r="K63">
        <v>44.68</v>
      </c>
      <c r="L63">
        <v>41.92</v>
      </c>
      <c r="M63">
        <v>38.24</v>
      </c>
      <c r="N63">
        <v>40.15</v>
      </c>
      <c r="O63">
        <v>39.659999999999997</v>
      </c>
      <c r="P63">
        <v>41.7</v>
      </c>
      <c r="Q63">
        <v>42.72</v>
      </c>
      <c r="R63">
        <v>52.31</v>
      </c>
      <c r="S63">
        <v>49.57</v>
      </c>
      <c r="T63">
        <v>50.75</v>
      </c>
      <c r="U63">
        <v>52.5</v>
      </c>
      <c r="V63">
        <v>48.23</v>
      </c>
    </row>
    <row r="64" spans="1:22" x14ac:dyDescent="0.25">
      <c r="A64" s="5" t="s">
        <v>151</v>
      </c>
      <c r="B64" s="5" t="s">
        <v>152</v>
      </c>
      <c r="C64">
        <v>40.24</v>
      </c>
      <c r="D64">
        <v>41.27</v>
      </c>
      <c r="E64">
        <v>40.76</v>
      </c>
      <c r="F64">
        <v>42.36</v>
      </c>
      <c r="G64">
        <v>41.94</v>
      </c>
      <c r="H64">
        <v>42.03</v>
      </c>
      <c r="I64">
        <v>43.64</v>
      </c>
      <c r="J64">
        <v>38.96</v>
      </c>
      <c r="K64">
        <v>36.729999999999997</v>
      </c>
      <c r="L64">
        <v>31.81</v>
      </c>
      <c r="M64">
        <v>26.46</v>
      </c>
      <c r="N64">
        <v>26.03</v>
      </c>
      <c r="O64">
        <v>25.14</v>
      </c>
      <c r="P64">
        <v>22.72</v>
      </c>
      <c r="Q64">
        <v>21.52</v>
      </c>
      <c r="R64">
        <v>17.57</v>
      </c>
      <c r="S64">
        <v>17.149999999999999</v>
      </c>
      <c r="T64">
        <v>20.239999999999998</v>
      </c>
      <c r="U64">
        <v>23.97</v>
      </c>
      <c r="V64">
        <v>26.07</v>
      </c>
    </row>
    <row r="65" spans="1:22" x14ac:dyDescent="0.25">
      <c r="A65" s="5" t="s">
        <v>153</v>
      </c>
      <c r="B65" s="5" t="s">
        <v>154</v>
      </c>
      <c r="C65">
        <v>59.76</v>
      </c>
      <c r="D65">
        <v>58.73</v>
      </c>
      <c r="E65">
        <v>59.24</v>
      </c>
      <c r="F65">
        <v>57.64</v>
      </c>
      <c r="G65">
        <v>58.06</v>
      </c>
      <c r="H65">
        <v>57.97</v>
      </c>
      <c r="I65">
        <v>56.36</v>
      </c>
      <c r="J65">
        <v>61.04</v>
      </c>
      <c r="K65">
        <v>63.27</v>
      </c>
      <c r="L65">
        <v>68.19</v>
      </c>
      <c r="M65">
        <v>73.540000000000006</v>
      </c>
      <c r="N65">
        <v>73.97</v>
      </c>
      <c r="O65">
        <v>74.86</v>
      </c>
      <c r="P65">
        <v>77.28</v>
      </c>
      <c r="Q65">
        <v>78.48</v>
      </c>
      <c r="R65">
        <v>82.43</v>
      </c>
      <c r="S65">
        <v>82.85</v>
      </c>
      <c r="T65">
        <v>79.760000000000005</v>
      </c>
      <c r="U65">
        <v>76.03</v>
      </c>
      <c r="V65">
        <v>73.930000000000007</v>
      </c>
    </row>
    <row r="66" spans="1:22" x14ac:dyDescent="0.25">
      <c r="A66" s="5" t="s">
        <v>155</v>
      </c>
      <c r="B66" s="5" t="s">
        <v>156</v>
      </c>
      <c r="C66">
        <v>148.47999999999999</v>
      </c>
      <c r="D66">
        <v>142.32</v>
      </c>
      <c r="E66">
        <v>145.35</v>
      </c>
      <c r="F66">
        <v>136.05000000000001</v>
      </c>
      <c r="G66">
        <v>138.46</v>
      </c>
      <c r="H66">
        <v>137.93</v>
      </c>
      <c r="I66">
        <v>129.16999999999999</v>
      </c>
      <c r="J66">
        <v>156.69</v>
      </c>
      <c r="K66">
        <v>172.23</v>
      </c>
      <c r="L66">
        <v>214.41</v>
      </c>
      <c r="M66">
        <v>277.95</v>
      </c>
      <c r="N66">
        <v>284.24</v>
      </c>
      <c r="O66">
        <v>297.82</v>
      </c>
      <c r="P66">
        <v>340.08</v>
      </c>
      <c r="Q66">
        <v>364.67</v>
      </c>
      <c r="R66">
        <v>469.03</v>
      </c>
      <c r="S66">
        <v>482.97</v>
      </c>
      <c r="T66">
        <v>394.03</v>
      </c>
      <c r="U66">
        <v>317.19</v>
      </c>
      <c r="V66">
        <v>283.61</v>
      </c>
    </row>
    <row r="67" spans="1:22" x14ac:dyDescent="0.25">
      <c r="A67" s="5"/>
      <c r="B67" s="5"/>
    </row>
    <row r="68" spans="1:22" x14ac:dyDescent="0.25">
      <c r="A68" s="5" t="s">
        <v>157</v>
      </c>
      <c r="B68" s="5" t="s">
        <v>158</v>
      </c>
      <c r="C68">
        <v>41.48</v>
      </c>
      <c r="D68">
        <v>43.69</v>
      </c>
      <c r="E68">
        <v>42.32</v>
      </c>
      <c r="F68">
        <v>41.78</v>
      </c>
      <c r="G68">
        <v>41.68</v>
      </c>
      <c r="H68">
        <v>42.84</v>
      </c>
      <c r="I68">
        <v>44.27</v>
      </c>
      <c r="J68">
        <v>44.82</v>
      </c>
      <c r="K68">
        <v>44.69</v>
      </c>
      <c r="L68">
        <v>41.92</v>
      </c>
      <c r="M68">
        <v>38.24</v>
      </c>
      <c r="N68">
        <v>40.15</v>
      </c>
      <c r="O68">
        <v>39.659999999999997</v>
      </c>
      <c r="P68">
        <v>41.7</v>
      </c>
      <c r="Q68">
        <v>42.72</v>
      </c>
      <c r="R68">
        <v>52.31</v>
      </c>
      <c r="S68">
        <v>49.57</v>
      </c>
      <c r="T68">
        <v>50.75</v>
      </c>
      <c r="U68">
        <v>52.5</v>
      </c>
    </row>
    <row r="69" spans="1:22" x14ac:dyDescent="0.25">
      <c r="A69" s="5" t="s">
        <v>159</v>
      </c>
      <c r="B69" s="5" t="s">
        <v>160</v>
      </c>
      <c r="C69">
        <v>83.47</v>
      </c>
      <c r="D69">
        <v>101.33</v>
      </c>
      <c r="E69">
        <v>122.65</v>
      </c>
      <c r="F69">
        <v>135.43</v>
      </c>
      <c r="G69">
        <v>119.54</v>
      </c>
      <c r="H69">
        <v>122.86</v>
      </c>
      <c r="I69">
        <v>130.72999999999999</v>
      </c>
      <c r="J69">
        <v>104.77</v>
      </c>
      <c r="K69">
        <v>111.33</v>
      </c>
      <c r="L69">
        <v>96.88</v>
      </c>
      <c r="M69">
        <v>25.82</v>
      </c>
      <c r="N69">
        <v>55.29</v>
      </c>
      <c r="O69">
        <v>96.59</v>
      </c>
      <c r="P69">
        <v>61.68</v>
      </c>
      <c r="Q69">
        <v>65.849999999999994</v>
      </c>
      <c r="R69">
        <v>49.52</v>
      </c>
      <c r="S69">
        <v>29.57</v>
      </c>
      <c r="T69">
        <v>27.79</v>
      </c>
      <c r="U69">
        <v>67.22</v>
      </c>
    </row>
    <row r="70" spans="1:22" x14ac:dyDescent="0.25">
      <c r="A70" s="5" t="s">
        <v>161</v>
      </c>
      <c r="B70" s="5" t="s">
        <v>162</v>
      </c>
      <c r="C70">
        <v>165.4</v>
      </c>
      <c r="D70">
        <v>192.51</v>
      </c>
      <c r="E70">
        <v>227.87</v>
      </c>
      <c r="F70">
        <v>245.3</v>
      </c>
      <c r="G70">
        <v>239.96</v>
      </c>
      <c r="H70">
        <v>247.27</v>
      </c>
      <c r="I70">
        <v>233.63</v>
      </c>
      <c r="J70">
        <v>211.94</v>
      </c>
      <c r="K70">
        <v>221.26</v>
      </c>
      <c r="L70">
        <v>211.64</v>
      </c>
      <c r="M70">
        <v>130.56</v>
      </c>
      <c r="N70">
        <v>172.61</v>
      </c>
      <c r="O70">
        <v>197.25</v>
      </c>
      <c r="P70">
        <v>178.68</v>
      </c>
      <c r="Q70">
        <v>193.88</v>
      </c>
      <c r="R70">
        <v>183.34</v>
      </c>
      <c r="S70">
        <v>175.38</v>
      </c>
      <c r="T70">
        <v>148.19</v>
      </c>
      <c r="U70">
        <v>166.82</v>
      </c>
    </row>
    <row r="71" spans="1:22" x14ac:dyDescent="0.25">
      <c r="A71" s="5" t="s">
        <v>163</v>
      </c>
      <c r="B71" s="5" t="s">
        <v>164</v>
      </c>
      <c r="C71">
        <v>3.94</v>
      </c>
      <c r="D71">
        <v>4.07</v>
      </c>
      <c r="E71">
        <v>4.0599999999999996</v>
      </c>
      <c r="F71">
        <v>3.88</v>
      </c>
      <c r="G71">
        <v>4</v>
      </c>
      <c r="H71">
        <v>3.93</v>
      </c>
      <c r="I71">
        <v>4.1399999999999997</v>
      </c>
      <c r="J71">
        <v>4.72</v>
      </c>
      <c r="K71">
        <v>4.78</v>
      </c>
      <c r="L71">
        <v>4.9400000000000004</v>
      </c>
      <c r="M71">
        <v>4.58</v>
      </c>
      <c r="N71">
        <v>5.31</v>
      </c>
      <c r="O71">
        <v>5.55</v>
      </c>
      <c r="P71">
        <v>5.24</v>
      </c>
      <c r="Q71">
        <v>4.46</v>
      </c>
      <c r="R71">
        <v>5.57</v>
      </c>
      <c r="S71">
        <v>5.41</v>
      </c>
      <c r="T71">
        <v>5.57</v>
      </c>
      <c r="U71">
        <v>5.51</v>
      </c>
    </row>
    <row r="72" spans="1:22" x14ac:dyDescent="0.25">
      <c r="A72" s="5" t="s">
        <v>165</v>
      </c>
      <c r="B72" s="5" t="s">
        <v>166</v>
      </c>
      <c r="C72">
        <v>58.52</v>
      </c>
      <c r="D72">
        <v>56.31</v>
      </c>
      <c r="E72">
        <v>57.69</v>
      </c>
      <c r="F72">
        <v>58.19</v>
      </c>
      <c r="G72">
        <v>58.3</v>
      </c>
      <c r="H72">
        <v>57.19</v>
      </c>
      <c r="I72">
        <v>55.72</v>
      </c>
      <c r="J72">
        <v>55.15</v>
      </c>
      <c r="K72">
        <v>55.33</v>
      </c>
      <c r="L72">
        <v>58.08</v>
      </c>
      <c r="M72">
        <v>61.76</v>
      </c>
      <c r="N72">
        <v>59.85</v>
      </c>
      <c r="O72">
        <v>60.34</v>
      </c>
      <c r="P72">
        <v>58.3</v>
      </c>
      <c r="Q72">
        <v>57.28</v>
      </c>
      <c r="R72">
        <v>47.22</v>
      </c>
      <c r="S72">
        <v>50</v>
      </c>
      <c r="T72">
        <v>48.82</v>
      </c>
      <c r="U72">
        <v>47.08</v>
      </c>
    </row>
    <row r="73" spans="1:22" x14ac:dyDescent="0.25">
      <c r="A73" s="5" t="s">
        <v>167</v>
      </c>
      <c r="B73" s="5" t="s">
        <v>168</v>
      </c>
      <c r="C73">
        <v>3.29</v>
      </c>
      <c r="D73">
        <v>4.12</v>
      </c>
      <c r="E73">
        <v>4.9800000000000004</v>
      </c>
      <c r="F73">
        <v>5.26</v>
      </c>
      <c r="G73">
        <v>4.78</v>
      </c>
      <c r="H73">
        <v>4.82</v>
      </c>
      <c r="I73">
        <v>5.41</v>
      </c>
      <c r="J73">
        <v>4.95</v>
      </c>
      <c r="K73">
        <v>5.33</v>
      </c>
      <c r="L73">
        <v>4.79</v>
      </c>
      <c r="M73">
        <v>1.18</v>
      </c>
      <c r="N73">
        <v>2.93</v>
      </c>
      <c r="O73">
        <v>5.36</v>
      </c>
      <c r="P73">
        <v>3.23</v>
      </c>
      <c r="Q73">
        <v>2.94</v>
      </c>
      <c r="R73">
        <v>2.76</v>
      </c>
      <c r="S73">
        <v>1.6</v>
      </c>
      <c r="T73">
        <v>1.55</v>
      </c>
      <c r="U73">
        <v>3.7</v>
      </c>
    </row>
    <row r="74" spans="1:22" x14ac:dyDescent="0.25">
      <c r="A74" s="5" t="s">
        <v>169</v>
      </c>
      <c r="B74" s="5" t="s">
        <v>170</v>
      </c>
      <c r="C74">
        <v>8.49</v>
      </c>
      <c r="D74">
        <v>10.44</v>
      </c>
      <c r="E74">
        <v>12.38</v>
      </c>
      <c r="F74">
        <v>12.59</v>
      </c>
      <c r="G74">
        <v>12.48</v>
      </c>
      <c r="H74">
        <v>12.34</v>
      </c>
      <c r="I74">
        <v>12.82</v>
      </c>
      <c r="J74">
        <v>13.36</v>
      </c>
      <c r="K74">
        <v>14.58</v>
      </c>
      <c r="L74">
        <v>14.87</v>
      </c>
      <c r="M74">
        <v>8.34</v>
      </c>
      <c r="N74">
        <v>12.97</v>
      </c>
      <c r="O74">
        <v>15.31</v>
      </c>
      <c r="P74">
        <v>12.64</v>
      </c>
      <c r="Q74">
        <v>13.21</v>
      </c>
      <c r="R74" t="s">
        <v>67</v>
      </c>
      <c r="S74" t="s">
        <v>67</v>
      </c>
      <c r="T74" t="s">
        <v>67</v>
      </c>
      <c r="U74" t="s">
        <v>67</v>
      </c>
    </row>
    <row r="75" spans="1:22" x14ac:dyDescent="0.25">
      <c r="A75" s="5" t="s">
        <v>171</v>
      </c>
      <c r="B75" s="5" t="s">
        <v>172</v>
      </c>
      <c r="C75">
        <v>68.61</v>
      </c>
      <c r="D75">
        <v>73.010000000000005</v>
      </c>
      <c r="E75">
        <v>70.349999999999994</v>
      </c>
      <c r="F75">
        <v>72.489999999999995</v>
      </c>
      <c r="G75">
        <v>71.59</v>
      </c>
      <c r="H75">
        <v>73.25</v>
      </c>
      <c r="I75">
        <v>78.209999999999994</v>
      </c>
      <c r="J75">
        <v>70.42</v>
      </c>
      <c r="K75">
        <v>66.150000000000006</v>
      </c>
      <c r="L75">
        <v>54.46</v>
      </c>
      <c r="M75">
        <v>42.54</v>
      </c>
      <c r="N75">
        <v>43.29</v>
      </c>
      <c r="O75">
        <v>41.29</v>
      </c>
      <c r="P75">
        <v>38.69</v>
      </c>
      <c r="Q75">
        <v>37.119999999999997</v>
      </c>
      <c r="R75">
        <v>35.78</v>
      </c>
      <c r="S75">
        <v>33.450000000000003</v>
      </c>
      <c r="T75">
        <v>39.32</v>
      </c>
      <c r="U75">
        <v>50.63</v>
      </c>
    </row>
    <row r="76" spans="1:22" x14ac:dyDescent="0.25">
      <c r="A76" s="5" t="s">
        <v>173</v>
      </c>
      <c r="B76" s="5" t="s">
        <v>174</v>
      </c>
      <c r="C76">
        <v>179.13</v>
      </c>
      <c r="D76">
        <v>174.77</v>
      </c>
      <c r="E76">
        <v>167.21</v>
      </c>
      <c r="F76">
        <v>171.54</v>
      </c>
      <c r="G76">
        <v>180.35</v>
      </c>
      <c r="H76">
        <v>201</v>
      </c>
      <c r="I76">
        <v>180.15</v>
      </c>
      <c r="J76">
        <v>178.72</v>
      </c>
      <c r="K76">
        <v>163.13999999999999</v>
      </c>
      <c r="L76">
        <v>141.47999999999999</v>
      </c>
      <c r="M76">
        <v>135.07</v>
      </c>
      <c r="N76">
        <v>136.76</v>
      </c>
      <c r="O76">
        <v>138.91999999999999</v>
      </c>
      <c r="P76">
        <v>160.68</v>
      </c>
      <c r="Q76">
        <v>123.84</v>
      </c>
      <c r="R76" t="s">
        <v>67</v>
      </c>
      <c r="S76" t="s">
        <v>67</v>
      </c>
      <c r="T76" t="s">
        <v>67</v>
      </c>
      <c r="U76" t="s">
        <v>67</v>
      </c>
    </row>
    <row r="77" spans="1:22" x14ac:dyDescent="0.25">
      <c r="A77" s="5" t="s">
        <v>175</v>
      </c>
      <c r="B77" s="5" t="s">
        <v>176</v>
      </c>
      <c r="C77">
        <v>157.70249999999999</v>
      </c>
      <c r="D77">
        <v>312.22649999999999</v>
      </c>
      <c r="E77">
        <v>286.79849999999999</v>
      </c>
      <c r="F77">
        <v>269.43900000000002</v>
      </c>
      <c r="G77">
        <v>203.17949999999999</v>
      </c>
      <c r="H77">
        <v>234.96449999999999</v>
      </c>
      <c r="I77">
        <v>178.97399999999999</v>
      </c>
      <c r="J77">
        <v>218.0763</v>
      </c>
      <c r="K77">
        <v>87.467999999999989</v>
      </c>
      <c r="L77">
        <v>165.23599999999999</v>
      </c>
      <c r="M77">
        <v>52.624000000000002</v>
      </c>
      <c r="N77">
        <v>56.11999999999999</v>
      </c>
      <c r="O77">
        <v>95.76</v>
      </c>
      <c r="P77">
        <v>157.68</v>
      </c>
      <c r="Q77">
        <v>167.94</v>
      </c>
      <c r="R77">
        <v>84.06</v>
      </c>
      <c r="S77">
        <v>109.44</v>
      </c>
      <c r="T77">
        <v>59.22</v>
      </c>
      <c r="U77">
        <v>185.58</v>
      </c>
    </row>
    <row r="78" spans="1:22" x14ac:dyDescent="0.25">
      <c r="A78" s="5" t="s">
        <v>177</v>
      </c>
      <c r="B78" s="5" t="s">
        <v>178</v>
      </c>
      <c r="C78">
        <v>0</v>
      </c>
      <c r="D78">
        <v>0</v>
      </c>
      <c r="E78">
        <v>0</v>
      </c>
      <c r="F78">
        <v>0</v>
      </c>
      <c r="G78">
        <v>0</v>
      </c>
      <c r="H78">
        <v>0</v>
      </c>
      <c r="I78">
        <v>-2.2199999999999989</v>
      </c>
      <c r="J78">
        <v>-3.000000000000114E-2</v>
      </c>
      <c r="K78">
        <v>-2</v>
      </c>
      <c r="L78">
        <v>-1.8000000000000009</v>
      </c>
      <c r="M78">
        <v>0</v>
      </c>
      <c r="N78">
        <v>-0.39999999999999858</v>
      </c>
      <c r="O78">
        <v>0</v>
      </c>
      <c r="P78">
        <v>0</v>
      </c>
      <c r="Q78">
        <v>0</v>
      </c>
      <c r="R78">
        <v>0</v>
      </c>
      <c r="S78">
        <v>0</v>
      </c>
      <c r="T78">
        <v>0</v>
      </c>
      <c r="U78">
        <v>0</v>
      </c>
    </row>
    <row r="79" spans="1:22" x14ac:dyDescent="0.25">
      <c r="A79" s="5" t="s">
        <v>179</v>
      </c>
      <c r="B79" s="5" t="s">
        <v>180</v>
      </c>
      <c r="C79">
        <v>1.87</v>
      </c>
      <c r="D79">
        <v>4.28</v>
      </c>
      <c r="E79">
        <v>13.59</v>
      </c>
      <c r="F79">
        <v>4</v>
      </c>
      <c r="G79">
        <v>10.59</v>
      </c>
      <c r="H79">
        <v>5.07</v>
      </c>
      <c r="I79">
        <v>-1.71</v>
      </c>
      <c r="J79">
        <v>-0.06</v>
      </c>
      <c r="K79">
        <v>3.45</v>
      </c>
      <c r="L79">
        <v>15.02</v>
      </c>
      <c r="M79">
        <v>-17.12</v>
      </c>
      <c r="N79">
        <v>-2.3199999999999998</v>
      </c>
      <c r="O79">
        <v>9.5</v>
      </c>
      <c r="P79">
        <v>15.5</v>
      </c>
      <c r="Q79">
        <v>3.73</v>
      </c>
      <c r="R79">
        <v>0.38</v>
      </c>
      <c r="S79">
        <v>3.81</v>
      </c>
      <c r="T79">
        <v>15.46</v>
      </c>
      <c r="U79">
        <v>12.51</v>
      </c>
    </row>
    <row r="80" spans="1:22" x14ac:dyDescent="0.25">
      <c r="A80" s="5" t="s">
        <v>181</v>
      </c>
      <c r="B80" s="5" t="s">
        <v>182</v>
      </c>
      <c r="C80">
        <v>6.58</v>
      </c>
      <c r="D80">
        <v>7.29</v>
      </c>
      <c r="E80">
        <v>9.39</v>
      </c>
      <c r="F80">
        <v>6.55</v>
      </c>
      <c r="G80">
        <v>4.6500000000000004</v>
      </c>
      <c r="H80">
        <v>1.1000000000000001</v>
      </c>
      <c r="I80">
        <v>0.56000000000000005</v>
      </c>
      <c r="J80">
        <v>6.14</v>
      </c>
      <c r="K80">
        <v>0.45</v>
      </c>
      <c r="L80">
        <v>-1.47</v>
      </c>
      <c r="M80">
        <v>-3.31</v>
      </c>
      <c r="N80">
        <v>7.56</v>
      </c>
      <c r="O80">
        <v>9.58</v>
      </c>
      <c r="P80">
        <v>6.54</v>
      </c>
      <c r="Q80">
        <v>2.64</v>
      </c>
      <c r="R80">
        <v>6.55</v>
      </c>
      <c r="S80">
        <v>10.59</v>
      </c>
      <c r="T80" t="s">
        <v>67</v>
      </c>
      <c r="U80" t="s">
        <v>67</v>
      </c>
    </row>
    <row r="81" spans="1:22" x14ac:dyDescent="0.25">
      <c r="A81" s="5" t="s">
        <v>183</v>
      </c>
      <c r="B81" s="5" t="s">
        <v>184</v>
      </c>
      <c r="C81">
        <v>6.87</v>
      </c>
      <c r="D81">
        <v>7.51</v>
      </c>
      <c r="E81">
        <v>6.31</v>
      </c>
      <c r="F81">
        <v>3.58</v>
      </c>
      <c r="G81">
        <v>3.47</v>
      </c>
      <c r="H81">
        <v>4.3499999999999996</v>
      </c>
      <c r="I81">
        <v>-0.08</v>
      </c>
      <c r="J81">
        <v>-0.21</v>
      </c>
      <c r="K81">
        <v>1.71</v>
      </c>
      <c r="L81">
        <v>4.12</v>
      </c>
      <c r="M81">
        <v>1.86</v>
      </c>
      <c r="N81">
        <v>5.36</v>
      </c>
      <c r="O81">
        <v>6.58</v>
      </c>
      <c r="P81">
        <v>7.78</v>
      </c>
      <c r="Q81">
        <v>7.18</v>
      </c>
      <c r="R81" t="s">
        <v>67</v>
      </c>
      <c r="S81" t="s">
        <v>67</v>
      </c>
      <c r="T81" t="s">
        <v>67</v>
      </c>
      <c r="U81" t="s">
        <v>67</v>
      </c>
    </row>
    <row r="82" spans="1:22" x14ac:dyDescent="0.25">
      <c r="A82" s="5" t="s">
        <v>185</v>
      </c>
      <c r="B82" s="5" t="s">
        <v>186</v>
      </c>
      <c r="C82">
        <v>5.61</v>
      </c>
      <c r="D82">
        <v>3.71</v>
      </c>
      <c r="E82">
        <v>3.05</v>
      </c>
      <c r="F82">
        <v>2.64</v>
      </c>
      <c r="G82">
        <v>3.79</v>
      </c>
      <c r="H82">
        <v>3.11</v>
      </c>
      <c r="I82">
        <v>2.64</v>
      </c>
      <c r="J82">
        <v>3.19</v>
      </c>
      <c r="K82">
        <v>4.74</v>
      </c>
      <c r="L82">
        <v>5.65</v>
      </c>
      <c r="M82" t="s">
        <v>67</v>
      </c>
      <c r="N82" t="s">
        <v>67</v>
      </c>
      <c r="O82" t="s">
        <v>67</v>
      </c>
      <c r="P82" t="s">
        <v>67</v>
      </c>
      <c r="Q82" t="s">
        <v>67</v>
      </c>
      <c r="R82" t="s">
        <v>67</v>
      </c>
      <c r="S82" t="s">
        <v>67</v>
      </c>
      <c r="T82" t="s">
        <v>67</v>
      </c>
      <c r="U82" t="s">
        <v>67</v>
      </c>
    </row>
    <row r="83" spans="1:22" x14ac:dyDescent="0.25">
      <c r="A83" s="5" t="s">
        <v>187</v>
      </c>
      <c r="B83" s="5" t="s">
        <v>188</v>
      </c>
      <c r="C83">
        <v>-16.079999999999998</v>
      </c>
      <c r="D83">
        <v>-13.85</v>
      </c>
      <c r="E83">
        <v>2.87</v>
      </c>
      <c r="F83">
        <v>17.82</v>
      </c>
      <c r="G83">
        <v>7.61</v>
      </c>
      <c r="H83">
        <v>-1.25</v>
      </c>
      <c r="I83">
        <v>22.65</v>
      </c>
      <c r="J83">
        <v>-5.96</v>
      </c>
      <c r="K83">
        <v>18.88</v>
      </c>
      <c r="L83">
        <v>331.48</v>
      </c>
      <c r="M83">
        <v>-61.29</v>
      </c>
      <c r="N83">
        <v>-44.09</v>
      </c>
      <c r="O83">
        <v>71.48</v>
      </c>
      <c r="P83">
        <v>8.18</v>
      </c>
      <c r="Q83">
        <v>37.950000000000003</v>
      </c>
      <c r="R83">
        <v>68.099999999999994</v>
      </c>
      <c r="S83">
        <v>10.48</v>
      </c>
      <c r="T83">
        <v>-52.27</v>
      </c>
      <c r="U83">
        <v>28.65</v>
      </c>
    </row>
    <row r="84" spans="1:22" x14ac:dyDescent="0.25">
      <c r="A84" s="5" t="s">
        <v>189</v>
      </c>
      <c r="B84" s="5" t="s">
        <v>190</v>
      </c>
      <c r="C84">
        <v>-9.02</v>
      </c>
      <c r="D84">
        <v>2.2799999999999998</v>
      </c>
      <c r="E84">
        <v>9.43</v>
      </c>
      <c r="F84">
        <v>8.06</v>
      </c>
      <c r="G84">
        <v>9.67</v>
      </c>
      <c r="H84">
        <v>5.15</v>
      </c>
      <c r="I84">
        <v>11.86</v>
      </c>
      <c r="J84">
        <v>114.8</v>
      </c>
      <c r="K84">
        <v>96.36</v>
      </c>
      <c r="L84">
        <v>75.37</v>
      </c>
      <c r="M84">
        <v>-11.3</v>
      </c>
      <c r="N84">
        <v>11.86</v>
      </c>
      <c r="O84">
        <v>39.200000000000003</v>
      </c>
      <c r="P84">
        <v>38.08</v>
      </c>
      <c r="Q84">
        <v>38.840000000000003</v>
      </c>
      <c r="R84">
        <v>8.77</v>
      </c>
      <c r="S84">
        <v>-4.38</v>
      </c>
      <c r="T84" t="s">
        <v>67</v>
      </c>
      <c r="U84" t="s">
        <v>67</v>
      </c>
    </row>
    <row r="85" spans="1:22" x14ac:dyDescent="0.25">
      <c r="A85" s="5" t="s">
        <v>191</v>
      </c>
      <c r="B85" s="5" t="s">
        <v>192</v>
      </c>
      <c r="C85">
        <v>-0.33</v>
      </c>
      <c r="D85">
        <v>2.64</v>
      </c>
      <c r="E85">
        <v>9.94</v>
      </c>
      <c r="F85">
        <v>8.17</v>
      </c>
      <c r="G85">
        <v>8.39</v>
      </c>
      <c r="H85">
        <v>73.16</v>
      </c>
      <c r="I85">
        <v>61.15</v>
      </c>
      <c r="J85">
        <v>47.8</v>
      </c>
      <c r="K85">
        <v>63.29</v>
      </c>
      <c r="L85">
        <v>61.15</v>
      </c>
      <c r="M85">
        <v>2.4500000000000002</v>
      </c>
      <c r="N85">
        <v>28.32</v>
      </c>
      <c r="O85">
        <v>39.24</v>
      </c>
      <c r="P85">
        <v>14.49</v>
      </c>
      <c r="Q85">
        <v>18.579999999999998</v>
      </c>
      <c r="R85" t="s">
        <v>67</v>
      </c>
      <c r="S85" t="s">
        <v>67</v>
      </c>
      <c r="T85" t="s">
        <v>67</v>
      </c>
      <c r="U85" t="s">
        <v>67</v>
      </c>
    </row>
    <row r="86" spans="1:22" x14ac:dyDescent="0.25">
      <c r="A86" s="5" t="s">
        <v>193</v>
      </c>
      <c r="B86" s="5" t="s">
        <v>194</v>
      </c>
      <c r="C86">
        <v>36.42</v>
      </c>
      <c r="D86">
        <v>31.9</v>
      </c>
      <c r="E86">
        <v>28.87</v>
      </c>
      <c r="F86">
        <v>35.729999999999997</v>
      </c>
      <c r="G86">
        <v>34.770000000000003</v>
      </c>
      <c r="H86">
        <v>37.799999999999997</v>
      </c>
      <c r="I86">
        <v>44.74</v>
      </c>
      <c r="J86">
        <v>43.52</v>
      </c>
      <c r="K86">
        <v>38.89</v>
      </c>
      <c r="L86">
        <v>39.869999999999997</v>
      </c>
      <c r="M86" t="s">
        <v>67</v>
      </c>
      <c r="N86" t="s">
        <v>67</v>
      </c>
      <c r="O86" t="s">
        <v>67</v>
      </c>
      <c r="P86" t="s">
        <v>67</v>
      </c>
      <c r="Q86" t="s">
        <v>67</v>
      </c>
      <c r="R86" t="s">
        <v>67</v>
      </c>
      <c r="S86" t="s">
        <v>67</v>
      </c>
      <c r="T86" t="s">
        <v>67</v>
      </c>
      <c r="U86" t="s">
        <v>67</v>
      </c>
    </row>
    <row r="87" spans="1:22" x14ac:dyDescent="0.25">
      <c r="A87" s="5" t="s">
        <v>195</v>
      </c>
      <c r="B87" s="5" t="s">
        <v>196</v>
      </c>
      <c r="C87">
        <v>-48.48</v>
      </c>
      <c r="D87">
        <v>5.08</v>
      </c>
      <c r="E87">
        <v>1.78</v>
      </c>
      <c r="F87">
        <v>1.93</v>
      </c>
      <c r="G87">
        <v>1.91</v>
      </c>
      <c r="H87">
        <v>0.19</v>
      </c>
      <c r="I87">
        <v>0.17</v>
      </c>
      <c r="J87">
        <v>0.17</v>
      </c>
      <c r="K87">
        <v>0.11</v>
      </c>
      <c r="L87">
        <v>0.14000000000000001</v>
      </c>
      <c r="M87">
        <v>5.51</v>
      </c>
      <c r="N87">
        <v>0.28999999999999998</v>
      </c>
      <c r="O87">
        <v>0.23</v>
      </c>
      <c r="P87">
        <v>1.19</v>
      </c>
      <c r="Q87">
        <v>1.05</v>
      </c>
      <c r="R87" t="s">
        <v>67</v>
      </c>
      <c r="S87" t="s">
        <v>67</v>
      </c>
      <c r="T87" t="s">
        <v>67</v>
      </c>
      <c r="U87" t="s">
        <v>67</v>
      </c>
    </row>
    <row r="88" spans="1:22" x14ac:dyDescent="0.25">
      <c r="A88" s="5" t="s">
        <v>197</v>
      </c>
      <c r="B88" s="5" t="s">
        <v>198</v>
      </c>
      <c r="C88">
        <v>-12.47</v>
      </c>
      <c r="D88">
        <v>-11.9</v>
      </c>
      <c r="E88">
        <v>5.52</v>
      </c>
      <c r="F88">
        <v>6.31</v>
      </c>
      <c r="G88">
        <v>7.32</v>
      </c>
      <c r="H88">
        <v>11.21</v>
      </c>
      <c r="I88">
        <v>8.35</v>
      </c>
      <c r="J88">
        <v>-4.2699999999999996</v>
      </c>
      <c r="K88">
        <v>8.15</v>
      </c>
      <c r="L88">
        <v>86.45</v>
      </c>
      <c r="M88">
        <v>-37.31</v>
      </c>
      <c r="N88">
        <v>-14.52</v>
      </c>
      <c r="O88">
        <v>20.88</v>
      </c>
      <c r="P88">
        <v>6.44</v>
      </c>
      <c r="Q88">
        <v>9.6999999999999993</v>
      </c>
      <c r="R88">
        <v>4.9400000000000004</v>
      </c>
      <c r="S88">
        <v>22.86</v>
      </c>
      <c r="T88">
        <v>2.56</v>
      </c>
      <c r="U88">
        <v>5.2</v>
      </c>
    </row>
    <row r="89" spans="1:22" x14ac:dyDescent="0.25">
      <c r="A89" s="5" t="s">
        <v>199</v>
      </c>
      <c r="B89" s="5" t="s">
        <v>200</v>
      </c>
      <c r="C89">
        <v>-6.28</v>
      </c>
      <c r="D89">
        <v>-0.02</v>
      </c>
      <c r="E89">
        <v>6.38</v>
      </c>
      <c r="F89">
        <v>8.2799999999999994</v>
      </c>
      <c r="G89">
        <v>8.9600000000000009</v>
      </c>
      <c r="H89">
        <v>5.0999999999999996</v>
      </c>
      <c r="I89">
        <v>4.08</v>
      </c>
      <c r="J89">
        <v>30.11</v>
      </c>
      <c r="K89">
        <v>19.100000000000001</v>
      </c>
      <c r="L89">
        <v>11.54</v>
      </c>
      <c r="M89">
        <v>-10.32</v>
      </c>
      <c r="N89">
        <v>4.2699999999999996</v>
      </c>
      <c r="O89">
        <v>12.34</v>
      </c>
      <c r="P89">
        <v>7.03</v>
      </c>
      <c r="Q89">
        <v>12.5</v>
      </c>
      <c r="R89">
        <v>10.119999999999999</v>
      </c>
      <c r="S89">
        <v>10.210000000000001</v>
      </c>
      <c r="T89" t="s">
        <v>67</v>
      </c>
      <c r="U89" t="s">
        <v>67</v>
      </c>
    </row>
    <row r="90" spans="1:22" x14ac:dyDescent="0.25">
      <c r="A90" s="5" t="s">
        <v>201</v>
      </c>
      <c r="B90" s="5" t="s">
        <v>202</v>
      </c>
      <c r="C90">
        <v>-1.04</v>
      </c>
      <c r="D90">
        <v>3.69</v>
      </c>
      <c r="E90">
        <v>7.74</v>
      </c>
      <c r="F90">
        <v>5.78</v>
      </c>
      <c r="G90">
        <v>6.15</v>
      </c>
      <c r="H90">
        <v>21.98</v>
      </c>
      <c r="I90">
        <v>12.27</v>
      </c>
      <c r="J90">
        <v>7.7</v>
      </c>
      <c r="K90">
        <v>12.73</v>
      </c>
      <c r="L90">
        <v>12.39</v>
      </c>
      <c r="M90">
        <v>-2.96</v>
      </c>
      <c r="N90">
        <v>5.49</v>
      </c>
      <c r="O90">
        <v>12.96</v>
      </c>
      <c r="P90">
        <v>9.3000000000000007</v>
      </c>
      <c r="Q90">
        <v>9.0500000000000007</v>
      </c>
      <c r="R90" t="s">
        <v>67</v>
      </c>
      <c r="S90" t="s">
        <v>67</v>
      </c>
      <c r="T90" t="s">
        <v>67</v>
      </c>
      <c r="U90" t="s">
        <v>67</v>
      </c>
    </row>
    <row r="91" spans="1:22" x14ac:dyDescent="0.25">
      <c r="A91" s="5" t="s">
        <v>203</v>
      </c>
      <c r="B91" s="5" t="s">
        <v>204</v>
      </c>
      <c r="C91">
        <v>10.47</v>
      </c>
      <c r="D91">
        <v>7.98</v>
      </c>
      <c r="E91">
        <v>7.72</v>
      </c>
      <c r="F91">
        <v>9.26</v>
      </c>
      <c r="G91">
        <v>9.27</v>
      </c>
      <c r="H91">
        <v>9.51</v>
      </c>
      <c r="I91">
        <v>8.8800000000000008</v>
      </c>
      <c r="J91">
        <v>10.33</v>
      </c>
      <c r="K91">
        <v>11.02</v>
      </c>
      <c r="L91">
        <v>10.72</v>
      </c>
      <c r="M91" t="s">
        <v>67</v>
      </c>
      <c r="N91" t="s">
        <v>67</v>
      </c>
      <c r="O91" t="s">
        <v>67</v>
      </c>
      <c r="P91" t="s">
        <v>67</v>
      </c>
      <c r="Q91" t="s">
        <v>67</v>
      </c>
      <c r="R91" t="s">
        <v>67</v>
      </c>
      <c r="S91" t="s">
        <v>67</v>
      </c>
      <c r="T91" t="s">
        <v>67</v>
      </c>
      <c r="U91" t="s">
        <v>67</v>
      </c>
    </row>
    <row r="92" spans="1:22" x14ac:dyDescent="0.25">
      <c r="A92" s="5" t="s">
        <v>205</v>
      </c>
      <c r="B92" s="5" t="s">
        <v>206</v>
      </c>
      <c r="C92">
        <v>-49.49</v>
      </c>
      <c r="D92">
        <v>8.8699999999999992</v>
      </c>
      <c r="E92">
        <v>6.44</v>
      </c>
      <c r="F92">
        <v>32.61</v>
      </c>
      <c r="G92">
        <v>-13.53</v>
      </c>
      <c r="H92">
        <v>31.28</v>
      </c>
      <c r="I92">
        <v>-25.38</v>
      </c>
      <c r="J92">
        <v>148.97999999999999</v>
      </c>
      <c r="K92">
        <v>-51.83</v>
      </c>
      <c r="L92">
        <v>186.01</v>
      </c>
      <c r="M92">
        <v>-6.23</v>
      </c>
      <c r="N92">
        <v>-42.67</v>
      </c>
      <c r="O92">
        <v>-39.270000000000003</v>
      </c>
      <c r="P92">
        <v>-6.11</v>
      </c>
      <c r="Q92">
        <v>99.79</v>
      </c>
      <c r="R92">
        <v>-23.19</v>
      </c>
      <c r="S92">
        <v>84.8</v>
      </c>
      <c r="T92">
        <v>-68.09</v>
      </c>
      <c r="U92">
        <v>6.95</v>
      </c>
    </row>
    <row r="93" spans="1:22" x14ac:dyDescent="0.25">
      <c r="A93" s="5" t="s">
        <v>207</v>
      </c>
      <c r="B93" s="5" t="s">
        <v>208</v>
      </c>
      <c r="C93">
        <v>-11.39</v>
      </c>
      <c r="D93">
        <v>15.97</v>
      </c>
      <c r="E93">
        <v>8.51</v>
      </c>
      <c r="F93">
        <v>16.79</v>
      </c>
      <c r="G93">
        <v>-2.54</v>
      </c>
      <c r="H93">
        <v>51.63</v>
      </c>
      <c r="I93">
        <v>23.92</v>
      </c>
      <c r="J93">
        <v>94.39</v>
      </c>
      <c r="K93">
        <v>42.65</v>
      </c>
      <c r="L93">
        <v>45.7</v>
      </c>
      <c r="M93">
        <v>-29.39</v>
      </c>
      <c r="N93">
        <v>-29.35</v>
      </c>
      <c r="O93">
        <v>18.14</v>
      </c>
      <c r="P93">
        <v>23.5</v>
      </c>
      <c r="Q93">
        <v>53.8</v>
      </c>
      <c r="R93">
        <v>-2.16</v>
      </c>
      <c r="S93">
        <v>7.89</v>
      </c>
      <c r="T93" t="s">
        <v>67</v>
      </c>
      <c r="U93" t="s">
        <v>67</v>
      </c>
    </row>
    <row r="94" spans="1:22" x14ac:dyDescent="0.25">
      <c r="A94" s="5" t="s">
        <v>209</v>
      </c>
      <c r="B94" s="5" t="s">
        <v>210</v>
      </c>
      <c r="C94">
        <v>-3.02</v>
      </c>
      <c r="D94">
        <v>13.13</v>
      </c>
      <c r="E94">
        <v>6.28</v>
      </c>
      <c r="F94">
        <v>34.79</v>
      </c>
      <c r="G94">
        <v>17.899999999999999</v>
      </c>
      <c r="H94">
        <v>57.81</v>
      </c>
      <c r="I94">
        <v>50.31</v>
      </c>
      <c r="J94">
        <v>46.85</v>
      </c>
      <c r="K94">
        <v>9.1999999999999993</v>
      </c>
      <c r="L94">
        <v>18.350000000000001</v>
      </c>
      <c r="M94">
        <v>1.1000000000000001</v>
      </c>
      <c r="N94">
        <v>-2.29</v>
      </c>
      <c r="O94">
        <v>23.2</v>
      </c>
      <c r="P94">
        <v>17.440000000000001</v>
      </c>
      <c r="Q94">
        <v>20.05</v>
      </c>
      <c r="R94" t="s">
        <v>67</v>
      </c>
      <c r="S94" t="s">
        <v>67</v>
      </c>
      <c r="T94" t="s">
        <v>67</v>
      </c>
      <c r="U94" t="s">
        <v>67</v>
      </c>
    </row>
    <row r="95" spans="1:22" x14ac:dyDescent="0.25">
      <c r="A95" s="5" t="s">
        <v>211</v>
      </c>
      <c r="B95" s="5" t="s">
        <v>212</v>
      </c>
      <c r="C95">
        <v>27.4</v>
      </c>
      <c r="D95">
        <v>31.72</v>
      </c>
      <c r="E95">
        <v>26.57</v>
      </c>
      <c r="F95">
        <v>22</v>
      </c>
      <c r="G95">
        <v>18.12</v>
      </c>
      <c r="H95">
        <v>29.46</v>
      </c>
      <c r="I95">
        <v>24.01</v>
      </c>
      <c r="J95">
        <v>35.03</v>
      </c>
      <c r="K95">
        <v>13.32</v>
      </c>
      <c r="L95">
        <v>19.2</v>
      </c>
      <c r="M95" t="s">
        <v>67</v>
      </c>
      <c r="N95" t="s">
        <v>67</v>
      </c>
      <c r="O95" t="s">
        <v>67</v>
      </c>
      <c r="P95" t="s">
        <v>67</v>
      </c>
      <c r="Q95" t="s">
        <v>67</v>
      </c>
      <c r="R95" t="s">
        <v>67</v>
      </c>
      <c r="S95" t="s">
        <v>67</v>
      </c>
      <c r="T95" t="s">
        <v>67</v>
      </c>
      <c r="U95" t="s">
        <v>67</v>
      </c>
    </row>
    <row r="96" spans="1:22" x14ac:dyDescent="0.25">
      <c r="A96" s="5" t="s">
        <v>213</v>
      </c>
      <c r="B96" s="5" t="s">
        <v>214</v>
      </c>
      <c r="C96">
        <v>331.3</v>
      </c>
      <c r="D96">
        <v>321.5</v>
      </c>
      <c r="E96">
        <v>281.2</v>
      </c>
      <c r="F96">
        <v>265.2</v>
      </c>
      <c r="G96">
        <v>263.7</v>
      </c>
      <c r="H96">
        <v>281.60000000000002</v>
      </c>
      <c r="I96">
        <v>232.6</v>
      </c>
      <c r="J96">
        <v>207.9</v>
      </c>
      <c r="K96">
        <v>179.9</v>
      </c>
      <c r="L96">
        <v>119.6</v>
      </c>
      <c r="M96">
        <v>90.7</v>
      </c>
      <c r="N96">
        <v>102.6</v>
      </c>
      <c r="O96">
        <v>103.5</v>
      </c>
      <c r="P96">
        <v>141.80000000000001</v>
      </c>
      <c r="Q96">
        <v>75.3</v>
      </c>
      <c r="R96">
        <v>370</v>
      </c>
      <c r="S96">
        <v>359.8</v>
      </c>
      <c r="T96">
        <v>344.5</v>
      </c>
      <c r="U96">
        <v>312.10000000000002</v>
      </c>
      <c r="V96">
        <v>260.7</v>
      </c>
    </row>
  </sheetData>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W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10" customWidth="1"/>
    <col min="13" max="13" width="11" customWidth="1"/>
    <col min="14" max="15" width="10" customWidth="1"/>
    <col min="16" max="16" width="19" customWidth="1"/>
    <col min="17" max="17" width="22" customWidth="1"/>
    <col min="18" max="18" width="21" customWidth="1"/>
    <col min="19" max="19" width="10" customWidth="1"/>
    <col min="20" max="20" width="21" customWidth="1"/>
    <col min="21" max="21" width="10" customWidth="1"/>
    <col min="22" max="22" width="20" customWidth="1"/>
    <col min="23" max="23" width="10" customWidth="1"/>
  </cols>
  <sheetData>
    <row r="1" spans="1:23" ht="18.75" customHeight="1" x14ac:dyDescent="0.3">
      <c r="A1" s="1" t="s">
        <v>2252</v>
      </c>
      <c r="B1" s="2" t="s">
        <v>2253</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2206</v>
      </c>
      <c r="C4" s="5" t="s">
        <v>9</v>
      </c>
      <c r="D4" s="5"/>
      <c r="E4" t="s">
        <v>2254</v>
      </c>
      <c r="G4" t="s">
        <v>992</v>
      </c>
      <c r="H4" t="s">
        <v>20</v>
      </c>
      <c r="J4" t="s">
        <v>248</v>
      </c>
      <c r="L4" t="s">
        <v>1029</v>
      </c>
    </row>
    <row r="5" spans="1:23" x14ac:dyDescent="0.25">
      <c r="A5" s="5" t="s">
        <v>15</v>
      </c>
      <c r="B5" t="s">
        <v>2255</v>
      </c>
      <c r="C5" s="5" t="s">
        <v>17</v>
      </c>
      <c r="D5" s="5"/>
      <c r="E5" t="s">
        <v>67</v>
      </c>
      <c r="G5" t="s">
        <v>333</v>
      </c>
      <c r="H5" t="s">
        <v>28</v>
      </c>
      <c r="J5" t="s">
        <v>225</v>
      </c>
      <c r="L5" t="s">
        <v>2256</v>
      </c>
    </row>
    <row r="6" spans="1:23" x14ac:dyDescent="0.25">
      <c r="A6" s="5" t="s">
        <v>23</v>
      </c>
      <c r="B6" t="s">
        <v>2257</v>
      </c>
      <c r="C6" s="5" t="s">
        <v>25</v>
      </c>
      <c r="D6" s="5"/>
      <c r="E6" t="s">
        <v>2258</v>
      </c>
      <c r="G6" t="s">
        <v>435</v>
      </c>
      <c r="H6" t="s">
        <v>450</v>
      </c>
      <c r="J6" t="s">
        <v>237</v>
      </c>
      <c r="L6" t="s">
        <v>1888</v>
      </c>
    </row>
    <row r="7" spans="1:23" x14ac:dyDescent="0.25">
      <c r="A7" s="5" t="s">
        <v>29</v>
      </c>
      <c r="B7" t="s">
        <v>2259</v>
      </c>
      <c r="C7" s="5" t="s">
        <v>31</v>
      </c>
      <c r="D7" s="5"/>
      <c r="E7" t="s">
        <v>2260</v>
      </c>
      <c r="G7" t="s">
        <v>219</v>
      </c>
      <c r="H7" t="s">
        <v>454</v>
      </c>
      <c r="J7" t="s">
        <v>275</v>
      </c>
      <c r="L7" t="s">
        <v>626</v>
      </c>
    </row>
    <row r="8" spans="1:23" x14ac:dyDescent="0.25">
      <c r="A8" s="5" t="s">
        <v>35</v>
      </c>
      <c r="B8" t="s">
        <v>36</v>
      </c>
      <c r="C8" s="5" t="s">
        <v>37</v>
      </c>
      <c r="D8" s="5"/>
      <c r="E8" t="s">
        <v>2261</v>
      </c>
      <c r="G8" t="s">
        <v>453</v>
      </c>
      <c r="H8" t="s">
        <v>34</v>
      </c>
      <c r="J8" t="s">
        <v>2262</v>
      </c>
      <c r="L8" t="s">
        <v>1267</v>
      </c>
    </row>
    <row r="9" spans="1:23" x14ac:dyDescent="0.25">
      <c r="A9" s="5" t="s">
        <v>41</v>
      </c>
      <c r="B9" t="s">
        <v>42</v>
      </c>
      <c r="C9" s="5" t="s">
        <v>43</v>
      </c>
      <c r="D9" s="5"/>
      <c r="E9" t="s">
        <v>2263</v>
      </c>
      <c r="G9" t="s">
        <v>638</v>
      </c>
      <c r="H9" t="s">
        <v>40</v>
      </c>
      <c r="J9" t="s">
        <v>2264</v>
      </c>
      <c r="L9" t="s">
        <v>1982</v>
      </c>
    </row>
    <row r="10" spans="1:23" x14ac:dyDescent="0.25">
      <c r="A10" s="5" t="s">
        <v>45</v>
      </c>
      <c r="B10" t="s">
        <v>418</v>
      </c>
      <c r="C10" s="5" t="s">
        <v>47</v>
      </c>
      <c r="D10" s="5"/>
      <c r="E10" t="s">
        <v>2265</v>
      </c>
      <c r="G10" t="s">
        <v>2266</v>
      </c>
      <c r="H10" t="s">
        <v>368</v>
      </c>
      <c r="J10" t="s">
        <v>234</v>
      </c>
      <c r="L10" t="s">
        <v>2267</v>
      </c>
    </row>
    <row r="11" spans="1:23" x14ac:dyDescent="0.25">
      <c r="A11" s="5" t="s">
        <v>49</v>
      </c>
      <c r="B11" t="s">
        <v>355</v>
      </c>
      <c r="J11" t="s">
        <v>21</v>
      </c>
      <c r="L11" t="s">
        <v>2268</v>
      </c>
    </row>
    <row r="12" spans="1:23" x14ac:dyDescent="0.25">
      <c r="A12" s="5" t="s">
        <v>51</v>
      </c>
      <c r="B12" t="s">
        <v>423</v>
      </c>
    </row>
    <row r="13" spans="1:23" x14ac:dyDescent="0.25">
      <c r="A13" s="5" t="s">
        <v>53</v>
      </c>
      <c r="B13" t="s">
        <v>2269</v>
      </c>
    </row>
    <row r="14" spans="1:23" x14ac:dyDescent="0.25">
      <c r="A14" s="5" t="s">
        <v>55</v>
      </c>
      <c r="B14" t="s">
        <v>2270</v>
      </c>
    </row>
    <row r="15" spans="1:23" x14ac:dyDescent="0.25">
      <c r="A15" s="5" t="s">
        <v>57</v>
      </c>
      <c r="B15" t="s">
        <v>2271</v>
      </c>
    </row>
    <row r="16" spans="1:23" x14ac:dyDescent="0.25">
      <c r="A16" s="5" t="s">
        <v>59</v>
      </c>
      <c r="B16" t="s">
        <v>2272</v>
      </c>
    </row>
    <row r="17" spans="1:23" x14ac:dyDescent="0.25">
      <c r="A17" s="5" t="s">
        <v>61</v>
      </c>
      <c r="B17" t="s">
        <v>2273</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590</v>
      </c>
      <c r="B19" s="5" t="s">
        <v>591</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8029</v>
      </c>
      <c r="D20">
        <v>7599</v>
      </c>
      <c r="E20">
        <v>7063</v>
      </c>
      <c r="F20">
        <v>6473</v>
      </c>
      <c r="G20">
        <v>5795</v>
      </c>
      <c r="H20">
        <v>4320</v>
      </c>
      <c r="I20">
        <v>3843</v>
      </c>
      <c r="J20">
        <v>3904</v>
      </c>
      <c r="K20">
        <v>3997</v>
      </c>
      <c r="L20">
        <v>3295</v>
      </c>
      <c r="M20">
        <v>3027</v>
      </c>
      <c r="N20">
        <v>4321</v>
      </c>
      <c r="O20">
        <v>7682</v>
      </c>
      <c r="P20">
        <v>7929</v>
      </c>
      <c r="Q20">
        <v>6759</v>
      </c>
      <c r="R20">
        <v>7195</v>
      </c>
      <c r="S20">
        <v>6152</v>
      </c>
      <c r="T20">
        <v>5207</v>
      </c>
      <c r="U20">
        <v>5671</v>
      </c>
      <c r="V20">
        <v>7283</v>
      </c>
      <c r="W20">
        <v>4237</v>
      </c>
    </row>
    <row r="21" spans="1:23" x14ac:dyDescent="0.25">
      <c r="A21" s="5" t="s">
        <v>299</v>
      </c>
      <c r="B21" s="5" t="s">
        <v>300</v>
      </c>
      <c r="C21">
        <v>2994</v>
      </c>
      <c r="D21">
        <v>2885</v>
      </c>
      <c r="E21">
        <v>2621</v>
      </c>
      <c r="F21">
        <v>2330</v>
      </c>
      <c r="G21">
        <v>2080</v>
      </c>
      <c r="H21">
        <v>1647</v>
      </c>
      <c r="I21">
        <v>1323</v>
      </c>
      <c r="J21">
        <v>1427</v>
      </c>
      <c r="K21">
        <v>1654</v>
      </c>
      <c r="L21">
        <v>1237</v>
      </c>
      <c r="M21">
        <v>659</v>
      </c>
      <c r="N21">
        <v>1498</v>
      </c>
      <c r="O21">
        <v>1590</v>
      </c>
      <c r="P21">
        <v>2075</v>
      </c>
      <c r="Q21">
        <v>1850</v>
      </c>
      <c r="R21">
        <v>2525</v>
      </c>
      <c r="S21">
        <v>1538</v>
      </c>
      <c r="T21">
        <v>601</v>
      </c>
      <c r="U21">
        <v>767.2</v>
      </c>
      <c r="V21">
        <v>3172</v>
      </c>
      <c r="W21">
        <v>1227</v>
      </c>
    </row>
    <row r="22" spans="1:23" x14ac:dyDescent="0.25">
      <c r="A22" s="5" t="s">
        <v>68</v>
      </c>
      <c r="B22" s="5" t="s">
        <v>69</v>
      </c>
      <c r="C22">
        <v>1161</v>
      </c>
      <c r="D22">
        <v>1469</v>
      </c>
      <c r="E22">
        <v>983</v>
      </c>
      <c r="F22">
        <v>763</v>
      </c>
      <c r="G22">
        <v>555</v>
      </c>
      <c r="H22">
        <v>525</v>
      </c>
      <c r="I22">
        <v>325</v>
      </c>
      <c r="J22">
        <v>455</v>
      </c>
      <c r="K22">
        <v>736</v>
      </c>
      <c r="L22">
        <v>348</v>
      </c>
      <c r="M22">
        <v>-220</v>
      </c>
      <c r="N22">
        <v>-50</v>
      </c>
      <c r="O22">
        <v>-370</v>
      </c>
      <c r="P22">
        <v>-56</v>
      </c>
      <c r="Q22">
        <v>-268</v>
      </c>
      <c r="R22">
        <v>314</v>
      </c>
      <c r="S22">
        <v>-344</v>
      </c>
      <c r="T22">
        <v>-1072</v>
      </c>
      <c r="U22">
        <v>-1125</v>
      </c>
      <c r="V22">
        <v>1479</v>
      </c>
      <c r="W22">
        <v>-64.400000000000006</v>
      </c>
    </row>
    <row r="23" spans="1:23" x14ac:dyDescent="0.25">
      <c r="A23" s="5" t="s">
        <v>70</v>
      </c>
      <c r="B23" s="5" t="s">
        <v>71</v>
      </c>
      <c r="C23">
        <v>-78</v>
      </c>
      <c r="D23">
        <v>-58</v>
      </c>
      <c r="E23">
        <v>-50</v>
      </c>
      <c r="F23">
        <v>-58</v>
      </c>
      <c r="G23">
        <v>-35</v>
      </c>
      <c r="H23">
        <v>-6</v>
      </c>
      <c r="I23">
        <v>-19</v>
      </c>
      <c r="J23">
        <v>-24</v>
      </c>
      <c r="K23">
        <v>-22</v>
      </c>
      <c r="L23">
        <v>-58</v>
      </c>
      <c r="M23">
        <v>-48</v>
      </c>
      <c r="N23">
        <v>-38</v>
      </c>
      <c r="O23">
        <v>97</v>
      </c>
      <c r="P23">
        <v>-51</v>
      </c>
      <c r="Q23">
        <v>76</v>
      </c>
      <c r="R23">
        <v>-99</v>
      </c>
      <c r="S23">
        <v>-7</v>
      </c>
      <c r="T23">
        <v>-88</v>
      </c>
      <c r="U23">
        <v>105.7</v>
      </c>
      <c r="V23">
        <v>259.60000000000002</v>
      </c>
      <c r="W23">
        <v>94.9</v>
      </c>
    </row>
    <row r="24" spans="1:23" x14ac:dyDescent="0.25">
      <c r="A24" s="5" t="s">
        <v>72</v>
      </c>
      <c r="B24" s="5" t="s">
        <v>73</v>
      </c>
      <c r="C24">
        <v>1083</v>
      </c>
      <c r="D24">
        <v>1411</v>
      </c>
      <c r="E24">
        <v>933</v>
      </c>
      <c r="F24">
        <v>705</v>
      </c>
      <c r="G24">
        <v>520</v>
      </c>
      <c r="H24">
        <v>519</v>
      </c>
      <c r="I24">
        <v>306</v>
      </c>
      <c r="J24">
        <v>431</v>
      </c>
      <c r="K24">
        <v>714</v>
      </c>
      <c r="L24">
        <v>290</v>
      </c>
      <c r="M24">
        <v>-268</v>
      </c>
      <c r="N24">
        <v>-88</v>
      </c>
      <c r="O24">
        <v>-273</v>
      </c>
      <c r="P24">
        <v>-107</v>
      </c>
      <c r="Q24">
        <v>-192</v>
      </c>
      <c r="R24">
        <v>215</v>
      </c>
      <c r="S24">
        <v>-351</v>
      </c>
      <c r="T24">
        <v>-1160</v>
      </c>
      <c r="U24">
        <v>-1019</v>
      </c>
      <c r="V24">
        <v>1738</v>
      </c>
      <c r="W24">
        <v>30.5</v>
      </c>
    </row>
    <row r="25" spans="1:23" x14ac:dyDescent="0.25">
      <c r="A25" s="5" t="s">
        <v>74</v>
      </c>
      <c r="B25" s="5" t="s">
        <v>75</v>
      </c>
      <c r="C25">
        <v>194</v>
      </c>
      <c r="D25">
        <v>193</v>
      </c>
      <c r="E25">
        <v>142</v>
      </c>
      <c r="F25">
        <v>-36</v>
      </c>
      <c r="G25">
        <v>-102</v>
      </c>
      <c r="H25">
        <v>31</v>
      </c>
      <c r="I25">
        <v>23</v>
      </c>
      <c r="J25">
        <v>-1</v>
      </c>
      <c r="K25">
        <v>-30</v>
      </c>
      <c r="L25">
        <v>-22</v>
      </c>
      <c r="M25">
        <v>5</v>
      </c>
      <c r="N25">
        <v>61</v>
      </c>
      <c r="O25">
        <v>79</v>
      </c>
      <c r="P25">
        <v>161</v>
      </c>
      <c r="Q25">
        <v>120</v>
      </c>
      <c r="R25">
        <v>154</v>
      </c>
      <c r="S25">
        <v>84</v>
      </c>
      <c r="T25">
        <v>-139</v>
      </c>
      <c r="U25">
        <v>-428.7</v>
      </c>
      <c r="V25">
        <v>612.5</v>
      </c>
      <c r="W25">
        <v>-30.1</v>
      </c>
    </row>
    <row r="26" spans="1:23" x14ac:dyDescent="0.25">
      <c r="A26" s="5" t="s">
        <v>76</v>
      </c>
      <c r="B26" s="5" t="s">
        <v>77</v>
      </c>
      <c r="C26">
        <v>889</v>
      </c>
      <c r="D26">
        <v>1218</v>
      </c>
      <c r="E26">
        <v>791</v>
      </c>
      <c r="F26">
        <v>741</v>
      </c>
      <c r="G26">
        <v>622</v>
      </c>
      <c r="H26">
        <v>488</v>
      </c>
      <c r="I26">
        <v>283</v>
      </c>
      <c r="J26">
        <v>432</v>
      </c>
      <c r="K26">
        <v>744</v>
      </c>
      <c r="L26">
        <v>312</v>
      </c>
      <c r="M26">
        <v>-273</v>
      </c>
      <c r="N26">
        <v>-149</v>
      </c>
      <c r="O26">
        <v>-352</v>
      </c>
      <c r="P26">
        <v>-268</v>
      </c>
      <c r="Q26">
        <v>-312</v>
      </c>
      <c r="R26">
        <v>61</v>
      </c>
      <c r="S26">
        <v>-435</v>
      </c>
      <c r="T26">
        <v>-1021</v>
      </c>
      <c r="U26">
        <v>-590.6</v>
      </c>
      <c r="V26">
        <v>1126</v>
      </c>
      <c r="W26">
        <v>60.6</v>
      </c>
    </row>
    <row r="27" spans="1:23" x14ac:dyDescent="0.25">
      <c r="A27" s="5" t="s">
        <v>78</v>
      </c>
      <c r="B27" s="5" t="s">
        <v>79</v>
      </c>
      <c r="C27" t="s">
        <v>67</v>
      </c>
      <c r="D27" t="s">
        <v>67</v>
      </c>
      <c r="E27" t="s">
        <v>67</v>
      </c>
      <c r="F27">
        <v>1</v>
      </c>
      <c r="G27">
        <v>-2</v>
      </c>
      <c r="H27" t="s">
        <v>67</v>
      </c>
      <c r="I27" t="s">
        <v>67</v>
      </c>
      <c r="J27" t="s">
        <v>67</v>
      </c>
      <c r="K27" t="s">
        <v>67</v>
      </c>
      <c r="L27">
        <v>-1</v>
      </c>
      <c r="M27">
        <v>48</v>
      </c>
      <c r="N27">
        <v>14</v>
      </c>
      <c r="O27">
        <v>19</v>
      </c>
      <c r="P27" t="s">
        <v>67</v>
      </c>
      <c r="Q27" t="s">
        <v>67</v>
      </c>
      <c r="R27" t="s">
        <v>67</v>
      </c>
      <c r="S27" t="s">
        <v>67</v>
      </c>
      <c r="T27" t="s">
        <v>67</v>
      </c>
      <c r="U27" t="s">
        <v>67</v>
      </c>
      <c r="V27" t="s">
        <v>67</v>
      </c>
      <c r="W27" t="s">
        <v>67</v>
      </c>
    </row>
    <row r="28" spans="1:23" x14ac:dyDescent="0.25">
      <c r="A28" s="5" t="s">
        <v>80</v>
      </c>
      <c r="B28" s="5" t="s">
        <v>81</v>
      </c>
      <c r="C28">
        <v>870</v>
      </c>
      <c r="D28">
        <v>1075</v>
      </c>
      <c r="E28">
        <v>790</v>
      </c>
      <c r="F28">
        <v>744</v>
      </c>
      <c r="G28">
        <v>632</v>
      </c>
      <c r="H28">
        <v>535</v>
      </c>
      <c r="I28">
        <v>272</v>
      </c>
      <c r="J28">
        <v>427</v>
      </c>
      <c r="K28">
        <v>1119</v>
      </c>
      <c r="L28">
        <v>659</v>
      </c>
      <c r="M28">
        <v>-623</v>
      </c>
      <c r="N28">
        <v>-3122</v>
      </c>
      <c r="O28">
        <v>-368</v>
      </c>
      <c r="P28">
        <v>-268</v>
      </c>
      <c r="Q28">
        <v>-312</v>
      </c>
      <c r="R28">
        <v>61</v>
      </c>
      <c r="S28">
        <v>-435</v>
      </c>
      <c r="T28">
        <v>-1021</v>
      </c>
      <c r="U28">
        <v>-590.6</v>
      </c>
      <c r="V28">
        <v>1126</v>
      </c>
      <c r="W28">
        <v>60.6</v>
      </c>
    </row>
    <row r="29" spans="1:23" x14ac:dyDescent="0.25">
      <c r="A29" s="5" t="s">
        <v>82</v>
      </c>
      <c r="B29" s="5" t="s">
        <v>83</v>
      </c>
      <c r="C29">
        <v>7324</v>
      </c>
      <c r="D29">
        <v>5423</v>
      </c>
      <c r="E29">
        <v>4871</v>
      </c>
      <c r="F29">
        <v>4492</v>
      </c>
      <c r="G29">
        <v>4115</v>
      </c>
      <c r="H29">
        <v>3934</v>
      </c>
      <c r="I29">
        <v>3623</v>
      </c>
      <c r="J29">
        <v>3510</v>
      </c>
      <c r="K29">
        <v>3971</v>
      </c>
      <c r="L29">
        <v>3590</v>
      </c>
      <c r="M29">
        <v>2744</v>
      </c>
      <c r="N29">
        <v>4773</v>
      </c>
      <c r="O29">
        <v>5278</v>
      </c>
      <c r="P29">
        <v>5681</v>
      </c>
      <c r="Q29">
        <v>4574</v>
      </c>
      <c r="R29">
        <v>5292</v>
      </c>
      <c r="S29">
        <v>5306</v>
      </c>
      <c r="T29">
        <v>4191</v>
      </c>
      <c r="U29">
        <v>2876</v>
      </c>
      <c r="V29">
        <v>3835</v>
      </c>
      <c r="W29">
        <v>2523</v>
      </c>
    </row>
    <row r="30" spans="1:23" x14ac:dyDescent="0.25">
      <c r="A30" s="5" t="s">
        <v>84</v>
      </c>
      <c r="B30" s="5" t="s">
        <v>85</v>
      </c>
      <c r="C30">
        <v>6088</v>
      </c>
      <c r="D30">
        <v>5456</v>
      </c>
      <c r="E30">
        <v>5074</v>
      </c>
      <c r="F30">
        <v>4595</v>
      </c>
      <c r="G30">
        <v>4626</v>
      </c>
      <c r="H30">
        <v>2504</v>
      </c>
      <c r="I30">
        <v>2282</v>
      </c>
      <c r="J30">
        <v>2388</v>
      </c>
      <c r="K30">
        <v>1902</v>
      </c>
      <c r="L30">
        <v>1403</v>
      </c>
      <c r="M30">
        <v>1862</v>
      </c>
      <c r="N30">
        <v>2310</v>
      </c>
      <c r="O30">
        <v>5401</v>
      </c>
      <c r="P30">
        <v>5504</v>
      </c>
      <c r="Q30">
        <v>5710</v>
      </c>
      <c r="R30">
        <v>5572</v>
      </c>
      <c r="S30">
        <v>5499</v>
      </c>
      <c r="T30">
        <v>6727</v>
      </c>
      <c r="U30">
        <v>6867</v>
      </c>
      <c r="V30">
        <v>5018</v>
      </c>
      <c r="W30">
        <v>3922</v>
      </c>
    </row>
    <row r="31" spans="1:23" x14ac:dyDescent="0.25">
      <c r="A31" s="5" t="s">
        <v>86</v>
      </c>
      <c r="B31" s="5" t="s">
        <v>87</v>
      </c>
      <c r="C31">
        <v>13412</v>
      </c>
      <c r="D31">
        <v>10879</v>
      </c>
      <c r="E31">
        <v>9945</v>
      </c>
      <c r="F31">
        <v>9087</v>
      </c>
      <c r="G31">
        <v>8741</v>
      </c>
      <c r="H31">
        <v>6438</v>
      </c>
      <c r="I31">
        <v>5905</v>
      </c>
      <c r="J31">
        <v>5898</v>
      </c>
      <c r="K31">
        <v>5873</v>
      </c>
      <c r="L31">
        <v>4993</v>
      </c>
      <c r="M31">
        <v>4606</v>
      </c>
      <c r="N31">
        <v>7083</v>
      </c>
      <c r="O31">
        <v>10679</v>
      </c>
      <c r="P31">
        <v>11185</v>
      </c>
      <c r="Q31">
        <v>10284</v>
      </c>
      <c r="R31">
        <v>10864</v>
      </c>
      <c r="S31">
        <v>10805</v>
      </c>
      <c r="T31">
        <v>10918</v>
      </c>
      <c r="U31">
        <v>9743</v>
      </c>
      <c r="V31">
        <v>8853</v>
      </c>
      <c r="W31">
        <v>6445</v>
      </c>
    </row>
    <row r="32" spans="1:23" x14ac:dyDescent="0.25">
      <c r="A32" s="5" t="s">
        <v>88</v>
      </c>
      <c r="B32" s="5" t="s">
        <v>89</v>
      </c>
      <c r="C32">
        <v>2044</v>
      </c>
      <c r="D32">
        <v>2182</v>
      </c>
      <c r="E32">
        <v>2098</v>
      </c>
      <c r="F32">
        <v>1530</v>
      </c>
      <c r="G32">
        <v>1585</v>
      </c>
      <c r="H32">
        <v>1603</v>
      </c>
      <c r="I32">
        <v>1594</v>
      </c>
      <c r="J32">
        <v>1678</v>
      </c>
      <c r="K32">
        <v>2005</v>
      </c>
      <c r="L32">
        <v>1808</v>
      </c>
      <c r="M32">
        <v>1658</v>
      </c>
      <c r="N32">
        <v>3643</v>
      </c>
      <c r="O32">
        <v>2847</v>
      </c>
      <c r="P32">
        <v>3305</v>
      </c>
      <c r="Q32">
        <v>2382</v>
      </c>
      <c r="R32">
        <v>2870</v>
      </c>
      <c r="S32">
        <v>2134</v>
      </c>
      <c r="T32">
        <v>2383</v>
      </c>
      <c r="U32">
        <v>2204</v>
      </c>
      <c r="V32">
        <v>2454</v>
      </c>
      <c r="W32">
        <v>2050</v>
      </c>
    </row>
    <row r="33" spans="1:23" x14ac:dyDescent="0.25">
      <c r="A33" s="5" t="s">
        <v>90</v>
      </c>
      <c r="B33" s="5" t="s">
        <v>91</v>
      </c>
      <c r="C33">
        <v>2735</v>
      </c>
      <c r="D33">
        <v>2251</v>
      </c>
      <c r="E33">
        <v>2211</v>
      </c>
      <c r="F33">
        <v>2534</v>
      </c>
      <c r="G33">
        <v>2491</v>
      </c>
      <c r="H33">
        <v>677</v>
      </c>
      <c r="I33">
        <v>535</v>
      </c>
      <c r="J33">
        <v>645</v>
      </c>
      <c r="K33">
        <v>513</v>
      </c>
      <c r="L33">
        <v>560</v>
      </c>
      <c r="M33">
        <v>615</v>
      </c>
      <c r="N33">
        <v>1219</v>
      </c>
      <c r="O33">
        <v>1885</v>
      </c>
      <c r="P33">
        <v>2565</v>
      </c>
      <c r="Q33">
        <v>2273</v>
      </c>
      <c r="R33">
        <v>2016</v>
      </c>
      <c r="S33">
        <v>3005</v>
      </c>
      <c r="T33">
        <v>2377</v>
      </c>
      <c r="U33">
        <v>639.6</v>
      </c>
      <c r="V33">
        <v>592.20000000000005</v>
      </c>
      <c r="W33">
        <v>740.1</v>
      </c>
    </row>
    <row r="34" spans="1:23" x14ac:dyDescent="0.25">
      <c r="A34" s="5" t="s">
        <v>92</v>
      </c>
      <c r="B34" s="5" t="s">
        <v>93</v>
      </c>
      <c r="C34">
        <v>4779</v>
      </c>
      <c r="D34">
        <v>4433</v>
      </c>
      <c r="E34">
        <v>4309</v>
      </c>
      <c r="F34">
        <v>4064</v>
      </c>
      <c r="G34">
        <v>4076</v>
      </c>
      <c r="H34">
        <v>2280</v>
      </c>
      <c r="I34">
        <v>2129</v>
      </c>
      <c r="J34">
        <v>2323</v>
      </c>
      <c r="K34">
        <v>2518</v>
      </c>
      <c r="L34">
        <v>2368</v>
      </c>
      <c r="M34">
        <v>2273</v>
      </c>
      <c r="N34">
        <v>4862</v>
      </c>
      <c r="O34">
        <v>4732</v>
      </c>
      <c r="P34">
        <v>5870</v>
      </c>
      <c r="Q34">
        <v>4655</v>
      </c>
      <c r="R34">
        <v>4886</v>
      </c>
      <c r="S34">
        <v>5139</v>
      </c>
      <c r="T34">
        <v>4760</v>
      </c>
      <c r="U34">
        <v>2843</v>
      </c>
      <c r="V34">
        <v>3047</v>
      </c>
      <c r="W34">
        <v>2790</v>
      </c>
    </row>
    <row r="35" spans="1:23" x14ac:dyDescent="0.25">
      <c r="A35" s="5" t="s">
        <v>78</v>
      </c>
      <c r="B35" s="5" t="s">
        <v>79</v>
      </c>
      <c r="C35" t="s">
        <v>67</v>
      </c>
      <c r="D35" t="s">
        <v>67</v>
      </c>
      <c r="E35" t="s">
        <v>67</v>
      </c>
      <c r="F35" t="s">
        <v>67</v>
      </c>
      <c r="G35">
        <v>1</v>
      </c>
      <c r="H35">
        <v>4</v>
      </c>
      <c r="I35" t="s">
        <v>67</v>
      </c>
      <c r="J35" t="s">
        <v>67</v>
      </c>
      <c r="K35" t="s">
        <v>67</v>
      </c>
      <c r="L35" t="s">
        <v>67</v>
      </c>
      <c r="M35">
        <v>60</v>
      </c>
      <c r="N35">
        <v>457</v>
      </c>
      <c r="O35">
        <v>1033</v>
      </c>
      <c r="P35" t="s">
        <v>67</v>
      </c>
      <c r="Q35" t="s">
        <v>67</v>
      </c>
      <c r="R35" t="s">
        <v>67</v>
      </c>
      <c r="S35" t="s">
        <v>67</v>
      </c>
      <c r="T35" t="s">
        <v>67</v>
      </c>
      <c r="U35" t="s">
        <v>67</v>
      </c>
      <c r="V35" t="s">
        <v>67</v>
      </c>
      <c r="W35" t="s">
        <v>67</v>
      </c>
    </row>
    <row r="36" spans="1:23" x14ac:dyDescent="0.25">
      <c r="A36" s="5" t="s">
        <v>94</v>
      </c>
      <c r="B36" s="5" t="s">
        <v>95</v>
      </c>
      <c r="C36">
        <v>8633</v>
      </c>
      <c r="D36">
        <v>6446</v>
      </c>
      <c r="E36">
        <v>5636</v>
      </c>
      <c r="F36">
        <v>5023</v>
      </c>
      <c r="G36">
        <v>4664</v>
      </c>
      <c r="H36">
        <v>4154</v>
      </c>
      <c r="I36">
        <v>3776</v>
      </c>
      <c r="J36">
        <v>3575</v>
      </c>
      <c r="K36">
        <v>3355</v>
      </c>
      <c r="L36">
        <v>2625</v>
      </c>
      <c r="M36">
        <v>2273</v>
      </c>
      <c r="N36">
        <v>1764</v>
      </c>
      <c r="O36">
        <v>4914</v>
      </c>
      <c r="P36">
        <v>5315</v>
      </c>
      <c r="Q36">
        <v>5629</v>
      </c>
      <c r="R36">
        <v>5978</v>
      </c>
      <c r="S36">
        <v>5666</v>
      </c>
      <c r="T36">
        <v>6158</v>
      </c>
      <c r="U36">
        <v>6900</v>
      </c>
      <c r="V36">
        <v>5806</v>
      </c>
      <c r="W36">
        <v>3656</v>
      </c>
    </row>
    <row r="37" spans="1:23" x14ac:dyDescent="0.25">
      <c r="A37" s="5" t="s">
        <v>96</v>
      </c>
      <c r="B37" s="5" t="s">
        <v>97</v>
      </c>
      <c r="C37">
        <v>13412</v>
      </c>
      <c r="D37">
        <v>10879</v>
      </c>
      <c r="E37">
        <v>9945</v>
      </c>
      <c r="F37">
        <v>9087</v>
      </c>
      <c r="G37">
        <v>8741</v>
      </c>
      <c r="H37">
        <v>6438</v>
      </c>
      <c r="I37">
        <v>5905</v>
      </c>
      <c r="J37">
        <v>5898</v>
      </c>
      <c r="K37">
        <v>5873</v>
      </c>
      <c r="L37">
        <v>4993</v>
      </c>
      <c r="M37">
        <v>4606</v>
      </c>
      <c r="N37">
        <v>7083</v>
      </c>
      <c r="O37">
        <v>10679</v>
      </c>
      <c r="P37">
        <v>11185</v>
      </c>
      <c r="Q37">
        <v>10284</v>
      </c>
      <c r="R37">
        <v>10864</v>
      </c>
      <c r="S37">
        <v>10805</v>
      </c>
      <c r="T37">
        <v>10918</v>
      </c>
      <c r="U37">
        <v>9743</v>
      </c>
      <c r="V37">
        <v>8853</v>
      </c>
      <c r="W37">
        <v>6445</v>
      </c>
    </row>
    <row r="38" spans="1:23" x14ac:dyDescent="0.25">
      <c r="A38" s="5" t="s">
        <v>98</v>
      </c>
      <c r="B38" s="5" t="s">
        <v>99</v>
      </c>
      <c r="C38">
        <v>1251</v>
      </c>
      <c r="D38">
        <v>1137</v>
      </c>
      <c r="E38">
        <v>1136</v>
      </c>
      <c r="F38">
        <v>1134</v>
      </c>
      <c r="G38">
        <v>1131</v>
      </c>
      <c r="H38">
        <v>1128</v>
      </c>
      <c r="I38">
        <v>1081</v>
      </c>
      <c r="J38">
        <v>1080</v>
      </c>
      <c r="K38">
        <v>1087</v>
      </c>
      <c r="L38">
        <v>1087</v>
      </c>
      <c r="M38">
        <v>1087</v>
      </c>
      <c r="N38">
        <v>750</v>
      </c>
      <c r="O38">
        <v>750</v>
      </c>
      <c r="P38">
        <v>748</v>
      </c>
      <c r="Q38">
        <v>748</v>
      </c>
      <c r="R38">
        <v>747.6</v>
      </c>
      <c r="S38">
        <v>720.8</v>
      </c>
      <c r="T38">
        <v>720.8</v>
      </c>
      <c r="U38">
        <v>693</v>
      </c>
      <c r="V38">
        <v>625.5</v>
      </c>
      <c r="W38" t="s">
        <v>67</v>
      </c>
    </row>
    <row r="39" spans="1:23" x14ac:dyDescent="0.25">
      <c r="A39" s="5" t="s">
        <v>102</v>
      </c>
      <c r="B39" s="5" t="s">
        <v>103</v>
      </c>
      <c r="C39">
        <v>0.87</v>
      </c>
      <c r="D39">
        <v>1.24</v>
      </c>
      <c r="E39">
        <v>0.82</v>
      </c>
      <c r="F39">
        <v>0.62</v>
      </c>
      <c r="G39">
        <v>0.46</v>
      </c>
      <c r="H39">
        <v>0.46</v>
      </c>
      <c r="I39">
        <v>0.28000000000000003</v>
      </c>
      <c r="J39">
        <v>0.4</v>
      </c>
      <c r="K39">
        <v>0.66</v>
      </c>
      <c r="L39">
        <v>0.27</v>
      </c>
      <c r="M39">
        <v>-0.25</v>
      </c>
      <c r="N39">
        <v>-0.12</v>
      </c>
      <c r="O39">
        <v>-0.36</v>
      </c>
      <c r="P39">
        <v>-0.14000000000000001</v>
      </c>
      <c r="Q39">
        <v>-0.26</v>
      </c>
      <c r="R39">
        <v>0.28999999999999998</v>
      </c>
      <c r="S39">
        <v>-0.49</v>
      </c>
      <c r="T39">
        <v>-1.61</v>
      </c>
      <c r="U39">
        <v>-1.47</v>
      </c>
      <c r="V39">
        <v>2.78</v>
      </c>
      <c r="W39" t="s">
        <v>67</v>
      </c>
    </row>
    <row r="40" spans="1:23" x14ac:dyDescent="0.25">
      <c r="A40" s="5" t="s">
        <v>104</v>
      </c>
      <c r="B40" s="5" t="s">
        <v>105</v>
      </c>
      <c r="C40">
        <v>0.75</v>
      </c>
      <c r="D40">
        <v>0.95</v>
      </c>
      <c r="E40">
        <v>0.7</v>
      </c>
      <c r="F40">
        <v>0.66</v>
      </c>
      <c r="G40">
        <v>0.56000000000000005</v>
      </c>
      <c r="H40">
        <v>0.48</v>
      </c>
      <c r="I40">
        <v>0.25</v>
      </c>
      <c r="J40">
        <v>0.4</v>
      </c>
      <c r="K40">
        <v>1.03</v>
      </c>
      <c r="L40">
        <v>0.61</v>
      </c>
      <c r="M40">
        <v>-0.73</v>
      </c>
      <c r="N40">
        <v>-4.16</v>
      </c>
      <c r="O40">
        <v>-0.49</v>
      </c>
      <c r="P40">
        <v>-0.36</v>
      </c>
      <c r="Q40">
        <v>-0.42</v>
      </c>
      <c r="R40">
        <v>0.08</v>
      </c>
      <c r="S40">
        <v>-0.6</v>
      </c>
      <c r="T40">
        <v>-1.47</v>
      </c>
      <c r="U40">
        <v>-0.92</v>
      </c>
      <c r="V40">
        <v>1.83</v>
      </c>
      <c r="W40">
        <v>0.1</v>
      </c>
    </row>
    <row r="41" spans="1:23" x14ac:dyDescent="0.25">
      <c r="A41" s="5" t="s">
        <v>106</v>
      </c>
      <c r="B41" s="5" t="s">
        <v>107</v>
      </c>
      <c r="C41">
        <v>0.75</v>
      </c>
      <c r="D41">
        <v>0.95</v>
      </c>
      <c r="E41">
        <v>0.7</v>
      </c>
      <c r="F41">
        <v>0.66</v>
      </c>
      <c r="G41">
        <v>0.56000000000000005</v>
      </c>
      <c r="H41">
        <v>0.48</v>
      </c>
      <c r="I41">
        <v>0.25</v>
      </c>
      <c r="J41">
        <v>0.39</v>
      </c>
      <c r="K41">
        <v>0.98</v>
      </c>
      <c r="L41">
        <v>0.57999999999999996</v>
      </c>
      <c r="M41">
        <v>-0.73</v>
      </c>
      <c r="N41">
        <v>-4.16</v>
      </c>
      <c r="O41">
        <v>-0.49</v>
      </c>
      <c r="P41">
        <v>-0.36</v>
      </c>
      <c r="Q41">
        <v>-0.42</v>
      </c>
      <c r="R41">
        <v>0.08</v>
      </c>
      <c r="S41">
        <v>-0.6</v>
      </c>
      <c r="T41">
        <v>-1.47</v>
      </c>
      <c r="U41">
        <v>-0.92</v>
      </c>
      <c r="V41">
        <v>1.83</v>
      </c>
      <c r="W41">
        <v>0.1</v>
      </c>
    </row>
    <row r="42" spans="1:23" x14ac:dyDescent="0.25">
      <c r="A42" s="5" t="s">
        <v>108</v>
      </c>
      <c r="B42" s="5" t="s">
        <v>109</v>
      </c>
      <c r="C42">
        <v>0.27</v>
      </c>
      <c r="D42">
        <v>0.27</v>
      </c>
      <c r="E42">
        <v>0.25</v>
      </c>
      <c r="F42">
        <v>0.22</v>
      </c>
      <c r="G42">
        <v>0.2</v>
      </c>
      <c r="H42">
        <v>0.18</v>
      </c>
      <c r="I42">
        <v>0.12</v>
      </c>
      <c r="J42">
        <v>0.12</v>
      </c>
      <c r="K42">
        <v>0.12</v>
      </c>
      <c r="L42">
        <v>0.1</v>
      </c>
      <c r="M42" t="s">
        <v>67</v>
      </c>
      <c r="N42" t="s">
        <v>67</v>
      </c>
      <c r="O42" t="s">
        <v>67</v>
      </c>
      <c r="P42" t="s">
        <v>67</v>
      </c>
      <c r="Q42" t="s">
        <v>67</v>
      </c>
      <c r="R42" t="s">
        <v>67</v>
      </c>
      <c r="S42" t="s">
        <v>67</v>
      </c>
      <c r="T42" t="s">
        <v>67</v>
      </c>
      <c r="U42" t="s">
        <v>67</v>
      </c>
      <c r="V42">
        <v>0.65</v>
      </c>
      <c r="W42" t="s">
        <v>67</v>
      </c>
    </row>
    <row r="43" spans="1:23" x14ac:dyDescent="0.25">
      <c r="A43" s="5" t="s">
        <v>110</v>
      </c>
      <c r="B43" s="5" t="s">
        <v>111</v>
      </c>
      <c r="C43">
        <v>338</v>
      </c>
      <c r="D43">
        <v>305</v>
      </c>
      <c r="E43">
        <v>283</v>
      </c>
      <c r="F43">
        <v>248</v>
      </c>
      <c r="G43">
        <v>225</v>
      </c>
      <c r="H43">
        <v>202</v>
      </c>
      <c r="I43">
        <v>129</v>
      </c>
      <c r="J43">
        <v>129</v>
      </c>
      <c r="K43">
        <v>130</v>
      </c>
      <c r="L43">
        <v>109</v>
      </c>
      <c r="M43" t="s">
        <v>67</v>
      </c>
      <c r="N43" t="s">
        <v>67</v>
      </c>
      <c r="O43" t="s">
        <v>67</v>
      </c>
      <c r="P43" t="s">
        <v>67</v>
      </c>
      <c r="Q43" t="s">
        <v>67</v>
      </c>
      <c r="R43" t="s">
        <v>67</v>
      </c>
      <c r="S43" t="s">
        <v>67</v>
      </c>
      <c r="T43" t="s">
        <v>67</v>
      </c>
      <c r="U43" t="s">
        <v>67</v>
      </c>
      <c r="V43">
        <v>407</v>
      </c>
      <c r="W43" t="s">
        <v>67</v>
      </c>
    </row>
    <row r="44" spans="1:23" x14ac:dyDescent="0.25">
      <c r="A44" s="5" t="s">
        <v>124</v>
      </c>
      <c r="B44" s="5" t="s">
        <v>125</v>
      </c>
      <c r="C44">
        <v>6.42</v>
      </c>
      <c r="D44">
        <v>6.68</v>
      </c>
      <c r="E44">
        <v>6.22</v>
      </c>
      <c r="F44">
        <v>5.71</v>
      </c>
      <c r="G44">
        <v>5.12</v>
      </c>
      <c r="H44">
        <v>3.83</v>
      </c>
      <c r="I44">
        <v>3.55</v>
      </c>
      <c r="J44">
        <v>3.61</v>
      </c>
      <c r="K44">
        <v>3.68</v>
      </c>
      <c r="L44">
        <v>3.03</v>
      </c>
      <c r="M44">
        <v>2.79</v>
      </c>
      <c r="N44">
        <v>5.76</v>
      </c>
      <c r="O44">
        <v>10.24</v>
      </c>
      <c r="P44">
        <v>10.6</v>
      </c>
      <c r="Q44">
        <v>9.0399999999999991</v>
      </c>
      <c r="R44">
        <v>9.6199999999999992</v>
      </c>
      <c r="S44">
        <v>8.5299999999999994</v>
      </c>
      <c r="T44">
        <v>7.22</v>
      </c>
      <c r="U44">
        <v>8.18</v>
      </c>
      <c r="V44">
        <v>11.64</v>
      </c>
      <c r="W44" t="s">
        <v>67</v>
      </c>
    </row>
    <row r="45" spans="1:23" x14ac:dyDescent="0.25">
      <c r="A45" s="5" t="s">
        <v>112</v>
      </c>
      <c r="B45" s="5" t="s">
        <v>113</v>
      </c>
      <c r="C45">
        <v>6.9</v>
      </c>
      <c r="D45">
        <v>5.67</v>
      </c>
      <c r="E45">
        <v>4.96</v>
      </c>
      <c r="F45">
        <v>4.43</v>
      </c>
      <c r="G45">
        <v>4.12</v>
      </c>
      <c r="H45">
        <v>3.69</v>
      </c>
      <c r="I45">
        <v>3.49</v>
      </c>
      <c r="J45">
        <v>3.31</v>
      </c>
      <c r="K45">
        <v>3.09</v>
      </c>
      <c r="L45">
        <v>2.41</v>
      </c>
      <c r="M45">
        <v>2.09</v>
      </c>
      <c r="N45">
        <v>2.35</v>
      </c>
      <c r="O45">
        <v>6.55</v>
      </c>
      <c r="P45">
        <v>7.11</v>
      </c>
      <c r="Q45">
        <v>7.53</v>
      </c>
      <c r="R45">
        <v>8</v>
      </c>
      <c r="S45">
        <v>7.86</v>
      </c>
      <c r="T45">
        <v>8.5399999999999991</v>
      </c>
      <c r="U45">
        <v>9.9600000000000009</v>
      </c>
      <c r="V45">
        <v>9.2799999999999994</v>
      </c>
      <c r="W45" t="s">
        <v>67</v>
      </c>
    </row>
    <row r="46" spans="1:23" x14ac:dyDescent="0.25">
      <c r="A46" s="5" t="s">
        <v>114</v>
      </c>
      <c r="B46" s="5" t="s">
        <v>115</v>
      </c>
      <c r="C46">
        <v>1.28</v>
      </c>
      <c r="D46">
        <v>1.39</v>
      </c>
      <c r="E46">
        <v>1.52</v>
      </c>
      <c r="F46">
        <v>1.1399999999999999</v>
      </c>
      <c r="G46">
        <v>0.72</v>
      </c>
      <c r="H46">
        <v>0.87</v>
      </c>
      <c r="I46">
        <v>0.56000000000000005</v>
      </c>
      <c r="J46">
        <v>0.59</v>
      </c>
      <c r="K46">
        <v>1.1499999999999999</v>
      </c>
      <c r="L46">
        <v>0.87</v>
      </c>
      <c r="M46">
        <v>-0.1</v>
      </c>
      <c r="N46">
        <v>-0.17</v>
      </c>
      <c r="O46">
        <v>1.61</v>
      </c>
      <c r="P46">
        <v>1.3</v>
      </c>
      <c r="Q46">
        <v>1.39</v>
      </c>
      <c r="R46">
        <v>2.48</v>
      </c>
      <c r="S46">
        <v>1.01</v>
      </c>
      <c r="T46">
        <v>0.33</v>
      </c>
      <c r="U46">
        <v>0.31</v>
      </c>
      <c r="V46">
        <v>3.32</v>
      </c>
      <c r="W46" t="s">
        <v>67</v>
      </c>
    </row>
    <row r="47" spans="1:23" x14ac:dyDescent="0.25">
      <c r="A47" s="5" t="s">
        <v>116</v>
      </c>
      <c r="B47" s="5" t="s">
        <v>117</v>
      </c>
      <c r="C47">
        <v>10.72</v>
      </c>
      <c r="D47">
        <v>9.57</v>
      </c>
      <c r="E47">
        <v>8.75</v>
      </c>
      <c r="F47">
        <v>8.01</v>
      </c>
      <c r="G47">
        <v>7.73</v>
      </c>
      <c r="H47">
        <v>5.71</v>
      </c>
      <c r="I47">
        <v>5.46</v>
      </c>
      <c r="J47">
        <v>5.46</v>
      </c>
      <c r="K47">
        <v>5.4</v>
      </c>
      <c r="L47">
        <v>4.59</v>
      </c>
      <c r="M47">
        <v>4.24</v>
      </c>
      <c r="N47">
        <v>9.44</v>
      </c>
      <c r="O47">
        <v>14.24</v>
      </c>
      <c r="P47">
        <v>14.95</v>
      </c>
      <c r="Q47">
        <v>13.75</v>
      </c>
      <c r="R47">
        <v>14.53</v>
      </c>
      <c r="S47">
        <v>14.99</v>
      </c>
      <c r="T47">
        <v>15.15</v>
      </c>
      <c r="U47">
        <v>14.06</v>
      </c>
      <c r="V47">
        <v>14.15</v>
      </c>
      <c r="W47" t="s">
        <v>67</v>
      </c>
    </row>
    <row r="48" spans="1:23" x14ac:dyDescent="0.25">
      <c r="A48" s="5" t="s">
        <v>118</v>
      </c>
      <c r="B48" s="5" t="s">
        <v>119</v>
      </c>
      <c r="C48">
        <v>41418</v>
      </c>
      <c r="D48">
        <v>40098</v>
      </c>
      <c r="E48">
        <v>37479</v>
      </c>
      <c r="F48">
        <v>36299</v>
      </c>
      <c r="G48">
        <v>35424</v>
      </c>
      <c r="H48">
        <v>29807</v>
      </c>
      <c r="I48">
        <v>26725</v>
      </c>
      <c r="J48">
        <v>26658</v>
      </c>
      <c r="K48">
        <v>25750</v>
      </c>
      <c r="L48">
        <v>26654</v>
      </c>
      <c r="M48">
        <v>26464</v>
      </c>
      <c r="N48">
        <v>41343</v>
      </c>
      <c r="O48">
        <v>43079</v>
      </c>
      <c r="P48">
        <v>41651</v>
      </c>
      <c r="Q48">
        <v>36440</v>
      </c>
      <c r="R48">
        <v>35570</v>
      </c>
      <c r="S48">
        <v>32308</v>
      </c>
      <c r="T48">
        <v>30423</v>
      </c>
      <c r="U48">
        <v>33813</v>
      </c>
      <c r="V48">
        <v>29166</v>
      </c>
      <c r="W48">
        <v>25779</v>
      </c>
    </row>
    <row r="49" spans="1:23" x14ac:dyDescent="0.25">
      <c r="A49" s="5" t="s">
        <v>120</v>
      </c>
      <c r="B49" s="5" t="s">
        <v>121</v>
      </c>
      <c r="C49">
        <v>2553</v>
      </c>
      <c r="D49">
        <v>2347</v>
      </c>
      <c r="E49">
        <v>2206</v>
      </c>
      <c r="F49">
        <v>2047</v>
      </c>
      <c r="G49">
        <v>1939</v>
      </c>
      <c r="H49">
        <v>1490</v>
      </c>
      <c r="I49">
        <v>1367</v>
      </c>
      <c r="J49">
        <v>1276</v>
      </c>
      <c r="K49">
        <v>1304</v>
      </c>
      <c r="L49">
        <v>1379</v>
      </c>
      <c r="M49">
        <v>1161</v>
      </c>
      <c r="N49">
        <v>1734</v>
      </c>
      <c r="O49">
        <v>2262</v>
      </c>
      <c r="P49">
        <v>2183</v>
      </c>
      <c r="Q49">
        <v>1977</v>
      </c>
      <c r="R49">
        <v>1840</v>
      </c>
      <c r="S49">
        <v>1769</v>
      </c>
      <c r="T49">
        <v>1716</v>
      </c>
      <c r="U49">
        <v>1763</v>
      </c>
      <c r="V49">
        <v>1476</v>
      </c>
      <c r="W49" t="s">
        <v>67</v>
      </c>
    </row>
    <row r="50" spans="1:23" x14ac:dyDescent="0.25">
      <c r="A50" s="5" t="s">
        <v>122</v>
      </c>
      <c r="B50" s="5" t="s">
        <v>123</v>
      </c>
      <c r="C50">
        <v>61640</v>
      </c>
      <c r="D50">
        <v>58532</v>
      </c>
      <c r="E50">
        <v>58860</v>
      </c>
      <c r="F50">
        <v>56393</v>
      </c>
      <c r="G50">
        <v>54737</v>
      </c>
      <c r="H50">
        <v>49988</v>
      </c>
      <c r="I50">
        <v>51151</v>
      </c>
      <c r="J50">
        <v>47866</v>
      </c>
      <c r="K50">
        <v>50641</v>
      </c>
      <c r="L50">
        <v>51737</v>
      </c>
      <c r="M50">
        <v>43871</v>
      </c>
      <c r="N50">
        <v>41942</v>
      </c>
      <c r="O50">
        <v>52508</v>
      </c>
      <c r="P50">
        <v>52412</v>
      </c>
      <c r="Q50">
        <v>54254</v>
      </c>
      <c r="R50">
        <v>51729</v>
      </c>
      <c r="S50">
        <v>54754</v>
      </c>
      <c r="T50">
        <v>56405</v>
      </c>
      <c r="U50">
        <v>52149</v>
      </c>
      <c r="V50">
        <v>50621</v>
      </c>
      <c r="W50" t="s">
        <v>67</v>
      </c>
    </row>
    <row r="51" spans="1:23" x14ac:dyDescent="0.25">
      <c r="A51" s="5" t="s">
        <v>301</v>
      </c>
      <c r="B51" s="5" t="s">
        <v>302</v>
      </c>
      <c r="C51">
        <v>193853</v>
      </c>
      <c r="D51">
        <v>189511</v>
      </c>
      <c r="E51">
        <v>188452</v>
      </c>
      <c r="F51">
        <v>178324</v>
      </c>
      <c r="G51">
        <v>163590</v>
      </c>
      <c r="H51">
        <v>144932</v>
      </c>
      <c r="I51">
        <v>143798</v>
      </c>
      <c r="J51">
        <v>146448</v>
      </c>
      <c r="K51">
        <v>155223</v>
      </c>
      <c r="L51">
        <v>123621</v>
      </c>
      <c r="M51">
        <v>114381</v>
      </c>
      <c r="N51">
        <v>104515</v>
      </c>
      <c r="O51">
        <v>178323</v>
      </c>
      <c r="P51">
        <v>190367</v>
      </c>
      <c r="Q51">
        <v>185482</v>
      </c>
      <c r="R51">
        <v>202277</v>
      </c>
      <c r="S51">
        <v>190417</v>
      </c>
      <c r="T51">
        <v>171153</v>
      </c>
      <c r="U51">
        <v>167716</v>
      </c>
      <c r="V51">
        <v>249708</v>
      </c>
      <c r="W51">
        <v>164358</v>
      </c>
    </row>
    <row r="52" spans="1:23" x14ac:dyDescent="0.25">
      <c r="A52" s="5" t="s">
        <v>126</v>
      </c>
      <c r="B52" s="5" t="s">
        <v>127</v>
      </c>
      <c r="C52">
        <v>72287</v>
      </c>
      <c r="D52">
        <v>71949</v>
      </c>
      <c r="E52">
        <v>69933</v>
      </c>
      <c r="F52">
        <v>64189</v>
      </c>
      <c r="G52">
        <v>58717</v>
      </c>
      <c r="H52">
        <v>55255</v>
      </c>
      <c r="I52">
        <v>49504</v>
      </c>
      <c r="J52">
        <v>53530</v>
      </c>
      <c r="K52">
        <v>64233</v>
      </c>
      <c r="L52">
        <v>46410</v>
      </c>
      <c r="M52">
        <v>24902</v>
      </c>
      <c r="N52">
        <v>36233</v>
      </c>
      <c r="O52">
        <v>36909</v>
      </c>
      <c r="P52">
        <v>49819</v>
      </c>
      <c r="Q52">
        <v>50768</v>
      </c>
      <c r="R52">
        <v>70987</v>
      </c>
      <c r="S52">
        <v>47604</v>
      </c>
      <c r="T52">
        <v>19755</v>
      </c>
      <c r="U52">
        <v>22690</v>
      </c>
      <c r="V52">
        <v>108764</v>
      </c>
      <c r="W52">
        <v>47585</v>
      </c>
    </row>
    <row r="53" spans="1:23" x14ac:dyDescent="0.25">
      <c r="A53" s="5" t="s">
        <v>128</v>
      </c>
      <c r="B53" s="5" t="s">
        <v>129</v>
      </c>
      <c r="C53">
        <v>21005</v>
      </c>
      <c r="D53">
        <v>26809</v>
      </c>
      <c r="E53">
        <v>21078</v>
      </c>
      <c r="F53">
        <v>20496</v>
      </c>
      <c r="G53">
        <v>17841</v>
      </c>
      <c r="H53">
        <v>17949</v>
      </c>
      <c r="I53">
        <v>10178</v>
      </c>
      <c r="J53">
        <v>16018</v>
      </c>
      <c r="K53">
        <v>43456</v>
      </c>
      <c r="L53">
        <v>24724</v>
      </c>
      <c r="M53">
        <v>-23541</v>
      </c>
      <c r="N53">
        <v>-75515</v>
      </c>
      <c r="O53">
        <v>-8542</v>
      </c>
      <c r="P53">
        <v>-6434</v>
      </c>
      <c r="Q53">
        <v>-8562</v>
      </c>
      <c r="R53">
        <v>1715</v>
      </c>
      <c r="S53">
        <v>-13464</v>
      </c>
      <c r="T53">
        <v>-33560</v>
      </c>
      <c r="U53">
        <v>-17467</v>
      </c>
      <c r="V53">
        <v>38593</v>
      </c>
      <c r="W53">
        <v>2351</v>
      </c>
    </row>
    <row r="54" spans="1:23" x14ac:dyDescent="0.25">
      <c r="A54" s="5" t="s">
        <v>130</v>
      </c>
      <c r="B54" s="5" t="s">
        <v>131</v>
      </c>
      <c r="C54">
        <v>22</v>
      </c>
      <c r="D54">
        <v>20.6</v>
      </c>
      <c r="E54">
        <v>30.4</v>
      </c>
      <c r="F54">
        <v>24.1</v>
      </c>
      <c r="G54">
        <v>18</v>
      </c>
      <c r="H54">
        <v>16</v>
      </c>
      <c r="I54">
        <v>29.6</v>
      </c>
      <c r="J54">
        <v>12.4</v>
      </c>
      <c r="K54">
        <v>5.4</v>
      </c>
      <c r="L54">
        <v>8.3000000000000007</v>
      </c>
      <c r="M54" t="s">
        <v>67</v>
      </c>
      <c r="N54" t="s">
        <v>67</v>
      </c>
      <c r="O54" t="s">
        <v>67</v>
      </c>
      <c r="P54" t="s">
        <v>67</v>
      </c>
      <c r="Q54" t="s">
        <v>67</v>
      </c>
      <c r="R54">
        <v>102.8</v>
      </c>
      <c r="S54" t="s">
        <v>67</v>
      </c>
      <c r="T54" t="s">
        <v>67</v>
      </c>
      <c r="U54" t="s">
        <v>67</v>
      </c>
      <c r="V54">
        <v>30</v>
      </c>
      <c r="W54" t="s">
        <v>67</v>
      </c>
    </row>
    <row r="55" spans="1:23" x14ac:dyDescent="0.25">
      <c r="A55" s="5" t="s">
        <v>132</v>
      </c>
      <c r="B55" s="5" t="s">
        <v>133</v>
      </c>
      <c r="C55">
        <v>2.57</v>
      </c>
      <c r="D55">
        <v>2.93</v>
      </c>
      <c r="E55">
        <v>3.42</v>
      </c>
      <c r="F55">
        <v>2.78</v>
      </c>
      <c r="G55">
        <v>1.96</v>
      </c>
      <c r="H55">
        <v>2</v>
      </c>
      <c r="I55">
        <v>2.08</v>
      </c>
      <c r="J55">
        <v>1.37</v>
      </c>
      <c r="K55">
        <v>1.51</v>
      </c>
      <c r="L55">
        <v>1.68</v>
      </c>
      <c r="M55">
        <v>1.39</v>
      </c>
      <c r="N55">
        <v>0.68</v>
      </c>
      <c r="O55">
        <v>1.18</v>
      </c>
      <c r="P55">
        <v>0.88</v>
      </c>
      <c r="Q55">
        <v>0.91</v>
      </c>
      <c r="R55">
        <v>0.85</v>
      </c>
      <c r="S55">
        <v>1.31</v>
      </c>
      <c r="T55">
        <v>0.78</v>
      </c>
      <c r="U55">
        <v>1.65</v>
      </c>
      <c r="V55">
        <v>4.71</v>
      </c>
      <c r="W55" t="s">
        <v>67</v>
      </c>
    </row>
    <row r="56" spans="1:23" x14ac:dyDescent="0.25">
      <c r="A56" s="5" t="s">
        <v>134</v>
      </c>
      <c r="B56" s="5" t="s">
        <v>135</v>
      </c>
      <c r="C56">
        <v>2.39</v>
      </c>
      <c r="D56">
        <v>3.45</v>
      </c>
      <c r="E56">
        <v>4.29</v>
      </c>
      <c r="F56">
        <v>3.58</v>
      </c>
      <c r="G56">
        <v>2.44</v>
      </c>
      <c r="H56">
        <v>2.08</v>
      </c>
      <c r="I56">
        <v>2.12</v>
      </c>
      <c r="J56">
        <v>1.49</v>
      </c>
      <c r="K56">
        <v>1.8</v>
      </c>
      <c r="L56">
        <v>2.1</v>
      </c>
      <c r="M56">
        <v>1.85</v>
      </c>
      <c r="N56">
        <v>1.66</v>
      </c>
      <c r="O56">
        <v>1.85</v>
      </c>
      <c r="P56">
        <v>1.32</v>
      </c>
      <c r="Q56">
        <v>1.0900000000000001</v>
      </c>
      <c r="R56">
        <v>1.03</v>
      </c>
      <c r="S56">
        <v>1.43</v>
      </c>
      <c r="T56">
        <v>0.66</v>
      </c>
      <c r="U56">
        <v>1.36</v>
      </c>
      <c r="V56">
        <v>5.91</v>
      </c>
      <c r="W56" t="s">
        <v>67</v>
      </c>
    </row>
    <row r="57" spans="1:23" x14ac:dyDescent="0.25">
      <c r="A57" s="5" t="s">
        <v>136</v>
      </c>
      <c r="B57" s="5" t="s">
        <v>137</v>
      </c>
      <c r="C57">
        <v>12.9</v>
      </c>
      <c r="D57">
        <v>14.13</v>
      </c>
      <c r="E57">
        <v>14.03</v>
      </c>
      <c r="F57">
        <v>13.95</v>
      </c>
      <c r="G57">
        <v>13.93</v>
      </c>
      <c r="H57">
        <v>8.81</v>
      </c>
      <c r="I57">
        <v>13.29</v>
      </c>
      <c r="J57">
        <v>8.35</v>
      </c>
      <c r="K57">
        <v>4.8499999999999996</v>
      </c>
      <c r="L57">
        <v>5.83</v>
      </c>
      <c r="M57">
        <v>-37.450000000000003</v>
      </c>
      <c r="N57">
        <v>-23.65</v>
      </c>
      <c r="O57">
        <v>7.51</v>
      </c>
      <c r="P57">
        <v>7.18</v>
      </c>
      <c r="Q57">
        <v>5.89</v>
      </c>
      <c r="R57">
        <v>3.31</v>
      </c>
      <c r="S57">
        <v>11.06</v>
      </c>
      <c r="T57">
        <v>17.059999999999999</v>
      </c>
      <c r="U57">
        <v>44.25</v>
      </c>
      <c r="V57">
        <v>16.510000000000002</v>
      </c>
      <c r="W57" t="s">
        <v>67</v>
      </c>
    </row>
    <row r="58" spans="1:23" x14ac:dyDescent="0.25">
      <c r="A58" s="5" t="s">
        <v>138</v>
      </c>
      <c r="B58" s="5" t="s">
        <v>139</v>
      </c>
      <c r="C58">
        <v>1.64</v>
      </c>
      <c r="D58">
        <v>1.38</v>
      </c>
      <c r="E58">
        <v>1.18</v>
      </c>
      <c r="F58">
        <v>1.39</v>
      </c>
      <c r="G58">
        <v>1.99</v>
      </c>
      <c r="H58">
        <v>2.35</v>
      </c>
      <c r="I58">
        <v>1.62</v>
      </c>
      <c r="J58">
        <v>2.4300000000000002</v>
      </c>
      <c r="K58">
        <v>2.16</v>
      </c>
      <c r="L58">
        <v>1.97</v>
      </c>
      <c r="M58" t="s">
        <v>67</v>
      </c>
      <c r="N58" t="s">
        <v>67</v>
      </c>
      <c r="O58" t="s">
        <v>67</v>
      </c>
      <c r="P58" t="s">
        <v>67</v>
      </c>
      <c r="Q58" t="s">
        <v>67</v>
      </c>
      <c r="R58" t="s">
        <v>67</v>
      </c>
      <c r="S58" t="s">
        <v>67</v>
      </c>
      <c r="T58" t="s">
        <v>67</v>
      </c>
      <c r="U58" t="s">
        <v>67</v>
      </c>
      <c r="V58">
        <v>1.18</v>
      </c>
      <c r="W58" t="s">
        <v>67</v>
      </c>
    </row>
    <row r="59" spans="1:23" x14ac:dyDescent="0.25">
      <c r="A59" s="5" t="s">
        <v>140</v>
      </c>
      <c r="B59" s="5" t="s">
        <v>141</v>
      </c>
      <c r="C59">
        <v>4.5</v>
      </c>
      <c r="D59">
        <v>4.9000000000000004</v>
      </c>
      <c r="E59">
        <v>3.3</v>
      </c>
      <c r="F59">
        <v>4.2</v>
      </c>
      <c r="G59">
        <v>5.6</v>
      </c>
      <c r="H59">
        <v>6.3</v>
      </c>
      <c r="I59">
        <v>3.4</v>
      </c>
      <c r="J59">
        <v>8.1</v>
      </c>
      <c r="K59">
        <v>18.5</v>
      </c>
      <c r="L59">
        <v>12</v>
      </c>
      <c r="M59">
        <v>-18.899999999999999</v>
      </c>
      <c r="N59">
        <v>-106.4</v>
      </c>
      <c r="O59">
        <v>-4.0999999999999996</v>
      </c>
      <c r="P59">
        <v>-3.9</v>
      </c>
      <c r="Q59">
        <v>-5.0999999999999996</v>
      </c>
      <c r="R59">
        <v>1</v>
      </c>
      <c r="S59">
        <v>-5.3</v>
      </c>
      <c r="T59">
        <v>-26.2</v>
      </c>
      <c r="U59">
        <v>-6.8</v>
      </c>
      <c r="V59">
        <v>3.3</v>
      </c>
      <c r="W59" t="s">
        <v>67</v>
      </c>
    </row>
    <row r="60" spans="1:23" x14ac:dyDescent="0.25">
      <c r="A60" s="5" t="s">
        <v>142</v>
      </c>
      <c r="B60" s="5" t="s">
        <v>143</v>
      </c>
      <c r="C60">
        <v>10.08</v>
      </c>
      <c r="D60">
        <v>16.68</v>
      </c>
      <c r="E60">
        <v>14.02</v>
      </c>
      <c r="F60">
        <v>14.81</v>
      </c>
      <c r="G60">
        <v>13.55</v>
      </c>
      <c r="H60">
        <v>12.87</v>
      </c>
      <c r="I60">
        <v>7.2</v>
      </c>
      <c r="J60">
        <v>11.94</v>
      </c>
      <c r="K60">
        <v>33.35</v>
      </c>
      <c r="L60">
        <v>25.1</v>
      </c>
      <c r="M60">
        <v>-27.41</v>
      </c>
      <c r="N60">
        <v>-176.98</v>
      </c>
      <c r="O60">
        <v>-7.49</v>
      </c>
      <c r="P60">
        <v>-5.04</v>
      </c>
      <c r="Q60">
        <v>-5.54</v>
      </c>
      <c r="R60">
        <v>1.02</v>
      </c>
      <c r="S60">
        <v>-7.68</v>
      </c>
      <c r="T60">
        <v>-16.579999999999998</v>
      </c>
      <c r="U60">
        <v>-8.56</v>
      </c>
      <c r="V60">
        <v>19.39</v>
      </c>
      <c r="W60">
        <v>1.66</v>
      </c>
    </row>
    <row r="61" spans="1:23" x14ac:dyDescent="0.25">
      <c r="A61" s="5" t="s">
        <v>144</v>
      </c>
      <c r="B61" s="5" t="s">
        <v>145</v>
      </c>
      <c r="C61">
        <v>10.84</v>
      </c>
      <c r="D61">
        <v>14.15</v>
      </c>
      <c r="E61">
        <v>11.19</v>
      </c>
      <c r="F61">
        <v>11.49</v>
      </c>
      <c r="G61">
        <v>10.91</v>
      </c>
      <c r="H61">
        <v>12.38</v>
      </c>
      <c r="I61">
        <v>7.08</v>
      </c>
      <c r="J61">
        <v>10.94</v>
      </c>
      <c r="K61">
        <v>28</v>
      </c>
      <c r="L61">
        <v>20</v>
      </c>
      <c r="M61">
        <v>-20.58</v>
      </c>
      <c r="N61">
        <v>-72.25</v>
      </c>
      <c r="O61">
        <v>-4.79</v>
      </c>
      <c r="P61">
        <v>-3.38</v>
      </c>
      <c r="Q61">
        <v>-4.62</v>
      </c>
      <c r="R61">
        <v>0.85</v>
      </c>
      <c r="S61">
        <v>-7.07</v>
      </c>
      <c r="T61">
        <v>-19.61</v>
      </c>
      <c r="U61">
        <v>-10.41</v>
      </c>
      <c r="V61">
        <v>15.46</v>
      </c>
      <c r="W61">
        <v>1.43</v>
      </c>
    </row>
    <row r="62" spans="1:23" x14ac:dyDescent="0.25">
      <c r="A62" s="5" t="s">
        <v>146</v>
      </c>
      <c r="B62" s="5" t="s">
        <v>147</v>
      </c>
      <c r="C62">
        <v>7.22</v>
      </c>
      <c r="D62">
        <v>10.51</v>
      </c>
      <c r="E62">
        <v>8.58</v>
      </c>
      <c r="F62">
        <v>8.92</v>
      </c>
      <c r="G62">
        <v>7.79</v>
      </c>
      <c r="H62">
        <v>8.61</v>
      </c>
      <c r="I62">
        <v>5.47</v>
      </c>
      <c r="J62">
        <v>8.27</v>
      </c>
      <c r="K62" t="s">
        <v>67</v>
      </c>
      <c r="L62" t="s">
        <v>67</v>
      </c>
      <c r="M62" t="s">
        <v>67</v>
      </c>
      <c r="N62" t="s">
        <v>67</v>
      </c>
      <c r="O62" t="s">
        <v>67</v>
      </c>
      <c r="P62" t="s">
        <v>67</v>
      </c>
      <c r="Q62" t="s">
        <v>67</v>
      </c>
      <c r="R62" t="s">
        <v>67</v>
      </c>
      <c r="S62" t="s">
        <v>67</v>
      </c>
      <c r="T62" t="s">
        <v>67</v>
      </c>
      <c r="U62" t="s">
        <v>67</v>
      </c>
      <c r="V62" t="s">
        <v>67</v>
      </c>
      <c r="W62" t="s">
        <v>67</v>
      </c>
    </row>
    <row r="63" spans="1:23" x14ac:dyDescent="0.25">
      <c r="A63" s="5" t="s">
        <v>148</v>
      </c>
      <c r="B63" s="5" t="s">
        <v>148</v>
      </c>
      <c r="C63">
        <v>6.49</v>
      </c>
      <c r="D63">
        <v>9.8800000000000008</v>
      </c>
      <c r="E63">
        <v>7.94</v>
      </c>
      <c r="F63">
        <v>8.19</v>
      </c>
      <c r="G63">
        <v>7.23</v>
      </c>
      <c r="H63">
        <v>8.31</v>
      </c>
      <c r="I63">
        <v>4.6100000000000003</v>
      </c>
      <c r="J63">
        <v>7.24</v>
      </c>
      <c r="K63">
        <v>19.05</v>
      </c>
      <c r="L63">
        <v>13.2</v>
      </c>
      <c r="M63">
        <v>-13.53</v>
      </c>
      <c r="N63">
        <v>-44.08</v>
      </c>
      <c r="O63">
        <v>-3.45</v>
      </c>
      <c r="P63">
        <v>-2.4</v>
      </c>
      <c r="Q63">
        <v>-3.03</v>
      </c>
      <c r="R63">
        <v>0.56000000000000005</v>
      </c>
      <c r="S63">
        <v>-4.03</v>
      </c>
      <c r="T63">
        <v>-9.35</v>
      </c>
      <c r="U63">
        <v>-6.06</v>
      </c>
      <c r="V63">
        <v>12.71</v>
      </c>
      <c r="W63">
        <v>0.94</v>
      </c>
    </row>
    <row r="64" spans="1:23" x14ac:dyDescent="0.25">
      <c r="A64" s="5" t="s">
        <v>149</v>
      </c>
      <c r="B64" s="5" t="s">
        <v>150</v>
      </c>
      <c r="C64">
        <v>54.61</v>
      </c>
      <c r="D64">
        <v>49.85</v>
      </c>
      <c r="E64">
        <v>48.98</v>
      </c>
      <c r="F64">
        <v>49.43</v>
      </c>
      <c r="G64">
        <v>47.08</v>
      </c>
      <c r="H64">
        <v>61.11</v>
      </c>
      <c r="I64">
        <v>61.35</v>
      </c>
      <c r="J64">
        <v>59.51</v>
      </c>
      <c r="K64">
        <v>67.61</v>
      </c>
      <c r="L64">
        <v>71.900000000000006</v>
      </c>
      <c r="M64">
        <v>59.57</v>
      </c>
      <c r="N64">
        <v>67.39</v>
      </c>
      <c r="O64">
        <v>49.42</v>
      </c>
      <c r="P64">
        <v>50.79</v>
      </c>
      <c r="Q64">
        <v>44.48</v>
      </c>
      <c r="R64">
        <v>48.71</v>
      </c>
      <c r="S64">
        <v>49.11</v>
      </c>
      <c r="T64">
        <v>38.39</v>
      </c>
      <c r="U64">
        <v>29.52</v>
      </c>
      <c r="V64">
        <v>43.32</v>
      </c>
      <c r="W64">
        <v>39.15</v>
      </c>
    </row>
    <row r="65" spans="1:23" x14ac:dyDescent="0.25">
      <c r="A65" s="5" t="s">
        <v>151</v>
      </c>
      <c r="B65" s="5" t="s">
        <v>152</v>
      </c>
      <c r="C65">
        <v>64.37</v>
      </c>
      <c r="D65">
        <v>59.25</v>
      </c>
      <c r="E65">
        <v>56.67</v>
      </c>
      <c r="F65">
        <v>55.28</v>
      </c>
      <c r="G65">
        <v>53.37</v>
      </c>
      <c r="H65">
        <v>64.59</v>
      </c>
      <c r="I65">
        <v>63.95</v>
      </c>
      <c r="J65">
        <v>60.61</v>
      </c>
      <c r="K65">
        <v>57.13</v>
      </c>
      <c r="L65">
        <v>52.57</v>
      </c>
      <c r="M65">
        <v>49.35</v>
      </c>
      <c r="N65">
        <v>24.9</v>
      </c>
      <c r="O65">
        <v>46.02</v>
      </c>
      <c r="P65">
        <v>47.52</v>
      </c>
      <c r="Q65">
        <v>54.74</v>
      </c>
      <c r="R65">
        <v>55.03</v>
      </c>
      <c r="S65">
        <v>52.44</v>
      </c>
      <c r="T65">
        <v>56.4</v>
      </c>
      <c r="U65">
        <v>70.819999999999993</v>
      </c>
      <c r="V65">
        <v>65.59</v>
      </c>
      <c r="W65">
        <v>56.72</v>
      </c>
    </row>
    <row r="66" spans="1:23" x14ac:dyDescent="0.25">
      <c r="A66" s="5" t="s">
        <v>153</v>
      </c>
      <c r="B66" s="5" t="s">
        <v>154</v>
      </c>
      <c r="C66">
        <v>35.630000000000003</v>
      </c>
      <c r="D66">
        <v>40.75</v>
      </c>
      <c r="E66">
        <v>43.33</v>
      </c>
      <c r="F66">
        <v>44.72</v>
      </c>
      <c r="G66">
        <v>46.63</v>
      </c>
      <c r="H66">
        <v>35.409999999999997</v>
      </c>
      <c r="I66">
        <v>36.049999999999997</v>
      </c>
      <c r="J66">
        <v>39.39</v>
      </c>
      <c r="K66">
        <v>42.87</v>
      </c>
      <c r="L66">
        <v>47.43</v>
      </c>
      <c r="M66">
        <v>50.65</v>
      </c>
      <c r="N66">
        <v>75.099999999999994</v>
      </c>
      <c r="O66">
        <v>53.98</v>
      </c>
      <c r="P66">
        <v>52.48</v>
      </c>
      <c r="Q66">
        <v>45.26</v>
      </c>
      <c r="R66">
        <v>44.97</v>
      </c>
      <c r="S66">
        <v>47.56</v>
      </c>
      <c r="T66">
        <v>43.6</v>
      </c>
      <c r="U66">
        <v>29.18</v>
      </c>
      <c r="V66">
        <v>34.409999999999997</v>
      </c>
      <c r="W66">
        <v>43.28</v>
      </c>
    </row>
    <row r="67" spans="1:23" x14ac:dyDescent="0.25">
      <c r="A67" s="5" t="s">
        <v>155</v>
      </c>
      <c r="B67" s="5" t="s">
        <v>156</v>
      </c>
      <c r="C67">
        <v>55.36</v>
      </c>
      <c r="D67">
        <v>68.77</v>
      </c>
      <c r="E67">
        <v>76.45</v>
      </c>
      <c r="F67">
        <v>80.91</v>
      </c>
      <c r="G67">
        <v>87.37</v>
      </c>
      <c r="H67">
        <v>54.83</v>
      </c>
      <c r="I67">
        <v>56.38</v>
      </c>
      <c r="J67">
        <v>64.98</v>
      </c>
      <c r="K67">
        <v>75.05</v>
      </c>
      <c r="L67">
        <v>90.21</v>
      </c>
      <c r="M67">
        <v>102.64</v>
      </c>
      <c r="N67">
        <v>301.52999999999997</v>
      </c>
      <c r="O67">
        <v>117.32</v>
      </c>
      <c r="P67">
        <v>110.44</v>
      </c>
      <c r="Q67">
        <v>82.7</v>
      </c>
      <c r="R67">
        <v>81.73</v>
      </c>
      <c r="S67">
        <v>90.7</v>
      </c>
      <c r="T67">
        <v>77.3</v>
      </c>
      <c r="U67">
        <v>41.21</v>
      </c>
      <c r="V67">
        <v>52.47</v>
      </c>
      <c r="W67">
        <v>76.319999999999993</v>
      </c>
    </row>
    <row r="68" spans="1:23" x14ac:dyDescent="0.25">
      <c r="A68" s="5" t="s">
        <v>303</v>
      </c>
      <c r="B68" s="5" t="s">
        <v>304</v>
      </c>
      <c r="C68">
        <v>37.29</v>
      </c>
      <c r="D68">
        <v>37.97</v>
      </c>
      <c r="E68">
        <v>37.11</v>
      </c>
      <c r="F68">
        <v>36</v>
      </c>
      <c r="G68">
        <v>35.89</v>
      </c>
      <c r="H68">
        <v>38.119999999999997</v>
      </c>
      <c r="I68">
        <v>34.43</v>
      </c>
      <c r="J68">
        <v>36.549999999999997</v>
      </c>
      <c r="K68">
        <v>41.38</v>
      </c>
      <c r="L68">
        <v>37.54</v>
      </c>
      <c r="M68">
        <v>21.77</v>
      </c>
      <c r="N68">
        <v>34.67</v>
      </c>
      <c r="O68">
        <v>20.7</v>
      </c>
      <c r="P68">
        <v>26.17</v>
      </c>
      <c r="Q68">
        <v>27.37</v>
      </c>
      <c r="R68">
        <v>35.090000000000003</v>
      </c>
      <c r="S68">
        <v>25</v>
      </c>
      <c r="T68">
        <v>11.54</v>
      </c>
      <c r="U68">
        <v>13.53</v>
      </c>
      <c r="V68">
        <v>43.55</v>
      </c>
    </row>
    <row r="69" spans="1:23" x14ac:dyDescent="0.25">
      <c r="A69" s="5" t="s">
        <v>157</v>
      </c>
      <c r="B69" s="5" t="s">
        <v>158</v>
      </c>
      <c r="C69">
        <v>54.61</v>
      </c>
      <c r="D69">
        <v>49.85</v>
      </c>
      <c r="E69">
        <v>48.98</v>
      </c>
      <c r="F69">
        <v>49.43</v>
      </c>
      <c r="G69">
        <v>47.08</v>
      </c>
      <c r="H69">
        <v>61.11</v>
      </c>
      <c r="I69">
        <v>61.35</v>
      </c>
      <c r="J69">
        <v>59.51</v>
      </c>
      <c r="K69">
        <v>67.61</v>
      </c>
      <c r="L69">
        <v>71.900000000000006</v>
      </c>
      <c r="M69">
        <v>59.57</v>
      </c>
      <c r="N69">
        <v>67.39</v>
      </c>
      <c r="O69">
        <v>49.42</v>
      </c>
      <c r="P69">
        <v>50.79</v>
      </c>
      <c r="Q69">
        <v>44.48</v>
      </c>
      <c r="R69">
        <v>48.71</v>
      </c>
      <c r="S69">
        <v>49.11</v>
      </c>
      <c r="T69">
        <v>38.39</v>
      </c>
      <c r="U69">
        <v>29.52</v>
      </c>
      <c r="V69">
        <v>43.32</v>
      </c>
    </row>
    <row r="70" spans="1:23" x14ac:dyDescent="0.25">
      <c r="A70" s="5" t="s">
        <v>159</v>
      </c>
      <c r="B70" s="5" t="s">
        <v>160</v>
      </c>
      <c r="C70">
        <v>10.84</v>
      </c>
      <c r="D70">
        <v>14.15</v>
      </c>
      <c r="E70">
        <v>11.19</v>
      </c>
      <c r="F70">
        <v>11.49</v>
      </c>
      <c r="G70">
        <v>10.91</v>
      </c>
      <c r="H70">
        <v>12.38</v>
      </c>
      <c r="I70">
        <v>7.08</v>
      </c>
      <c r="J70">
        <v>10.94</v>
      </c>
      <c r="K70">
        <v>28</v>
      </c>
      <c r="L70">
        <v>20</v>
      </c>
      <c r="M70">
        <v>-20.58</v>
      </c>
      <c r="N70">
        <v>-72.25</v>
      </c>
      <c r="O70">
        <v>-4.79</v>
      </c>
      <c r="P70">
        <v>-3.38</v>
      </c>
      <c r="Q70">
        <v>-4.62</v>
      </c>
      <c r="R70">
        <v>0.85</v>
      </c>
      <c r="S70">
        <v>-7.07</v>
      </c>
      <c r="T70">
        <v>-19.61</v>
      </c>
      <c r="U70">
        <v>-10.41</v>
      </c>
      <c r="V70">
        <v>15.46</v>
      </c>
    </row>
    <row r="71" spans="1:23" x14ac:dyDescent="0.25">
      <c r="A71" s="5" t="s">
        <v>161</v>
      </c>
      <c r="B71" s="5" t="s">
        <v>162</v>
      </c>
      <c r="C71">
        <v>14.46</v>
      </c>
      <c r="D71">
        <v>19.329999999999998</v>
      </c>
      <c r="E71">
        <v>13.92</v>
      </c>
      <c r="F71">
        <v>11.79</v>
      </c>
      <c r="G71">
        <v>9.58</v>
      </c>
      <c r="H71">
        <v>12.15</v>
      </c>
      <c r="I71">
        <v>8.4600000000000009</v>
      </c>
      <c r="J71">
        <v>11.65</v>
      </c>
      <c r="K71">
        <v>18.41</v>
      </c>
      <c r="L71">
        <v>10.56</v>
      </c>
      <c r="M71">
        <v>-7.27</v>
      </c>
      <c r="N71">
        <v>-1.1599999999999999</v>
      </c>
      <c r="O71">
        <v>-4.82</v>
      </c>
      <c r="P71">
        <v>-0.71</v>
      </c>
      <c r="Q71">
        <v>-3.97</v>
      </c>
      <c r="R71">
        <v>4.3600000000000003</v>
      </c>
      <c r="S71">
        <v>-5.59</v>
      </c>
      <c r="T71">
        <v>-20.59</v>
      </c>
      <c r="U71">
        <v>-19.84</v>
      </c>
      <c r="V71">
        <v>20.309999999999999</v>
      </c>
    </row>
    <row r="72" spans="1:23" x14ac:dyDescent="0.25">
      <c r="A72" s="5" t="s">
        <v>163</v>
      </c>
      <c r="B72" s="5" t="s">
        <v>164</v>
      </c>
      <c r="C72">
        <v>59.86</v>
      </c>
      <c r="D72">
        <v>69.849999999999994</v>
      </c>
      <c r="E72">
        <v>71.02</v>
      </c>
      <c r="F72">
        <v>71.23</v>
      </c>
      <c r="G72">
        <v>66.3</v>
      </c>
      <c r="H72">
        <v>67.099999999999994</v>
      </c>
      <c r="I72">
        <v>65.08</v>
      </c>
      <c r="J72">
        <v>66.19</v>
      </c>
      <c r="K72">
        <v>68.06</v>
      </c>
      <c r="L72">
        <v>65.989999999999995</v>
      </c>
      <c r="M72">
        <v>65.72</v>
      </c>
      <c r="N72">
        <v>61.01</v>
      </c>
      <c r="O72">
        <v>71.94</v>
      </c>
      <c r="P72">
        <v>70.89</v>
      </c>
      <c r="Q72">
        <v>65.72</v>
      </c>
      <c r="R72">
        <v>66.23</v>
      </c>
      <c r="S72">
        <v>56.94</v>
      </c>
      <c r="T72">
        <v>47.69</v>
      </c>
      <c r="U72">
        <v>58.21</v>
      </c>
      <c r="V72">
        <v>82.27</v>
      </c>
    </row>
    <row r="73" spans="1:23" x14ac:dyDescent="0.25">
      <c r="A73" s="5" t="s">
        <v>165</v>
      </c>
      <c r="B73" s="5" t="s">
        <v>166</v>
      </c>
      <c r="C73">
        <v>45.39</v>
      </c>
      <c r="D73">
        <v>50.15</v>
      </c>
      <c r="E73">
        <v>51.02</v>
      </c>
      <c r="F73">
        <v>50.57</v>
      </c>
      <c r="G73">
        <v>52.92</v>
      </c>
      <c r="H73">
        <v>38.89</v>
      </c>
      <c r="I73">
        <v>38.65</v>
      </c>
      <c r="J73">
        <v>40.49</v>
      </c>
      <c r="K73">
        <v>32.39</v>
      </c>
      <c r="L73">
        <v>28.1</v>
      </c>
      <c r="M73">
        <v>40.43</v>
      </c>
      <c r="N73">
        <v>32.61</v>
      </c>
      <c r="O73">
        <v>50.58</v>
      </c>
      <c r="P73">
        <v>49.21</v>
      </c>
      <c r="Q73">
        <v>55.52</v>
      </c>
      <c r="R73">
        <v>51.29</v>
      </c>
      <c r="S73">
        <v>50.89</v>
      </c>
      <c r="T73">
        <v>61.61</v>
      </c>
      <c r="U73">
        <v>70.48</v>
      </c>
      <c r="V73">
        <v>56.68</v>
      </c>
    </row>
    <row r="74" spans="1:23" x14ac:dyDescent="0.25">
      <c r="A74" s="5" t="s">
        <v>167</v>
      </c>
      <c r="B74" s="5" t="s">
        <v>168</v>
      </c>
      <c r="C74">
        <v>6.49</v>
      </c>
      <c r="D74">
        <v>9.8800000000000008</v>
      </c>
      <c r="E74">
        <v>7.94</v>
      </c>
      <c r="F74">
        <v>8.19</v>
      </c>
      <c r="G74">
        <v>7.23</v>
      </c>
      <c r="H74">
        <v>8.31</v>
      </c>
      <c r="I74">
        <v>4.6100000000000003</v>
      </c>
      <c r="J74">
        <v>7.24</v>
      </c>
      <c r="K74">
        <v>19.05</v>
      </c>
      <c r="L74">
        <v>13.2</v>
      </c>
      <c r="M74">
        <v>-13.53</v>
      </c>
      <c r="N74">
        <v>-44.08</v>
      </c>
      <c r="O74">
        <v>-3.45</v>
      </c>
      <c r="P74">
        <v>-2.4</v>
      </c>
      <c r="Q74">
        <v>-3.03</v>
      </c>
      <c r="R74">
        <v>0.56000000000000005</v>
      </c>
      <c r="S74">
        <v>-4.03</v>
      </c>
      <c r="T74">
        <v>-9.35</v>
      </c>
      <c r="U74">
        <v>-6.06</v>
      </c>
      <c r="V74">
        <v>12.72</v>
      </c>
    </row>
    <row r="75" spans="1:23" x14ac:dyDescent="0.25">
      <c r="A75" s="5" t="s">
        <v>169</v>
      </c>
      <c r="B75" s="5" t="s">
        <v>170</v>
      </c>
      <c r="C75">
        <v>10.210000000000001</v>
      </c>
      <c r="D75">
        <v>16.89</v>
      </c>
      <c r="E75">
        <v>12.53</v>
      </c>
      <c r="F75">
        <v>10.1</v>
      </c>
      <c r="G75">
        <v>7.76</v>
      </c>
      <c r="H75">
        <v>10.86</v>
      </c>
      <c r="I75">
        <v>7.54</v>
      </c>
      <c r="J75">
        <v>10.78</v>
      </c>
      <c r="K75">
        <v>19.03</v>
      </c>
      <c r="L75">
        <v>10.93</v>
      </c>
      <c r="M75">
        <v>-7.46</v>
      </c>
      <c r="N75">
        <v>-1.45</v>
      </c>
      <c r="O75">
        <v>-4.72</v>
      </c>
      <c r="P75">
        <v>-0.71</v>
      </c>
      <c r="Q75">
        <v>-3.39</v>
      </c>
      <c r="R75">
        <v>3.93</v>
      </c>
      <c r="S75">
        <v>-3.97</v>
      </c>
      <c r="T75">
        <v>-12.56</v>
      </c>
      <c r="U75">
        <v>-14.92</v>
      </c>
      <c r="V75">
        <v>23.11</v>
      </c>
    </row>
    <row r="76" spans="1:23" x14ac:dyDescent="0.25">
      <c r="A76" s="5" t="s">
        <v>171</v>
      </c>
      <c r="B76" s="5" t="s">
        <v>172</v>
      </c>
      <c r="C76">
        <v>141.80000000000001</v>
      </c>
      <c r="D76">
        <v>118.15</v>
      </c>
      <c r="E76">
        <v>111.08</v>
      </c>
      <c r="F76">
        <v>109.31</v>
      </c>
      <c r="G76">
        <v>100.82</v>
      </c>
      <c r="H76">
        <v>165.89</v>
      </c>
      <c r="I76">
        <v>165.47</v>
      </c>
      <c r="J76">
        <v>149.71</v>
      </c>
      <c r="K76">
        <v>176.39</v>
      </c>
      <c r="L76">
        <v>187.1</v>
      </c>
      <c r="M76">
        <v>122.07</v>
      </c>
      <c r="N76">
        <v>76.36</v>
      </c>
      <c r="O76">
        <v>90.98</v>
      </c>
      <c r="P76">
        <v>96.57</v>
      </c>
      <c r="Q76">
        <v>98.58</v>
      </c>
      <c r="R76">
        <v>107.29</v>
      </c>
      <c r="S76">
        <v>103.04</v>
      </c>
      <c r="T76">
        <v>91.54</v>
      </c>
      <c r="U76">
        <v>100.48</v>
      </c>
      <c r="V76">
        <v>115.7</v>
      </c>
    </row>
    <row r="77" spans="1:23" x14ac:dyDescent="0.25">
      <c r="A77" s="5" t="s">
        <v>173</v>
      </c>
      <c r="B77" s="5" t="s">
        <v>174</v>
      </c>
      <c r="C77">
        <v>358.32</v>
      </c>
      <c r="D77">
        <v>248.53</v>
      </c>
      <c r="E77">
        <v>232.17</v>
      </c>
      <c r="F77">
        <v>293.58999999999997</v>
      </c>
      <c r="G77">
        <v>259.62</v>
      </c>
      <c r="H77">
        <v>245.41</v>
      </c>
      <c r="I77">
        <v>227.29</v>
      </c>
      <c r="J77">
        <v>209.18</v>
      </c>
      <c r="K77">
        <v>198.05</v>
      </c>
      <c r="L77">
        <v>198.56</v>
      </c>
      <c r="M77">
        <v>165.5</v>
      </c>
      <c r="N77">
        <v>131.02000000000001</v>
      </c>
      <c r="O77">
        <v>185.39</v>
      </c>
      <c r="P77">
        <v>171.89</v>
      </c>
      <c r="Q77">
        <v>192.02</v>
      </c>
      <c r="R77">
        <v>184.39</v>
      </c>
      <c r="S77">
        <v>248.64</v>
      </c>
      <c r="T77">
        <v>175.87</v>
      </c>
      <c r="U77">
        <v>130.49</v>
      </c>
      <c r="V77">
        <v>156.28</v>
      </c>
    </row>
    <row r="78" spans="1:23" x14ac:dyDescent="0.25">
      <c r="A78" s="5" t="s">
        <v>175</v>
      </c>
      <c r="B78" s="5" t="s">
        <v>176</v>
      </c>
      <c r="C78">
        <v>16137.9</v>
      </c>
      <c r="D78">
        <v>16065.81</v>
      </c>
      <c r="E78">
        <v>15938.08</v>
      </c>
      <c r="F78">
        <v>15819.3</v>
      </c>
      <c r="G78">
        <v>15754.83</v>
      </c>
      <c r="H78">
        <v>9937.68</v>
      </c>
      <c r="I78">
        <v>14366.49</v>
      </c>
      <c r="J78">
        <v>9018</v>
      </c>
      <c r="K78">
        <v>5271.95</v>
      </c>
      <c r="L78">
        <v>6337.21</v>
      </c>
      <c r="M78">
        <v>-40708.15</v>
      </c>
      <c r="N78">
        <v>-17737.5</v>
      </c>
      <c r="O78">
        <v>5632.5</v>
      </c>
      <c r="P78">
        <v>5370.6399999999994</v>
      </c>
      <c r="Q78">
        <v>4405.7199999999993</v>
      </c>
      <c r="R78">
        <v>2474.556</v>
      </c>
      <c r="S78">
        <v>7972.0479999999998</v>
      </c>
      <c r="T78">
        <v>12296.848</v>
      </c>
      <c r="U78">
        <v>30665.25</v>
      </c>
      <c r="V78">
        <v>10327.004999999999</v>
      </c>
    </row>
    <row r="79" spans="1:23" x14ac:dyDescent="0.25">
      <c r="A79" s="5" t="s">
        <v>177</v>
      </c>
      <c r="B79" s="5" t="s">
        <v>178</v>
      </c>
      <c r="C79">
        <v>-114</v>
      </c>
      <c r="D79">
        <v>-1</v>
      </c>
      <c r="E79">
        <v>-2</v>
      </c>
      <c r="F79">
        <v>-3</v>
      </c>
      <c r="G79">
        <v>-3</v>
      </c>
      <c r="H79">
        <v>-47</v>
      </c>
      <c r="I79">
        <v>-1</v>
      </c>
      <c r="J79">
        <v>7</v>
      </c>
      <c r="K79">
        <v>0</v>
      </c>
      <c r="L79">
        <v>0</v>
      </c>
      <c r="M79">
        <v>-337</v>
      </c>
      <c r="N79">
        <v>0</v>
      </c>
      <c r="O79">
        <v>-2</v>
      </c>
      <c r="P79">
        <v>0</v>
      </c>
      <c r="Q79">
        <v>-0.39999999999997732</v>
      </c>
      <c r="R79">
        <v>-26.800000000000072</v>
      </c>
      <c r="S79">
        <v>0</v>
      </c>
      <c r="T79">
        <v>-27.799999999999951</v>
      </c>
      <c r="U79">
        <v>-67.5</v>
      </c>
      <c r="V79" t="s">
        <v>67</v>
      </c>
    </row>
    <row r="80" spans="1:23" x14ac:dyDescent="0.25">
      <c r="A80" s="5" t="s">
        <v>179</v>
      </c>
      <c r="B80" s="5" t="s">
        <v>180</v>
      </c>
      <c r="C80">
        <v>5.66</v>
      </c>
      <c r="D80">
        <v>7.59</v>
      </c>
      <c r="E80">
        <v>9.11</v>
      </c>
      <c r="F80">
        <v>11.7</v>
      </c>
      <c r="G80">
        <v>34.14</v>
      </c>
      <c r="H80">
        <v>12.41</v>
      </c>
      <c r="I80">
        <v>-1.56</v>
      </c>
      <c r="J80">
        <v>-2.33</v>
      </c>
      <c r="K80">
        <v>21.31</v>
      </c>
      <c r="L80">
        <v>8.85</v>
      </c>
      <c r="M80">
        <v>-29.95</v>
      </c>
      <c r="N80">
        <v>-43.75</v>
      </c>
      <c r="O80">
        <v>-3.12</v>
      </c>
      <c r="P80">
        <v>17.309999999999999</v>
      </c>
      <c r="Q80">
        <v>-6.06</v>
      </c>
      <c r="R80">
        <v>16.95</v>
      </c>
      <c r="S80">
        <v>18.149999999999999</v>
      </c>
      <c r="T80">
        <v>-8.18</v>
      </c>
      <c r="U80">
        <v>-22.13</v>
      </c>
      <c r="V80">
        <v>71.89</v>
      </c>
    </row>
    <row r="81" spans="1:22" x14ac:dyDescent="0.25">
      <c r="A81" s="5" t="s">
        <v>181</v>
      </c>
      <c r="B81" s="5" t="s">
        <v>182</v>
      </c>
      <c r="C81">
        <v>7.45</v>
      </c>
      <c r="D81">
        <v>9.4700000000000006</v>
      </c>
      <c r="E81">
        <v>18.32</v>
      </c>
      <c r="F81">
        <v>19.420000000000002</v>
      </c>
      <c r="G81">
        <v>15</v>
      </c>
      <c r="H81">
        <v>2.84</v>
      </c>
      <c r="I81">
        <v>5.81</v>
      </c>
      <c r="J81">
        <v>9.2799999999999994</v>
      </c>
      <c r="K81">
        <v>7.0000000000000007E-2</v>
      </c>
      <c r="L81">
        <v>-21.62</v>
      </c>
      <c r="M81">
        <v>-25.61</v>
      </c>
      <c r="N81">
        <v>-9.85</v>
      </c>
      <c r="O81">
        <v>2.71</v>
      </c>
      <c r="P81">
        <v>9.4</v>
      </c>
      <c r="Q81">
        <v>9.68</v>
      </c>
      <c r="R81">
        <v>8.9700000000000006</v>
      </c>
      <c r="S81">
        <v>-4.05</v>
      </c>
      <c r="T81">
        <v>13.86</v>
      </c>
      <c r="U81" t="s">
        <v>67</v>
      </c>
      <c r="V81" t="s">
        <v>67</v>
      </c>
    </row>
    <row r="82" spans="1:22" x14ac:dyDescent="0.25">
      <c r="A82" s="5" t="s">
        <v>183</v>
      </c>
      <c r="B82" s="5" t="s">
        <v>184</v>
      </c>
      <c r="C82">
        <v>13.64</v>
      </c>
      <c r="D82">
        <v>14.99</v>
      </c>
      <c r="E82">
        <v>13.16</v>
      </c>
      <c r="F82">
        <v>10.87</v>
      </c>
      <c r="G82">
        <v>12.79</v>
      </c>
      <c r="H82">
        <v>7.74</v>
      </c>
      <c r="I82">
        <v>-0.74</v>
      </c>
      <c r="J82">
        <v>-9.17</v>
      </c>
      <c r="K82">
        <v>-9.33</v>
      </c>
      <c r="L82">
        <v>-10.130000000000001</v>
      </c>
      <c r="M82">
        <v>-13.11</v>
      </c>
      <c r="N82">
        <v>-3.73</v>
      </c>
      <c r="O82">
        <v>8.65</v>
      </c>
      <c r="P82">
        <v>7.63</v>
      </c>
      <c r="Q82">
        <v>-0.25</v>
      </c>
      <c r="R82">
        <v>15.34</v>
      </c>
      <c r="S82" t="s">
        <v>67</v>
      </c>
      <c r="T82" t="s">
        <v>67</v>
      </c>
      <c r="U82" t="s">
        <v>67</v>
      </c>
      <c r="V82" t="s">
        <v>67</v>
      </c>
    </row>
    <row r="83" spans="1:22" x14ac:dyDescent="0.25">
      <c r="A83" s="5" t="s">
        <v>185</v>
      </c>
      <c r="B83" s="5" t="s">
        <v>186</v>
      </c>
      <c r="C83">
        <v>10.69</v>
      </c>
      <c r="D83">
        <v>7.13</v>
      </c>
      <c r="E83">
        <v>1.99</v>
      </c>
      <c r="F83">
        <v>0.77</v>
      </c>
      <c r="G83">
        <v>1.33</v>
      </c>
      <c r="H83">
        <v>-2.69</v>
      </c>
      <c r="I83">
        <v>-2.2400000000000002</v>
      </c>
      <c r="J83">
        <v>-0.26</v>
      </c>
      <c r="K83">
        <v>-0.85</v>
      </c>
      <c r="L83">
        <v>-5.19</v>
      </c>
      <c r="M83">
        <v>1.1100000000000001</v>
      </c>
      <c r="N83" t="s">
        <v>67</v>
      </c>
      <c r="O83" t="s">
        <v>67</v>
      </c>
      <c r="P83" t="s">
        <v>67</v>
      </c>
      <c r="Q83" t="s">
        <v>67</v>
      </c>
      <c r="R83" t="s">
        <v>67</v>
      </c>
      <c r="S83" t="s">
        <v>67</v>
      </c>
      <c r="T83" t="s">
        <v>67</v>
      </c>
      <c r="U83" t="s">
        <v>67</v>
      </c>
      <c r="V83" t="s">
        <v>67</v>
      </c>
    </row>
    <row r="84" spans="1:22" x14ac:dyDescent="0.25">
      <c r="A84" s="5" t="s">
        <v>187</v>
      </c>
      <c r="B84" s="5" t="s">
        <v>188</v>
      </c>
      <c r="C84">
        <v>-19.07</v>
      </c>
      <c r="D84">
        <v>36.08</v>
      </c>
      <c r="E84">
        <v>6.18</v>
      </c>
      <c r="F84">
        <v>17.72</v>
      </c>
      <c r="G84">
        <v>18.13</v>
      </c>
      <c r="H84">
        <v>96.69</v>
      </c>
      <c r="I84">
        <v>-36.299999999999997</v>
      </c>
      <c r="J84">
        <v>-61.84</v>
      </c>
      <c r="K84">
        <v>69.8</v>
      </c>
      <c r="L84">
        <v>-205.78</v>
      </c>
      <c r="M84">
        <v>-80.040000000000006</v>
      </c>
      <c r="N84">
        <v>748.37</v>
      </c>
      <c r="O84">
        <v>37.31</v>
      </c>
      <c r="P84">
        <v>-14.1</v>
      </c>
      <c r="Q84">
        <v>-611.48</v>
      </c>
      <c r="R84">
        <v>-114.02</v>
      </c>
      <c r="S84">
        <v>-57.39</v>
      </c>
      <c r="T84">
        <v>72.88</v>
      </c>
      <c r="U84">
        <v>-152.44999999999999</v>
      </c>
      <c r="V84">
        <v>1758.09</v>
      </c>
    </row>
    <row r="85" spans="1:22" x14ac:dyDescent="0.25">
      <c r="A85" s="5" t="s">
        <v>189</v>
      </c>
      <c r="B85" s="5" t="s">
        <v>190</v>
      </c>
      <c r="C85">
        <v>7.73</v>
      </c>
      <c r="D85">
        <v>19.989999999999998</v>
      </c>
      <c r="E85">
        <v>14.01</v>
      </c>
      <c r="F85">
        <v>44.18</v>
      </c>
      <c r="G85">
        <v>26.17</v>
      </c>
      <c r="H85">
        <v>-0.48</v>
      </c>
      <c r="I85">
        <v>-9.4499999999999993</v>
      </c>
      <c r="J85">
        <v>-65.94</v>
      </c>
      <c r="K85">
        <v>-72.010000000000005</v>
      </c>
      <c r="L85">
        <v>154.18</v>
      </c>
      <c r="M85">
        <v>235.21</v>
      </c>
      <c r="N85">
        <v>257.19</v>
      </c>
      <c r="O85">
        <v>-196.09</v>
      </c>
      <c r="P85">
        <v>-246.53</v>
      </c>
      <c r="Q85">
        <v>-260.95999999999998</v>
      </c>
      <c r="R85">
        <v>-32.840000000000003</v>
      </c>
      <c r="S85">
        <v>-45.65</v>
      </c>
      <c r="T85">
        <v>559.51</v>
      </c>
      <c r="U85" t="s">
        <v>67</v>
      </c>
      <c r="V85" t="s">
        <v>67</v>
      </c>
    </row>
    <row r="86" spans="1:22" x14ac:dyDescent="0.25">
      <c r="A86" s="5" t="s">
        <v>191</v>
      </c>
      <c r="B86" s="5" t="s">
        <v>192</v>
      </c>
      <c r="C86">
        <v>11.81</v>
      </c>
      <c r="D86">
        <v>34.96</v>
      </c>
      <c r="E86">
        <v>20.48</v>
      </c>
      <c r="F86">
        <v>6.88</v>
      </c>
      <c r="G86">
        <v>17.3</v>
      </c>
      <c r="H86">
        <v>-27.49</v>
      </c>
      <c r="I86">
        <v>-62.83</v>
      </c>
      <c r="J86">
        <v>94.1</v>
      </c>
      <c r="K86">
        <v>113.93</v>
      </c>
      <c r="L86">
        <v>97.15</v>
      </c>
      <c r="M86">
        <v>16.010000000000002</v>
      </c>
      <c r="N86">
        <v>9.2200000000000006</v>
      </c>
      <c r="O86">
        <v>-151.94</v>
      </c>
      <c r="P86">
        <v>-144.82</v>
      </c>
      <c r="Q86">
        <v>-172.49</v>
      </c>
      <c r="R86">
        <v>301.42</v>
      </c>
      <c r="S86" t="s">
        <v>67</v>
      </c>
      <c r="T86" t="s">
        <v>67</v>
      </c>
      <c r="U86" t="s">
        <v>67</v>
      </c>
      <c r="V86" t="s">
        <v>67</v>
      </c>
    </row>
    <row r="87" spans="1:22" x14ac:dyDescent="0.25">
      <c r="A87" s="5" t="s">
        <v>193</v>
      </c>
      <c r="B87" s="5" t="s">
        <v>194</v>
      </c>
      <c r="C87">
        <v>-7.84</v>
      </c>
      <c r="D87">
        <v>-13.94</v>
      </c>
      <c r="E87">
        <v>57.29</v>
      </c>
      <c r="F87">
        <v>60.41</v>
      </c>
      <c r="G87">
        <v>57.22</v>
      </c>
      <c r="H87">
        <v>-5.74</v>
      </c>
      <c r="I87">
        <v>-26.81</v>
      </c>
      <c r="J87">
        <v>-28.92</v>
      </c>
      <c r="K87">
        <v>-15.45</v>
      </c>
      <c r="L87">
        <v>-37.67</v>
      </c>
      <c r="M87">
        <v>158.72</v>
      </c>
      <c r="N87" t="s">
        <v>67</v>
      </c>
      <c r="O87" t="s">
        <v>67</v>
      </c>
      <c r="P87" t="s">
        <v>67</v>
      </c>
      <c r="Q87" t="s">
        <v>67</v>
      </c>
      <c r="R87" t="s">
        <v>67</v>
      </c>
      <c r="S87" t="s">
        <v>67</v>
      </c>
      <c r="T87" t="s">
        <v>67</v>
      </c>
      <c r="U87" t="s">
        <v>67</v>
      </c>
      <c r="V87" t="s">
        <v>67</v>
      </c>
    </row>
    <row r="88" spans="1:22" x14ac:dyDescent="0.25">
      <c r="A88" s="5" t="s">
        <v>195</v>
      </c>
      <c r="B88" s="5" t="s">
        <v>196</v>
      </c>
      <c r="C88">
        <v>1.86</v>
      </c>
      <c r="D88">
        <v>0.59</v>
      </c>
      <c r="E88">
        <v>1.48</v>
      </c>
      <c r="F88">
        <v>3.5</v>
      </c>
      <c r="G88">
        <v>1.04</v>
      </c>
      <c r="H88">
        <v>-0.57999999999999996</v>
      </c>
      <c r="I88">
        <v>-0.47</v>
      </c>
      <c r="J88">
        <v>0.13</v>
      </c>
      <c r="K88">
        <v>0.05</v>
      </c>
      <c r="L88">
        <v>0.09</v>
      </c>
      <c r="M88" t="s">
        <v>67</v>
      </c>
      <c r="N88" t="s">
        <v>67</v>
      </c>
      <c r="O88" t="s">
        <v>67</v>
      </c>
      <c r="P88" t="s">
        <v>67</v>
      </c>
      <c r="Q88" t="s">
        <v>67</v>
      </c>
      <c r="R88">
        <v>0.34</v>
      </c>
      <c r="S88" t="s">
        <v>67</v>
      </c>
      <c r="T88" t="s">
        <v>67</v>
      </c>
      <c r="U88" t="s">
        <v>67</v>
      </c>
      <c r="V88" t="s">
        <v>67</v>
      </c>
    </row>
    <row r="89" spans="1:22" x14ac:dyDescent="0.25">
      <c r="A89" s="5" t="s">
        <v>197</v>
      </c>
      <c r="B89" s="5" t="s">
        <v>198</v>
      </c>
      <c r="C89">
        <v>-20.97</v>
      </c>
      <c r="D89">
        <v>49.44</v>
      </c>
      <c r="E89">
        <v>28.83</v>
      </c>
      <c r="F89">
        <v>37.479999999999997</v>
      </c>
      <c r="G89">
        <v>5.71</v>
      </c>
      <c r="H89">
        <v>61.54</v>
      </c>
      <c r="I89">
        <v>-28.57</v>
      </c>
      <c r="J89">
        <v>-38.18</v>
      </c>
      <c r="K89">
        <v>111.49</v>
      </c>
      <c r="L89">
        <v>-258.18</v>
      </c>
      <c r="M89">
        <v>340</v>
      </c>
      <c r="N89">
        <v>-86.49</v>
      </c>
      <c r="O89">
        <v>560.71</v>
      </c>
      <c r="P89">
        <v>-79.099999999999994</v>
      </c>
      <c r="Q89">
        <v>-185.35</v>
      </c>
      <c r="R89">
        <v>-191.28</v>
      </c>
      <c r="S89">
        <v>-67.91</v>
      </c>
      <c r="T89">
        <v>-4.71</v>
      </c>
      <c r="U89">
        <v>-176.06</v>
      </c>
      <c r="V89">
        <v>-2396.58</v>
      </c>
    </row>
    <row r="90" spans="1:22" x14ac:dyDescent="0.25">
      <c r="A90" s="5" t="s">
        <v>199</v>
      </c>
      <c r="B90" s="5" t="s">
        <v>200</v>
      </c>
      <c r="C90">
        <v>19.100000000000001</v>
      </c>
      <c r="D90">
        <v>38.58</v>
      </c>
      <c r="E90">
        <v>24.01</v>
      </c>
      <c r="F90">
        <v>34.909999999999997</v>
      </c>
      <c r="G90">
        <v>12.89</v>
      </c>
      <c r="H90">
        <v>-1.74</v>
      </c>
      <c r="I90">
        <v>14.91</v>
      </c>
      <c r="J90">
        <v>-61.62</v>
      </c>
      <c r="K90">
        <v>64.44</v>
      </c>
      <c r="L90">
        <v>-1.56</v>
      </c>
      <c r="M90">
        <v>271.41000000000003</v>
      </c>
      <c r="N90">
        <v>131.71</v>
      </c>
      <c r="O90">
        <v>98.75</v>
      </c>
      <c r="P90">
        <v>-151.91</v>
      </c>
      <c r="Q90">
        <v>-148.18</v>
      </c>
      <c r="R90">
        <v>-87.97</v>
      </c>
      <c r="S90">
        <v>-82.89</v>
      </c>
      <c r="T90">
        <v>-859.12</v>
      </c>
      <c r="U90" t="s">
        <v>67</v>
      </c>
      <c r="V90" t="s">
        <v>67</v>
      </c>
    </row>
    <row r="91" spans="1:22" x14ac:dyDescent="0.25">
      <c r="A91" s="5" t="s">
        <v>201</v>
      </c>
      <c r="B91" s="5" t="s">
        <v>202</v>
      </c>
      <c r="C91">
        <v>20.100000000000001</v>
      </c>
      <c r="D91">
        <v>36.6</v>
      </c>
      <c r="E91">
        <v>21</v>
      </c>
      <c r="F91">
        <v>7.6</v>
      </c>
      <c r="G91">
        <v>22.4</v>
      </c>
      <c r="H91">
        <v>-30.38</v>
      </c>
      <c r="I91">
        <v>25.31</v>
      </c>
      <c r="J91">
        <v>13.73</v>
      </c>
      <c r="K91">
        <v>133.51</v>
      </c>
      <c r="L91">
        <v>95.39</v>
      </c>
      <c r="M91">
        <v>109.95</v>
      </c>
      <c r="N91">
        <v>3.7</v>
      </c>
      <c r="O91">
        <v>7.41</v>
      </c>
      <c r="P91">
        <v>-105.67</v>
      </c>
      <c r="Q91">
        <v>-125.06</v>
      </c>
      <c r="R91">
        <v>-567.30999999999995</v>
      </c>
      <c r="S91" t="s">
        <v>67</v>
      </c>
      <c r="T91" t="s">
        <v>67</v>
      </c>
      <c r="U91" t="s">
        <v>67</v>
      </c>
      <c r="V91" t="s">
        <v>67</v>
      </c>
    </row>
    <row r="92" spans="1:22" x14ac:dyDescent="0.25">
      <c r="A92" s="5" t="s">
        <v>203</v>
      </c>
      <c r="B92" s="5" t="s">
        <v>204</v>
      </c>
      <c r="C92">
        <v>-5.14</v>
      </c>
      <c r="D92">
        <v>30.96</v>
      </c>
      <c r="E92">
        <v>17.36</v>
      </c>
      <c r="F92">
        <v>70.55</v>
      </c>
      <c r="G92">
        <v>58.89</v>
      </c>
      <c r="H92">
        <v>39.79</v>
      </c>
      <c r="I92">
        <v>14.51</v>
      </c>
      <c r="J92">
        <v>10.57</v>
      </c>
      <c r="K92">
        <v>13.92</v>
      </c>
      <c r="L92">
        <v>-14.84</v>
      </c>
      <c r="M92">
        <v>-228.68</v>
      </c>
      <c r="N92" t="s">
        <v>67</v>
      </c>
      <c r="O92" t="s">
        <v>67</v>
      </c>
      <c r="P92" t="s">
        <v>67</v>
      </c>
      <c r="Q92" t="s">
        <v>67</v>
      </c>
      <c r="R92" t="s">
        <v>67</v>
      </c>
      <c r="S92" t="s">
        <v>67</v>
      </c>
      <c r="T92" t="s">
        <v>67</v>
      </c>
      <c r="U92" t="s">
        <v>67</v>
      </c>
      <c r="V92" t="s">
        <v>67</v>
      </c>
    </row>
    <row r="93" spans="1:22" x14ac:dyDescent="0.25">
      <c r="A93" s="5" t="s">
        <v>205</v>
      </c>
      <c r="B93" s="5" t="s">
        <v>206</v>
      </c>
      <c r="C93">
        <v>-8.6999999999999993</v>
      </c>
      <c r="D93">
        <v>0.71</v>
      </c>
      <c r="E93">
        <v>0.56999999999999995</v>
      </c>
      <c r="F93">
        <v>0.14000000000000001</v>
      </c>
      <c r="G93">
        <v>58.12</v>
      </c>
      <c r="H93">
        <v>-33.71</v>
      </c>
      <c r="I93">
        <v>59.16</v>
      </c>
      <c r="J93">
        <v>72.16</v>
      </c>
      <c r="K93">
        <v>-16.809999999999999</v>
      </c>
      <c r="L93">
        <v>-115.57</v>
      </c>
      <c r="M93">
        <v>58.35</v>
      </c>
      <c r="N93">
        <v>-414.91</v>
      </c>
      <c r="O93">
        <v>4.5999999999999996</v>
      </c>
      <c r="P93">
        <v>21.9</v>
      </c>
      <c r="Q93">
        <v>77.95</v>
      </c>
      <c r="R93">
        <v>-70.069999999999993</v>
      </c>
      <c r="S93">
        <v>-35.17</v>
      </c>
      <c r="T93">
        <v>-61.45</v>
      </c>
      <c r="U93">
        <v>168.02</v>
      </c>
      <c r="V93" t="s">
        <v>67</v>
      </c>
    </row>
    <row r="94" spans="1:22" x14ac:dyDescent="0.25">
      <c r="A94" s="5" t="s">
        <v>207</v>
      </c>
      <c r="B94" s="5" t="s">
        <v>208</v>
      </c>
      <c r="C94">
        <v>-2.4700000000000002</v>
      </c>
      <c r="D94">
        <v>0.47</v>
      </c>
      <c r="E94">
        <v>19.61</v>
      </c>
      <c r="F94">
        <v>8.18</v>
      </c>
      <c r="G94">
        <v>27.86</v>
      </c>
      <c r="H94">
        <v>32.54</v>
      </c>
      <c r="I94">
        <v>38.17</v>
      </c>
      <c r="J94">
        <v>-20.07</v>
      </c>
      <c r="K94">
        <v>-24.68</v>
      </c>
      <c r="L94">
        <v>-157.38</v>
      </c>
      <c r="M94">
        <v>-117.32</v>
      </c>
      <c r="N94">
        <v>-129.47</v>
      </c>
      <c r="O94">
        <v>34.82</v>
      </c>
      <c r="P94">
        <v>9.93</v>
      </c>
      <c r="Q94">
        <v>-9.1</v>
      </c>
      <c r="R94">
        <v>-55.56</v>
      </c>
      <c r="S94">
        <v>23.8</v>
      </c>
      <c r="T94" t="s">
        <v>67</v>
      </c>
      <c r="U94" t="s">
        <v>67</v>
      </c>
      <c r="V94" t="s">
        <v>67</v>
      </c>
    </row>
    <row r="95" spans="1:22" x14ac:dyDescent="0.25">
      <c r="A95" s="5" t="s">
        <v>209</v>
      </c>
      <c r="B95" s="5" t="s">
        <v>210</v>
      </c>
      <c r="C95">
        <v>10.17</v>
      </c>
      <c r="D95">
        <v>5.17</v>
      </c>
      <c r="E95">
        <v>16.86</v>
      </c>
      <c r="F95">
        <v>31.17</v>
      </c>
      <c r="G95">
        <v>27.78</v>
      </c>
      <c r="H95">
        <v>-6.95</v>
      </c>
      <c r="I95">
        <v>11.46</v>
      </c>
      <c r="J95">
        <v>-83.36</v>
      </c>
      <c r="K95">
        <v>-96.87</v>
      </c>
      <c r="L95">
        <v>-89.13</v>
      </c>
      <c r="M95">
        <v>-50.42</v>
      </c>
      <c r="N95">
        <v>-76.11</v>
      </c>
      <c r="O95">
        <v>-0.16</v>
      </c>
      <c r="P95">
        <v>-13.37</v>
      </c>
      <c r="Q95">
        <v>15.86</v>
      </c>
      <c r="R95" t="s">
        <v>67</v>
      </c>
      <c r="S95" t="s">
        <v>67</v>
      </c>
      <c r="T95" t="s">
        <v>67</v>
      </c>
      <c r="U95" t="s">
        <v>67</v>
      </c>
      <c r="V95" t="s">
        <v>67</v>
      </c>
    </row>
    <row r="96" spans="1:22" x14ac:dyDescent="0.25">
      <c r="A96" s="5" t="s">
        <v>211</v>
      </c>
      <c r="B96" s="5" t="s">
        <v>212</v>
      </c>
      <c r="C96">
        <v>1.61</v>
      </c>
      <c r="D96">
        <v>8.31</v>
      </c>
      <c r="E96">
        <v>-33.25</v>
      </c>
      <c r="F96">
        <v>-32.85</v>
      </c>
      <c r="G96">
        <v>-30.67</v>
      </c>
      <c r="H96">
        <v>-28.69</v>
      </c>
      <c r="I96">
        <v>-32.32</v>
      </c>
      <c r="J96">
        <v>-41.76</v>
      </c>
      <c r="K96">
        <v>-55.12</v>
      </c>
      <c r="L96">
        <v>-36.64</v>
      </c>
      <c r="M96" t="s">
        <v>67</v>
      </c>
      <c r="N96" t="s">
        <v>67</v>
      </c>
      <c r="O96" t="s">
        <v>67</v>
      </c>
      <c r="P96" t="s">
        <v>67</v>
      </c>
      <c r="Q96" t="s">
        <v>67</v>
      </c>
      <c r="R96" t="s">
        <v>67</v>
      </c>
      <c r="S96" t="s">
        <v>67</v>
      </c>
      <c r="T96" t="s">
        <v>67</v>
      </c>
      <c r="U96" t="s">
        <v>67</v>
      </c>
      <c r="V96" t="s">
        <v>67</v>
      </c>
    </row>
    <row r="97" spans="1:23" x14ac:dyDescent="0.25">
      <c r="A97" s="5" t="s">
        <v>213</v>
      </c>
      <c r="B97" s="5" t="s">
        <v>214</v>
      </c>
      <c r="C97">
        <v>5280</v>
      </c>
      <c r="D97">
        <v>3241</v>
      </c>
      <c r="E97">
        <v>2773</v>
      </c>
      <c r="F97">
        <v>2962</v>
      </c>
      <c r="G97">
        <v>2530</v>
      </c>
      <c r="H97">
        <v>2331</v>
      </c>
      <c r="I97">
        <v>2029</v>
      </c>
      <c r="J97">
        <v>1832</v>
      </c>
      <c r="K97">
        <v>1966</v>
      </c>
      <c r="L97">
        <v>1782</v>
      </c>
      <c r="M97">
        <v>1086</v>
      </c>
      <c r="N97">
        <v>1130</v>
      </c>
      <c r="O97">
        <v>2431</v>
      </c>
      <c r="P97">
        <v>2376</v>
      </c>
      <c r="Q97">
        <v>2192</v>
      </c>
      <c r="R97">
        <v>2422</v>
      </c>
      <c r="S97">
        <v>3172</v>
      </c>
      <c r="T97">
        <v>1808</v>
      </c>
      <c r="U97">
        <v>672.6</v>
      </c>
      <c r="V97">
        <v>1381</v>
      </c>
      <c r="W97">
        <v>473.4</v>
      </c>
    </row>
  </sheetData>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L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8" customWidth="1"/>
  </cols>
  <sheetData>
    <row r="1" spans="1:12" ht="18.75" customHeight="1" x14ac:dyDescent="0.3">
      <c r="A1" s="1" t="s">
        <v>2274</v>
      </c>
      <c r="B1" s="2" t="s">
        <v>2275</v>
      </c>
      <c r="C1" s="2"/>
      <c r="D1" s="2"/>
      <c r="E1" s="2"/>
      <c r="F1" s="2" t="str">
        <f>HYPERLINK("dax-30_Stock_Data_EUR.xlsx#INDEX!A1", "Back to INDEX")</f>
        <v>Back to INDEX</v>
      </c>
      <c r="G1" s="2"/>
      <c r="H1" s="2"/>
      <c r="I1" s="2"/>
      <c r="J1" s="2"/>
      <c r="K1" s="2"/>
      <c r="L1" s="2"/>
    </row>
    <row r="2" spans="1:12" x14ac:dyDescent="0.25">
      <c r="A2" s="3"/>
      <c r="B2" s="4"/>
      <c r="C2" s="4"/>
      <c r="D2" s="4"/>
      <c r="E2" s="4"/>
      <c r="F2" s="4"/>
      <c r="G2" s="4"/>
      <c r="H2" s="4"/>
      <c r="I2" s="4"/>
      <c r="J2" s="4"/>
      <c r="K2" s="4"/>
      <c r="L2" s="4"/>
    </row>
    <row r="3" spans="1:12" x14ac:dyDescent="0.25">
      <c r="A3" s="5" t="s">
        <v>3</v>
      </c>
      <c r="C3" s="5" t="s">
        <v>4</v>
      </c>
      <c r="D3" s="5"/>
      <c r="G3" s="5" t="s">
        <v>5</v>
      </c>
      <c r="H3" s="5"/>
      <c r="J3" s="5" t="s">
        <v>6</v>
      </c>
      <c r="K3" s="5"/>
    </row>
    <row r="4" spans="1:12" x14ac:dyDescent="0.25">
      <c r="A4" s="5" t="s">
        <v>7</v>
      </c>
      <c r="B4" t="s">
        <v>307</v>
      </c>
      <c r="C4" s="5" t="s">
        <v>9</v>
      </c>
      <c r="D4" s="5"/>
      <c r="E4" t="s">
        <v>2276</v>
      </c>
      <c r="G4" t="s">
        <v>678</v>
      </c>
      <c r="H4" t="s">
        <v>12</v>
      </c>
      <c r="J4" t="s">
        <v>221</v>
      </c>
      <c r="L4" t="s">
        <v>1295</v>
      </c>
    </row>
    <row r="5" spans="1:12" x14ac:dyDescent="0.25">
      <c r="A5" s="5" t="s">
        <v>15</v>
      </c>
      <c r="B5" t="s">
        <v>2277</v>
      </c>
      <c r="C5" s="5" t="s">
        <v>17</v>
      </c>
      <c r="D5" s="5"/>
      <c r="E5" t="s">
        <v>2278</v>
      </c>
      <c r="G5" t="s">
        <v>767</v>
      </c>
      <c r="H5" t="s">
        <v>20</v>
      </c>
      <c r="J5" t="s">
        <v>1735</v>
      </c>
      <c r="L5" t="s">
        <v>2279</v>
      </c>
    </row>
    <row r="6" spans="1:12" x14ac:dyDescent="0.25">
      <c r="A6" s="5" t="s">
        <v>23</v>
      </c>
      <c r="B6" t="s">
        <v>2280</v>
      </c>
      <c r="C6" s="5" t="s">
        <v>25</v>
      </c>
      <c r="D6" s="5"/>
      <c r="E6" t="s">
        <v>2281</v>
      </c>
      <c r="G6" t="s">
        <v>2217</v>
      </c>
      <c r="H6" t="s">
        <v>28</v>
      </c>
      <c r="J6" t="s">
        <v>2282</v>
      </c>
      <c r="L6" t="s">
        <v>2283</v>
      </c>
    </row>
    <row r="7" spans="1:12" x14ac:dyDescent="0.25">
      <c r="A7" s="5" t="s">
        <v>29</v>
      </c>
      <c r="B7" t="s">
        <v>67</v>
      </c>
      <c r="C7" s="5" t="s">
        <v>31</v>
      </c>
      <c r="D7" s="5"/>
      <c r="E7" t="s">
        <v>2284</v>
      </c>
      <c r="G7" t="s">
        <v>1216</v>
      </c>
      <c r="H7" t="s">
        <v>34</v>
      </c>
      <c r="J7" t="s">
        <v>275</v>
      </c>
      <c r="L7" t="s">
        <v>2285</v>
      </c>
    </row>
    <row r="8" spans="1:12" x14ac:dyDescent="0.25">
      <c r="A8" s="5" t="s">
        <v>35</v>
      </c>
      <c r="B8" t="s">
        <v>36</v>
      </c>
      <c r="C8" s="5" t="s">
        <v>37</v>
      </c>
      <c r="D8" s="5"/>
      <c r="E8" t="s">
        <v>2286</v>
      </c>
      <c r="G8" t="s">
        <v>1893</v>
      </c>
      <c r="H8" t="s">
        <v>40</v>
      </c>
      <c r="J8" t="s">
        <v>2287</v>
      </c>
      <c r="L8" t="s">
        <v>244</v>
      </c>
    </row>
    <row r="9" spans="1:12" x14ac:dyDescent="0.25">
      <c r="A9" s="5" t="s">
        <v>41</v>
      </c>
      <c r="B9" t="s">
        <v>42</v>
      </c>
      <c r="C9" s="5" t="s">
        <v>43</v>
      </c>
      <c r="D9" s="5"/>
      <c r="E9" t="s">
        <v>2288</v>
      </c>
      <c r="J9" t="s">
        <v>234</v>
      </c>
      <c r="L9" t="s">
        <v>1263</v>
      </c>
    </row>
    <row r="10" spans="1:12" x14ac:dyDescent="0.25">
      <c r="A10" s="5" t="s">
        <v>45</v>
      </c>
      <c r="B10" t="s">
        <v>322</v>
      </c>
      <c r="C10" s="5" t="s">
        <v>47</v>
      </c>
      <c r="D10" s="5"/>
      <c r="E10" t="s">
        <v>2289</v>
      </c>
      <c r="J10" t="s">
        <v>1137</v>
      </c>
      <c r="L10" t="s">
        <v>509</v>
      </c>
    </row>
    <row r="11" spans="1:12" x14ac:dyDescent="0.25">
      <c r="A11" s="5" t="s">
        <v>49</v>
      </c>
      <c r="B11" t="s">
        <v>323</v>
      </c>
      <c r="J11" t="s">
        <v>2290</v>
      </c>
      <c r="L11" t="s">
        <v>247</v>
      </c>
    </row>
    <row r="12" spans="1:12" x14ac:dyDescent="0.25">
      <c r="A12" s="5" t="s">
        <v>51</v>
      </c>
      <c r="B12" t="s">
        <v>292</v>
      </c>
      <c r="J12" t="s">
        <v>487</v>
      </c>
      <c r="L12" t="s">
        <v>1375</v>
      </c>
    </row>
    <row r="13" spans="1:12" x14ac:dyDescent="0.25">
      <c r="A13" s="5" t="s">
        <v>53</v>
      </c>
      <c r="B13" t="s">
        <v>2291</v>
      </c>
    </row>
    <row r="14" spans="1:12" x14ac:dyDescent="0.25">
      <c r="A14" s="5" t="s">
        <v>55</v>
      </c>
      <c r="B14" t="s">
        <v>2292</v>
      </c>
    </row>
    <row r="15" spans="1:12" x14ac:dyDescent="0.25">
      <c r="A15" s="5" t="s">
        <v>57</v>
      </c>
      <c r="B15" t="s">
        <v>2293</v>
      </c>
    </row>
    <row r="16" spans="1:12" x14ac:dyDescent="0.25">
      <c r="A16" s="5" t="s">
        <v>59</v>
      </c>
      <c r="B16" t="s">
        <v>2294</v>
      </c>
    </row>
    <row r="17" spans="1:12" x14ac:dyDescent="0.25">
      <c r="A17" s="5" t="s">
        <v>61</v>
      </c>
      <c r="B17" t="s">
        <v>2295</v>
      </c>
    </row>
    <row r="18" spans="1:12" x14ac:dyDescent="0.25">
      <c r="A18" s="3"/>
      <c r="B18" s="4"/>
      <c r="C18" s="4"/>
      <c r="D18" s="4"/>
      <c r="E18" s="4"/>
      <c r="F18" s="4"/>
      <c r="G18" s="4"/>
      <c r="H18" s="4"/>
      <c r="I18" s="4"/>
      <c r="J18" s="4"/>
      <c r="K18" s="4"/>
      <c r="L18" s="4"/>
    </row>
    <row r="19" spans="1:12" x14ac:dyDescent="0.25">
      <c r="A19" s="5" t="s">
        <v>63</v>
      </c>
      <c r="B19" s="5" t="s">
        <v>64</v>
      </c>
      <c r="C19" s="5">
        <v>2019</v>
      </c>
      <c r="D19" s="5">
        <v>2018</v>
      </c>
      <c r="E19" s="5">
        <v>2017</v>
      </c>
      <c r="F19" s="5"/>
      <c r="G19" s="5"/>
      <c r="H19" s="5"/>
      <c r="I19" s="5"/>
      <c r="J19" s="5"/>
      <c r="K19" s="5"/>
      <c r="L19" s="5"/>
    </row>
    <row r="20" spans="1:12" x14ac:dyDescent="0.25">
      <c r="A20" s="5" t="s">
        <v>65</v>
      </c>
      <c r="B20" s="5" t="s">
        <v>66</v>
      </c>
      <c r="C20">
        <v>786.8</v>
      </c>
      <c r="D20">
        <v>417.9</v>
      </c>
      <c r="E20">
        <v>319.89999999999998</v>
      </c>
    </row>
    <row r="21" spans="1:12" x14ac:dyDescent="0.25">
      <c r="A21" s="5" t="s">
        <v>299</v>
      </c>
      <c r="B21" s="5" t="s">
        <v>300</v>
      </c>
      <c r="C21">
        <v>152.80000000000001</v>
      </c>
      <c r="D21">
        <v>97.5</v>
      </c>
      <c r="E21">
        <v>75.099999999999994</v>
      </c>
    </row>
    <row r="22" spans="1:12" x14ac:dyDescent="0.25">
      <c r="A22" s="5" t="s">
        <v>68</v>
      </c>
      <c r="B22" s="5" t="s">
        <v>69</v>
      </c>
      <c r="C22">
        <v>86.1</v>
      </c>
      <c r="D22">
        <v>38.1</v>
      </c>
      <c r="E22">
        <v>-10.8</v>
      </c>
    </row>
    <row r="23" spans="1:12" x14ac:dyDescent="0.25">
      <c r="A23" s="5" t="s">
        <v>70</v>
      </c>
      <c r="B23" s="5" t="s">
        <v>71</v>
      </c>
      <c r="C23">
        <v>-22.9</v>
      </c>
      <c r="D23">
        <v>-8.5</v>
      </c>
      <c r="E23">
        <v>-20.399999999999999</v>
      </c>
    </row>
    <row r="24" spans="1:12" x14ac:dyDescent="0.25">
      <c r="A24" s="5" t="s">
        <v>72</v>
      </c>
      <c r="B24" s="5" t="s">
        <v>73</v>
      </c>
      <c r="C24">
        <v>63.2</v>
      </c>
      <c r="D24">
        <v>29.6</v>
      </c>
      <c r="E24">
        <v>-31.2</v>
      </c>
    </row>
    <row r="25" spans="1:12" x14ac:dyDescent="0.25">
      <c r="A25" s="5" t="s">
        <v>74</v>
      </c>
      <c r="B25" s="5" t="s">
        <v>75</v>
      </c>
      <c r="C25">
        <v>-6.5</v>
      </c>
      <c r="D25">
        <v>20.5</v>
      </c>
      <c r="E25">
        <v>-0.2</v>
      </c>
    </row>
    <row r="26" spans="1:12" x14ac:dyDescent="0.25">
      <c r="A26" s="5" t="s">
        <v>76</v>
      </c>
      <c r="B26" s="5" t="s">
        <v>77</v>
      </c>
      <c r="C26">
        <v>69.8</v>
      </c>
      <c r="D26">
        <v>9</v>
      </c>
      <c r="E26">
        <v>-31</v>
      </c>
    </row>
    <row r="27" spans="1:12" x14ac:dyDescent="0.25">
      <c r="A27" s="5" t="s">
        <v>78</v>
      </c>
      <c r="B27" s="5" t="s">
        <v>79</v>
      </c>
      <c r="C27">
        <v>-0.01</v>
      </c>
      <c r="D27">
        <v>-2.5</v>
      </c>
      <c r="E27">
        <v>0.1</v>
      </c>
    </row>
    <row r="28" spans="1:12" x14ac:dyDescent="0.25">
      <c r="A28" s="5" t="s">
        <v>80</v>
      </c>
      <c r="B28" s="5" t="s">
        <v>81</v>
      </c>
      <c r="C28">
        <v>69.8</v>
      </c>
      <c r="D28">
        <v>6.5</v>
      </c>
      <c r="E28">
        <v>-31.1</v>
      </c>
    </row>
    <row r="29" spans="1:12" x14ac:dyDescent="0.25">
      <c r="A29" s="5" t="s">
        <v>82</v>
      </c>
      <c r="B29" s="5" t="s">
        <v>83</v>
      </c>
      <c r="C29">
        <v>1103</v>
      </c>
      <c r="D29">
        <v>683.8</v>
      </c>
      <c r="E29">
        <v>785.1</v>
      </c>
    </row>
    <row r="30" spans="1:12" x14ac:dyDescent="0.25">
      <c r="A30" s="5" t="s">
        <v>84</v>
      </c>
      <c r="B30" s="5" t="s">
        <v>85</v>
      </c>
      <c r="C30">
        <v>20.5</v>
      </c>
      <c r="D30">
        <v>2.8</v>
      </c>
      <c r="E30">
        <v>4</v>
      </c>
    </row>
    <row r="31" spans="1:12" x14ac:dyDescent="0.25">
      <c r="A31" s="5" t="s">
        <v>86</v>
      </c>
      <c r="B31" s="5" t="s">
        <v>87</v>
      </c>
      <c r="C31">
        <v>1123</v>
      </c>
      <c r="D31">
        <v>686.6</v>
      </c>
      <c r="E31">
        <v>789.1</v>
      </c>
    </row>
    <row r="32" spans="1:12" x14ac:dyDescent="0.25">
      <c r="A32" s="5" t="s">
        <v>88</v>
      </c>
      <c r="B32" s="5" t="s">
        <v>89</v>
      </c>
      <c r="C32">
        <v>323</v>
      </c>
      <c r="D32">
        <v>221.3</v>
      </c>
      <c r="E32">
        <v>482.7</v>
      </c>
    </row>
    <row r="33" spans="1:5" x14ac:dyDescent="0.25">
      <c r="A33" s="5" t="s">
        <v>90</v>
      </c>
      <c r="B33" s="5" t="s">
        <v>91</v>
      </c>
      <c r="C33">
        <v>490.2</v>
      </c>
      <c r="D33">
        <v>218.4</v>
      </c>
      <c r="E33">
        <v>254.2</v>
      </c>
    </row>
    <row r="34" spans="1:5" x14ac:dyDescent="0.25">
      <c r="A34" s="5" t="s">
        <v>92</v>
      </c>
      <c r="B34" s="5" t="s">
        <v>93</v>
      </c>
      <c r="C34">
        <v>813.2</v>
      </c>
      <c r="D34">
        <v>439.7</v>
      </c>
      <c r="E34">
        <v>736.9</v>
      </c>
    </row>
    <row r="35" spans="1:5" x14ac:dyDescent="0.25">
      <c r="A35" s="5" t="s">
        <v>78</v>
      </c>
      <c r="B35" s="5" t="s">
        <v>79</v>
      </c>
      <c r="C35">
        <v>0.9</v>
      </c>
      <c r="D35">
        <v>5.2</v>
      </c>
      <c r="E35">
        <v>1.5</v>
      </c>
    </row>
    <row r="36" spans="1:5" x14ac:dyDescent="0.25">
      <c r="A36" s="5" t="s">
        <v>94</v>
      </c>
      <c r="B36" s="5" t="s">
        <v>95</v>
      </c>
      <c r="C36">
        <v>309.2</v>
      </c>
      <c r="D36">
        <v>241.7</v>
      </c>
      <c r="E36">
        <v>50.7</v>
      </c>
    </row>
    <row r="37" spans="1:5" x14ac:dyDescent="0.25">
      <c r="A37" s="5" t="s">
        <v>96</v>
      </c>
      <c r="B37" s="5" t="s">
        <v>97</v>
      </c>
      <c r="C37">
        <v>1123</v>
      </c>
      <c r="D37">
        <v>686.6</v>
      </c>
      <c r="E37">
        <v>789.1</v>
      </c>
    </row>
    <row r="38" spans="1:5" x14ac:dyDescent="0.25">
      <c r="A38" s="5" t="s">
        <v>98</v>
      </c>
      <c r="B38" s="5" t="s">
        <v>99</v>
      </c>
      <c r="C38">
        <v>36.99</v>
      </c>
      <c r="D38">
        <v>36.99</v>
      </c>
      <c r="E38" t="s">
        <v>67</v>
      </c>
    </row>
    <row r="39" spans="1:5" x14ac:dyDescent="0.25">
      <c r="A39" s="5" t="s">
        <v>100</v>
      </c>
      <c r="B39" s="5" t="s">
        <v>101</v>
      </c>
      <c r="C39">
        <v>36.99</v>
      </c>
      <c r="D39">
        <v>36.99</v>
      </c>
      <c r="E39">
        <v>8.3999999999999995E-3</v>
      </c>
    </row>
    <row r="40" spans="1:5" x14ac:dyDescent="0.25">
      <c r="A40" s="5" t="s">
        <v>102</v>
      </c>
      <c r="B40" s="5" t="s">
        <v>103</v>
      </c>
      <c r="C40">
        <v>1.71</v>
      </c>
      <c r="D40">
        <v>0.8</v>
      </c>
      <c r="E40" t="s">
        <v>67</v>
      </c>
    </row>
    <row r="41" spans="1:5" x14ac:dyDescent="0.25">
      <c r="A41" s="5" t="s">
        <v>104</v>
      </c>
      <c r="B41" s="5" t="s">
        <v>105</v>
      </c>
      <c r="C41">
        <v>1.89</v>
      </c>
      <c r="D41">
        <v>0.18</v>
      </c>
      <c r="E41">
        <v>-0.84</v>
      </c>
    </row>
    <row r="42" spans="1:5" x14ac:dyDescent="0.25">
      <c r="A42" s="5" t="s">
        <v>106</v>
      </c>
      <c r="B42" s="5" t="s">
        <v>107</v>
      </c>
      <c r="C42">
        <v>1.89</v>
      </c>
      <c r="D42">
        <v>0.18</v>
      </c>
      <c r="E42">
        <v>-0.84</v>
      </c>
    </row>
    <row r="43" spans="1:5" x14ac:dyDescent="0.25">
      <c r="A43" s="5" t="s">
        <v>108</v>
      </c>
      <c r="B43" s="5" t="s">
        <v>109</v>
      </c>
      <c r="C43" t="s">
        <v>67</v>
      </c>
      <c r="D43" t="s">
        <v>67</v>
      </c>
      <c r="E43" t="s">
        <v>67</v>
      </c>
    </row>
    <row r="44" spans="1:5" x14ac:dyDescent="0.25">
      <c r="A44" s="5" t="s">
        <v>110</v>
      </c>
      <c r="B44" s="5" t="s">
        <v>111</v>
      </c>
      <c r="C44" t="s">
        <v>67</v>
      </c>
      <c r="D44" t="s">
        <v>67</v>
      </c>
      <c r="E44" t="s">
        <v>67</v>
      </c>
    </row>
    <row r="45" spans="1:5" x14ac:dyDescent="0.25">
      <c r="A45" s="5" t="s">
        <v>124</v>
      </c>
      <c r="B45" s="5" t="s">
        <v>125</v>
      </c>
      <c r="C45">
        <v>21.27</v>
      </c>
      <c r="D45">
        <v>11.3</v>
      </c>
      <c r="E45" t="s">
        <v>67</v>
      </c>
    </row>
    <row r="46" spans="1:5" x14ac:dyDescent="0.25">
      <c r="A46" s="5" t="s">
        <v>112</v>
      </c>
      <c r="B46" s="5" t="s">
        <v>113</v>
      </c>
      <c r="C46">
        <v>8.36</v>
      </c>
      <c r="D46">
        <v>6.53</v>
      </c>
      <c r="E46" t="s">
        <v>67</v>
      </c>
    </row>
    <row r="47" spans="1:5" x14ac:dyDescent="0.25">
      <c r="A47" s="5" t="s">
        <v>114</v>
      </c>
      <c r="B47" s="5" t="s">
        <v>115</v>
      </c>
      <c r="C47">
        <v>-5.55</v>
      </c>
      <c r="D47">
        <v>-1.0900000000000001</v>
      </c>
      <c r="E47" t="s">
        <v>67</v>
      </c>
    </row>
    <row r="48" spans="1:5" x14ac:dyDescent="0.25">
      <c r="A48" s="5" t="s">
        <v>116</v>
      </c>
      <c r="B48" s="5" t="s">
        <v>117</v>
      </c>
      <c r="C48">
        <v>30.37</v>
      </c>
      <c r="D48">
        <v>18.559999999999999</v>
      </c>
      <c r="E48" t="s">
        <v>67</v>
      </c>
    </row>
    <row r="49" spans="1:5" x14ac:dyDescent="0.25">
      <c r="A49" s="5" t="s">
        <v>118</v>
      </c>
      <c r="B49" s="5" t="s">
        <v>119</v>
      </c>
      <c r="C49">
        <v>375</v>
      </c>
      <c r="D49">
        <v>311</v>
      </c>
      <c r="E49">
        <v>301</v>
      </c>
    </row>
    <row r="50" spans="1:5" x14ac:dyDescent="0.25">
      <c r="A50" s="5" t="s">
        <v>120</v>
      </c>
      <c r="B50" s="5" t="s">
        <v>121</v>
      </c>
      <c r="C50">
        <v>37.299999999999997</v>
      </c>
      <c r="D50">
        <v>33.6</v>
      </c>
      <c r="E50">
        <v>49.5</v>
      </c>
    </row>
    <row r="51" spans="1:5" x14ac:dyDescent="0.25">
      <c r="A51" s="5" t="s">
        <v>122</v>
      </c>
      <c r="B51" s="5" t="s">
        <v>123</v>
      </c>
      <c r="C51">
        <v>99467</v>
      </c>
      <c r="D51">
        <v>108039</v>
      </c>
      <c r="E51">
        <v>164452</v>
      </c>
    </row>
    <row r="52" spans="1:5" x14ac:dyDescent="0.25">
      <c r="A52" s="5" t="s">
        <v>301</v>
      </c>
      <c r="B52" s="5" t="s">
        <v>302</v>
      </c>
      <c r="C52">
        <v>1360000</v>
      </c>
      <c r="D52">
        <v>1160000</v>
      </c>
      <c r="E52">
        <v>1060000</v>
      </c>
    </row>
    <row r="53" spans="1:5" x14ac:dyDescent="0.25">
      <c r="A53" s="5" t="s">
        <v>126</v>
      </c>
      <c r="B53" s="5" t="s">
        <v>127</v>
      </c>
      <c r="C53">
        <v>407467</v>
      </c>
      <c r="D53">
        <v>313505</v>
      </c>
      <c r="E53">
        <v>249502</v>
      </c>
    </row>
    <row r="54" spans="1:5" x14ac:dyDescent="0.25">
      <c r="A54" s="5" t="s">
        <v>128</v>
      </c>
      <c r="B54" s="5" t="s">
        <v>129</v>
      </c>
      <c r="C54">
        <v>186133</v>
      </c>
      <c r="D54">
        <v>20900</v>
      </c>
      <c r="E54">
        <v>-103322</v>
      </c>
    </row>
    <row r="55" spans="1:5" x14ac:dyDescent="0.25">
      <c r="A55" s="5" t="s">
        <v>130</v>
      </c>
      <c r="B55" s="5" t="s">
        <v>131</v>
      </c>
      <c r="C55">
        <v>11.5</v>
      </c>
      <c r="D55">
        <v>90.1</v>
      </c>
      <c r="E55" t="s">
        <v>67</v>
      </c>
    </row>
    <row r="56" spans="1:5" x14ac:dyDescent="0.25">
      <c r="A56" s="5" t="s">
        <v>132</v>
      </c>
      <c r="B56" s="5" t="s">
        <v>133</v>
      </c>
      <c r="C56">
        <v>1.02</v>
      </c>
      <c r="D56">
        <v>1.43</v>
      </c>
      <c r="E56" t="s">
        <v>67</v>
      </c>
    </row>
    <row r="57" spans="1:5" x14ac:dyDescent="0.25">
      <c r="A57" s="5" t="s">
        <v>134</v>
      </c>
      <c r="B57" s="5" t="s">
        <v>135</v>
      </c>
      <c r="C57">
        <v>2.61</v>
      </c>
      <c r="D57">
        <v>2.48</v>
      </c>
      <c r="E57" t="s">
        <v>67</v>
      </c>
    </row>
    <row r="58" spans="1:5" x14ac:dyDescent="0.25">
      <c r="A58" s="5" t="s">
        <v>136</v>
      </c>
      <c r="B58" s="5" t="s">
        <v>137</v>
      </c>
      <c r="C58">
        <v>-3.93</v>
      </c>
      <c r="D58">
        <v>-14.84</v>
      </c>
      <c r="E58" t="s">
        <v>67</v>
      </c>
    </row>
    <row r="59" spans="1:5" x14ac:dyDescent="0.25">
      <c r="A59" s="5" t="s">
        <v>138</v>
      </c>
      <c r="B59" s="5" t="s">
        <v>139</v>
      </c>
      <c r="C59" t="s">
        <v>67</v>
      </c>
      <c r="D59" t="s">
        <v>67</v>
      </c>
      <c r="E59" t="s">
        <v>67</v>
      </c>
    </row>
    <row r="60" spans="1:5" x14ac:dyDescent="0.25">
      <c r="A60" s="5" t="s">
        <v>140</v>
      </c>
      <c r="B60" s="5" t="s">
        <v>141</v>
      </c>
      <c r="C60">
        <v>8.6999999999999993</v>
      </c>
      <c r="D60">
        <v>1.1000000000000001</v>
      </c>
      <c r="E60" t="s">
        <v>67</v>
      </c>
    </row>
    <row r="61" spans="1:5" x14ac:dyDescent="0.25">
      <c r="A61" s="5" t="s">
        <v>142</v>
      </c>
      <c r="B61" s="5" t="s">
        <v>143</v>
      </c>
      <c r="C61">
        <v>22.57</v>
      </c>
      <c r="D61">
        <v>2.69</v>
      </c>
      <c r="E61">
        <v>-61.34</v>
      </c>
    </row>
    <row r="62" spans="1:5" x14ac:dyDescent="0.25">
      <c r="A62" s="5" t="s">
        <v>144</v>
      </c>
      <c r="B62" s="5" t="s">
        <v>145</v>
      </c>
      <c r="C62">
        <v>8.8699999999999992</v>
      </c>
      <c r="D62">
        <v>1.56</v>
      </c>
      <c r="E62">
        <v>-9.7200000000000006</v>
      </c>
    </row>
    <row r="63" spans="1:5" x14ac:dyDescent="0.25">
      <c r="A63" s="5" t="s">
        <v>146</v>
      </c>
      <c r="B63" s="5" t="s">
        <v>147</v>
      </c>
      <c r="C63">
        <v>7.91</v>
      </c>
      <c r="D63">
        <v>2.2400000000000002</v>
      </c>
      <c r="E63">
        <v>-1.28</v>
      </c>
    </row>
    <row r="64" spans="1:5" x14ac:dyDescent="0.25">
      <c r="A64" s="5" t="s">
        <v>148</v>
      </c>
      <c r="B64" s="5" t="s">
        <v>148</v>
      </c>
      <c r="C64">
        <v>6.21</v>
      </c>
      <c r="D64">
        <v>0.95</v>
      </c>
      <c r="E64">
        <v>-3.94</v>
      </c>
    </row>
    <row r="65" spans="1:5" x14ac:dyDescent="0.25">
      <c r="A65" s="5" t="s">
        <v>149</v>
      </c>
      <c r="B65" s="5" t="s">
        <v>150</v>
      </c>
      <c r="C65">
        <v>98.18</v>
      </c>
      <c r="D65">
        <v>99.59</v>
      </c>
      <c r="E65">
        <v>99.49</v>
      </c>
    </row>
    <row r="66" spans="1:5" x14ac:dyDescent="0.25">
      <c r="A66" s="5" t="s">
        <v>151</v>
      </c>
      <c r="B66" s="5" t="s">
        <v>152</v>
      </c>
      <c r="C66">
        <v>27.52</v>
      </c>
      <c r="D66">
        <v>35.200000000000003</v>
      </c>
      <c r="E66">
        <v>6.43</v>
      </c>
    </row>
    <row r="67" spans="1:5" x14ac:dyDescent="0.25">
      <c r="A67" s="5" t="s">
        <v>153</v>
      </c>
      <c r="B67" s="5" t="s">
        <v>154</v>
      </c>
      <c r="C67">
        <v>72.48</v>
      </c>
      <c r="D67">
        <v>64.8</v>
      </c>
      <c r="E67">
        <v>93.57</v>
      </c>
    </row>
    <row r="68" spans="1:5" x14ac:dyDescent="0.25">
      <c r="A68" s="5" t="s">
        <v>155</v>
      </c>
      <c r="B68" s="5" t="s">
        <v>156</v>
      </c>
      <c r="C68">
        <v>263.32</v>
      </c>
      <c r="D68">
        <v>184.07</v>
      </c>
      <c r="E68">
        <v>1456</v>
      </c>
    </row>
    <row r="69" spans="1:5" x14ac:dyDescent="0.25">
      <c r="A69" s="5" t="s">
        <v>303</v>
      </c>
      <c r="B69" s="5" t="s">
        <v>304</v>
      </c>
      <c r="C69">
        <v>19.420000000000002</v>
      </c>
      <c r="D69">
        <v>23.33</v>
      </c>
    </row>
    <row r="70" spans="1:5" x14ac:dyDescent="0.25">
      <c r="A70" s="5" t="s">
        <v>157</v>
      </c>
      <c r="B70" s="5" t="s">
        <v>158</v>
      </c>
      <c r="C70">
        <v>98.22</v>
      </c>
      <c r="D70">
        <v>99.59</v>
      </c>
    </row>
    <row r="71" spans="1:5" x14ac:dyDescent="0.25">
      <c r="A71" s="5" t="s">
        <v>159</v>
      </c>
      <c r="B71" s="5" t="s">
        <v>160</v>
      </c>
      <c r="C71">
        <v>8.8699999999999992</v>
      </c>
      <c r="D71">
        <v>1.56</v>
      </c>
    </row>
    <row r="72" spans="1:5" x14ac:dyDescent="0.25">
      <c r="A72" s="5" t="s">
        <v>161</v>
      </c>
      <c r="B72" s="5" t="s">
        <v>162</v>
      </c>
      <c r="C72">
        <v>10.94</v>
      </c>
      <c r="D72">
        <v>9.1199999999999992</v>
      </c>
    </row>
    <row r="73" spans="1:5" x14ac:dyDescent="0.25">
      <c r="A73" s="5" t="s">
        <v>163</v>
      </c>
      <c r="B73" s="5" t="s">
        <v>164</v>
      </c>
      <c r="C73">
        <v>70.06</v>
      </c>
      <c r="D73">
        <v>60.87</v>
      </c>
    </row>
    <row r="74" spans="1:5" x14ac:dyDescent="0.25">
      <c r="A74" s="5" t="s">
        <v>165</v>
      </c>
      <c r="B74" s="5" t="s">
        <v>166</v>
      </c>
      <c r="C74">
        <v>1.83</v>
      </c>
      <c r="D74">
        <v>0.41</v>
      </c>
    </row>
    <row r="75" spans="1:5" x14ac:dyDescent="0.25">
      <c r="A75" s="5" t="s">
        <v>167</v>
      </c>
      <c r="B75" s="5" t="s">
        <v>168</v>
      </c>
      <c r="C75">
        <v>6.22</v>
      </c>
      <c r="D75">
        <v>0.95</v>
      </c>
    </row>
    <row r="76" spans="1:5" x14ac:dyDescent="0.25">
      <c r="A76" s="5" t="s">
        <v>169</v>
      </c>
      <c r="B76" s="5" t="s">
        <v>170</v>
      </c>
      <c r="C76">
        <v>10.76</v>
      </c>
      <c r="D76">
        <v>8.19</v>
      </c>
    </row>
    <row r="77" spans="1:5" x14ac:dyDescent="0.25">
      <c r="A77" s="5" t="s">
        <v>171</v>
      </c>
      <c r="B77" s="5" t="s">
        <v>172</v>
      </c>
      <c r="C77">
        <v>1508.29</v>
      </c>
      <c r="D77">
        <v>8632.14</v>
      </c>
    </row>
    <row r="78" spans="1:5" x14ac:dyDescent="0.25">
      <c r="A78" s="5" t="s">
        <v>173</v>
      </c>
      <c r="B78" s="5" t="s">
        <v>174</v>
      </c>
      <c r="C78">
        <v>341.49</v>
      </c>
      <c r="D78">
        <v>308.99</v>
      </c>
    </row>
    <row r="79" spans="1:5" x14ac:dyDescent="0.25">
      <c r="A79" s="5" t="s">
        <v>175</v>
      </c>
      <c r="B79" s="5" t="s">
        <v>176</v>
      </c>
      <c r="C79">
        <v>-145.3707</v>
      </c>
      <c r="D79">
        <v>-548.9316</v>
      </c>
    </row>
    <row r="80" spans="1:5" x14ac:dyDescent="0.25">
      <c r="A80" s="5" t="s">
        <v>177</v>
      </c>
      <c r="B80" s="5" t="s">
        <v>178</v>
      </c>
      <c r="C80">
        <v>0</v>
      </c>
      <c r="D80" t="s">
        <v>67</v>
      </c>
    </row>
    <row r="81" spans="1:4" x14ac:dyDescent="0.25">
      <c r="A81" s="5" t="s">
        <v>179</v>
      </c>
      <c r="B81" s="5" t="s">
        <v>180</v>
      </c>
      <c r="C81">
        <v>88.27</v>
      </c>
      <c r="D81">
        <v>30.63</v>
      </c>
    </row>
    <row r="82" spans="1:4" x14ac:dyDescent="0.25">
      <c r="A82" s="5" t="s">
        <v>181</v>
      </c>
      <c r="B82" s="5" t="s">
        <v>182</v>
      </c>
      <c r="C82" t="s">
        <v>67</v>
      </c>
      <c r="D82" t="s">
        <v>67</v>
      </c>
    </row>
    <row r="83" spans="1:4" x14ac:dyDescent="0.25">
      <c r="A83" s="5" t="s">
        <v>183</v>
      </c>
      <c r="B83" s="5" t="s">
        <v>184</v>
      </c>
      <c r="C83" t="s">
        <v>67</v>
      </c>
      <c r="D83" t="s">
        <v>67</v>
      </c>
    </row>
    <row r="84" spans="1:4" x14ac:dyDescent="0.25">
      <c r="A84" s="5" t="s">
        <v>185</v>
      </c>
      <c r="B84" s="5" t="s">
        <v>186</v>
      </c>
      <c r="C84" t="s">
        <v>67</v>
      </c>
      <c r="D84" t="s">
        <v>67</v>
      </c>
    </row>
    <row r="85" spans="1:4" x14ac:dyDescent="0.25">
      <c r="A85" s="5" t="s">
        <v>187</v>
      </c>
      <c r="B85" s="5" t="s">
        <v>188</v>
      </c>
      <c r="C85">
        <v>973.85</v>
      </c>
      <c r="D85">
        <v>-120.9</v>
      </c>
    </row>
    <row r="86" spans="1:4" x14ac:dyDescent="0.25">
      <c r="A86" s="5" t="s">
        <v>189</v>
      </c>
      <c r="B86" s="5" t="s">
        <v>190</v>
      </c>
      <c r="C86" t="s">
        <v>67</v>
      </c>
      <c r="D86" t="s">
        <v>67</v>
      </c>
    </row>
    <row r="87" spans="1:4" x14ac:dyDescent="0.25">
      <c r="A87" s="5" t="s">
        <v>191</v>
      </c>
      <c r="B87" s="5" t="s">
        <v>192</v>
      </c>
      <c r="C87" t="s">
        <v>67</v>
      </c>
      <c r="D87" t="s">
        <v>67</v>
      </c>
    </row>
    <row r="88" spans="1:4" x14ac:dyDescent="0.25">
      <c r="A88" s="5" t="s">
        <v>193</v>
      </c>
      <c r="B88" s="5" t="s">
        <v>194</v>
      </c>
      <c r="C88" t="s">
        <v>67</v>
      </c>
      <c r="D88" t="s">
        <v>67</v>
      </c>
    </row>
    <row r="89" spans="1:4" x14ac:dyDescent="0.25">
      <c r="A89" s="5" t="s">
        <v>195</v>
      </c>
      <c r="B89" s="5" t="s">
        <v>196</v>
      </c>
      <c r="C89" t="s">
        <v>67</v>
      </c>
      <c r="D89" t="s">
        <v>67</v>
      </c>
    </row>
    <row r="90" spans="1:4" x14ac:dyDescent="0.25">
      <c r="A90" s="5" t="s">
        <v>197</v>
      </c>
      <c r="B90" s="5" t="s">
        <v>198</v>
      </c>
      <c r="C90">
        <v>125.98</v>
      </c>
      <c r="D90">
        <v>-452.78</v>
      </c>
    </row>
    <row r="91" spans="1:4" x14ac:dyDescent="0.25">
      <c r="A91" s="5" t="s">
        <v>199</v>
      </c>
      <c r="B91" s="5" t="s">
        <v>200</v>
      </c>
      <c r="C91" t="s">
        <v>67</v>
      </c>
      <c r="D91" t="s">
        <v>67</v>
      </c>
    </row>
    <row r="92" spans="1:4" x14ac:dyDescent="0.25">
      <c r="A92" s="5" t="s">
        <v>201</v>
      </c>
      <c r="B92" s="5" t="s">
        <v>202</v>
      </c>
      <c r="C92" t="s">
        <v>67</v>
      </c>
      <c r="D92" t="s">
        <v>67</v>
      </c>
    </row>
    <row r="93" spans="1:4" x14ac:dyDescent="0.25">
      <c r="A93" s="5" t="s">
        <v>203</v>
      </c>
      <c r="B93" s="5" t="s">
        <v>204</v>
      </c>
      <c r="C93" t="s">
        <v>67</v>
      </c>
      <c r="D93" t="s">
        <v>67</v>
      </c>
    </row>
    <row r="94" spans="1:4" x14ac:dyDescent="0.25">
      <c r="A94" s="5" t="s">
        <v>205</v>
      </c>
      <c r="B94" s="5" t="s">
        <v>206</v>
      </c>
      <c r="C94">
        <v>-73.52</v>
      </c>
      <c r="D94" t="s">
        <v>67</v>
      </c>
    </row>
    <row r="95" spans="1:4" x14ac:dyDescent="0.25">
      <c r="A95" s="5" t="s">
        <v>207</v>
      </c>
      <c r="B95" s="5" t="s">
        <v>208</v>
      </c>
      <c r="C95" t="s">
        <v>67</v>
      </c>
      <c r="D95" t="s">
        <v>67</v>
      </c>
    </row>
    <row r="96" spans="1:4" x14ac:dyDescent="0.25">
      <c r="A96" s="5" t="s">
        <v>209</v>
      </c>
      <c r="B96" s="5" t="s">
        <v>210</v>
      </c>
      <c r="C96" t="s">
        <v>67</v>
      </c>
      <c r="D96" t="s">
        <v>67</v>
      </c>
    </row>
    <row r="97" spans="1:5" x14ac:dyDescent="0.25">
      <c r="A97" s="5" t="s">
        <v>211</v>
      </c>
      <c r="B97" s="5" t="s">
        <v>212</v>
      </c>
      <c r="C97" t="s">
        <v>67</v>
      </c>
      <c r="D97" t="s">
        <v>67</v>
      </c>
    </row>
    <row r="98" spans="1:5" x14ac:dyDescent="0.25">
      <c r="A98" s="5" t="s">
        <v>213</v>
      </c>
      <c r="B98" s="5" t="s">
        <v>214</v>
      </c>
      <c r="C98">
        <v>779.9</v>
      </c>
      <c r="D98">
        <v>462.5</v>
      </c>
      <c r="E98">
        <v>302.39999999999998</v>
      </c>
    </row>
  </sheetData>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W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20" customWidth="1"/>
    <col min="13" max="17" width="10" customWidth="1"/>
    <col min="18" max="19" width="20" customWidth="1"/>
    <col min="20" max="20" width="10" customWidth="1"/>
    <col min="21" max="21" width="20" customWidth="1"/>
    <col min="22" max="23" width="10" customWidth="1"/>
  </cols>
  <sheetData>
    <row r="1" spans="1:23" ht="18.75" customHeight="1" x14ac:dyDescent="0.3">
      <c r="A1" s="1" t="s">
        <v>2296</v>
      </c>
      <c r="B1" s="2" t="s">
        <v>2297</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1236</v>
      </c>
      <c r="C4" s="5" t="s">
        <v>9</v>
      </c>
      <c r="D4" s="5"/>
      <c r="E4" t="s">
        <v>2298</v>
      </c>
      <c r="G4" t="s">
        <v>966</v>
      </c>
      <c r="H4" t="s">
        <v>220</v>
      </c>
      <c r="J4" t="s">
        <v>2299</v>
      </c>
      <c r="L4" t="s">
        <v>370</v>
      </c>
    </row>
    <row r="5" spans="1:23" x14ac:dyDescent="0.25">
      <c r="A5" s="5" t="s">
        <v>15</v>
      </c>
      <c r="B5" t="s">
        <v>2300</v>
      </c>
      <c r="C5" s="5" t="s">
        <v>17</v>
      </c>
      <c r="D5" s="5"/>
      <c r="E5" t="s">
        <v>2301</v>
      </c>
      <c r="G5" t="s">
        <v>1049</v>
      </c>
      <c r="H5" t="s">
        <v>12</v>
      </c>
      <c r="J5" t="s">
        <v>234</v>
      </c>
      <c r="L5" t="s">
        <v>2302</v>
      </c>
    </row>
    <row r="6" spans="1:23" x14ac:dyDescent="0.25">
      <c r="A6" s="5" t="s">
        <v>23</v>
      </c>
      <c r="B6" t="s">
        <v>2303</v>
      </c>
      <c r="C6" s="5" t="s">
        <v>25</v>
      </c>
      <c r="D6" s="5"/>
      <c r="E6" t="s">
        <v>2304</v>
      </c>
      <c r="G6" t="s">
        <v>2237</v>
      </c>
      <c r="H6" t="s">
        <v>658</v>
      </c>
      <c r="J6" t="s">
        <v>237</v>
      </c>
      <c r="L6" t="s">
        <v>1584</v>
      </c>
    </row>
    <row r="7" spans="1:23" x14ac:dyDescent="0.25">
      <c r="A7" s="5" t="s">
        <v>29</v>
      </c>
      <c r="B7" t="s">
        <v>1001</v>
      </c>
      <c r="C7" s="5" t="s">
        <v>31</v>
      </c>
      <c r="D7" s="5"/>
      <c r="E7" t="s">
        <v>2305</v>
      </c>
      <c r="G7" t="s">
        <v>19</v>
      </c>
      <c r="H7" t="s">
        <v>20</v>
      </c>
      <c r="J7" t="s">
        <v>2306</v>
      </c>
      <c r="L7" t="s">
        <v>584</v>
      </c>
    </row>
    <row r="8" spans="1:23" x14ac:dyDescent="0.25">
      <c r="A8" s="5" t="s">
        <v>35</v>
      </c>
      <c r="B8" t="s">
        <v>36</v>
      </c>
      <c r="C8" s="5" t="s">
        <v>37</v>
      </c>
      <c r="D8" s="5"/>
      <c r="E8" t="s">
        <v>2307</v>
      </c>
      <c r="G8" t="s">
        <v>2217</v>
      </c>
      <c r="H8" t="s">
        <v>28</v>
      </c>
      <c r="J8" t="s">
        <v>2308</v>
      </c>
      <c r="L8" t="s">
        <v>492</v>
      </c>
    </row>
    <row r="9" spans="1:23" x14ac:dyDescent="0.25">
      <c r="A9" s="5" t="s">
        <v>41</v>
      </c>
      <c r="B9" t="s">
        <v>42</v>
      </c>
      <c r="C9" s="5" t="s">
        <v>43</v>
      </c>
      <c r="D9" s="5"/>
      <c r="E9" t="s">
        <v>2309</v>
      </c>
      <c r="G9" t="s">
        <v>279</v>
      </c>
      <c r="H9" t="s">
        <v>34</v>
      </c>
      <c r="J9" t="s">
        <v>2310</v>
      </c>
      <c r="L9" t="s">
        <v>244</v>
      </c>
    </row>
    <row r="10" spans="1:23" x14ac:dyDescent="0.25">
      <c r="A10" s="5" t="s">
        <v>45</v>
      </c>
      <c r="B10" t="s">
        <v>2311</v>
      </c>
      <c r="C10" s="5" t="s">
        <v>47</v>
      </c>
      <c r="D10" s="5"/>
      <c r="E10" t="s">
        <v>2312</v>
      </c>
      <c r="G10" t="s">
        <v>39</v>
      </c>
      <c r="H10" t="s">
        <v>40</v>
      </c>
      <c r="J10" t="s">
        <v>1911</v>
      </c>
      <c r="L10" t="s">
        <v>451</v>
      </c>
    </row>
    <row r="11" spans="1:23" x14ac:dyDescent="0.25">
      <c r="A11" s="5" t="s">
        <v>49</v>
      </c>
      <c r="B11" t="s">
        <v>355</v>
      </c>
      <c r="J11" t="s">
        <v>919</v>
      </c>
      <c r="L11" t="s">
        <v>451</v>
      </c>
    </row>
    <row r="12" spans="1:23" x14ac:dyDescent="0.25">
      <c r="A12" s="5" t="s">
        <v>51</v>
      </c>
      <c r="B12" t="s">
        <v>292</v>
      </c>
      <c r="J12" t="s">
        <v>416</v>
      </c>
      <c r="L12" t="s">
        <v>2313</v>
      </c>
    </row>
    <row r="13" spans="1:23" x14ac:dyDescent="0.25">
      <c r="A13" s="5" t="s">
        <v>53</v>
      </c>
      <c r="B13" t="s">
        <v>2314</v>
      </c>
    </row>
    <row r="14" spans="1:23" x14ac:dyDescent="0.25">
      <c r="A14" s="5" t="s">
        <v>55</v>
      </c>
      <c r="B14" t="s">
        <v>2315</v>
      </c>
    </row>
    <row r="15" spans="1:23" x14ac:dyDescent="0.25">
      <c r="A15" s="5" t="s">
        <v>57</v>
      </c>
      <c r="B15" t="s">
        <v>2316</v>
      </c>
    </row>
    <row r="16" spans="1:23" x14ac:dyDescent="0.25">
      <c r="A16" s="5" t="s">
        <v>59</v>
      </c>
      <c r="B16" t="s">
        <v>2317</v>
      </c>
    </row>
    <row r="17" spans="1:23" x14ac:dyDescent="0.25">
      <c r="A17" s="5" t="s">
        <v>61</v>
      </c>
      <c r="B17" t="s">
        <v>2318</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855.2</v>
      </c>
      <c r="D20">
        <v>834.6</v>
      </c>
      <c r="E20">
        <v>748</v>
      </c>
      <c r="F20">
        <v>685</v>
      </c>
      <c r="G20">
        <v>668.6</v>
      </c>
      <c r="H20">
        <v>590.20000000000005</v>
      </c>
      <c r="I20">
        <v>600</v>
      </c>
      <c r="J20">
        <v>585</v>
      </c>
      <c r="K20">
        <v>543.29999999999995</v>
      </c>
      <c r="L20">
        <v>510.6</v>
      </c>
      <c r="M20">
        <v>473.6</v>
      </c>
      <c r="N20">
        <v>548.29999999999995</v>
      </c>
      <c r="O20">
        <v>521.70000000000005</v>
      </c>
      <c r="P20">
        <v>1002</v>
      </c>
      <c r="Q20">
        <v>1914</v>
      </c>
      <c r="R20">
        <v>2523</v>
      </c>
      <c r="S20">
        <v>1982</v>
      </c>
      <c r="T20">
        <v>1585</v>
      </c>
      <c r="U20">
        <v>2002</v>
      </c>
      <c r="V20">
        <v>1572</v>
      </c>
      <c r="W20">
        <v>1396</v>
      </c>
    </row>
    <row r="21" spans="1:23" x14ac:dyDescent="0.25">
      <c r="A21" s="5" t="s">
        <v>299</v>
      </c>
      <c r="B21" s="5" t="s">
        <v>300</v>
      </c>
      <c r="C21">
        <v>291.8</v>
      </c>
      <c r="D21">
        <v>293.10000000000002</v>
      </c>
      <c r="E21">
        <v>263.89999999999998</v>
      </c>
      <c r="F21">
        <v>237.9</v>
      </c>
      <c r="G21">
        <v>226.2</v>
      </c>
      <c r="H21">
        <v>205.5</v>
      </c>
      <c r="I21">
        <v>205.7</v>
      </c>
      <c r="J21">
        <v>203.4</v>
      </c>
      <c r="K21">
        <v>184</v>
      </c>
      <c r="L21">
        <v>157.19999999999999</v>
      </c>
      <c r="M21">
        <v>128.69999999999999</v>
      </c>
      <c r="N21">
        <v>161.9</v>
      </c>
      <c r="O21">
        <v>159.9</v>
      </c>
      <c r="P21">
        <v>200.2</v>
      </c>
      <c r="Q21">
        <v>191.7</v>
      </c>
      <c r="R21">
        <v>293</v>
      </c>
      <c r="S21">
        <v>197.8</v>
      </c>
      <c r="T21">
        <v>194.7</v>
      </c>
      <c r="U21">
        <v>246.5</v>
      </c>
      <c r="V21">
        <v>231.4</v>
      </c>
      <c r="W21">
        <v>191.3</v>
      </c>
    </row>
    <row r="22" spans="1:23" x14ac:dyDescent="0.25">
      <c r="A22" s="5" t="s">
        <v>68</v>
      </c>
      <c r="B22" s="5" t="s">
        <v>69</v>
      </c>
      <c r="C22">
        <v>88.9</v>
      </c>
      <c r="D22">
        <v>94.9</v>
      </c>
      <c r="E22">
        <v>77.8</v>
      </c>
      <c r="F22">
        <v>68.5</v>
      </c>
      <c r="G22">
        <v>61</v>
      </c>
      <c r="H22">
        <v>51.6</v>
      </c>
      <c r="I22">
        <v>50</v>
      </c>
      <c r="J22">
        <v>50.2</v>
      </c>
      <c r="K22">
        <v>49.2</v>
      </c>
      <c r="L22">
        <v>56.4</v>
      </c>
      <c r="M22">
        <v>-19.7</v>
      </c>
      <c r="N22">
        <v>37.1</v>
      </c>
      <c r="O22">
        <v>35.299999999999997</v>
      </c>
      <c r="P22">
        <v>49.1</v>
      </c>
      <c r="Q22">
        <v>-9.8000000000000007</v>
      </c>
      <c r="R22">
        <v>81.099999999999994</v>
      </c>
      <c r="S22">
        <v>-11.1</v>
      </c>
      <c r="T22">
        <v>49.1</v>
      </c>
      <c r="U22">
        <v>108.8</v>
      </c>
      <c r="V22">
        <v>63.3</v>
      </c>
      <c r="W22">
        <v>48.3</v>
      </c>
    </row>
    <row r="23" spans="1:23" x14ac:dyDescent="0.25">
      <c r="A23" s="5" t="s">
        <v>70</v>
      </c>
      <c r="B23" s="5" t="s">
        <v>71</v>
      </c>
      <c r="C23">
        <v>-3.7</v>
      </c>
      <c r="D23">
        <v>-3.5</v>
      </c>
      <c r="E23">
        <v>2.1</v>
      </c>
      <c r="F23">
        <v>-3.9</v>
      </c>
      <c r="G23">
        <v>-3.6</v>
      </c>
      <c r="H23">
        <v>-5.5</v>
      </c>
      <c r="I23">
        <v>-6</v>
      </c>
      <c r="J23">
        <v>-8.6999999999999993</v>
      </c>
      <c r="K23">
        <v>-14.3</v>
      </c>
      <c r="L23">
        <v>-13.9</v>
      </c>
      <c r="M23">
        <v>-14.6</v>
      </c>
      <c r="N23">
        <v>-16.899999999999999</v>
      </c>
      <c r="O23">
        <v>-34.6</v>
      </c>
      <c r="P23">
        <v>-25.5</v>
      </c>
      <c r="Q23">
        <v>-42.7</v>
      </c>
      <c r="R23">
        <v>-43.7</v>
      </c>
      <c r="S23">
        <v>-5.9</v>
      </c>
      <c r="T23">
        <v>-2.9</v>
      </c>
      <c r="U23">
        <v>-1.3</v>
      </c>
      <c r="V23">
        <v>33.200000000000003</v>
      </c>
      <c r="W23">
        <v>-8.3000000000000007</v>
      </c>
    </row>
    <row r="24" spans="1:23" x14ac:dyDescent="0.25">
      <c r="A24" s="5" t="s">
        <v>72</v>
      </c>
      <c r="B24" s="5" t="s">
        <v>73</v>
      </c>
      <c r="C24">
        <v>85.2</v>
      </c>
      <c r="D24">
        <v>91.4</v>
      </c>
      <c r="E24">
        <v>79.900000000000006</v>
      </c>
      <c r="F24">
        <v>64.599999999999994</v>
      </c>
      <c r="G24">
        <v>57.4</v>
      </c>
      <c r="H24">
        <v>46.1</v>
      </c>
      <c r="I24">
        <v>44</v>
      </c>
      <c r="J24">
        <v>41.5</v>
      </c>
      <c r="K24">
        <v>34.9</v>
      </c>
      <c r="L24">
        <v>42.5</v>
      </c>
      <c r="M24">
        <v>-34.299999999999997</v>
      </c>
      <c r="N24">
        <v>20.2</v>
      </c>
      <c r="O24">
        <v>0.7</v>
      </c>
      <c r="P24">
        <v>23.6</v>
      </c>
      <c r="Q24">
        <v>-52.5</v>
      </c>
      <c r="R24">
        <v>37.4</v>
      </c>
      <c r="S24">
        <v>-17</v>
      </c>
      <c r="T24">
        <v>46.2</v>
      </c>
      <c r="U24">
        <v>107.5</v>
      </c>
      <c r="V24">
        <v>96.5</v>
      </c>
      <c r="W24">
        <v>40</v>
      </c>
    </row>
    <row r="25" spans="1:23" x14ac:dyDescent="0.25">
      <c r="A25" s="5" t="s">
        <v>74</v>
      </c>
      <c r="B25" s="5" t="s">
        <v>75</v>
      </c>
      <c r="C25">
        <v>17.600000000000001</v>
      </c>
      <c r="D25">
        <v>4</v>
      </c>
      <c r="E25">
        <v>7.4</v>
      </c>
      <c r="F25">
        <v>7.1</v>
      </c>
      <c r="G25">
        <v>7.5</v>
      </c>
      <c r="H25">
        <v>4.5</v>
      </c>
      <c r="I25">
        <v>4.5999999999999996</v>
      </c>
      <c r="J25">
        <v>5.5</v>
      </c>
      <c r="K25">
        <v>4.4000000000000004</v>
      </c>
      <c r="L25">
        <v>1.3</v>
      </c>
      <c r="M25">
        <v>0.2</v>
      </c>
      <c r="N25">
        <v>2.6</v>
      </c>
      <c r="O25">
        <v>1</v>
      </c>
      <c r="P25">
        <v>5.4</v>
      </c>
      <c r="Q25">
        <v>12.7</v>
      </c>
      <c r="R25">
        <v>11.2</v>
      </c>
      <c r="S25">
        <v>4.9000000000000004</v>
      </c>
      <c r="T25">
        <v>5.0999999999999996</v>
      </c>
      <c r="U25">
        <v>18.399999999999999</v>
      </c>
      <c r="V25">
        <v>9.1</v>
      </c>
      <c r="W25">
        <v>5.7</v>
      </c>
    </row>
    <row r="26" spans="1:23" x14ac:dyDescent="0.25">
      <c r="A26" s="5" t="s">
        <v>76</v>
      </c>
      <c r="B26" s="5" t="s">
        <v>77</v>
      </c>
      <c r="C26">
        <v>67.599999999999994</v>
      </c>
      <c r="D26">
        <v>87.4</v>
      </c>
      <c r="E26">
        <v>72.5</v>
      </c>
      <c r="F26">
        <v>57.5</v>
      </c>
      <c r="G26">
        <v>49.9</v>
      </c>
      <c r="H26">
        <v>41.6</v>
      </c>
      <c r="I26">
        <v>44.3</v>
      </c>
      <c r="J26">
        <v>45.5</v>
      </c>
      <c r="K26">
        <v>34.1</v>
      </c>
      <c r="L26">
        <v>36.4</v>
      </c>
      <c r="M26">
        <v>-33.9</v>
      </c>
      <c r="N26">
        <v>16.600000000000001</v>
      </c>
      <c r="O26">
        <v>-4.5999999999999996</v>
      </c>
      <c r="P26">
        <v>16.5</v>
      </c>
      <c r="Q26">
        <v>-69.400000000000006</v>
      </c>
      <c r="R26">
        <v>19</v>
      </c>
      <c r="S26">
        <v>-23.3</v>
      </c>
      <c r="T26">
        <v>40.299999999999997</v>
      </c>
      <c r="U26">
        <v>88.3</v>
      </c>
      <c r="V26">
        <v>86.6</v>
      </c>
      <c r="W26">
        <v>33.299999999999997</v>
      </c>
    </row>
    <row r="27" spans="1:23" x14ac:dyDescent="0.25">
      <c r="A27" s="5" t="s">
        <v>78</v>
      </c>
      <c r="B27" s="5" t="s">
        <v>79</v>
      </c>
      <c r="C27">
        <v>0.01</v>
      </c>
      <c r="D27">
        <v>0.1</v>
      </c>
      <c r="E27">
        <v>0.1</v>
      </c>
      <c r="F27">
        <v>0.05</v>
      </c>
      <c r="G27">
        <v>0.3</v>
      </c>
      <c r="H27">
        <v>0.05</v>
      </c>
      <c r="I27">
        <v>0.02</v>
      </c>
      <c r="J27" t="s">
        <v>67</v>
      </c>
      <c r="K27" t="s">
        <v>67</v>
      </c>
      <c r="L27">
        <v>0.1</v>
      </c>
      <c r="M27">
        <v>-4.0999999999999996</v>
      </c>
      <c r="N27">
        <v>-4.8</v>
      </c>
      <c r="O27">
        <v>-3.6</v>
      </c>
      <c r="P27">
        <v>-4.8</v>
      </c>
      <c r="Q27">
        <v>-5.5</v>
      </c>
      <c r="R27">
        <v>-6.2</v>
      </c>
      <c r="S27" t="s">
        <v>67</v>
      </c>
      <c r="T27" t="s">
        <v>67</v>
      </c>
      <c r="U27" t="s">
        <v>67</v>
      </c>
      <c r="V27" t="s">
        <v>67</v>
      </c>
      <c r="W27" t="s">
        <v>67</v>
      </c>
    </row>
    <row r="28" spans="1:23" x14ac:dyDescent="0.25">
      <c r="A28" s="5" t="s">
        <v>80</v>
      </c>
      <c r="B28" s="5" t="s">
        <v>81</v>
      </c>
      <c r="C28">
        <v>67.7</v>
      </c>
      <c r="D28">
        <v>87.6</v>
      </c>
      <c r="E28">
        <v>72.5</v>
      </c>
      <c r="F28">
        <v>57.4</v>
      </c>
      <c r="G28">
        <v>49.6</v>
      </c>
      <c r="H28">
        <v>41.7</v>
      </c>
      <c r="I28">
        <v>47.2</v>
      </c>
      <c r="J28">
        <v>50.2</v>
      </c>
      <c r="K28">
        <v>34.1</v>
      </c>
      <c r="L28">
        <v>36.6</v>
      </c>
      <c r="M28">
        <v>-37.9</v>
      </c>
      <c r="N28">
        <v>11.8</v>
      </c>
      <c r="O28">
        <v>-8.1999999999999993</v>
      </c>
      <c r="P28">
        <v>11.7</v>
      </c>
      <c r="Q28">
        <v>-74.900000000000006</v>
      </c>
      <c r="R28">
        <v>12.8</v>
      </c>
      <c r="S28">
        <v>-25.8</v>
      </c>
      <c r="T28">
        <v>40.299999999999997</v>
      </c>
      <c r="U28">
        <v>88.3</v>
      </c>
      <c r="V28">
        <v>86.6</v>
      </c>
      <c r="W28">
        <v>33.299999999999997</v>
      </c>
    </row>
    <row r="29" spans="1:23" x14ac:dyDescent="0.25">
      <c r="A29" s="5" t="s">
        <v>82</v>
      </c>
      <c r="B29" s="5" t="s">
        <v>83</v>
      </c>
      <c r="C29">
        <v>528.1</v>
      </c>
      <c r="D29">
        <v>494.1</v>
      </c>
      <c r="E29">
        <v>512.9</v>
      </c>
      <c r="F29">
        <v>441.2</v>
      </c>
      <c r="G29">
        <v>386.3</v>
      </c>
      <c r="H29">
        <v>382.2</v>
      </c>
      <c r="I29">
        <v>362.6</v>
      </c>
      <c r="J29">
        <v>335.8</v>
      </c>
      <c r="K29">
        <v>331.1</v>
      </c>
      <c r="L29">
        <v>318.2</v>
      </c>
      <c r="M29">
        <v>270.2</v>
      </c>
      <c r="N29">
        <v>312.8</v>
      </c>
      <c r="O29">
        <v>309.60000000000002</v>
      </c>
      <c r="P29">
        <v>456.7</v>
      </c>
      <c r="Q29">
        <v>279.60000000000002</v>
      </c>
      <c r="R29">
        <v>918.9</v>
      </c>
      <c r="S29">
        <v>946.7</v>
      </c>
      <c r="T29">
        <v>893.5</v>
      </c>
      <c r="U29">
        <v>832.8</v>
      </c>
      <c r="V29">
        <v>772.4</v>
      </c>
      <c r="W29">
        <v>686.3</v>
      </c>
    </row>
    <row r="30" spans="1:23" x14ac:dyDescent="0.25">
      <c r="A30" s="5" t="s">
        <v>84</v>
      </c>
      <c r="B30" s="5" t="s">
        <v>85</v>
      </c>
      <c r="C30">
        <v>555.20000000000005</v>
      </c>
      <c r="D30">
        <v>491.8</v>
      </c>
      <c r="E30">
        <v>376.2</v>
      </c>
      <c r="F30">
        <v>371.9</v>
      </c>
      <c r="G30">
        <v>382.9</v>
      </c>
      <c r="H30">
        <v>389.5</v>
      </c>
      <c r="I30">
        <v>329.8</v>
      </c>
      <c r="J30">
        <v>333.8</v>
      </c>
      <c r="K30">
        <v>312.89999999999998</v>
      </c>
      <c r="L30">
        <v>310.7</v>
      </c>
      <c r="M30">
        <v>336.9</v>
      </c>
      <c r="N30">
        <v>376.3</v>
      </c>
      <c r="O30">
        <v>387.7</v>
      </c>
      <c r="P30">
        <v>417</v>
      </c>
      <c r="Q30">
        <v>1229</v>
      </c>
      <c r="R30">
        <v>636.1</v>
      </c>
      <c r="S30">
        <v>487.8</v>
      </c>
      <c r="T30">
        <v>361.3</v>
      </c>
      <c r="U30">
        <v>344</v>
      </c>
      <c r="V30">
        <v>269.2</v>
      </c>
      <c r="W30">
        <v>284.5</v>
      </c>
    </row>
    <row r="31" spans="1:23" x14ac:dyDescent="0.25">
      <c r="A31" s="5" t="s">
        <v>86</v>
      </c>
      <c r="B31" s="5" t="s">
        <v>87</v>
      </c>
      <c r="C31">
        <v>1083</v>
      </c>
      <c r="D31">
        <v>985.9</v>
      </c>
      <c r="E31">
        <v>889.1</v>
      </c>
      <c r="F31">
        <v>813.1</v>
      </c>
      <c r="G31">
        <v>769.2</v>
      </c>
      <c r="H31">
        <v>771.7</v>
      </c>
      <c r="I31">
        <v>692.4</v>
      </c>
      <c r="J31">
        <v>669.6</v>
      </c>
      <c r="K31">
        <v>644</v>
      </c>
      <c r="L31">
        <v>628.9</v>
      </c>
      <c r="M31">
        <v>607.1</v>
      </c>
      <c r="N31">
        <v>689.1</v>
      </c>
      <c r="O31">
        <v>697.3</v>
      </c>
      <c r="P31">
        <v>873.7</v>
      </c>
      <c r="Q31">
        <v>1508</v>
      </c>
      <c r="R31">
        <v>1555</v>
      </c>
      <c r="S31">
        <v>1445</v>
      </c>
      <c r="T31">
        <v>1257</v>
      </c>
      <c r="U31">
        <v>1182</v>
      </c>
      <c r="V31">
        <v>1049</v>
      </c>
      <c r="W31">
        <v>973</v>
      </c>
    </row>
    <row r="32" spans="1:23" x14ac:dyDescent="0.25">
      <c r="A32" s="5" t="s">
        <v>88</v>
      </c>
      <c r="B32" s="5" t="s">
        <v>89</v>
      </c>
      <c r="C32">
        <v>251.9</v>
      </c>
      <c r="D32">
        <v>217.7</v>
      </c>
      <c r="E32">
        <v>197.1</v>
      </c>
      <c r="F32">
        <v>161.30000000000001</v>
      </c>
      <c r="G32">
        <v>164.5</v>
      </c>
      <c r="H32">
        <v>168.5</v>
      </c>
      <c r="I32">
        <v>152.30000000000001</v>
      </c>
      <c r="J32">
        <v>161.69999999999999</v>
      </c>
      <c r="K32">
        <v>171.3</v>
      </c>
      <c r="L32">
        <v>181.1</v>
      </c>
      <c r="M32">
        <v>161.30000000000001</v>
      </c>
      <c r="N32">
        <v>263.10000000000002</v>
      </c>
      <c r="O32">
        <v>207.6</v>
      </c>
      <c r="P32">
        <v>241.1</v>
      </c>
      <c r="Q32">
        <v>192.9</v>
      </c>
      <c r="R32">
        <v>733.5</v>
      </c>
      <c r="S32" t="s">
        <v>67</v>
      </c>
      <c r="T32" t="s">
        <v>67</v>
      </c>
      <c r="U32" t="s">
        <v>67</v>
      </c>
      <c r="V32" t="s">
        <v>67</v>
      </c>
      <c r="W32" t="s">
        <v>67</v>
      </c>
    </row>
    <row r="33" spans="1:23" x14ac:dyDescent="0.25">
      <c r="A33" s="5" t="s">
        <v>90</v>
      </c>
      <c r="B33" s="5" t="s">
        <v>91</v>
      </c>
      <c r="C33">
        <v>176</v>
      </c>
      <c r="D33">
        <v>170.3</v>
      </c>
      <c r="E33">
        <v>162.1</v>
      </c>
      <c r="F33">
        <v>175.4</v>
      </c>
      <c r="G33">
        <v>169.5</v>
      </c>
      <c r="H33">
        <v>216.6</v>
      </c>
      <c r="I33">
        <v>173.1</v>
      </c>
      <c r="J33">
        <v>177.6</v>
      </c>
      <c r="K33">
        <v>161.9</v>
      </c>
      <c r="L33">
        <v>165.3</v>
      </c>
      <c r="M33">
        <v>205.8</v>
      </c>
      <c r="N33">
        <v>133.1</v>
      </c>
      <c r="O33">
        <v>208.8</v>
      </c>
      <c r="P33">
        <v>333.2</v>
      </c>
      <c r="Q33">
        <v>369.2</v>
      </c>
      <c r="R33">
        <v>452.6</v>
      </c>
      <c r="S33" t="s">
        <v>67</v>
      </c>
      <c r="T33" t="s">
        <v>67</v>
      </c>
      <c r="U33" t="s">
        <v>67</v>
      </c>
      <c r="V33" t="s">
        <v>67</v>
      </c>
      <c r="W33" t="s">
        <v>67</v>
      </c>
    </row>
    <row r="34" spans="1:23" x14ac:dyDescent="0.25">
      <c r="A34" s="5" t="s">
        <v>92</v>
      </c>
      <c r="B34" s="5" t="s">
        <v>93</v>
      </c>
      <c r="C34">
        <v>427.9</v>
      </c>
      <c r="D34">
        <v>388</v>
      </c>
      <c r="E34">
        <v>359.2</v>
      </c>
      <c r="F34">
        <v>336.7</v>
      </c>
      <c r="G34">
        <v>334</v>
      </c>
      <c r="H34">
        <v>385.1</v>
      </c>
      <c r="I34">
        <v>325.39999999999998</v>
      </c>
      <c r="J34">
        <v>339.3</v>
      </c>
      <c r="K34">
        <v>333.2</v>
      </c>
      <c r="L34">
        <v>346.4</v>
      </c>
      <c r="M34">
        <v>367.1</v>
      </c>
      <c r="N34">
        <v>396.3</v>
      </c>
      <c r="O34">
        <v>416.4</v>
      </c>
      <c r="P34">
        <v>574.29999999999995</v>
      </c>
      <c r="Q34">
        <v>1194</v>
      </c>
      <c r="R34">
        <v>1186</v>
      </c>
      <c r="S34">
        <v>1048</v>
      </c>
      <c r="T34">
        <v>826.6</v>
      </c>
      <c r="U34">
        <v>694.3</v>
      </c>
      <c r="V34">
        <v>585.4</v>
      </c>
      <c r="W34">
        <v>571.1</v>
      </c>
    </row>
    <row r="35" spans="1:23" x14ac:dyDescent="0.25">
      <c r="A35" s="5" t="s">
        <v>78</v>
      </c>
      <c r="B35" s="5" t="s">
        <v>79</v>
      </c>
      <c r="C35">
        <v>0.7</v>
      </c>
      <c r="D35">
        <v>0.7</v>
      </c>
      <c r="E35">
        <v>0.1</v>
      </c>
      <c r="F35">
        <v>-0.3</v>
      </c>
      <c r="G35">
        <v>-1.1000000000000001</v>
      </c>
      <c r="H35">
        <v>-1.3</v>
      </c>
      <c r="I35">
        <v>0.2</v>
      </c>
      <c r="J35">
        <v>0.3</v>
      </c>
      <c r="K35">
        <v>0.3</v>
      </c>
      <c r="L35">
        <v>0.3</v>
      </c>
      <c r="M35">
        <v>0.5</v>
      </c>
      <c r="N35">
        <v>21.9</v>
      </c>
      <c r="O35">
        <v>21.6</v>
      </c>
      <c r="P35">
        <v>22.6</v>
      </c>
      <c r="Q35">
        <v>42.9</v>
      </c>
      <c r="R35">
        <v>33</v>
      </c>
      <c r="S35">
        <v>4</v>
      </c>
      <c r="T35">
        <v>-3.2</v>
      </c>
      <c r="U35">
        <v>7.6</v>
      </c>
      <c r="V35">
        <v>9.6999999999999993</v>
      </c>
      <c r="W35">
        <v>11.3</v>
      </c>
    </row>
    <row r="36" spans="1:23" x14ac:dyDescent="0.25">
      <c r="A36" s="5" t="s">
        <v>94</v>
      </c>
      <c r="B36" s="5" t="s">
        <v>95</v>
      </c>
      <c r="C36">
        <v>654.70000000000005</v>
      </c>
      <c r="D36">
        <v>597.29999999999995</v>
      </c>
      <c r="E36">
        <v>529.79999999999995</v>
      </c>
      <c r="F36">
        <v>476.7</v>
      </c>
      <c r="G36">
        <v>436.2</v>
      </c>
      <c r="H36">
        <v>387.9</v>
      </c>
      <c r="I36">
        <v>366.9</v>
      </c>
      <c r="J36">
        <v>330</v>
      </c>
      <c r="K36">
        <v>310.5</v>
      </c>
      <c r="L36">
        <v>282.2</v>
      </c>
      <c r="M36">
        <v>239.5</v>
      </c>
      <c r="N36">
        <v>270.89999999999998</v>
      </c>
      <c r="O36">
        <v>259.3</v>
      </c>
      <c r="P36">
        <v>276.8</v>
      </c>
      <c r="Q36">
        <v>271.39999999999998</v>
      </c>
      <c r="R36">
        <v>336</v>
      </c>
      <c r="S36">
        <v>392.9</v>
      </c>
      <c r="T36">
        <v>433.8</v>
      </c>
      <c r="U36">
        <v>480.2</v>
      </c>
      <c r="V36">
        <v>453.4</v>
      </c>
      <c r="W36">
        <v>390.6</v>
      </c>
    </row>
    <row r="37" spans="1:23" x14ac:dyDescent="0.25">
      <c r="A37" s="5" t="s">
        <v>96</v>
      </c>
      <c r="B37" s="5" t="s">
        <v>97</v>
      </c>
      <c r="C37">
        <v>1083</v>
      </c>
      <c r="D37">
        <v>985.9</v>
      </c>
      <c r="E37">
        <v>889.1</v>
      </c>
      <c r="F37">
        <v>813.1</v>
      </c>
      <c r="G37">
        <v>769.2</v>
      </c>
      <c r="H37">
        <v>771.7</v>
      </c>
      <c r="I37">
        <v>692.4</v>
      </c>
      <c r="J37">
        <v>669.6</v>
      </c>
      <c r="K37">
        <v>644</v>
      </c>
      <c r="L37">
        <v>628.9</v>
      </c>
      <c r="M37">
        <v>607.1</v>
      </c>
      <c r="N37">
        <v>689.1</v>
      </c>
      <c r="O37">
        <v>697.3</v>
      </c>
      <c r="P37">
        <v>873.7</v>
      </c>
      <c r="Q37">
        <v>1508</v>
      </c>
      <c r="R37">
        <v>1555</v>
      </c>
      <c r="S37">
        <v>1445</v>
      </c>
      <c r="T37">
        <v>1257</v>
      </c>
      <c r="U37">
        <v>1182</v>
      </c>
      <c r="V37">
        <v>1049</v>
      </c>
      <c r="W37">
        <v>973</v>
      </c>
    </row>
    <row r="38" spans="1:23" x14ac:dyDescent="0.25">
      <c r="A38" s="5" t="s">
        <v>98</v>
      </c>
      <c r="B38" s="5" t="s">
        <v>99</v>
      </c>
      <c r="C38">
        <v>57.24</v>
      </c>
      <c r="D38">
        <v>57.24</v>
      </c>
      <c r="E38">
        <v>57.24</v>
      </c>
      <c r="F38">
        <v>57.24</v>
      </c>
      <c r="G38">
        <v>57.24</v>
      </c>
      <c r="H38">
        <v>57.24</v>
      </c>
      <c r="I38">
        <v>57.24</v>
      </c>
      <c r="J38">
        <v>57.24</v>
      </c>
      <c r="K38">
        <v>57.24</v>
      </c>
      <c r="L38">
        <v>57.2</v>
      </c>
      <c r="M38">
        <v>52</v>
      </c>
      <c r="N38">
        <v>52</v>
      </c>
      <c r="O38">
        <v>52</v>
      </c>
      <c r="P38">
        <v>52</v>
      </c>
      <c r="Q38">
        <v>52</v>
      </c>
      <c r="R38">
        <v>52</v>
      </c>
      <c r="S38">
        <v>48.8</v>
      </c>
      <c r="T38">
        <v>40.700000000000003</v>
      </c>
      <c r="U38">
        <v>40.700000000000003</v>
      </c>
      <c r="V38">
        <v>37</v>
      </c>
      <c r="W38">
        <v>37</v>
      </c>
    </row>
    <row r="39" spans="1:23" x14ac:dyDescent="0.25">
      <c r="A39" s="5" t="s">
        <v>100</v>
      </c>
      <c r="B39" s="5" t="s">
        <v>101</v>
      </c>
      <c r="C39">
        <v>148.82</v>
      </c>
      <c r="D39">
        <v>148.82</v>
      </c>
      <c r="E39">
        <v>148.82</v>
      </c>
      <c r="F39">
        <v>148.82</v>
      </c>
      <c r="G39">
        <v>148.82</v>
      </c>
      <c r="H39">
        <v>148.82</v>
      </c>
      <c r="I39">
        <v>148.82</v>
      </c>
      <c r="J39">
        <v>148.82</v>
      </c>
      <c r="K39">
        <v>148.82</v>
      </c>
      <c r="L39">
        <v>148.80000000000001</v>
      </c>
      <c r="M39">
        <v>135.30000000000001</v>
      </c>
      <c r="N39">
        <v>135.30000000000001</v>
      </c>
      <c r="O39">
        <v>135.30000000000001</v>
      </c>
      <c r="P39">
        <v>135.30000000000001</v>
      </c>
      <c r="Q39">
        <v>135.30000000000001</v>
      </c>
      <c r="R39">
        <v>135.30000000000001</v>
      </c>
      <c r="S39">
        <v>127</v>
      </c>
      <c r="T39">
        <v>105.8</v>
      </c>
      <c r="U39">
        <v>105.8</v>
      </c>
      <c r="V39">
        <v>96.2</v>
      </c>
      <c r="W39">
        <v>96.2</v>
      </c>
    </row>
    <row r="40" spans="1:23" x14ac:dyDescent="0.25">
      <c r="A40" s="5" t="s">
        <v>102</v>
      </c>
      <c r="B40" s="5" t="s">
        <v>103</v>
      </c>
      <c r="C40">
        <v>1.49</v>
      </c>
      <c r="D40">
        <v>1.6</v>
      </c>
      <c r="E40">
        <v>1.4</v>
      </c>
      <c r="F40">
        <v>1.1299999999999999</v>
      </c>
      <c r="G40">
        <v>1</v>
      </c>
      <c r="H40">
        <v>0.81</v>
      </c>
      <c r="I40">
        <v>0.77</v>
      </c>
      <c r="J40">
        <v>0.73</v>
      </c>
      <c r="K40">
        <v>0.61</v>
      </c>
      <c r="L40">
        <v>0.74</v>
      </c>
      <c r="M40">
        <v>-0.66</v>
      </c>
      <c r="N40">
        <v>0.39</v>
      </c>
      <c r="O40">
        <v>0.01</v>
      </c>
      <c r="P40">
        <v>0.45</v>
      </c>
      <c r="Q40">
        <v>-1.01</v>
      </c>
      <c r="R40">
        <v>0.72</v>
      </c>
      <c r="S40">
        <v>-0.35</v>
      </c>
      <c r="T40">
        <v>1.1399999999999999</v>
      </c>
      <c r="U40">
        <v>2.64</v>
      </c>
      <c r="V40">
        <v>2.61</v>
      </c>
      <c r="W40">
        <v>1.08</v>
      </c>
    </row>
    <row r="41" spans="1:23" x14ac:dyDescent="0.25">
      <c r="A41" s="5" t="s">
        <v>104</v>
      </c>
      <c r="B41" s="5" t="s">
        <v>105</v>
      </c>
      <c r="C41">
        <v>1.18</v>
      </c>
      <c r="D41">
        <v>1.53</v>
      </c>
      <c r="E41">
        <v>1.27</v>
      </c>
      <c r="F41">
        <v>1</v>
      </c>
      <c r="G41">
        <v>0.87</v>
      </c>
      <c r="H41">
        <v>0.73</v>
      </c>
      <c r="I41">
        <v>0.82</v>
      </c>
      <c r="J41">
        <v>0.88</v>
      </c>
      <c r="K41">
        <v>0.6</v>
      </c>
      <c r="L41">
        <v>0.65</v>
      </c>
      <c r="M41">
        <v>-0.73</v>
      </c>
      <c r="N41">
        <v>0.23</v>
      </c>
      <c r="O41">
        <v>-0.16</v>
      </c>
      <c r="P41">
        <v>0.22</v>
      </c>
      <c r="Q41">
        <v>-1.44</v>
      </c>
      <c r="R41">
        <v>0.26</v>
      </c>
      <c r="S41">
        <v>-0.53</v>
      </c>
      <c r="T41">
        <v>0.99</v>
      </c>
      <c r="U41">
        <v>2.17</v>
      </c>
      <c r="V41">
        <v>2.13</v>
      </c>
      <c r="W41" t="s">
        <v>67</v>
      </c>
    </row>
    <row r="42" spans="1:23" x14ac:dyDescent="0.25">
      <c r="A42" s="5" t="s">
        <v>106</v>
      </c>
      <c r="B42" s="5" t="s">
        <v>107</v>
      </c>
      <c r="C42">
        <v>1.18</v>
      </c>
      <c r="D42">
        <v>1.53</v>
      </c>
      <c r="E42">
        <v>1.27</v>
      </c>
      <c r="F42">
        <v>1</v>
      </c>
      <c r="G42">
        <v>0.87</v>
      </c>
      <c r="H42">
        <v>0.73</v>
      </c>
      <c r="I42">
        <v>0.82</v>
      </c>
      <c r="J42">
        <v>0.88</v>
      </c>
      <c r="K42">
        <v>0.6</v>
      </c>
      <c r="L42">
        <v>0.65</v>
      </c>
      <c r="M42">
        <v>-0.73</v>
      </c>
      <c r="N42">
        <v>0.23</v>
      </c>
      <c r="O42">
        <v>-0.16</v>
      </c>
      <c r="P42">
        <v>0.22</v>
      </c>
      <c r="Q42">
        <v>-1.44</v>
      </c>
      <c r="R42">
        <v>0.26</v>
      </c>
      <c r="S42">
        <v>-0.53</v>
      </c>
      <c r="T42">
        <v>0.99</v>
      </c>
      <c r="U42">
        <v>2.17</v>
      </c>
      <c r="V42">
        <v>2.13</v>
      </c>
      <c r="W42" t="s">
        <v>67</v>
      </c>
    </row>
    <row r="43" spans="1:23" x14ac:dyDescent="0.25">
      <c r="A43" s="5" t="s">
        <v>108</v>
      </c>
      <c r="B43" s="5" t="s">
        <v>109</v>
      </c>
      <c r="C43">
        <v>0.35</v>
      </c>
      <c r="D43">
        <v>0.35</v>
      </c>
      <c r="E43">
        <v>0.3</v>
      </c>
      <c r="F43">
        <v>0.25</v>
      </c>
      <c r="G43">
        <v>0.22</v>
      </c>
      <c r="H43">
        <v>0.2</v>
      </c>
      <c r="I43">
        <v>0.2</v>
      </c>
      <c r="J43">
        <v>0.18</v>
      </c>
      <c r="K43">
        <v>0.15</v>
      </c>
      <c r="L43" t="s">
        <v>67</v>
      </c>
      <c r="M43" t="s">
        <v>67</v>
      </c>
      <c r="N43" t="s">
        <v>67</v>
      </c>
      <c r="O43" t="s">
        <v>67</v>
      </c>
      <c r="P43" t="s">
        <v>67</v>
      </c>
      <c r="Q43" t="s">
        <v>67</v>
      </c>
      <c r="R43" t="s">
        <v>67</v>
      </c>
      <c r="S43" t="s">
        <v>67</v>
      </c>
      <c r="T43">
        <v>0.35</v>
      </c>
      <c r="U43">
        <v>0.7</v>
      </c>
      <c r="V43">
        <v>0.7</v>
      </c>
      <c r="W43">
        <v>0.5</v>
      </c>
    </row>
    <row r="44" spans="1:23" x14ac:dyDescent="0.25">
      <c r="A44" s="5" t="s">
        <v>110</v>
      </c>
      <c r="B44" s="5" t="s">
        <v>111</v>
      </c>
      <c r="C44">
        <v>20.03</v>
      </c>
      <c r="D44">
        <v>20</v>
      </c>
      <c r="E44">
        <v>17.2</v>
      </c>
      <c r="F44">
        <v>14.3</v>
      </c>
      <c r="G44">
        <v>12.6</v>
      </c>
      <c r="H44">
        <v>11.4</v>
      </c>
      <c r="I44">
        <v>11.4</v>
      </c>
      <c r="J44">
        <v>10.3</v>
      </c>
      <c r="K44">
        <v>8.6</v>
      </c>
      <c r="L44" t="s">
        <v>67</v>
      </c>
      <c r="M44" t="s">
        <v>67</v>
      </c>
      <c r="N44" t="s">
        <v>67</v>
      </c>
      <c r="O44" t="s">
        <v>67</v>
      </c>
      <c r="P44" t="s">
        <v>67</v>
      </c>
      <c r="Q44" t="s">
        <v>67</v>
      </c>
      <c r="R44" t="s">
        <v>67</v>
      </c>
      <c r="S44" t="s">
        <v>67</v>
      </c>
      <c r="T44">
        <v>14.2</v>
      </c>
      <c r="U44">
        <v>28.1</v>
      </c>
      <c r="V44">
        <v>25.3</v>
      </c>
      <c r="W44">
        <v>18.399999999999999</v>
      </c>
    </row>
    <row r="45" spans="1:23" x14ac:dyDescent="0.25">
      <c r="A45" s="5" t="s">
        <v>124</v>
      </c>
      <c r="B45" s="5" t="s">
        <v>125</v>
      </c>
      <c r="C45">
        <v>14.94</v>
      </c>
      <c r="D45">
        <v>14.58</v>
      </c>
      <c r="E45">
        <v>13.07</v>
      </c>
      <c r="F45">
        <v>11.97</v>
      </c>
      <c r="G45">
        <v>11.68</v>
      </c>
      <c r="H45">
        <v>10.31</v>
      </c>
      <c r="I45">
        <v>10.48</v>
      </c>
      <c r="J45">
        <v>10.220000000000001</v>
      </c>
      <c r="K45">
        <v>9.49</v>
      </c>
      <c r="L45">
        <v>8.93</v>
      </c>
      <c r="M45">
        <v>9.11</v>
      </c>
      <c r="N45">
        <v>10.54</v>
      </c>
      <c r="O45">
        <v>10.029999999999999</v>
      </c>
      <c r="P45">
        <v>19.27</v>
      </c>
      <c r="Q45">
        <v>36.82</v>
      </c>
      <c r="R45">
        <v>48.52</v>
      </c>
      <c r="S45">
        <v>40.619999999999997</v>
      </c>
      <c r="T45">
        <v>38.93</v>
      </c>
      <c r="U45">
        <v>49.18</v>
      </c>
      <c r="V45">
        <v>42.49</v>
      </c>
      <c r="W45">
        <v>37.729999999999997</v>
      </c>
    </row>
    <row r="46" spans="1:23" x14ac:dyDescent="0.25">
      <c r="A46" s="5" t="s">
        <v>112</v>
      </c>
      <c r="B46" s="5" t="s">
        <v>113</v>
      </c>
      <c r="C46">
        <v>11.45</v>
      </c>
      <c r="D46">
        <v>10.45</v>
      </c>
      <c r="E46">
        <v>9.26</v>
      </c>
      <c r="F46">
        <v>8.32</v>
      </c>
      <c r="G46">
        <v>7.6</v>
      </c>
      <c r="H46">
        <v>6.75</v>
      </c>
      <c r="I46">
        <v>6.41</v>
      </c>
      <c r="J46">
        <v>5.77</v>
      </c>
      <c r="K46">
        <v>5.43</v>
      </c>
      <c r="L46">
        <v>4.9400000000000004</v>
      </c>
      <c r="M46">
        <v>4.62</v>
      </c>
      <c r="N46">
        <v>5.63</v>
      </c>
      <c r="O46">
        <v>5.4</v>
      </c>
      <c r="P46">
        <v>5.76</v>
      </c>
      <c r="Q46">
        <v>6.04</v>
      </c>
      <c r="R46">
        <v>7.1</v>
      </c>
      <c r="S46">
        <v>8.1300000000000008</v>
      </c>
      <c r="T46">
        <v>10.58</v>
      </c>
      <c r="U46">
        <v>11.99</v>
      </c>
      <c r="V46">
        <v>12.52</v>
      </c>
      <c r="W46">
        <v>10.86</v>
      </c>
    </row>
    <row r="47" spans="1:23" x14ac:dyDescent="0.25">
      <c r="A47" s="5" t="s">
        <v>114</v>
      </c>
      <c r="B47" s="5" t="s">
        <v>115</v>
      </c>
      <c r="C47">
        <v>1.9</v>
      </c>
      <c r="D47">
        <v>2.37</v>
      </c>
      <c r="E47">
        <v>1.68</v>
      </c>
      <c r="F47">
        <v>1.75</v>
      </c>
      <c r="G47">
        <v>1.49</v>
      </c>
      <c r="H47">
        <v>0.81</v>
      </c>
      <c r="I47">
        <v>1.06</v>
      </c>
      <c r="J47">
        <v>1.1599999999999999</v>
      </c>
      <c r="K47">
        <v>1.1499999999999999</v>
      </c>
      <c r="L47">
        <v>0.76</v>
      </c>
      <c r="M47">
        <v>1.03</v>
      </c>
      <c r="N47">
        <v>0.89</v>
      </c>
      <c r="O47">
        <v>1.42</v>
      </c>
      <c r="P47">
        <v>1.1299999999999999</v>
      </c>
      <c r="Q47">
        <v>0.61</v>
      </c>
      <c r="R47">
        <v>1.94</v>
      </c>
      <c r="S47">
        <v>1.06</v>
      </c>
      <c r="T47">
        <v>-0.71</v>
      </c>
      <c r="U47">
        <v>0.77</v>
      </c>
      <c r="V47">
        <v>3.51</v>
      </c>
      <c r="W47">
        <v>2.86</v>
      </c>
    </row>
    <row r="48" spans="1:23" x14ac:dyDescent="0.25">
      <c r="A48" s="5" t="s">
        <v>116</v>
      </c>
      <c r="B48" s="5" t="s">
        <v>117</v>
      </c>
      <c r="C48">
        <v>18.93</v>
      </c>
      <c r="D48">
        <v>17.22</v>
      </c>
      <c r="E48">
        <v>15.53</v>
      </c>
      <c r="F48">
        <v>14.21</v>
      </c>
      <c r="G48">
        <v>13.44</v>
      </c>
      <c r="H48">
        <v>13.48</v>
      </c>
      <c r="I48">
        <v>12.1</v>
      </c>
      <c r="J48">
        <v>11.7</v>
      </c>
      <c r="K48">
        <v>11.25</v>
      </c>
      <c r="L48">
        <v>10.99</v>
      </c>
      <c r="M48">
        <v>11.68</v>
      </c>
      <c r="N48">
        <v>13.25</v>
      </c>
      <c r="O48">
        <v>13.41</v>
      </c>
      <c r="P48">
        <v>16.8</v>
      </c>
      <c r="Q48">
        <v>29.01</v>
      </c>
      <c r="R48">
        <v>29.9</v>
      </c>
      <c r="S48">
        <v>29.6</v>
      </c>
      <c r="T48">
        <v>30.89</v>
      </c>
      <c r="U48">
        <v>29.04</v>
      </c>
      <c r="V48">
        <v>28.34</v>
      </c>
      <c r="W48" t="s">
        <v>67</v>
      </c>
    </row>
    <row r="49" spans="1:23" x14ac:dyDescent="0.25">
      <c r="A49" s="5" t="s">
        <v>118</v>
      </c>
      <c r="B49" s="5" t="s">
        <v>119</v>
      </c>
      <c r="C49">
        <v>4122</v>
      </c>
      <c r="D49">
        <v>4043</v>
      </c>
      <c r="E49">
        <v>3680</v>
      </c>
      <c r="F49">
        <v>3539</v>
      </c>
      <c r="G49">
        <v>3512</v>
      </c>
      <c r="H49">
        <v>3553</v>
      </c>
      <c r="I49">
        <v>3233</v>
      </c>
      <c r="J49">
        <v>3066</v>
      </c>
      <c r="K49">
        <v>2894</v>
      </c>
      <c r="L49">
        <v>2951</v>
      </c>
      <c r="M49">
        <v>3268</v>
      </c>
      <c r="N49">
        <v>3400</v>
      </c>
      <c r="O49">
        <v>3436</v>
      </c>
      <c r="P49">
        <v>2960</v>
      </c>
      <c r="Q49">
        <v>10039</v>
      </c>
      <c r="R49">
        <v>9267</v>
      </c>
      <c r="S49">
        <v>10065</v>
      </c>
      <c r="T49">
        <v>8786</v>
      </c>
      <c r="U49">
        <v>6683</v>
      </c>
      <c r="V49">
        <v>6146</v>
      </c>
      <c r="W49">
        <v>6668</v>
      </c>
    </row>
    <row r="50" spans="1:23" x14ac:dyDescent="0.25">
      <c r="A50" s="5" t="s">
        <v>120</v>
      </c>
      <c r="B50" s="5" t="s">
        <v>121</v>
      </c>
      <c r="C50">
        <v>301.10000000000002</v>
      </c>
      <c r="D50">
        <v>278.3</v>
      </c>
      <c r="E50">
        <v>258.3</v>
      </c>
      <c r="F50">
        <v>246.1</v>
      </c>
      <c r="G50">
        <v>239.6</v>
      </c>
      <c r="H50">
        <v>219.7</v>
      </c>
      <c r="I50">
        <v>210.9</v>
      </c>
      <c r="J50">
        <v>201.2</v>
      </c>
      <c r="K50">
        <v>183.8</v>
      </c>
      <c r="L50">
        <v>186.2</v>
      </c>
      <c r="M50">
        <v>187.3</v>
      </c>
      <c r="N50">
        <v>194.7</v>
      </c>
      <c r="O50">
        <v>192.3</v>
      </c>
      <c r="P50">
        <v>180.1</v>
      </c>
      <c r="Q50">
        <v>472.6</v>
      </c>
      <c r="R50">
        <v>500</v>
      </c>
      <c r="S50">
        <v>494.7</v>
      </c>
      <c r="T50">
        <v>427</v>
      </c>
      <c r="U50">
        <v>351.9</v>
      </c>
      <c r="V50">
        <v>303.2</v>
      </c>
      <c r="W50">
        <v>301.2</v>
      </c>
    </row>
    <row r="51" spans="1:23" x14ac:dyDescent="0.25">
      <c r="A51" s="5" t="s">
        <v>122</v>
      </c>
      <c r="B51" s="5" t="s">
        <v>123</v>
      </c>
      <c r="C51">
        <v>73047</v>
      </c>
      <c r="D51">
        <v>68835</v>
      </c>
      <c r="E51">
        <v>70190</v>
      </c>
      <c r="F51">
        <v>69539</v>
      </c>
      <c r="G51">
        <v>68223</v>
      </c>
      <c r="H51">
        <v>61835</v>
      </c>
      <c r="I51">
        <v>65234</v>
      </c>
      <c r="J51">
        <v>65623</v>
      </c>
      <c r="K51">
        <v>63511</v>
      </c>
      <c r="L51">
        <v>63097</v>
      </c>
      <c r="M51">
        <v>57313</v>
      </c>
      <c r="N51">
        <v>57265</v>
      </c>
      <c r="O51">
        <v>55966</v>
      </c>
      <c r="P51">
        <v>60845</v>
      </c>
      <c r="Q51">
        <v>47076</v>
      </c>
      <c r="R51">
        <v>53955</v>
      </c>
      <c r="S51">
        <v>49151</v>
      </c>
      <c r="T51">
        <v>48600</v>
      </c>
      <c r="U51">
        <v>52656</v>
      </c>
      <c r="V51">
        <v>49333</v>
      </c>
      <c r="W51" t="s">
        <v>67</v>
      </c>
    </row>
    <row r="52" spans="1:23" x14ac:dyDescent="0.25">
      <c r="A52" s="5" t="s">
        <v>301</v>
      </c>
      <c r="B52" s="5" t="s">
        <v>302</v>
      </c>
      <c r="C52">
        <v>207481</v>
      </c>
      <c r="D52">
        <v>206424</v>
      </c>
      <c r="E52">
        <v>203242</v>
      </c>
      <c r="F52">
        <v>193492</v>
      </c>
      <c r="G52">
        <v>190386</v>
      </c>
      <c r="H52">
        <v>166117</v>
      </c>
      <c r="I52">
        <v>185679</v>
      </c>
      <c r="J52">
        <v>190811</v>
      </c>
      <c r="K52">
        <v>187733</v>
      </c>
      <c r="L52">
        <v>173042</v>
      </c>
      <c r="M52">
        <v>144923</v>
      </c>
      <c r="N52">
        <v>161264</v>
      </c>
      <c r="O52">
        <v>151833</v>
      </c>
      <c r="P52">
        <v>338581</v>
      </c>
      <c r="Q52">
        <v>190696</v>
      </c>
      <c r="R52">
        <v>272256</v>
      </c>
      <c r="S52">
        <v>196939</v>
      </c>
      <c r="T52">
        <v>180343</v>
      </c>
      <c r="U52">
        <v>299486</v>
      </c>
      <c r="V52">
        <v>277600</v>
      </c>
      <c r="W52">
        <v>209300</v>
      </c>
    </row>
    <row r="53" spans="1:23" x14ac:dyDescent="0.25">
      <c r="A53" s="5" t="s">
        <v>126</v>
      </c>
      <c r="B53" s="5" t="s">
        <v>127</v>
      </c>
      <c r="C53">
        <v>70791</v>
      </c>
      <c r="D53">
        <v>72496</v>
      </c>
      <c r="E53">
        <v>71712</v>
      </c>
      <c r="F53">
        <v>67222</v>
      </c>
      <c r="G53">
        <v>64408</v>
      </c>
      <c r="H53">
        <v>57838</v>
      </c>
      <c r="I53">
        <v>63625</v>
      </c>
      <c r="J53">
        <v>66341</v>
      </c>
      <c r="K53">
        <v>63580</v>
      </c>
      <c r="L53">
        <v>53270</v>
      </c>
      <c r="M53">
        <v>39382</v>
      </c>
      <c r="N53">
        <v>47618</v>
      </c>
      <c r="O53">
        <v>46537</v>
      </c>
      <c r="P53">
        <v>67635</v>
      </c>
      <c r="Q53">
        <v>19096</v>
      </c>
      <c r="R53">
        <v>31618</v>
      </c>
      <c r="S53">
        <v>19652</v>
      </c>
      <c r="T53">
        <v>22160</v>
      </c>
      <c r="U53">
        <v>36885</v>
      </c>
      <c r="V53">
        <v>37651</v>
      </c>
      <c r="W53">
        <v>28689</v>
      </c>
    </row>
    <row r="54" spans="1:23" x14ac:dyDescent="0.25">
      <c r="A54" s="5" t="s">
        <v>128</v>
      </c>
      <c r="B54" s="5" t="s">
        <v>129</v>
      </c>
      <c r="C54">
        <v>16424</v>
      </c>
      <c r="D54">
        <v>21667</v>
      </c>
      <c r="E54">
        <v>19701</v>
      </c>
      <c r="F54">
        <v>16219</v>
      </c>
      <c r="G54">
        <v>14123</v>
      </c>
      <c r="H54">
        <v>11737</v>
      </c>
      <c r="I54">
        <v>14599</v>
      </c>
      <c r="J54">
        <v>16373</v>
      </c>
      <c r="K54">
        <v>11783</v>
      </c>
      <c r="L54">
        <v>12403</v>
      </c>
      <c r="M54">
        <v>-11597</v>
      </c>
      <c r="N54">
        <v>3471</v>
      </c>
      <c r="O54">
        <v>-2387</v>
      </c>
      <c r="P54">
        <v>3953</v>
      </c>
      <c r="Q54">
        <v>-7461</v>
      </c>
      <c r="R54">
        <v>1381</v>
      </c>
      <c r="S54">
        <v>-2563</v>
      </c>
      <c r="T54">
        <v>4587</v>
      </c>
      <c r="U54">
        <v>13213</v>
      </c>
      <c r="V54">
        <v>14090</v>
      </c>
      <c r="W54">
        <v>4994</v>
      </c>
    </row>
    <row r="55" spans="1:23" x14ac:dyDescent="0.25">
      <c r="A55" s="5" t="s">
        <v>130</v>
      </c>
      <c r="B55" s="5" t="s">
        <v>131</v>
      </c>
      <c r="C55">
        <v>21.6</v>
      </c>
      <c r="D55">
        <v>14.9</v>
      </c>
      <c r="E55">
        <v>21.7</v>
      </c>
      <c r="F55">
        <v>16.399999999999999</v>
      </c>
      <c r="G55">
        <v>16.5</v>
      </c>
      <c r="H55">
        <v>14.2</v>
      </c>
      <c r="I55">
        <v>15.1</v>
      </c>
      <c r="J55">
        <v>8.4</v>
      </c>
      <c r="K55">
        <v>7.6</v>
      </c>
      <c r="L55">
        <v>8.1999999999999993</v>
      </c>
      <c r="M55" t="s">
        <v>67</v>
      </c>
      <c r="N55">
        <v>21.7</v>
      </c>
      <c r="O55" t="s">
        <v>67</v>
      </c>
      <c r="P55">
        <v>34.1</v>
      </c>
      <c r="Q55" t="s">
        <v>67</v>
      </c>
      <c r="R55">
        <v>29.8</v>
      </c>
      <c r="S55" t="s">
        <v>67</v>
      </c>
      <c r="T55">
        <v>9.3000000000000007</v>
      </c>
      <c r="U55">
        <v>10.1</v>
      </c>
      <c r="V55">
        <v>14.6</v>
      </c>
      <c r="W55" t="s">
        <v>67</v>
      </c>
    </row>
    <row r="56" spans="1:23" x14ac:dyDescent="0.25">
      <c r="A56" s="5" t="s">
        <v>132</v>
      </c>
      <c r="B56" s="5" t="s">
        <v>133</v>
      </c>
      <c r="C56">
        <v>1.71</v>
      </c>
      <c r="D56">
        <v>1.56</v>
      </c>
      <c r="E56">
        <v>2.11</v>
      </c>
      <c r="F56">
        <v>1.37</v>
      </c>
      <c r="G56">
        <v>1.23</v>
      </c>
      <c r="H56">
        <v>1</v>
      </c>
      <c r="I56">
        <v>1.18</v>
      </c>
      <c r="J56">
        <v>0.72</v>
      </c>
      <c r="K56">
        <v>0.48</v>
      </c>
      <c r="L56">
        <v>0.6</v>
      </c>
      <c r="M56">
        <v>0.42</v>
      </c>
      <c r="N56">
        <v>0.47</v>
      </c>
      <c r="O56">
        <v>0.62</v>
      </c>
      <c r="P56">
        <v>0.39</v>
      </c>
      <c r="Q56">
        <v>0.21</v>
      </c>
      <c r="R56">
        <v>0.16</v>
      </c>
      <c r="S56">
        <v>0.21</v>
      </c>
      <c r="T56">
        <v>0.24</v>
      </c>
      <c r="U56">
        <v>0.45</v>
      </c>
      <c r="V56">
        <v>0.73</v>
      </c>
      <c r="W56">
        <v>0.4</v>
      </c>
    </row>
    <row r="57" spans="1:23" x14ac:dyDescent="0.25">
      <c r="A57" s="5" t="s">
        <v>134</v>
      </c>
      <c r="B57" s="5" t="s">
        <v>135</v>
      </c>
      <c r="C57">
        <v>2.23</v>
      </c>
      <c r="D57">
        <v>2.1800000000000002</v>
      </c>
      <c r="E57">
        <v>2.98</v>
      </c>
      <c r="F57">
        <v>1.97</v>
      </c>
      <c r="G57">
        <v>1.89</v>
      </c>
      <c r="H57">
        <v>1.53</v>
      </c>
      <c r="I57">
        <v>1.93</v>
      </c>
      <c r="J57">
        <v>1.28</v>
      </c>
      <c r="K57">
        <v>0.84</v>
      </c>
      <c r="L57">
        <v>1.0900000000000001</v>
      </c>
      <c r="M57">
        <v>0.83</v>
      </c>
      <c r="N57">
        <v>0.96</v>
      </c>
      <c r="O57">
        <v>1.25</v>
      </c>
      <c r="P57">
        <v>1.41</v>
      </c>
      <c r="Q57">
        <v>1.46</v>
      </c>
      <c r="R57">
        <v>1.2</v>
      </c>
      <c r="S57">
        <v>1.08</v>
      </c>
      <c r="T57">
        <v>0.87</v>
      </c>
      <c r="U57">
        <v>1.86</v>
      </c>
      <c r="V57">
        <v>2.5499999999999998</v>
      </c>
      <c r="W57">
        <v>1.44</v>
      </c>
    </row>
    <row r="58" spans="1:23" x14ac:dyDescent="0.25">
      <c r="A58" s="5" t="s">
        <v>136</v>
      </c>
      <c r="B58" s="5" t="s">
        <v>137</v>
      </c>
      <c r="C58">
        <v>13.39</v>
      </c>
      <c r="D58">
        <v>9.6199999999999992</v>
      </c>
      <c r="E58">
        <v>16.37</v>
      </c>
      <c r="F58">
        <v>9.39</v>
      </c>
      <c r="G58">
        <v>9.68</v>
      </c>
      <c r="H58">
        <v>12.81</v>
      </c>
      <c r="I58">
        <v>11.66</v>
      </c>
      <c r="J58">
        <v>6.34</v>
      </c>
      <c r="K58">
        <v>3.98</v>
      </c>
      <c r="L58">
        <v>7.02</v>
      </c>
      <c r="M58">
        <v>3.71</v>
      </c>
      <c r="N58">
        <v>5.59</v>
      </c>
      <c r="O58">
        <v>4.4000000000000004</v>
      </c>
      <c r="P58">
        <v>6.66</v>
      </c>
      <c r="Q58">
        <v>12.47</v>
      </c>
      <c r="R58">
        <v>4</v>
      </c>
      <c r="S58">
        <v>8.2100000000000009</v>
      </c>
      <c r="T58">
        <v>-12.94</v>
      </c>
      <c r="U58">
        <v>28.41</v>
      </c>
      <c r="V58">
        <v>8.89</v>
      </c>
      <c r="W58">
        <v>5.31</v>
      </c>
    </row>
    <row r="59" spans="1:23" x14ac:dyDescent="0.25">
      <c r="A59" s="5" t="s">
        <v>138</v>
      </c>
      <c r="B59" s="5" t="s">
        <v>139</v>
      </c>
      <c r="C59">
        <v>1.37</v>
      </c>
      <c r="D59">
        <v>1.54</v>
      </c>
      <c r="E59">
        <v>1.0900000000000001</v>
      </c>
      <c r="F59">
        <v>1.52</v>
      </c>
      <c r="G59">
        <v>1.53</v>
      </c>
      <c r="H59">
        <v>1.93</v>
      </c>
      <c r="I59">
        <v>1.62</v>
      </c>
      <c r="J59">
        <v>2.44</v>
      </c>
      <c r="K59">
        <v>3.29</v>
      </c>
      <c r="L59" t="s">
        <v>67</v>
      </c>
      <c r="M59" t="s">
        <v>67</v>
      </c>
      <c r="N59" t="s">
        <v>67</v>
      </c>
      <c r="O59" t="s">
        <v>67</v>
      </c>
      <c r="P59" t="s">
        <v>67</v>
      </c>
      <c r="Q59" t="s">
        <v>67</v>
      </c>
      <c r="R59" t="s">
        <v>67</v>
      </c>
      <c r="S59" t="s">
        <v>67</v>
      </c>
      <c r="T59">
        <v>3.8</v>
      </c>
      <c r="U59">
        <v>3.18</v>
      </c>
      <c r="V59">
        <v>2.2400000000000002</v>
      </c>
      <c r="W59">
        <v>3.29</v>
      </c>
    </row>
    <row r="60" spans="1:23" x14ac:dyDescent="0.25">
      <c r="A60" s="5" t="s">
        <v>140</v>
      </c>
      <c r="B60" s="5" t="s">
        <v>141</v>
      </c>
      <c r="C60">
        <v>4.5999999999999996</v>
      </c>
      <c r="D60">
        <v>6.7</v>
      </c>
      <c r="E60">
        <v>4.5999999999999996</v>
      </c>
      <c r="F60">
        <v>6.1</v>
      </c>
      <c r="G60">
        <v>6</v>
      </c>
      <c r="H60">
        <v>7</v>
      </c>
      <c r="I60">
        <v>6.6</v>
      </c>
      <c r="J60">
        <v>11.9</v>
      </c>
      <c r="K60">
        <v>13.2</v>
      </c>
      <c r="L60">
        <v>12.1</v>
      </c>
      <c r="M60">
        <v>-19.2</v>
      </c>
      <c r="N60">
        <v>4.5999999999999996</v>
      </c>
      <c r="O60">
        <v>-2.6</v>
      </c>
      <c r="P60">
        <v>2.9</v>
      </c>
      <c r="Q60">
        <v>-18.899999999999999</v>
      </c>
      <c r="R60">
        <v>3.4</v>
      </c>
      <c r="S60">
        <v>-6.1</v>
      </c>
      <c r="T60">
        <v>10.7</v>
      </c>
      <c r="U60">
        <v>9.9</v>
      </c>
      <c r="V60">
        <v>6.8</v>
      </c>
      <c r="W60" t="s">
        <v>67</v>
      </c>
    </row>
    <row r="61" spans="1:23" x14ac:dyDescent="0.25">
      <c r="A61" s="5" t="s">
        <v>142</v>
      </c>
      <c r="B61" s="5" t="s">
        <v>143</v>
      </c>
      <c r="C61">
        <v>10.33</v>
      </c>
      <c r="D61">
        <v>14.65</v>
      </c>
      <c r="E61">
        <v>13.68</v>
      </c>
      <c r="F61">
        <v>12.05</v>
      </c>
      <c r="G61">
        <v>11.4</v>
      </c>
      <c r="H61">
        <v>10.79</v>
      </c>
      <c r="I61">
        <v>12.86</v>
      </c>
      <c r="J61">
        <v>15.2</v>
      </c>
      <c r="K61">
        <v>10.97</v>
      </c>
      <c r="L61">
        <v>12.96</v>
      </c>
      <c r="M61">
        <v>-15.79</v>
      </c>
      <c r="N61">
        <v>4.03</v>
      </c>
      <c r="O61">
        <v>-2.92</v>
      </c>
      <c r="P61">
        <v>3.91</v>
      </c>
      <c r="Q61">
        <v>-23.83</v>
      </c>
      <c r="R61">
        <v>3.47</v>
      </c>
      <c r="S61">
        <v>-6.5</v>
      </c>
      <c r="T61">
        <v>9.36</v>
      </c>
      <c r="U61">
        <v>18.100000000000001</v>
      </c>
      <c r="V61">
        <v>18.7</v>
      </c>
      <c r="W61">
        <v>8.2899999999999991</v>
      </c>
    </row>
    <row r="62" spans="1:23" x14ac:dyDescent="0.25">
      <c r="A62" s="5" t="s">
        <v>144</v>
      </c>
      <c r="B62" s="5" t="s">
        <v>145</v>
      </c>
      <c r="C62">
        <v>7.92</v>
      </c>
      <c r="D62">
        <v>10.5</v>
      </c>
      <c r="E62">
        <v>9.69</v>
      </c>
      <c r="F62">
        <v>8.3800000000000008</v>
      </c>
      <c r="G62">
        <v>7.42</v>
      </c>
      <c r="H62">
        <v>7.07</v>
      </c>
      <c r="I62">
        <v>7.87</v>
      </c>
      <c r="J62">
        <v>8.58</v>
      </c>
      <c r="K62">
        <v>6.28</v>
      </c>
      <c r="L62">
        <v>7.17</v>
      </c>
      <c r="M62">
        <v>-8</v>
      </c>
      <c r="N62">
        <v>2.15</v>
      </c>
      <c r="O62">
        <v>-1.57</v>
      </c>
      <c r="P62">
        <v>1.17</v>
      </c>
      <c r="Q62">
        <v>-3.91</v>
      </c>
      <c r="R62">
        <v>0.51</v>
      </c>
      <c r="S62">
        <v>-1.3</v>
      </c>
      <c r="T62">
        <v>2.54</v>
      </c>
      <c r="U62">
        <v>4.41</v>
      </c>
      <c r="V62">
        <v>5.51</v>
      </c>
      <c r="W62">
        <v>2.39</v>
      </c>
    </row>
    <row r="63" spans="1:23" x14ac:dyDescent="0.25">
      <c r="A63" s="5" t="s">
        <v>146</v>
      </c>
      <c r="B63" s="5" t="s">
        <v>147</v>
      </c>
      <c r="C63">
        <v>7.09</v>
      </c>
      <c r="D63">
        <v>9.61</v>
      </c>
      <c r="E63">
        <v>8.85</v>
      </c>
      <c r="F63">
        <v>8.2799999999999994</v>
      </c>
      <c r="G63">
        <v>7.85</v>
      </c>
      <c r="H63">
        <v>6.4</v>
      </c>
      <c r="I63">
        <v>7.8</v>
      </c>
      <c r="J63">
        <v>8.69</v>
      </c>
      <c r="K63">
        <v>7.42</v>
      </c>
      <c r="L63">
        <v>5.82</v>
      </c>
      <c r="M63">
        <v>-6.24</v>
      </c>
      <c r="N63">
        <v>1.71</v>
      </c>
      <c r="O63">
        <v>-1.18</v>
      </c>
      <c r="P63">
        <v>1.34</v>
      </c>
      <c r="Q63">
        <v>-4.97</v>
      </c>
      <c r="R63">
        <v>0.82</v>
      </c>
      <c r="S63">
        <v>-1.79</v>
      </c>
      <c r="T63">
        <v>3.21</v>
      </c>
      <c r="U63">
        <v>7.47</v>
      </c>
      <c r="V63">
        <v>8.26</v>
      </c>
      <c r="W63">
        <v>3.42</v>
      </c>
    </row>
    <row r="64" spans="1:23" x14ac:dyDescent="0.25">
      <c r="A64" s="5" t="s">
        <v>148</v>
      </c>
      <c r="B64" s="5" t="s">
        <v>148</v>
      </c>
      <c r="C64">
        <v>6.25</v>
      </c>
      <c r="D64">
        <v>8.89</v>
      </c>
      <c r="E64">
        <v>8.15</v>
      </c>
      <c r="F64">
        <v>7.06</v>
      </c>
      <c r="G64">
        <v>6.45</v>
      </c>
      <c r="H64">
        <v>5.4</v>
      </c>
      <c r="I64">
        <v>6.82</v>
      </c>
      <c r="J64">
        <v>7.5</v>
      </c>
      <c r="K64">
        <v>5.3</v>
      </c>
      <c r="L64">
        <v>5.82</v>
      </c>
      <c r="M64">
        <v>-6.24</v>
      </c>
      <c r="N64">
        <v>1.71</v>
      </c>
      <c r="O64">
        <v>-1.18</v>
      </c>
      <c r="P64">
        <v>1.34</v>
      </c>
      <c r="Q64">
        <v>-4.97</v>
      </c>
      <c r="R64">
        <v>0.82</v>
      </c>
      <c r="S64">
        <v>-1.79</v>
      </c>
      <c r="T64">
        <v>3.21</v>
      </c>
      <c r="U64">
        <v>7.47</v>
      </c>
      <c r="V64">
        <v>8.26</v>
      </c>
      <c r="W64">
        <v>3.42</v>
      </c>
    </row>
    <row r="65" spans="1:23" x14ac:dyDescent="0.25">
      <c r="A65" s="5" t="s">
        <v>149</v>
      </c>
      <c r="B65" s="5" t="s">
        <v>150</v>
      </c>
      <c r="C65">
        <v>48.75</v>
      </c>
      <c r="D65">
        <v>50.12</v>
      </c>
      <c r="E65">
        <v>57.69</v>
      </c>
      <c r="F65">
        <v>54.26</v>
      </c>
      <c r="G65">
        <v>50.22</v>
      </c>
      <c r="H65">
        <v>49.53</v>
      </c>
      <c r="I65">
        <v>52.37</v>
      </c>
      <c r="J65">
        <v>50.15</v>
      </c>
      <c r="K65">
        <v>51.41</v>
      </c>
      <c r="L65">
        <v>50.6</v>
      </c>
      <c r="M65">
        <v>44.51</v>
      </c>
      <c r="N65">
        <v>45.39</v>
      </c>
      <c r="O65">
        <v>44.4</v>
      </c>
      <c r="P65">
        <v>52.27</v>
      </c>
      <c r="Q65">
        <v>18.54</v>
      </c>
      <c r="R65">
        <v>59.09</v>
      </c>
      <c r="S65">
        <v>65.540000000000006</v>
      </c>
      <c r="T65">
        <v>71.069999999999993</v>
      </c>
      <c r="U65">
        <v>70.45</v>
      </c>
      <c r="V65">
        <v>73.67</v>
      </c>
      <c r="W65">
        <v>70.53</v>
      </c>
    </row>
    <row r="66" spans="1:23" x14ac:dyDescent="0.25">
      <c r="A66" s="5" t="s">
        <v>151</v>
      </c>
      <c r="B66" s="5" t="s">
        <v>152</v>
      </c>
      <c r="C66">
        <v>60.5</v>
      </c>
      <c r="D66">
        <v>60.66</v>
      </c>
      <c r="E66">
        <v>59.6</v>
      </c>
      <c r="F66">
        <v>58.59</v>
      </c>
      <c r="G66">
        <v>56.57</v>
      </c>
      <c r="H66">
        <v>50.1</v>
      </c>
      <c r="I66">
        <v>53.02</v>
      </c>
      <c r="J66">
        <v>49.33</v>
      </c>
      <c r="K66">
        <v>48.26</v>
      </c>
      <c r="L66">
        <v>44.92</v>
      </c>
      <c r="M66">
        <v>39.53</v>
      </c>
      <c r="N66">
        <v>42.49</v>
      </c>
      <c r="O66">
        <v>40.28</v>
      </c>
      <c r="P66">
        <v>34.270000000000003</v>
      </c>
      <c r="Q66">
        <v>20.84</v>
      </c>
      <c r="R66">
        <v>23.73</v>
      </c>
      <c r="S66">
        <v>27.48</v>
      </c>
      <c r="T66">
        <v>34.25</v>
      </c>
      <c r="U66">
        <v>41.27</v>
      </c>
      <c r="V66">
        <v>44.17</v>
      </c>
      <c r="W66">
        <v>41.31</v>
      </c>
    </row>
    <row r="67" spans="1:23" x14ac:dyDescent="0.25">
      <c r="A67" s="5" t="s">
        <v>153</v>
      </c>
      <c r="B67" s="5" t="s">
        <v>154</v>
      </c>
      <c r="C67">
        <v>39.5</v>
      </c>
      <c r="D67">
        <v>39.340000000000003</v>
      </c>
      <c r="E67">
        <v>40.4</v>
      </c>
      <c r="F67">
        <v>41.41</v>
      </c>
      <c r="G67">
        <v>43.43</v>
      </c>
      <c r="H67">
        <v>49.9</v>
      </c>
      <c r="I67">
        <v>46.98</v>
      </c>
      <c r="J67">
        <v>50.67</v>
      </c>
      <c r="K67">
        <v>51.74</v>
      </c>
      <c r="L67">
        <v>55.08</v>
      </c>
      <c r="M67">
        <v>60.47</v>
      </c>
      <c r="N67">
        <v>57.51</v>
      </c>
      <c r="O67">
        <v>59.72</v>
      </c>
      <c r="P67">
        <v>65.73</v>
      </c>
      <c r="Q67">
        <v>79.16</v>
      </c>
      <c r="R67">
        <v>76.27</v>
      </c>
      <c r="S67">
        <v>72.52</v>
      </c>
      <c r="T67">
        <v>65.75</v>
      </c>
      <c r="U67">
        <v>58.73</v>
      </c>
      <c r="V67">
        <v>55.83</v>
      </c>
      <c r="W67">
        <v>58.69</v>
      </c>
    </row>
    <row r="68" spans="1:23" x14ac:dyDescent="0.25">
      <c r="A68" s="5" t="s">
        <v>155</v>
      </c>
      <c r="B68" s="5" t="s">
        <v>156</v>
      </c>
      <c r="C68">
        <v>65.290000000000006</v>
      </c>
      <c r="D68">
        <v>64.87</v>
      </c>
      <c r="E68">
        <v>67.790000000000006</v>
      </c>
      <c r="F68">
        <v>70.680000000000007</v>
      </c>
      <c r="G68">
        <v>76.790000000000006</v>
      </c>
      <c r="H68">
        <v>99.61</v>
      </c>
      <c r="I68">
        <v>88.61</v>
      </c>
      <c r="J68">
        <v>102.72</v>
      </c>
      <c r="K68">
        <v>107.21</v>
      </c>
      <c r="L68">
        <v>122.62</v>
      </c>
      <c r="M68">
        <v>152.96</v>
      </c>
      <c r="N68">
        <v>135.35</v>
      </c>
      <c r="O68">
        <v>148.24</v>
      </c>
      <c r="P68">
        <v>191.82</v>
      </c>
      <c r="Q68">
        <v>379.89</v>
      </c>
      <c r="R68">
        <v>321.41000000000003</v>
      </c>
      <c r="S68">
        <v>263.95</v>
      </c>
      <c r="T68">
        <v>191.96</v>
      </c>
      <c r="U68">
        <v>142.33000000000001</v>
      </c>
      <c r="V68">
        <v>126.41</v>
      </c>
      <c r="W68">
        <v>142.1</v>
      </c>
    </row>
    <row r="69" spans="1:23" x14ac:dyDescent="0.25">
      <c r="A69" s="5" t="s">
        <v>303</v>
      </c>
      <c r="B69" s="5" t="s">
        <v>304</v>
      </c>
      <c r="C69">
        <v>34.119999999999997</v>
      </c>
      <c r="D69">
        <v>35.119999999999997</v>
      </c>
      <c r="E69">
        <v>35.28</v>
      </c>
      <c r="F69">
        <v>34.729999999999997</v>
      </c>
      <c r="G69">
        <v>33.83</v>
      </c>
      <c r="H69">
        <v>34.82</v>
      </c>
      <c r="I69">
        <v>34.28</v>
      </c>
      <c r="J69">
        <v>34.770000000000003</v>
      </c>
      <c r="K69">
        <v>33.869999999999997</v>
      </c>
      <c r="L69">
        <v>30.79</v>
      </c>
      <c r="M69">
        <v>27.17</v>
      </c>
      <c r="N69">
        <v>29.53</v>
      </c>
      <c r="O69">
        <v>30.65</v>
      </c>
      <c r="P69">
        <v>19.98</v>
      </c>
      <c r="Q69">
        <v>10.02</v>
      </c>
      <c r="R69">
        <v>11.61</v>
      </c>
      <c r="S69">
        <v>9.98</v>
      </c>
      <c r="T69">
        <v>12.28</v>
      </c>
      <c r="U69">
        <v>12.31</v>
      </c>
      <c r="V69">
        <v>14.72</v>
      </c>
    </row>
    <row r="70" spans="1:23" x14ac:dyDescent="0.25">
      <c r="A70" s="5" t="s">
        <v>157</v>
      </c>
      <c r="B70" s="5" t="s">
        <v>158</v>
      </c>
      <c r="C70">
        <v>48.76</v>
      </c>
      <c r="D70">
        <v>50.12</v>
      </c>
      <c r="E70">
        <v>57.69</v>
      </c>
      <c r="F70">
        <v>54.26</v>
      </c>
      <c r="G70">
        <v>50.22</v>
      </c>
      <c r="H70">
        <v>49.53</v>
      </c>
      <c r="I70">
        <v>52.37</v>
      </c>
      <c r="J70">
        <v>50.15</v>
      </c>
      <c r="K70">
        <v>51.41</v>
      </c>
      <c r="L70">
        <v>50.6</v>
      </c>
      <c r="M70">
        <v>44.51</v>
      </c>
      <c r="N70">
        <v>45.39</v>
      </c>
      <c r="O70">
        <v>44.4</v>
      </c>
      <c r="P70">
        <v>52.27</v>
      </c>
      <c r="Q70">
        <v>18.54</v>
      </c>
      <c r="R70">
        <v>59.09</v>
      </c>
      <c r="S70">
        <v>65.52</v>
      </c>
      <c r="T70">
        <v>71.08</v>
      </c>
      <c r="U70">
        <v>70.459999999999994</v>
      </c>
      <c r="V70">
        <v>73.63</v>
      </c>
    </row>
    <row r="71" spans="1:23" x14ac:dyDescent="0.25">
      <c r="A71" s="5" t="s">
        <v>159</v>
      </c>
      <c r="B71" s="5" t="s">
        <v>160</v>
      </c>
      <c r="C71">
        <v>7.92</v>
      </c>
      <c r="D71">
        <v>10.5</v>
      </c>
      <c r="E71">
        <v>9.69</v>
      </c>
      <c r="F71">
        <v>8.3800000000000008</v>
      </c>
      <c r="G71">
        <v>7.42</v>
      </c>
      <c r="H71">
        <v>7.07</v>
      </c>
      <c r="I71">
        <v>7.87</v>
      </c>
      <c r="J71">
        <v>8.58</v>
      </c>
      <c r="K71">
        <v>6.28</v>
      </c>
      <c r="L71">
        <v>7.17</v>
      </c>
      <c r="M71">
        <v>-8</v>
      </c>
      <c r="N71">
        <v>2.15</v>
      </c>
      <c r="O71">
        <v>-1.57</v>
      </c>
      <c r="P71">
        <v>1.17</v>
      </c>
      <c r="Q71">
        <v>-3.91</v>
      </c>
      <c r="R71">
        <v>0.51</v>
      </c>
      <c r="S71">
        <v>-1.3</v>
      </c>
      <c r="T71">
        <v>2.54</v>
      </c>
      <c r="U71">
        <v>4.41</v>
      </c>
      <c r="V71">
        <v>5.51</v>
      </c>
    </row>
    <row r="72" spans="1:23" x14ac:dyDescent="0.25">
      <c r="A72" s="5" t="s">
        <v>161</v>
      </c>
      <c r="B72" s="5" t="s">
        <v>162</v>
      </c>
      <c r="C72">
        <v>10.4</v>
      </c>
      <c r="D72">
        <v>11.37</v>
      </c>
      <c r="E72">
        <v>10.4</v>
      </c>
      <c r="F72">
        <v>10</v>
      </c>
      <c r="G72">
        <v>9.1199999999999992</v>
      </c>
      <c r="H72">
        <v>8.74</v>
      </c>
      <c r="I72">
        <v>8.33</v>
      </c>
      <c r="J72">
        <v>8.58</v>
      </c>
      <c r="K72">
        <v>9.06</v>
      </c>
      <c r="L72">
        <v>11.05</v>
      </c>
      <c r="M72">
        <v>-4.16</v>
      </c>
      <c r="N72">
        <v>6.77</v>
      </c>
      <c r="O72">
        <v>6.77</v>
      </c>
      <c r="P72">
        <v>4.9000000000000004</v>
      </c>
      <c r="Q72">
        <v>-0.51</v>
      </c>
      <c r="R72">
        <v>3.21</v>
      </c>
      <c r="S72">
        <v>-0.56000000000000005</v>
      </c>
      <c r="T72">
        <v>3.1</v>
      </c>
      <c r="U72">
        <v>5.43</v>
      </c>
      <c r="V72">
        <v>4.03</v>
      </c>
    </row>
    <row r="73" spans="1:23" x14ac:dyDescent="0.25">
      <c r="A73" s="5" t="s">
        <v>163</v>
      </c>
      <c r="B73" s="5" t="s">
        <v>164</v>
      </c>
      <c r="C73">
        <v>78.97</v>
      </c>
      <c r="D73">
        <v>84.65</v>
      </c>
      <c r="E73">
        <v>84.13</v>
      </c>
      <c r="F73">
        <v>84.25</v>
      </c>
      <c r="G73">
        <v>86.92</v>
      </c>
      <c r="H73">
        <v>76.48</v>
      </c>
      <c r="I73">
        <v>86.66</v>
      </c>
      <c r="J73">
        <v>87.37</v>
      </c>
      <c r="K73">
        <v>84.36</v>
      </c>
      <c r="L73">
        <v>81.19</v>
      </c>
      <c r="M73">
        <v>78.010000000000005</v>
      </c>
      <c r="N73">
        <v>79.569999999999993</v>
      </c>
      <c r="O73">
        <v>74.819999999999993</v>
      </c>
      <c r="P73">
        <v>114.68</v>
      </c>
      <c r="Q73">
        <v>126.92</v>
      </c>
      <c r="R73">
        <v>162.25</v>
      </c>
      <c r="S73">
        <v>137.16</v>
      </c>
      <c r="T73">
        <v>126.09</v>
      </c>
      <c r="U73">
        <v>169.37</v>
      </c>
      <c r="V73">
        <v>149.86000000000001</v>
      </c>
    </row>
    <row r="74" spans="1:23" x14ac:dyDescent="0.25">
      <c r="A74" s="5" t="s">
        <v>165</v>
      </c>
      <c r="B74" s="5" t="s">
        <v>166</v>
      </c>
      <c r="C74">
        <v>51.27</v>
      </c>
      <c r="D74">
        <v>49.88</v>
      </c>
      <c r="E74">
        <v>42.31</v>
      </c>
      <c r="F74">
        <v>45.74</v>
      </c>
      <c r="G74">
        <v>49.78</v>
      </c>
      <c r="H74">
        <v>50.47</v>
      </c>
      <c r="I74">
        <v>47.63</v>
      </c>
      <c r="J74">
        <v>49.85</v>
      </c>
      <c r="K74">
        <v>48.59</v>
      </c>
      <c r="L74">
        <v>49.4</v>
      </c>
      <c r="M74">
        <v>55.49</v>
      </c>
      <c r="N74">
        <v>54.61</v>
      </c>
      <c r="O74">
        <v>55.6</v>
      </c>
      <c r="P74">
        <v>47.73</v>
      </c>
      <c r="Q74">
        <v>81.5</v>
      </c>
      <c r="R74">
        <v>40.909999999999997</v>
      </c>
      <c r="S74">
        <v>33.76</v>
      </c>
      <c r="T74">
        <v>28.74</v>
      </c>
      <c r="U74">
        <v>29.1</v>
      </c>
      <c r="V74">
        <v>25.66</v>
      </c>
    </row>
    <row r="75" spans="1:23" x14ac:dyDescent="0.25">
      <c r="A75" s="5" t="s">
        <v>167</v>
      </c>
      <c r="B75" s="5" t="s">
        <v>168</v>
      </c>
      <c r="C75">
        <v>6.25</v>
      </c>
      <c r="D75">
        <v>8.89</v>
      </c>
      <c r="E75">
        <v>8.15</v>
      </c>
      <c r="F75">
        <v>7.06</v>
      </c>
      <c r="G75">
        <v>6.45</v>
      </c>
      <c r="H75">
        <v>5.4</v>
      </c>
      <c r="I75">
        <v>6.82</v>
      </c>
      <c r="J75">
        <v>7.5</v>
      </c>
      <c r="K75">
        <v>5.3</v>
      </c>
      <c r="L75">
        <v>5.82</v>
      </c>
      <c r="M75">
        <v>-6.24</v>
      </c>
      <c r="N75">
        <v>1.71</v>
      </c>
      <c r="O75">
        <v>-1.18</v>
      </c>
      <c r="P75">
        <v>1.34</v>
      </c>
      <c r="Q75">
        <v>-4.97</v>
      </c>
      <c r="R75">
        <v>0.82</v>
      </c>
      <c r="S75">
        <v>-1.79</v>
      </c>
      <c r="T75">
        <v>3.21</v>
      </c>
      <c r="U75">
        <v>7.47</v>
      </c>
      <c r="V75">
        <v>8.26</v>
      </c>
    </row>
    <row r="76" spans="1:23" x14ac:dyDescent="0.25">
      <c r="A76" s="5" t="s">
        <v>169</v>
      </c>
      <c r="B76" s="5" t="s">
        <v>170</v>
      </c>
      <c r="C76">
        <v>10.7</v>
      </c>
      <c r="D76">
        <v>12.35</v>
      </c>
      <c r="E76">
        <v>11.24</v>
      </c>
      <c r="F76">
        <v>10.51</v>
      </c>
      <c r="G76">
        <v>10.09</v>
      </c>
      <c r="H76">
        <v>8.5500000000000007</v>
      </c>
      <c r="I76">
        <v>9.26</v>
      </c>
      <c r="J76">
        <v>9.8800000000000008</v>
      </c>
      <c r="K76">
        <v>10.41</v>
      </c>
      <c r="L76">
        <v>12.59</v>
      </c>
      <c r="M76">
        <v>-4.42</v>
      </c>
      <c r="N76">
        <v>8.7100000000000009</v>
      </c>
      <c r="O76">
        <v>7.21</v>
      </c>
      <c r="P76">
        <v>7.76</v>
      </c>
      <c r="Q76">
        <v>-0.75</v>
      </c>
      <c r="R76">
        <v>9.8699999999999992</v>
      </c>
      <c r="S76" t="s">
        <v>67</v>
      </c>
      <c r="T76" t="s">
        <v>67</v>
      </c>
      <c r="U76" t="s">
        <v>67</v>
      </c>
      <c r="V76" t="s">
        <v>67</v>
      </c>
    </row>
    <row r="77" spans="1:23" x14ac:dyDescent="0.25">
      <c r="A77" s="5" t="s">
        <v>171</v>
      </c>
      <c r="B77" s="5" t="s">
        <v>172</v>
      </c>
      <c r="C77">
        <v>117.92</v>
      </c>
      <c r="D77">
        <v>121.45</v>
      </c>
      <c r="E77">
        <v>140.83000000000001</v>
      </c>
      <c r="F77">
        <v>128.18</v>
      </c>
      <c r="G77">
        <v>113.92</v>
      </c>
      <c r="H77">
        <v>99.59</v>
      </c>
      <c r="I77">
        <v>111.25</v>
      </c>
      <c r="J77">
        <v>98.86</v>
      </c>
      <c r="K77">
        <v>99.23</v>
      </c>
      <c r="L77">
        <v>90.83</v>
      </c>
      <c r="M77">
        <v>71.09</v>
      </c>
      <c r="N77">
        <v>71.989999999999995</v>
      </c>
      <c r="O77">
        <v>66.88</v>
      </c>
      <c r="P77">
        <v>66.38</v>
      </c>
      <c r="Q77">
        <v>22.08</v>
      </c>
      <c r="R77">
        <v>52.82</v>
      </c>
      <c r="S77">
        <v>80.55</v>
      </c>
      <c r="T77">
        <v>120.07</v>
      </c>
      <c r="U77">
        <v>139.59</v>
      </c>
      <c r="V77">
        <v>168.42</v>
      </c>
    </row>
    <row r="78" spans="1:23" x14ac:dyDescent="0.25">
      <c r="A78" s="5" t="s">
        <v>173</v>
      </c>
      <c r="B78" s="5" t="s">
        <v>174</v>
      </c>
      <c r="C78">
        <v>209.65</v>
      </c>
      <c r="D78">
        <v>226.96</v>
      </c>
      <c r="E78">
        <v>260.22000000000003</v>
      </c>
      <c r="F78">
        <v>273.52999999999997</v>
      </c>
      <c r="G78">
        <v>234.83</v>
      </c>
      <c r="H78">
        <v>226.82</v>
      </c>
      <c r="I78">
        <v>238.08</v>
      </c>
      <c r="J78">
        <v>207.67</v>
      </c>
      <c r="K78">
        <v>193.29</v>
      </c>
      <c r="L78">
        <v>175.7</v>
      </c>
      <c r="M78">
        <v>167.51</v>
      </c>
      <c r="N78">
        <v>118.89</v>
      </c>
      <c r="O78">
        <v>149.13</v>
      </c>
      <c r="P78">
        <v>189.42</v>
      </c>
      <c r="Q78">
        <v>144.94999999999999</v>
      </c>
      <c r="R78">
        <v>125.28</v>
      </c>
      <c r="S78" t="s">
        <v>67</v>
      </c>
      <c r="T78" t="s">
        <v>67</v>
      </c>
      <c r="U78" t="s">
        <v>67</v>
      </c>
      <c r="V78" t="s">
        <v>67</v>
      </c>
    </row>
    <row r="79" spans="1:23" x14ac:dyDescent="0.25">
      <c r="A79" s="5" t="s">
        <v>175</v>
      </c>
      <c r="B79" s="5" t="s">
        <v>176</v>
      </c>
      <c r="C79">
        <v>766.44360000000006</v>
      </c>
      <c r="D79">
        <v>550.64879999999994</v>
      </c>
      <c r="E79">
        <v>937.01880000000006</v>
      </c>
      <c r="F79">
        <v>537.48360000000002</v>
      </c>
      <c r="G79">
        <v>554.08320000000003</v>
      </c>
      <c r="H79">
        <v>733.24440000000004</v>
      </c>
      <c r="I79">
        <v>667.41840000000002</v>
      </c>
      <c r="J79">
        <v>362.90159999999997</v>
      </c>
      <c r="K79">
        <v>227.8152</v>
      </c>
      <c r="L79">
        <v>401.54399999999998</v>
      </c>
      <c r="M79">
        <v>192.92</v>
      </c>
      <c r="N79">
        <v>290.68</v>
      </c>
      <c r="O79">
        <v>228.8</v>
      </c>
      <c r="P79">
        <v>346.32</v>
      </c>
      <c r="Q79">
        <v>648.44000000000005</v>
      </c>
      <c r="R79">
        <v>208</v>
      </c>
      <c r="S79">
        <v>400.64800000000002</v>
      </c>
      <c r="T79">
        <v>-526.65800000000002</v>
      </c>
      <c r="U79">
        <v>1156.287</v>
      </c>
      <c r="V79">
        <v>328.93</v>
      </c>
    </row>
    <row r="80" spans="1:23" x14ac:dyDescent="0.25">
      <c r="A80" s="5" t="s">
        <v>177</v>
      </c>
      <c r="B80" s="5" t="s">
        <v>178</v>
      </c>
      <c r="C80">
        <v>0</v>
      </c>
      <c r="D80">
        <v>0</v>
      </c>
      <c r="E80">
        <v>0</v>
      </c>
      <c r="F80">
        <v>0</v>
      </c>
      <c r="G80">
        <v>0</v>
      </c>
      <c r="H80">
        <v>0</v>
      </c>
      <c r="I80">
        <v>0</v>
      </c>
      <c r="J80">
        <v>0</v>
      </c>
      <c r="K80">
        <v>-3.9999999999999147E-2</v>
      </c>
      <c r="L80">
        <v>-5.2000000000000028</v>
      </c>
      <c r="M80">
        <v>0</v>
      </c>
      <c r="N80">
        <v>0</v>
      </c>
      <c r="O80">
        <v>0</v>
      </c>
      <c r="P80">
        <v>0</v>
      </c>
      <c r="Q80">
        <v>0</v>
      </c>
      <c r="R80">
        <v>-3.2000000000000028</v>
      </c>
      <c r="S80">
        <v>-8.0999999999999943</v>
      </c>
      <c r="T80">
        <v>0</v>
      </c>
      <c r="U80">
        <v>-3.7000000000000028</v>
      </c>
      <c r="V80">
        <v>0</v>
      </c>
    </row>
    <row r="81" spans="1:22" x14ac:dyDescent="0.25">
      <c r="A81" s="5" t="s">
        <v>179</v>
      </c>
      <c r="B81" s="5" t="s">
        <v>180</v>
      </c>
      <c r="C81">
        <v>2.4700000000000002</v>
      </c>
      <c r="D81">
        <v>11.58</v>
      </c>
      <c r="E81">
        <v>9.1999999999999993</v>
      </c>
      <c r="F81">
        <v>2.4500000000000002</v>
      </c>
      <c r="G81">
        <v>13.28</v>
      </c>
      <c r="H81">
        <v>-1.63</v>
      </c>
      <c r="I81">
        <v>2.56</v>
      </c>
      <c r="J81">
        <v>7.68</v>
      </c>
      <c r="K81">
        <v>6.4</v>
      </c>
      <c r="L81">
        <v>7.81</v>
      </c>
      <c r="M81">
        <v>-13.62</v>
      </c>
      <c r="N81">
        <v>5.0999999999999996</v>
      </c>
      <c r="O81">
        <v>-47.93</v>
      </c>
      <c r="P81">
        <v>-47.65</v>
      </c>
      <c r="Q81">
        <v>-24.14</v>
      </c>
      <c r="R81">
        <v>27.3</v>
      </c>
      <c r="S81">
        <v>25.05</v>
      </c>
      <c r="T81">
        <v>-20.83</v>
      </c>
      <c r="U81">
        <v>27.35</v>
      </c>
      <c r="V81">
        <v>12.61</v>
      </c>
    </row>
    <row r="82" spans="1:22" x14ac:dyDescent="0.25">
      <c r="A82" s="5" t="s">
        <v>181</v>
      </c>
      <c r="B82" s="5" t="s">
        <v>182</v>
      </c>
      <c r="C82">
        <v>7.75</v>
      </c>
      <c r="D82">
        <v>7.74</v>
      </c>
      <c r="E82">
        <v>8.31</v>
      </c>
      <c r="F82">
        <v>4.7</v>
      </c>
      <c r="G82">
        <v>4.74</v>
      </c>
      <c r="H82">
        <v>2.87</v>
      </c>
      <c r="I82">
        <v>5.55</v>
      </c>
      <c r="J82">
        <v>7.3</v>
      </c>
      <c r="K82">
        <v>0.2</v>
      </c>
      <c r="L82">
        <v>-0.24</v>
      </c>
      <c r="M82">
        <v>-18.82</v>
      </c>
      <c r="N82">
        <v>-30.16</v>
      </c>
      <c r="O82">
        <v>-39.909999999999997</v>
      </c>
      <c r="P82">
        <v>-14.83</v>
      </c>
      <c r="Q82">
        <v>9.4</v>
      </c>
      <c r="R82">
        <v>10.51</v>
      </c>
      <c r="S82">
        <v>10.52</v>
      </c>
      <c r="T82">
        <v>6.38</v>
      </c>
      <c r="U82" t="s">
        <v>67</v>
      </c>
      <c r="V82" t="s">
        <v>67</v>
      </c>
    </row>
    <row r="83" spans="1:22" x14ac:dyDescent="0.25">
      <c r="A83" s="5" t="s">
        <v>183</v>
      </c>
      <c r="B83" s="5" t="s">
        <v>184</v>
      </c>
      <c r="C83">
        <v>7.8</v>
      </c>
      <c r="D83">
        <v>6.98</v>
      </c>
      <c r="E83">
        <v>5.17</v>
      </c>
      <c r="F83">
        <v>4.87</v>
      </c>
      <c r="G83">
        <v>5.66</v>
      </c>
      <c r="H83">
        <v>4.5599999999999996</v>
      </c>
      <c r="I83">
        <v>2.17</v>
      </c>
      <c r="J83">
        <v>2.67</v>
      </c>
      <c r="K83">
        <v>-8.4499999999999993</v>
      </c>
      <c r="L83">
        <v>-19.260000000000002</v>
      </c>
      <c r="M83">
        <v>-25.65</v>
      </c>
      <c r="N83">
        <v>-17.46</v>
      </c>
      <c r="O83">
        <v>-13.47</v>
      </c>
      <c r="P83">
        <v>-8.0500000000000007</v>
      </c>
      <c r="Q83">
        <v>6.95</v>
      </c>
      <c r="R83">
        <v>14.3</v>
      </c>
      <c r="S83" t="s">
        <v>67</v>
      </c>
      <c r="T83" t="s">
        <v>67</v>
      </c>
      <c r="U83" t="s">
        <v>67</v>
      </c>
      <c r="V83" t="s">
        <v>67</v>
      </c>
    </row>
    <row r="84" spans="1:22" x14ac:dyDescent="0.25">
      <c r="A84" s="5" t="s">
        <v>185</v>
      </c>
      <c r="B84" s="5" t="s">
        <v>186</v>
      </c>
      <c r="C84">
        <v>6.18</v>
      </c>
      <c r="D84">
        <v>4.57</v>
      </c>
      <c r="E84">
        <v>3.92</v>
      </c>
      <c r="F84">
        <v>-1.79</v>
      </c>
      <c r="G84">
        <v>-6.8</v>
      </c>
      <c r="H84">
        <v>-10.54</v>
      </c>
      <c r="I84">
        <v>-7.65</v>
      </c>
      <c r="J84">
        <v>-5.4</v>
      </c>
      <c r="K84">
        <v>-8.25</v>
      </c>
      <c r="L84">
        <v>-6.16</v>
      </c>
      <c r="M84">
        <v>-5.68</v>
      </c>
      <c r="N84" t="s">
        <v>67</v>
      </c>
      <c r="O84" t="s">
        <v>67</v>
      </c>
      <c r="P84" t="s">
        <v>67</v>
      </c>
      <c r="Q84" t="s">
        <v>67</v>
      </c>
      <c r="R84" t="s">
        <v>67</v>
      </c>
      <c r="S84" t="s">
        <v>67</v>
      </c>
      <c r="T84" t="s">
        <v>67</v>
      </c>
      <c r="U84" t="s">
        <v>67</v>
      </c>
      <c r="V84" t="s">
        <v>67</v>
      </c>
    </row>
    <row r="85" spans="1:22" x14ac:dyDescent="0.25">
      <c r="A85" s="5" t="s">
        <v>187</v>
      </c>
      <c r="B85" s="5" t="s">
        <v>188</v>
      </c>
      <c r="C85">
        <v>-22.72</v>
      </c>
      <c r="D85">
        <v>20.83</v>
      </c>
      <c r="E85">
        <v>26.31</v>
      </c>
      <c r="F85">
        <v>15.73</v>
      </c>
      <c r="G85">
        <v>18.940000000000001</v>
      </c>
      <c r="H85">
        <v>-11.65</v>
      </c>
      <c r="I85">
        <v>-5.98</v>
      </c>
      <c r="J85">
        <v>47.21</v>
      </c>
      <c r="K85">
        <v>-6.83</v>
      </c>
      <c r="L85">
        <v>-196.57</v>
      </c>
      <c r="M85">
        <v>-421.19</v>
      </c>
      <c r="N85">
        <v>-243.9</v>
      </c>
      <c r="O85">
        <v>-170.09</v>
      </c>
      <c r="P85">
        <v>-115.62</v>
      </c>
      <c r="Q85">
        <v>-685.16</v>
      </c>
      <c r="R85">
        <v>-149.61000000000001</v>
      </c>
      <c r="S85">
        <v>-164.02</v>
      </c>
      <c r="T85">
        <v>-54.36</v>
      </c>
      <c r="U85">
        <v>1.96</v>
      </c>
      <c r="V85">
        <v>160.06</v>
      </c>
    </row>
    <row r="86" spans="1:22" x14ac:dyDescent="0.25">
      <c r="A86" s="5" t="s">
        <v>189</v>
      </c>
      <c r="B86" s="5" t="s">
        <v>190</v>
      </c>
      <c r="C86">
        <v>8.14</v>
      </c>
      <c r="D86">
        <v>20.96</v>
      </c>
      <c r="E86">
        <v>20.329999999999998</v>
      </c>
      <c r="F86">
        <v>7.67</v>
      </c>
      <c r="G86">
        <v>0.44</v>
      </c>
      <c r="H86">
        <v>9.86</v>
      </c>
      <c r="I86">
        <v>11.47</v>
      </c>
      <c r="J86">
        <v>-52.06</v>
      </c>
      <c r="K86">
        <v>-208.2</v>
      </c>
      <c r="L86">
        <v>-287.22000000000003</v>
      </c>
      <c r="M86">
        <v>-278.39</v>
      </c>
      <c r="N86">
        <v>-176.54</v>
      </c>
      <c r="O86">
        <v>-323.62</v>
      </c>
      <c r="P86">
        <v>-316.8</v>
      </c>
      <c r="Q86">
        <v>-332.93</v>
      </c>
      <c r="R86">
        <v>-122.66</v>
      </c>
      <c r="S86">
        <v>-72.14</v>
      </c>
      <c r="T86">
        <v>35.89</v>
      </c>
      <c r="U86" t="s">
        <v>67</v>
      </c>
      <c r="V86" t="s">
        <v>67</v>
      </c>
    </row>
    <row r="87" spans="1:22" x14ac:dyDescent="0.25">
      <c r="A87" s="5" t="s">
        <v>191</v>
      </c>
      <c r="B87" s="5" t="s">
        <v>192</v>
      </c>
      <c r="C87">
        <v>11.82</v>
      </c>
      <c r="D87">
        <v>14.03</v>
      </c>
      <c r="E87">
        <v>8.67</v>
      </c>
      <c r="F87">
        <v>12.85</v>
      </c>
      <c r="G87">
        <v>8.34</v>
      </c>
      <c r="H87">
        <v>-34.76</v>
      </c>
      <c r="I87">
        <v>-116.67</v>
      </c>
      <c r="J87">
        <v>-164.26</v>
      </c>
      <c r="K87">
        <v>-207.72</v>
      </c>
      <c r="L87">
        <v>-229.47</v>
      </c>
      <c r="M87">
        <v>-327.19</v>
      </c>
      <c r="N87">
        <v>-272.88</v>
      </c>
      <c r="O87">
        <v>-256.89999999999998</v>
      </c>
      <c r="P87">
        <v>-233.75</v>
      </c>
      <c r="Q87">
        <v>-210.24</v>
      </c>
      <c r="R87">
        <v>-41.19</v>
      </c>
      <c r="S87" t="s">
        <v>67</v>
      </c>
      <c r="T87" t="s">
        <v>67</v>
      </c>
      <c r="U87" t="s">
        <v>67</v>
      </c>
      <c r="V87" t="s">
        <v>67</v>
      </c>
    </row>
    <row r="88" spans="1:22" x14ac:dyDescent="0.25">
      <c r="A88" s="5" t="s">
        <v>193</v>
      </c>
      <c r="B88" s="5" t="s">
        <v>194</v>
      </c>
      <c r="C88">
        <v>-11.47</v>
      </c>
      <c r="D88">
        <v>-51.32</v>
      </c>
      <c r="E88">
        <v>-77.790000000000006</v>
      </c>
      <c r="F88">
        <v>-97.43</v>
      </c>
      <c r="G88">
        <v>-110.57</v>
      </c>
      <c r="H88">
        <v>-180.98</v>
      </c>
      <c r="I88">
        <v>-194.77</v>
      </c>
      <c r="J88">
        <v>-210.58</v>
      </c>
      <c r="K88">
        <v>-220.73</v>
      </c>
      <c r="L88">
        <v>-219.86</v>
      </c>
      <c r="M88">
        <v>-184.19</v>
      </c>
      <c r="N88" t="s">
        <v>67</v>
      </c>
      <c r="O88" t="s">
        <v>67</v>
      </c>
      <c r="P88" t="s">
        <v>67</v>
      </c>
      <c r="Q88" t="s">
        <v>67</v>
      </c>
      <c r="R88" t="s">
        <v>67</v>
      </c>
      <c r="S88" t="s">
        <v>67</v>
      </c>
      <c r="T88" t="s">
        <v>67</v>
      </c>
      <c r="U88" t="s">
        <v>67</v>
      </c>
      <c r="V88" t="s">
        <v>67</v>
      </c>
    </row>
    <row r="89" spans="1:22" x14ac:dyDescent="0.25">
      <c r="A89" s="5" t="s">
        <v>195</v>
      </c>
      <c r="B89" s="5" t="s">
        <v>196</v>
      </c>
      <c r="C89">
        <v>1.83</v>
      </c>
      <c r="D89">
        <v>1.06</v>
      </c>
      <c r="E89">
        <v>2.5</v>
      </c>
      <c r="F89">
        <v>1.28</v>
      </c>
      <c r="G89">
        <v>1.98</v>
      </c>
      <c r="H89">
        <v>-0.41</v>
      </c>
      <c r="I89">
        <v>-0.13</v>
      </c>
      <c r="J89">
        <v>-0.05</v>
      </c>
      <c r="K89">
        <v>-0.04</v>
      </c>
      <c r="L89">
        <v>-0.04</v>
      </c>
      <c r="M89" t="s">
        <v>67</v>
      </c>
      <c r="N89">
        <v>-0.08</v>
      </c>
      <c r="O89" t="s">
        <v>67</v>
      </c>
      <c r="P89">
        <v>-0.15</v>
      </c>
      <c r="Q89" t="s">
        <v>67</v>
      </c>
      <c r="R89">
        <v>-0.72</v>
      </c>
      <c r="S89" t="s">
        <v>67</v>
      </c>
      <c r="T89" t="s">
        <v>67</v>
      </c>
      <c r="U89" t="s">
        <v>67</v>
      </c>
      <c r="V89" t="s">
        <v>67</v>
      </c>
    </row>
    <row r="90" spans="1:22" x14ac:dyDescent="0.25">
      <c r="A90" s="5" t="s">
        <v>197</v>
      </c>
      <c r="B90" s="5" t="s">
        <v>198</v>
      </c>
      <c r="C90">
        <v>-6.32</v>
      </c>
      <c r="D90">
        <v>21.98</v>
      </c>
      <c r="E90">
        <v>13.58</v>
      </c>
      <c r="F90">
        <v>12.3</v>
      </c>
      <c r="G90">
        <v>18.22</v>
      </c>
      <c r="H90">
        <v>3.2</v>
      </c>
      <c r="I90">
        <v>-0.4</v>
      </c>
      <c r="J90">
        <v>2.0299999999999998</v>
      </c>
      <c r="K90">
        <v>-12.77</v>
      </c>
      <c r="L90">
        <v>-386.29</v>
      </c>
      <c r="M90">
        <v>-153.1</v>
      </c>
      <c r="N90">
        <v>5.0999999999999996</v>
      </c>
      <c r="O90">
        <v>-28.11</v>
      </c>
      <c r="P90">
        <v>-601.02</v>
      </c>
      <c r="Q90">
        <v>-112.08</v>
      </c>
      <c r="R90">
        <v>-830.63</v>
      </c>
      <c r="S90">
        <v>-122.61</v>
      </c>
      <c r="T90">
        <v>-54.87</v>
      </c>
      <c r="U90">
        <v>71.88</v>
      </c>
      <c r="V90">
        <v>31.06</v>
      </c>
    </row>
    <row r="91" spans="1:22" x14ac:dyDescent="0.25">
      <c r="A91" s="5" t="s">
        <v>199</v>
      </c>
      <c r="B91" s="5" t="s">
        <v>200</v>
      </c>
      <c r="C91">
        <v>9.75</v>
      </c>
      <c r="D91">
        <v>15.95</v>
      </c>
      <c r="E91">
        <v>14.7</v>
      </c>
      <c r="F91">
        <v>11.24</v>
      </c>
      <c r="G91">
        <v>7.01</v>
      </c>
      <c r="H91">
        <v>1.61</v>
      </c>
      <c r="I91">
        <v>-3.71</v>
      </c>
      <c r="J91">
        <v>-132.34</v>
      </c>
      <c r="K91">
        <v>-184.05</v>
      </c>
      <c r="L91">
        <v>-178.1</v>
      </c>
      <c r="M91">
        <v>-58.7</v>
      </c>
      <c r="N91">
        <v>-208.01</v>
      </c>
      <c r="O91">
        <v>-247.07</v>
      </c>
      <c r="P91">
        <v>-514.58000000000004</v>
      </c>
      <c r="Q91">
        <v>-355.11</v>
      </c>
      <c r="R91">
        <v>-336.04</v>
      </c>
      <c r="S91">
        <v>-35.200000000000003</v>
      </c>
      <c r="T91">
        <v>16.02</v>
      </c>
      <c r="U91" t="s">
        <v>67</v>
      </c>
      <c r="V91" t="s">
        <v>67</v>
      </c>
    </row>
    <row r="92" spans="1:22" x14ac:dyDescent="0.25">
      <c r="A92" s="5" t="s">
        <v>201</v>
      </c>
      <c r="B92" s="5" t="s">
        <v>202</v>
      </c>
      <c r="C92">
        <v>11.95</v>
      </c>
      <c r="D92">
        <v>13.86</v>
      </c>
      <c r="E92">
        <v>9.3800000000000008</v>
      </c>
      <c r="F92">
        <v>7.07</v>
      </c>
      <c r="G92">
        <v>2.06</v>
      </c>
      <c r="H92">
        <v>-78.849999999999994</v>
      </c>
      <c r="I92">
        <v>-110.11</v>
      </c>
      <c r="J92">
        <v>-109.01</v>
      </c>
      <c r="K92">
        <v>-115.03</v>
      </c>
      <c r="L92">
        <v>-232.68</v>
      </c>
      <c r="M92">
        <v>-177.84</v>
      </c>
      <c r="N92">
        <v>-313.35000000000002</v>
      </c>
      <c r="O92">
        <v>-338.89</v>
      </c>
      <c r="P92">
        <v>-344.24</v>
      </c>
      <c r="Q92">
        <v>-209.66</v>
      </c>
      <c r="R92">
        <v>-181.03</v>
      </c>
      <c r="S92" t="s">
        <v>67</v>
      </c>
      <c r="T92" t="s">
        <v>67</v>
      </c>
      <c r="U92" t="s">
        <v>67</v>
      </c>
      <c r="V92" t="s">
        <v>67</v>
      </c>
    </row>
    <row r="93" spans="1:22" x14ac:dyDescent="0.25">
      <c r="A93" s="5" t="s">
        <v>203</v>
      </c>
      <c r="B93" s="5" t="s">
        <v>204</v>
      </c>
      <c r="C93">
        <v>-33.450000000000003</v>
      </c>
      <c r="D93">
        <v>-48.12</v>
      </c>
      <c r="E93">
        <v>-49.81</v>
      </c>
      <c r="F93">
        <v>-53.98</v>
      </c>
      <c r="G93">
        <v>-115.31</v>
      </c>
      <c r="H93">
        <v>-128.34</v>
      </c>
      <c r="I93">
        <v>-211.73</v>
      </c>
      <c r="J93">
        <v>-223.95</v>
      </c>
      <c r="K93">
        <v>-229.64</v>
      </c>
      <c r="L93">
        <v>-221.17</v>
      </c>
      <c r="M93">
        <v>-179.44</v>
      </c>
      <c r="N93" t="s">
        <v>67</v>
      </c>
      <c r="O93" t="s">
        <v>67</v>
      </c>
      <c r="P93" t="s">
        <v>67</v>
      </c>
      <c r="Q93" t="s">
        <v>67</v>
      </c>
      <c r="R93" t="s">
        <v>67</v>
      </c>
      <c r="S93" t="s">
        <v>67</v>
      </c>
      <c r="T93" t="s">
        <v>67</v>
      </c>
      <c r="U93" t="s">
        <v>67</v>
      </c>
      <c r="V93" t="s">
        <v>67</v>
      </c>
    </row>
    <row r="94" spans="1:22" x14ac:dyDescent="0.25">
      <c r="A94" s="5" t="s">
        <v>205</v>
      </c>
      <c r="B94" s="5" t="s">
        <v>206</v>
      </c>
      <c r="C94">
        <v>39.19</v>
      </c>
      <c r="D94">
        <v>-41.23</v>
      </c>
      <c r="E94">
        <v>74.33</v>
      </c>
      <c r="F94">
        <v>-3</v>
      </c>
      <c r="G94">
        <v>-24.43</v>
      </c>
      <c r="H94">
        <v>9.86</v>
      </c>
      <c r="I94">
        <v>83.91</v>
      </c>
      <c r="J94">
        <v>59.3</v>
      </c>
      <c r="K94">
        <v>-43.3</v>
      </c>
      <c r="L94">
        <v>89.22</v>
      </c>
      <c r="M94">
        <v>-33.630000000000003</v>
      </c>
      <c r="N94">
        <v>27.05</v>
      </c>
      <c r="O94">
        <v>-33.93</v>
      </c>
      <c r="P94">
        <v>-46.59</v>
      </c>
      <c r="Q94">
        <v>211.75</v>
      </c>
      <c r="R94">
        <v>-51.28</v>
      </c>
      <c r="S94">
        <v>-163.44999999999999</v>
      </c>
      <c r="T94">
        <v>-145.55000000000001</v>
      </c>
      <c r="U94">
        <v>219.57</v>
      </c>
      <c r="V94">
        <v>67.42</v>
      </c>
    </row>
    <row r="95" spans="1:22" x14ac:dyDescent="0.25">
      <c r="A95" s="5" t="s">
        <v>207</v>
      </c>
      <c r="B95" s="5" t="s">
        <v>208</v>
      </c>
      <c r="C95">
        <v>24.1</v>
      </c>
      <c r="D95">
        <v>10.029999999999999</v>
      </c>
      <c r="E95">
        <v>15.63</v>
      </c>
      <c r="F95">
        <v>-5.86</v>
      </c>
      <c r="G95">
        <v>23.11</v>
      </c>
      <c r="H95">
        <v>51.02</v>
      </c>
      <c r="I95">
        <v>33.299999999999997</v>
      </c>
      <c r="J95">
        <v>35.07</v>
      </c>
      <c r="K95">
        <v>4.0999999999999996</v>
      </c>
      <c r="L95">
        <v>27.55</v>
      </c>
      <c r="M95">
        <v>-13.5</v>
      </c>
      <c r="N95">
        <v>-17.82</v>
      </c>
      <c r="O95">
        <v>43.74</v>
      </c>
      <c r="P95">
        <v>37.96</v>
      </c>
      <c r="Q95">
        <v>-0.99</v>
      </c>
      <c r="R95">
        <v>-120.09</v>
      </c>
      <c r="S95">
        <v>-29.81</v>
      </c>
      <c r="T95">
        <v>47.15</v>
      </c>
      <c r="U95" t="s">
        <v>67</v>
      </c>
      <c r="V95" t="s">
        <v>67</v>
      </c>
    </row>
    <row r="96" spans="1:22" x14ac:dyDescent="0.25">
      <c r="A96" s="5" t="s">
        <v>209</v>
      </c>
      <c r="B96" s="5" t="s">
        <v>210</v>
      </c>
      <c r="C96">
        <v>8.9700000000000006</v>
      </c>
      <c r="D96">
        <v>3.11</v>
      </c>
      <c r="E96">
        <v>28.13</v>
      </c>
      <c r="F96">
        <v>25.13</v>
      </c>
      <c r="G96">
        <v>17.07</v>
      </c>
      <c r="H96">
        <v>39.799999999999997</v>
      </c>
      <c r="I96">
        <v>31.1</v>
      </c>
      <c r="J96">
        <v>19.73</v>
      </c>
      <c r="K96">
        <v>1.08</v>
      </c>
      <c r="L96">
        <v>0.42</v>
      </c>
      <c r="M96">
        <v>24.93</v>
      </c>
      <c r="N96">
        <v>21.4</v>
      </c>
      <c r="O96">
        <v>-16.7</v>
      </c>
      <c r="P96">
        <v>-39.020000000000003</v>
      </c>
      <c r="Q96">
        <v>14.21</v>
      </c>
      <c r="R96">
        <v>-14.66</v>
      </c>
      <c r="S96" t="s">
        <v>67</v>
      </c>
      <c r="T96" t="s">
        <v>67</v>
      </c>
      <c r="U96" t="s">
        <v>67</v>
      </c>
      <c r="V96" t="s">
        <v>67</v>
      </c>
    </row>
    <row r="97" spans="1:23" x14ac:dyDescent="0.25">
      <c r="A97" s="5" t="s">
        <v>211</v>
      </c>
      <c r="B97" s="5" t="s">
        <v>212</v>
      </c>
      <c r="C97">
        <v>24.38</v>
      </c>
      <c r="D97">
        <v>17.100000000000001</v>
      </c>
      <c r="E97">
        <v>23.93</v>
      </c>
      <c r="F97">
        <v>13.11</v>
      </c>
      <c r="G97">
        <v>8.75</v>
      </c>
      <c r="H97">
        <v>32.36</v>
      </c>
      <c r="I97">
        <v>26.25</v>
      </c>
      <c r="J97">
        <v>1.51</v>
      </c>
      <c r="K97">
        <v>-18.97</v>
      </c>
      <c r="L97">
        <v>7.32</v>
      </c>
      <c r="M97">
        <v>5.14</v>
      </c>
      <c r="N97" t="s">
        <v>67</v>
      </c>
      <c r="O97" t="s">
        <v>67</v>
      </c>
      <c r="P97" t="s">
        <v>67</v>
      </c>
      <c r="Q97" t="s">
        <v>67</v>
      </c>
      <c r="R97" t="s">
        <v>67</v>
      </c>
      <c r="S97" t="s">
        <v>67</v>
      </c>
      <c r="T97" t="s">
        <v>67</v>
      </c>
      <c r="U97" t="s">
        <v>67</v>
      </c>
      <c r="V97" t="s">
        <v>67</v>
      </c>
    </row>
    <row r="98" spans="1:23" x14ac:dyDescent="0.25">
      <c r="A98" s="5" t="s">
        <v>213</v>
      </c>
      <c r="B98" s="5" t="s">
        <v>214</v>
      </c>
      <c r="C98">
        <v>276.2</v>
      </c>
      <c r="D98">
        <v>276.39999999999998</v>
      </c>
      <c r="E98">
        <v>315.8</v>
      </c>
      <c r="F98">
        <v>279.89999999999998</v>
      </c>
      <c r="G98">
        <v>221.8</v>
      </c>
      <c r="H98">
        <v>213.7</v>
      </c>
      <c r="I98">
        <v>210.3</v>
      </c>
      <c r="J98">
        <v>174.1</v>
      </c>
      <c r="K98">
        <v>159.80000000000001</v>
      </c>
      <c r="L98">
        <v>137.1</v>
      </c>
      <c r="M98">
        <v>108.9</v>
      </c>
      <c r="N98">
        <v>49.7</v>
      </c>
      <c r="O98">
        <v>102</v>
      </c>
      <c r="P98">
        <v>215.6</v>
      </c>
      <c r="Q98">
        <v>86.7</v>
      </c>
      <c r="R98">
        <v>185.4</v>
      </c>
      <c r="S98">
        <v>946.7</v>
      </c>
      <c r="T98">
        <v>893.5</v>
      </c>
      <c r="U98">
        <v>832.8</v>
      </c>
      <c r="V98">
        <v>772.4</v>
      </c>
      <c r="W98">
        <v>686.3</v>
      </c>
    </row>
  </sheetData>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L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7" customWidth="1"/>
  </cols>
  <sheetData>
    <row r="1" spans="1:12" ht="18.75" customHeight="1" x14ac:dyDescent="0.3">
      <c r="A1" s="1" t="s">
        <v>2319</v>
      </c>
      <c r="B1" s="2" t="s">
        <v>2320</v>
      </c>
      <c r="C1" s="2"/>
      <c r="D1" s="2"/>
      <c r="E1" s="2"/>
      <c r="F1" s="2" t="str">
        <f>HYPERLINK("dax-30_Stock_Data_EUR.xlsx#INDEX!A1", "Back to INDEX")</f>
        <v>Back to INDEX</v>
      </c>
      <c r="G1" s="2"/>
      <c r="H1" s="2"/>
      <c r="I1" s="2"/>
      <c r="J1" s="2"/>
      <c r="K1" s="2"/>
      <c r="L1" s="2"/>
    </row>
    <row r="2" spans="1:12" x14ac:dyDescent="0.25">
      <c r="A2" s="3"/>
      <c r="B2" s="4"/>
      <c r="C2" s="4"/>
      <c r="D2" s="4"/>
      <c r="E2" s="4"/>
      <c r="F2" s="4"/>
      <c r="G2" s="4"/>
      <c r="H2" s="4"/>
      <c r="I2" s="4"/>
      <c r="J2" s="4"/>
      <c r="K2" s="4"/>
      <c r="L2" s="4"/>
    </row>
    <row r="3" spans="1:12" x14ac:dyDescent="0.25">
      <c r="A3" s="5" t="s">
        <v>3</v>
      </c>
      <c r="C3" s="5" t="s">
        <v>4</v>
      </c>
      <c r="D3" s="5"/>
      <c r="G3" s="5" t="s">
        <v>5</v>
      </c>
      <c r="H3" s="5"/>
      <c r="J3" s="5" t="s">
        <v>6</v>
      </c>
      <c r="K3" s="5"/>
    </row>
    <row r="4" spans="1:12" x14ac:dyDescent="0.25">
      <c r="A4" s="5" t="s">
        <v>7</v>
      </c>
      <c r="B4" t="s">
        <v>307</v>
      </c>
      <c r="C4" s="5" t="s">
        <v>9</v>
      </c>
      <c r="D4" s="5"/>
      <c r="E4" t="s">
        <v>2321</v>
      </c>
      <c r="G4" t="s">
        <v>1412</v>
      </c>
      <c r="H4" t="s">
        <v>220</v>
      </c>
      <c r="J4" t="s">
        <v>2322</v>
      </c>
      <c r="L4" t="s">
        <v>2076</v>
      </c>
    </row>
    <row r="5" spans="1:12" x14ac:dyDescent="0.25">
      <c r="A5" s="5" t="s">
        <v>15</v>
      </c>
      <c r="B5" t="s">
        <v>2323</v>
      </c>
      <c r="C5" s="5" t="s">
        <v>17</v>
      </c>
      <c r="D5" s="5"/>
      <c r="E5" t="s">
        <v>2324</v>
      </c>
      <c r="G5" t="s">
        <v>1049</v>
      </c>
      <c r="H5" t="s">
        <v>12</v>
      </c>
      <c r="J5" t="s">
        <v>2325</v>
      </c>
      <c r="L5" t="s">
        <v>626</v>
      </c>
    </row>
    <row r="6" spans="1:12" x14ac:dyDescent="0.25">
      <c r="A6" s="5" t="s">
        <v>23</v>
      </c>
      <c r="B6" t="s">
        <v>2326</v>
      </c>
      <c r="C6" s="5" t="s">
        <v>25</v>
      </c>
      <c r="D6" s="5"/>
      <c r="E6" t="s">
        <v>2327</v>
      </c>
      <c r="G6" t="s">
        <v>273</v>
      </c>
      <c r="H6" t="s">
        <v>20</v>
      </c>
      <c r="J6" t="s">
        <v>2328</v>
      </c>
      <c r="L6" t="s">
        <v>2329</v>
      </c>
    </row>
    <row r="7" spans="1:12" x14ac:dyDescent="0.25">
      <c r="A7" s="5" t="s">
        <v>29</v>
      </c>
      <c r="B7" t="s">
        <v>277</v>
      </c>
      <c r="C7" s="5" t="s">
        <v>31</v>
      </c>
      <c r="D7" s="5"/>
      <c r="E7" t="s">
        <v>2330</v>
      </c>
      <c r="G7" t="s">
        <v>2331</v>
      </c>
      <c r="H7" t="s">
        <v>28</v>
      </c>
      <c r="J7" t="s">
        <v>2332</v>
      </c>
      <c r="L7" t="s">
        <v>451</v>
      </c>
    </row>
    <row r="8" spans="1:12" x14ac:dyDescent="0.25">
      <c r="A8" s="5" t="s">
        <v>35</v>
      </c>
      <c r="B8" t="s">
        <v>36</v>
      </c>
      <c r="C8" s="5" t="s">
        <v>37</v>
      </c>
      <c r="D8" s="5"/>
      <c r="E8" t="s">
        <v>2333</v>
      </c>
      <c r="G8" t="s">
        <v>33</v>
      </c>
      <c r="H8" t="s">
        <v>34</v>
      </c>
      <c r="J8" t="s">
        <v>1394</v>
      </c>
      <c r="L8" t="s">
        <v>509</v>
      </c>
    </row>
    <row r="9" spans="1:12" x14ac:dyDescent="0.25">
      <c r="A9" s="5" t="s">
        <v>41</v>
      </c>
      <c r="B9" t="s">
        <v>42</v>
      </c>
      <c r="C9" s="5" t="s">
        <v>43</v>
      </c>
      <c r="D9" s="5"/>
      <c r="E9" t="s">
        <v>2334</v>
      </c>
      <c r="G9" t="s">
        <v>239</v>
      </c>
      <c r="H9" t="s">
        <v>40</v>
      </c>
      <c r="J9" t="s">
        <v>1137</v>
      </c>
      <c r="L9" t="s">
        <v>1806</v>
      </c>
    </row>
    <row r="10" spans="1:12" x14ac:dyDescent="0.25">
      <c r="A10" s="5" t="s">
        <v>45</v>
      </c>
      <c r="B10" t="s">
        <v>775</v>
      </c>
      <c r="C10" s="5" t="s">
        <v>47</v>
      </c>
      <c r="D10" s="5"/>
      <c r="E10" t="s">
        <v>2335</v>
      </c>
      <c r="J10" t="s">
        <v>2336</v>
      </c>
      <c r="L10" t="s">
        <v>2337</v>
      </c>
    </row>
    <row r="11" spans="1:12" x14ac:dyDescent="0.25">
      <c r="A11" s="5" t="s">
        <v>49</v>
      </c>
      <c r="B11" t="s">
        <v>776</v>
      </c>
      <c r="J11" t="s">
        <v>2282</v>
      </c>
      <c r="L11" t="s">
        <v>1061</v>
      </c>
    </row>
    <row r="12" spans="1:12" x14ac:dyDescent="0.25">
      <c r="A12" s="5" t="s">
        <v>51</v>
      </c>
      <c r="B12" t="s">
        <v>67</v>
      </c>
      <c r="J12" t="s">
        <v>221</v>
      </c>
      <c r="L12" t="s">
        <v>792</v>
      </c>
    </row>
    <row r="13" spans="1:12" x14ac:dyDescent="0.25">
      <c r="A13" s="5" t="s">
        <v>53</v>
      </c>
      <c r="B13" t="s">
        <v>2338</v>
      </c>
    </row>
    <row r="14" spans="1:12" x14ac:dyDescent="0.25">
      <c r="A14" s="5" t="s">
        <v>55</v>
      </c>
      <c r="B14" t="s">
        <v>2339</v>
      </c>
    </row>
    <row r="15" spans="1:12" x14ac:dyDescent="0.25">
      <c r="A15" s="5" t="s">
        <v>57</v>
      </c>
      <c r="B15" t="s">
        <v>2340</v>
      </c>
    </row>
    <row r="16" spans="1:12" x14ac:dyDescent="0.25">
      <c r="A16" s="5" t="s">
        <v>59</v>
      </c>
      <c r="B16" t="s">
        <v>2341</v>
      </c>
    </row>
    <row r="17" spans="1:12" x14ac:dyDescent="0.25">
      <c r="A17" s="5" t="s">
        <v>61</v>
      </c>
      <c r="B17" t="s">
        <v>2342</v>
      </c>
    </row>
    <row r="18" spans="1:12" x14ac:dyDescent="0.25">
      <c r="A18" s="3"/>
      <c r="B18" s="4"/>
      <c r="C18" s="4"/>
      <c r="D18" s="4"/>
      <c r="E18" s="4"/>
      <c r="F18" s="4"/>
      <c r="G18" s="4"/>
      <c r="H18" s="4"/>
      <c r="I18" s="4"/>
      <c r="J18" s="4"/>
      <c r="K18" s="4"/>
      <c r="L18" s="4"/>
    </row>
    <row r="19" spans="1:12" x14ac:dyDescent="0.25">
      <c r="A19" s="5" t="s">
        <v>63</v>
      </c>
      <c r="B19" s="5" t="s">
        <v>64</v>
      </c>
      <c r="C19" s="5">
        <v>2019</v>
      </c>
      <c r="D19" s="5">
        <v>2018</v>
      </c>
      <c r="E19" s="5">
        <v>2017</v>
      </c>
      <c r="F19" s="5"/>
      <c r="G19" s="5"/>
      <c r="H19" s="5"/>
      <c r="I19" s="5"/>
      <c r="J19" s="5"/>
      <c r="K19" s="5"/>
      <c r="L19" s="5"/>
    </row>
    <row r="20" spans="1:12" x14ac:dyDescent="0.25">
      <c r="A20" s="5" t="s">
        <v>65</v>
      </c>
      <c r="B20" s="5" t="s">
        <v>66</v>
      </c>
      <c r="C20">
        <v>736.3</v>
      </c>
      <c r="D20">
        <v>755.4</v>
      </c>
      <c r="E20">
        <v>701.3</v>
      </c>
    </row>
    <row r="21" spans="1:12" x14ac:dyDescent="0.25">
      <c r="A21" s="5" t="s">
        <v>299</v>
      </c>
      <c r="B21" s="5" t="s">
        <v>300</v>
      </c>
      <c r="C21">
        <v>187.5</v>
      </c>
      <c r="D21">
        <v>195.3</v>
      </c>
      <c r="E21">
        <v>193.3</v>
      </c>
    </row>
    <row r="22" spans="1:12" x14ac:dyDescent="0.25">
      <c r="A22" s="5" t="s">
        <v>68</v>
      </c>
      <c r="B22" s="5" t="s">
        <v>69</v>
      </c>
      <c r="C22">
        <v>45.8</v>
      </c>
      <c r="D22">
        <v>53.2</v>
      </c>
      <c r="E22">
        <v>46.7</v>
      </c>
    </row>
    <row r="23" spans="1:12" x14ac:dyDescent="0.25">
      <c r="A23" s="5" t="s">
        <v>70</v>
      </c>
      <c r="B23" s="5" t="s">
        <v>71</v>
      </c>
      <c r="C23">
        <v>-4.2</v>
      </c>
      <c r="D23">
        <v>-9.6999999999999993</v>
      </c>
      <c r="E23">
        <v>-146.69999999999999</v>
      </c>
    </row>
    <row r="24" spans="1:12" x14ac:dyDescent="0.25">
      <c r="A24" s="5" t="s">
        <v>72</v>
      </c>
      <c r="B24" s="5" t="s">
        <v>73</v>
      </c>
      <c r="C24">
        <v>41.6</v>
      </c>
      <c r="D24">
        <v>43.5</v>
      </c>
      <c r="E24">
        <v>-100</v>
      </c>
    </row>
    <row r="25" spans="1:12" x14ac:dyDescent="0.25">
      <c r="A25" s="5" t="s">
        <v>74</v>
      </c>
      <c r="B25" s="5" t="s">
        <v>75</v>
      </c>
      <c r="C25">
        <v>8.1</v>
      </c>
      <c r="D25">
        <v>-9.9</v>
      </c>
      <c r="E25">
        <v>-37.1</v>
      </c>
    </row>
    <row r="26" spans="1:12" x14ac:dyDescent="0.25">
      <c r="A26" s="5" t="s">
        <v>76</v>
      </c>
      <c r="B26" s="5" t="s">
        <v>77</v>
      </c>
      <c r="C26">
        <v>33.5</v>
      </c>
      <c r="D26">
        <v>53.5</v>
      </c>
      <c r="E26">
        <v>-62.8</v>
      </c>
    </row>
    <row r="27" spans="1:12" x14ac:dyDescent="0.25">
      <c r="A27" s="5" t="s">
        <v>80</v>
      </c>
      <c r="B27" s="5" t="s">
        <v>81</v>
      </c>
      <c r="C27">
        <v>33.5</v>
      </c>
      <c r="D27">
        <v>53.5</v>
      </c>
      <c r="E27">
        <v>-62.8</v>
      </c>
    </row>
    <row r="28" spans="1:12" x14ac:dyDescent="0.25">
      <c r="A28" s="5" t="s">
        <v>82</v>
      </c>
      <c r="B28" s="5" t="s">
        <v>83</v>
      </c>
      <c r="C28">
        <v>325.10000000000002</v>
      </c>
      <c r="D28">
        <v>310.39999999999998</v>
      </c>
      <c r="E28">
        <v>285.3</v>
      </c>
    </row>
    <row r="29" spans="1:12" x14ac:dyDescent="0.25">
      <c r="A29" s="5" t="s">
        <v>84</v>
      </c>
      <c r="B29" s="5" t="s">
        <v>85</v>
      </c>
      <c r="C29">
        <v>313.5</v>
      </c>
      <c r="D29">
        <v>309.60000000000002</v>
      </c>
      <c r="E29">
        <v>336.7</v>
      </c>
    </row>
    <row r="30" spans="1:12" x14ac:dyDescent="0.25">
      <c r="A30" s="5" t="s">
        <v>86</v>
      </c>
      <c r="B30" s="5" t="s">
        <v>87</v>
      </c>
      <c r="C30">
        <v>638.6</v>
      </c>
      <c r="D30">
        <v>620</v>
      </c>
      <c r="E30">
        <v>622</v>
      </c>
    </row>
    <row r="31" spans="1:12" x14ac:dyDescent="0.25">
      <c r="A31" s="5" t="s">
        <v>88</v>
      </c>
      <c r="B31" s="5" t="s">
        <v>89</v>
      </c>
      <c r="C31">
        <v>107.6</v>
      </c>
      <c r="D31">
        <v>127.9</v>
      </c>
      <c r="E31">
        <v>116.9</v>
      </c>
    </row>
    <row r="32" spans="1:12" x14ac:dyDescent="0.25">
      <c r="A32" s="5" t="s">
        <v>90</v>
      </c>
      <c r="B32" s="5" t="s">
        <v>91</v>
      </c>
      <c r="C32">
        <v>267.8</v>
      </c>
      <c r="D32">
        <v>240.4</v>
      </c>
      <c r="E32">
        <v>295.8</v>
      </c>
    </row>
    <row r="33" spans="1:5" x14ac:dyDescent="0.25">
      <c r="A33" s="5" t="s">
        <v>92</v>
      </c>
      <c r="B33" s="5" t="s">
        <v>93</v>
      </c>
      <c r="C33">
        <v>375.4</v>
      </c>
      <c r="D33">
        <v>368.3</v>
      </c>
      <c r="E33">
        <v>412.7</v>
      </c>
    </row>
    <row r="34" spans="1:5" x14ac:dyDescent="0.25">
      <c r="A34" s="5" t="s">
        <v>78</v>
      </c>
      <c r="B34" s="5" t="s">
        <v>79</v>
      </c>
      <c r="C34" t="s">
        <v>67</v>
      </c>
      <c r="D34" t="s">
        <v>67</v>
      </c>
      <c r="E34" t="s">
        <v>67</v>
      </c>
    </row>
    <row r="35" spans="1:5" x14ac:dyDescent="0.25">
      <c r="A35" s="5" t="s">
        <v>94</v>
      </c>
      <c r="B35" s="5" t="s">
        <v>95</v>
      </c>
      <c r="C35">
        <v>263.10000000000002</v>
      </c>
      <c r="D35">
        <v>251.6</v>
      </c>
      <c r="E35">
        <v>209.3</v>
      </c>
    </row>
    <row r="36" spans="1:5" x14ac:dyDescent="0.25">
      <c r="A36" s="5" t="s">
        <v>96</v>
      </c>
      <c r="B36" s="5" t="s">
        <v>97</v>
      </c>
      <c r="C36">
        <v>638.6</v>
      </c>
      <c r="D36">
        <v>620</v>
      </c>
      <c r="E36">
        <v>622</v>
      </c>
    </row>
    <row r="37" spans="1:5" x14ac:dyDescent="0.25">
      <c r="A37" s="5" t="s">
        <v>98</v>
      </c>
      <c r="B37" s="5" t="s">
        <v>99</v>
      </c>
      <c r="C37">
        <v>14.9</v>
      </c>
      <c r="D37">
        <v>14.9</v>
      </c>
      <c r="E37">
        <v>14.9</v>
      </c>
    </row>
    <row r="38" spans="1:5" x14ac:dyDescent="0.25">
      <c r="A38" s="5" t="s">
        <v>100</v>
      </c>
      <c r="B38" s="5" t="s">
        <v>101</v>
      </c>
      <c r="C38">
        <v>14.9</v>
      </c>
      <c r="D38">
        <v>14.9</v>
      </c>
      <c r="E38">
        <v>14.9</v>
      </c>
    </row>
    <row r="39" spans="1:5" x14ac:dyDescent="0.25">
      <c r="A39" s="5" t="s">
        <v>102</v>
      </c>
      <c r="B39" s="5" t="s">
        <v>103</v>
      </c>
      <c r="C39">
        <v>2.79</v>
      </c>
      <c r="D39">
        <v>2.92</v>
      </c>
      <c r="E39">
        <v>-6.71</v>
      </c>
    </row>
    <row r="40" spans="1:5" x14ac:dyDescent="0.25">
      <c r="A40" s="5" t="s">
        <v>104</v>
      </c>
      <c r="B40" s="5" t="s">
        <v>105</v>
      </c>
      <c r="C40">
        <v>2.25</v>
      </c>
      <c r="D40">
        <v>3.59</v>
      </c>
      <c r="E40">
        <v>-8.41</v>
      </c>
    </row>
    <row r="41" spans="1:5" x14ac:dyDescent="0.25">
      <c r="A41" s="5" t="s">
        <v>106</v>
      </c>
      <c r="B41" s="5" t="s">
        <v>107</v>
      </c>
      <c r="C41">
        <v>2.25</v>
      </c>
      <c r="D41">
        <v>3.59</v>
      </c>
      <c r="E41">
        <v>-8.41</v>
      </c>
    </row>
    <row r="42" spans="1:5" x14ac:dyDescent="0.25">
      <c r="A42" s="5" t="s">
        <v>108</v>
      </c>
      <c r="B42" s="5" t="s">
        <v>109</v>
      </c>
      <c r="C42" t="s">
        <v>67</v>
      </c>
      <c r="D42">
        <v>1.1000000000000001</v>
      </c>
      <c r="E42">
        <v>0.5</v>
      </c>
    </row>
    <row r="43" spans="1:5" x14ac:dyDescent="0.25">
      <c r="A43" s="5" t="s">
        <v>110</v>
      </c>
      <c r="B43" s="5" t="s">
        <v>111</v>
      </c>
      <c r="C43" t="s">
        <v>67</v>
      </c>
      <c r="D43">
        <v>16.399999999999999</v>
      </c>
      <c r="E43">
        <v>7.45</v>
      </c>
    </row>
    <row r="44" spans="1:5" x14ac:dyDescent="0.25">
      <c r="A44" s="5" t="s">
        <v>124</v>
      </c>
      <c r="B44" s="5" t="s">
        <v>125</v>
      </c>
      <c r="C44">
        <v>49.42</v>
      </c>
      <c r="D44">
        <v>50.7</v>
      </c>
      <c r="E44">
        <v>47.07</v>
      </c>
    </row>
    <row r="45" spans="1:5" x14ac:dyDescent="0.25">
      <c r="A45" s="5" t="s">
        <v>112</v>
      </c>
      <c r="B45" s="5" t="s">
        <v>113</v>
      </c>
      <c r="C45">
        <v>17.66</v>
      </c>
      <c r="D45">
        <v>16.89</v>
      </c>
      <c r="E45">
        <v>14.05</v>
      </c>
    </row>
    <row r="46" spans="1:5" x14ac:dyDescent="0.25">
      <c r="A46" s="5" t="s">
        <v>114</v>
      </c>
      <c r="B46" s="5" t="s">
        <v>115</v>
      </c>
      <c r="C46">
        <v>5.21</v>
      </c>
      <c r="D46">
        <v>3.9</v>
      </c>
      <c r="E46">
        <v>4.29</v>
      </c>
    </row>
    <row r="47" spans="1:5" x14ac:dyDescent="0.25">
      <c r="A47" s="5" t="s">
        <v>116</v>
      </c>
      <c r="B47" s="5" t="s">
        <v>117</v>
      </c>
      <c r="C47">
        <v>42.86</v>
      </c>
      <c r="D47">
        <v>41.61</v>
      </c>
      <c r="E47">
        <v>41.74</v>
      </c>
    </row>
    <row r="48" spans="1:5" x14ac:dyDescent="0.25">
      <c r="A48" s="5" t="s">
        <v>118</v>
      </c>
      <c r="B48" s="5" t="s">
        <v>119</v>
      </c>
      <c r="C48">
        <v>2912</v>
      </c>
      <c r="D48">
        <v>2844</v>
      </c>
      <c r="E48">
        <v>2790</v>
      </c>
    </row>
    <row r="49" spans="1:5" x14ac:dyDescent="0.25">
      <c r="A49" s="5" t="s">
        <v>120</v>
      </c>
      <c r="B49" s="5" t="s">
        <v>121</v>
      </c>
      <c r="C49">
        <v>70.900000000000006</v>
      </c>
      <c r="D49">
        <v>66.3</v>
      </c>
      <c r="E49">
        <v>57.6</v>
      </c>
    </row>
    <row r="50" spans="1:5" x14ac:dyDescent="0.25">
      <c r="A50" s="5" t="s">
        <v>122</v>
      </c>
      <c r="B50" s="5" t="s">
        <v>123</v>
      </c>
      <c r="C50">
        <v>24348</v>
      </c>
      <c r="D50">
        <v>23312</v>
      </c>
      <c r="E50">
        <v>20645</v>
      </c>
    </row>
    <row r="51" spans="1:5" x14ac:dyDescent="0.25">
      <c r="A51" s="5" t="s">
        <v>301</v>
      </c>
      <c r="B51" s="5" t="s">
        <v>302</v>
      </c>
      <c r="C51">
        <v>252866</v>
      </c>
      <c r="D51">
        <v>265617</v>
      </c>
      <c r="E51">
        <v>251365</v>
      </c>
    </row>
    <row r="52" spans="1:5" x14ac:dyDescent="0.25">
      <c r="A52" s="5" t="s">
        <v>126</v>
      </c>
      <c r="B52" s="5" t="s">
        <v>127</v>
      </c>
      <c r="C52">
        <v>64389</v>
      </c>
      <c r="D52">
        <v>68671</v>
      </c>
      <c r="E52">
        <v>69283</v>
      </c>
    </row>
    <row r="53" spans="1:5" x14ac:dyDescent="0.25">
      <c r="A53" s="5" t="s">
        <v>128</v>
      </c>
      <c r="B53" s="5" t="s">
        <v>129</v>
      </c>
      <c r="C53">
        <v>11504</v>
      </c>
      <c r="D53">
        <v>18812</v>
      </c>
      <c r="E53">
        <v>-22509</v>
      </c>
    </row>
    <row r="54" spans="1:5" x14ac:dyDescent="0.25">
      <c r="A54" s="5" t="s">
        <v>130</v>
      </c>
      <c r="B54" s="5" t="s">
        <v>131</v>
      </c>
      <c r="C54">
        <v>16.600000000000001</v>
      </c>
      <c r="D54">
        <v>7</v>
      </c>
      <c r="E54" t="s">
        <v>67</v>
      </c>
    </row>
    <row r="55" spans="1:5" x14ac:dyDescent="0.25">
      <c r="A55" s="5" t="s">
        <v>132</v>
      </c>
      <c r="B55" s="5" t="s">
        <v>133</v>
      </c>
      <c r="C55">
        <v>0.75</v>
      </c>
      <c r="D55">
        <v>0.49</v>
      </c>
      <c r="E55">
        <v>0.89</v>
      </c>
    </row>
    <row r="56" spans="1:5" x14ac:dyDescent="0.25">
      <c r="A56" s="5" t="s">
        <v>134</v>
      </c>
      <c r="B56" s="5" t="s">
        <v>135</v>
      </c>
      <c r="C56">
        <v>2.11</v>
      </c>
      <c r="D56">
        <v>1.48</v>
      </c>
      <c r="E56">
        <v>2.97</v>
      </c>
    </row>
    <row r="57" spans="1:5" x14ac:dyDescent="0.25">
      <c r="A57" s="5" t="s">
        <v>136</v>
      </c>
      <c r="B57" s="5" t="s">
        <v>137</v>
      </c>
      <c r="C57">
        <v>7.16</v>
      </c>
      <c r="D57">
        <v>6.41</v>
      </c>
      <c r="E57">
        <v>9.7200000000000006</v>
      </c>
    </row>
    <row r="58" spans="1:5" x14ac:dyDescent="0.25">
      <c r="A58" s="5" t="s">
        <v>138</v>
      </c>
      <c r="B58" s="5" t="s">
        <v>139</v>
      </c>
      <c r="C58" t="s">
        <v>67</v>
      </c>
      <c r="D58">
        <v>4.4000000000000004</v>
      </c>
      <c r="E58">
        <v>1.2</v>
      </c>
    </row>
    <row r="59" spans="1:5" x14ac:dyDescent="0.25">
      <c r="A59" s="5" t="s">
        <v>140</v>
      </c>
      <c r="B59" s="5" t="s">
        <v>141</v>
      </c>
      <c r="C59">
        <v>6</v>
      </c>
      <c r="D59">
        <v>14.4</v>
      </c>
      <c r="E59">
        <v>-20.2</v>
      </c>
    </row>
    <row r="60" spans="1:5" x14ac:dyDescent="0.25">
      <c r="A60" s="5" t="s">
        <v>142</v>
      </c>
      <c r="B60" s="5" t="s">
        <v>143</v>
      </c>
      <c r="C60">
        <v>12.73</v>
      </c>
      <c r="D60">
        <v>21.26</v>
      </c>
      <c r="E60">
        <v>-30</v>
      </c>
    </row>
    <row r="61" spans="1:5" x14ac:dyDescent="0.25">
      <c r="A61" s="5" t="s">
        <v>144</v>
      </c>
      <c r="B61" s="5" t="s">
        <v>145</v>
      </c>
      <c r="C61">
        <v>4.55</v>
      </c>
      <c r="D61">
        <v>7.08</v>
      </c>
      <c r="E61">
        <v>-8.9499999999999993</v>
      </c>
    </row>
    <row r="62" spans="1:5" x14ac:dyDescent="0.25">
      <c r="A62" s="5" t="s">
        <v>146</v>
      </c>
      <c r="B62" s="5" t="s">
        <v>147</v>
      </c>
      <c r="C62">
        <v>6.42</v>
      </c>
      <c r="D62">
        <v>10.39</v>
      </c>
      <c r="E62">
        <v>13.75</v>
      </c>
    </row>
    <row r="63" spans="1:5" x14ac:dyDescent="0.25">
      <c r="A63" s="5" t="s">
        <v>148</v>
      </c>
      <c r="B63" s="5" t="s">
        <v>148</v>
      </c>
      <c r="C63">
        <v>5.25</v>
      </c>
      <c r="D63">
        <v>8.6300000000000008</v>
      </c>
      <c r="E63">
        <v>-10.1</v>
      </c>
    </row>
    <row r="64" spans="1:5" x14ac:dyDescent="0.25">
      <c r="A64" s="5" t="s">
        <v>149</v>
      </c>
      <c r="B64" s="5" t="s">
        <v>150</v>
      </c>
      <c r="C64">
        <v>50.91</v>
      </c>
      <c r="D64">
        <v>50.06</v>
      </c>
      <c r="E64">
        <v>45.87</v>
      </c>
    </row>
    <row r="65" spans="1:5" x14ac:dyDescent="0.25">
      <c r="A65" s="5" t="s">
        <v>151</v>
      </c>
      <c r="B65" s="5" t="s">
        <v>152</v>
      </c>
      <c r="C65">
        <v>41.2</v>
      </c>
      <c r="D65">
        <v>40.58</v>
      </c>
      <c r="E65">
        <v>33.65</v>
      </c>
    </row>
    <row r="66" spans="1:5" x14ac:dyDescent="0.25">
      <c r="A66" s="5" t="s">
        <v>153</v>
      </c>
      <c r="B66" s="5" t="s">
        <v>154</v>
      </c>
      <c r="C66">
        <v>58.8</v>
      </c>
      <c r="D66">
        <v>59.42</v>
      </c>
      <c r="E66">
        <v>66.349999999999994</v>
      </c>
    </row>
    <row r="67" spans="1:5" x14ac:dyDescent="0.25">
      <c r="A67" s="5" t="s">
        <v>155</v>
      </c>
      <c r="B67" s="5" t="s">
        <v>156</v>
      </c>
      <c r="C67">
        <v>142.72</v>
      </c>
      <c r="D67">
        <v>146.41999999999999</v>
      </c>
      <c r="E67">
        <v>197.18</v>
      </c>
    </row>
    <row r="68" spans="1:5" x14ac:dyDescent="0.25">
      <c r="A68" s="5" t="s">
        <v>303</v>
      </c>
      <c r="B68" s="5" t="s">
        <v>304</v>
      </c>
      <c r="C68">
        <v>25.47</v>
      </c>
      <c r="D68">
        <v>25.85</v>
      </c>
    </row>
    <row r="69" spans="1:5" x14ac:dyDescent="0.25">
      <c r="A69" s="5" t="s">
        <v>157</v>
      </c>
      <c r="B69" s="5" t="s">
        <v>158</v>
      </c>
      <c r="C69">
        <v>50.91</v>
      </c>
      <c r="D69">
        <v>50.06</v>
      </c>
    </row>
    <row r="70" spans="1:5" x14ac:dyDescent="0.25">
      <c r="A70" s="5" t="s">
        <v>159</v>
      </c>
      <c r="B70" s="5" t="s">
        <v>160</v>
      </c>
      <c r="C70">
        <v>4.55</v>
      </c>
      <c r="D70">
        <v>7.08</v>
      </c>
    </row>
    <row r="71" spans="1:5" x14ac:dyDescent="0.25">
      <c r="A71" s="5" t="s">
        <v>161</v>
      </c>
      <c r="B71" s="5" t="s">
        <v>162</v>
      </c>
      <c r="C71">
        <v>6.22</v>
      </c>
      <c r="D71">
        <v>7.04</v>
      </c>
    </row>
    <row r="72" spans="1:5" x14ac:dyDescent="0.25">
      <c r="A72" s="5" t="s">
        <v>163</v>
      </c>
      <c r="B72" s="5" t="s">
        <v>164</v>
      </c>
      <c r="C72">
        <v>115.3</v>
      </c>
      <c r="D72">
        <v>121.84</v>
      </c>
    </row>
    <row r="73" spans="1:5" x14ac:dyDescent="0.25">
      <c r="A73" s="5" t="s">
        <v>165</v>
      </c>
      <c r="B73" s="5" t="s">
        <v>166</v>
      </c>
      <c r="C73">
        <v>49.09</v>
      </c>
      <c r="D73">
        <v>49.94</v>
      </c>
    </row>
    <row r="74" spans="1:5" x14ac:dyDescent="0.25">
      <c r="A74" s="5" t="s">
        <v>167</v>
      </c>
      <c r="B74" s="5" t="s">
        <v>168</v>
      </c>
      <c r="C74">
        <v>5.25</v>
      </c>
      <c r="D74">
        <v>8.6300000000000008</v>
      </c>
    </row>
    <row r="75" spans="1:5" x14ac:dyDescent="0.25">
      <c r="A75" s="5" t="s">
        <v>169</v>
      </c>
      <c r="B75" s="5" t="s">
        <v>170</v>
      </c>
      <c r="C75">
        <v>8.6300000000000008</v>
      </c>
      <c r="D75">
        <v>10.81</v>
      </c>
    </row>
    <row r="76" spans="1:5" x14ac:dyDescent="0.25">
      <c r="A76" s="5" t="s">
        <v>171</v>
      </c>
      <c r="B76" s="5" t="s">
        <v>172</v>
      </c>
      <c r="C76">
        <v>83.92</v>
      </c>
      <c r="D76">
        <v>81.27</v>
      </c>
    </row>
    <row r="77" spans="1:5" x14ac:dyDescent="0.25">
      <c r="A77" s="5" t="s">
        <v>173</v>
      </c>
      <c r="B77" s="5" t="s">
        <v>174</v>
      </c>
      <c r="C77">
        <v>302.14</v>
      </c>
      <c r="D77">
        <v>242.69</v>
      </c>
    </row>
    <row r="78" spans="1:5" x14ac:dyDescent="0.25">
      <c r="A78" s="5" t="s">
        <v>175</v>
      </c>
      <c r="B78" s="5" t="s">
        <v>176</v>
      </c>
      <c r="C78">
        <v>106.684</v>
      </c>
      <c r="D78">
        <v>95.509</v>
      </c>
    </row>
    <row r="79" spans="1:5" x14ac:dyDescent="0.25">
      <c r="A79" s="5" t="s">
        <v>177</v>
      </c>
      <c r="B79" s="5" t="s">
        <v>178</v>
      </c>
      <c r="C79">
        <v>0</v>
      </c>
      <c r="D79">
        <v>0</v>
      </c>
    </row>
    <row r="80" spans="1:5" x14ac:dyDescent="0.25">
      <c r="A80" s="5" t="s">
        <v>179</v>
      </c>
      <c r="B80" s="5" t="s">
        <v>180</v>
      </c>
      <c r="C80">
        <v>-2.5299999999999998</v>
      </c>
      <c r="D80">
        <v>7.71</v>
      </c>
    </row>
    <row r="81" spans="1:4" x14ac:dyDescent="0.25">
      <c r="A81" s="5" t="s">
        <v>181</v>
      </c>
      <c r="B81" s="5" t="s">
        <v>182</v>
      </c>
      <c r="C81" t="s">
        <v>67</v>
      </c>
      <c r="D81" t="s">
        <v>67</v>
      </c>
    </row>
    <row r="82" spans="1:4" x14ac:dyDescent="0.25">
      <c r="A82" s="5" t="s">
        <v>183</v>
      </c>
      <c r="B82" s="5" t="s">
        <v>184</v>
      </c>
      <c r="C82" t="s">
        <v>67</v>
      </c>
      <c r="D82" t="s">
        <v>67</v>
      </c>
    </row>
    <row r="83" spans="1:4" x14ac:dyDescent="0.25">
      <c r="A83" s="5" t="s">
        <v>185</v>
      </c>
      <c r="B83" s="5" t="s">
        <v>186</v>
      </c>
      <c r="C83" t="s">
        <v>67</v>
      </c>
      <c r="D83" t="s">
        <v>67</v>
      </c>
    </row>
    <row r="84" spans="1:4" x14ac:dyDescent="0.25">
      <c r="A84" s="5" t="s">
        <v>187</v>
      </c>
      <c r="B84" s="5" t="s">
        <v>188</v>
      </c>
      <c r="C84">
        <v>-37.380000000000003</v>
      </c>
      <c r="D84">
        <v>-185.19</v>
      </c>
    </row>
    <row r="85" spans="1:4" x14ac:dyDescent="0.25">
      <c r="A85" s="5" t="s">
        <v>189</v>
      </c>
      <c r="B85" s="5" t="s">
        <v>190</v>
      </c>
      <c r="C85" t="s">
        <v>67</v>
      </c>
      <c r="D85" t="s">
        <v>67</v>
      </c>
    </row>
    <row r="86" spans="1:4" x14ac:dyDescent="0.25">
      <c r="A86" s="5" t="s">
        <v>191</v>
      </c>
      <c r="B86" s="5" t="s">
        <v>192</v>
      </c>
      <c r="C86" t="s">
        <v>67</v>
      </c>
      <c r="D86" t="s">
        <v>67</v>
      </c>
    </row>
    <row r="87" spans="1:4" x14ac:dyDescent="0.25">
      <c r="A87" s="5" t="s">
        <v>193</v>
      </c>
      <c r="B87" s="5" t="s">
        <v>194</v>
      </c>
      <c r="C87" t="s">
        <v>67</v>
      </c>
      <c r="D87" t="s">
        <v>67</v>
      </c>
    </row>
    <row r="88" spans="1:4" x14ac:dyDescent="0.25">
      <c r="A88" s="5" t="s">
        <v>195</v>
      </c>
      <c r="B88" s="5" t="s">
        <v>196</v>
      </c>
      <c r="C88" t="s">
        <v>67</v>
      </c>
      <c r="D88" t="s">
        <v>67</v>
      </c>
    </row>
    <row r="89" spans="1:4" x14ac:dyDescent="0.25">
      <c r="A89" s="5" t="s">
        <v>197</v>
      </c>
      <c r="B89" s="5" t="s">
        <v>198</v>
      </c>
      <c r="C89">
        <v>-13.91</v>
      </c>
      <c r="D89">
        <v>13.92</v>
      </c>
    </row>
    <row r="90" spans="1:4" x14ac:dyDescent="0.25">
      <c r="A90" s="5" t="s">
        <v>199</v>
      </c>
      <c r="B90" s="5" t="s">
        <v>200</v>
      </c>
      <c r="C90" t="s">
        <v>67</v>
      </c>
      <c r="D90" t="s">
        <v>67</v>
      </c>
    </row>
    <row r="91" spans="1:4" x14ac:dyDescent="0.25">
      <c r="A91" s="5" t="s">
        <v>201</v>
      </c>
      <c r="B91" s="5" t="s">
        <v>202</v>
      </c>
      <c r="C91" t="s">
        <v>67</v>
      </c>
      <c r="D91" t="s">
        <v>67</v>
      </c>
    </row>
    <row r="92" spans="1:4" x14ac:dyDescent="0.25">
      <c r="A92" s="5" t="s">
        <v>203</v>
      </c>
      <c r="B92" s="5" t="s">
        <v>204</v>
      </c>
      <c r="C92" t="s">
        <v>67</v>
      </c>
      <c r="D92" t="s">
        <v>67</v>
      </c>
    </row>
    <row r="93" spans="1:4" x14ac:dyDescent="0.25">
      <c r="A93" s="5" t="s">
        <v>205</v>
      </c>
      <c r="B93" s="5" t="s">
        <v>206</v>
      </c>
      <c r="C93">
        <v>11.7</v>
      </c>
      <c r="D93">
        <v>-34.049999999999997</v>
      </c>
    </row>
    <row r="94" spans="1:4" x14ac:dyDescent="0.25">
      <c r="A94" s="5" t="s">
        <v>207</v>
      </c>
      <c r="B94" s="5" t="s">
        <v>208</v>
      </c>
      <c r="C94" t="s">
        <v>67</v>
      </c>
      <c r="D94" t="s">
        <v>67</v>
      </c>
    </row>
    <row r="95" spans="1:4" x14ac:dyDescent="0.25">
      <c r="A95" s="5" t="s">
        <v>209</v>
      </c>
      <c r="B95" s="5" t="s">
        <v>210</v>
      </c>
      <c r="C95" t="s">
        <v>67</v>
      </c>
      <c r="D95" t="s">
        <v>67</v>
      </c>
    </row>
    <row r="96" spans="1:4" x14ac:dyDescent="0.25">
      <c r="A96" s="5" t="s">
        <v>211</v>
      </c>
      <c r="B96" s="5" t="s">
        <v>212</v>
      </c>
      <c r="C96" t="s">
        <v>67</v>
      </c>
      <c r="D96" t="s">
        <v>67</v>
      </c>
    </row>
    <row r="97" spans="1:5" x14ac:dyDescent="0.25">
      <c r="A97" s="5" t="s">
        <v>213</v>
      </c>
      <c r="B97" s="5" t="s">
        <v>214</v>
      </c>
      <c r="C97">
        <v>217.5</v>
      </c>
      <c r="D97">
        <v>182.5</v>
      </c>
      <c r="E97">
        <v>168.4</v>
      </c>
    </row>
  </sheetData>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V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6" width="10" customWidth="1"/>
    <col min="17" max="17" width="21" customWidth="1"/>
    <col min="18" max="18" width="10" customWidth="1"/>
    <col min="19" max="19" width="20" customWidth="1"/>
    <col min="20" max="20" width="10" customWidth="1"/>
    <col min="21" max="21" width="19" customWidth="1"/>
    <col min="22" max="22" width="10" customWidth="1"/>
  </cols>
  <sheetData>
    <row r="1" spans="1:22" ht="18.75" customHeight="1" x14ac:dyDescent="0.3">
      <c r="A1" s="1" t="s">
        <v>2343</v>
      </c>
      <c r="B1" s="2" t="s">
        <v>2344</v>
      </c>
      <c r="C1" s="2"/>
      <c r="D1" s="2"/>
      <c r="E1" s="2"/>
      <c r="F1" s="2" t="str">
        <f>HYPERLINK("dax-30_Stock_Data_EUR.xlsx#INDEX!A1", "Back to INDEX")</f>
        <v>Back to INDEX</v>
      </c>
      <c r="G1" s="2"/>
      <c r="H1" s="2"/>
      <c r="I1" s="2"/>
      <c r="J1" s="2"/>
      <c r="K1" s="2"/>
      <c r="L1" s="2"/>
      <c r="M1" s="2"/>
      <c r="N1" s="2"/>
      <c r="O1" s="2"/>
      <c r="P1" s="2"/>
      <c r="Q1" s="2"/>
      <c r="R1" s="2"/>
      <c r="S1" s="2"/>
      <c r="T1" s="2"/>
      <c r="U1" s="2"/>
      <c r="V1" s="2"/>
    </row>
    <row r="2" spans="1:22" x14ac:dyDescent="0.25">
      <c r="A2" s="3"/>
      <c r="B2" s="4"/>
      <c r="C2" s="4"/>
      <c r="D2" s="4"/>
      <c r="E2" s="4"/>
      <c r="F2" s="4"/>
      <c r="G2" s="4"/>
      <c r="H2" s="4"/>
      <c r="I2" s="4"/>
      <c r="J2" s="4"/>
      <c r="K2" s="4"/>
      <c r="L2" s="4"/>
      <c r="M2" s="4"/>
      <c r="N2" s="4"/>
      <c r="O2" s="4"/>
      <c r="P2" s="4"/>
      <c r="Q2" s="4"/>
      <c r="R2" s="4"/>
      <c r="S2" s="4"/>
      <c r="T2" s="4"/>
      <c r="U2" s="4"/>
      <c r="V2" s="4"/>
    </row>
    <row r="3" spans="1:22" x14ac:dyDescent="0.25">
      <c r="A3" s="5" t="s">
        <v>3</v>
      </c>
      <c r="C3" s="5" t="s">
        <v>4</v>
      </c>
      <c r="D3" s="5"/>
      <c r="G3" s="5" t="s">
        <v>5</v>
      </c>
      <c r="H3" s="5"/>
      <c r="J3" s="5" t="s">
        <v>6</v>
      </c>
      <c r="K3" s="5"/>
    </row>
    <row r="4" spans="1:22" x14ac:dyDescent="0.25">
      <c r="A4" s="5" t="s">
        <v>7</v>
      </c>
      <c r="B4" t="s">
        <v>1971</v>
      </c>
      <c r="C4" s="5" t="s">
        <v>9</v>
      </c>
      <c r="D4" s="5"/>
      <c r="E4" t="s">
        <v>2345</v>
      </c>
      <c r="G4" t="s">
        <v>813</v>
      </c>
      <c r="H4" t="s">
        <v>507</v>
      </c>
      <c r="J4" t="s">
        <v>21</v>
      </c>
      <c r="K4" t="s">
        <v>67</v>
      </c>
    </row>
    <row r="5" spans="1:22" x14ac:dyDescent="0.25">
      <c r="A5" s="5" t="s">
        <v>15</v>
      </c>
      <c r="B5" t="s">
        <v>2346</v>
      </c>
      <c r="C5" s="5" t="s">
        <v>17</v>
      </c>
      <c r="D5" s="5"/>
      <c r="E5" t="s">
        <v>2347</v>
      </c>
      <c r="G5" t="s">
        <v>683</v>
      </c>
      <c r="H5" t="s">
        <v>20</v>
      </c>
    </row>
    <row r="6" spans="1:22" x14ac:dyDescent="0.25">
      <c r="A6" s="5" t="s">
        <v>23</v>
      </c>
      <c r="B6" t="s">
        <v>2348</v>
      </c>
      <c r="C6" s="5" t="s">
        <v>25</v>
      </c>
      <c r="D6" s="5"/>
      <c r="E6" t="s">
        <v>2349</v>
      </c>
      <c r="G6" t="s">
        <v>482</v>
      </c>
      <c r="H6" t="s">
        <v>34</v>
      </c>
    </row>
    <row r="7" spans="1:22" x14ac:dyDescent="0.25">
      <c r="A7" s="5" t="s">
        <v>29</v>
      </c>
      <c r="B7" t="s">
        <v>277</v>
      </c>
      <c r="C7" s="5" t="s">
        <v>31</v>
      </c>
      <c r="D7" s="5"/>
      <c r="E7" t="s">
        <v>2350</v>
      </c>
      <c r="G7" t="s">
        <v>39</v>
      </c>
      <c r="H7" t="s">
        <v>40</v>
      </c>
    </row>
    <row r="8" spans="1:22" x14ac:dyDescent="0.25">
      <c r="A8" s="5" t="s">
        <v>35</v>
      </c>
      <c r="B8" t="s">
        <v>36</v>
      </c>
      <c r="C8" s="5" t="s">
        <v>37</v>
      </c>
      <c r="D8" s="5"/>
      <c r="E8" t="s">
        <v>2351</v>
      </c>
    </row>
    <row r="9" spans="1:22" x14ac:dyDescent="0.25">
      <c r="A9" s="5" t="s">
        <v>41</v>
      </c>
      <c r="B9" t="s">
        <v>42</v>
      </c>
      <c r="C9" s="5" t="s">
        <v>43</v>
      </c>
      <c r="D9" s="5"/>
      <c r="E9" t="s">
        <v>2352</v>
      </c>
    </row>
    <row r="10" spans="1:22" x14ac:dyDescent="0.25">
      <c r="A10" s="5" t="s">
        <v>45</v>
      </c>
      <c r="B10" t="s">
        <v>2353</v>
      </c>
      <c r="C10" s="5" t="s">
        <v>47</v>
      </c>
      <c r="D10" s="5"/>
      <c r="E10" t="s">
        <v>2354</v>
      </c>
    </row>
    <row r="11" spans="1:22" x14ac:dyDescent="0.25">
      <c r="A11" s="5" t="s">
        <v>49</v>
      </c>
      <c r="B11" t="s">
        <v>776</v>
      </c>
    </row>
    <row r="12" spans="1:22" x14ac:dyDescent="0.25">
      <c r="A12" s="5" t="s">
        <v>51</v>
      </c>
      <c r="B12" t="s">
        <v>1347</v>
      </c>
    </row>
    <row r="13" spans="1:22" x14ac:dyDescent="0.25">
      <c r="A13" s="5" t="s">
        <v>53</v>
      </c>
      <c r="B13" t="s">
        <v>2355</v>
      </c>
    </row>
    <row r="14" spans="1:22" x14ac:dyDescent="0.25">
      <c r="A14" s="5" t="s">
        <v>55</v>
      </c>
      <c r="B14" t="s">
        <v>2356</v>
      </c>
    </row>
    <row r="15" spans="1:22" x14ac:dyDescent="0.25">
      <c r="A15" s="5" t="s">
        <v>57</v>
      </c>
      <c r="B15" t="s">
        <v>2357</v>
      </c>
    </row>
    <row r="16" spans="1:22" x14ac:dyDescent="0.25">
      <c r="A16" s="5" t="s">
        <v>59</v>
      </c>
      <c r="B16" t="s">
        <v>2358</v>
      </c>
    </row>
    <row r="17" spans="1:22" x14ac:dyDescent="0.25">
      <c r="A17" s="5" t="s">
        <v>61</v>
      </c>
      <c r="B17" t="s">
        <v>2359</v>
      </c>
    </row>
    <row r="18" spans="1:22" x14ac:dyDescent="0.25">
      <c r="A18" s="3"/>
      <c r="B18" s="4"/>
      <c r="C18" s="4"/>
      <c r="D18" s="4"/>
      <c r="E18" s="4"/>
      <c r="F18" s="4"/>
      <c r="G18" s="4"/>
      <c r="H18" s="4"/>
      <c r="I18" s="4"/>
      <c r="J18" s="4"/>
      <c r="K18" s="4"/>
      <c r="L18" s="4"/>
      <c r="M18" s="4"/>
      <c r="N18" s="4"/>
      <c r="O18" s="4"/>
      <c r="P18" s="4"/>
      <c r="Q18" s="4"/>
      <c r="R18" s="4"/>
      <c r="S18" s="4"/>
      <c r="T18" s="4"/>
      <c r="U18" s="4"/>
      <c r="V18" s="4"/>
    </row>
    <row r="19" spans="1:22"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row>
    <row r="20" spans="1:22" x14ac:dyDescent="0.25">
      <c r="A20" s="5" t="s">
        <v>65</v>
      </c>
      <c r="B20" s="5" t="s">
        <v>66</v>
      </c>
      <c r="C20">
        <v>4073</v>
      </c>
      <c r="D20">
        <v>3796</v>
      </c>
      <c r="E20">
        <v>3435</v>
      </c>
      <c r="F20">
        <v>3085</v>
      </c>
      <c r="G20">
        <v>2754</v>
      </c>
      <c r="H20">
        <v>2498</v>
      </c>
      <c r="I20">
        <v>2290</v>
      </c>
      <c r="J20">
        <v>2229</v>
      </c>
      <c r="K20">
        <v>2116</v>
      </c>
      <c r="L20">
        <v>1816</v>
      </c>
      <c r="M20">
        <v>1677</v>
      </c>
      <c r="N20">
        <v>2145</v>
      </c>
      <c r="O20">
        <v>2001</v>
      </c>
      <c r="P20">
        <v>1748</v>
      </c>
      <c r="Q20">
        <v>1645</v>
      </c>
      <c r="R20">
        <v>1531</v>
      </c>
      <c r="S20">
        <v>1471</v>
      </c>
      <c r="T20">
        <v>1476</v>
      </c>
      <c r="U20">
        <v>1551</v>
      </c>
      <c r="V20">
        <v>1515</v>
      </c>
    </row>
    <row r="21" spans="1:22" x14ac:dyDescent="0.25">
      <c r="A21" s="5" t="s">
        <v>299</v>
      </c>
      <c r="B21" s="5" t="s">
        <v>300</v>
      </c>
      <c r="C21">
        <v>1185</v>
      </c>
      <c r="D21">
        <v>1119</v>
      </c>
      <c r="E21">
        <v>1028</v>
      </c>
      <c r="F21">
        <v>952.2</v>
      </c>
      <c r="G21">
        <v>851</v>
      </c>
      <c r="H21">
        <v>777.7</v>
      </c>
      <c r="I21">
        <v>703.4</v>
      </c>
      <c r="J21">
        <v>670.9</v>
      </c>
      <c r="K21">
        <v>633.9</v>
      </c>
      <c r="L21">
        <v>536.4</v>
      </c>
      <c r="M21">
        <v>385.9</v>
      </c>
      <c r="N21">
        <v>592.6</v>
      </c>
      <c r="O21">
        <v>579.70000000000005</v>
      </c>
      <c r="P21">
        <v>518.6</v>
      </c>
      <c r="Q21">
        <v>443.3</v>
      </c>
      <c r="R21">
        <v>406.9</v>
      </c>
      <c r="S21">
        <v>388.7</v>
      </c>
      <c r="T21">
        <v>398</v>
      </c>
      <c r="U21">
        <v>436.8</v>
      </c>
      <c r="V21">
        <v>391.8</v>
      </c>
    </row>
    <row r="22" spans="1:22" x14ac:dyDescent="0.25">
      <c r="A22" s="5" t="s">
        <v>68</v>
      </c>
      <c r="B22" s="5" t="s">
        <v>69</v>
      </c>
      <c r="C22">
        <v>262.60000000000002</v>
      </c>
      <c r="D22">
        <v>275.39999999999998</v>
      </c>
      <c r="E22">
        <v>258.60000000000002</v>
      </c>
      <c r="F22">
        <v>235</v>
      </c>
      <c r="G22">
        <v>213.1</v>
      </c>
      <c r="H22">
        <v>192.7</v>
      </c>
      <c r="I22">
        <v>172.4</v>
      </c>
      <c r="J22">
        <v>144</v>
      </c>
      <c r="K22">
        <v>143.30000000000001</v>
      </c>
      <c r="L22">
        <v>94.5</v>
      </c>
      <c r="M22">
        <v>-70.3</v>
      </c>
      <c r="N22">
        <v>122.2</v>
      </c>
      <c r="O22">
        <v>136.9</v>
      </c>
      <c r="P22">
        <v>118.4</v>
      </c>
      <c r="Q22">
        <v>108.1</v>
      </c>
      <c r="R22">
        <v>82.4</v>
      </c>
      <c r="S22">
        <v>77.3</v>
      </c>
      <c r="T22">
        <v>74.099999999999994</v>
      </c>
      <c r="U22">
        <v>70.3</v>
      </c>
      <c r="V22">
        <v>53.6</v>
      </c>
    </row>
    <row r="23" spans="1:22" x14ac:dyDescent="0.25">
      <c r="A23" s="5" t="s">
        <v>70</v>
      </c>
      <c r="B23" s="5" t="s">
        <v>71</v>
      </c>
      <c r="C23">
        <v>-20.8</v>
      </c>
      <c r="D23">
        <v>-25.9</v>
      </c>
      <c r="E23">
        <v>-15.2</v>
      </c>
      <c r="F23">
        <v>-19.3</v>
      </c>
      <c r="G23">
        <v>-14.8</v>
      </c>
      <c r="H23">
        <v>-17.600000000000001</v>
      </c>
      <c r="I23">
        <v>-22.1</v>
      </c>
      <c r="J23">
        <v>10.199999999999999</v>
      </c>
      <c r="K23">
        <v>5</v>
      </c>
      <c r="L23">
        <v>1.3</v>
      </c>
      <c r="M23">
        <v>-4.2</v>
      </c>
      <c r="N23">
        <v>-0.7</v>
      </c>
      <c r="O23">
        <v>1.6</v>
      </c>
      <c r="P23">
        <v>-0.3</v>
      </c>
      <c r="Q23">
        <v>-1.3</v>
      </c>
      <c r="R23">
        <v>-3.7</v>
      </c>
      <c r="S23">
        <v>-39.4</v>
      </c>
      <c r="T23">
        <v>-1.3</v>
      </c>
      <c r="U23">
        <v>-2.9</v>
      </c>
      <c r="V23">
        <v>-6.8</v>
      </c>
    </row>
    <row r="24" spans="1:22" x14ac:dyDescent="0.25">
      <c r="A24" s="5" t="s">
        <v>72</v>
      </c>
      <c r="B24" s="5" t="s">
        <v>73</v>
      </c>
      <c r="C24">
        <v>241.8</v>
      </c>
      <c r="D24">
        <v>249.5</v>
      </c>
      <c r="E24">
        <v>243.4</v>
      </c>
      <c r="F24">
        <v>215.7</v>
      </c>
      <c r="G24">
        <v>198.3</v>
      </c>
      <c r="H24">
        <v>175.1</v>
      </c>
      <c r="I24">
        <v>150.30000000000001</v>
      </c>
      <c r="J24">
        <v>154.19999999999999</v>
      </c>
      <c r="K24">
        <v>148.30000000000001</v>
      </c>
      <c r="L24">
        <v>95.8</v>
      </c>
      <c r="M24">
        <v>-74.5</v>
      </c>
      <c r="N24">
        <v>121.5</v>
      </c>
      <c r="O24">
        <v>138.5</v>
      </c>
      <c r="P24">
        <v>118.1</v>
      </c>
      <c r="Q24">
        <v>106.8</v>
      </c>
      <c r="R24">
        <v>78.7</v>
      </c>
      <c r="S24">
        <v>37.9</v>
      </c>
      <c r="T24">
        <v>72.8</v>
      </c>
      <c r="U24">
        <v>67.400000000000006</v>
      </c>
      <c r="V24">
        <v>46.8</v>
      </c>
    </row>
    <row r="25" spans="1:22" x14ac:dyDescent="0.25">
      <c r="A25" s="5" t="s">
        <v>74</v>
      </c>
      <c r="B25" s="5" t="s">
        <v>75</v>
      </c>
      <c r="C25">
        <v>65.099999999999994</v>
      </c>
      <c r="D25">
        <v>73.7</v>
      </c>
      <c r="E25">
        <v>61.3</v>
      </c>
      <c r="F25">
        <v>61.4</v>
      </c>
      <c r="G25">
        <v>60.7</v>
      </c>
      <c r="H25">
        <v>49.3</v>
      </c>
      <c r="I25">
        <v>43.4</v>
      </c>
      <c r="J25">
        <v>43.9</v>
      </c>
      <c r="K25">
        <v>42.8</v>
      </c>
      <c r="L25">
        <v>13.5</v>
      </c>
      <c r="M25">
        <v>-19.3</v>
      </c>
      <c r="N25">
        <v>44.7</v>
      </c>
      <c r="O25">
        <v>56.9</v>
      </c>
      <c r="P25">
        <v>51.7</v>
      </c>
      <c r="Q25">
        <v>44.7</v>
      </c>
      <c r="R25">
        <v>33.1</v>
      </c>
      <c r="S25">
        <v>16.8</v>
      </c>
      <c r="T25">
        <v>19</v>
      </c>
      <c r="U25">
        <v>28.5</v>
      </c>
      <c r="V25">
        <v>15.1</v>
      </c>
    </row>
    <row r="26" spans="1:22" x14ac:dyDescent="0.25">
      <c r="A26" s="5" t="s">
        <v>76</v>
      </c>
      <c r="B26" s="5" t="s">
        <v>77</v>
      </c>
      <c r="C26">
        <v>176.8</v>
      </c>
      <c r="D26">
        <v>175.8</v>
      </c>
      <c r="E26">
        <v>182.1</v>
      </c>
      <c r="F26">
        <v>154.4</v>
      </c>
      <c r="G26">
        <v>137.6</v>
      </c>
      <c r="H26">
        <v>125.8</v>
      </c>
      <c r="I26">
        <v>106.9</v>
      </c>
      <c r="J26">
        <v>110.3</v>
      </c>
      <c r="K26">
        <v>105.4</v>
      </c>
      <c r="L26">
        <v>82.3</v>
      </c>
      <c r="M26">
        <v>-55.2</v>
      </c>
      <c r="N26">
        <v>76.7</v>
      </c>
      <c r="O26">
        <v>81.599999999999994</v>
      </c>
      <c r="P26">
        <v>66.599999999999994</v>
      </c>
      <c r="Q26">
        <v>62.1</v>
      </c>
      <c r="R26">
        <v>45.6</v>
      </c>
      <c r="S26">
        <v>21.1</v>
      </c>
      <c r="T26">
        <v>53.7</v>
      </c>
      <c r="U26">
        <v>39</v>
      </c>
      <c r="V26">
        <v>31.7</v>
      </c>
    </row>
    <row r="27" spans="1:22" x14ac:dyDescent="0.25">
      <c r="A27" s="5" t="s">
        <v>78</v>
      </c>
      <c r="B27" s="5" t="s">
        <v>79</v>
      </c>
      <c r="C27" t="s">
        <v>67</v>
      </c>
      <c r="D27" t="s">
        <v>67</v>
      </c>
      <c r="E27" t="s">
        <v>67</v>
      </c>
      <c r="F27" t="s">
        <v>67</v>
      </c>
      <c r="G27" t="s">
        <v>67</v>
      </c>
      <c r="H27" t="s">
        <v>67</v>
      </c>
      <c r="I27" t="s">
        <v>67</v>
      </c>
      <c r="J27" t="s">
        <v>67</v>
      </c>
      <c r="K27" t="s">
        <v>67</v>
      </c>
      <c r="L27" t="s">
        <v>67</v>
      </c>
      <c r="M27" t="s">
        <v>67</v>
      </c>
      <c r="N27" t="s">
        <v>67</v>
      </c>
      <c r="O27" t="s">
        <v>67</v>
      </c>
      <c r="P27" t="s">
        <v>67</v>
      </c>
      <c r="Q27" t="s">
        <v>67</v>
      </c>
      <c r="R27" t="s">
        <v>67</v>
      </c>
      <c r="S27" t="s">
        <v>67</v>
      </c>
      <c r="T27" t="s">
        <v>67</v>
      </c>
      <c r="U27" t="s">
        <v>67</v>
      </c>
      <c r="V27" t="s">
        <v>67</v>
      </c>
    </row>
    <row r="28" spans="1:22" x14ac:dyDescent="0.25">
      <c r="A28" s="5" t="s">
        <v>80</v>
      </c>
      <c r="B28" s="5" t="s">
        <v>81</v>
      </c>
      <c r="C28">
        <v>177.1</v>
      </c>
      <c r="D28">
        <v>175.8</v>
      </c>
      <c r="E28">
        <v>182.1</v>
      </c>
      <c r="F28">
        <v>154.4</v>
      </c>
      <c r="G28">
        <v>137.6</v>
      </c>
      <c r="H28">
        <v>125.8</v>
      </c>
      <c r="I28">
        <v>106.9</v>
      </c>
      <c r="J28">
        <v>110.3</v>
      </c>
      <c r="K28">
        <v>105.4</v>
      </c>
      <c r="L28">
        <v>82.3</v>
      </c>
      <c r="M28">
        <v>-55.2</v>
      </c>
      <c r="N28">
        <v>76.7</v>
      </c>
      <c r="O28">
        <v>81.599999999999994</v>
      </c>
      <c r="P28">
        <v>66.599999999999994</v>
      </c>
      <c r="Q28">
        <v>62.1</v>
      </c>
      <c r="R28">
        <v>45.6</v>
      </c>
      <c r="S28">
        <v>21.1</v>
      </c>
      <c r="T28">
        <v>53.7</v>
      </c>
      <c r="U28">
        <v>39</v>
      </c>
      <c r="V28">
        <v>31.7</v>
      </c>
    </row>
    <row r="29" spans="1:22" x14ac:dyDescent="0.25">
      <c r="A29" s="5" t="s">
        <v>82</v>
      </c>
      <c r="B29" s="5" t="s">
        <v>83</v>
      </c>
      <c r="C29">
        <v>2271</v>
      </c>
      <c r="D29">
        <v>2232</v>
      </c>
      <c r="E29">
        <v>1871</v>
      </c>
      <c r="F29">
        <v>1627</v>
      </c>
      <c r="G29">
        <v>1479</v>
      </c>
      <c r="H29">
        <v>1415</v>
      </c>
      <c r="I29">
        <v>1279</v>
      </c>
      <c r="J29">
        <v>1355</v>
      </c>
      <c r="K29">
        <v>1251</v>
      </c>
      <c r="L29">
        <v>1294</v>
      </c>
      <c r="M29">
        <v>1120</v>
      </c>
      <c r="N29">
        <v>1080</v>
      </c>
      <c r="O29">
        <v>1060</v>
      </c>
      <c r="P29">
        <v>930.2</v>
      </c>
      <c r="Q29">
        <v>883.9</v>
      </c>
      <c r="R29">
        <v>990.9</v>
      </c>
      <c r="S29">
        <v>952.1</v>
      </c>
      <c r="T29">
        <v>938.3</v>
      </c>
      <c r="U29">
        <v>888</v>
      </c>
      <c r="V29">
        <v>848.7</v>
      </c>
    </row>
    <row r="30" spans="1:22" x14ac:dyDescent="0.25">
      <c r="A30" s="5" t="s">
        <v>84</v>
      </c>
      <c r="B30" s="5" t="s">
        <v>85</v>
      </c>
      <c r="C30">
        <v>2848</v>
      </c>
      <c r="D30">
        <v>2402</v>
      </c>
      <c r="E30">
        <v>2153</v>
      </c>
      <c r="F30">
        <v>1910</v>
      </c>
      <c r="G30">
        <v>1771</v>
      </c>
      <c r="H30">
        <v>1515</v>
      </c>
      <c r="I30">
        <v>1385</v>
      </c>
      <c r="J30">
        <v>1334</v>
      </c>
      <c r="K30">
        <v>1262</v>
      </c>
      <c r="L30">
        <v>1038</v>
      </c>
      <c r="M30">
        <v>1029</v>
      </c>
      <c r="N30">
        <v>1052</v>
      </c>
      <c r="O30">
        <v>963.5</v>
      </c>
      <c r="P30">
        <v>824.5</v>
      </c>
      <c r="Q30">
        <v>752.4</v>
      </c>
      <c r="R30">
        <v>497.3</v>
      </c>
      <c r="S30">
        <v>500.8</v>
      </c>
      <c r="T30">
        <v>509</v>
      </c>
      <c r="U30">
        <v>537.70000000000005</v>
      </c>
      <c r="V30">
        <v>492</v>
      </c>
    </row>
    <row r="31" spans="1:22" x14ac:dyDescent="0.25">
      <c r="A31" s="5" t="s">
        <v>86</v>
      </c>
      <c r="B31" s="5" t="s">
        <v>87</v>
      </c>
      <c r="C31">
        <v>5231</v>
      </c>
      <c r="D31">
        <v>4746</v>
      </c>
      <c r="E31">
        <v>4130</v>
      </c>
      <c r="F31">
        <v>3643</v>
      </c>
      <c r="G31">
        <v>3349</v>
      </c>
      <c r="H31">
        <v>3040</v>
      </c>
      <c r="I31">
        <v>2751</v>
      </c>
      <c r="J31">
        <v>2757</v>
      </c>
      <c r="K31">
        <v>2580</v>
      </c>
      <c r="L31">
        <v>2394</v>
      </c>
      <c r="M31">
        <v>2207</v>
      </c>
      <c r="N31">
        <v>2179</v>
      </c>
      <c r="O31">
        <v>2073</v>
      </c>
      <c r="P31">
        <v>1813</v>
      </c>
      <c r="Q31">
        <v>1700</v>
      </c>
      <c r="R31">
        <v>1530</v>
      </c>
      <c r="S31">
        <v>1498</v>
      </c>
      <c r="T31">
        <v>1485</v>
      </c>
      <c r="U31">
        <v>1471</v>
      </c>
      <c r="V31">
        <v>1395</v>
      </c>
    </row>
    <row r="32" spans="1:22" x14ac:dyDescent="0.25">
      <c r="A32" s="5" t="s">
        <v>88</v>
      </c>
      <c r="B32" s="5" t="s">
        <v>89</v>
      </c>
      <c r="C32">
        <v>1491</v>
      </c>
      <c r="D32">
        <v>1477</v>
      </c>
      <c r="E32">
        <v>1274</v>
      </c>
      <c r="F32">
        <v>1116</v>
      </c>
      <c r="G32">
        <v>1007</v>
      </c>
      <c r="H32">
        <v>881.4</v>
      </c>
      <c r="I32">
        <v>856.6</v>
      </c>
      <c r="J32">
        <v>848.4</v>
      </c>
      <c r="K32">
        <v>822</v>
      </c>
      <c r="L32">
        <v>799.4</v>
      </c>
      <c r="M32">
        <v>655.6</v>
      </c>
      <c r="N32">
        <v>660.6</v>
      </c>
      <c r="O32">
        <v>675.5</v>
      </c>
      <c r="P32">
        <v>592.20000000000005</v>
      </c>
      <c r="Q32">
        <v>574.29999999999995</v>
      </c>
      <c r="R32" t="s">
        <v>67</v>
      </c>
      <c r="S32" t="s">
        <v>67</v>
      </c>
      <c r="T32" t="s">
        <v>67</v>
      </c>
      <c r="U32" t="s">
        <v>67</v>
      </c>
      <c r="V32" t="s">
        <v>67</v>
      </c>
    </row>
    <row r="33" spans="1:22" x14ac:dyDescent="0.25">
      <c r="A33" s="5" t="s">
        <v>90</v>
      </c>
      <c r="B33" s="5" t="s">
        <v>91</v>
      </c>
      <c r="C33">
        <v>2252</v>
      </c>
      <c r="D33">
        <v>1907</v>
      </c>
      <c r="E33">
        <v>1611</v>
      </c>
      <c r="F33">
        <v>1413</v>
      </c>
      <c r="G33">
        <v>1316</v>
      </c>
      <c r="H33">
        <v>1258</v>
      </c>
      <c r="I33">
        <v>1063</v>
      </c>
      <c r="J33">
        <v>1101</v>
      </c>
      <c r="K33">
        <v>1040</v>
      </c>
      <c r="L33">
        <v>962.2</v>
      </c>
      <c r="M33">
        <v>1005</v>
      </c>
      <c r="N33">
        <v>893.3</v>
      </c>
      <c r="O33">
        <v>843.8</v>
      </c>
      <c r="P33">
        <v>735.5</v>
      </c>
      <c r="Q33">
        <v>689.1</v>
      </c>
      <c r="R33" t="s">
        <v>67</v>
      </c>
      <c r="S33" t="s">
        <v>67</v>
      </c>
      <c r="T33" t="s">
        <v>67</v>
      </c>
      <c r="U33" t="s">
        <v>67</v>
      </c>
      <c r="V33" t="s">
        <v>67</v>
      </c>
    </row>
    <row r="34" spans="1:22" x14ac:dyDescent="0.25">
      <c r="A34" s="5" t="s">
        <v>92</v>
      </c>
      <c r="B34" s="5" t="s">
        <v>93</v>
      </c>
      <c r="C34">
        <v>3743</v>
      </c>
      <c r="D34">
        <v>3384</v>
      </c>
      <c r="E34">
        <v>2885</v>
      </c>
      <c r="F34">
        <v>2529</v>
      </c>
      <c r="G34">
        <v>2323</v>
      </c>
      <c r="H34">
        <v>2140</v>
      </c>
      <c r="I34">
        <v>1920</v>
      </c>
      <c r="J34">
        <v>1950</v>
      </c>
      <c r="K34">
        <v>1862</v>
      </c>
      <c r="L34">
        <v>1762</v>
      </c>
      <c r="M34">
        <v>1660</v>
      </c>
      <c r="N34">
        <v>1554</v>
      </c>
      <c r="O34">
        <v>1519</v>
      </c>
      <c r="P34">
        <v>1328</v>
      </c>
      <c r="Q34">
        <v>1263</v>
      </c>
      <c r="R34">
        <v>1138</v>
      </c>
      <c r="S34">
        <v>1140</v>
      </c>
      <c r="T34">
        <v>1139</v>
      </c>
      <c r="U34">
        <v>1155</v>
      </c>
      <c r="V34">
        <v>1113</v>
      </c>
    </row>
    <row r="35" spans="1:22" x14ac:dyDescent="0.25">
      <c r="A35" s="5" t="s">
        <v>78</v>
      </c>
      <c r="B35" s="5" t="s">
        <v>79</v>
      </c>
      <c r="C35">
        <v>0.7</v>
      </c>
      <c r="D35" t="s">
        <v>67</v>
      </c>
      <c r="E35" t="s">
        <v>67</v>
      </c>
      <c r="F35" t="s">
        <v>67</v>
      </c>
      <c r="G35" t="s">
        <v>67</v>
      </c>
      <c r="H35" t="s">
        <v>67</v>
      </c>
      <c r="I35" t="s">
        <v>67</v>
      </c>
      <c r="J35" t="s">
        <v>67</v>
      </c>
      <c r="K35" t="s">
        <v>67</v>
      </c>
      <c r="L35" t="s">
        <v>67</v>
      </c>
      <c r="M35" t="s">
        <v>67</v>
      </c>
      <c r="N35" t="s">
        <v>67</v>
      </c>
      <c r="O35" t="s">
        <v>67</v>
      </c>
      <c r="P35" t="s">
        <v>67</v>
      </c>
      <c r="Q35" t="s">
        <v>67</v>
      </c>
      <c r="R35" t="s">
        <v>67</v>
      </c>
      <c r="S35" t="s">
        <v>67</v>
      </c>
      <c r="T35" t="s">
        <v>67</v>
      </c>
      <c r="U35" t="s">
        <v>67</v>
      </c>
      <c r="V35" t="s">
        <v>67</v>
      </c>
    </row>
    <row r="36" spans="1:22" x14ac:dyDescent="0.25">
      <c r="A36" s="5" t="s">
        <v>94</v>
      </c>
      <c r="B36" s="5" t="s">
        <v>95</v>
      </c>
      <c r="C36">
        <v>1488</v>
      </c>
      <c r="D36">
        <v>1362</v>
      </c>
      <c r="E36">
        <v>1244</v>
      </c>
      <c r="F36">
        <v>1114</v>
      </c>
      <c r="G36">
        <v>1026</v>
      </c>
      <c r="H36">
        <v>900.3</v>
      </c>
      <c r="I36">
        <v>831.5</v>
      </c>
      <c r="J36">
        <v>806.9</v>
      </c>
      <c r="K36">
        <v>717.8</v>
      </c>
      <c r="L36">
        <v>632.6</v>
      </c>
      <c r="M36">
        <v>546.6</v>
      </c>
      <c r="N36">
        <v>625</v>
      </c>
      <c r="O36">
        <v>553.70000000000005</v>
      </c>
      <c r="P36">
        <v>484.9</v>
      </c>
      <c r="Q36">
        <v>436.7</v>
      </c>
      <c r="R36">
        <v>391.8</v>
      </c>
      <c r="S36">
        <v>358.3</v>
      </c>
      <c r="T36">
        <v>345.7</v>
      </c>
      <c r="U36">
        <v>316</v>
      </c>
      <c r="V36">
        <v>282.5</v>
      </c>
    </row>
    <row r="37" spans="1:22" x14ac:dyDescent="0.25">
      <c r="A37" s="5" t="s">
        <v>96</v>
      </c>
      <c r="B37" s="5" t="s">
        <v>97</v>
      </c>
      <c r="C37">
        <v>5231</v>
      </c>
      <c r="D37">
        <v>4746</v>
      </c>
      <c r="E37">
        <v>4130</v>
      </c>
      <c r="F37">
        <v>3643</v>
      </c>
      <c r="G37">
        <v>3349</v>
      </c>
      <c r="H37">
        <v>3040</v>
      </c>
      <c r="I37">
        <v>2751</v>
      </c>
      <c r="J37">
        <v>2757</v>
      </c>
      <c r="K37">
        <v>2580</v>
      </c>
      <c r="L37">
        <v>2394</v>
      </c>
      <c r="M37">
        <v>2207</v>
      </c>
      <c r="N37">
        <v>2179</v>
      </c>
      <c r="O37">
        <v>2073</v>
      </c>
      <c r="P37">
        <v>1813</v>
      </c>
      <c r="Q37">
        <v>1700</v>
      </c>
      <c r="R37">
        <v>1530</v>
      </c>
      <c r="S37">
        <v>1498</v>
      </c>
      <c r="T37">
        <v>1485</v>
      </c>
      <c r="U37">
        <v>1471</v>
      </c>
      <c r="V37">
        <v>1395</v>
      </c>
    </row>
    <row r="38" spans="1:22" x14ac:dyDescent="0.25">
      <c r="A38" s="5" t="s">
        <v>98</v>
      </c>
      <c r="B38" s="5" t="s">
        <v>99</v>
      </c>
      <c r="C38">
        <v>102</v>
      </c>
      <c r="D38">
        <v>102</v>
      </c>
      <c r="E38">
        <v>102</v>
      </c>
      <c r="F38">
        <v>102</v>
      </c>
      <c r="G38">
        <v>102</v>
      </c>
      <c r="H38">
        <v>102</v>
      </c>
      <c r="I38">
        <v>102</v>
      </c>
      <c r="J38">
        <v>102</v>
      </c>
      <c r="K38">
        <v>102</v>
      </c>
      <c r="L38">
        <v>102</v>
      </c>
      <c r="M38">
        <v>102</v>
      </c>
      <c r="N38">
        <v>102</v>
      </c>
      <c r="O38">
        <v>102</v>
      </c>
      <c r="P38">
        <v>102</v>
      </c>
      <c r="Q38">
        <v>102</v>
      </c>
      <c r="R38">
        <v>100.8</v>
      </c>
      <c r="S38">
        <v>100.8</v>
      </c>
      <c r="T38">
        <v>100.8</v>
      </c>
      <c r="U38">
        <v>100.8</v>
      </c>
      <c r="V38">
        <v>100.8</v>
      </c>
    </row>
    <row r="39" spans="1:22" x14ac:dyDescent="0.25">
      <c r="A39" s="5" t="s">
        <v>98</v>
      </c>
      <c r="B39" s="5" t="s">
        <v>99</v>
      </c>
      <c r="C39">
        <v>48</v>
      </c>
      <c r="D39">
        <v>48</v>
      </c>
      <c r="E39">
        <v>48</v>
      </c>
      <c r="F39">
        <v>48</v>
      </c>
      <c r="G39">
        <v>48</v>
      </c>
      <c r="H39">
        <v>48</v>
      </c>
      <c r="I39">
        <v>48</v>
      </c>
      <c r="J39">
        <v>48</v>
      </c>
      <c r="K39">
        <v>48</v>
      </c>
      <c r="L39">
        <v>48</v>
      </c>
      <c r="M39">
        <v>48</v>
      </c>
      <c r="N39">
        <v>48</v>
      </c>
      <c r="O39">
        <v>48</v>
      </c>
      <c r="P39">
        <v>48</v>
      </c>
      <c r="Q39">
        <v>48</v>
      </c>
      <c r="R39">
        <v>46.8</v>
      </c>
      <c r="S39">
        <v>46.8</v>
      </c>
      <c r="T39">
        <v>46.8</v>
      </c>
      <c r="U39">
        <v>46.8</v>
      </c>
      <c r="V39">
        <v>46.8</v>
      </c>
    </row>
    <row r="40" spans="1:22" x14ac:dyDescent="0.25">
      <c r="A40" s="5" t="s">
        <v>102</v>
      </c>
      <c r="B40" s="5" t="s">
        <v>103</v>
      </c>
      <c r="C40">
        <v>2.37</v>
      </c>
      <c r="D40">
        <v>2.4500000000000002</v>
      </c>
      <c r="E40">
        <v>2.39</v>
      </c>
      <c r="F40">
        <v>2.11</v>
      </c>
      <c r="G40">
        <v>1.94</v>
      </c>
      <c r="H40">
        <v>1.72</v>
      </c>
      <c r="I40">
        <v>1.47</v>
      </c>
      <c r="J40">
        <v>1.51</v>
      </c>
      <c r="K40">
        <v>1.45</v>
      </c>
      <c r="L40">
        <v>0.94</v>
      </c>
      <c r="M40">
        <v>-0.73</v>
      </c>
      <c r="N40">
        <v>1.19</v>
      </c>
      <c r="O40">
        <v>1.36</v>
      </c>
      <c r="P40">
        <v>1.1599999999999999</v>
      </c>
      <c r="Q40">
        <v>1.05</v>
      </c>
      <c r="R40">
        <v>0.78</v>
      </c>
      <c r="S40">
        <v>0.38</v>
      </c>
      <c r="T40">
        <v>0.72</v>
      </c>
      <c r="U40">
        <v>0.67</v>
      </c>
      <c r="V40">
        <v>0.46</v>
      </c>
    </row>
    <row r="41" spans="1:22" x14ac:dyDescent="0.25">
      <c r="A41" s="5" t="s">
        <v>104</v>
      </c>
      <c r="B41" s="5" t="s">
        <v>105</v>
      </c>
      <c r="C41">
        <v>1.75</v>
      </c>
      <c r="D41">
        <v>1.73</v>
      </c>
      <c r="E41">
        <v>1.8</v>
      </c>
      <c r="F41">
        <v>1.52</v>
      </c>
      <c r="G41">
        <v>1.36</v>
      </c>
      <c r="H41">
        <v>1.24</v>
      </c>
      <c r="I41">
        <v>1.06</v>
      </c>
      <c r="J41">
        <v>1.0900000000000001</v>
      </c>
      <c r="K41">
        <v>1.04</v>
      </c>
      <c r="L41">
        <v>0.82</v>
      </c>
      <c r="M41">
        <v>-0.53</v>
      </c>
      <c r="N41">
        <v>0.75</v>
      </c>
      <c r="O41">
        <v>0.8</v>
      </c>
      <c r="P41">
        <v>0.65</v>
      </c>
      <c r="Q41">
        <v>0.61</v>
      </c>
      <c r="R41">
        <v>0.45</v>
      </c>
      <c r="S41">
        <v>0.21</v>
      </c>
      <c r="T41">
        <v>0.53</v>
      </c>
      <c r="U41">
        <v>0.39</v>
      </c>
      <c r="V41">
        <v>0.31</v>
      </c>
    </row>
    <row r="42" spans="1:22" x14ac:dyDescent="0.25">
      <c r="A42" s="5" t="s">
        <v>106</v>
      </c>
      <c r="B42" s="5" t="s">
        <v>107</v>
      </c>
      <c r="C42">
        <v>1.75</v>
      </c>
      <c r="D42">
        <v>1.73</v>
      </c>
      <c r="E42">
        <v>1.8</v>
      </c>
      <c r="F42">
        <v>1.52</v>
      </c>
      <c r="G42">
        <v>1.36</v>
      </c>
      <c r="H42">
        <v>1.24</v>
      </c>
      <c r="I42">
        <v>1.06</v>
      </c>
      <c r="J42">
        <v>1.0900000000000001</v>
      </c>
      <c r="K42">
        <v>1.04</v>
      </c>
      <c r="L42">
        <v>0.82</v>
      </c>
      <c r="M42">
        <v>-0.53</v>
      </c>
      <c r="N42">
        <v>0.75</v>
      </c>
      <c r="O42">
        <v>0.8</v>
      </c>
      <c r="P42">
        <v>0.65</v>
      </c>
      <c r="Q42">
        <v>0.61</v>
      </c>
      <c r="R42">
        <v>0.45</v>
      </c>
      <c r="S42">
        <v>0.21</v>
      </c>
      <c r="T42">
        <v>0.53</v>
      </c>
      <c r="U42">
        <v>0.39</v>
      </c>
      <c r="V42">
        <v>0.31</v>
      </c>
    </row>
    <row r="43" spans="1:22" x14ac:dyDescent="0.25">
      <c r="A43" s="5" t="s">
        <v>108</v>
      </c>
      <c r="B43" s="5" t="s">
        <v>109</v>
      </c>
      <c r="C43">
        <v>0.48</v>
      </c>
      <c r="D43">
        <v>0.5</v>
      </c>
      <c r="E43">
        <v>0.5</v>
      </c>
      <c r="F43">
        <v>0.44</v>
      </c>
      <c r="G43">
        <v>0.4</v>
      </c>
      <c r="H43">
        <v>0.35</v>
      </c>
      <c r="I43">
        <v>0.28999999999999998</v>
      </c>
      <c r="J43">
        <v>0.28999999999999998</v>
      </c>
      <c r="K43">
        <v>0.25</v>
      </c>
      <c r="L43">
        <v>0.18</v>
      </c>
      <c r="M43">
        <v>0.04</v>
      </c>
      <c r="N43">
        <v>0.18</v>
      </c>
      <c r="O43">
        <v>0.19</v>
      </c>
      <c r="P43">
        <v>0.18</v>
      </c>
      <c r="Q43">
        <v>0.17</v>
      </c>
      <c r="R43">
        <v>0.16</v>
      </c>
      <c r="S43">
        <v>0.15</v>
      </c>
      <c r="T43">
        <v>0.15</v>
      </c>
      <c r="U43">
        <v>0.15</v>
      </c>
      <c r="V43">
        <v>0.14000000000000001</v>
      </c>
    </row>
    <row r="44" spans="1:22" x14ac:dyDescent="0.25">
      <c r="A44" s="5" t="s">
        <v>110</v>
      </c>
      <c r="B44" s="5" t="s">
        <v>111</v>
      </c>
      <c r="C44">
        <v>49.92</v>
      </c>
      <c r="D44">
        <v>49.92</v>
      </c>
      <c r="E44">
        <v>50</v>
      </c>
      <c r="F44">
        <v>44</v>
      </c>
      <c r="G44">
        <v>39.4</v>
      </c>
      <c r="H44">
        <v>34.28</v>
      </c>
      <c r="I44">
        <v>28.16</v>
      </c>
      <c r="J44">
        <v>28.16</v>
      </c>
      <c r="K44">
        <v>24.76</v>
      </c>
      <c r="L44">
        <v>17.600000000000001</v>
      </c>
      <c r="M44">
        <v>1.9</v>
      </c>
      <c r="N44">
        <v>17.600000000000001</v>
      </c>
      <c r="O44">
        <v>18.600000000000001</v>
      </c>
      <c r="P44">
        <v>17.3</v>
      </c>
      <c r="Q44">
        <v>16.3</v>
      </c>
      <c r="R44">
        <v>15.1</v>
      </c>
      <c r="S44">
        <v>14.1</v>
      </c>
      <c r="T44">
        <v>14.1</v>
      </c>
      <c r="U44">
        <v>14.1</v>
      </c>
      <c r="V44" t="s">
        <v>67</v>
      </c>
    </row>
    <row r="45" spans="1:22" x14ac:dyDescent="0.25">
      <c r="A45" s="5" t="s">
        <v>124</v>
      </c>
      <c r="B45" s="5" t="s">
        <v>125</v>
      </c>
      <c r="C45">
        <v>39.93</v>
      </c>
      <c r="D45">
        <v>37.22</v>
      </c>
      <c r="E45">
        <v>33.68</v>
      </c>
      <c r="F45">
        <v>30.24</v>
      </c>
      <c r="G45">
        <v>27</v>
      </c>
      <c r="H45">
        <v>24.49</v>
      </c>
      <c r="I45">
        <v>22.45</v>
      </c>
      <c r="J45">
        <v>21.85</v>
      </c>
      <c r="K45">
        <v>20.75</v>
      </c>
      <c r="L45">
        <v>17.8</v>
      </c>
      <c r="M45">
        <v>16.440000000000001</v>
      </c>
      <c r="N45">
        <v>21.03</v>
      </c>
      <c r="O45">
        <v>19.61</v>
      </c>
      <c r="P45">
        <v>17.14</v>
      </c>
      <c r="Q45">
        <v>16.13</v>
      </c>
      <c r="R45">
        <v>15.19</v>
      </c>
      <c r="S45">
        <v>14.59</v>
      </c>
      <c r="T45">
        <v>14.64</v>
      </c>
      <c r="U45">
        <v>15.39</v>
      </c>
      <c r="V45">
        <v>15.03</v>
      </c>
    </row>
    <row r="46" spans="1:22" x14ac:dyDescent="0.25">
      <c r="A46" s="5" t="s">
        <v>112</v>
      </c>
      <c r="B46" s="5" t="s">
        <v>113</v>
      </c>
      <c r="C46">
        <v>14.59</v>
      </c>
      <c r="D46">
        <v>13.35</v>
      </c>
      <c r="E46">
        <v>12.2</v>
      </c>
      <c r="F46">
        <v>10.92</v>
      </c>
      <c r="G46">
        <v>10.06</v>
      </c>
      <c r="H46">
        <v>8.83</v>
      </c>
      <c r="I46">
        <v>8.15</v>
      </c>
      <c r="J46">
        <v>7.91</v>
      </c>
      <c r="K46">
        <v>7.04</v>
      </c>
      <c r="L46">
        <v>6.2</v>
      </c>
      <c r="M46">
        <v>5.36</v>
      </c>
      <c r="N46">
        <v>6.13</v>
      </c>
      <c r="O46">
        <v>5.43</v>
      </c>
      <c r="P46">
        <v>4.75</v>
      </c>
      <c r="Q46">
        <v>4.28</v>
      </c>
      <c r="R46">
        <v>3.89</v>
      </c>
      <c r="S46">
        <v>3.55</v>
      </c>
      <c r="T46">
        <v>3.43</v>
      </c>
      <c r="U46">
        <v>3.13</v>
      </c>
      <c r="V46">
        <v>2.8</v>
      </c>
    </row>
    <row r="47" spans="1:22" x14ac:dyDescent="0.25">
      <c r="A47" s="5" t="s">
        <v>114</v>
      </c>
      <c r="B47" s="5" t="s">
        <v>115</v>
      </c>
      <c r="C47">
        <v>3.38</v>
      </c>
      <c r="D47">
        <v>2.14</v>
      </c>
      <c r="E47">
        <v>0.69</v>
      </c>
      <c r="F47">
        <v>1.39</v>
      </c>
      <c r="G47">
        <v>1.41</v>
      </c>
      <c r="H47">
        <v>1.08</v>
      </c>
      <c r="I47">
        <v>0.66</v>
      </c>
      <c r="J47">
        <v>1.25</v>
      </c>
      <c r="K47">
        <v>0.63</v>
      </c>
      <c r="L47">
        <v>1.1100000000000001</v>
      </c>
      <c r="M47">
        <v>2.0299999999999998</v>
      </c>
      <c r="N47">
        <v>1.29</v>
      </c>
      <c r="O47">
        <v>1.05</v>
      </c>
      <c r="P47">
        <v>0.34</v>
      </c>
      <c r="Q47">
        <v>0.47</v>
      </c>
      <c r="R47">
        <v>1.1399999999999999</v>
      </c>
      <c r="S47">
        <v>1.43</v>
      </c>
      <c r="T47">
        <v>1.48</v>
      </c>
      <c r="U47">
        <v>1.67</v>
      </c>
      <c r="V47">
        <v>1.59</v>
      </c>
    </row>
    <row r="48" spans="1:22" x14ac:dyDescent="0.25">
      <c r="A48" s="5" t="s">
        <v>116</v>
      </c>
      <c r="B48" s="5" t="s">
        <v>117</v>
      </c>
      <c r="C48">
        <v>51.28</v>
      </c>
      <c r="D48">
        <v>46.53</v>
      </c>
      <c r="E48">
        <v>40.49</v>
      </c>
      <c r="F48">
        <v>35.72</v>
      </c>
      <c r="G48">
        <v>32.83</v>
      </c>
      <c r="H48">
        <v>29.8</v>
      </c>
      <c r="I48">
        <v>26.97</v>
      </c>
      <c r="J48">
        <v>27.02</v>
      </c>
      <c r="K48">
        <v>25.29</v>
      </c>
      <c r="L48">
        <v>23.47</v>
      </c>
      <c r="M48">
        <v>21.63</v>
      </c>
      <c r="N48">
        <v>21.36</v>
      </c>
      <c r="O48">
        <v>20.32</v>
      </c>
      <c r="P48">
        <v>17.77</v>
      </c>
      <c r="Q48">
        <v>16.670000000000002</v>
      </c>
      <c r="R48">
        <v>15.18</v>
      </c>
      <c r="S48">
        <v>14.87</v>
      </c>
      <c r="T48">
        <v>14.73</v>
      </c>
      <c r="U48">
        <v>14.6</v>
      </c>
      <c r="V48">
        <v>13.84</v>
      </c>
    </row>
    <row r="49" spans="1:22" x14ac:dyDescent="0.25">
      <c r="A49" s="5" t="s">
        <v>118</v>
      </c>
      <c r="B49" s="5" t="s">
        <v>119</v>
      </c>
      <c r="C49">
        <v>18381</v>
      </c>
      <c r="D49">
        <v>17877</v>
      </c>
      <c r="E49">
        <v>16248</v>
      </c>
      <c r="F49">
        <v>15010</v>
      </c>
      <c r="G49">
        <v>13962</v>
      </c>
      <c r="H49">
        <v>12549</v>
      </c>
      <c r="I49">
        <v>11840</v>
      </c>
      <c r="J49">
        <v>11261</v>
      </c>
      <c r="K49">
        <v>10711</v>
      </c>
      <c r="L49">
        <v>10138</v>
      </c>
      <c r="M49">
        <v>10266</v>
      </c>
      <c r="N49">
        <v>10784</v>
      </c>
      <c r="O49">
        <v>10178</v>
      </c>
      <c r="P49">
        <v>9274</v>
      </c>
      <c r="Q49">
        <v>8998</v>
      </c>
      <c r="R49">
        <v>9008</v>
      </c>
      <c r="S49">
        <v>9233</v>
      </c>
      <c r="T49">
        <v>9248</v>
      </c>
      <c r="U49">
        <v>9288</v>
      </c>
      <c r="V49">
        <v>9239</v>
      </c>
    </row>
    <row r="50" spans="1:22" x14ac:dyDescent="0.25">
      <c r="A50" s="5" t="s">
        <v>120</v>
      </c>
      <c r="B50" s="5" t="s">
        <v>121</v>
      </c>
      <c r="C50">
        <v>1153</v>
      </c>
      <c r="D50">
        <v>1070</v>
      </c>
      <c r="E50">
        <v>978.7</v>
      </c>
      <c r="F50">
        <v>907.5</v>
      </c>
      <c r="G50">
        <v>820.1</v>
      </c>
      <c r="H50">
        <v>753</v>
      </c>
      <c r="I50">
        <v>707</v>
      </c>
      <c r="J50">
        <v>673.7</v>
      </c>
      <c r="K50">
        <v>619.9</v>
      </c>
      <c r="L50">
        <v>578.70000000000005</v>
      </c>
      <c r="M50">
        <v>572</v>
      </c>
      <c r="N50">
        <v>594.9</v>
      </c>
      <c r="O50">
        <v>564.4</v>
      </c>
      <c r="P50">
        <v>517.70000000000005</v>
      </c>
      <c r="Q50">
        <v>503.1</v>
      </c>
      <c r="R50">
        <v>489.3</v>
      </c>
      <c r="S50">
        <v>481.1</v>
      </c>
      <c r="T50">
        <v>487.9</v>
      </c>
      <c r="U50">
        <v>484.3</v>
      </c>
      <c r="V50" t="s">
        <v>67</v>
      </c>
    </row>
    <row r="51" spans="1:22" x14ac:dyDescent="0.25">
      <c r="A51" s="5" t="s">
        <v>122</v>
      </c>
      <c r="B51" s="5" t="s">
        <v>123</v>
      </c>
      <c r="C51">
        <v>62728</v>
      </c>
      <c r="D51">
        <v>59825</v>
      </c>
      <c r="E51">
        <v>60235</v>
      </c>
      <c r="F51">
        <v>60460</v>
      </c>
      <c r="G51">
        <v>58738</v>
      </c>
      <c r="H51">
        <v>60005</v>
      </c>
      <c r="I51">
        <v>59713</v>
      </c>
      <c r="J51">
        <v>59826</v>
      </c>
      <c r="K51">
        <v>57875</v>
      </c>
      <c r="L51">
        <v>57082</v>
      </c>
      <c r="M51">
        <v>55718</v>
      </c>
      <c r="N51">
        <v>55165</v>
      </c>
      <c r="O51">
        <v>55453</v>
      </c>
      <c r="P51">
        <v>55823</v>
      </c>
      <c r="Q51">
        <v>55912</v>
      </c>
      <c r="R51">
        <v>54318</v>
      </c>
      <c r="S51">
        <v>52107</v>
      </c>
      <c r="T51">
        <v>52757</v>
      </c>
      <c r="U51">
        <v>52143</v>
      </c>
      <c r="V51" t="s">
        <v>67</v>
      </c>
    </row>
    <row r="52" spans="1:22" x14ac:dyDescent="0.25">
      <c r="A52" s="5" t="s">
        <v>301</v>
      </c>
      <c r="B52" s="5" t="s">
        <v>302</v>
      </c>
      <c r="C52">
        <v>221587</v>
      </c>
      <c r="D52">
        <v>212362</v>
      </c>
      <c r="E52">
        <v>211431</v>
      </c>
      <c r="F52">
        <v>205520</v>
      </c>
      <c r="G52">
        <v>197242</v>
      </c>
      <c r="H52">
        <v>199041</v>
      </c>
      <c r="I52">
        <v>193394</v>
      </c>
      <c r="J52">
        <v>197914</v>
      </c>
      <c r="K52">
        <v>197580</v>
      </c>
      <c r="L52">
        <v>179148</v>
      </c>
      <c r="M52">
        <v>163325</v>
      </c>
      <c r="N52">
        <v>198915</v>
      </c>
      <c r="O52">
        <v>196571</v>
      </c>
      <c r="P52">
        <v>188494</v>
      </c>
      <c r="Q52">
        <v>182807</v>
      </c>
      <c r="R52">
        <v>169926</v>
      </c>
      <c r="S52">
        <v>159309</v>
      </c>
      <c r="T52">
        <v>259592</v>
      </c>
      <c r="U52">
        <v>167014</v>
      </c>
      <c r="V52">
        <v>163935</v>
      </c>
    </row>
    <row r="53" spans="1:22" x14ac:dyDescent="0.25">
      <c r="A53" s="5" t="s">
        <v>126</v>
      </c>
      <c r="B53" s="5" t="s">
        <v>127</v>
      </c>
      <c r="C53">
        <v>64458</v>
      </c>
      <c r="D53">
        <v>62583</v>
      </c>
      <c r="E53">
        <v>63288</v>
      </c>
      <c r="F53">
        <v>63438</v>
      </c>
      <c r="G53">
        <v>60951</v>
      </c>
      <c r="H53">
        <v>61973</v>
      </c>
      <c r="I53">
        <v>59409</v>
      </c>
      <c r="J53">
        <v>59577</v>
      </c>
      <c r="K53">
        <v>59182</v>
      </c>
      <c r="L53">
        <v>52910</v>
      </c>
      <c r="M53">
        <v>37590</v>
      </c>
      <c r="N53">
        <v>54952</v>
      </c>
      <c r="O53">
        <v>56956</v>
      </c>
      <c r="P53">
        <v>55920</v>
      </c>
      <c r="Q53">
        <v>49267</v>
      </c>
      <c r="R53">
        <v>45171</v>
      </c>
      <c r="S53">
        <v>42099</v>
      </c>
      <c r="T53">
        <v>43036</v>
      </c>
      <c r="U53">
        <v>47028</v>
      </c>
      <c r="V53">
        <v>42407</v>
      </c>
    </row>
    <row r="54" spans="1:22" x14ac:dyDescent="0.25">
      <c r="A54" s="5" t="s">
        <v>128</v>
      </c>
      <c r="B54" s="5" t="s">
        <v>129</v>
      </c>
      <c r="C54">
        <v>9635</v>
      </c>
      <c r="D54">
        <v>9834</v>
      </c>
      <c r="E54">
        <v>11208</v>
      </c>
      <c r="F54">
        <v>10286</v>
      </c>
      <c r="G54">
        <v>9855</v>
      </c>
      <c r="H54">
        <v>10025</v>
      </c>
      <c r="I54">
        <v>9029</v>
      </c>
      <c r="J54">
        <v>9795</v>
      </c>
      <c r="K54">
        <v>9840</v>
      </c>
      <c r="L54">
        <v>8118</v>
      </c>
      <c r="M54">
        <v>-5377</v>
      </c>
      <c r="N54">
        <v>7112</v>
      </c>
      <c r="O54">
        <v>8017</v>
      </c>
      <c r="P54">
        <v>7181</v>
      </c>
      <c r="Q54">
        <v>6902</v>
      </c>
      <c r="R54">
        <v>5062</v>
      </c>
      <c r="S54">
        <v>2285</v>
      </c>
      <c r="T54">
        <v>5807</v>
      </c>
      <c r="U54">
        <v>4199</v>
      </c>
      <c r="V54">
        <v>3431</v>
      </c>
    </row>
    <row r="55" spans="1:22" x14ac:dyDescent="0.25">
      <c r="A55" s="5" t="s">
        <v>130</v>
      </c>
      <c r="B55" s="5" t="s">
        <v>131</v>
      </c>
      <c r="C55">
        <v>12.3</v>
      </c>
      <c r="D55">
        <v>13.2</v>
      </c>
      <c r="E55">
        <v>21.9</v>
      </c>
      <c r="F55">
        <v>17.899999999999999</v>
      </c>
      <c r="G55">
        <v>18.7</v>
      </c>
      <c r="H55">
        <v>14.2</v>
      </c>
      <c r="I55">
        <v>14.9</v>
      </c>
      <c r="J55">
        <v>9</v>
      </c>
      <c r="K55">
        <v>6.1</v>
      </c>
      <c r="L55">
        <v>12.1</v>
      </c>
      <c r="M55" t="s">
        <v>67</v>
      </c>
      <c r="N55">
        <v>4</v>
      </c>
      <c r="O55">
        <v>11.1</v>
      </c>
      <c r="P55">
        <v>11.8</v>
      </c>
      <c r="Q55">
        <v>10.7</v>
      </c>
      <c r="R55">
        <v>10.3</v>
      </c>
      <c r="S55">
        <v>24.8</v>
      </c>
      <c r="T55">
        <v>5.8</v>
      </c>
      <c r="U55">
        <v>7</v>
      </c>
      <c r="V55">
        <v>9</v>
      </c>
    </row>
    <row r="56" spans="1:22" x14ac:dyDescent="0.25">
      <c r="A56" s="5" t="s">
        <v>132</v>
      </c>
      <c r="B56" s="5" t="s">
        <v>133</v>
      </c>
      <c r="C56">
        <v>0.54</v>
      </c>
      <c r="D56">
        <v>0.61</v>
      </c>
      <c r="E56">
        <v>1.17</v>
      </c>
      <c r="F56">
        <v>0.9</v>
      </c>
      <c r="G56">
        <v>0.94</v>
      </c>
      <c r="H56">
        <v>0.72</v>
      </c>
      <c r="I56">
        <v>0.7</v>
      </c>
      <c r="J56">
        <v>0.45</v>
      </c>
      <c r="K56">
        <v>0.3</v>
      </c>
      <c r="L56">
        <v>0.55000000000000004</v>
      </c>
      <c r="M56">
        <v>0.27</v>
      </c>
      <c r="N56">
        <v>0.14000000000000001</v>
      </c>
      <c r="O56">
        <v>0.45</v>
      </c>
      <c r="P56">
        <v>0.45</v>
      </c>
      <c r="Q56">
        <v>0.41</v>
      </c>
      <c r="R56">
        <v>0.31</v>
      </c>
      <c r="S56">
        <v>0.36</v>
      </c>
      <c r="T56">
        <v>0.21</v>
      </c>
      <c r="U56">
        <v>0.18</v>
      </c>
      <c r="V56">
        <v>0.19</v>
      </c>
    </row>
    <row r="57" spans="1:22" x14ac:dyDescent="0.25">
      <c r="A57" s="5" t="s">
        <v>134</v>
      </c>
      <c r="B57" s="5" t="s">
        <v>135</v>
      </c>
      <c r="C57">
        <v>1.47</v>
      </c>
      <c r="D57">
        <v>1.71</v>
      </c>
      <c r="E57">
        <v>3.23</v>
      </c>
      <c r="F57">
        <v>2.5</v>
      </c>
      <c r="G57">
        <v>2.5299999999999998</v>
      </c>
      <c r="H57">
        <v>2</v>
      </c>
      <c r="I57">
        <v>1.93</v>
      </c>
      <c r="J57">
        <v>1.24</v>
      </c>
      <c r="K57">
        <v>0.9</v>
      </c>
      <c r="L57">
        <v>1.59</v>
      </c>
      <c r="M57">
        <v>0.83</v>
      </c>
      <c r="N57">
        <v>0.49</v>
      </c>
      <c r="O57">
        <v>1.64</v>
      </c>
      <c r="P57">
        <v>1.62</v>
      </c>
      <c r="Q57">
        <v>1.54</v>
      </c>
      <c r="R57">
        <v>1.19</v>
      </c>
      <c r="S57">
        <v>1.47</v>
      </c>
      <c r="T57">
        <v>0.89</v>
      </c>
      <c r="U57">
        <v>0.87</v>
      </c>
      <c r="V57">
        <v>1.01</v>
      </c>
    </row>
    <row r="58" spans="1:22" x14ac:dyDescent="0.25">
      <c r="A58" s="5" t="s">
        <v>136</v>
      </c>
      <c r="B58" s="5" t="s">
        <v>137</v>
      </c>
      <c r="C58">
        <v>6.35</v>
      </c>
      <c r="D58">
        <v>10.66</v>
      </c>
      <c r="E58">
        <v>56.93</v>
      </c>
      <c r="F58">
        <v>19.57</v>
      </c>
      <c r="G58">
        <v>17.98</v>
      </c>
      <c r="H58">
        <v>16.329999999999998</v>
      </c>
      <c r="I58">
        <v>23.82</v>
      </c>
      <c r="J58">
        <v>7.83</v>
      </c>
      <c r="K58">
        <v>9.9499999999999993</v>
      </c>
      <c r="L58">
        <v>8.91</v>
      </c>
      <c r="M58">
        <v>2.19</v>
      </c>
      <c r="N58">
        <v>2.33</v>
      </c>
      <c r="O58">
        <v>8.48</v>
      </c>
      <c r="P58">
        <v>22.5</v>
      </c>
      <c r="Q58">
        <v>13.9</v>
      </c>
      <c r="R58">
        <v>4.08</v>
      </c>
      <c r="S58">
        <v>3.66</v>
      </c>
      <c r="T58">
        <v>2.08</v>
      </c>
      <c r="U58">
        <v>1.63</v>
      </c>
      <c r="V58">
        <v>1.78</v>
      </c>
    </row>
    <row r="59" spans="1:22" x14ac:dyDescent="0.25">
      <c r="A59" s="5" t="s">
        <v>138</v>
      </c>
      <c r="B59" s="5" t="s">
        <v>139</v>
      </c>
      <c r="C59">
        <v>2.23</v>
      </c>
      <c r="D59">
        <v>2.19</v>
      </c>
      <c r="E59">
        <v>1.27</v>
      </c>
      <c r="F59">
        <v>1.61</v>
      </c>
      <c r="G59">
        <v>1.56</v>
      </c>
      <c r="H59">
        <v>1.97</v>
      </c>
      <c r="I59">
        <v>1.82</v>
      </c>
      <c r="J59">
        <v>2.92</v>
      </c>
      <c r="K59">
        <v>4.01</v>
      </c>
      <c r="L59">
        <v>1.86</v>
      </c>
      <c r="M59">
        <v>0.9</v>
      </c>
      <c r="N59">
        <v>6.07</v>
      </c>
      <c r="O59">
        <v>2.17</v>
      </c>
      <c r="P59">
        <v>2.34</v>
      </c>
      <c r="Q59">
        <v>2.58</v>
      </c>
      <c r="R59">
        <v>3.45</v>
      </c>
      <c r="S59">
        <v>2.88</v>
      </c>
      <c r="T59">
        <v>4.8899999999999997</v>
      </c>
      <c r="U59">
        <v>5.52</v>
      </c>
      <c r="V59">
        <v>4.95</v>
      </c>
    </row>
    <row r="60" spans="1:22" x14ac:dyDescent="0.25">
      <c r="A60" s="5" t="s">
        <v>140</v>
      </c>
      <c r="B60" s="5" t="s">
        <v>141</v>
      </c>
      <c r="C60">
        <v>8.1</v>
      </c>
      <c r="D60">
        <v>7.6</v>
      </c>
      <c r="E60">
        <v>4.5999999999999996</v>
      </c>
      <c r="F60">
        <v>5.6</v>
      </c>
      <c r="G60">
        <v>5.4</v>
      </c>
      <c r="H60">
        <v>7</v>
      </c>
      <c r="I60">
        <v>6.7</v>
      </c>
      <c r="J60">
        <v>11.1</v>
      </c>
      <c r="K60">
        <v>16.5</v>
      </c>
      <c r="L60">
        <v>8.3000000000000007</v>
      </c>
      <c r="M60">
        <v>-11.9</v>
      </c>
      <c r="N60">
        <v>25</v>
      </c>
      <c r="O60">
        <v>9</v>
      </c>
      <c r="P60">
        <v>8.5</v>
      </c>
      <c r="Q60">
        <v>9.3000000000000007</v>
      </c>
      <c r="R60">
        <v>9.6999999999999993</v>
      </c>
      <c r="S60">
        <v>4</v>
      </c>
      <c r="T60">
        <v>17.399999999999999</v>
      </c>
      <c r="U60">
        <v>14.2</v>
      </c>
      <c r="V60">
        <v>11.1</v>
      </c>
    </row>
    <row r="61" spans="1:22" x14ac:dyDescent="0.25">
      <c r="A61" s="5" t="s">
        <v>142</v>
      </c>
      <c r="B61" s="5" t="s">
        <v>143</v>
      </c>
      <c r="C61">
        <v>11.9</v>
      </c>
      <c r="D61">
        <v>12.91</v>
      </c>
      <c r="E61">
        <v>14.64</v>
      </c>
      <c r="F61">
        <v>13.86</v>
      </c>
      <c r="G61">
        <v>13.41</v>
      </c>
      <c r="H61">
        <v>13.97</v>
      </c>
      <c r="I61">
        <v>12.86</v>
      </c>
      <c r="J61">
        <v>13.67</v>
      </c>
      <c r="K61">
        <v>14.68</v>
      </c>
      <c r="L61">
        <v>13.01</v>
      </c>
      <c r="M61">
        <v>-10.1</v>
      </c>
      <c r="N61">
        <v>12.27</v>
      </c>
      <c r="O61">
        <v>14.74</v>
      </c>
      <c r="P61">
        <v>13.73</v>
      </c>
      <c r="Q61">
        <v>14.22</v>
      </c>
      <c r="R61">
        <v>11.64</v>
      </c>
      <c r="S61">
        <v>5.89</v>
      </c>
      <c r="T61">
        <v>15.53</v>
      </c>
      <c r="U61">
        <v>12.34</v>
      </c>
      <c r="V61">
        <v>11.22</v>
      </c>
    </row>
    <row r="62" spans="1:22" x14ac:dyDescent="0.25">
      <c r="A62" s="5" t="s">
        <v>144</v>
      </c>
      <c r="B62" s="5" t="s">
        <v>145</v>
      </c>
      <c r="C62">
        <v>4.3499999999999996</v>
      </c>
      <c r="D62">
        <v>4.63</v>
      </c>
      <c r="E62">
        <v>5.3</v>
      </c>
      <c r="F62">
        <v>5.01</v>
      </c>
      <c r="G62">
        <v>5</v>
      </c>
      <c r="H62">
        <v>5.04</v>
      </c>
      <c r="I62">
        <v>4.67</v>
      </c>
      <c r="J62">
        <v>4.95</v>
      </c>
      <c r="K62">
        <v>4.9800000000000004</v>
      </c>
      <c r="L62">
        <v>4.53</v>
      </c>
      <c r="M62">
        <v>-3.29</v>
      </c>
      <c r="N62">
        <v>3.58</v>
      </c>
      <c r="O62">
        <v>4.08</v>
      </c>
      <c r="P62">
        <v>3.81</v>
      </c>
      <c r="Q62">
        <v>3.78</v>
      </c>
      <c r="R62">
        <v>2.98</v>
      </c>
      <c r="S62">
        <v>1.43</v>
      </c>
      <c r="T62">
        <v>3.64</v>
      </c>
      <c r="U62">
        <v>2.5099999999999998</v>
      </c>
      <c r="V62">
        <v>2.09</v>
      </c>
    </row>
    <row r="63" spans="1:22" x14ac:dyDescent="0.25">
      <c r="A63" s="5" t="s">
        <v>146</v>
      </c>
      <c r="B63" s="5" t="s">
        <v>147</v>
      </c>
      <c r="C63">
        <v>3.39</v>
      </c>
      <c r="D63">
        <v>3.7</v>
      </c>
      <c r="E63">
        <v>4.41</v>
      </c>
      <c r="F63">
        <v>4.24</v>
      </c>
      <c r="G63">
        <v>4.1100000000000003</v>
      </c>
      <c r="H63">
        <v>4.1399999999999997</v>
      </c>
      <c r="I63">
        <v>3.89</v>
      </c>
      <c r="J63">
        <v>4</v>
      </c>
      <c r="K63">
        <v>4.09</v>
      </c>
      <c r="L63">
        <v>3.44</v>
      </c>
      <c r="M63">
        <v>-2.5</v>
      </c>
      <c r="N63">
        <v>3.52</v>
      </c>
      <c r="O63">
        <v>3.94</v>
      </c>
      <c r="P63">
        <v>3.67</v>
      </c>
      <c r="Q63">
        <v>3.65</v>
      </c>
      <c r="R63">
        <v>2.98</v>
      </c>
      <c r="S63">
        <v>1.41</v>
      </c>
      <c r="T63">
        <v>3.62</v>
      </c>
      <c r="U63">
        <v>2.65</v>
      </c>
      <c r="V63">
        <v>2.27</v>
      </c>
    </row>
    <row r="64" spans="1:22" x14ac:dyDescent="0.25">
      <c r="A64" s="5" t="s">
        <v>148</v>
      </c>
      <c r="B64" s="5" t="s">
        <v>148</v>
      </c>
      <c r="C64">
        <v>3.39</v>
      </c>
      <c r="D64">
        <v>3.7</v>
      </c>
      <c r="E64">
        <v>4.41</v>
      </c>
      <c r="F64">
        <v>4.24</v>
      </c>
      <c r="G64">
        <v>4.1100000000000003</v>
      </c>
      <c r="H64">
        <v>4.1399999999999997</v>
      </c>
      <c r="I64">
        <v>3.89</v>
      </c>
      <c r="J64">
        <v>4</v>
      </c>
      <c r="K64">
        <v>4.09</v>
      </c>
      <c r="L64">
        <v>3.44</v>
      </c>
      <c r="M64">
        <v>-2.5</v>
      </c>
      <c r="N64">
        <v>3.52</v>
      </c>
      <c r="O64">
        <v>3.94</v>
      </c>
      <c r="P64">
        <v>3.67</v>
      </c>
      <c r="Q64">
        <v>3.65</v>
      </c>
      <c r="R64">
        <v>2.98</v>
      </c>
      <c r="S64">
        <v>1.41</v>
      </c>
      <c r="T64">
        <v>3.62</v>
      </c>
      <c r="U64">
        <v>2.65</v>
      </c>
      <c r="V64">
        <v>2.27</v>
      </c>
    </row>
    <row r="65" spans="1:22" x14ac:dyDescent="0.25">
      <c r="A65" s="5" t="s">
        <v>149</v>
      </c>
      <c r="B65" s="5" t="s">
        <v>150</v>
      </c>
      <c r="C65">
        <v>43.41</v>
      </c>
      <c r="D65">
        <v>47.03</v>
      </c>
      <c r="E65">
        <v>45.3</v>
      </c>
      <c r="F65">
        <v>44.65</v>
      </c>
      <c r="G65">
        <v>44.17</v>
      </c>
      <c r="H65">
        <v>46.56</v>
      </c>
      <c r="I65">
        <v>46.48</v>
      </c>
      <c r="J65">
        <v>49.16</v>
      </c>
      <c r="K65">
        <v>48.48</v>
      </c>
      <c r="L65">
        <v>54.02</v>
      </c>
      <c r="M65">
        <v>50.73</v>
      </c>
      <c r="N65">
        <v>49.57</v>
      </c>
      <c r="O65">
        <v>51.11</v>
      </c>
      <c r="P65">
        <v>51.32</v>
      </c>
      <c r="Q65">
        <v>51.99</v>
      </c>
      <c r="R65">
        <v>64.760000000000005</v>
      </c>
      <c r="S65">
        <v>63.54</v>
      </c>
      <c r="T65">
        <v>63.2</v>
      </c>
      <c r="U65">
        <v>60.36</v>
      </c>
      <c r="V65">
        <v>60.82</v>
      </c>
    </row>
    <row r="66" spans="1:22" x14ac:dyDescent="0.25">
      <c r="A66" s="5" t="s">
        <v>151</v>
      </c>
      <c r="B66" s="5" t="s">
        <v>152</v>
      </c>
      <c r="C66">
        <v>28.45</v>
      </c>
      <c r="D66">
        <v>28.7</v>
      </c>
      <c r="E66">
        <v>30.13</v>
      </c>
      <c r="F66">
        <v>30.58</v>
      </c>
      <c r="G66">
        <v>30.64</v>
      </c>
      <c r="H66">
        <v>29.62</v>
      </c>
      <c r="I66">
        <v>30.22</v>
      </c>
      <c r="J66">
        <v>29.27</v>
      </c>
      <c r="K66">
        <v>27.82</v>
      </c>
      <c r="L66">
        <v>26.42</v>
      </c>
      <c r="M66">
        <v>24.77</v>
      </c>
      <c r="N66">
        <v>28.68</v>
      </c>
      <c r="O66">
        <v>26.71</v>
      </c>
      <c r="P66">
        <v>26.75</v>
      </c>
      <c r="Q66">
        <v>25.69</v>
      </c>
      <c r="R66">
        <v>25.61</v>
      </c>
      <c r="S66">
        <v>23.91</v>
      </c>
      <c r="T66">
        <v>23.28</v>
      </c>
      <c r="U66">
        <v>21.48</v>
      </c>
      <c r="V66">
        <v>20.25</v>
      </c>
    </row>
    <row r="67" spans="1:22" x14ac:dyDescent="0.25">
      <c r="A67" s="5" t="s">
        <v>153</v>
      </c>
      <c r="B67" s="5" t="s">
        <v>154</v>
      </c>
      <c r="C67">
        <v>71.55</v>
      </c>
      <c r="D67">
        <v>71.3</v>
      </c>
      <c r="E67">
        <v>69.87</v>
      </c>
      <c r="F67">
        <v>69.42</v>
      </c>
      <c r="G67">
        <v>69.36</v>
      </c>
      <c r="H67">
        <v>70.38</v>
      </c>
      <c r="I67">
        <v>69.78</v>
      </c>
      <c r="J67">
        <v>70.73</v>
      </c>
      <c r="K67">
        <v>72.180000000000007</v>
      </c>
      <c r="L67">
        <v>73.58</v>
      </c>
      <c r="M67">
        <v>75.23</v>
      </c>
      <c r="N67">
        <v>71.319999999999993</v>
      </c>
      <c r="O67">
        <v>73.290000000000006</v>
      </c>
      <c r="P67">
        <v>73.25</v>
      </c>
      <c r="Q67">
        <v>74.31</v>
      </c>
      <c r="R67">
        <v>74.39</v>
      </c>
      <c r="S67">
        <v>76.09</v>
      </c>
      <c r="T67">
        <v>76.72</v>
      </c>
      <c r="U67">
        <v>78.52</v>
      </c>
      <c r="V67">
        <v>79.75</v>
      </c>
    </row>
    <row r="68" spans="1:22" x14ac:dyDescent="0.25">
      <c r="A68" s="5" t="s">
        <v>155</v>
      </c>
      <c r="B68" s="5" t="s">
        <v>156</v>
      </c>
      <c r="C68">
        <v>251.47</v>
      </c>
      <c r="D68">
        <v>248.45</v>
      </c>
      <c r="E68">
        <v>231.9</v>
      </c>
      <c r="F68">
        <v>226.99</v>
      </c>
      <c r="G68">
        <v>226.32</v>
      </c>
      <c r="H68">
        <v>237.64</v>
      </c>
      <c r="I68">
        <v>230.87</v>
      </c>
      <c r="J68">
        <v>241.62</v>
      </c>
      <c r="K68">
        <v>259.43</v>
      </c>
      <c r="L68">
        <v>278.49</v>
      </c>
      <c r="M68">
        <v>303.70999999999998</v>
      </c>
      <c r="N68">
        <v>248.64</v>
      </c>
      <c r="O68">
        <v>274.37</v>
      </c>
      <c r="P68">
        <v>273.81</v>
      </c>
      <c r="Q68">
        <v>289.31</v>
      </c>
      <c r="R68">
        <v>290.52999999999997</v>
      </c>
      <c r="S68">
        <v>318.2</v>
      </c>
      <c r="T68">
        <v>329.48</v>
      </c>
      <c r="U68">
        <v>365.57</v>
      </c>
      <c r="V68">
        <v>393.95</v>
      </c>
    </row>
    <row r="69" spans="1:22" x14ac:dyDescent="0.25">
      <c r="A69" s="5" t="s">
        <v>303</v>
      </c>
      <c r="B69" s="5" t="s">
        <v>304</v>
      </c>
      <c r="C69">
        <v>29.09</v>
      </c>
      <c r="D69">
        <v>29.48</v>
      </c>
      <c r="E69">
        <v>29.93</v>
      </c>
      <c r="F69">
        <v>30.87</v>
      </c>
      <c r="G69">
        <v>30.9</v>
      </c>
      <c r="H69">
        <v>31.13</v>
      </c>
      <c r="I69">
        <v>30.72</v>
      </c>
      <c r="J69">
        <v>30.1</v>
      </c>
      <c r="K69">
        <v>29.96</v>
      </c>
      <c r="L69">
        <v>29.54</v>
      </c>
      <c r="M69">
        <v>23.01</v>
      </c>
      <c r="N69">
        <v>27.63</v>
      </c>
      <c r="O69">
        <v>28.97</v>
      </c>
      <c r="P69">
        <v>29.67</v>
      </c>
      <c r="Q69">
        <v>26.95</v>
      </c>
      <c r="R69">
        <v>26.58</v>
      </c>
      <c r="S69">
        <v>26.42</v>
      </c>
      <c r="T69">
        <v>26.96</v>
      </c>
      <c r="U69">
        <v>28.16</v>
      </c>
    </row>
    <row r="70" spans="1:22" x14ac:dyDescent="0.25">
      <c r="A70" s="5" t="s">
        <v>157</v>
      </c>
      <c r="B70" s="5" t="s">
        <v>158</v>
      </c>
      <c r="C70">
        <v>43.41</v>
      </c>
      <c r="D70">
        <v>47.03</v>
      </c>
      <c r="E70">
        <v>45.3</v>
      </c>
      <c r="F70">
        <v>44.66</v>
      </c>
      <c r="G70">
        <v>44.16</v>
      </c>
      <c r="H70">
        <v>46.55</v>
      </c>
      <c r="I70">
        <v>46.49</v>
      </c>
      <c r="J70">
        <v>49.15</v>
      </c>
      <c r="K70">
        <v>48.49</v>
      </c>
      <c r="L70">
        <v>54.05</v>
      </c>
      <c r="M70">
        <v>50.75</v>
      </c>
      <c r="N70">
        <v>49.56</v>
      </c>
      <c r="O70">
        <v>51.13</v>
      </c>
      <c r="P70">
        <v>51.31</v>
      </c>
      <c r="Q70">
        <v>51.99</v>
      </c>
      <c r="R70">
        <v>64.760000000000005</v>
      </c>
      <c r="S70">
        <v>63.56</v>
      </c>
      <c r="T70">
        <v>63.19</v>
      </c>
      <c r="U70">
        <v>60.37</v>
      </c>
    </row>
    <row r="71" spans="1:22" x14ac:dyDescent="0.25">
      <c r="A71" s="5" t="s">
        <v>159</v>
      </c>
      <c r="B71" s="5" t="s">
        <v>160</v>
      </c>
      <c r="C71">
        <v>4.3499999999999996</v>
      </c>
      <c r="D71">
        <v>4.63</v>
      </c>
      <c r="E71">
        <v>5.3</v>
      </c>
      <c r="F71">
        <v>5</v>
      </c>
      <c r="G71">
        <v>5</v>
      </c>
      <c r="H71">
        <v>5.04</v>
      </c>
      <c r="I71">
        <v>4.67</v>
      </c>
      <c r="J71">
        <v>4.95</v>
      </c>
      <c r="K71">
        <v>4.9800000000000004</v>
      </c>
      <c r="L71">
        <v>4.53</v>
      </c>
      <c r="M71">
        <v>-3.29</v>
      </c>
      <c r="N71">
        <v>3.58</v>
      </c>
      <c r="O71">
        <v>4.08</v>
      </c>
      <c r="P71">
        <v>3.81</v>
      </c>
      <c r="Q71">
        <v>3.78</v>
      </c>
      <c r="R71">
        <v>2.98</v>
      </c>
      <c r="S71">
        <v>1.43</v>
      </c>
      <c r="T71">
        <v>3.64</v>
      </c>
      <c r="U71">
        <v>2.5099999999999998</v>
      </c>
    </row>
    <row r="72" spans="1:22" x14ac:dyDescent="0.25">
      <c r="A72" s="5" t="s">
        <v>161</v>
      </c>
      <c r="B72" s="5" t="s">
        <v>162</v>
      </c>
      <c r="C72">
        <v>6.45</v>
      </c>
      <c r="D72">
        <v>7.26</v>
      </c>
      <c r="E72">
        <v>7.53</v>
      </c>
      <c r="F72">
        <v>7.62</v>
      </c>
      <c r="G72">
        <v>7.74</v>
      </c>
      <c r="H72">
        <v>7.71</v>
      </c>
      <c r="I72">
        <v>7.53</v>
      </c>
      <c r="J72">
        <v>6.46</v>
      </c>
      <c r="K72">
        <v>6.77</v>
      </c>
      <c r="L72">
        <v>5.2</v>
      </c>
      <c r="M72">
        <v>-4.1900000000000004</v>
      </c>
      <c r="N72">
        <v>5.7</v>
      </c>
      <c r="O72">
        <v>6.84</v>
      </c>
      <c r="P72">
        <v>6.77</v>
      </c>
      <c r="Q72">
        <v>6.57</v>
      </c>
      <c r="R72">
        <v>5.38</v>
      </c>
      <c r="S72">
        <v>5.25</v>
      </c>
      <c r="T72">
        <v>5.0199999999999996</v>
      </c>
      <c r="U72">
        <v>4.53</v>
      </c>
    </row>
    <row r="73" spans="1:22" x14ac:dyDescent="0.25">
      <c r="A73" s="5" t="s">
        <v>163</v>
      </c>
      <c r="B73" s="5" t="s">
        <v>164</v>
      </c>
      <c r="C73">
        <v>77.86</v>
      </c>
      <c r="D73">
        <v>79.98</v>
      </c>
      <c r="E73">
        <v>83.17</v>
      </c>
      <c r="F73">
        <v>84.68</v>
      </c>
      <c r="G73">
        <v>82.23</v>
      </c>
      <c r="H73">
        <v>82.17</v>
      </c>
      <c r="I73">
        <v>83.24</v>
      </c>
      <c r="J73">
        <v>80.849999999999994</v>
      </c>
      <c r="K73">
        <v>82.02</v>
      </c>
      <c r="L73">
        <v>75.86</v>
      </c>
      <c r="M73">
        <v>75.989999999999995</v>
      </c>
      <c r="N73">
        <v>98.44</v>
      </c>
      <c r="O73">
        <v>96.53</v>
      </c>
      <c r="P73">
        <v>96.41</v>
      </c>
      <c r="Q73">
        <v>96.76</v>
      </c>
      <c r="R73">
        <v>100.07</v>
      </c>
      <c r="S73">
        <v>98.2</v>
      </c>
      <c r="T73">
        <v>99.39</v>
      </c>
      <c r="U73">
        <v>105.44</v>
      </c>
    </row>
    <row r="74" spans="1:22" x14ac:dyDescent="0.25">
      <c r="A74" s="5" t="s">
        <v>165</v>
      </c>
      <c r="B74" s="5" t="s">
        <v>166</v>
      </c>
      <c r="C74">
        <v>54.44</v>
      </c>
      <c r="D74">
        <v>50.61</v>
      </c>
      <c r="E74">
        <v>52.13</v>
      </c>
      <c r="F74">
        <v>52.43</v>
      </c>
      <c r="G74">
        <v>52.88</v>
      </c>
      <c r="H74">
        <v>49.84</v>
      </c>
      <c r="I74">
        <v>50.35</v>
      </c>
      <c r="J74">
        <v>48.39</v>
      </c>
      <c r="K74">
        <v>48.91</v>
      </c>
      <c r="L74">
        <v>43.36</v>
      </c>
      <c r="M74">
        <v>46.62</v>
      </c>
      <c r="N74">
        <v>48.28</v>
      </c>
      <c r="O74">
        <v>46.48</v>
      </c>
      <c r="P74">
        <v>45.48</v>
      </c>
      <c r="Q74">
        <v>44.26</v>
      </c>
      <c r="R74">
        <v>32.5</v>
      </c>
      <c r="S74">
        <v>33.43</v>
      </c>
      <c r="T74">
        <v>34.28</v>
      </c>
      <c r="U74">
        <v>36.549999999999997</v>
      </c>
    </row>
    <row r="75" spans="1:22" x14ac:dyDescent="0.25">
      <c r="A75" s="5" t="s">
        <v>167</v>
      </c>
      <c r="B75" s="5" t="s">
        <v>168</v>
      </c>
      <c r="C75">
        <v>3.39</v>
      </c>
      <c r="D75">
        <v>3.7</v>
      </c>
      <c r="E75">
        <v>4.41</v>
      </c>
      <c r="F75">
        <v>4.24</v>
      </c>
      <c r="G75">
        <v>4.1100000000000003</v>
      </c>
      <c r="H75">
        <v>4.1399999999999997</v>
      </c>
      <c r="I75">
        <v>3.89</v>
      </c>
      <c r="J75">
        <v>4</v>
      </c>
      <c r="K75">
        <v>4.09</v>
      </c>
      <c r="L75">
        <v>3.44</v>
      </c>
      <c r="M75">
        <v>-2.5</v>
      </c>
      <c r="N75">
        <v>3.52</v>
      </c>
      <c r="O75">
        <v>3.94</v>
      </c>
      <c r="P75">
        <v>3.67</v>
      </c>
      <c r="Q75">
        <v>3.65</v>
      </c>
      <c r="R75">
        <v>2.98</v>
      </c>
      <c r="S75">
        <v>1.41</v>
      </c>
      <c r="T75">
        <v>3.62</v>
      </c>
      <c r="U75">
        <v>2.65</v>
      </c>
    </row>
    <row r="76" spans="1:22" x14ac:dyDescent="0.25">
      <c r="A76" s="5" t="s">
        <v>169</v>
      </c>
      <c r="B76" s="5" t="s">
        <v>170</v>
      </c>
      <c r="C76">
        <v>7.02</v>
      </c>
      <c r="D76">
        <v>8.42</v>
      </c>
      <c r="E76">
        <v>9.0500000000000007</v>
      </c>
      <c r="F76">
        <v>9.3000000000000007</v>
      </c>
      <c r="G76">
        <v>9.1</v>
      </c>
      <c r="H76">
        <v>8.93</v>
      </c>
      <c r="I76">
        <v>9.1</v>
      </c>
      <c r="J76">
        <v>7.54</v>
      </c>
      <c r="K76">
        <v>8.15</v>
      </c>
      <c r="L76">
        <v>5.93</v>
      </c>
      <c r="M76">
        <v>-4.53</v>
      </c>
      <c r="N76">
        <v>8.0500000000000007</v>
      </c>
      <c r="O76">
        <v>9.8000000000000007</v>
      </c>
      <c r="P76">
        <v>9.6999999999999993</v>
      </c>
      <c r="Q76">
        <v>9.6</v>
      </c>
      <c r="R76" t="s">
        <v>67</v>
      </c>
      <c r="S76" t="s">
        <v>67</v>
      </c>
      <c r="T76" t="s">
        <v>67</v>
      </c>
      <c r="U76" t="s">
        <v>67</v>
      </c>
    </row>
    <row r="77" spans="1:22" x14ac:dyDescent="0.25">
      <c r="A77" s="5" t="s">
        <v>171</v>
      </c>
      <c r="B77" s="5" t="s">
        <v>172</v>
      </c>
      <c r="C77">
        <v>52.25</v>
      </c>
      <c r="D77">
        <v>56.7</v>
      </c>
      <c r="E77">
        <v>57.78</v>
      </c>
      <c r="F77">
        <v>58.32</v>
      </c>
      <c r="G77">
        <v>57.93</v>
      </c>
      <c r="H77">
        <v>59.43</v>
      </c>
      <c r="I77">
        <v>60.04</v>
      </c>
      <c r="J77">
        <v>60.49</v>
      </c>
      <c r="K77">
        <v>56.88</v>
      </c>
      <c r="L77">
        <v>60.94</v>
      </c>
      <c r="M77">
        <v>53.12</v>
      </c>
      <c r="N77">
        <v>59.41</v>
      </c>
      <c r="O77">
        <v>57.47</v>
      </c>
      <c r="P77">
        <v>58.81</v>
      </c>
      <c r="Q77">
        <v>58.04</v>
      </c>
      <c r="R77">
        <v>78.790000000000006</v>
      </c>
      <c r="S77">
        <v>71.55</v>
      </c>
      <c r="T77">
        <v>67.92</v>
      </c>
      <c r="U77">
        <v>58.77</v>
      </c>
    </row>
    <row r="78" spans="1:22" x14ac:dyDescent="0.25">
      <c r="A78" s="5" t="s">
        <v>173</v>
      </c>
      <c r="B78" s="5" t="s">
        <v>174</v>
      </c>
      <c r="C78">
        <v>152.31</v>
      </c>
      <c r="D78">
        <v>151.12</v>
      </c>
      <c r="E78">
        <v>146.86000000000001</v>
      </c>
      <c r="F78">
        <v>145.79</v>
      </c>
      <c r="G78">
        <v>146.87</v>
      </c>
      <c r="H78">
        <v>160.54</v>
      </c>
      <c r="I78">
        <v>149.31</v>
      </c>
      <c r="J78">
        <v>159.71</v>
      </c>
      <c r="K78">
        <v>152.19</v>
      </c>
      <c r="L78">
        <v>161.87</v>
      </c>
      <c r="M78">
        <v>170.84</v>
      </c>
      <c r="N78">
        <v>163.49</v>
      </c>
      <c r="O78">
        <v>156.91999999999999</v>
      </c>
      <c r="P78">
        <v>157.08000000000001</v>
      </c>
      <c r="Q78">
        <v>153.91</v>
      </c>
      <c r="R78" t="s">
        <v>67</v>
      </c>
      <c r="S78" t="s">
        <v>67</v>
      </c>
      <c r="T78" t="s">
        <v>67</v>
      </c>
      <c r="U78" t="s">
        <v>67</v>
      </c>
    </row>
    <row r="79" spans="1:22" x14ac:dyDescent="0.25">
      <c r="A79" s="5" t="s">
        <v>175</v>
      </c>
      <c r="B79" s="5" t="s">
        <v>176</v>
      </c>
      <c r="C79">
        <v>304.8</v>
      </c>
      <c r="D79">
        <v>511.68</v>
      </c>
      <c r="E79">
        <v>2732.64</v>
      </c>
      <c r="F79">
        <v>939.36</v>
      </c>
      <c r="G79">
        <v>863.04</v>
      </c>
      <c r="H79">
        <v>783.83999999999992</v>
      </c>
      <c r="I79">
        <v>1143.3599999999999</v>
      </c>
      <c r="J79">
        <v>375.84</v>
      </c>
      <c r="K79">
        <v>477.6</v>
      </c>
      <c r="L79">
        <v>427.68</v>
      </c>
      <c r="M79">
        <v>105.12</v>
      </c>
      <c r="N79">
        <v>111.84</v>
      </c>
      <c r="O79">
        <v>407.04</v>
      </c>
      <c r="P79">
        <v>1080</v>
      </c>
      <c r="Q79">
        <v>667.2</v>
      </c>
      <c r="R79">
        <v>190.94399999999999</v>
      </c>
      <c r="S79">
        <v>171.28800000000001</v>
      </c>
      <c r="T79">
        <v>97.343999999999994</v>
      </c>
      <c r="U79">
        <v>76.283999999999992</v>
      </c>
    </row>
    <row r="80" spans="1:22" x14ac:dyDescent="0.25">
      <c r="A80" s="5" t="s">
        <v>177</v>
      </c>
      <c r="B80" s="5" t="s">
        <v>178</v>
      </c>
      <c r="C80">
        <v>0</v>
      </c>
      <c r="D80">
        <v>0</v>
      </c>
      <c r="E80">
        <v>0</v>
      </c>
      <c r="F80">
        <v>0</v>
      </c>
      <c r="G80">
        <v>0</v>
      </c>
      <c r="H80">
        <v>0</v>
      </c>
      <c r="I80">
        <v>0</v>
      </c>
      <c r="J80">
        <v>0</v>
      </c>
      <c r="K80">
        <v>0</v>
      </c>
      <c r="L80">
        <v>0</v>
      </c>
      <c r="M80">
        <v>0</v>
      </c>
      <c r="N80">
        <v>0</v>
      </c>
      <c r="O80">
        <v>0</v>
      </c>
      <c r="P80">
        <v>0</v>
      </c>
      <c r="Q80">
        <v>-1.2000000000000031</v>
      </c>
      <c r="R80">
        <v>0</v>
      </c>
      <c r="S80">
        <v>0</v>
      </c>
      <c r="T80">
        <v>0</v>
      </c>
      <c r="U80">
        <v>0</v>
      </c>
    </row>
    <row r="81" spans="1:21" x14ac:dyDescent="0.25">
      <c r="A81" s="5" t="s">
        <v>179</v>
      </c>
      <c r="B81" s="5" t="s">
        <v>180</v>
      </c>
      <c r="C81">
        <v>7.3</v>
      </c>
      <c r="D81">
        <v>10.51</v>
      </c>
      <c r="E81">
        <v>11.35</v>
      </c>
      <c r="F81">
        <v>12.02</v>
      </c>
      <c r="G81">
        <v>10.25</v>
      </c>
      <c r="H81">
        <v>9.08</v>
      </c>
      <c r="I81">
        <v>2.74</v>
      </c>
      <c r="J81">
        <v>5.34</v>
      </c>
      <c r="K81">
        <v>16.52</v>
      </c>
      <c r="L81">
        <v>8.2899999999999991</v>
      </c>
      <c r="M81">
        <v>-21.82</v>
      </c>
      <c r="N81">
        <v>7.2</v>
      </c>
      <c r="O81">
        <v>14.47</v>
      </c>
      <c r="P81">
        <v>6.26</v>
      </c>
      <c r="Q81">
        <v>7.45</v>
      </c>
      <c r="R81">
        <v>4.08</v>
      </c>
      <c r="S81">
        <v>-0.34</v>
      </c>
      <c r="T81">
        <v>-4.84</v>
      </c>
      <c r="U81">
        <v>2.38</v>
      </c>
    </row>
    <row r="82" spans="1:21" x14ac:dyDescent="0.25">
      <c r="A82" s="5" t="s">
        <v>181</v>
      </c>
      <c r="B82" s="5" t="s">
        <v>182</v>
      </c>
      <c r="C82">
        <v>9.7200000000000006</v>
      </c>
      <c r="D82">
        <v>11.29</v>
      </c>
      <c r="E82">
        <v>11.21</v>
      </c>
      <c r="F82">
        <v>10.45</v>
      </c>
      <c r="G82">
        <v>7.36</v>
      </c>
      <c r="H82">
        <v>5.72</v>
      </c>
      <c r="I82">
        <v>8.1999999999999993</v>
      </c>
      <c r="J82">
        <v>10.050000000000001</v>
      </c>
      <c r="K82">
        <v>1</v>
      </c>
      <c r="L82">
        <v>-2.11</v>
      </c>
      <c r="M82">
        <v>-0.05</v>
      </c>
      <c r="N82">
        <v>9.31</v>
      </c>
      <c r="O82">
        <v>9.39</v>
      </c>
      <c r="P82">
        <v>5.93</v>
      </c>
      <c r="Q82">
        <v>3.73</v>
      </c>
      <c r="R82">
        <v>-0.37</v>
      </c>
      <c r="S82">
        <v>-0.93</v>
      </c>
      <c r="T82" t="s">
        <v>67</v>
      </c>
      <c r="U82" t="s">
        <v>67</v>
      </c>
    </row>
    <row r="83" spans="1:21" x14ac:dyDescent="0.25">
      <c r="A83" s="5" t="s">
        <v>183</v>
      </c>
      <c r="B83" s="5" t="s">
        <v>184</v>
      </c>
      <c r="C83">
        <v>10.29</v>
      </c>
      <c r="D83">
        <v>10.64</v>
      </c>
      <c r="E83">
        <v>9.09</v>
      </c>
      <c r="F83">
        <v>7.89</v>
      </c>
      <c r="G83">
        <v>8.7899999999999991</v>
      </c>
      <c r="H83">
        <v>8.39</v>
      </c>
      <c r="I83">
        <v>2.21</v>
      </c>
      <c r="J83">
        <v>3.11</v>
      </c>
      <c r="K83">
        <v>4.93</v>
      </c>
      <c r="L83">
        <v>2.88</v>
      </c>
      <c r="M83">
        <v>2.71</v>
      </c>
      <c r="N83">
        <v>7.89</v>
      </c>
      <c r="O83">
        <v>6.38</v>
      </c>
      <c r="P83">
        <v>2.52</v>
      </c>
      <c r="Q83">
        <v>1.75</v>
      </c>
      <c r="R83" t="s">
        <v>67</v>
      </c>
      <c r="S83" t="s">
        <v>67</v>
      </c>
      <c r="T83" t="s">
        <v>67</v>
      </c>
      <c r="U83" t="s">
        <v>67</v>
      </c>
    </row>
    <row r="84" spans="1:21" x14ac:dyDescent="0.25">
      <c r="A84" s="5" t="s">
        <v>185</v>
      </c>
      <c r="B84" s="5" t="s">
        <v>186</v>
      </c>
      <c r="C84">
        <v>9.34</v>
      </c>
      <c r="D84">
        <v>6.43</v>
      </c>
      <c r="E84">
        <v>6.1</v>
      </c>
      <c r="F84">
        <v>6.41</v>
      </c>
      <c r="G84">
        <v>5.83</v>
      </c>
      <c r="H84">
        <v>5.55</v>
      </c>
      <c r="I84">
        <v>5.05</v>
      </c>
      <c r="J84">
        <v>4.74</v>
      </c>
      <c r="K84">
        <v>3.73</v>
      </c>
      <c r="L84">
        <v>2.31</v>
      </c>
      <c r="M84" t="s">
        <v>67</v>
      </c>
      <c r="N84" t="s">
        <v>67</v>
      </c>
      <c r="O84" t="s">
        <v>67</v>
      </c>
      <c r="P84" t="s">
        <v>67</v>
      </c>
      <c r="Q84" t="s">
        <v>67</v>
      </c>
      <c r="R84" t="s">
        <v>67</v>
      </c>
      <c r="S84" t="s">
        <v>67</v>
      </c>
      <c r="T84" t="s">
        <v>67</v>
      </c>
      <c r="U84" t="s">
        <v>67</v>
      </c>
    </row>
    <row r="85" spans="1:21" x14ac:dyDescent="0.25">
      <c r="A85" s="5" t="s">
        <v>187</v>
      </c>
      <c r="B85" s="5" t="s">
        <v>188</v>
      </c>
      <c r="C85">
        <v>0.74</v>
      </c>
      <c r="D85">
        <v>-3.46</v>
      </c>
      <c r="E85">
        <v>17.940000000000001</v>
      </c>
      <c r="F85">
        <v>12.21</v>
      </c>
      <c r="G85">
        <v>9.3800000000000008</v>
      </c>
      <c r="H85">
        <v>17.68</v>
      </c>
      <c r="I85">
        <v>-3.08</v>
      </c>
      <c r="J85">
        <v>4.6500000000000004</v>
      </c>
      <c r="K85">
        <v>28.07</v>
      </c>
      <c r="L85">
        <v>-249.09</v>
      </c>
      <c r="M85">
        <v>-171.97</v>
      </c>
      <c r="N85">
        <v>-6</v>
      </c>
      <c r="O85">
        <v>22.52</v>
      </c>
      <c r="P85">
        <v>7.25</v>
      </c>
      <c r="Q85">
        <v>36.18</v>
      </c>
      <c r="R85">
        <v>116.11</v>
      </c>
      <c r="S85">
        <v>-60.71</v>
      </c>
      <c r="T85">
        <v>37.69</v>
      </c>
      <c r="U85">
        <v>23.03</v>
      </c>
    </row>
    <row r="86" spans="1:21" x14ac:dyDescent="0.25">
      <c r="A86" s="5" t="s">
        <v>189</v>
      </c>
      <c r="B86" s="5" t="s">
        <v>190</v>
      </c>
      <c r="C86">
        <v>5.07</v>
      </c>
      <c r="D86">
        <v>8.9</v>
      </c>
      <c r="E86">
        <v>13.18</v>
      </c>
      <c r="F86">
        <v>13.09</v>
      </c>
      <c r="G86">
        <v>7.99</v>
      </c>
      <c r="H86">
        <v>6.42</v>
      </c>
      <c r="I86">
        <v>9.8800000000000008</v>
      </c>
      <c r="J86">
        <v>-72.12</v>
      </c>
      <c r="K86">
        <v>-131</v>
      </c>
      <c r="L86">
        <v>-142.35</v>
      </c>
      <c r="M86">
        <v>-51.82</v>
      </c>
      <c r="N86">
        <v>7.92</v>
      </c>
      <c r="O86">
        <v>21.98</v>
      </c>
      <c r="P86">
        <v>53.18</v>
      </c>
      <c r="Q86">
        <v>30.53</v>
      </c>
      <c r="R86">
        <v>31.03</v>
      </c>
      <c r="S86" t="s">
        <v>67</v>
      </c>
      <c r="T86" t="s">
        <v>67</v>
      </c>
      <c r="U86" t="s">
        <v>67</v>
      </c>
    </row>
    <row r="87" spans="1:21" x14ac:dyDescent="0.25">
      <c r="A87" s="5" t="s">
        <v>191</v>
      </c>
      <c r="B87" s="5" t="s">
        <v>192</v>
      </c>
      <c r="C87">
        <v>7.36</v>
      </c>
      <c r="D87">
        <v>10.75</v>
      </c>
      <c r="E87">
        <v>10.83</v>
      </c>
      <c r="F87">
        <v>8.17</v>
      </c>
      <c r="G87">
        <v>11.34</v>
      </c>
      <c r="H87">
        <v>-40.35</v>
      </c>
      <c r="I87">
        <v>-78.28</v>
      </c>
      <c r="J87">
        <v>-78.87</v>
      </c>
      <c r="K87">
        <v>-75.290000000000006</v>
      </c>
      <c r="L87">
        <v>-79.459999999999994</v>
      </c>
      <c r="M87">
        <v>-22.4</v>
      </c>
      <c r="N87">
        <v>35.21</v>
      </c>
      <c r="O87">
        <v>24.27</v>
      </c>
      <c r="P87">
        <v>27.3</v>
      </c>
      <c r="Q87">
        <v>30.46</v>
      </c>
      <c r="R87" t="s">
        <v>67</v>
      </c>
      <c r="S87" t="s">
        <v>67</v>
      </c>
      <c r="T87" t="s">
        <v>67</v>
      </c>
      <c r="U87" t="s">
        <v>67</v>
      </c>
    </row>
    <row r="88" spans="1:21" x14ac:dyDescent="0.25">
      <c r="A88" s="5" t="s">
        <v>193</v>
      </c>
      <c r="B88" s="5" t="s">
        <v>194</v>
      </c>
      <c r="C88">
        <v>-16.5</v>
      </c>
      <c r="D88">
        <v>-33.770000000000003</v>
      </c>
      <c r="E88">
        <v>-34.020000000000003</v>
      </c>
      <c r="F88">
        <v>-33.56</v>
      </c>
      <c r="G88">
        <v>-34.06</v>
      </c>
      <c r="H88">
        <v>-31.38</v>
      </c>
      <c r="I88">
        <v>-21.54</v>
      </c>
      <c r="J88">
        <v>-27.3</v>
      </c>
      <c r="K88">
        <v>-23.99</v>
      </c>
      <c r="L88">
        <v>-24.5</v>
      </c>
      <c r="M88" t="s">
        <v>67</v>
      </c>
      <c r="N88" t="s">
        <v>67</v>
      </c>
      <c r="O88" t="s">
        <v>67</v>
      </c>
      <c r="P88" t="s">
        <v>67</v>
      </c>
      <c r="Q88" t="s">
        <v>67</v>
      </c>
      <c r="R88" t="s">
        <v>67</v>
      </c>
      <c r="S88" t="s">
        <v>67</v>
      </c>
      <c r="T88" t="s">
        <v>67</v>
      </c>
      <c r="U88" t="s">
        <v>67</v>
      </c>
    </row>
    <row r="89" spans="1:21" x14ac:dyDescent="0.25">
      <c r="A89" s="5" t="s">
        <v>195</v>
      </c>
      <c r="B89" s="5" t="s">
        <v>196</v>
      </c>
      <c r="C89">
        <v>1.67</v>
      </c>
      <c r="D89">
        <v>1.23</v>
      </c>
      <c r="E89">
        <v>2.02</v>
      </c>
      <c r="F89">
        <v>2.19</v>
      </c>
      <c r="G89">
        <v>1.65</v>
      </c>
      <c r="H89">
        <v>-0.35</v>
      </c>
      <c r="I89">
        <v>-0.19</v>
      </c>
      <c r="J89">
        <v>-0.11</v>
      </c>
      <c r="K89">
        <v>-0.08</v>
      </c>
      <c r="L89">
        <v>-0.15</v>
      </c>
      <c r="M89" t="s">
        <v>67</v>
      </c>
      <c r="N89">
        <v>0.11</v>
      </c>
      <c r="O89">
        <v>0.46</v>
      </c>
      <c r="P89">
        <v>0.43</v>
      </c>
      <c r="Q89">
        <v>0.35</v>
      </c>
      <c r="R89" t="s">
        <v>67</v>
      </c>
      <c r="S89" t="s">
        <v>67</v>
      </c>
      <c r="T89" t="s">
        <v>67</v>
      </c>
      <c r="U89" t="s">
        <v>67</v>
      </c>
    </row>
    <row r="90" spans="1:21" x14ac:dyDescent="0.25">
      <c r="A90" s="5" t="s">
        <v>197</v>
      </c>
      <c r="B90" s="5" t="s">
        <v>198</v>
      </c>
      <c r="C90">
        <v>-4.6500000000000004</v>
      </c>
      <c r="D90">
        <v>6.5</v>
      </c>
      <c r="E90">
        <v>10.039999999999999</v>
      </c>
      <c r="F90">
        <v>10.28</v>
      </c>
      <c r="G90">
        <v>10.59</v>
      </c>
      <c r="H90">
        <v>11.77</v>
      </c>
      <c r="I90">
        <v>19.72</v>
      </c>
      <c r="J90">
        <v>0.49</v>
      </c>
      <c r="K90">
        <v>51.64</v>
      </c>
      <c r="L90">
        <v>-234.42</v>
      </c>
      <c r="M90">
        <v>-157.53</v>
      </c>
      <c r="N90">
        <v>-10.74</v>
      </c>
      <c r="O90">
        <v>15.62</v>
      </c>
      <c r="P90">
        <v>9.5299999999999994</v>
      </c>
      <c r="Q90">
        <v>31.19</v>
      </c>
      <c r="R90">
        <v>6.6</v>
      </c>
      <c r="S90">
        <v>4.32</v>
      </c>
      <c r="T90">
        <v>5.41</v>
      </c>
      <c r="U90">
        <v>31.16</v>
      </c>
    </row>
    <row r="91" spans="1:21" x14ac:dyDescent="0.25">
      <c r="A91" s="5" t="s">
        <v>199</v>
      </c>
      <c r="B91" s="5" t="s">
        <v>200</v>
      </c>
      <c r="C91">
        <v>3.96</v>
      </c>
      <c r="D91">
        <v>8.94</v>
      </c>
      <c r="E91">
        <v>10.3</v>
      </c>
      <c r="F91">
        <v>10.88</v>
      </c>
      <c r="G91">
        <v>14.03</v>
      </c>
      <c r="H91">
        <v>10.66</v>
      </c>
      <c r="I91">
        <v>23.95</v>
      </c>
      <c r="J91">
        <v>-60.76</v>
      </c>
      <c r="K91">
        <v>-113.44</v>
      </c>
      <c r="L91">
        <v>-134.22999999999999</v>
      </c>
      <c r="M91">
        <v>-50.88</v>
      </c>
      <c r="N91">
        <v>4.8</v>
      </c>
      <c r="O91">
        <v>18.78</v>
      </c>
      <c r="P91">
        <v>15.77</v>
      </c>
      <c r="Q91">
        <v>14.04</v>
      </c>
      <c r="R91">
        <v>5.44</v>
      </c>
      <c r="S91">
        <v>13.63</v>
      </c>
      <c r="T91" t="s">
        <v>67</v>
      </c>
      <c r="U91" t="s">
        <v>67</v>
      </c>
    </row>
    <row r="92" spans="1:21" x14ac:dyDescent="0.25">
      <c r="A92" s="5" t="s">
        <v>201</v>
      </c>
      <c r="B92" s="5" t="s">
        <v>202</v>
      </c>
      <c r="C92">
        <v>6.55</v>
      </c>
      <c r="D92">
        <v>9.84</v>
      </c>
      <c r="E92">
        <v>12.48</v>
      </c>
      <c r="F92">
        <v>10.57</v>
      </c>
      <c r="G92">
        <v>18.84</v>
      </c>
      <c r="H92">
        <v>-30.16</v>
      </c>
      <c r="I92">
        <v>-64.02</v>
      </c>
      <c r="J92">
        <v>-70.11</v>
      </c>
      <c r="K92">
        <v>-67.09</v>
      </c>
      <c r="L92">
        <v>-75.510000000000005</v>
      </c>
      <c r="M92">
        <v>-22.39</v>
      </c>
      <c r="N92">
        <v>10.44</v>
      </c>
      <c r="O92">
        <v>13.45</v>
      </c>
      <c r="P92">
        <v>11.41</v>
      </c>
      <c r="Q92">
        <v>15.74</v>
      </c>
      <c r="R92" t="s">
        <v>67</v>
      </c>
      <c r="S92" t="s">
        <v>67</v>
      </c>
      <c r="T92" t="s">
        <v>67</v>
      </c>
      <c r="U92" t="s">
        <v>67</v>
      </c>
    </row>
    <row r="93" spans="1:21" x14ac:dyDescent="0.25">
      <c r="A93" s="5" t="s">
        <v>203</v>
      </c>
      <c r="B93" s="5" t="s">
        <v>204</v>
      </c>
      <c r="C93">
        <v>-11.8</v>
      </c>
      <c r="D93">
        <v>-27.09</v>
      </c>
      <c r="E93">
        <v>-28.82</v>
      </c>
      <c r="F93">
        <v>-28.26</v>
      </c>
      <c r="G93">
        <v>-28.33</v>
      </c>
      <c r="H93">
        <v>-26.27</v>
      </c>
      <c r="I93">
        <v>-26.79</v>
      </c>
      <c r="J93">
        <v>-28.33</v>
      </c>
      <c r="K93">
        <v>-27.84</v>
      </c>
      <c r="L93">
        <v>-29.89</v>
      </c>
      <c r="M93" t="s">
        <v>67</v>
      </c>
      <c r="N93" t="s">
        <v>67</v>
      </c>
      <c r="O93" t="s">
        <v>67</v>
      </c>
      <c r="P93" t="s">
        <v>67</v>
      </c>
      <c r="Q93" t="s">
        <v>67</v>
      </c>
      <c r="R93" t="s">
        <v>67</v>
      </c>
      <c r="S93" t="s">
        <v>67</v>
      </c>
      <c r="T93" t="s">
        <v>67</v>
      </c>
      <c r="U93" t="s">
        <v>67</v>
      </c>
    </row>
    <row r="94" spans="1:21" x14ac:dyDescent="0.25">
      <c r="A94" s="5" t="s">
        <v>205</v>
      </c>
      <c r="B94" s="5" t="s">
        <v>206</v>
      </c>
      <c r="C94">
        <v>-40.43</v>
      </c>
      <c r="D94">
        <v>-81.28</v>
      </c>
      <c r="E94">
        <v>190.9</v>
      </c>
      <c r="F94">
        <v>8.84</v>
      </c>
      <c r="G94">
        <v>10.1</v>
      </c>
      <c r="H94">
        <v>-31.44</v>
      </c>
      <c r="I94">
        <v>204.21</v>
      </c>
      <c r="J94">
        <v>-21.31</v>
      </c>
      <c r="K94">
        <v>11.67</v>
      </c>
      <c r="L94">
        <v>306.85000000000002</v>
      </c>
      <c r="M94">
        <v>-6.01</v>
      </c>
      <c r="N94">
        <v>-72.52</v>
      </c>
      <c r="O94">
        <v>-62.31</v>
      </c>
      <c r="P94">
        <v>61.87</v>
      </c>
      <c r="Q94">
        <v>240.69</v>
      </c>
      <c r="R94">
        <v>11.48</v>
      </c>
      <c r="S94">
        <v>75.959999999999994</v>
      </c>
      <c r="T94">
        <v>27.61</v>
      </c>
      <c r="U94">
        <v>-8.43</v>
      </c>
    </row>
    <row r="95" spans="1:21" x14ac:dyDescent="0.25">
      <c r="A95" s="5" t="s">
        <v>207</v>
      </c>
      <c r="B95" s="5" t="s">
        <v>208</v>
      </c>
      <c r="C95">
        <v>23.06</v>
      </c>
      <c r="D95">
        <v>39.49</v>
      </c>
      <c r="E95">
        <v>69.95</v>
      </c>
      <c r="F95">
        <v>-4.17</v>
      </c>
      <c r="G95">
        <v>60.96</v>
      </c>
      <c r="H95">
        <v>50.49</v>
      </c>
      <c r="I95">
        <v>64.86</v>
      </c>
      <c r="J95">
        <v>99.07</v>
      </c>
      <c r="K95">
        <v>104.17</v>
      </c>
      <c r="L95">
        <v>76.11</v>
      </c>
      <c r="M95">
        <v>-46.95</v>
      </c>
      <c r="N95">
        <v>-24.32</v>
      </c>
      <c r="O95">
        <v>80.08</v>
      </c>
      <c r="P95">
        <v>104.68</v>
      </c>
      <c r="Q95">
        <v>109.38</v>
      </c>
      <c r="R95">
        <v>38.35</v>
      </c>
      <c r="S95">
        <v>31.71</v>
      </c>
      <c r="T95" t="s">
        <v>67</v>
      </c>
      <c r="U95" t="s">
        <v>67</v>
      </c>
    </row>
    <row r="96" spans="1:21" x14ac:dyDescent="0.25">
      <c r="A96" s="5" t="s">
        <v>209</v>
      </c>
      <c r="B96" s="5" t="s">
        <v>210</v>
      </c>
      <c r="C96">
        <v>17.63</v>
      </c>
      <c r="D96">
        <v>19.420000000000002</v>
      </c>
      <c r="E96">
        <v>76.52</v>
      </c>
      <c r="F96">
        <v>34.08</v>
      </c>
      <c r="G96">
        <v>34.65</v>
      </c>
      <c r="H96">
        <v>94</v>
      </c>
      <c r="I96">
        <v>99.08</v>
      </c>
      <c r="J96">
        <v>43.74</v>
      </c>
      <c r="K96">
        <v>35.54</v>
      </c>
      <c r="L96">
        <v>45.58</v>
      </c>
      <c r="M96">
        <v>32.340000000000003</v>
      </c>
      <c r="N96">
        <v>35.840000000000003</v>
      </c>
      <c r="O96">
        <v>65.540000000000006</v>
      </c>
      <c r="P96">
        <v>83.52</v>
      </c>
      <c r="Q96">
        <v>69.459999999999994</v>
      </c>
      <c r="R96" t="s">
        <v>67</v>
      </c>
      <c r="S96" t="s">
        <v>67</v>
      </c>
      <c r="T96" t="s">
        <v>67</v>
      </c>
      <c r="U96" t="s">
        <v>67</v>
      </c>
    </row>
    <row r="97" spans="1:22" x14ac:dyDescent="0.25">
      <c r="A97" s="5" t="s">
        <v>211</v>
      </c>
      <c r="B97" s="5" t="s">
        <v>212</v>
      </c>
      <c r="C97">
        <v>55.81</v>
      </c>
      <c r="D97">
        <v>59.25</v>
      </c>
      <c r="E97">
        <v>60.13</v>
      </c>
      <c r="F97">
        <v>34.81</v>
      </c>
      <c r="G97">
        <v>40.11</v>
      </c>
      <c r="H97">
        <v>63.17</v>
      </c>
      <c r="I97">
        <v>67.459999999999994</v>
      </c>
      <c r="J97">
        <v>54.64</v>
      </c>
      <c r="K97">
        <v>59.53</v>
      </c>
      <c r="L97">
        <v>57.52</v>
      </c>
      <c r="M97" t="s">
        <v>67</v>
      </c>
      <c r="N97" t="s">
        <v>67</v>
      </c>
      <c r="O97" t="s">
        <v>67</v>
      </c>
      <c r="P97" t="s">
        <v>67</v>
      </c>
      <c r="Q97" t="s">
        <v>67</v>
      </c>
      <c r="R97" t="s">
        <v>67</v>
      </c>
      <c r="S97" t="s">
        <v>67</v>
      </c>
      <c r="T97" t="s">
        <v>67</v>
      </c>
      <c r="U97" t="s">
        <v>67</v>
      </c>
    </row>
    <row r="98" spans="1:22" x14ac:dyDescent="0.25">
      <c r="A98" s="5" t="s">
        <v>213</v>
      </c>
      <c r="B98" s="5" t="s">
        <v>214</v>
      </c>
      <c r="C98">
        <v>780.4</v>
      </c>
      <c r="D98">
        <v>755</v>
      </c>
      <c r="E98">
        <v>596.4</v>
      </c>
      <c r="F98">
        <v>511.1</v>
      </c>
      <c r="G98">
        <v>472.2</v>
      </c>
      <c r="H98">
        <v>533.79999999999995</v>
      </c>
      <c r="I98">
        <v>422.2</v>
      </c>
      <c r="J98">
        <v>506.8</v>
      </c>
      <c r="K98">
        <v>428.8</v>
      </c>
      <c r="L98">
        <v>494.1</v>
      </c>
      <c r="M98">
        <v>463.9</v>
      </c>
      <c r="N98">
        <v>419.5</v>
      </c>
      <c r="O98">
        <v>384</v>
      </c>
      <c r="P98">
        <v>338</v>
      </c>
      <c r="Q98">
        <v>309.60000000000002</v>
      </c>
      <c r="R98" t="s">
        <v>67</v>
      </c>
      <c r="S98" t="s">
        <v>67</v>
      </c>
      <c r="T98" t="s">
        <v>67</v>
      </c>
      <c r="U98" t="s">
        <v>67</v>
      </c>
      <c r="V98" t="s">
        <v>67</v>
      </c>
    </row>
  </sheetData>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W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10" customWidth="1"/>
    <col min="13" max="13" width="21" customWidth="1"/>
    <col min="14" max="14" width="10" customWidth="1"/>
    <col min="15" max="15" width="12" customWidth="1"/>
    <col min="16" max="18" width="20" customWidth="1"/>
    <col min="19" max="19" width="10" customWidth="1"/>
    <col min="20" max="21" width="19" customWidth="1"/>
    <col min="22" max="22" width="20" customWidth="1"/>
    <col min="23" max="23" width="10" customWidth="1"/>
  </cols>
  <sheetData>
    <row r="1" spans="1:23" ht="18.75" customHeight="1" x14ac:dyDescent="0.3">
      <c r="A1" s="1" t="s">
        <v>2360</v>
      </c>
      <c r="B1" s="2" t="s">
        <v>2361</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1334</v>
      </c>
      <c r="C4" s="5" t="s">
        <v>9</v>
      </c>
      <c r="D4" s="5"/>
      <c r="E4" t="s">
        <v>2362</v>
      </c>
      <c r="G4" t="s">
        <v>2363</v>
      </c>
      <c r="H4" t="s">
        <v>12</v>
      </c>
      <c r="J4" t="s">
        <v>234</v>
      </c>
      <c r="L4" t="s">
        <v>2364</v>
      </c>
    </row>
    <row r="5" spans="1:23" x14ac:dyDescent="0.25">
      <c r="A5" s="5" t="s">
        <v>15</v>
      </c>
      <c r="B5" t="s">
        <v>2365</v>
      </c>
      <c r="C5" s="5" t="s">
        <v>17</v>
      </c>
      <c r="D5" s="5"/>
      <c r="E5" t="s">
        <v>67</v>
      </c>
      <c r="G5" t="s">
        <v>453</v>
      </c>
      <c r="H5" t="s">
        <v>20</v>
      </c>
      <c r="J5" t="s">
        <v>354</v>
      </c>
      <c r="L5" t="s">
        <v>2366</v>
      </c>
    </row>
    <row r="6" spans="1:23" x14ac:dyDescent="0.25">
      <c r="A6" s="5" t="s">
        <v>23</v>
      </c>
      <c r="B6" t="s">
        <v>2367</v>
      </c>
      <c r="C6" s="5" t="s">
        <v>25</v>
      </c>
      <c r="D6" s="5"/>
      <c r="E6" t="s">
        <v>2368</v>
      </c>
      <c r="G6" t="s">
        <v>318</v>
      </c>
      <c r="H6" t="s">
        <v>28</v>
      </c>
      <c r="J6" t="s">
        <v>225</v>
      </c>
      <c r="L6" t="s">
        <v>644</v>
      </c>
    </row>
    <row r="7" spans="1:23" x14ac:dyDescent="0.25">
      <c r="A7" s="5" t="s">
        <v>29</v>
      </c>
      <c r="B7" t="s">
        <v>67</v>
      </c>
      <c r="C7" s="5" t="s">
        <v>31</v>
      </c>
      <c r="D7" s="5"/>
      <c r="E7" t="s">
        <v>2369</v>
      </c>
      <c r="G7" t="s">
        <v>2370</v>
      </c>
      <c r="H7" t="s">
        <v>454</v>
      </c>
      <c r="J7" t="s">
        <v>21</v>
      </c>
      <c r="L7" t="s">
        <v>2371</v>
      </c>
    </row>
    <row r="8" spans="1:23" x14ac:dyDescent="0.25">
      <c r="A8" s="5" t="s">
        <v>35</v>
      </c>
      <c r="B8" t="s">
        <v>36</v>
      </c>
      <c r="C8" s="5" t="s">
        <v>37</v>
      </c>
      <c r="D8" s="5"/>
      <c r="E8" t="s">
        <v>2372</v>
      </c>
      <c r="G8" t="s">
        <v>33</v>
      </c>
      <c r="H8" t="s">
        <v>34</v>
      </c>
    </row>
    <row r="9" spans="1:23" x14ac:dyDescent="0.25">
      <c r="A9" s="5" t="s">
        <v>41</v>
      </c>
      <c r="B9" t="s">
        <v>42</v>
      </c>
      <c r="C9" s="5" t="s">
        <v>43</v>
      </c>
      <c r="D9" s="5"/>
      <c r="E9" t="s">
        <v>2373</v>
      </c>
      <c r="G9" t="s">
        <v>239</v>
      </c>
      <c r="H9" t="s">
        <v>40</v>
      </c>
    </row>
    <row r="10" spans="1:23" x14ac:dyDescent="0.25">
      <c r="A10" s="5" t="s">
        <v>45</v>
      </c>
      <c r="B10" t="s">
        <v>611</v>
      </c>
      <c r="C10" s="5" t="s">
        <v>47</v>
      </c>
      <c r="D10" s="5"/>
      <c r="E10" t="s">
        <v>2374</v>
      </c>
    </row>
    <row r="11" spans="1:23" x14ac:dyDescent="0.25">
      <c r="A11" s="5" t="s">
        <v>49</v>
      </c>
      <c r="B11" t="s">
        <v>613</v>
      </c>
    </row>
    <row r="12" spans="1:23" x14ac:dyDescent="0.25">
      <c r="A12" s="5" t="s">
        <v>51</v>
      </c>
      <c r="B12" t="s">
        <v>292</v>
      </c>
    </row>
    <row r="13" spans="1:23" x14ac:dyDescent="0.25">
      <c r="A13" s="5" t="s">
        <v>53</v>
      </c>
      <c r="B13" t="s">
        <v>2375</v>
      </c>
    </row>
    <row r="14" spans="1:23" x14ac:dyDescent="0.25">
      <c r="A14" s="5" t="s">
        <v>55</v>
      </c>
      <c r="B14" t="s">
        <v>2376</v>
      </c>
    </row>
    <row r="15" spans="1:23" x14ac:dyDescent="0.25">
      <c r="A15" s="5" t="s">
        <v>57</v>
      </c>
      <c r="B15" t="s">
        <v>2377</v>
      </c>
    </row>
    <row r="16" spans="1:23" x14ac:dyDescent="0.25">
      <c r="A16" s="5" t="s">
        <v>59</v>
      </c>
      <c r="B16" t="s">
        <v>2378</v>
      </c>
    </row>
    <row r="17" spans="1:23" x14ac:dyDescent="0.25">
      <c r="A17" s="5" t="s">
        <v>61</v>
      </c>
      <c r="B17" t="s">
        <v>2379</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4071</v>
      </c>
      <c r="D20">
        <v>4039</v>
      </c>
      <c r="E20">
        <v>3627</v>
      </c>
      <c r="F20">
        <v>3457</v>
      </c>
      <c r="G20">
        <v>4176</v>
      </c>
      <c r="H20">
        <v>3822</v>
      </c>
      <c r="I20">
        <v>3950</v>
      </c>
      <c r="J20">
        <v>3935</v>
      </c>
      <c r="K20">
        <v>5151</v>
      </c>
      <c r="L20">
        <v>4994</v>
      </c>
      <c r="M20">
        <v>3574</v>
      </c>
      <c r="N20">
        <v>4794</v>
      </c>
      <c r="O20">
        <v>3344</v>
      </c>
      <c r="P20">
        <v>2958</v>
      </c>
      <c r="Q20">
        <v>2816</v>
      </c>
      <c r="R20">
        <v>2582</v>
      </c>
      <c r="S20">
        <v>2288</v>
      </c>
      <c r="T20">
        <v>2259</v>
      </c>
      <c r="U20">
        <v>2179</v>
      </c>
      <c r="V20">
        <v>2088</v>
      </c>
      <c r="W20">
        <v>1192</v>
      </c>
    </row>
    <row r="21" spans="1:23" x14ac:dyDescent="0.25">
      <c r="A21" s="5" t="s">
        <v>299</v>
      </c>
      <c r="B21" s="5" t="s">
        <v>300</v>
      </c>
      <c r="C21">
        <v>698.1</v>
      </c>
      <c r="D21">
        <v>1260</v>
      </c>
      <c r="E21">
        <v>1212</v>
      </c>
      <c r="F21">
        <v>1346</v>
      </c>
      <c r="G21">
        <v>1915</v>
      </c>
      <c r="H21">
        <v>1611</v>
      </c>
      <c r="I21">
        <v>1705</v>
      </c>
      <c r="J21">
        <v>1777</v>
      </c>
      <c r="K21">
        <v>1975</v>
      </c>
      <c r="L21">
        <v>1918</v>
      </c>
      <c r="M21">
        <v>1230</v>
      </c>
      <c r="N21">
        <v>2242</v>
      </c>
      <c r="O21">
        <v>1132</v>
      </c>
      <c r="P21">
        <v>1044</v>
      </c>
      <c r="Q21">
        <v>1005</v>
      </c>
      <c r="R21">
        <v>876.5</v>
      </c>
      <c r="S21">
        <v>748.1</v>
      </c>
      <c r="T21">
        <v>745.8</v>
      </c>
      <c r="U21">
        <v>704.6</v>
      </c>
      <c r="V21">
        <v>670.1</v>
      </c>
      <c r="W21">
        <v>460.3</v>
      </c>
    </row>
    <row r="22" spans="1:23" x14ac:dyDescent="0.25">
      <c r="A22" s="5" t="s">
        <v>68</v>
      </c>
      <c r="B22" s="5" t="s">
        <v>69</v>
      </c>
      <c r="C22">
        <v>224.3</v>
      </c>
      <c r="D22">
        <v>165.3</v>
      </c>
      <c r="E22">
        <v>327.3</v>
      </c>
      <c r="F22">
        <v>291</v>
      </c>
      <c r="G22">
        <v>715.6</v>
      </c>
      <c r="H22">
        <v>660.7</v>
      </c>
      <c r="I22">
        <v>625.1</v>
      </c>
      <c r="J22">
        <v>846.5</v>
      </c>
      <c r="K22">
        <v>951.2</v>
      </c>
      <c r="L22">
        <v>731.5</v>
      </c>
      <c r="M22">
        <v>241.9</v>
      </c>
      <c r="N22">
        <v>1192</v>
      </c>
      <c r="O22">
        <v>-106.9</v>
      </c>
      <c r="P22">
        <v>361.6</v>
      </c>
      <c r="Q22">
        <v>271.7</v>
      </c>
      <c r="R22">
        <v>167.1</v>
      </c>
      <c r="S22">
        <v>115.7</v>
      </c>
      <c r="T22">
        <v>132.80000000000001</v>
      </c>
      <c r="U22">
        <v>120.6</v>
      </c>
      <c r="V22">
        <v>126.9</v>
      </c>
      <c r="W22">
        <v>88.5</v>
      </c>
    </row>
    <row r="23" spans="1:23" x14ac:dyDescent="0.25">
      <c r="A23" s="5" t="s">
        <v>70</v>
      </c>
      <c r="B23" s="5" t="s">
        <v>71</v>
      </c>
      <c r="C23">
        <v>-97.3</v>
      </c>
      <c r="D23">
        <v>-112.2</v>
      </c>
      <c r="E23">
        <v>-26.4</v>
      </c>
      <c r="F23">
        <v>-51.9</v>
      </c>
      <c r="G23">
        <v>-33.700000000000003</v>
      </c>
      <c r="H23">
        <v>-126.1</v>
      </c>
      <c r="I23">
        <v>-76.3</v>
      </c>
      <c r="J23">
        <v>-79.599999999999994</v>
      </c>
      <c r="K23">
        <v>-63.9</v>
      </c>
      <c r="L23">
        <v>-123.5</v>
      </c>
      <c r="M23">
        <v>-115.5</v>
      </c>
      <c r="N23">
        <v>6.8</v>
      </c>
      <c r="O23">
        <v>-35.700000000000003</v>
      </c>
      <c r="P23">
        <v>-20.100000000000001</v>
      </c>
      <c r="Q23">
        <v>-12.1</v>
      </c>
      <c r="R23">
        <v>-4</v>
      </c>
      <c r="S23">
        <v>-4.0999999999999996</v>
      </c>
      <c r="T23">
        <v>-18.899999999999999</v>
      </c>
      <c r="U23">
        <v>0.5</v>
      </c>
      <c r="V23">
        <v>3.5</v>
      </c>
      <c r="W23">
        <v>7.4</v>
      </c>
    </row>
    <row r="24" spans="1:23" x14ac:dyDescent="0.25">
      <c r="A24" s="5" t="s">
        <v>72</v>
      </c>
      <c r="B24" s="5" t="s">
        <v>73</v>
      </c>
      <c r="C24">
        <v>127</v>
      </c>
      <c r="D24">
        <v>53.1</v>
      </c>
      <c r="E24">
        <v>300.89999999999998</v>
      </c>
      <c r="F24">
        <v>239.1</v>
      </c>
      <c r="G24">
        <v>681.9</v>
      </c>
      <c r="H24">
        <v>534.6</v>
      </c>
      <c r="I24">
        <v>548.79999999999995</v>
      </c>
      <c r="J24">
        <v>766.9</v>
      </c>
      <c r="K24">
        <v>887.3</v>
      </c>
      <c r="L24">
        <v>608</v>
      </c>
      <c r="M24">
        <v>126.4</v>
      </c>
      <c r="N24">
        <v>1199</v>
      </c>
      <c r="O24">
        <v>-142.6</v>
      </c>
      <c r="P24">
        <v>341.5</v>
      </c>
      <c r="Q24">
        <v>259.60000000000002</v>
      </c>
      <c r="R24">
        <v>163.1</v>
      </c>
      <c r="S24">
        <v>111.6</v>
      </c>
      <c r="T24">
        <v>113.9</v>
      </c>
      <c r="U24">
        <v>121.1</v>
      </c>
      <c r="V24">
        <v>130.4</v>
      </c>
      <c r="W24">
        <v>95.9</v>
      </c>
    </row>
    <row r="25" spans="1:23" x14ac:dyDescent="0.25">
      <c r="A25" s="5" t="s">
        <v>74</v>
      </c>
      <c r="B25" s="5" t="s">
        <v>75</v>
      </c>
      <c r="C25">
        <v>38.1</v>
      </c>
      <c r="D25">
        <v>10.9</v>
      </c>
      <c r="E25">
        <v>116.3</v>
      </c>
      <c r="F25">
        <v>64.7</v>
      </c>
      <c r="G25">
        <v>186.5</v>
      </c>
      <c r="H25">
        <v>153.4</v>
      </c>
      <c r="I25">
        <v>133.19999999999999</v>
      </c>
      <c r="J25">
        <v>198.4</v>
      </c>
      <c r="K25">
        <v>230.7</v>
      </c>
      <c r="L25">
        <v>158.6</v>
      </c>
      <c r="M25">
        <v>29.6</v>
      </c>
      <c r="N25">
        <v>327.7</v>
      </c>
      <c r="O25">
        <v>-49.5</v>
      </c>
      <c r="P25">
        <v>70.3</v>
      </c>
      <c r="Q25">
        <v>85.1</v>
      </c>
      <c r="R25">
        <v>22.6</v>
      </c>
      <c r="S25">
        <v>10.3</v>
      </c>
      <c r="T25">
        <v>10.1</v>
      </c>
      <c r="U25">
        <v>2.8</v>
      </c>
      <c r="V25">
        <v>10.7</v>
      </c>
      <c r="W25">
        <v>-2.6</v>
      </c>
    </row>
    <row r="26" spans="1:23" x14ac:dyDescent="0.25">
      <c r="A26" s="5" t="s">
        <v>76</v>
      </c>
      <c r="B26" s="5" t="s">
        <v>77</v>
      </c>
      <c r="C26">
        <v>88.9</v>
      </c>
      <c r="D26">
        <v>42.2</v>
      </c>
      <c r="E26">
        <v>184.6</v>
      </c>
      <c r="F26">
        <v>174.4</v>
      </c>
      <c r="G26">
        <v>495.4</v>
      </c>
      <c r="H26">
        <v>381.2</v>
      </c>
      <c r="I26">
        <v>415.6</v>
      </c>
      <c r="J26">
        <v>568.5</v>
      </c>
      <c r="K26">
        <v>656.6</v>
      </c>
      <c r="L26">
        <v>449.4</v>
      </c>
      <c r="M26">
        <v>96.9</v>
      </c>
      <c r="N26">
        <v>871.4</v>
      </c>
      <c r="O26">
        <v>-93.1</v>
      </c>
      <c r="P26">
        <v>271.2</v>
      </c>
      <c r="Q26">
        <v>174.5</v>
      </c>
      <c r="R26">
        <v>140.5</v>
      </c>
      <c r="S26">
        <v>101.3</v>
      </c>
      <c r="T26">
        <v>103.8</v>
      </c>
      <c r="U26">
        <v>118.3</v>
      </c>
      <c r="V26">
        <v>119.8</v>
      </c>
      <c r="W26">
        <v>98.5</v>
      </c>
    </row>
    <row r="27" spans="1:23" x14ac:dyDescent="0.25">
      <c r="A27" s="5" t="s">
        <v>78</v>
      </c>
      <c r="B27" s="5" t="s">
        <v>79</v>
      </c>
      <c r="C27" t="s">
        <v>67</v>
      </c>
      <c r="D27">
        <v>-0.1</v>
      </c>
      <c r="E27" t="s">
        <v>67</v>
      </c>
      <c r="F27">
        <v>-0.3</v>
      </c>
      <c r="G27">
        <v>-0.2</v>
      </c>
      <c r="H27">
        <v>-0.7</v>
      </c>
      <c r="I27">
        <v>-0.5</v>
      </c>
      <c r="J27">
        <v>-0.5</v>
      </c>
      <c r="K27">
        <v>-0.5</v>
      </c>
      <c r="L27">
        <v>-0.8</v>
      </c>
      <c r="M27">
        <v>-0.5</v>
      </c>
      <c r="N27">
        <v>-0.5</v>
      </c>
      <c r="O27">
        <v>-0.2</v>
      </c>
      <c r="P27">
        <v>-0.4</v>
      </c>
      <c r="Q27" t="s">
        <v>67</v>
      </c>
      <c r="R27" t="s">
        <v>67</v>
      </c>
      <c r="S27" t="s">
        <v>67</v>
      </c>
      <c r="T27" t="s">
        <v>67</v>
      </c>
      <c r="U27" t="s">
        <v>67</v>
      </c>
      <c r="V27" t="s">
        <v>67</v>
      </c>
      <c r="W27">
        <v>0.2</v>
      </c>
    </row>
    <row r="28" spans="1:23" x14ac:dyDescent="0.25">
      <c r="A28" s="5" t="s">
        <v>80</v>
      </c>
      <c r="B28" s="5" t="s">
        <v>81</v>
      </c>
      <c r="C28">
        <v>88.9</v>
      </c>
      <c r="D28">
        <v>42.1</v>
      </c>
      <c r="E28">
        <v>184.6</v>
      </c>
      <c r="F28">
        <v>174.1</v>
      </c>
      <c r="G28">
        <v>495.2</v>
      </c>
      <c r="H28">
        <v>380.5</v>
      </c>
      <c r="I28">
        <v>412.8</v>
      </c>
      <c r="J28">
        <v>667.6</v>
      </c>
      <c r="K28">
        <v>564.29999999999995</v>
      </c>
      <c r="L28">
        <v>448.6</v>
      </c>
      <c r="M28">
        <v>96.4</v>
      </c>
      <c r="N28">
        <v>979.3</v>
      </c>
      <c r="O28">
        <v>175.3</v>
      </c>
      <c r="P28">
        <v>218.2</v>
      </c>
      <c r="Q28">
        <v>161.4</v>
      </c>
      <c r="R28">
        <v>140.5</v>
      </c>
      <c r="S28">
        <v>101.3</v>
      </c>
      <c r="T28">
        <v>103.8</v>
      </c>
      <c r="U28">
        <v>118.3</v>
      </c>
      <c r="V28">
        <v>119.8</v>
      </c>
      <c r="W28">
        <v>98.7</v>
      </c>
    </row>
    <row r="29" spans="1:23" x14ac:dyDescent="0.25">
      <c r="A29" s="5" t="s">
        <v>82</v>
      </c>
      <c r="B29" s="5" t="s">
        <v>83</v>
      </c>
      <c r="C29">
        <v>2133</v>
      </c>
      <c r="D29">
        <v>2015</v>
      </c>
      <c r="E29">
        <v>1895</v>
      </c>
      <c r="F29">
        <v>1856</v>
      </c>
      <c r="G29">
        <v>1915</v>
      </c>
      <c r="H29">
        <v>2482</v>
      </c>
      <c r="I29">
        <v>3341</v>
      </c>
      <c r="J29">
        <v>2448</v>
      </c>
      <c r="K29">
        <v>2608</v>
      </c>
      <c r="L29">
        <v>2637</v>
      </c>
      <c r="M29">
        <v>2241</v>
      </c>
      <c r="N29">
        <v>1958</v>
      </c>
      <c r="O29">
        <v>1525</v>
      </c>
      <c r="P29">
        <v>1434</v>
      </c>
      <c r="Q29">
        <v>1238</v>
      </c>
      <c r="R29">
        <v>1097</v>
      </c>
      <c r="S29">
        <v>1016</v>
      </c>
      <c r="T29">
        <v>978.8</v>
      </c>
      <c r="U29">
        <v>930.1</v>
      </c>
      <c r="V29">
        <v>947.1</v>
      </c>
      <c r="W29">
        <v>767.8</v>
      </c>
    </row>
    <row r="30" spans="1:23" x14ac:dyDescent="0.25">
      <c r="A30" s="5" t="s">
        <v>84</v>
      </c>
      <c r="B30" s="5" t="s">
        <v>85</v>
      </c>
      <c r="C30">
        <v>8460</v>
      </c>
      <c r="D30">
        <v>7951</v>
      </c>
      <c r="E30">
        <v>7859</v>
      </c>
      <c r="F30">
        <v>7790</v>
      </c>
      <c r="G30">
        <v>6359</v>
      </c>
      <c r="H30">
        <v>5373</v>
      </c>
      <c r="I30">
        <v>4157</v>
      </c>
      <c r="J30">
        <v>4143</v>
      </c>
      <c r="K30">
        <v>3393</v>
      </c>
      <c r="L30">
        <v>2879</v>
      </c>
      <c r="M30">
        <v>2938</v>
      </c>
      <c r="N30">
        <v>1470</v>
      </c>
      <c r="O30">
        <v>1370</v>
      </c>
      <c r="P30">
        <v>1345</v>
      </c>
      <c r="Q30">
        <v>962.8</v>
      </c>
      <c r="R30">
        <v>792.8</v>
      </c>
      <c r="S30">
        <v>735.8</v>
      </c>
      <c r="T30">
        <v>684.7</v>
      </c>
      <c r="U30">
        <v>667.1</v>
      </c>
      <c r="V30">
        <v>631.29999999999995</v>
      </c>
      <c r="W30">
        <v>568</v>
      </c>
    </row>
    <row r="31" spans="1:23" x14ac:dyDescent="0.25">
      <c r="A31" s="5" t="s">
        <v>86</v>
      </c>
      <c r="B31" s="5" t="s">
        <v>87</v>
      </c>
      <c r="C31">
        <v>10592</v>
      </c>
      <c r="D31">
        <v>9966</v>
      </c>
      <c r="E31">
        <v>9754</v>
      </c>
      <c r="F31">
        <v>9646</v>
      </c>
      <c r="G31">
        <v>8274</v>
      </c>
      <c r="H31">
        <v>7855</v>
      </c>
      <c r="I31">
        <v>7498</v>
      </c>
      <c r="J31">
        <v>6639</v>
      </c>
      <c r="K31">
        <v>6057</v>
      </c>
      <c r="L31">
        <v>5574</v>
      </c>
      <c r="M31">
        <v>5212</v>
      </c>
      <c r="N31">
        <v>3474</v>
      </c>
      <c r="O31">
        <v>2965</v>
      </c>
      <c r="P31">
        <v>2831</v>
      </c>
      <c r="Q31">
        <v>2259</v>
      </c>
      <c r="R31">
        <v>1893</v>
      </c>
      <c r="S31">
        <v>1755</v>
      </c>
      <c r="T31">
        <v>1667</v>
      </c>
      <c r="U31">
        <v>1601</v>
      </c>
      <c r="V31">
        <v>1580</v>
      </c>
      <c r="W31">
        <v>1338</v>
      </c>
    </row>
    <row r="32" spans="1:23" x14ac:dyDescent="0.25">
      <c r="A32" s="5" t="s">
        <v>88</v>
      </c>
      <c r="B32" s="5" t="s">
        <v>89</v>
      </c>
      <c r="C32">
        <v>1376</v>
      </c>
      <c r="D32">
        <v>1294</v>
      </c>
      <c r="E32">
        <v>1354</v>
      </c>
      <c r="F32">
        <v>1163</v>
      </c>
      <c r="G32">
        <v>941.2</v>
      </c>
      <c r="H32">
        <v>880.9</v>
      </c>
      <c r="I32">
        <v>1415</v>
      </c>
      <c r="J32">
        <v>647.4</v>
      </c>
      <c r="K32">
        <v>1019</v>
      </c>
      <c r="L32">
        <v>1003</v>
      </c>
      <c r="M32">
        <v>886.5</v>
      </c>
      <c r="N32">
        <v>1006</v>
      </c>
      <c r="O32">
        <v>1029</v>
      </c>
      <c r="P32">
        <v>884.5</v>
      </c>
      <c r="Q32">
        <v>651.79999999999995</v>
      </c>
      <c r="R32" t="s">
        <v>67</v>
      </c>
      <c r="S32" t="s">
        <v>67</v>
      </c>
      <c r="T32" t="s">
        <v>67</v>
      </c>
      <c r="U32" t="s">
        <v>67</v>
      </c>
      <c r="V32" t="s">
        <v>67</v>
      </c>
      <c r="W32" t="s">
        <v>67</v>
      </c>
    </row>
    <row r="33" spans="1:23" x14ac:dyDescent="0.25">
      <c r="A33" s="5" t="s">
        <v>90</v>
      </c>
      <c r="B33" s="5" t="s">
        <v>91</v>
      </c>
      <c r="C33">
        <v>4721</v>
      </c>
      <c r="D33">
        <v>4528</v>
      </c>
      <c r="E33">
        <v>4240</v>
      </c>
      <c r="F33">
        <v>3930</v>
      </c>
      <c r="G33">
        <v>3037</v>
      </c>
      <c r="H33">
        <v>3000</v>
      </c>
      <c r="I33">
        <v>2687</v>
      </c>
      <c r="J33">
        <v>2514</v>
      </c>
      <c r="K33">
        <v>1954</v>
      </c>
      <c r="L33">
        <v>1919</v>
      </c>
      <c r="M33">
        <v>2231</v>
      </c>
      <c r="N33">
        <v>749.3</v>
      </c>
      <c r="O33">
        <v>1004</v>
      </c>
      <c r="P33">
        <v>822.1</v>
      </c>
      <c r="Q33">
        <v>665.1</v>
      </c>
      <c r="R33" t="s">
        <v>67</v>
      </c>
      <c r="S33" t="s">
        <v>67</v>
      </c>
      <c r="T33" t="s">
        <v>67</v>
      </c>
      <c r="U33" t="s">
        <v>67</v>
      </c>
      <c r="V33" t="s">
        <v>67</v>
      </c>
      <c r="W33" t="s">
        <v>67</v>
      </c>
    </row>
    <row r="34" spans="1:23" x14ac:dyDescent="0.25">
      <c r="A34" s="5" t="s">
        <v>92</v>
      </c>
      <c r="B34" s="5" t="s">
        <v>93</v>
      </c>
      <c r="C34">
        <v>6097</v>
      </c>
      <c r="D34">
        <v>5822</v>
      </c>
      <c r="E34">
        <v>5594</v>
      </c>
      <c r="F34">
        <v>5093</v>
      </c>
      <c r="G34">
        <v>3978</v>
      </c>
      <c r="H34">
        <v>3881</v>
      </c>
      <c r="I34">
        <v>4102</v>
      </c>
      <c r="J34">
        <v>3162</v>
      </c>
      <c r="K34">
        <v>2972</v>
      </c>
      <c r="L34">
        <v>2922</v>
      </c>
      <c r="M34">
        <v>3118</v>
      </c>
      <c r="N34">
        <v>1756</v>
      </c>
      <c r="O34">
        <v>2033</v>
      </c>
      <c r="P34">
        <v>1707</v>
      </c>
      <c r="Q34">
        <v>1317</v>
      </c>
      <c r="R34">
        <v>1291</v>
      </c>
      <c r="S34">
        <v>1199</v>
      </c>
      <c r="T34">
        <v>1153</v>
      </c>
      <c r="U34">
        <v>1143</v>
      </c>
      <c r="V34">
        <v>1132</v>
      </c>
      <c r="W34">
        <v>899.6</v>
      </c>
    </row>
    <row r="35" spans="1:23" x14ac:dyDescent="0.25">
      <c r="A35" s="5" t="s">
        <v>78</v>
      </c>
      <c r="B35" s="5" t="s">
        <v>79</v>
      </c>
      <c r="C35">
        <v>1.6</v>
      </c>
      <c r="D35">
        <v>1.6</v>
      </c>
      <c r="E35">
        <v>1.5</v>
      </c>
      <c r="F35">
        <v>1.5</v>
      </c>
      <c r="G35">
        <v>1.2</v>
      </c>
      <c r="H35">
        <v>4.8</v>
      </c>
      <c r="I35">
        <v>4.0999999999999996</v>
      </c>
      <c r="J35">
        <v>3.6</v>
      </c>
      <c r="K35">
        <v>3.1</v>
      </c>
      <c r="L35">
        <v>2.6</v>
      </c>
      <c r="M35">
        <v>1.8</v>
      </c>
      <c r="N35">
        <v>1.3</v>
      </c>
      <c r="O35">
        <v>0.8</v>
      </c>
      <c r="P35">
        <v>0.6</v>
      </c>
      <c r="Q35" t="s">
        <v>67</v>
      </c>
      <c r="R35" t="s">
        <v>67</v>
      </c>
      <c r="S35" t="s">
        <v>67</v>
      </c>
      <c r="T35" t="s">
        <v>67</v>
      </c>
      <c r="U35" t="s">
        <v>67</v>
      </c>
      <c r="V35" t="s">
        <v>67</v>
      </c>
      <c r="W35">
        <v>0.5</v>
      </c>
    </row>
    <row r="36" spans="1:23" x14ac:dyDescent="0.25">
      <c r="A36" s="5" t="s">
        <v>94</v>
      </c>
      <c r="B36" s="5" t="s">
        <v>95</v>
      </c>
      <c r="C36">
        <v>4494</v>
      </c>
      <c r="D36">
        <v>4143</v>
      </c>
      <c r="E36">
        <v>4159</v>
      </c>
      <c r="F36">
        <v>4551</v>
      </c>
      <c r="G36">
        <v>4294</v>
      </c>
      <c r="H36">
        <v>3970</v>
      </c>
      <c r="I36">
        <v>3393</v>
      </c>
      <c r="J36">
        <v>3474</v>
      </c>
      <c r="K36">
        <v>3082</v>
      </c>
      <c r="L36">
        <v>2649</v>
      </c>
      <c r="M36">
        <v>2093</v>
      </c>
      <c r="N36">
        <v>1717</v>
      </c>
      <c r="O36">
        <v>931</v>
      </c>
      <c r="P36">
        <v>1124</v>
      </c>
      <c r="Q36">
        <v>942.1</v>
      </c>
      <c r="R36">
        <v>601.4</v>
      </c>
      <c r="S36">
        <v>555.4</v>
      </c>
      <c r="T36">
        <v>513.4</v>
      </c>
      <c r="U36">
        <v>457.6</v>
      </c>
      <c r="V36">
        <v>447.8</v>
      </c>
      <c r="W36">
        <v>437.4</v>
      </c>
    </row>
    <row r="37" spans="1:23" x14ac:dyDescent="0.25">
      <c r="A37" s="5" t="s">
        <v>96</v>
      </c>
      <c r="B37" s="5" t="s">
        <v>97</v>
      </c>
      <c r="C37">
        <v>10592</v>
      </c>
      <c r="D37">
        <v>9966</v>
      </c>
      <c r="E37">
        <v>9754</v>
      </c>
      <c r="F37">
        <v>9646</v>
      </c>
      <c r="G37">
        <v>8274</v>
      </c>
      <c r="H37">
        <v>7855</v>
      </c>
      <c r="I37">
        <v>7498</v>
      </c>
      <c r="J37">
        <v>6639</v>
      </c>
      <c r="K37">
        <v>6057</v>
      </c>
      <c r="L37">
        <v>5574</v>
      </c>
      <c r="M37">
        <v>5213</v>
      </c>
      <c r="N37">
        <v>3474</v>
      </c>
      <c r="O37">
        <v>2965</v>
      </c>
      <c r="P37">
        <v>2831</v>
      </c>
      <c r="Q37">
        <v>2259</v>
      </c>
      <c r="R37">
        <v>1893</v>
      </c>
      <c r="S37">
        <v>1755</v>
      </c>
      <c r="T37">
        <v>1667</v>
      </c>
      <c r="U37">
        <v>1601</v>
      </c>
      <c r="V37">
        <v>1580</v>
      </c>
      <c r="W37">
        <v>1338</v>
      </c>
    </row>
    <row r="38" spans="1:23" x14ac:dyDescent="0.25">
      <c r="A38" s="5" t="s">
        <v>98</v>
      </c>
      <c r="B38" s="5" t="s">
        <v>99</v>
      </c>
      <c r="C38">
        <v>191.4</v>
      </c>
      <c r="D38">
        <v>191.4</v>
      </c>
      <c r="E38">
        <v>191.4</v>
      </c>
      <c r="F38">
        <v>191.4</v>
      </c>
      <c r="G38">
        <v>191.4</v>
      </c>
      <c r="H38">
        <v>191.4</v>
      </c>
      <c r="I38">
        <v>191.4</v>
      </c>
      <c r="J38">
        <v>191.4</v>
      </c>
      <c r="K38">
        <v>191.4</v>
      </c>
      <c r="L38">
        <v>191.4</v>
      </c>
      <c r="M38">
        <v>191.4</v>
      </c>
      <c r="N38">
        <v>165.2</v>
      </c>
      <c r="O38">
        <v>165.2</v>
      </c>
      <c r="P38">
        <v>165.2</v>
      </c>
      <c r="Q38">
        <v>165.2</v>
      </c>
      <c r="R38">
        <v>170</v>
      </c>
      <c r="S38">
        <v>170</v>
      </c>
      <c r="T38">
        <v>166</v>
      </c>
      <c r="U38">
        <v>173.2</v>
      </c>
      <c r="V38">
        <v>171.2</v>
      </c>
      <c r="W38">
        <v>181.2</v>
      </c>
    </row>
    <row r="39" spans="1:23" x14ac:dyDescent="0.25">
      <c r="A39" s="5" t="s">
        <v>100</v>
      </c>
      <c r="B39" s="5" t="s">
        <v>101</v>
      </c>
      <c r="C39">
        <v>191.4</v>
      </c>
      <c r="D39">
        <v>191.4</v>
      </c>
      <c r="E39">
        <v>191.4</v>
      </c>
      <c r="F39">
        <v>191.4</v>
      </c>
      <c r="G39">
        <v>191.4</v>
      </c>
      <c r="H39">
        <v>191.4</v>
      </c>
      <c r="I39">
        <v>191.4</v>
      </c>
      <c r="J39">
        <v>191.4</v>
      </c>
      <c r="K39">
        <v>191.4</v>
      </c>
      <c r="L39">
        <v>191.4</v>
      </c>
      <c r="M39">
        <v>191.4</v>
      </c>
      <c r="N39">
        <v>165.2</v>
      </c>
      <c r="O39">
        <v>165.2</v>
      </c>
      <c r="P39">
        <v>165.2</v>
      </c>
      <c r="Q39">
        <v>165.2</v>
      </c>
      <c r="R39">
        <v>170</v>
      </c>
      <c r="S39">
        <v>170</v>
      </c>
      <c r="T39">
        <v>166</v>
      </c>
      <c r="U39">
        <v>173.2</v>
      </c>
      <c r="V39">
        <v>171.2</v>
      </c>
      <c r="W39">
        <v>181.2</v>
      </c>
    </row>
    <row r="40" spans="1:23" x14ac:dyDescent="0.25">
      <c r="A40" s="5" t="s">
        <v>102</v>
      </c>
      <c r="B40" s="5" t="s">
        <v>103</v>
      </c>
      <c r="C40">
        <v>0.66</v>
      </c>
      <c r="D40">
        <v>0.28000000000000003</v>
      </c>
      <c r="E40">
        <v>1.57</v>
      </c>
      <c r="F40">
        <v>1.25</v>
      </c>
      <c r="G40">
        <v>3.56</v>
      </c>
      <c r="H40">
        <v>2.79</v>
      </c>
      <c r="I40">
        <v>2.87</v>
      </c>
      <c r="J40">
        <v>4.01</v>
      </c>
      <c r="K40">
        <v>4.6399999999999997</v>
      </c>
      <c r="L40">
        <v>3.18</v>
      </c>
      <c r="M40">
        <v>0.66</v>
      </c>
      <c r="N40">
        <v>7.26</v>
      </c>
      <c r="O40">
        <v>-0.86</v>
      </c>
      <c r="P40">
        <v>2.0699999999999998</v>
      </c>
      <c r="Q40">
        <v>1.57</v>
      </c>
      <c r="R40">
        <v>0.96</v>
      </c>
      <c r="S40">
        <v>0.66</v>
      </c>
      <c r="T40">
        <v>0.69</v>
      </c>
      <c r="U40">
        <v>0.7</v>
      </c>
      <c r="V40">
        <v>0.76</v>
      </c>
      <c r="W40">
        <v>0.53</v>
      </c>
    </row>
    <row r="41" spans="1:23" x14ac:dyDescent="0.25">
      <c r="A41" s="5" t="s">
        <v>104</v>
      </c>
      <c r="B41" s="5" t="s">
        <v>105</v>
      </c>
      <c r="C41">
        <v>0.46</v>
      </c>
      <c r="D41">
        <v>0.22</v>
      </c>
      <c r="E41">
        <v>0.96</v>
      </c>
      <c r="F41">
        <v>0.68</v>
      </c>
      <c r="G41">
        <v>2.83</v>
      </c>
      <c r="H41">
        <v>1.92</v>
      </c>
      <c r="I41">
        <v>2.27</v>
      </c>
      <c r="J41">
        <v>3.34</v>
      </c>
      <c r="K41">
        <v>3.04</v>
      </c>
      <c r="L41">
        <v>2.33</v>
      </c>
      <c r="M41">
        <v>0.56000000000000005</v>
      </c>
      <c r="N41">
        <v>5.94</v>
      </c>
      <c r="O41">
        <v>1.06</v>
      </c>
      <c r="P41">
        <v>1.32</v>
      </c>
      <c r="Q41">
        <v>0.95</v>
      </c>
      <c r="R41">
        <v>0.83</v>
      </c>
      <c r="S41">
        <v>0.61</v>
      </c>
      <c r="T41">
        <v>0.61</v>
      </c>
      <c r="U41">
        <v>0.68</v>
      </c>
      <c r="V41">
        <v>0.68</v>
      </c>
      <c r="W41">
        <v>0.51</v>
      </c>
    </row>
    <row r="42" spans="1:23" x14ac:dyDescent="0.25">
      <c r="A42" s="5" t="s">
        <v>106</v>
      </c>
      <c r="B42" s="5" t="s">
        <v>107</v>
      </c>
      <c r="C42">
        <v>0.46</v>
      </c>
      <c r="D42">
        <v>0.22</v>
      </c>
      <c r="E42">
        <v>0.96</v>
      </c>
      <c r="F42">
        <v>0.68</v>
      </c>
      <c r="G42">
        <v>2.83</v>
      </c>
      <c r="H42">
        <v>1.92</v>
      </c>
      <c r="I42">
        <v>2.27</v>
      </c>
      <c r="J42">
        <v>3.34</v>
      </c>
      <c r="K42">
        <v>3.04</v>
      </c>
      <c r="L42">
        <v>2.33</v>
      </c>
      <c r="M42">
        <v>0.56000000000000005</v>
      </c>
      <c r="N42">
        <v>5.94</v>
      </c>
      <c r="O42">
        <v>1.06</v>
      </c>
      <c r="P42">
        <v>1.32</v>
      </c>
      <c r="Q42">
        <v>0.95</v>
      </c>
      <c r="R42">
        <v>0.83</v>
      </c>
      <c r="S42">
        <v>0.61</v>
      </c>
      <c r="T42">
        <v>0.61</v>
      </c>
      <c r="U42">
        <v>0.68</v>
      </c>
      <c r="V42">
        <v>0.68</v>
      </c>
      <c r="W42">
        <v>0.51</v>
      </c>
    </row>
    <row r="43" spans="1:23" x14ac:dyDescent="0.25">
      <c r="A43" s="5" t="s">
        <v>108</v>
      </c>
      <c r="B43" s="5" t="s">
        <v>109</v>
      </c>
      <c r="C43">
        <v>0.04</v>
      </c>
      <c r="D43">
        <v>0.25</v>
      </c>
      <c r="E43">
        <v>0.35</v>
      </c>
      <c r="F43">
        <v>0.3</v>
      </c>
      <c r="G43">
        <v>1.1499999999999999</v>
      </c>
      <c r="H43">
        <v>0.9</v>
      </c>
      <c r="I43">
        <v>0.25</v>
      </c>
      <c r="J43">
        <v>1.4</v>
      </c>
      <c r="K43">
        <v>1.3</v>
      </c>
      <c r="L43">
        <v>1</v>
      </c>
      <c r="M43">
        <v>0.2</v>
      </c>
      <c r="N43">
        <v>2.4</v>
      </c>
      <c r="O43">
        <v>0.5</v>
      </c>
      <c r="P43">
        <v>0.5</v>
      </c>
      <c r="Q43">
        <v>0.45</v>
      </c>
      <c r="R43">
        <v>0.33</v>
      </c>
      <c r="S43">
        <v>0.25</v>
      </c>
      <c r="T43">
        <v>0.25</v>
      </c>
      <c r="U43">
        <v>0.25</v>
      </c>
      <c r="V43">
        <v>0.21</v>
      </c>
      <c r="W43">
        <v>0.14000000000000001</v>
      </c>
    </row>
    <row r="44" spans="1:23" x14ac:dyDescent="0.25">
      <c r="A44" s="5" t="s">
        <v>110</v>
      </c>
      <c r="B44" s="5" t="s">
        <v>111</v>
      </c>
      <c r="C44" t="s">
        <v>67</v>
      </c>
      <c r="D44">
        <v>47.9</v>
      </c>
      <c r="E44">
        <v>67</v>
      </c>
      <c r="F44">
        <v>57.4</v>
      </c>
      <c r="G44">
        <v>220.1</v>
      </c>
      <c r="H44">
        <v>172.3</v>
      </c>
      <c r="I44">
        <v>47.9</v>
      </c>
      <c r="J44">
        <v>268</v>
      </c>
      <c r="K44">
        <v>248.8</v>
      </c>
      <c r="L44">
        <v>191.4</v>
      </c>
      <c r="M44">
        <v>38.299999999999997</v>
      </c>
      <c r="N44">
        <v>396</v>
      </c>
      <c r="O44">
        <v>82.5</v>
      </c>
      <c r="P44">
        <v>82.5</v>
      </c>
      <c r="Q44">
        <v>74.3</v>
      </c>
      <c r="R44">
        <v>55.3</v>
      </c>
      <c r="S44">
        <v>42.5</v>
      </c>
      <c r="T44">
        <v>41.5</v>
      </c>
      <c r="U44">
        <v>43.4</v>
      </c>
      <c r="V44">
        <v>37.6</v>
      </c>
      <c r="W44">
        <v>25.7</v>
      </c>
    </row>
    <row r="45" spans="1:23" x14ac:dyDescent="0.25">
      <c r="A45" s="5" t="s">
        <v>124</v>
      </c>
      <c r="B45" s="5" t="s">
        <v>125</v>
      </c>
      <c r="C45">
        <v>21.27</v>
      </c>
      <c r="D45">
        <v>21.1</v>
      </c>
      <c r="E45">
        <v>18.95</v>
      </c>
      <c r="F45">
        <v>18.059999999999999</v>
      </c>
      <c r="G45">
        <v>21.82</v>
      </c>
      <c r="H45">
        <v>19.97</v>
      </c>
      <c r="I45">
        <v>20.64</v>
      </c>
      <c r="J45">
        <v>20.56</v>
      </c>
      <c r="K45">
        <v>26.91</v>
      </c>
      <c r="L45">
        <v>26.09</v>
      </c>
      <c r="M45">
        <v>18.670000000000002</v>
      </c>
      <c r="N45">
        <v>29.02</v>
      </c>
      <c r="O45">
        <v>20.239999999999998</v>
      </c>
      <c r="P45">
        <v>17.899999999999999</v>
      </c>
      <c r="Q45">
        <v>17.04</v>
      </c>
      <c r="R45">
        <v>15.19</v>
      </c>
      <c r="S45">
        <v>13.46</v>
      </c>
      <c r="T45">
        <v>13.61</v>
      </c>
      <c r="U45">
        <v>12.58</v>
      </c>
      <c r="V45">
        <v>12.2</v>
      </c>
      <c r="W45">
        <v>6.58</v>
      </c>
    </row>
    <row r="46" spans="1:23" x14ac:dyDescent="0.25">
      <c r="A46" s="5" t="s">
        <v>112</v>
      </c>
      <c r="B46" s="5" t="s">
        <v>113</v>
      </c>
      <c r="C46">
        <v>23.49</v>
      </c>
      <c r="D46">
        <v>21.65</v>
      </c>
      <c r="E46">
        <v>21.74</v>
      </c>
      <c r="F46">
        <v>23.78</v>
      </c>
      <c r="G46">
        <v>22.44</v>
      </c>
      <c r="H46">
        <v>20.77</v>
      </c>
      <c r="I46">
        <v>17.75</v>
      </c>
      <c r="J46">
        <v>18.170000000000002</v>
      </c>
      <c r="K46">
        <v>16.12</v>
      </c>
      <c r="L46">
        <v>13.85</v>
      </c>
      <c r="M46">
        <v>10.94</v>
      </c>
      <c r="N46">
        <v>10.4</v>
      </c>
      <c r="O46">
        <v>5.64</v>
      </c>
      <c r="P46">
        <v>6.81</v>
      </c>
      <c r="Q46">
        <v>5.7</v>
      </c>
      <c r="R46">
        <v>3.54</v>
      </c>
      <c r="S46">
        <v>3.27</v>
      </c>
      <c r="T46">
        <v>3.09</v>
      </c>
      <c r="U46">
        <v>2.64</v>
      </c>
      <c r="V46">
        <v>2.62</v>
      </c>
      <c r="W46">
        <v>2.42</v>
      </c>
    </row>
    <row r="47" spans="1:23" x14ac:dyDescent="0.25">
      <c r="A47" s="5" t="s">
        <v>114</v>
      </c>
      <c r="B47" s="5" t="s">
        <v>115</v>
      </c>
      <c r="C47">
        <v>3.34</v>
      </c>
      <c r="D47">
        <v>1.61</v>
      </c>
      <c r="E47">
        <v>1.6</v>
      </c>
      <c r="F47">
        <v>2.33</v>
      </c>
      <c r="G47">
        <v>3.5</v>
      </c>
      <c r="H47">
        <v>3.69</v>
      </c>
      <c r="I47">
        <v>3.95</v>
      </c>
      <c r="J47">
        <v>2.91</v>
      </c>
      <c r="K47">
        <v>3.86</v>
      </c>
      <c r="L47">
        <v>4.4800000000000004</v>
      </c>
      <c r="M47">
        <v>2.79</v>
      </c>
      <c r="N47">
        <v>4.8600000000000003</v>
      </c>
      <c r="O47">
        <v>-0.66</v>
      </c>
      <c r="P47">
        <v>1.23</v>
      </c>
      <c r="Q47">
        <v>1.34</v>
      </c>
      <c r="R47">
        <v>1.1599999999999999</v>
      </c>
      <c r="S47">
        <v>1.48</v>
      </c>
      <c r="T47">
        <v>1.1000000000000001</v>
      </c>
      <c r="U47">
        <v>1.17</v>
      </c>
      <c r="V47">
        <v>1.66</v>
      </c>
      <c r="W47">
        <v>1.34</v>
      </c>
    </row>
    <row r="48" spans="1:23" x14ac:dyDescent="0.25">
      <c r="A48" s="5" t="s">
        <v>116</v>
      </c>
      <c r="B48" s="5" t="s">
        <v>117</v>
      </c>
      <c r="C48">
        <v>55.34</v>
      </c>
      <c r="D48">
        <v>52.07</v>
      </c>
      <c r="E48">
        <v>50.96</v>
      </c>
      <c r="F48">
        <v>50.39</v>
      </c>
      <c r="G48">
        <v>43.23</v>
      </c>
      <c r="H48">
        <v>41.04</v>
      </c>
      <c r="I48">
        <v>39.18</v>
      </c>
      <c r="J48">
        <v>34.69</v>
      </c>
      <c r="K48">
        <v>31.65</v>
      </c>
      <c r="L48">
        <v>29.12</v>
      </c>
      <c r="M48">
        <v>27.23</v>
      </c>
      <c r="N48">
        <v>21.03</v>
      </c>
      <c r="O48">
        <v>17.95</v>
      </c>
      <c r="P48">
        <v>17.14</v>
      </c>
      <c r="Q48">
        <v>13.67</v>
      </c>
      <c r="R48">
        <v>11.13</v>
      </c>
      <c r="S48">
        <v>10.32</v>
      </c>
      <c r="T48">
        <v>10.039999999999999</v>
      </c>
      <c r="U48">
        <v>9.24</v>
      </c>
      <c r="V48">
        <v>9.23</v>
      </c>
      <c r="W48" t="s">
        <v>67</v>
      </c>
    </row>
    <row r="49" spans="1:23" x14ac:dyDescent="0.25">
      <c r="A49" s="5" t="s">
        <v>118</v>
      </c>
      <c r="B49" s="5" t="s">
        <v>119</v>
      </c>
      <c r="C49">
        <v>14868</v>
      </c>
      <c r="D49">
        <v>14931</v>
      </c>
      <c r="E49">
        <v>14793</v>
      </c>
      <c r="F49">
        <v>14530</v>
      </c>
      <c r="G49">
        <v>14383</v>
      </c>
      <c r="H49">
        <v>14295</v>
      </c>
      <c r="I49">
        <v>14421</v>
      </c>
      <c r="J49">
        <v>14362</v>
      </c>
      <c r="K49">
        <v>14496</v>
      </c>
      <c r="L49">
        <v>15241</v>
      </c>
      <c r="M49">
        <v>15208</v>
      </c>
      <c r="N49">
        <v>12368</v>
      </c>
      <c r="O49">
        <v>12033</v>
      </c>
      <c r="P49">
        <v>11873</v>
      </c>
      <c r="Q49">
        <v>11012</v>
      </c>
      <c r="R49">
        <v>10988</v>
      </c>
      <c r="S49">
        <v>10627</v>
      </c>
      <c r="T49">
        <v>10610</v>
      </c>
      <c r="U49">
        <v>10346</v>
      </c>
      <c r="V49">
        <v>9983</v>
      </c>
      <c r="W49">
        <v>9632</v>
      </c>
    </row>
    <row r="50" spans="1:23" x14ac:dyDescent="0.25">
      <c r="A50" s="5" t="s">
        <v>120</v>
      </c>
      <c r="B50" s="5" t="s">
        <v>121</v>
      </c>
      <c r="C50">
        <v>1162</v>
      </c>
      <c r="D50">
        <v>1123</v>
      </c>
      <c r="E50">
        <v>1106</v>
      </c>
      <c r="F50">
        <v>1011</v>
      </c>
      <c r="G50">
        <v>1080</v>
      </c>
      <c r="H50">
        <v>1014</v>
      </c>
      <c r="I50">
        <v>968.2</v>
      </c>
      <c r="J50">
        <v>981.9</v>
      </c>
      <c r="K50">
        <v>962</v>
      </c>
      <c r="L50">
        <v>944.4</v>
      </c>
      <c r="M50">
        <v>756.4</v>
      </c>
      <c r="N50">
        <v>738.5</v>
      </c>
      <c r="O50">
        <v>687.3</v>
      </c>
      <c r="P50">
        <v>663.5</v>
      </c>
      <c r="Q50">
        <v>671.1</v>
      </c>
      <c r="R50">
        <v>606.20000000000005</v>
      </c>
      <c r="S50">
        <v>550.29999999999995</v>
      </c>
      <c r="T50">
        <v>527.79999999999995</v>
      </c>
      <c r="U50">
        <v>514.79999999999995</v>
      </c>
      <c r="V50">
        <v>475.1</v>
      </c>
      <c r="W50">
        <v>410.4</v>
      </c>
    </row>
    <row r="51" spans="1:23" x14ac:dyDescent="0.25">
      <c r="A51" s="5" t="s">
        <v>122</v>
      </c>
      <c r="B51" s="5" t="s">
        <v>123</v>
      </c>
      <c r="C51">
        <v>78148</v>
      </c>
      <c r="D51">
        <v>75179</v>
      </c>
      <c r="E51">
        <v>74779</v>
      </c>
      <c r="F51">
        <v>69580</v>
      </c>
      <c r="G51">
        <v>75089</v>
      </c>
      <c r="H51">
        <v>70913</v>
      </c>
      <c r="I51">
        <v>67138</v>
      </c>
      <c r="J51">
        <v>68368</v>
      </c>
      <c r="K51">
        <v>66363</v>
      </c>
      <c r="L51">
        <v>61964</v>
      </c>
      <c r="M51">
        <v>49737</v>
      </c>
      <c r="N51">
        <v>59711</v>
      </c>
      <c r="O51">
        <v>57118</v>
      </c>
      <c r="P51">
        <v>55883</v>
      </c>
      <c r="Q51">
        <v>60943</v>
      </c>
      <c r="R51">
        <v>55169</v>
      </c>
      <c r="S51">
        <v>51783</v>
      </c>
      <c r="T51">
        <v>49746</v>
      </c>
      <c r="U51">
        <v>49758</v>
      </c>
      <c r="V51">
        <v>47591</v>
      </c>
      <c r="W51" t="s">
        <v>67</v>
      </c>
    </row>
    <row r="52" spans="1:23" x14ac:dyDescent="0.25">
      <c r="A52" s="5" t="s">
        <v>301</v>
      </c>
      <c r="B52" s="5" t="s">
        <v>302</v>
      </c>
      <c r="C52">
        <v>273789</v>
      </c>
      <c r="D52">
        <v>270518</v>
      </c>
      <c r="E52">
        <v>245184</v>
      </c>
      <c r="F52">
        <v>237894</v>
      </c>
      <c r="G52">
        <v>290308</v>
      </c>
      <c r="H52">
        <v>267345</v>
      </c>
      <c r="I52">
        <v>273934</v>
      </c>
      <c r="J52">
        <v>274008</v>
      </c>
      <c r="K52">
        <v>355333</v>
      </c>
      <c r="L52">
        <v>327656</v>
      </c>
      <c r="M52">
        <v>234995</v>
      </c>
      <c r="N52">
        <v>387645</v>
      </c>
      <c r="O52">
        <v>277910</v>
      </c>
      <c r="P52">
        <v>249111</v>
      </c>
      <c r="Q52">
        <v>255693</v>
      </c>
      <c r="R52">
        <v>234938</v>
      </c>
      <c r="S52">
        <v>215281</v>
      </c>
      <c r="T52">
        <v>212865</v>
      </c>
      <c r="U52">
        <v>210651</v>
      </c>
      <c r="V52">
        <v>209145</v>
      </c>
      <c r="W52">
        <v>123650</v>
      </c>
    </row>
    <row r="53" spans="1:23" x14ac:dyDescent="0.25">
      <c r="A53" s="5" t="s">
        <v>126</v>
      </c>
      <c r="B53" s="5" t="s">
        <v>127</v>
      </c>
      <c r="C53">
        <v>46953</v>
      </c>
      <c r="D53">
        <v>84361</v>
      </c>
      <c r="E53">
        <v>81958</v>
      </c>
      <c r="F53">
        <v>92629</v>
      </c>
      <c r="G53">
        <v>133143</v>
      </c>
      <c r="H53">
        <v>112676</v>
      </c>
      <c r="I53">
        <v>118203</v>
      </c>
      <c r="J53">
        <v>123701</v>
      </c>
      <c r="K53">
        <v>136238</v>
      </c>
      <c r="L53">
        <v>125858</v>
      </c>
      <c r="M53">
        <v>80872</v>
      </c>
      <c r="N53">
        <v>181234</v>
      </c>
      <c r="O53">
        <v>94083</v>
      </c>
      <c r="P53">
        <v>87914</v>
      </c>
      <c r="Q53">
        <v>91219</v>
      </c>
      <c r="R53">
        <v>79769</v>
      </c>
      <c r="S53">
        <v>70396</v>
      </c>
      <c r="T53">
        <v>70292</v>
      </c>
      <c r="U53">
        <v>68104</v>
      </c>
      <c r="V53">
        <v>67124</v>
      </c>
      <c r="W53">
        <v>47789</v>
      </c>
    </row>
    <row r="54" spans="1:23" x14ac:dyDescent="0.25">
      <c r="A54" s="5" t="s">
        <v>128</v>
      </c>
      <c r="B54" s="5" t="s">
        <v>129</v>
      </c>
      <c r="C54">
        <v>5979</v>
      </c>
      <c r="D54">
        <v>2820</v>
      </c>
      <c r="E54">
        <v>12479</v>
      </c>
      <c r="F54">
        <v>11982</v>
      </c>
      <c r="G54">
        <v>34430</v>
      </c>
      <c r="H54">
        <v>26618</v>
      </c>
      <c r="I54">
        <v>28625</v>
      </c>
      <c r="J54">
        <v>46484</v>
      </c>
      <c r="K54">
        <v>38928</v>
      </c>
      <c r="L54">
        <v>29434</v>
      </c>
      <c r="M54">
        <v>6339</v>
      </c>
      <c r="N54">
        <v>79180</v>
      </c>
      <c r="O54">
        <v>14568</v>
      </c>
      <c r="P54">
        <v>18378</v>
      </c>
      <c r="Q54">
        <v>14657</v>
      </c>
      <c r="R54">
        <v>12787</v>
      </c>
      <c r="S54">
        <v>9532</v>
      </c>
      <c r="T54">
        <v>9783</v>
      </c>
      <c r="U54">
        <v>11434</v>
      </c>
      <c r="V54">
        <v>12000</v>
      </c>
      <c r="W54">
        <v>10247</v>
      </c>
    </row>
    <row r="55" spans="1:23" x14ac:dyDescent="0.25">
      <c r="A55" s="5" t="s">
        <v>130</v>
      </c>
      <c r="B55" s="5" t="s">
        <v>131</v>
      </c>
      <c r="C55">
        <v>24.2</v>
      </c>
      <c r="D55">
        <v>71.5</v>
      </c>
      <c r="E55">
        <v>21.6</v>
      </c>
      <c r="F55">
        <v>33.4</v>
      </c>
      <c r="G55">
        <v>8.3000000000000007</v>
      </c>
      <c r="H55">
        <v>11.9</v>
      </c>
      <c r="I55">
        <v>9.9</v>
      </c>
      <c r="J55">
        <v>10.5</v>
      </c>
      <c r="K55">
        <v>11.5</v>
      </c>
      <c r="L55">
        <v>24.2</v>
      </c>
      <c r="M55">
        <v>71.400000000000006</v>
      </c>
      <c r="N55">
        <v>6.7</v>
      </c>
      <c r="O55">
        <v>38.4</v>
      </c>
      <c r="P55">
        <v>15.6</v>
      </c>
      <c r="Q55">
        <v>13.4</v>
      </c>
      <c r="R55">
        <v>11.8</v>
      </c>
      <c r="S55">
        <v>8.9</v>
      </c>
      <c r="T55">
        <v>7.1</v>
      </c>
      <c r="U55">
        <v>8.1</v>
      </c>
      <c r="V55">
        <v>6.6</v>
      </c>
      <c r="W55">
        <v>6.9</v>
      </c>
    </row>
    <row r="56" spans="1:23" x14ac:dyDescent="0.25">
      <c r="A56" s="5" t="s">
        <v>132</v>
      </c>
      <c r="B56" s="5" t="s">
        <v>133</v>
      </c>
      <c r="C56">
        <v>0.52</v>
      </c>
      <c r="D56">
        <v>0.74</v>
      </c>
      <c r="E56">
        <v>1.0900000000000001</v>
      </c>
      <c r="F56">
        <v>1.26</v>
      </c>
      <c r="G56">
        <v>1.08</v>
      </c>
      <c r="H56">
        <v>1.1499999999999999</v>
      </c>
      <c r="I56">
        <v>1.08</v>
      </c>
      <c r="J56">
        <v>1.7</v>
      </c>
      <c r="K56">
        <v>1.3</v>
      </c>
      <c r="L56">
        <v>2.16</v>
      </c>
      <c r="M56">
        <v>2.14</v>
      </c>
      <c r="N56">
        <v>1.38</v>
      </c>
      <c r="O56">
        <v>2.0099999999999998</v>
      </c>
      <c r="P56">
        <v>1.1499999999999999</v>
      </c>
      <c r="Q56">
        <v>0.75</v>
      </c>
      <c r="R56">
        <v>0.64</v>
      </c>
      <c r="S56">
        <v>0.4</v>
      </c>
      <c r="T56">
        <v>0.32</v>
      </c>
      <c r="U56">
        <v>0.44</v>
      </c>
      <c r="V56">
        <v>0.37</v>
      </c>
      <c r="W56">
        <v>0.53</v>
      </c>
    </row>
    <row r="57" spans="1:23" x14ac:dyDescent="0.25">
      <c r="A57" s="5" t="s">
        <v>134</v>
      </c>
      <c r="B57" s="5" t="s">
        <v>135</v>
      </c>
      <c r="C57">
        <v>0.47</v>
      </c>
      <c r="D57">
        <v>0.73</v>
      </c>
      <c r="E57">
        <v>0.95</v>
      </c>
      <c r="F57">
        <v>0.95</v>
      </c>
      <c r="G57">
        <v>1.05</v>
      </c>
      <c r="H57">
        <v>1.1100000000000001</v>
      </c>
      <c r="I57">
        <v>1.26</v>
      </c>
      <c r="J57">
        <v>1.93</v>
      </c>
      <c r="K57">
        <v>2.17</v>
      </c>
      <c r="L57">
        <v>4.07</v>
      </c>
      <c r="M57">
        <v>3.66</v>
      </c>
      <c r="N57">
        <v>3.85</v>
      </c>
      <c r="O57">
        <v>7.22</v>
      </c>
      <c r="P57">
        <v>3.02</v>
      </c>
      <c r="Q57">
        <v>2.2400000000000002</v>
      </c>
      <c r="R57">
        <v>2.76</v>
      </c>
      <c r="S57">
        <v>1.67</v>
      </c>
      <c r="T57">
        <v>1.4</v>
      </c>
      <c r="U57">
        <v>2.0699999999999998</v>
      </c>
      <c r="V57">
        <v>1.72</v>
      </c>
      <c r="W57">
        <v>1.45</v>
      </c>
    </row>
    <row r="58" spans="1:23" x14ac:dyDescent="0.25">
      <c r="A58" s="5" t="s">
        <v>136</v>
      </c>
      <c r="B58" s="5" t="s">
        <v>137</v>
      </c>
      <c r="C58">
        <v>3.32</v>
      </c>
      <c r="D58">
        <v>9.75</v>
      </c>
      <c r="E58">
        <v>12.95</v>
      </c>
      <c r="F58">
        <v>9.75</v>
      </c>
      <c r="G58">
        <v>6.75</v>
      </c>
      <c r="H58">
        <v>6.21</v>
      </c>
      <c r="I58">
        <v>5.67</v>
      </c>
      <c r="J58">
        <v>12.04</v>
      </c>
      <c r="K58">
        <v>9.0399999999999991</v>
      </c>
      <c r="L58">
        <v>12.58</v>
      </c>
      <c r="M58">
        <v>14.31</v>
      </c>
      <c r="N58">
        <v>8.23</v>
      </c>
      <c r="O58">
        <v>-62.07</v>
      </c>
      <c r="P58">
        <v>16.77</v>
      </c>
      <c r="Q58">
        <v>9.5399999999999991</v>
      </c>
      <c r="R58">
        <v>8.4499999999999993</v>
      </c>
      <c r="S58">
        <v>3.67</v>
      </c>
      <c r="T58">
        <v>3.95</v>
      </c>
      <c r="U58">
        <v>4.68</v>
      </c>
      <c r="V58">
        <v>2.71</v>
      </c>
      <c r="W58">
        <v>2.62</v>
      </c>
    </row>
    <row r="59" spans="1:23" x14ac:dyDescent="0.25">
      <c r="A59" s="5" t="s">
        <v>138</v>
      </c>
      <c r="B59" s="5" t="s">
        <v>139</v>
      </c>
      <c r="C59">
        <v>0.36</v>
      </c>
      <c r="D59">
        <v>1.59</v>
      </c>
      <c r="E59">
        <v>1.69</v>
      </c>
      <c r="F59">
        <v>1.32</v>
      </c>
      <c r="G59">
        <v>4.87</v>
      </c>
      <c r="H59">
        <v>3.93</v>
      </c>
      <c r="I59">
        <v>1.1200000000000001</v>
      </c>
      <c r="J59">
        <v>4</v>
      </c>
      <c r="K59">
        <v>3.72</v>
      </c>
      <c r="L59">
        <v>1.77</v>
      </c>
      <c r="M59">
        <v>0.5</v>
      </c>
      <c r="N59">
        <v>6</v>
      </c>
      <c r="O59">
        <v>1.23</v>
      </c>
      <c r="P59">
        <v>2.4300000000000002</v>
      </c>
      <c r="Q59">
        <v>3.53</v>
      </c>
      <c r="R59">
        <v>3.37</v>
      </c>
      <c r="S59">
        <v>4.5999999999999996</v>
      </c>
      <c r="T59">
        <v>5.76</v>
      </c>
      <c r="U59">
        <v>4.5599999999999996</v>
      </c>
      <c r="V59">
        <v>4.67</v>
      </c>
      <c r="W59">
        <v>4</v>
      </c>
    </row>
    <row r="60" spans="1:23" x14ac:dyDescent="0.25">
      <c r="A60" s="5" t="s">
        <v>140</v>
      </c>
      <c r="B60" s="5" t="s">
        <v>141</v>
      </c>
      <c r="C60">
        <v>4.0999999999999996</v>
      </c>
      <c r="D60">
        <v>1.4</v>
      </c>
      <c r="E60">
        <v>4.5999999999999996</v>
      </c>
      <c r="F60">
        <v>3</v>
      </c>
      <c r="G60">
        <v>12</v>
      </c>
      <c r="H60">
        <v>8.4</v>
      </c>
      <c r="I60">
        <v>10.1</v>
      </c>
      <c r="J60">
        <v>9.5</v>
      </c>
      <c r="K60">
        <v>8.6999999999999993</v>
      </c>
      <c r="L60">
        <v>4.0999999999999996</v>
      </c>
      <c r="M60">
        <v>1.4</v>
      </c>
      <c r="N60">
        <v>14.9</v>
      </c>
      <c r="O60">
        <v>2.6</v>
      </c>
      <c r="P60">
        <v>6.4</v>
      </c>
      <c r="Q60">
        <v>7.5</v>
      </c>
      <c r="R60">
        <v>8.5</v>
      </c>
      <c r="S60">
        <v>11.2</v>
      </c>
      <c r="T60">
        <v>14.1</v>
      </c>
      <c r="U60">
        <v>12.4</v>
      </c>
      <c r="V60">
        <v>15.1</v>
      </c>
      <c r="W60">
        <v>14.6</v>
      </c>
    </row>
    <row r="61" spans="1:23" x14ac:dyDescent="0.25">
      <c r="A61" s="5" t="s">
        <v>142</v>
      </c>
      <c r="B61" s="5" t="s">
        <v>143</v>
      </c>
      <c r="C61">
        <v>1.98</v>
      </c>
      <c r="D61">
        <v>1.02</v>
      </c>
      <c r="E61">
        <v>4.4400000000000004</v>
      </c>
      <c r="F61">
        <v>3.82</v>
      </c>
      <c r="G61">
        <v>11.53</v>
      </c>
      <c r="H61">
        <v>9.57</v>
      </c>
      <c r="I61">
        <v>12.15</v>
      </c>
      <c r="J61">
        <v>19.2</v>
      </c>
      <c r="K61">
        <v>18.29</v>
      </c>
      <c r="L61">
        <v>16.920000000000002</v>
      </c>
      <c r="M61">
        <v>4.5999999999999996</v>
      </c>
      <c r="N61">
        <v>56.99</v>
      </c>
      <c r="O61">
        <v>18.809999999999999</v>
      </c>
      <c r="P61">
        <v>19.41</v>
      </c>
      <c r="Q61">
        <v>17.13</v>
      </c>
      <c r="R61">
        <v>23.36</v>
      </c>
      <c r="S61">
        <v>18.239999999999998</v>
      </c>
      <c r="T61">
        <v>20.22</v>
      </c>
      <c r="U61">
        <v>25.85</v>
      </c>
      <c r="V61">
        <v>26.75</v>
      </c>
      <c r="W61">
        <v>22.54</v>
      </c>
    </row>
    <row r="62" spans="1:23" x14ac:dyDescent="0.25">
      <c r="A62" s="5" t="s">
        <v>144</v>
      </c>
      <c r="B62" s="5" t="s">
        <v>145</v>
      </c>
      <c r="C62">
        <v>2.1800000000000002</v>
      </c>
      <c r="D62">
        <v>1.04</v>
      </c>
      <c r="E62">
        <v>5.09</v>
      </c>
      <c r="F62">
        <v>5.04</v>
      </c>
      <c r="G62">
        <v>11.86</v>
      </c>
      <c r="H62">
        <v>9.9600000000000009</v>
      </c>
      <c r="I62">
        <v>10.45</v>
      </c>
      <c r="J62">
        <v>16.96</v>
      </c>
      <c r="K62">
        <v>10.96</v>
      </c>
      <c r="L62">
        <v>8.98</v>
      </c>
      <c r="M62">
        <v>2.7</v>
      </c>
      <c r="N62">
        <v>20.43</v>
      </c>
      <c r="O62">
        <v>5.24</v>
      </c>
      <c r="P62">
        <v>7.38</v>
      </c>
      <c r="Q62">
        <v>5.73</v>
      </c>
      <c r="R62">
        <v>5.44</v>
      </c>
      <c r="S62">
        <v>4.43</v>
      </c>
      <c r="T62">
        <v>4.5999999999999996</v>
      </c>
      <c r="U62">
        <v>5.43</v>
      </c>
      <c r="V62">
        <v>5.74</v>
      </c>
      <c r="W62">
        <v>8.2799999999999994</v>
      </c>
    </row>
    <row r="63" spans="1:23" x14ac:dyDescent="0.25">
      <c r="A63" s="5" t="s">
        <v>146</v>
      </c>
      <c r="B63" s="5" t="s">
        <v>147</v>
      </c>
      <c r="C63">
        <v>2.2000000000000002</v>
      </c>
      <c r="D63">
        <v>1.63</v>
      </c>
      <c r="E63">
        <v>2.44</v>
      </c>
      <c r="F63">
        <v>2.37</v>
      </c>
      <c r="G63">
        <v>6.62</v>
      </c>
      <c r="H63">
        <v>6.79</v>
      </c>
      <c r="I63">
        <v>6.84</v>
      </c>
      <c r="J63">
        <v>11.66</v>
      </c>
      <c r="K63">
        <v>10.6</v>
      </c>
      <c r="L63">
        <v>8.0500000000000007</v>
      </c>
      <c r="M63">
        <v>1.85</v>
      </c>
      <c r="N63">
        <v>28.19</v>
      </c>
      <c r="O63">
        <v>5.91</v>
      </c>
      <c r="P63">
        <v>7.71</v>
      </c>
      <c r="Q63">
        <v>7.14</v>
      </c>
      <c r="R63">
        <v>7.42</v>
      </c>
      <c r="S63">
        <v>5.77</v>
      </c>
      <c r="T63">
        <v>6.23</v>
      </c>
      <c r="U63">
        <v>7.39</v>
      </c>
      <c r="V63">
        <v>7.58</v>
      </c>
      <c r="W63">
        <v>7.38</v>
      </c>
    </row>
    <row r="64" spans="1:23" x14ac:dyDescent="0.25">
      <c r="A64" s="5" t="s">
        <v>148</v>
      </c>
      <c r="B64" s="5" t="s">
        <v>148</v>
      </c>
      <c r="C64">
        <v>0.84</v>
      </c>
      <c r="D64">
        <v>0.42</v>
      </c>
      <c r="E64">
        <v>1.89</v>
      </c>
      <c r="F64">
        <v>1.8</v>
      </c>
      <c r="G64">
        <v>5.99</v>
      </c>
      <c r="H64">
        <v>4.84</v>
      </c>
      <c r="I64">
        <v>5.51</v>
      </c>
      <c r="J64">
        <v>10.06</v>
      </c>
      <c r="K64">
        <v>9.32</v>
      </c>
      <c r="L64">
        <v>8.0500000000000007</v>
      </c>
      <c r="M64">
        <v>1.85</v>
      </c>
      <c r="N64">
        <v>28.19</v>
      </c>
      <c r="O64">
        <v>5.91</v>
      </c>
      <c r="P64">
        <v>7.71</v>
      </c>
      <c r="Q64">
        <v>7.14</v>
      </c>
      <c r="R64">
        <v>7.42</v>
      </c>
      <c r="S64">
        <v>5.77</v>
      </c>
      <c r="T64">
        <v>6.23</v>
      </c>
      <c r="U64">
        <v>7.39</v>
      </c>
      <c r="V64">
        <v>7.58</v>
      </c>
      <c r="W64">
        <v>7.38</v>
      </c>
    </row>
    <row r="65" spans="1:23" x14ac:dyDescent="0.25">
      <c r="A65" s="5" t="s">
        <v>149</v>
      </c>
      <c r="B65" s="5" t="s">
        <v>150</v>
      </c>
      <c r="C65">
        <v>20.13</v>
      </c>
      <c r="D65">
        <v>20.22</v>
      </c>
      <c r="E65">
        <v>19.43</v>
      </c>
      <c r="F65">
        <v>19.239999999999998</v>
      </c>
      <c r="G65">
        <v>23.15</v>
      </c>
      <c r="H65">
        <v>31.6</v>
      </c>
      <c r="I65">
        <v>44.56</v>
      </c>
      <c r="J65">
        <v>36.869999999999997</v>
      </c>
      <c r="K65">
        <v>43.06</v>
      </c>
      <c r="L65">
        <v>47.32</v>
      </c>
      <c r="M65">
        <v>43</v>
      </c>
      <c r="N65">
        <v>56.36</v>
      </c>
      <c r="O65">
        <v>51.42</v>
      </c>
      <c r="P65">
        <v>50.67</v>
      </c>
      <c r="Q65">
        <v>54.81</v>
      </c>
      <c r="R65">
        <v>57.96</v>
      </c>
      <c r="S65">
        <v>57.88</v>
      </c>
      <c r="T65">
        <v>58.73</v>
      </c>
      <c r="U65">
        <v>58.09</v>
      </c>
      <c r="V65">
        <v>59.94</v>
      </c>
      <c r="W65">
        <v>57.41</v>
      </c>
    </row>
    <row r="66" spans="1:23" x14ac:dyDescent="0.25">
      <c r="A66" s="5" t="s">
        <v>151</v>
      </c>
      <c r="B66" s="5" t="s">
        <v>152</v>
      </c>
      <c r="C66">
        <v>42.44</v>
      </c>
      <c r="D66">
        <v>41.58</v>
      </c>
      <c r="E66">
        <v>42.65</v>
      </c>
      <c r="F66">
        <v>47.2</v>
      </c>
      <c r="G66">
        <v>51.92</v>
      </c>
      <c r="H66">
        <v>50.6</v>
      </c>
      <c r="I66">
        <v>45.3</v>
      </c>
      <c r="J66">
        <v>52.38</v>
      </c>
      <c r="K66">
        <v>50.93</v>
      </c>
      <c r="L66">
        <v>47.57</v>
      </c>
      <c r="M66">
        <v>40.19</v>
      </c>
      <c r="N66">
        <v>49.46</v>
      </c>
      <c r="O66">
        <v>31.43</v>
      </c>
      <c r="P66">
        <v>39.72</v>
      </c>
      <c r="Q66">
        <v>41.7</v>
      </c>
      <c r="R66">
        <v>31.77</v>
      </c>
      <c r="S66">
        <v>31.66</v>
      </c>
      <c r="T66">
        <v>30.8</v>
      </c>
      <c r="U66">
        <v>28.58</v>
      </c>
      <c r="V66">
        <v>28.34</v>
      </c>
      <c r="W66">
        <v>32.74</v>
      </c>
    </row>
    <row r="67" spans="1:23" x14ac:dyDescent="0.25">
      <c r="A67" s="5" t="s">
        <v>153</v>
      </c>
      <c r="B67" s="5" t="s">
        <v>154</v>
      </c>
      <c r="C67">
        <v>57.56</v>
      </c>
      <c r="D67">
        <v>58.42</v>
      </c>
      <c r="E67">
        <v>57.35</v>
      </c>
      <c r="F67">
        <v>52.8</v>
      </c>
      <c r="G67">
        <v>48.08</v>
      </c>
      <c r="H67">
        <v>49.4</v>
      </c>
      <c r="I67">
        <v>54.7</v>
      </c>
      <c r="J67">
        <v>47.62</v>
      </c>
      <c r="K67">
        <v>49.07</v>
      </c>
      <c r="L67">
        <v>52.43</v>
      </c>
      <c r="M67">
        <v>59.81</v>
      </c>
      <c r="N67">
        <v>50.54</v>
      </c>
      <c r="O67">
        <v>68.569999999999993</v>
      </c>
      <c r="P67">
        <v>60.28</v>
      </c>
      <c r="Q67">
        <v>58.3</v>
      </c>
      <c r="R67">
        <v>68.23</v>
      </c>
      <c r="S67">
        <v>68.34</v>
      </c>
      <c r="T67">
        <v>69.2</v>
      </c>
      <c r="U67">
        <v>71.42</v>
      </c>
      <c r="V67">
        <v>71.66</v>
      </c>
      <c r="W67">
        <v>67.260000000000005</v>
      </c>
    </row>
    <row r="68" spans="1:23" x14ac:dyDescent="0.25">
      <c r="A68" s="5" t="s">
        <v>155</v>
      </c>
      <c r="B68" s="5" t="s">
        <v>156</v>
      </c>
      <c r="C68">
        <v>135.63999999999999</v>
      </c>
      <c r="D68">
        <v>140.49</v>
      </c>
      <c r="E68">
        <v>134.44</v>
      </c>
      <c r="F68">
        <v>111.89</v>
      </c>
      <c r="G68">
        <v>92.61</v>
      </c>
      <c r="H68">
        <v>97.64</v>
      </c>
      <c r="I68">
        <v>120.76</v>
      </c>
      <c r="J68">
        <v>90.92</v>
      </c>
      <c r="K68">
        <v>96.36</v>
      </c>
      <c r="L68">
        <v>110.2</v>
      </c>
      <c r="M68">
        <v>148.84</v>
      </c>
      <c r="N68">
        <v>102.16</v>
      </c>
      <c r="O68">
        <v>218.18</v>
      </c>
      <c r="P68">
        <v>151.79</v>
      </c>
      <c r="Q68">
        <v>139.79</v>
      </c>
      <c r="R68">
        <v>214.73</v>
      </c>
      <c r="S68">
        <v>215.9</v>
      </c>
      <c r="T68">
        <v>224.64</v>
      </c>
      <c r="U68">
        <v>249.87</v>
      </c>
      <c r="V68">
        <v>252.86</v>
      </c>
      <c r="W68">
        <v>205.44</v>
      </c>
    </row>
    <row r="69" spans="1:23" x14ac:dyDescent="0.25">
      <c r="A69" s="5" t="s">
        <v>303</v>
      </c>
      <c r="B69" s="5" t="s">
        <v>304</v>
      </c>
      <c r="C69">
        <v>17.149999999999999</v>
      </c>
      <c r="D69">
        <v>31.2</v>
      </c>
      <c r="E69">
        <v>33.42</v>
      </c>
      <c r="F69">
        <v>38.94</v>
      </c>
      <c r="G69">
        <v>45.86</v>
      </c>
      <c r="H69">
        <v>42.15</v>
      </c>
      <c r="I69">
        <v>43.16</v>
      </c>
      <c r="J69">
        <v>45.16</v>
      </c>
      <c r="K69">
        <v>38.340000000000003</v>
      </c>
      <c r="L69">
        <v>38.409999999999997</v>
      </c>
      <c r="M69">
        <v>34.42</v>
      </c>
      <c r="N69">
        <v>46.77</v>
      </c>
      <c r="O69">
        <v>33.85</v>
      </c>
      <c r="P69">
        <v>35.29</v>
      </c>
      <c r="Q69">
        <v>35.69</v>
      </c>
      <c r="R69">
        <v>33.950000000000003</v>
      </c>
      <c r="S69">
        <v>32.700000000000003</v>
      </c>
      <c r="T69">
        <v>33.01</v>
      </c>
      <c r="U69">
        <v>32.340000000000003</v>
      </c>
      <c r="V69">
        <v>32.090000000000003</v>
      </c>
    </row>
    <row r="70" spans="1:23" x14ac:dyDescent="0.25">
      <c r="A70" s="5" t="s">
        <v>157</v>
      </c>
      <c r="B70" s="5" t="s">
        <v>158</v>
      </c>
      <c r="C70">
        <v>20.14</v>
      </c>
      <c r="D70">
        <v>20.22</v>
      </c>
      <c r="E70">
        <v>19.43</v>
      </c>
      <c r="F70">
        <v>19.239999999999998</v>
      </c>
      <c r="G70">
        <v>23.14</v>
      </c>
      <c r="H70">
        <v>31.6</v>
      </c>
      <c r="I70">
        <v>44.56</v>
      </c>
      <c r="J70">
        <v>36.869999999999997</v>
      </c>
      <c r="K70">
        <v>43.06</v>
      </c>
      <c r="L70">
        <v>47.31</v>
      </c>
      <c r="M70">
        <v>43</v>
      </c>
      <c r="N70">
        <v>56.36</v>
      </c>
      <c r="O70">
        <v>51.43</v>
      </c>
      <c r="P70">
        <v>50.65</v>
      </c>
      <c r="Q70">
        <v>54.8</v>
      </c>
      <c r="R70">
        <v>57.95</v>
      </c>
      <c r="S70">
        <v>57.89</v>
      </c>
      <c r="T70">
        <v>58.72</v>
      </c>
      <c r="U70">
        <v>58.09</v>
      </c>
      <c r="V70">
        <v>59.94</v>
      </c>
    </row>
    <row r="71" spans="1:23" x14ac:dyDescent="0.25">
      <c r="A71" s="5" t="s">
        <v>159</v>
      </c>
      <c r="B71" s="5" t="s">
        <v>160</v>
      </c>
      <c r="C71">
        <v>2.1800000000000002</v>
      </c>
      <c r="D71">
        <v>1.04</v>
      </c>
      <c r="E71">
        <v>5.09</v>
      </c>
      <c r="F71">
        <v>5.04</v>
      </c>
      <c r="G71">
        <v>11.86</v>
      </c>
      <c r="H71">
        <v>9.9600000000000009</v>
      </c>
      <c r="I71">
        <v>10.45</v>
      </c>
      <c r="J71">
        <v>16.97</v>
      </c>
      <c r="K71">
        <v>10.96</v>
      </c>
      <c r="L71">
        <v>8.98</v>
      </c>
      <c r="M71">
        <v>2.7</v>
      </c>
      <c r="N71">
        <v>20.43</v>
      </c>
      <c r="O71">
        <v>5.24</v>
      </c>
      <c r="P71">
        <v>7.38</v>
      </c>
      <c r="Q71">
        <v>5.73</v>
      </c>
      <c r="R71">
        <v>5.44</v>
      </c>
      <c r="S71">
        <v>4.43</v>
      </c>
      <c r="T71">
        <v>4.59</v>
      </c>
      <c r="U71">
        <v>5.43</v>
      </c>
      <c r="V71">
        <v>5.74</v>
      </c>
    </row>
    <row r="72" spans="1:23" x14ac:dyDescent="0.25">
      <c r="A72" s="5" t="s">
        <v>161</v>
      </c>
      <c r="B72" s="5" t="s">
        <v>162</v>
      </c>
      <c r="C72">
        <v>5.51</v>
      </c>
      <c r="D72">
        <v>4.09</v>
      </c>
      <c r="E72">
        <v>9.02</v>
      </c>
      <c r="F72">
        <v>8.42</v>
      </c>
      <c r="G72">
        <v>17.14</v>
      </c>
      <c r="H72">
        <v>17.29</v>
      </c>
      <c r="I72">
        <v>15.83</v>
      </c>
      <c r="J72">
        <v>21.51</v>
      </c>
      <c r="K72">
        <v>18.47</v>
      </c>
      <c r="L72">
        <v>14.65</v>
      </c>
      <c r="M72">
        <v>6.77</v>
      </c>
      <c r="N72">
        <v>24.86</v>
      </c>
      <c r="O72">
        <v>-3.2</v>
      </c>
      <c r="P72">
        <v>12.22</v>
      </c>
      <c r="Q72">
        <v>9.65</v>
      </c>
      <c r="R72">
        <v>6.47</v>
      </c>
      <c r="S72">
        <v>5.0599999999999996</v>
      </c>
      <c r="T72">
        <v>5.88</v>
      </c>
      <c r="U72">
        <v>5.53</v>
      </c>
      <c r="V72">
        <v>6.08</v>
      </c>
    </row>
    <row r="73" spans="1:23" x14ac:dyDescent="0.25">
      <c r="A73" s="5" t="s">
        <v>163</v>
      </c>
      <c r="B73" s="5" t="s">
        <v>164</v>
      </c>
      <c r="C73">
        <v>38.43</v>
      </c>
      <c r="D73">
        <v>40.53</v>
      </c>
      <c r="E73">
        <v>37.18</v>
      </c>
      <c r="F73">
        <v>35.840000000000003</v>
      </c>
      <c r="G73">
        <v>50.47</v>
      </c>
      <c r="H73">
        <v>48.66</v>
      </c>
      <c r="I73">
        <v>52.68</v>
      </c>
      <c r="J73">
        <v>59.27</v>
      </c>
      <c r="K73">
        <v>85.04</v>
      </c>
      <c r="L73">
        <v>89.59</v>
      </c>
      <c r="M73">
        <v>68.569999999999993</v>
      </c>
      <c r="N73">
        <v>138</v>
      </c>
      <c r="O73">
        <v>112.78</v>
      </c>
      <c r="P73">
        <v>104.49</v>
      </c>
      <c r="Q73">
        <v>124.66</v>
      </c>
      <c r="R73">
        <v>136.4</v>
      </c>
      <c r="S73">
        <v>130.37</v>
      </c>
      <c r="T73">
        <v>135.51</v>
      </c>
      <c r="U73">
        <v>136.1</v>
      </c>
      <c r="V73">
        <v>132.15</v>
      </c>
    </row>
    <row r="74" spans="1:23" x14ac:dyDescent="0.25">
      <c r="A74" s="5" t="s">
        <v>165</v>
      </c>
      <c r="B74" s="5" t="s">
        <v>166</v>
      </c>
      <c r="C74">
        <v>79.87</v>
      </c>
      <c r="D74">
        <v>79.78</v>
      </c>
      <c r="E74">
        <v>80.569999999999993</v>
      </c>
      <c r="F74">
        <v>80.760000000000005</v>
      </c>
      <c r="G74">
        <v>76.86</v>
      </c>
      <c r="H74">
        <v>68.400000000000006</v>
      </c>
      <c r="I74">
        <v>55.44</v>
      </c>
      <c r="J74">
        <v>62.4</v>
      </c>
      <c r="K74">
        <v>56.02</v>
      </c>
      <c r="L74">
        <v>51.65</v>
      </c>
      <c r="M74">
        <v>56.37</v>
      </c>
      <c r="N74">
        <v>42.31</v>
      </c>
      <c r="O74">
        <v>46.21</v>
      </c>
      <c r="P74">
        <v>47.51</v>
      </c>
      <c r="Q74">
        <v>42.62</v>
      </c>
      <c r="R74">
        <v>41.88</v>
      </c>
      <c r="S74">
        <v>41.93</v>
      </c>
      <c r="T74">
        <v>41.07</v>
      </c>
      <c r="U74">
        <v>41.67</v>
      </c>
      <c r="V74">
        <v>39.96</v>
      </c>
    </row>
    <row r="75" spans="1:23" x14ac:dyDescent="0.25">
      <c r="A75" s="5" t="s">
        <v>167</v>
      </c>
      <c r="B75" s="5" t="s">
        <v>168</v>
      </c>
      <c r="C75">
        <v>0.84</v>
      </c>
      <c r="D75">
        <v>0.42</v>
      </c>
      <c r="E75">
        <v>1.89</v>
      </c>
      <c r="F75">
        <v>1.8</v>
      </c>
      <c r="G75">
        <v>5.99</v>
      </c>
      <c r="H75">
        <v>4.84</v>
      </c>
      <c r="I75">
        <v>5.51</v>
      </c>
      <c r="J75">
        <v>10.06</v>
      </c>
      <c r="K75">
        <v>9.32</v>
      </c>
      <c r="L75">
        <v>8.0500000000000007</v>
      </c>
      <c r="M75">
        <v>1.85</v>
      </c>
      <c r="N75">
        <v>28.19</v>
      </c>
      <c r="O75">
        <v>5.91</v>
      </c>
      <c r="P75">
        <v>7.71</v>
      </c>
      <c r="Q75">
        <v>7.14</v>
      </c>
      <c r="R75">
        <v>7.42</v>
      </c>
      <c r="S75">
        <v>5.77</v>
      </c>
      <c r="T75">
        <v>6.23</v>
      </c>
      <c r="U75">
        <v>7.39</v>
      </c>
      <c r="V75">
        <v>7.58</v>
      </c>
    </row>
    <row r="76" spans="1:23" x14ac:dyDescent="0.25">
      <c r="A76" s="5" t="s">
        <v>169</v>
      </c>
      <c r="B76" s="5" t="s">
        <v>170</v>
      </c>
      <c r="C76">
        <v>2.4300000000000002</v>
      </c>
      <c r="D76">
        <v>1.91</v>
      </c>
      <c r="E76">
        <v>3.9</v>
      </c>
      <c r="F76">
        <v>3.43</v>
      </c>
      <c r="G76">
        <v>9.76</v>
      </c>
      <c r="H76">
        <v>9.4700000000000006</v>
      </c>
      <c r="I76">
        <v>10.28</v>
      </c>
      <c r="J76">
        <v>14.13</v>
      </c>
      <c r="K76">
        <v>18.88</v>
      </c>
      <c r="L76">
        <v>16</v>
      </c>
      <c r="M76">
        <v>5.59</v>
      </c>
      <c r="N76">
        <v>48.3</v>
      </c>
      <c r="O76">
        <v>-5.52</v>
      </c>
      <c r="P76">
        <v>18.579999999999998</v>
      </c>
      <c r="Q76">
        <v>16.91</v>
      </c>
      <c r="R76" t="s">
        <v>67</v>
      </c>
      <c r="S76" t="s">
        <v>67</v>
      </c>
      <c r="T76" t="s">
        <v>67</v>
      </c>
      <c r="U76" t="s">
        <v>67</v>
      </c>
      <c r="V76" t="s">
        <v>67</v>
      </c>
    </row>
    <row r="77" spans="1:23" x14ac:dyDescent="0.25">
      <c r="A77" s="5" t="s">
        <v>171</v>
      </c>
      <c r="B77" s="5" t="s">
        <v>172</v>
      </c>
      <c r="C77">
        <v>53.12</v>
      </c>
      <c r="D77">
        <v>52.11</v>
      </c>
      <c r="E77">
        <v>52.92</v>
      </c>
      <c r="F77">
        <v>58.42</v>
      </c>
      <c r="G77">
        <v>67.53</v>
      </c>
      <c r="H77">
        <v>73.89</v>
      </c>
      <c r="I77">
        <v>81.62</v>
      </c>
      <c r="J77">
        <v>83.85</v>
      </c>
      <c r="K77">
        <v>90.83</v>
      </c>
      <c r="L77">
        <v>92.01</v>
      </c>
      <c r="M77">
        <v>71.239999999999995</v>
      </c>
      <c r="N77">
        <v>116.8</v>
      </c>
      <c r="O77">
        <v>67.959999999999994</v>
      </c>
      <c r="P77">
        <v>83.57</v>
      </c>
      <c r="Q77">
        <v>97.85</v>
      </c>
      <c r="R77">
        <v>75.86</v>
      </c>
      <c r="S77">
        <v>75.48</v>
      </c>
      <c r="T77">
        <v>74.98</v>
      </c>
      <c r="U77">
        <v>68.599999999999994</v>
      </c>
      <c r="V77">
        <v>70.930000000000007</v>
      </c>
    </row>
    <row r="78" spans="1:23" x14ac:dyDescent="0.25">
      <c r="A78" s="5" t="s">
        <v>173</v>
      </c>
      <c r="B78" s="5" t="s">
        <v>174</v>
      </c>
      <c r="C78">
        <v>155.01</v>
      </c>
      <c r="D78">
        <v>155.72</v>
      </c>
      <c r="E78">
        <v>139.96</v>
      </c>
      <c r="F78">
        <v>159.59</v>
      </c>
      <c r="G78">
        <v>203.46</v>
      </c>
      <c r="H78">
        <v>281.76</v>
      </c>
      <c r="I78">
        <v>236.11</v>
      </c>
      <c r="J78">
        <v>378.13</v>
      </c>
      <c r="K78">
        <v>255.94</v>
      </c>
      <c r="L78">
        <v>262.91000000000003</v>
      </c>
      <c r="M78">
        <v>252.79</v>
      </c>
      <c r="N78">
        <v>194.63</v>
      </c>
      <c r="O78">
        <v>148.19999999999999</v>
      </c>
      <c r="P78">
        <v>162.13</v>
      </c>
      <c r="Q78">
        <v>189.94</v>
      </c>
      <c r="R78" t="s">
        <v>67</v>
      </c>
      <c r="S78" t="s">
        <v>67</v>
      </c>
      <c r="T78" t="s">
        <v>67</v>
      </c>
      <c r="U78" t="s">
        <v>67</v>
      </c>
      <c r="V78" t="s">
        <v>67</v>
      </c>
    </row>
    <row r="79" spans="1:23" x14ac:dyDescent="0.25">
      <c r="A79" s="5" t="s">
        <v>175</v>
      </c>
      <c r="B79" s="5" t="s">
        <v>176</v>
      </c>
      <c r="C79">
        <v>635.44799999999998</v>
      </c>
      <c r="D79">
        <v>1866.15</v>
      </c>
      <c r="E79">
        <v>2478.63</v>
      </c>
      <c r="F79">
        <v>1866.15</v>
      </c>
      <c r="G79">
        <v>1291.95</v>
      </c>
      <c r="H79">
        <v>1188.5940000000001</v>
      </c>
      <c r="I79">
        <v>1085.2380000000001</v>
      </c>
      <c r="J79">
        <v>2304.4560000000001</v>
      </c>
      <c r="K79">
        <v>1730.2560000000001</v>
      </c>
      <c r="L79">
        <v>2407.8119999999999</v>
      </c>
      <c r="M79">
        <v>2738.9340000000002</v>
      </c>
      <c r="N79">
        <v>1359.596</v>
      </c>
      <c r="O79">
        <v>-10253.964</v>
      </c>
      <c r="P79">
        <v>2770.404</v>
      </c>
      <c r="Q79">
        <v>1576.008</v>
      </c>
      <c r="R79">
        <v>1436.5</v>
      </c>
      <c r="S79">
        <v>623.9</v>
      </c>
      <c r="T79">
        <v>655.7</v>
      </c>
      <c r="U79">
        <v>810.57599999999991</v>
      </c>
      <c r="V79">
        <v>463.95199999999988</v>
      </c>
    </row>
    <row r="80" spans="1:23" x14ac:dyDescent="0.25">
      <c r="A80" s="5" t="s">
        <v>177</v>
      </c>
      <c r="B80" s="5" t="s">
        <v>178</v>
      </c>
      <c r="C80">
        <v>0</v>
      </c>
      <c r="D80">
        <v>0</v>
      </c>
      <c r="E80">
        <v>0</v>
      </c>
      <c r="F80">
        <v>0</v>
      </c>
      <c r="G80">
        <v>0</v>
      </c>
      <c r="H80">
        <v>0</v>
      </c>
      <c r="I80">
        <v>0</v>
      </c>
      <c r="J80">
        <v>0</v>
      </c>
      <c r="K80">
        <v>0</v>
      </c>
      <c r="L80">
        <v>0</v>
      </c>
      <c r="M80">
        <v>-26.200000000000021</v>
      </c>
      <c r="N80">
        <v>0</v>
      </c>
      <c r="O80">
        <v>0</v>
      </c>
      <c r="P80">
        <v>0</v>
      </c>
      <c r="Q80">
        <v>4.8000000000000114</v>
      </c>
      <c r="R80">
        <v>0</v>
      </c>
      <c r="S80">
        <v>-4</v>
      </c>
      <c r="T80">
        <v>7.1999999999999886</v>
      </c>
      <c r="U80">
        <v>-2</v>
      </c>
      <c r="V80">
        <v>10</v>
      </c>
    </row>
    <row r="81" spans="1:22" x14ac:dyDescent="0.25">
      <c r="A81" s="5" t="s">
        <v>179</v>
      </c>
      <c r="B81" s="5" t="s">
        <v>180</v>
      </c>
      <c r="C81">
        <v>0.79</v>
      </c>
      <c r="D81">
        <v>11.36</v>
      </c>
      <c r="E81">
        <v>4.92</v>
      </c>
      <c r="F81">
        <v>-17.22</v>
      </c>
      <c r="G81">
        <v>9.26</v>
      </c>
      <c r="H81">
        <v>-3.24</v>
      </c>
      <c r="I81">
        <v>0.38</v>
      </c>
      <c r="J81">
        <v>-23.61</v>
      </c>
      <c r="K81">
        <v>3.14</v>
      </c>
      <c r="L81">
        <v>39.729999999999997</v>
      </c>
      <c r="M81">
        <v>-25.45</v>
      </c>
      <c r="N81">
        <v>43.36</v>
      </c>
      <c r="O81">
        <v>13.05</v>
      </c>
      <c r="P81">
        <v>5.04</v>
      </c>
      <c r="Q81">
        <v>9.06</v>
      </c>
      <c r="R81">
        <v>12.85</v>
      </c>
      <c r="S81">
        <v>1.28</v>
      </c>
      <c r="T81">
        <v>3.67</v>
      </c>
      <c r="U81">
        <v>4.3600000000000003</v>
      </c>
      <c r="V81">
        <v>75.17</v>
      </c>
    </row>
    <row r="82" spans="1:22" x14ac:dyDescent="0.25">
      <c r="A82" s="5" t="s">
        <v>181</v>
      </c>
      <c r="B82" s="5" t="s">
        <v>182</v>
      </c>
      <c r="C82">
        <v>5.69</v>
      </c>
      <c r="D82">
        <v>-0.31</v>
      </c>
      <c r="E82">
        <v>-1.01</v>
      </c>
      <c r="F82">
        <v>-3.73</v>
      </c>
      <c r="G82">
        <v>2.13</v>
      </c>
      <c r="H82">
        <v>-8.82</v>
      </c>
      <c r="I82">
        <v>-6.7</v>
      </c>
      <c r="J82">
        <v>6.42</v>
      </c>
      <c r="K82">
        <v>5.81</v>
      </c>
      <c r="L82">
        <v>19.21</v>
      </c>
      <c r="M82">
        <v>10.32</v>
      </c>
      <c r="N82">
        <v>20.48</v>
      </c>
      <c r="O82">
        <v>9.0500000000000007</v>
      </c>
      <c r="P82">
        <v>8.98</v>
      </c>
      <c r="Q82">
        <v>7.73</v>
      </c>
      <c r="R82">
        <v>5.93</v>
      </c>
      <c r="S82">
        <v>3.1</v>
      </c>
      <c r="T82">
        <v>27.73</v>
      </c>
      <c r="U82" t="s">
        <v>67</v>
      </c>
      <c r="V82" t="s">
        <v>67</v>
      </c>
    </row>
    <row r="83" spans="1:22" x14ac:dyDescent="0.25">
      <c r="A83" s="5" t="s">
        <v>183</v>
      </c>
      <c r="B83" s="5" t="s">
        <v>184</v>
      </c>
      <c r="C83">
        <v>1.82</v>
      </c>
      <c r="D83">
        <v>1.02</v>
      </c>
      <c r="E83">
        <v>-1.18</v>
      </c>
      <c r="F83">
        <v>-6.89</v>
      </c>
      <c r="G83">
        <v>-2.81</v>
      </c>
      <c r="H83">
        <v>3.28</v>
      </c>
      <c r="I83">
        <v>-1.1599999999999999</v>
      </c>
      <c r="J83">
        <v>7.43</v>
      </c>
      <c r="K83">
        <v>14.77</v>
      </c>
      <c r="L83">
        <v>15.15</v>
      </c>
      <c r="M83">
        <v>9.01</v>
      </c>
      <c r="N83">
        <v>16.670000000000002</v>
      </c>
      <c r="O83">
        <v>8.26</v>
      </c>
      <c r="P83">
        <v>6.38</v>
      </c>
      <c r="Q83">
        <v>6.24</v>
      </c>
      <c r="R83">
        <v>19.47</v>
      </c>
      <c r="S83" t="s">
        <v>67</v>
      </c>
      <c r="T83" t="s">
        <v>67</v>
      </c>
      <c r="U83" t="s">
        <v>67</v>
      </c>
      <c r="V83" t="s">
        <v>67</v>
      </c>
    </row>
    <row r="84" spans="1:22" x14ac:dyDescent="0.25">
      <c r="A84" s="5" t="s">
        <v>185</v>
      </c>
      <c r="B84" s="5" t="s">
        <v>186</v>
      </c>
      <c r="C84">
        <v>2.5499999999999998</v>
      </c>
      <c r="D84">
        <v>-7.0000000000000007E-2</v>
      </c>
      <c r="E84">
        <v>3.13</v>
      </c>
      <c r="F84">
        <v>3.94</v>
      </c>
      <c r="G84">
        <v>6.17</v>
      </c>
      <c r="H84">
        <v>6.15</v>
      </c>
      <c r="I84">
        <v>7.75</v>
      </c>
      <c r="J84">
        <v>7.84</v>
      </c>
      <c r="K84">
        <v>10.57</v>
      </c>
      <c r="L84">
        <v>10.7</v>
      </c>
      <c r="M84">
        <v>14.24</v>
      </c>
      <c r="N84" t="s">
        <v>67</v>
      </c>
      <c r="O84" t="s">
        <v>67</v>
      </c>
      <c r="P84" t="s">
        <v>67</v>
      </c>
      <c r="Q84" t="s">
        <v>67</v>
      </c>
      <c r="R84" t="s">
        <v>67</v>
      </c>
      <c r="S84" t="s">
        <v>67</v>
      </c>
      <c r="T84" t="s">
        <v>67</v>
      </c>
      <c r="U84" t="s">
        <v>67</v>
      </c>
      <c r="V84" t="s">
        <v>67</v>
      </c>
    </row>
    <row r="85" spans="1:22" x14ac:dyDescent="0.25">
      <c r="A85" s="5" t="s">
        <v>187</v>
      </c>
      <c r="B85" s="5" t="s">
        <v>188</v>
      </c>
      <c r="C85">
        <v>111.16</v>
      </c>
      <c r="D85">
        <v>-77.19</v>
      </c>
      <c r="E85">
        <v>6.03</v>
      </c>
      <c r="F85">
        <v>-64.84</v>
      </c>
      <c r="G85">
        <v>30.14</v>
      </c>
      <c r="H85">
        <v>-7.82</v>
      </c>
      <c r="I85">
        <v>-38.17</v>
      </c>
      <c r="J85">
        <v>18.309999999999999</v>
      </c>
      <c r="K85">
        <v>25.79</v>
      </c>
      <c r="L85">
        <v>365.35</v>
      </c>
      <c r="M85">
        <v>-90.16</v>
      </c>
      <c r="N85">
        <v>458.64</v>
      </c>
      <c r="O85">
        <v>-19.66</v>
      </c>
      <c r="P85">
        <v>35.19</v>
      </c>
      <c r="Q85">
        <v>14.88</v>
      </c>
      <c r="R85">
        <v>38.700000000000003</v>
      </c>
      <c r="S85">
        <v>-2.41</v>
      </c>
      <c r="T85">
        <v>-12.26</v>
      </c>
      <c r="U85">
        <v>-1.25</v>
      </c>
      <c r="V85">
        <v>21.38</v>
      </c>
    </row>
    <row r="86" spans="1:22" x14ac:dyDescent="0.25">
      <c r="A86" s="5" t="s">
        <v>189</v>
      </c>
      <c r="B86" s="5" t="s">
        <v>190</v>
      </c>
      <c r="C86">
        <v>13.33</v>
      </c>
      <c r="D86">
        <v>-45.33</v>
      </c>
      <c r="E86">
        <v>-9.56</v>
      </c>
      <c r="F86">
        <v>-14.17</v>
      </c>
      <c r="G86">
        <v>-5.28</v>
      </c>
      <c r="H86">
        <v>-9.23</v>
      </c>
      <c r="I86">
        <v>1.98</v>
      </c>
      <c r="J86">
        <v>136.47999999999999</v>
      </c>
      <c r="K86">
        <v>100.33</v>
      </c>
      <c r="L86">
        <v>244.61</v>
      </c>
      <c r="M86">
        <v>116.27</v>
      </c>
      <c r="N86">
        <v>158.06</v>
      </c>
      <c r="O86">
        <v>10.14</v>
      </c>
      <c r="P86">
        <v>29.59</v>
      </c>
      <c r="Q86">
        <v>17.059999999999999</v>
      </c>
      <c r="R86">
        <v>8.01</v>
      </c>
      <c r="S86">
        <v>-5.31</v>
      </c>
      <c r="T86">
        <v>2.62</v>
      </c>
      <c r="U86" t="s">
        <v>67</v>
      </c>
      <c r="V86" t="s">
        <v>67</v>
      </c>
    </row>
    <row r="87" spans="1:22" x14ac:dyDescent="0.25">
      <c r="A87" s="5" t="s">
        <v>191</v>
      </c>
      <c r="B87" s="5" t="s">
        <v>192</v>
      </c>
      <c r="C87">
        <v>1.06</v>
      </c>
      <c r="D87">
        <v>-22.74</v>
      </c>
      <c r="E87">
        <v>-14.93</v>
      </c>
      <c r="F87">
        <v>-12.48</v>
      </c>
      <c r="G87">
        <v>5.65</v>
      </c>
      <c r="H87">
        <v>72.69</v>
      </c>
      <c r="I87">
        <v>56.22</v>
      </c>
      <c r="J87">
        <v>155.59</v>
      </c>
      <c r="K87">
        <v>147.99</v>
      </c>
      <c r="L87">
        <v>149.87</v>
      </c>
      <c r="M87">
        <v>79.78</v>
      </c>
      <c r="N87">
        <v>105.55</v>
      </c>
      <c r="O87">
        <v>13.34</v>
      </c>
      <c r="P87">
        <v>14.82</v>
      </c>
      <c r="Q87">
        <v>7.53</v>
      </c>
      <c r="R87">
        <v>8.83</v>
      </c>
      <c r="S87" t="s">
        <v>67</v>
      </c>
      <c r="T87" t="s">
        <v>67</v>
      </c>
      <c r="U87" t="s">
        <v>67</v>
      </c>
      <c r="V87" t="s">
        <v>67</v>
      </c>
    </row>
    <row r="88" spans="1:22" x14ac:dyDescent="0.25">
      <c r="A88" s="5" t="s">
        <v>193</v>
      </c>
      <c r="B88" s="5" t="s">
        <v>194</v>
      </c>
      <c r="C88">
        <v>36.880000000000003</v>
      </c>
      <c r="D88">
        <v>16.739999999999998</v>
      </c>
      <c r="E88">
        <v>70.33</v>
      </c>
      <c r="F88">
        <v>67.760000000000005</v>
      </c>
      <c r="G88">
        <v>77.760000000000005</v>
      </c>
      <c r="H88">
        <v>76.23</v>
      </c>
      <c r="I88">
        <v>80.89</v>
      </c>
      <c r="J88">
        <v>84.46</v>
      </c>
      <c r="K88">
        <v>81.41</v>
      </c>
      <c r="L88">
        <v>78.7</v>
      </c>
      <c r="M88">
        <v>44.3</v>
      </c>
      <c r="N88" t="s">
        <v>67</v>
      </c>
      <c r="O88" t="s">
        <v>67</v>
      </c>
      <c r="P88" t="s">
        <v>67</v>
      </c>
      <c r="Q88" t="s">
        <v>67</v>
      </c>
      <c r="R88" t="s">
        <v>67</v>
      </c>
      <c r="S88" t="s">
        <v>67</v>
      </c>
      <c r="T88" t="s">
        <v>67</v>
      </c>
      <c r="U88" t="s">
        <v>67</v>
      </c>
      <c r="V88" t="s">
        <v>67</v>
      </c>
    </row>
    <row r="89" spans="1:22" x14ac:dyDescent="0.25">
      <c r="A89" s="5" t="s">
        <v>195</v>
      </c>
      <c r="B89" s="5" t="s">
        <v>196</v>
      </c>
      <c r="C89">
        <v>22.83</v>
      </c>
      <c r="D89">
        <v>-3.14</v>
      </c>
      <c r="E89">
        <v>-1.45</v>
      </c>
      <c r="F89">
        <v>-2.68</v>
      </c>
      <c r="G89">
        <v>1.47</v>
      </c>
      <c r="H89">
        <v>0.16</v>
      </c>
      <c r="I89">
        <v>0.18</v>
      </c>
      <c r="J89">
        <v>7.0000000000000007E-2</v>
      </c>
      <c r="K89">
        <v>0.08</v>
      </c>
      <c r="L89">
        <v>0.16</v>
      </c>
      <c r="M89">
        <v>0.89</v>
      </c>
      <c r="N89">
        <v>0.06</v>
      </c>
      <c r="O89">
        <v>2.88</v>
      </c>
      <c r="P89">
        <v>1.05</v>
      </c>
      <c r="Q89">
        <v>1.78</v>
      </c>
      <c r="R89">
        <v>1.34</v>
      </c>
      <c r="S89" t="s">
        <v>67</v>
      </c>
      <c r="T89" t="s">
        <v>67</v>
      </c>
      <c r="U89" t="s">
        <v>67</v>
      </c>
      <c r="V89" t="s">
        <v>67</v>
      </c>
    </row>
    <row r="90" spans="1:22" x14ac:dyDescent="0.25">
      <c r="A90" s="5" t="s">
        <v>197</v>
      </c>
      <c r="B90" s="5" t="s">
        <v>198</v>
      </c>
      <c r="C90">
        <v>35.69</v>
      </c>
      <c r="D90">
        <v>-49.5</v>
      </c>
      <c r="E90">
        <v>12.47</v>
      </c>
      <c r="F90">
        <v>-59.33</v>
      </c>
      <c r="G90">
        <v>8.31</v>
      </c>
      <c r="H90">
        <v>5.7</v>
      </c>
      <c r="I90">
        <v>-26.15</v>
      </c>
      <c r="J90">
        <v>-11.01</v>
      </c>
      <c r="K90">
        <v>30.03</v>
      </c>
      <c r="L90">
        <v>202.4</v>
      </c>
      <c r="M90">
        <v>-79.709999999999994</v>
      </c>
      <c r="N90">
        <v>-1215.06</v>
      </c>
      <c r="O90">
        <v>-129.56</v>
      </c>
      <c r="P90">
        <v>33.090000000000003</v>
      </c>
      <c r="Q90">
        <v>62.6</v>
      </c>
      <c r="R90">
        <v>44.43</v>
      </c>
      <c r="S90">
        <v>-12.88</v>
      </c>
      <c r="T90">
        <v>10.119999999999999</v>
      </c>
      <c r="U90">
        <v>-4.96</v>
      </c>
      <c r="V90">
        <v>43.39</v>
      </c>
    </row>
    <row r="91" spans="1:22" x14ac:dyDescent="0.25">
      <c r="A91" s="5" t="s">
        <v>199</v>
      </c>
      <c r="B91" s="5" t="s">
        <v>200</v>
      </c>
      <c r="C91">
        <v>-0.45</v>
      </c>
      <c r="D91">
        <v>-32.119999999999997</v>
      </c>
      <c r="E91">
        <v>-12.85</v>
      </c>
      <c r="F91">
        <v>-15.11</v>
      </c>
      <c r="G91">
        <v>-4.05</v>
      </c>
      <c r="H91">
        <v>-10.49</v>
      </c>
      <c r="I91">
        <v>-2.38</v>
      </c>
      <c r="J91">
        <v>73.81</v>
      </c>
      <c r="K91">
        <v>50.91</v>
      </c>
      <c r="L91">
        <v>-364.12</v>
      </c>
      <c r="M91">
        <v>-474.78</v>
      </c>
      <c r="N91">
        <v>-437.18</v>
      </c>
      <c r="O91">
        <v>-11.29</v>
      </c>
      <c r="P91">
        <v>46.71</v>
      </c>
      <c r="Q91">
        <v>31.38</v>
      </c>
      <c r="R91">
        <v>13.89</v>
      </c>
      <c r="S91">
        <v>-2.57</v>
      </c>
      <c r="T91">
        <v>16.18</v>
      </c>
      <c r="U91" t="s">
        <v>67</v>
      </c>
      <c r="V91" t="s">
        <v>67</v>
      </c>
    </row>
    <row r="92" spans="1:22" x14ac:dyDescent="0.25">
      <c r="A92" s="5" t="s">
        <v>201</v>
      </c>
      <c r="B92" s="5" t="s">
        <v>202</v>
      </c>
      <c r="C92">
        <v>-10.47</v>
      </c>
      <c r="D92">
        <v>-16.47</v>
      </c>
      <c r="E92">
        <v>-11.8</v>
      </c>
      <c r="F92">
        <v>-16.5</v>
      </c>
      <c r="G92">
        <v>1.38</v>
      </c>
      <c r="H92">
        <v>40.19</v>
      </c>
      <c r="I92">
        <v>23.11</v>
      </c>
      <c r="J92">
        <v>-214.67</v>
      </c>
      <c r="K92">
        <v>-238.38</v>
      </c>
      <c r="L92">
        <v>-237.77</v>
      </c>
      <c r="M92">
        <v>-265.73</v>
      </c>
      <c r="N92">
        <v>-240.9</v>
      </c>
      <c r="O92">
        <v>-0.46</v>
      </c>
      <c r="P92">
        <v>27.47</v>
      </c>
      <c r="Q92">
        <v>19.86</v>
      </c>
      <c r="R92">
        <v>16.02</v>
      </c>
      <c r="S92" t="s">
        <v>67</v>
      </c>
      <c r="T92" t="s">
        <v>67</v>
      </c>
      <c r="U92" t="s">
        <v>67</v>
      </c>
      <c r="V92" t="s">
        <v>67</v>
      </c>
    </row>
    <row r="93" spans="1:22" x14ac:dyDescent="0.25">
      <c r="A93" s="5" t="s">
        <v>203</v>
      </c>
      <c r="B93" s="5" t="s">
        <v>204</v>
      </c>
      <c r="C93">
        <v>14.86</v>
      </c>
      <c r="D93">
        <v>3.32</v>
      </c>
      <c r="E93">
        <v>-113.23</v>
      </c>
      <c r="F93">
        <v>-127.44</v>
      </c>
      <c r="G93">
        <v>-118.2</v>
      </c>
      <c r="H93">
        <v>-112.77</v>
      </c>
      <c r="I93">
        <v>-108.89</v>
      </c>
      <c r="J93">
        <v>-107.57</v>
      </c>
      <c r="K93">
        <v>-105.45</v>
      </c>
      <c r="L93">
        <v>-108.95</v>
      </c>
      <c r="M93">
        <v>-124.85</v>
      </c>
      <c r="N93" t="s">
        <v>67</v>
      </c>
      <c r="O93" t="s">
        <v>67</v>
      </c>
      <c r="P93" t="s">
        <v>67</v>
      </c>
      <c r="Q93" t="s">
        <v>67</v>
      </c>
      <c r="R93" t="s">
        <v>67</v>
      </c>
      <c r="S93" t="s">
        <v>67</v>
      </c>
      <c r="T93" t="s">
        <v>67</v>
      </c>
      <c r="U93" t="s">
        <v>67</v>
      </c>
      <c r="V93" t="s">
        <v>67</v>
      </c>
    </row>
    <row r="94" spans="1:22" x14ac:dyDescent="0.25">
      <c r="A94" s="5" t="s">
        <v>205</v>
      </c>
      <c r="B94" s="5" t="s">
        <v>206</v>
      </c>
      <c r="C94">
        <v>-65.95</v>
      </c>
      <c r="D94">
        <v>-24.71</v>
      </c>
      <c r="E94">
        <v>32.82</v>
      </c>
      <c r="F94">
        <v>44.44</v>
      </c>
      <c r="G94">
        <v>8.6999999999999993</v>
      </c>
      <c r="H94">
        <v>9.52</v>
      </c>
      <c r="I94">
        <v>-52.91</v>
      </c>
      <c r="J94">
        <v>33.19</v>
      </c>
      <c r="K94">
        <v>-28.14</v>
      </c>
      <c r="L94">
        <v>-12.09</v>
      </c>
      <c r="M94">
        <v>73.88</v>
      </c>
      <c r="N94">
        <v>-113.26</v>
      </c>
      <c r="O94">
        <v>-470.13</v>
      </c>
      <c r="P94">
        <v>75.790000000000006</v>
      </c>
      <c r="Q94">
        <v>12.9</v>
      </c>
      <c r="R94">
        <v>130.25</v>
      </c>
      <c r="S94">
        <v>-7.09</v>
      </c>
      <c r="T94">
        <v>-15.6</v>
      </c>
      <c r="U94">
        <v>72.69</v>
      </c>
      <c r="V94">
        <v>3.44</v>
      </c>
    </row>
    <row r="95" spans="1:22" x14ac:dyDescent="0.25">
      <c r="A95" s="5" t="s">
        <v>207</v>
      </c>
      <c r="B95" s="5" t="s">
        <v>208</v>
      </c>
      <c r="C95">
        <v>-19.28</v>
      </c>
      <c r="D95">
        <v>17.52</v>
      </c>
      <c r="E95">
        <v>28.65</v>
      </c>
      <c r="F95">
        <v>20.89</v>
      </c>
      <c r="G95">
        <v>-11.56</v>
      </c>
      <c r="H95">
        <v>-3.4</v>
      </c>
      <c r="I95">
        <v>-15.95</v>
      </c>
      <c r="J95">
        <v>-2.35</v>
      </c>
      <c r="K95">
        <v>11.22</v>
      </c>
      <c r="L95">
        <v>-17.16</v>
      </c>
      <c r="M95">
        <v>-169.84</v>
      </c>
      <c r="N95">
        <v>-169.2</v>
      </c>
      <c r="O95">
        <v>-127.15</v>
      </c>
      <c r="P95">
        <v>72.98</v>
      </c>
      <c r="Q95">
        <v>45.35</v>
      </c>
      <c r="R95">
        <v>35.85</v>
      </c>
      <c r="S95">
        <v>16.670000000000002</v>
      </c>
      <c r="T95">
        <v>20.18</v>
      </c>
      <c r="U95" t="s">
        <v>67</v>
      </c>
      <c r="V95" t="s">
        <v>67</v>
      </c>
    </row>
    <row r="96" spans="1:22" x14ac:dyDescent="0.25">
      <c r="A96" s="5" t="s">
        <v>209</v>
      </c>
      <c r="B96" s="5" t="s">
        <v>210</v>
      </c>
      <c r="C96">
        <v>-0.94</v>
      </c>
      <c r="D96">
        <v>14.15</v>
      </c>
      <c r="E96">
        <v>8.51</v>
      </c>
      <c r="F96">
        <v>8.59</v>
      </c>
      <c r="G96">
        <v>-5.93</v>
      </c>
      <c r="H96">
        <v>-10.09</v>
      </c>
      <c r="I96">
        <v>2.79</v>
      </c>
      <c r="J96">
        <v>-9.2799999999999994</v>
      </c>
      <c r="K96">
        <v>-109.95</v>
      </c>
      <c r="L96">
        <v>-89.16</v>
      </c>
      <c r="M96">
        <v>-84.16</v>
      </c>
      <c r="N96">
        <v>-72.89</v>
      </c>
      <c r="O96">
        <v>-51.66</v>
      </c>
      <c r="P96">
        <v>39.25</v>
      </c>
      <c r="Q96">
        <v>38.630000000000003</v>
      </c>
      <c r="R96">
        <v>36.74</v>
      </c>
      <c r="S96" t="s">
        <v>67</v>
      </c>
      <c r="T96" t="s">
        <v>67</v>
      </c>
      <c r="U96" t="s">
        <v>67</v>
      </c>
      <c r="V96" t="s">
        <v>67</v>
      </c>
    </row>
    <row r="97" spans="1:23" x14ac:dyDescent="0.25">
      <c r="A97" s="5" t="s">
        <v>211</v>
      </c>
      <c r="B97" s="5" t="s">
        <v>212</v>
      </c>
      <c r="C97">
        <v>-5.51</v>
      </c>
      <c r="D97">
        <v>8.4700000000000006</v>
      </c>
      <c r="E97">
        <v>-0.39</v>
      </c>
      <c r="F97">
        <v>-50.68</v>
      </c>
      <c r="G97">
        <v>-47.55</v>
      </c>
      <c r="H97">
        <v>-47.13</v>
      </c>
      <c r="I97">
        <v>-35.049999999999997</v>
      </c>
      <c r="J97">
        <v>-30.47</v>
      </c>
      <c r="K97">
        <v>-35.35</v>
      </c>
      <c r="L97">
        <v>-25.27</v>
      </c>
      <c r="M97">
        <v>-23.71</v>
      </c>
      <c r="N97" t="s">
        <v>67</v>
      </c>
      <c r="O97" t="s">
        <v>67</v>
      </c>
      <c r="P97" t="s">
        <v>67</v>
      </c>
      <c r="Q97" t="s">
        <v>67</v>
      </c>
      <c r="R97" t="s">
        <v>67</v>
      </c>
      <c r="S97" t="s">
        <v>67</v>
      </c>
      <c r="T97" t="s">
        <v>67</v>
      </c>
      <c r="U97" t="s">
        <v>67</v>
      </c>
      <c r="V97" t="s">
        <v>67</v>
      </c>
    </row>
    <row r="98" spans="1:23" x14ac:dyDescent="0.25">
      <c r="A98" s="5" t="s">
        <v>213</v>
      </c>
      <c r="B98" s="5" t="s">
        <v>214</v>
      </c>
      <c r="C98">
        <v>756.6</v>
      </c>
      <c r="D98">
        <v>721.3</v>
      </c>
      <c r="E98">
        <v>541.6</v>
      </c>
      <c r="F98">
        <v>692.7</v>
      </c>
      <c r="G98">
        <v>973.9</v>
      </c>
      <c r="H98">
        <v>1601</v>
      </c>
      <c r="I98">
        <v>1927</v>
      </c>
      <c r="J98">
        <v>1801</v>
      </c>
      <c r="K98">
        <v>1590</v>
      </c>
      <c r="L98">
        <v>1634</v>
      </c>
      <c r="M98">
        <v>1355</v>
      </c>
      <c r="N98">
        <v>951.7</v>
      </c>
      <c r="O98">
        <v>495.8</v>
      </c>
      <c r="P98">
        <v>549.79999999999995</v>
      </c>
      <c r="Q98">
        <v>586.4</v>
      </c>
      <c r="R98">
        <v>1097</v>
      </c>
      <c r="S98">
        <v>1016</v>
      </c>
      <c r="T98">
        <v>978.8</v>
      </c>
      <c r="U98">
        <v>930.1</v>
      </c>
      <c r="V98">
        <v>947.1</v>
      </c>
      <c r="W98">
        <v>767.8</v>
      </c>
    </row>
  </sheetData>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L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10" customWidth="1"/>
  </cols>
  <sheetData>
    <row r="1" spans="1:12" ht="18.75" customHeight="1" x14ac:dyDescent="0.3">
      <c r="A1" s="1" t="s">
        <v>2380</v>
      </c>
      <c r="B1" s="2" t="s">
        <v>2381</v>
      </c>
      <c r="C1" s="2"/>
      <c r="D1" s="2"/>
      <c r="E1" s="2"/>
      <c r="F1" s="2" t="str">
        <f>HYPERLINK("dax-30_Stock_Data_EUR.xlsx#INDEX!A1", "Back to INDEX")</f>
        <v>Back to INDEX</v>
      </c>
      <c r="G1" s="2"/>
      <c r="H1" s="2"/>
      <c r="I1" s="2"/>
      <c r="J1" s="2"/>
      <c r="K1" s="2"/>
      <c r="L1" s="2"/>
    </row>
    <row r="2" spans="1:12" x14ac:dyDescent="0.25">
      <c r="A2" s="3"/>
      <c r="B2" s="4"/>
      <c r="C2" s="4"/>
      <c r="D2" s="4"/>
      <c r="E2" s="4"/>
      <c r="F2" s="4"/>
      <c r="G2" s="4"/>
      <c r="H2" s="4"/>
      <c r="I2" s="4"/>
      <c r="J2" s="4"/>
      <c r="K2" s="4"/>
      <c r="L2" s="4"/>
    </row>
    <row r="3" spans="1:12" x14ac:dyDescent="0.25">
      <c r="A3" s="5" t="s">
        <v>3</v>
      </c>
      <c r="C3" s="5" t="s">
        <v>4</v>
      </c>
      <c r="D3" s="5"/>
      <c r="G3" s="5" t="s">
        <v>5</v>
      </c>
      <c r="H3" s="5"/>
      <c r="J3" s="5" t="s">
        <v>6</v>
      </c>
      <c r="K3" s="5"/>
    </row>
    <row r="4" spans="1:12" x14ac:dyDescent="0.25">
      <c r="A4" s="5" t="s">
        <v>7</v>
      </c>
      <c r="B4" t="s">
        <v>307</v>
      </c>
      <c r="C4" s="5" t="s">
        <v>9</v>
      </c>
      <c r="D4" s="5"/>
      <c r="E4" t="s">
        <v>2382</v>
      </c>
      <c r="G4" t="s">
        <v>1336</v>
      </c>
      <c r="H4" t="s">
        <v>220</v>
      </c>
      <c r="J4" t="s">
        <v>2383</v>
      </c>
      <c r="L4" t="s">
        <v>2384</v>
      </c>
    </row>
    <row r="5" spans="1:12" x14ac:dyDescent="0.25">
      <c r="A5" s="5" t="s">
        <v>15</v>
      </c>
      <c r="B5" t="s">
        <v>2385</v>
      </c>
      <c r="C5" s="5" t="s">
        <v>17</v>
      </c>
      <c r="D5" s="5"/>
      <c r="E5" t="s">
        <v>2386</v>
      </c>
      <c r="G5" t="s">
        <v>571</v>
      </c>
      <c r="H5" t="s">
        <v>12</v>
      </c>
      <c r="J5" t="s">
        <v>225</v>
      </c>
      <c r="L5" t="s">
        <v>509</v>
      </c>
    </row>
    <row r="6" spans="1:12" x14ac:dyDescent="0.25">
      <c r="A6" s="5" t="s">
        <v>23</v>
      </c>
      <c r="B6" t="s">
        <v>2387</v>
      </c>
      <c r="C6" s="5" t="s">
        <v>25</v>
      </c>
      <c r="D6" s="5"/>
      <c r="E6" t="s">
        <v>2388</v>
      </c>
      <c r="G6" t="s">
        <v>629</v>
      </c>
      <c r="H6" t="s">
        <v>20</v>
      </c>
      <c r="J6" t="s">
        <v>234</v>
      </c>
      <c r="L6" t="s">
        <v>792</v>
      </c>
    </row>
    <row r="7" spans="1:12" x14ac:dyDescent="0.25">
      <c r="A7" s="5" t="s">
        <v>29</v>
      </c>
      <c r="B7" t="s">
        <v>67</v>
      </c>
      <c r="C7" s="5" t="s">
        <v>31</v>
      </c>
      <c r="D7" s="5"/>
      <c r="E7" t="s">
        <v>2389</v>
      </c>
      <c r="G7" t="s">
        <v>228</v>
      </c>
      <c r="H7" t="s">
        <v>274</v>
      </c>
      <c r="J7" t="s">
        <v>21</v>
      </c>
      <c r="L7" t="s">
        <v>2390</v>
      </c>
    </row>
    <row r="8" spans="1:12" x14ac:dyDescent="0.25">
      <c r="A8" s="5" t="s">
        <v>35</v>
      </c>
      <c r="B8" t="s">
        <v>36</v>
      </c>
      <c r="C8" s="5" t="s">
        <v>37</v>
      </c>
      <c r="D8" s="5"/>
      <c r="E8" t="s">
        <v>2391</v>
      </c>
      <c r="G8" t="s">
        <v>385</v>
      </c>
      <c r="H8" t="s">
        <v>34</v>
      </c>
    </row>
    <row r="9" spans="1:12" x14ac:dyDescent="0.25">
      <c r="A9" s="5" t="s">
        <v>41</v>
      </c>
      <c r="B9" t="s">
        <v>42</v>
      </c>
      <c r="C9" s="5" t="s">
        <v>43</v>
      </c>
      <c r="D9" s="5"/>
      <c r="E9" t="s">
        <v>2392</v>
      </c>
      <c r="G9" t="s">
        <v>387</v>
      </c>
      <c r="H9" t="s">
        <v>40</v>
      </c>
    </row>
    <row r="10" spans="1:12" x14ac:dyDescent="0.25">
      <c r="A10" s="5" t="s">
        <v>45</v>
      </c>
      <c r="B10" t="s">
        <v>1325</v>
      </c>
      <c r="C10" s="5" t="s">
        <v>47</v>
      </c>
      <c r="D10" s="5"/>
      <c r="E10" t="s">
        <v>2393</v>
      </c>
    </row>
    <row r="11" spans="1:12" x14ac:dyDescent="0.25">
      <c r="A11" s="5" t="s">
        <v>49</v>
      </c>
      <c r="B11" t="s">
        <v>719</v>
      </c>
    </row>
    <row r="12" spans="1:12" x14ac:dyDescent="0.25">
      <c r="A12" s="5" t="s">
        <v>51</v>
      </c>
      <c r="B12" t="s">
        <v>52</v>
      </c>
    </row>
    <row r="13" spans="1:12" x14ac:dyDescent="0.25">
      <c r="A13" s="5" t="s">
        <v>53</v>
      </c>
      <c r="B13" t="s">
        <v>2394</v>
      </c>
    </row>
    <row r="14" spans="1:12" x14ac:dyDescent="0.25">
      <c r="A14" s="5" t="s">
        <v>55</v>
      </c>
      <c r="B14" t="s">
        <v>2395</v>
      </c>
    </row>
    <row r="15" spans="1:12" x14ac:dyDescent="0.25">
      <c r="A15" s="5" t="s">
        <v>57</v>
      </c>
      <c r="B15" t="s">
        <v>2396</v>
      </c>
    </row>
    <row r="16" spans="1:12" x14ac:dyDescent="0.25">
      <c r="A16" s="5" t="s">
        <v>59</v>
      </c>
      <c r="B16" t="s">
        <v>2397</v>
      </c>
    </row>
    <row r="17" spans="1:12" x14ac:dyDescent="0.25">
      <c r="A17" s="5" t="s">
        <v>61</v>
      </c>
      <c r="B17" t="s">
        <v>2398</v>
      </c>
    </row>
    <row r="18" spans="1:12" x14ac:dyDescent="0.25">
      <c r="A18" s="3"/>
      <c r="B18" s="4"/>
      <c r="C18" s="4"/>
      <c r="D18" s="4"/>
      <c r="E18" s="4"/>
      <c r="F18" s="4"/>
      <c r="G18" s="4"/>
      <c r="H18" s="4"/>
      <c r="I18" s="4"/>
      <c r="J18" s="4"/>
      <c r="K18" s="4"/>
      <c r="L18" s="4"/>
    </row>
    <row r="19" spans="1:12" x14ac:dyDescent="0.25">
      <c r="A19" s="5" t="s">
        <v>63</v>
      </c>
      <c r="B19" s="5" t="s">
        <v>64</v>
      </c>
      <c r="C19" s="5">
        <v>2019</v>
      </c>
      <c r="D19" s="5">
        <v>2018</v>
      </c>
      <c r="E19" s="5">
        <v>2017</v>
      </c>
      <c r="F19" s="5">
        <v>2016</v>
      </c>
      <c r="G19" s="5">
        <v>2015</v>
      </c>
      <c r="H19" s="5">
        <v>2014</v>
      </c>
      <c r="I19" s="5">
        <v>2013</v>
      </c>
      <c r="J19" s="5">
        <v>2012</v>
      </c>
      <c r="K19" s="5">
        <v>2011</v>
      </c>
      <c r="L19" s="5">
        <v>2010</v>
      </c>
    </row>
    <row r="20" spans="1:12" x14ac:dyDescent="0.25">
      <c r="A20" s="5" t="s">
        <v>65</v>
      </c>
      <c r="B20" s="5" t="s">
        <v>66</v>
      </c>
      <c r="C20">
        <v>8807</v>
      </c>
      <c r="D20">
        <v>7996</v>
      </c>
      <c r="E20">
        <v>7654</v>
      </c>
      <c r="F20">
        <v>5587</v>
      </c>
      <c r="G20">
        <v>5098</v>
      </c>
      <c r="H20">
        <v>4678</v>
      </c>
      <c r="I20">
        <v>4495</v>
      </c>
      <c r="J20">
        <v>4727</v>
      </c>
      <c r="K20">
        <v>4368</v>
      </c>
      <c r="L20">
        <v>3535</v>
      </c>
    </row>
    <row r="21" spans="1:12" x14ac:dyDescent="0.25">
      <c r="A21" s="5" t="s">
        <v>299</v>
      </c>
      <c r="B21" s="5" t="s">
        <v>300</v>
      </c>
      <c r="C21">
        <v>2332</v>
      </c>
      <c r="D21">
        <v>2098</v>
      </c>
      <c r="E21">
        <v>1955</v>
      </c>
      <c r="F21">
        <v>1553</v>
      </c>
      <c r="G21">
        <v>1496</v>
      </c>
      <c r="H21">
        <v>1341</v>
      </c>
      <c r="I21">
        <v>1239</v>
      </c>
      <c r="J21">
        <v>1297</v>
      </c>
      <c r="K21">
        <v>1112</v>
      </c>
      <c r="L21">
        <v>850.1</v>
      </c>
    </row>
    <row r="22" spans="1:12" x14ac:dyDescent="0.25">
      <c r="A22" s="5" t="s">
        <v>68</v>
      </c>
      <c r="B22" s="5" t="s">
        <v>69</v>
      </c>
      <c r="C22">
        <v>716.6</v>
      </c>
      <c r="D22">
        <v>642.79999999999995</v>
      </c>
      <c r="E22">
        <v>549.4</v>
      </c>
      <c r="F22">
        <v>434.8</v>
      </c>
      <c r="G22">
        <v>422.8</v>
      </c>
      <c r="H22">
        <v>347</v>
      </c>
      <c r="I22">
        <v>374.2</v>
      </c>
      <c r="J22">
        <v>550.1</v>
      </c>
      <c r="K22">
        <v>213.2</v>
      </c>
      <c r="L22">
        <v>34.6</v>
      </c>
    </row>
    <row r="23" spans="1:12" x14ac:dyDescent="0.25">
      <c r="A23" s="5" t="s">
        <v>70</v>
      </c>
      <c r="B23" s="5" t="s">
        <v>71</v>
      </c>
      <c r="C23">
        <v>-95</v>
      </c>
      <c r="D23">
        <v>-97.5</v>
      </c>
      <c r="E23">
        <v>-81.099999999999994</v>
      </c>
      <c r="F23">
        <v>-95.6</v>
      </c>
      <c r="G23">
        <v>-92.6</v>
      </c>
      <c r="H23">
        <v>-88.7</v>
      </c>
      <c r="I23">
        <v>-219.9</v>
      </c>
      <c r="J23">
        <v>-239.5</v>
      </c>
      <c r="K23">
        <v>-272.10000000000002</v>
      </c>
      <c r="L23">
        <v>-266</v>
      </c>
    </row>
    <row r="24" spans="1:12" x14ac:dyDescent="0.25">
      <c r="A24" s="5" t="s">
        <v>72</v>
      </c>
      <c r="B24" s="5" t="s">
        <v>73</v>
      </c>
      <c r="C24">
        <v>621.6</v>
      </c>
      <c r="D24">
        <v>545.29999999999995</v>
      </c>
      <c r="E24">
        <v>468.3</v>
      </c>
      <c r="F24">
        <v>339.2</v>
      </c>
      <c r="G24">
        <v>330.2</v>
      </c>
      <c r="H24">
        <v>258.3</v>
      </c>
      <c r="I24">
        <v>154.30000000000001</v>
      </c>
      <c r="J24">
        <v>310.60000000000002</v>
      </c>
      <c r="K24">
        <v>-58.9</v>
      </c>
      <c r="L24">
        <v>-231.4</v>
      </c>
    </row>
    <row r="25" spans="1:12" x14ac:dyDescent="0.25">
      <c r="A25" s="5" t="s">
        <v>74</v>
      </c>
      <c r="B25" s="5" t="s">
        <v>75</v>
      </c>
      <c r="C25">
        <v>212.8</v>
      </c>
      <c r="D25">
        <v>166.5</v>
      </c>
      <c r="E25">
        <v>184.9</v>
      </c>
      <c r="F25">
        <v>86.2</v>
      </c>
      <c r="G25">
        <v>132.5</v>
      </c>
      <c r="H25">
        <v>63.5</v>
      </c>
      <c r="I25">
        <v>59</v>
      </c>
      <c r="J25">
        <v>122.1</v>
      </c>
      <c r="K25">
        <v>49.3</v>
      </c>
      <c r="L25">
        <v>15</v>
      </c>
    </row>
    <row r="26" spans="1:12" x14ac:dyDescent="0.25">
      <c r="A26" s="5" t="s">
        <v>76</v>
      </c>
      <c r="B26" s="5" t="s">
        <v>77</v>
      </c>
      <c r="C26">
        <v>444.8</v>
      </c>
      <c r="D26">
        <v>401.6</v>
      </c>
      <c r="E26">
        <v>426.4</v>
      </c>
      <c r="F26">
        <v>246.1</v>
      </c>
      <c r="G26">
        <v>221.1</v>
      </c>
      <c r="H26">
        <v>178.2</v>
      </c>
      <c r="I26">
        <v>138.4</v>
      </c>
      <c r="J26">
        <v>161.1</v>
      </c>
      <c r="K26">
        <v>-92.9</v>
      </c>
      <c r="L26">
        <v>-196.7</v>
      </c>
    </row>
    <row r="27" spans="1:12" x14ac:dyDescent="0.25">
      <c r="A27" s="5" t="s">
        <v>78</v>
      </c>
      <c r="B27" s="5" t="s">
        <v>79</v>
      </c>
      <c r="C27">
        <v>10</v>
      </c>
      <c r="D27">
        <v>-1.8</v>
      </c>
      <c r="E27">
        <v>-1.6</v>
      </c>
      <c r="F27">
        <v>-0.5</v>
      </c>
      <c r="G27">
        <v>-3.9</v>
      </c>
      <c r="H27">
        <v>-1.6</v>
      </c>
      <c r="I27">
        <v>0.4</v>
      </c>
      <c r="J27">
        <v>-2.1</v>
      </c>
      <c r="K27">
        <v>-2.2000000000000002</v>
      </c>
      <c r="L27">
        <v>-2</v>
      </c>
    </row>
    <row r="28" spans="1:12" x14ac:dyDescent="0.25">
      <c r="A28" s="5" t="s">
        <v>80</v>
      </c>
      <c r="B28" s="5" t="s">
        <v>81</v>
      </c>
      <c r="C28">
        <v>454.8</v>
      </c>
      <c r="D28">
        <v>399.9</v>
      </c>
      <c r="E28">
        <v>424.8</v>
      </c>
      <c r="F28">
        <v>245.5</v>
      </c>
      <c r="G28">
        <v>217.1</v>
      </c>
      <c r="H28">
        <v>176.7</v>
      </c>
      <c r="I28">
        <v>138.80000000000001</v>
      </c>
      <c r="J28">
        <v>159</v>
      </c>
      <c r="K28">
        <v>-95.1</v>
      </c>
      <c r="L28">
        <v>-198.7</v>
      </c>
    </row>
    <row r="29" spans="1:12" x14ac:dyDescent="0.25">
      <c r="A29" s="5" t="s">
        <v>82</v>
      </c>
      <c r="B29" s="5" t="s">
        <v>83</v>
      </c>
      <c r="C29">
        <v>3069</v>
      </c>
      <c r="D29">
        <v>2818</v>
      </c>
      <c r="E29">
        <v>2482</v>
      </c>
      <c r="F29">
        <v>2355</v>
      </c>
      <c r="G29">
        <v>1630</v>
      </c>
      <c r="H29">
        <v>1604</v>
      </c>
      <c r="I29">
        <v>1591</v>
      </c>
      <c r="J29">
        <v>1982</v>
      </c>
      <c r="K29">
        <v>1906</v>
      </c>
      <c r="L29">
        <v>1654</v>
      </c>
    </row>
    <row r="30" spans="1:12" x14ac:dyDescent="0.25">
      <c r="A30" s="5" t="s">
        <v>84</v>
      </c>
      <c r="B30" s="5" t="s">
        <v>85</v>
      </c>
      <c r="C30">
        <v>10696</v>
      </c>
      <c r="D30">
        <v>10151</v>
      </c>
      <c r="E30">
        <v>8747</v>
      </c>
      <c r="F30">
        <v>9005</v>
      </c>
      <c r="G30">
        <v>4810</v>
      </c>
      <c r="H30">
        <v>4525</v>
      </c>
      <c r="I30">
        <v>4436</v>
      </c>
      <c r="J30">
        <v>4231</v>
      </c>
      <c r="K30">
        <v>4161</v>
      </c>
      <c r="L30">
        <v>4105</v>
      </c>
    </row>
    <row r="31" spans="1:12" x14ac:dyDescent="0.25">
      <c r="A31" s="5" t="s">
        <v>86</v>
      </c>
      <c r="B31" s="5" t="s">
        <v>87</v>
      </c>
      <c r="C31">
        <v>13765</v>
      </c>
      <c r="D31">
        <v>12969</v>
      </c>
      <c r="E31">
        <v>11228</v>
      </c>
      <c r="F31">
        <v>11359</v>
      </c>
      <c r="G31">
        <v>6440</v>
      </c>
      <c r="H31">
        <v>6129</v>
      </c>
      <c r="I31">
        <v>6026</v>
      </c>
      <c r="J31">
        <v>6213</v>
      </c>
      <c r="K31">
        <v>6066</v>
      </c>
      <c r="L31">
        <v>5759</v>
      </c>
    </row>
    <row r="32" spans="1:12" x14ac:dyDescent="0.25">
      <c r="A32" s="5" t="s">
        <v>88</v>
      </c>
      <c r="B32" s="5" t="s">
        <v>89</v>
      </c>
      <c r="C32">
        <v>3929</v>
      </c>
      <c r="D32">
        <v>3665</v>
      </c>
      <c r="E32">
        <v>2850</v>
      </c>
      <c r="F32">
        <v>2673</v>
      </c>
      <c r="G32">
        <v>1732</v>
      </c>
      <c r="H32">
        <v>1793</v>
      </c>
      <c r="I32">
        <v>1707</v>
      </c>
      <c r="J32">
        <v>1624</v>
      </c>
      <c r="K32">
        <v>1711</v>
      </c>
      <c r="L32">
        <v>1359</v>
      </c>
    </row>
    <row r="33" spans="1:12" x14ac:dyDescent="0.25">
      <c r="A33" s="5" t="s">
        <v>90</v>
      </c>
      <c r="B33" s="5" t="s">
        <v>91</v>
      </c>
      <c r="C33">
        <v>6278</v>
      </c>
      <c r="D33">
        <v>5999</v>
      </c>
      <c r="E33">
        <v>5230</v>
      </c>
      <c r="F33">
        <v>6152</v>
      </c>
      <c r="G33">
        <v>2860</v>
      </c>
      <c r="H33">
        <v>2688</v>
      </c>
      <c r="I33">
        <v>2710</v>
      </c>
      <c r="J33">
        <v>3929</v>
      </c>
      <c r="K33">
        <v>4843</v>
      </c>
      <c r="L33">
        <v>4800</v>
      </c>
    </row>
    <row r="34" spans="1:12" x14ac:dyDescent="0.25">
      <c r="A34" s="5" t="s">
        <v>92</v>
      </c>
      <c r="B34" s="5" t="s">
        <v>93</v>
      </c>
      <c r="C34">
        <v>10207</v>
      </c>
      <c r="D34">
        <v>9664</v>
      </c>
      <c r="E34">
        <v>8080</v>
      </c>
      <c r="F34">
        <v>8824</v>
      </c>
      <c r="G34">
        <v>4592</v>
      </c>
      <c r="H34">
        <v>4481</v>
      </c>
      <c r="I34">
        <v>4416</v>
      </c>
      <c r="J34">
        <v>5553</v>
      </c>
      <c r="K34">
        <v>6554</v>
      </c>
      <c r="L34">
        <v>6159</v>
      </c>
    </row>
    <row r="35" spans="1:12" x14ac:dyDescent="0.25">
      <c r="A35" s="5" t="s">
        <v>78</v>
      </c>
      <c r="B35" s="5" t="s">
        <v>79</v>
      </c>
      <c r="C35">
        <v>-9.1999999999999993</v>
      </c>
      <c r="D35">
        <v>3.3</v>
      </c>
      <c r="E35">
        <v>4.4000000000000004</v>
      </c>
      <c r="F35">
        <v>5.7</v>
      </c>
      <c r="G35">
        <v>7.7</v>
      </c>
      <c r="H35">
        <v>5.3</v>
      </c>
      <c r="I35">
        <v>5</v>
      </c>
      <c r="J35">
        <v>6.2</v>
      </c>
      <c r="K35">
        <v>7.1</v>
      </c>
      <c r="L35">
        <v>7.1</v>
      </c>
    </row>
    <row r="36" spans="1:12" x14ac:dyDescent="0.25">
      <c r="A36" s="5" t="s">
        <v>94</v>
      </c>
      <c r="B36" s="5" t="s">
        <v>95</v>
      </c>
      <c r="C36">
        <v>3568</v>
      </c>
      <c r="D36">
        <v>3302</v>
      </c>
      <c r="E36">
        <v>3144</v>
      </c>
      <c r="F36">
        <v>2529</v>
      </c>
      <c r="G36">
        <v>1841</v>
      </c>
      <c r="H36">
        <v>1642</v>
      </c>
      <c r="I36">
        <v>1605</v>
      </c>
      <c r="J36">
        <v>654.1</v>
      </c>
      <c r="K36">
        <v>-494.7</v>
      </c>
      <c r="L36">
        <v>-407</v>
      </c>
    </row>
    <row r="37" spans="1:12" x14ac:dyDescent="0.25">
      <c r="A37" s="5" t="s">
        <v>96</v>
      </c>
      <c r="B37" s="5" t="s">
        <v>97</v>
      </c>
      <c r="C37">
        <v>13765</v>
      </c>
      <c r="D37">
        <v>12969</v>
      </c>
      <c r="E37">
        <v>11228</v>
      </c>
      <c r="F37">
        <v>11359</v>
      </c>
      <c r="G37">
        <v>6440</v>
      </c>
      <c r="H37">
        <v>6129</v>
      </c>
      <c r="I37">
        <v>6026</v>
      </c>
      <c r="J37">
        <v>6213</v>
      </c>
      <c r="K37">
        <v>6066</v>
      </c>
      <c r="L37">
        <v>5759</v>
      </c>
    </row>
    <row r="38" spans="1:12" x14ac:dyDescent="0.25">
      <c r="A38" s="5" t="s">
        <v>98</v>
      </c>
      <c r="B38" s="5" t="s">
        <v>99</v>
      </c>
      <c r="C38" t="s">
        <v>67</v>
      </c>
      <c r="D38">
        <v>118.09</v>
      </c>
      <c r="E38">
        <v>118.09</v>
      </c>
      <c r="F38">
        <v>108.79</v>
      </c>
      <c r="G38">
        <v>98.9</v>
      </c>
      <c r="H38">
        <v>98.9</v>
      </c>
      <c r="I38">
        <v>98.9</v>
      </c>
      <c r="J38" t="s">
        <v>67</v>
      </c>
      <c r="K38" t="s">
        <v>67</v>
      </c>
      <c r="L38" t="s">
        <v>67</v>
      </c>
    </row>
    <row r="39" spans="1:12" x14ac:dyDescent="0.25">
      <c r="A39" s="5" t="s">
        <v>100</v>
      </c>
      <c r="B39" s="5" t="s">
        <v>101</v>
      </c>
      <c r="C39" t="s">
        <v>67</v>
      </c>
      <c r="D39">
        <v>117.9</v>
      </c>
      <c r="E39">
        <v>118.1</v>
      </c>
      <c r="F39">
        <v>108.8</v>
      </c>
      <c r="G39">
        <v>98.9</v>
      </c>
      <c r="H39">
        <v>98.9</v>
      </c>
      <c r="I39">
        <v>98.9</v>
      </c>
      <c r="J39" t="s">
        <v>67</v>
      </c>
      <c r="K39" t="s">
        <v>67</v>
      </c>
      <c r="L39" t="s">
        <v>67</v>
      </c>
    </row>
    <row r="40" spans="1:12" x14ac:dyDescent="0.25">
      <c r="A40" s="5" t="s">
        <v>102</v>
      </c>
      <c r="B40" s="5" t="s">
        <v>103</v>
      </c>
      <c r="C40" t="s">
        <v>67</v>
      </c>
      <c r="D40">
        <v>4.62</v>
      </c>
      <c r="E40">
        <v>3.97</v>
      </c>
      <c r="F40">
        <v>3.12</v>
      </c>
      <c r="G40">
        <v>3.34</v>
      </c>
      <c r="H40">
        <v>2.61</v>
      </c>
      <c r="I40">
        <v>1.56</v>
      </c>
      <c r="J40" t="s">
        <v>67</v>
      </c>
      <c r="K40" t="s">
        <v>67</v>
      </c>
      <c r="L40" t="s">
        <v>67</v>
      </c>
    </row>
    <row r="41" spans="1:12" x14ac:dyDescent="0.25">
      <c r="A41" s="5" t="s">
        <v>104</v>
      </c>
      <c r="B41" s="5" t="s">
        <v>105</v>
      </c>
      <c r="C41">
        <v>3.86</v>
      </c>
      <c r="D41">
        <v>3.39</v>
      </c>
      <c r="E41">
        <v>3.72</v>
      </c>
      <c r="F41">
        <v>2.38</v>
      </c>
      <c r="G41">
        <v>2.2000000000000002</v>
      </c>
      <c r="H41">
        <v>1.79</v>
      </c>
      <c r="I41">
        <v>1.69</v>
      </c>
      <c r="J41" t="s">
        <v>67</v>
      </c>
      <c r="K41" t="s">
        <v>67</v>
      </c>
      <c r="L41" t="s">
        <v>67</v>
      </c>
    </row>
    <row r="42" spans="1:12" x14ac:dyDescent="0.25">
      <c r="A42" s="5" t="s">
        <v>106</v>
      </c>
      <c r="B42" s="5" t="s">
        <v>107</v>
      </c>
      <c r="C42">
        <v>3.86</v>
      </c>
      <c r="D42">
        <v>3.39</v>
      </c>
      <c r="E42">
        <v>3.71</v>
      </c>
      <c r="F42">
        <v>2.38</v>
      </c>
      <c r="G42">
        <v>2.2000000000000002</v>
      </c>
      <c r="H42">
        <v>1.79</v>
      </c>
      <c r="I42">
        <v>1.69</v>
      </c>
      <c r="J42" t="s">
        <v>67</v>
      </c>
      <c r="K42" t="s">
        <v>67</v>
      </c>
      <c r="L42" t="s">
        <v>67</v>
      </c>
    </row>
    <row r="43" spans="1:12" x14ac:dyDescent="0.25">
      <c r="A43" s="5" t="s">
        <v>108</v>
      </c>
      <c r="B43" s="5" t="s">
        <v>109</v>
      </c>
      <c r="C43" t="s">
        <v>67</v>
      </c>
      <c r="D43">
        <v>1.2</v>
      </c>
      <c r="E43">
        <v>0.99</v>
      </c>
      <c r="F43">
        <v>0.8</v>
      </c>
      <c r="G43">
        <v>0.77</v>
      </c>
      <c r="H43">
        <v>0.55000000000000004</v>
      </c>
      <c r="I43">
        <v>0.35</v>
      </c>
      <c r="J43" t="s">
        <v>67</v>
      </c>
      <c r="K43" t="s">
        <v>67</v>
      </c>
      <c r="L43" t="s">
        <v>67</v>
      </c>
    </row>
    <row r="44" spans="1:12" x14ac:dyDescent="0.25">
      <c r="A44" s="5" t="s">
        <v>110</v>
      </c>
      <c r="B44" s="5" t="s">
        <v>111</v>
      </c>
      <c r="C44" t="s">
        <v>67</v>
      </c>
      <c r="D44">
        <v>141.5</v>
      </c>
      <c r="E44">
        <v>116.7</v>
      </c>
      <c r="F44">
        <v>86.9</v>
      </c>
      <c r="G44">
        <v>76</v>
      </c>
      <c r="H44">
        <v>54.3</v>
      </c>
      <c r="I44">
        <v>34.5</v>
      </c>
      <c r="J44" t="s">
        <v>67</v>
      </c>
      <c r="K44" t="s">
        <v>67</v>
      </c>
      <c r="L44" t="s">
        <v>67</v>
      </c>
    </row>
    <row r="45" spans="1:12" x14ac:dyDescent="0.25">
      <c r="A45" s="5" t="s">
        <v>124</v>
      </c>
      <c r="B45" s="5" t="s">
        <v>125</v>
      </c>
      <c r="C45" t="s">
        <v>67</v>
      </c>
      <c r="D45">
        <v>67.709999999999994</v>
      </c>
      <c r="E45">
        <v>64.81</v>
      </c>
      <c r="F45">
        <v>51.36</v>
      </c>
      <c r="G45">
        <v>51.55</v>
      </c>
      <c r="H45">
        <v>47.3</v>
      </c>
      <c r="I45">
        <v>45.45</v>
      </c>
      <c r="J45" t="s">
        <v>67</v>
      </c>
      <c r="K45" t="s">
        <v>67</v>
      </c>
      <c r="L45" t="s">
        <v>67</v>
      </c>
    </row>
    <row r="46" spans="1:12" x14ac:dyDescent="0.25">
      <c r="A46" s="5" t="s">
        <v>112</v>
      </c>
      <c r="B46" s="5" t="s">
        <v>113</v>
      </c>
      <c r="C46" t="s">
        <v>67</v>
      </c>
      <c r="D46">
        <v>27.99</v>
      </c>
      <c r="E46">
        <v>26.66</v>
      </c>
      <c r="F46">
        <v>23.3</v>
      </c>
      <c r="G46">
        <v>18.690000000000001</v>
      </c>
      <c r="H46">
        <v>16.649999999999999</v>
      </c>
      <c r="I46">
        <v>16.28</v>
      </c>
      <c r="J46" t="s">
        <v>67</v>
      </c>
      <c r="K46" t="s">
        <v>67</v>
      </c>
      <c r="L46" t="s">
        <v>67</v>
      </c>
    </row>
    <row r="47" spans="1:12" x14ac:dyDescent="0.25">
      <c r="A47" s="5" t="s">
        <v>114</v>
      </c>
      <c r="B47" s="5" t="s">
        <v>115</v>
      </c>
      <c r="C47" t="s">
        <v>67</v>
      </c>
      <c r="D47">
        <v>6.48</v>
      </c>
      <c r="E47">
        <v>5.21</v>
      </c>
      <c r="F47">
        <v>3.81</v>
      </c>
      <c r="G47">
        <v>6.85</v>
      </c>
      <c r="H47">
        <v>6.11</v>
      </c>
      <c r="I47">
        <v>3.4</v>
      </c>
      <c r="J47" t="s">
        <v>67</v>
      </c>
      <c r="K47" t="s">
        <v>67</v>
      </c>
      <c r="L47" t="s">
        <v>67</v>
      </c>
    </row>
    <row r="48" spans="1:12" x14ac:dyDescent="0.25">
      <c r="A48" s="5" t="s">
        <v>116</v>
      </c>
      <c r="B48" s="5" t="s">
        <v>117</v>
      </c>
      <c r="C48" t="s">
        <v>67</v>
      </c>
      <c r="D48">
        <v>109.82</v>
      </c>
      <c r="E48">
        <v>95.08</v>
      </c>
      <c r="F48">
        <v>104.41</v>
      </c>
      <c r="G48">
        <v>65.12</v>
      </c>
      <c r="H48">
        <v>61.97</v>
      </c>
      <c r="I48">
        <v>60.93</v>
      </c>
      <c r="J48" t="s">
        <v>67</v>
      </c>
      <c r="K48" t="s">
        <v>67</v>
      </c>
      <c r="L48" t="s">
        <v>67</v>
      </c>
    </row>
    <row r="49" spans="1:12" x14ac:dyDescent="0.25">
      <c r="A49" s="5" t="s">
        <v>118</v>
      </c>
      <c r="B49" s="5" t="s">
        <v>119</v>
      </c>
      <c r="C49">
        <v>34604</v>
      </c>
      <c r="D49">
        <v>33128</v>
      </c>
      <c r="E49">
        <v>31608</v>
      </c>
      <c r="F49">
        <v>30544</v>
      </c>
      <c r="G49">
        <v>23506</v>
      </c>
      <c r="H49">
        <v>22669</v>
      </c>
      <c r="I49">
        <v>22273</v>
      </c>
      <c r="J49">
        <v>21215</v>
      </c>
      <c r="K49">
        <v>21862</v>
      </c>
      <c r="L49">
        <v>19968</v>
      </c>
    </row>
    <row r="50" spans="1:12" x14ac:dyDescent="0.25">
      <c r="A50" s="5" t="s">
        <v>120</v>
      </c>
      <c r="B50" s="5" t="s">
        <v>121</v>
      </c>
      <c r="C50" t="s">
        <v>67</v>
      </c>
      <c r="D50">
        <v>2100</v>
      </c>
      <c r="E50">
        <v>1990</v>
      </c>
      <c r="F50">
        <v>1520</v>
      </c>
      <c r="G50">
        <v>1352</v>
      </c>
      <c r="H50">
        <v>1232</v>
      </c>
      <c r="I50">
        <v>1144</v>
      </c>
      <c r="J50">
        <v>1203</v>
      </c>
      <c r="K50">
        <v>1064</v>
      </c>
      <c r="L50">
        <v>968</v>
      </c>
    </row>
    <row r="51" spans="1:12" x14ac:dyDescent="0.25">
      <c r="A51" s="5" t="s">
        <v>122</v>
      </c>
      <c r="B51" s="5" t="s">
        <v>123</v>
      </c>
      <c r="C51" t="s">
        <v>67</v>
      </c>
      <c r="D51">
        <v>63397</v>
      </c>
      <c r="E51">
        <v>62949</v>
      </c>
      <c r="F51">
        <v>49774</v>
      </c>
      <c r="G51">
        <v>57504</v>
      </c>
      <c r="H51">
        <v>54343</v>
      </c>
      <c r="I51">
        <v>51354</v>
      </c>
      <c r="J51">
        <v>56705</v>
      </c>
      <c r="K51">
        <v>48669</v>
      </c>
      <c r="L51">
        <v>48478</v>
      </c>
    </row>
    <row r="52" spans="1:12" x14ac:dyDescent="0.25">
      <c r="A52" s="5" t="s">
        <v>301</v>
      </c>
      <c r="B52" s="5" t="s">
        <v>302</v>
      </c>
      <c r="C52">
        <v>254494</v>
      </c>
      <c r="D52">
        <v>241358</v>
      </c>
      <c r="E52">
        <v>242141</v>
      </c>
      <c r="F52">
        <v>182923</v>
      </c>
      <c r="G52">
        <v>216877</v>
      </c>
      <c r="H52">
        <v>206357</v>
      </c>
      <c r="I52">
        <v>201796</v>
      </c>
      <c r="J52">
        <v>222798</v>
      </c>
      <c r="K52">
        <v>199817</v>
      </c>
      <c r="L52">
        <v>177007</v>
      </c>
    </row>
    <row r="53" spans="1:12" x14ac:dyDescent="0.25">
      <c r="A53" s="5" t="s">
        <v>126</v>
      </c>
      <c r="B53" s="5" t="s">
        <v>127</v>
      </c>
      <c r="C53">
        <v>67388</v>
      </c>
      <c r="D53">
        <v>63318</v>
      </c>
      <c r="E53">
        <v>61836</v>
      </c>
      <c r="F53">
        <v>50832</v>
      </c>
      <c r="G53">
        <v>63652</v>
      </c>
      <c r="H53">
        <v>59134</v>
      </c>
      <c r="I53">
        <v>55646</v>
      </c>
      <c r="J53">
        <v>61127</v>
      </c>
      <c r="K53">
        <v>50865</v>
      </c>
      <c r="L53">
        <v>42573</v>
      </c>
    </row>
    <row r="54" spans="1:12" x14ac:dyDescent="0.25">
      <c r="A54" s="5" t="s">
        <v>128</v>
      </c>
      <c r="B54" s="5" t="s">
        <v>129</v>
      </c>
      <c r="C54">
        <v>13143</v>
      </c>
      <c r="D54">
        <v>12071</v>
      </c>
      <c r="E54">
        <v>13440</v>
      </c>
      <c r="F54">
        <v>8038</v>
      </c>
      <c r="G54">
        <v>9236</v>
      </c>
      <c r="H54">
        <v>7795</v>
      </c>
      <c r="I54">
        <v>6232</v>
      </c>
      <c r="J54">
        <v>7495</v>
      </c>
      <c r="K54">
        <v>-4350</v>
      </c>
      <c r="L54">
        <v>-9951</v>
      </c>
    </row>
    <row r="55" spans="1:12" x14ac:dyDescent="0.25">
      <c r="A55" s="5" t="s">
        <v>130</v>
      </c>
      <c r="B55" s="5" t="s">
        <v>131</v>
      </c>
      <c r="C55">
        <v>16.100000000000001</v>
      </c>
      <c r="D55">
        <v>13.1</v>
      </c>
      <c r="E55">
        <v>19.399999999999999</v>
      </c>
      <c r="F55">
        <v>22.2</v>
      </c>
      <c r="G55">
        <v>21</v>
      </c>
      <c r="H55">
        <v>17.8</v>
      </c>
      <c r="I55">
        <v>18.3</v>
      </c>
      <c r="J55" t="s">
        <v>67</v>
      </c>
      <c r="K55" t="s">
        <v>67</v>
      </c>
      <c r="L55" t="s">
        <v>67</v>
      </c>
    </row>
    <row r="56" spans="1:12" x14ac:dyDescent="0.25">
      <c r="A56" s="5" t="s">
        <v>132</v>
      </c>
      <c r="B56" s="5" t="s">
        <v>133</v>
      </c>
      <c r="C56" t="s">
        <v>67</v>
      </c>
      <c r="D56">
        <v>0.66</v>
      </c>
      <c r="E56">
        <v>1.1100000000000001</v>
      </c>
      <c r="F56">
        <v>1.03</v>
      </c>
      <c r="G56">
        <v>0.89</v>
      </c>
      <c r="H56">
        <v>0.67</v>
      </c>
      <c r="I56">
        <v>0.68</v>
      </c>
      <c r="J56" t="s">
        <v>67</v>
      </c>
      <c r="K56" t="s">
        <v>67</v>
      </c>
      <c r="L56" t="s">
        <v>67</v>
      </c>
    </row>
    <row r="57" spans="1:12" x14ac:dyDescent="0.25">
      <c r="A57" s="5" t="s">
        <v>134</v>
      </c>
      <c r="B57" s="5" t="s">
        <v>135</v>
      </c>
      <c r="C57" t="s">
        <v>67</v>
      </c>
      <c r="D57">
        <v>1.59</v>
      </c>
      <c r="E57">
        <v>2.71</v>
      </c>
      <c r="F57">
        <v>2.27</v>
      </c>
      <c r="G57">
        <v>2.48</v>
      </c>
      <c r="H57">
        <v>1.92</v>
      </c>
      <c r="I57">
        <v>1.9</v>
      </c>
      <c r="J57" t="s">
        <v>67</v>
      </c>
      <c r="K57" t="s">
        <v>67</v>
      </c>
      <c r="L57" t="s">
        <v>67</v>
      </c>
    </row>
    <row r="58" spans="1:12" x14ac:dyDescent="0.25">
      <c r="A58" s="5" t="s">
        <v>136</v>
      </c>
      <c r="B58" s="5" t="s">
        <v>137</v>
      </c>
      <c r="C58" t="s">
        <v>67</v>
      </c>
      <c r="D58">
        <v>6.86</v>
      </c>
      <c r="E58">
        <v>13.82</v>
      </c>
      <c r="F58">
        <v>13.84</v>
      </c>
      <c r="G58">
        <v>6.73</v>
      </c>
      <c r="H58">
        <v>5.22</v>
      </c>
      <c r="I58">
        <v>9.1</v>
      </c>
      <c r="J58" t="s">
        <v>67</v>
      </c>
      <c r="K58" t="s">
        <v>67</v>
      </c>
      <c r="L58" t="s">
        <v>67</v>
      </c>
    </row>
    <row r="59" spans="1:12" x14ac:dyDescent="0.25">
      <c r="A59" s="5" t="s">
        <v>138</v>
      </c>
      <c r="B59" s="5" t="s">
        <v>139</v>
      </c>
      <c r="C59" t="s">
        <v>67</v>
      </c>
      <c r="D59">
        <v>2.7</v>
      </c>
      <c r="E59">
        <v>1.37</v>
      </c>
      <c r="F59">
        <v>1.52</v>
      </c>
      <c r="G59">
        <v>1.67</v>
      </c>
      <c r="H59">
        <v>1.73</v>
      </c>
      <c r="I59">
        <v>1.1299999999999999</v>
      </c>
      <c r="J59" t="s">
        <v>67</v>
      </c>
      <c r="K59" t="s">
        <v>67</v>
      </c>
      <c r="L59" t="s">
        <v>67</v>
      </c>
    </row>
    <row r="60" spans="1:12" x14ac:dyDescent="0.25">
      <c r="A60" s="5" t="s">
        <v>140</v>
      </c>
      <c r="B60" s="5" t="s">
        <v>141</v>
      </c>
      <c r="C60">
        <v>6.2</v>
      </c>
      <c r="D60">
        <v>7.6</v>
      </c>
      <c r="E60">
        <v>5.2</v>
      </c>
      <c r="F60">
        <v>4.5</v>
      </c>
      <c r="G60">
        <v>4.8</v>
      </c>
      <c r="H60">
        <v>5.6</v>
      </c>
      <c r="I60">
        <v>5.5</v>
      </c>
      <c r="J60" t="s">
        <v>67</v>
      </c>
      <c r="K60" t="s">
        <v>67</v>
      </c>
      <c r="L60" t="s">
        <v>67</v>
      </c>
    </row>
    <row r="61" spans="1:12" x14ac:dyDescent="0.25">
      <c r="A61" s="5" t="s">
        <v>142</v>
      </c>
      <c r="B61" s="5" t="s">
        <v>143</v>
      </c>
      <c r="C61">
        <v>12.78</v>
      </c>
      <c r="D61">
        <v>12.1</v>
      </c>
      <c r="E61">
        <v>13.49</v>
      </c>
      <c r="F61">
        <v>9.68</v>
      </c>
      <c r="G61">
        <v>11.74</v>
      </c>
      <c r="H61">
        <v>10.73</v>
      </c>
      <c r="I61">
        <v>8.6199999999999992</v>
      </c>
      <c r="J61">
        <v>24.08</v>
      </c>
      <c r="K61">
        <v>19.5</v>
      </c>
      <c r="L61">
        <v>49.69</v>
      </c>
    </row>
    <row r="62" spans="1:12" x14ac:dyDescent="0.25">
      <c r="A62" s="5" t="s">
        <v>144</v>
      </c>
      <c r="B62" s="5" t="s">
        <v>145</v>
      </c>
      <c r="C62">
        <v>5.16</v>
      </c>
      <c r="D62">
        <v>5</v>
      </c>
      <c r="E62">
        <v>5.55</v>
      </c>
      <c r="F62">
        <v>4.3899999999999997</v>
      </c>
      <c r="G62">
        <v>4.26</v>
      </c>
      <c r="H62">
        <v>3.78</v>
      </c>
      <c r="I62">
        <v>3.09</v>
      </c>
      <c r="J62">
        <v>3.36</v>
      </c>
      <c r="K62">
        <v>-2.1800000000000002</v>
      </c>
      <c r="L62">
        <v>-5.62</v>
      </c>
    </row>
    <row r="63" spans="1:12" x14ac:dyDescent="0.25">
      <c r="A63" s="5" t="s">
        <v>146</v>
      </c>
      <c r="B63" s="5" t="s">
        <v>147</v>
      </c>
      <c r="C63">
        <v>4.76</v>
      </c>
      <c r="D63">
        <v>4.5999999999999996</v>
      </c>
      <c r="E63">
        <v>5.68</v>
      </c>
      <c r="F63">
        <v>3.79</v>
      </c>
      <c r="G63">
        <v>5.61</v>
      </c>
      <c r="H63">
        <v>5.71</v>
      </c>
      <c r="I63">
        <v>6.76</v>
      </c>
      <c r="J63">
        <v>7.41</v>
      </c>
      <c r="K63">
        <v>4.13</v>
      </c>
      <c r="L63">
        <v>2.7</v>
      </c>
    </row>
    <row r="64" spans="1:12" x14ac:dyDescent="0.25">
      <c r="A64" s="5" t="s">
        <v>148</v>
      </c>
      <c r="B64" s="5" t="s">
        <v>148</v>
      </c>
      <c r="C64">
        <v>3.3</v>
      </c>
      <c r="D64">
        <v>3.08</v>
      </c>
      <c r="E64">
        <v>3.78</v>
      </c>
      <c r="F64">
        <v>2.16</v>
      </c>
      <c r="G64">
        <v>3.37</v>
      </c>
      <c r="H64">
        <v>2.88</v>
      </c>
      <c r="I64">
        <v>2.2999999999999998</v>
      </c>
      <c r="J64">
        <v>2.56</v>
      </c>
      <c r="K64">
        <v>-1.57</v>
      </c>
      <c r="L64">
        <v>-3.45</v>
      </c>
    </row>
    <row r="65" spans="1:12" x14ac:dyDescent="0.25">
      <c r="A65" s="5" t="s">
        <v>149</v>
      </c>
      <c r="B65" s="5" t="s">
        <v>150</v>
      </c>
      <c r="C65">
        <v>22.29</v>
      </c>
      <c r="D65">
        <v>21.73</v>
      </c>
      <c r="E65">
        <v>22.1</v>
      </c>
      <c r="F65">
        <v>20.73</v>
      </c>
      <c r="G65">
        <v>25.31</v>
      </c>
      <c r="H65">
        <v>26.17</v>
      </c>
      <c r="I65">
        <v>26.4</v>
      </c>
      <c r="J65">
        <v>31.9</v>
      </c>
      <c r="K65">
        <v>31.42</v>
      </c>
      <c r="L65">
        <v>28.72</v>
      </c>
    </row>
    <row r="66" spans="1:12" x14ac:dyDescent="0.25">
      <c r="A66" s="5" t="s">
        <v>151</v>
      </c>
      <c r="B66" s="5" t="s">
        <v>152</v>
      </c>
      <c r="C66">
        <v>25.85</v>
      </c>
      <c r="D66">
        <v>25.49</v>
      </c>
      <c r="E66">
        <v>28.04</v>
      </c>
      <c r="F66">
        <v>22.32</v>
      </c>
      <c r="G66">
        <v>28.71</v>
      </c>
      <c r="H66">
        <v>26.88</v>
      </c>
      <c r="I66">
        <v>26.72</v>
      </c>
      <c r="J66">
        <v>10.63</v>
      </c>
      <c r="K66">
        <v>-8.0399999999999991</v>
      </c>
      <c r="L66">
        <v>-6.94</v>
      </c>
    </row>
    <row r="67" spans="1:12" x14ac:dyDescent="0.25">
      <c r="A67" s="5" t="s">
        <v>153</v>
      </c>
      <c r="B67" s="5" t="s">
        <v>154</v>
      </c>
      <c r="C67">
        <v>74.150000000000006</v>
      </c>
      <c r="D67">
        <v>74.510000000000005</v>
      </c>
      <c r="E67">
        <v>71.959999999999994</v>
      </c>
      <c r="F67">
        <v>77.680000000000007</v>
      </c>
      <c r="G67">
        <v>71.290000000000006</v>
      </c>
      <c r="H67">
        <v>73.12</v>
      </c>
      <c r="I67">
        <v>73.28</v>
      </c>
      <c r="J67">
        <v>89.37</v>
      </c>
      <c r="K67">
        <v>108.04</v>
      </c>
      <c r="L67">
        <v>106.94</v>
      </c>
    </row>
    <row r="68" spans="1:12" x14ac:dyDescent="0.25">
      <c r="A68" s="5" t="s">
        <v>155</v>
      </c>
      <c r="B68" s="5" t="s">
        <v>156</v>
      </c>
      <c r="C68">
        <v>286.83999999999997</v>
      </c>
      <c r="D68">
        <v>292.39</v>
      </c>
      <c r="E68">
        <v>256.58999999999997</v>
      </c>
      <c r="F68">
        <v>348.08</v>
      </c>
      <c r="G68">
        <v>248.36</v>
      </c>
      <c r="H68">
        <v>272.08</v>
      </c>
      <c r="I68">
        <v>274.31</v>
      </c>
      <c r="J68">
        <v>840.97</v>
      </c>
      <c r="K68">
        <v>-1344</v>
      </c>
      <c r="L68">
        <v>-1540</v>
      </c>
    </row>
    <row r="69" spans="1:12" x14ac:dyDescent="0.25">
      <c r="A69" s="5" t="s">
        <v>303</v>
      </c>
      <c r="B69" s="5" t="s">
        <v>304</v>
      </c>
      <c r="C69">
        <v>26.48</v>
      </c>
      <c r="D69">
        <v>26.24</v>
      </c>
      <c r="E69">
        <v>25.54</v>
      </c>
      <c r="F69">
        <v>27.8</v>
      </c>
      <c r="G69">
        <v>29.34</v>
      </c>
      <c r="H69">
        <v>28.67</v>
      </c>
      <c r="I69">
        <v>27.56</v>
      </c>
      <c r="J69">
        <v>27.44</v>
      </c>
      <c r="K69">
        <v>25.46</v>
      </c>
    </row>
    <row r="70" spans="1:12" x14ac:dyDescent="0.25">
      <c r="A70" s="5" t="s">
        <v>157</v>
      </c>
      <c r="B70" s="5" t="s">
        <v>158</v>
      </c>
      <c r="C70">
        <v>22.3</v>
      </c>
      <c r="D70">
        <v>21.73</v>
      </c>
      <c r="E70">
        <v>22.11</v>
      </c>
      <c r="F70">
        <v>20.73</v>
      </c>
      <c r="G70">
        <v>25.31</v>
      </c>
      <c r="H70">
        <v>26.17</v>
      </c>
      <c r="I70">
        <v>26.4</v>
      </c>
      <c r="J70">
        <v>31.9</v>
      </c>
      <c r="K70">
        <v>31.42</v>
      </c>
    </row>
    <row r="71" spans="1:12" x14ac:dyDescent="0.25">
      <c r="A71" s="5" t="s">
        <v>159</v>
      </c>
      <c r="B71" s="5" t="s">
        <v>160</v>
      </c>
      <c r="C71">
        <v>5.16</v>
      </c>
      <c r="D71">
        <v>5</v>
      </c>
      <c r="E71">
        <v>5.55</v>
      </c>
      <c r="F71">
        <v>4.3899999999999997</v>
      </c>
      <c r="G71">
        <v>4.26</v>
      </c>
      <c r="H71">
        <v>3.78</v>
      </c>
      <c r="I71">
        <v>3.09</v>
      </c>
      <c r="J71">
        <v>3.36</v>
      </c>
      <c r="K71">
        <v>-2.1800000000000002</v>
      </c>
    </row>
    <row r="72" spans="1:12" x14ac:dyDescent="0.25">
      <c r="A72" s="5" t="s">
        <v>161</v>
      </c>
      <c r="B72" s="5" t="s">
        <v>162</v>
      </c>
      <c r="C72">
        <v>8.14</v>
      </c>
      <c r="D72">
        <v>8.0399999999999991</v>
      </c>
      <c r="E72">
        <v>7.18</v>
      </c>
      <c r="F72">
        <v>7.78</v>
      </c>
      <c r="G72">
        <v>8.2899999999999991</v>
      </c>
      <c r="H72">
        <v>7.42</v>
      </c>
      <c r="I72">
        <v>8.32</v>
      </c>
      <c r="J72">
        <v>11.64</v>
      </c>
      <c r="K72">
        <v>4.88</v>
      </c>
    </row>
    <row r="73" spans="1:12" x14ac:dyDescent="0.25">
      <c r="A73" s="5" t="s">
        <v>163</v>
      </c>
      <c r="B73" s="5" t="s">
        <v>164</v>
      </c>
      <c r="C73">
        <v>63.98</v>
      </c>
      <c r="D73">
        <v>61.65</v>
      </c>
      <c r="E73">
        <v>68.17</v>
      </c>
      <c r="F73">
        <v>49.19</v>
      </c>
      <c r="G73">
        <v>79.16</v>
      </c>
      <c r="H73">
        <v>76.33</v>
      </c>
      <c r="I73">
        <v>74.59</v>
      </c>
      <c r="J73">
        <v>76.08</v>
      </c>
      <c r="K73">
        <v>72.010000000000005</v>
      </c>
    </row>
    <row r="74" spans="1:12" x14ac:dyDescent="0.25">
      <c r="A74" s="5" t="s">
        <v>165</v>
      </c>
      <c r="B74" s="5" t="s">
        <v>166</v>
      </c>
      <c r="C74">
        <v>77.7</v>
      </c>
      <c r="D74">
        <v>78.27</v>
      </c>
      <c r="E74">
        <v>77.900000000000006</v>
      </c>
      <c r="F74">
        <v>79.28</v>
      </c>
      <c r="G74">
        <v>74.69</v>
      </c>
      <c r="H74">
        <v>73.83</v>
      </c>
      <c r="I74">
        <v>73.61</v>
      </c>
      <c r="J74">
        <v>68.099999999999994</v>
      </c>
      <c r="K74">
        <v>68.599999999999994</v>
      </c>
    </row>
    <row r="75" spans="1:12" x14ac:dyDescent="0.25">
      <c r="A75" s="5" t="s">
        <v>167</v>
      </c>
      <c r="B75" s="5" t="s">
        <v>168</v>
      </c>
      <c r="C75">
        <v>3.3</v>
      </c>
      <c r="D75">
        <v>3.08</v>
      </c>
      <c r="E75">
        <v>3.78</v>
      </c>
      <c r="F75">
        <v>2.16</v>
      </c>
      <c r="G75">
        <v>3.37</v>
      </c>
      <c r="H75">
        <v>2.88</v>
      </c>
      <c r="I75">
        <v>2.2999999999999998</v>
      </c>
      <c r="J75">
        <v>2.56</v>
      </c>
      <c r="K75">
        <v>-1.57</v>
      </c>
    </row>
    <row r="76" spans="1:12" x14ac:dyDescent="0.25">
      <c r="A76" s="5" t="s">
        <v>169</v>
      </c>
      <c r="B76" s="5" t="s">
        <v>170</v>
      </c>
      <c r="C76">
        <v>7.29</v>
      </c>
      <c r="D76">
        <v>6.91</v>
      </c>
      <c r="E76">
        <v>6.56</v>
      </c>
      <c r="F76">
        <v>5.01</v>
      </c>
      <c r="G76">
        <v>8.98</v>
      </c>
      <c r="H76">
        <v>8</v>
      </c>
      <c r="I76">
        <v>8.66</v>
      </c>
      <c r="J76">
        <v>11.99</v>
      </c>
      <c r="K76">
        <v>4.9000000000000004</v>
      </c>
    </row>
    <row r="77" spans="1:12" x14ac:dyDescent="0.25">
      <c r="A77" s="5" t="s">
        <v>171</v>
      </c>
      <c r="B77" s="5" t="s">
        <v>172</v>
      </c>
      <c r="C77">
        <v>33.36</v>
      </c>
      <c r="D77">
        <v>32.53</v>
      </c>
      <c r="E77">
        <v>35.94</v>
      </c>
      <c r="F77">
        <v>28.08</v>
      </c>
      <c r="G77">
        <v>38.270000000000003</v>
      </c>
      <c r="H77">
        <v>36.29</v>
      </c>
      <c r="I77">
        <v>36.18</v>
      </c>
      <c r="J77">
        <v>15.46</v>
      </c>
      <c r="K77">
        <v>-11.89</v>
      </c>
    </row>
    <row r="78" spans="1:12" x14ac:dyDescent="0.25">
      <c r="A78" s="5" t="s">
        <v>173</v>
      </c>
      <c r="B78" s="5" t="s">
        <v>174</v>
      </c>
      <c r="C78">
        <v>78.11</v>
      </c>
      <c r="D78">
        <v>76.89</v>
      </c>
      <c r="E78">
        <v>87.09</v>
      </c>
      <c r="F78">
        <v>88.1</v>
      </c>
      <c r="G78">
        <v>94.11</v>
      </c>
      <c r="H78">
        <v>89.46</v>
      </c>
      <c r="I78">
        <v>93.2</v>
      </c>
      <c r="J78">
        <v>122.04</v>
      </c>
      <c r="K78">
        <v>111.4</v>
      </c>
    </row>
    <row r="79" spans="1:12" x14ac:dyDescent="0.25">
      <c r="A79" s="5" t="s">
        <v>175</v>
      </c>
      <c r="B79" s="5" t="s">
        <v>176</v>
      </c>
      <c r="C79" t="s">
        <v>67</v>
      </c>
      <c r="D79">
        <v>810.09740000000011</v>
      </c>
      <c r="E79">
        <v>1632.0038</v>
      </c>
      <c r="F79">
        <v>1505.6536000000001</v>
      </c>
      <c r="G79">
        <v>665.59700000000009</v>
      </c>
      <c r="H79">
        <v>516.25800000000004</v>
      </c>
      <c r="I79">
        <v>899.99</v>
      </c>
      <c r="J79" t="s">
        <v>67</v>
      </c>
      <c r="K79" t="s">
        <v>67</v>
      </c>
    </row>
    <row r="80" spans="1:12" x14ac:dyDescent="0.25">
      <c r="A80" s="5" t="s">
        <v>177</v>
      </c>
      <c r="B80" s="5" t="s">
        <v>178</v>
      </c>
      <c r="C80" t="s">
        <v>67</v>
      </c>
      <c r="D80">
        <v>0</v>
      </c>
      <c r="E80">
        <v>-9.2999999999999972</v>
      </c>
      <c r="F80">
        <v>-9.89</v>
      </c>
      <c r="G80">
        <v>0</v>
      </c>
      <c r="H80">
        <v>0</v>
      </c>
      <c r="I80" t="s">
        <v>67</v>
      </c>
      <c r="J80" t="s">
        <v>67</v>
      </c>
      <c r="K80" t="s">
        <v>67</v>
      </c>
    </row>
    <row r="81" spans="1:11" x14ac:dyDescent="0.25">
      <c r="A81" s="5" t="s">
        <v>179</v>
      </c>
      <c r="B81" s="5" t="s">
        <v>180</v>
      </c>
      <c r="C81">
        <v>10.14</v>
      </c>
      <c r="D81">
        <v>4.47</v>
      </c>
      <c r="E81">
        <v>37</v>
      </c>
      <c r="F81">
        <v>9.59</v>
      </c>
      <c r="G81">
        <v>8.98</v>
      </c>
      <c r="H81">
        <v>4.07</v>
      </c>
      <c r="I81">
        <v>-4.91</v>
      </c>
      <c r="J81">
        <v>8.2200000000000006</v>
      </c>
      <c r="K81">
        <v>23.56</v>
      </c>
    </row>
    <row r="82" spans="1:11" x14ac:dyDescent="0.25">
      <c r="A82" s="5" t="s">
        <v>181</v>
      </c>
      <c r="B82" s="5" t="s">
        <v>182</v>
      </c>
      <c r="C82">
        <v>17.2</v>
      </c>
      <c r="D82">
        <v>17.02</v>
      </c>
      <c r="E82">
        <v>18.52</v>
      </c>
      <c r="F82">
        <v>7.55</v>
      </c>
      <c r="G82">
        <v>2.71</v>
      </c>
      <c r="H82">
        <v>2.46</v>
      </c>
      <c r="I82">
        <v>8.9600000000000009</v>
      </c>
      <c r="J82" t="s">
        <v>67</v>
      </c>
      <c r="K82" t="s">
        <v>67</v>
      </c>
    </row>
    <row r="83" spans="1:11" x14ac:dyDescent="0.25">
      <c r="A83" s="5" t="s">
        <v>183</v>
      </c>
      <c r="B83" s="5" t="s">
        <v>184</v>
      </c>
      <c r="C83">
        <v>14.04</v>
      </c>
      <c r="D83">
        <v>12.82</v>
      </c>
      <c r="E83">
        <v>10.95</v>
      </c>
      <c r="F83">
        <v>5.19</v>
      </c>
      <c r="G83">
        <v>7.98</v>
      </c>
      <c r="H83" t="s">
        <v>67</v>
      </c>
      <c r="I83" t="s">
        <v>67</v>
      </c>
      <c r="J83" t="s">
        <v>67</v>
      </c>
      <c r="K83" t="s">
        <v>67</v>
      </c>
    </row>
    <row r="84" spans="1:11" x14ac:dyDescent="0.25">
      <c r="A84" s="5" t="s">
        <v>185</v>
      </c>
      <c r="B84" s="5" t="s">
        <v>186</v>
      </c>
      <c r="C84" t="s">
        <v>67</v>
      </c>
      <c r="D84" t="s">
        <v>67</v>
      </c>
      <c r="E84" t="s">
        <v>67</v>
      </c>
      <c r="F84" t="s">
        <v>67</v>
      </c>
      <c r="G84" t="s">
        <v>67</v>
      </c>
      <c r="H84" t="s">
        <v>67</v>
      </c>
      <c r="I84" t="s">
        <v>67</v>
      </c>
      <c r="J84" t="s">
        <v>67</v>
      </c>
      <c r="K84" t="s">
        <v>67</v>
      </c>
    </row>
    <row r="85" spans="1:11" x14ac:dyDescent="0.25">
      <c r="A85" s="5" t="s">
        <v>187</v>
      </c>
      <c r="B85" s="5" t="s">
        <v>188</v>
      </c>
      <c r="C85">
        <v>13.73</v>
      </c>
      <c r="D85">
        <v>-5.86</v>
      </c>
      <c r="E85">
        <v>73.03</v>
      </c>
      <c r="F85">
        <v>13.08</v>
      </c>
      <c r="G85">
        <v>22.86</v>
      </c>
      <c r="H85">
        <v>27.31</v>
      </c>
      <c r="I85">
        <v>-12.7</v>
      </c>
      <c r="J85">
        <v>-267.19</v>
      </c>
      <c r="K85">
        <v>-52.14</v>
      </c>
    </row>
    <row r="86" spans="1:11" x14ac:dyDescent="0.25">
      <c r="A86" s="5" t="s">
        <v>189</v>
      </c>
      <c r="B86" s="5" t="s">
        <v>190</v>
      </c>
      <c r="C86">
        <v>26.97</v>
      </c>
      <c r="D86">
        <v>26.75</v>
      </c>
      <c r="E86">
        <v>36.32</v>
      </c>
      <c r="F86">
        <v>21.08</v>
      </c>
      <c r="G86">
        <v>12.49</v>
      </c>
      <c r="H86">
        <v>-84.19</v>
      </c>
      <c r="I86">
        <v>-110.68</v>
      </c>
      <c r="J86" t="s">
        <v>67</v>
      </c>
      <c r="K86" t="s">
        <v>67</v>
      </c>
    </row>
    <row r="87" spans="1:11" x14ac:dyDescent="0.25">
      <c r="A87" s="5" t="s">
        <v>191</v>
      </c>
      <c r="B87" s="5" t="s">
        <v>192</v>
      </c>
      <c r="C87">
        <v>23.37</v>
      </c>
      <c r="D87">
        <v>26.08</v>
      </c>
      <c r="E87">
        <v>24.72</v>
      </c>
      <c r="F87">
        <v>-43.33</v>
      </c>
      <c r="G87">
        <v>-56.37</v>
      </c>
      <c r="H87" t="s">
        <v>67</v>
      </c>
      <c r="I87" t="s">
        <v>67</v>
      </c>
      <c r="J87" t="s">
        <v>67</v>
      </c>
      <c r="K87" t="s">
        <v>67</v>
      </c>
    </row>
    <row r="88" spans="1:11" x14ac:dyDescent="0.25">
      <c r="A88" s="5" t="s">
        <v>193</v>
      </c>
      <c r="B88" s="5" t="s">
        <v>194</v>
      </c>
      <c r="C88" t="s">
        <v>67</v>
      </c>
      <c r="D88" t="s">
        <v>67</v>
      </c>
      <c r="E88" t="s">
        <v>67</v>
      </c>
      <c r="F88" t="s">
        <v>67</v>
      </c>
      <c r="G88" t="s">
        <v>67</v>
      </c>
      <c r="H88" t="s">
        <v>67</v>
      </c>
      <c r="I88" t="s">
        <v>67</v>
      </c>
      <c r="J88" t="s">
        <v>67</v>
      </c>
      <c r="K88" t="s">
        <v>67</v>
      </c>
    </row>
    <row r="89" spans="1:11" x14ac:dyDescent="0.25">
      <c r="A89" s="5" t="s">
        <v>195</v>
      </c>
      <c r="B89" s="5" t="s">
        <v>196</v>
      </c>
      <c r="C89">
        <v>0.69</v>
      </c>
      <c r="D89">
        <v>0.5</v>
      </c>
      <c r="E89">
        <v>0.78</v>
      </c>
      <c r="F89">
        <v>-0.51</v>
      </c>
      <c r="G89">
        <v>-0.37</v>
      </c>
      <c r="H89" t="s">
        <v>67</v>
      </c>
      <c r="I89" t="s">
        <v>67</v>
      </c>
      <c r="J89" t="s">
        <v>67</v>
      </c>
      <c r="K89" t="s">
        <v>67</v>
      </c>
    </row>
    <row r="90" spans="1:11" x14ac:dyDescent="0.25">
      <c r="A90" s="5" t="s">
        <v>197</v>
      </c>
      <c r="B90" s="5" t="s">
        <v>198</v>
      </c>
      <c r="C90">
        <v>11.48</v>
      </c>
      <c r="D90">
        <v>17</v>
      </c>
      <c r="E90">
        <v>26.36</v>
      </c>
      <c r="F90">
        <v>2.84</v>
      </c>
      <c r="G90">
        <v>21.84</v>
      </c>
      <c r="H90">
        <v>-7.27</v>
      </c>
      <c r="I90">
        <v>-31.98</v>
      </c>
      <c r="J90">
        <v>158.02000000000001</v>
      </c>
      <c r="K90">
        <v>516.17999999999995</v>
      </c>
    </row>
    <row r="91" spans="1:11" x14ac:dyDescent="0.25">
      <c r="A91" s="5" t="s">
        <v>199</v>
      </c>
      <c r="B91" s="5" t="s">
        <v>200</v>
      </c>
      <c r="C91">
        <v>18.28</v>
      </c>
      <c r="D91">
        <v>15.4</v>
      </c>
      <c r="E91">
        <v>17.010000000000002</v>
      </c>
      <c r="F91">
        <v>5.8</v>
      </c>
      <c r="G91">
        <v>-5.8</v>
      </c>
      <c r="H91">
        <v>39.590000000000003</v>
      </c>
      <c r="I91">
        <v>214.07</v>
      </c>
      <c r="J91" t="s">
        <v>67</v>
      </c>
      <c r="K91" t="s">
        <v>67</v>
      </c>
    </row>
    <row r="92" spans="1:11" x14ac:dyDescent="0.25">
      <c r="A92" s="5" t="s">
        <v>201</v>
      </c>
      <c r="B92" s="5" t="s">
        <v>202</v>
      </c>
      <c r="C92">
        <v>15.9</v>
      </c>
      <c r="D92">
        <v>12.15</v>
      </c>
      <c r="E92">
        <v>2.36</v>
      </c>
      <c r="F92">
        <v>28.69</v>
      </c>
      <c r="G92">
        <v>131.36000000000001</v>
      </c>
      <c r="H92" t="s">
        <v>67</v>
      </c>
      <c r="I92" t="s">
        <v>67</v>
      </c>
      <c r="J92" t="s">
        <v>67</v>
      </c>
      <c r="K92" t="s">
        <v>67</v>
      </c>
    </row>
    <row r="93" spans="1:11" x14ac:dyDescent="0.25">
      <c r="A93" s="5" t="s">
        <v>203</v>
      </c>
      <c r="B93" s="5" t="s">
        <v>204</v>
      </c>
      <c r="C93" t="s">
        <v>67</v>
      </c>
      <c r="D93" t="s">
        <v>67</v>
      </c>
      <c r="E93" t="s">
        <v>67</v>
      </c>
      <c r="F93" t="s">
        <v>67</v>
      </c>
      <c r="G93" t="s">
        <v>67</v>
      </c>
      <c r="H93" t="s">
        <v>67</v>
      </c>
      <c r="I93" t="s">
        <v>67</v>
      </c>
      <c r="J93" t="s">
        <v>67</v>
      </c>
      <c r="K93" t="s">
        <v>67</v>
      </c>
    </row>
    <row r="94" spans="1:11" x14ac:dyDescent="0.25">
      <c r="A94" s="5" t="s">
        <v>205</v>
      </c>
      <c r="B94" s="5" t="s">
        <v>206</v>
      </c>
      <c r="C94" t="s">
        <v>67</v>
      </c>
      <c r="D94">
        <v>-50.36</v>
      </c>
      <c r="E94">
        <v>-0.14000000000000001</v>
      </c>
      <c r="F94">
        <v>105.65</v>
      </c>
      <c r="G94">
        <v>28.93</v>
      </c>
      <c r="H94">
        <v>-42.64</v>
      </c>
      <c r="I94" t="s">
        <v>67</v>
      </c>
      <c r="J94" t="s">
        <v>67</v>
      </c>
      <c r="K94" t="s">
        <v>67</v>
      </c>
    </row>
    <row r="95" spans="1:11" x14ac:dyDescent="0.25">
      <c r="A95" s="5" t="s">
        <v>207</v>
      </c>
      <c r="B95" s="5" t="s">
        <v>208</v>
      </c>
      <c r="C95" t="s">
        <v>67</v>
      </c>
      <c r="D95">
        <v>18.38</v>
      </c>
      <c r="E95">
        <v>44.81</v>
      </c>
      <c r="F95">
        <v>30.65</v>
      </c>
      <c r="G95" t="s">
        <v>67</v>
      </c>
      <c r="H95" t="s">
        <v>67</v>
      </c>
      <c r="I95" t="s">
        <v>67</v>
      </c>
      <c r="J95" t="s">
        <v>67</v>
      </c>
      <c r="K95" t="s">
        <v>67</v>
      </c>
    </row>
    <row r="96" spans="1:11" x14ac:dyDescent="0.25">
      <c r="A96" s="5" t="s">
        <v>209</v>
      </c>
      <c r="B96" s="5" t="s">
        <v>210</v>
      </c>
      <c r="C96" t="s">
        <v>67</v>
      </c>
      <c r="D96">
        <v>8.2899999999999991</v>
      </c>
      <c r="E96" t="s">
        <v>67</v>
      </c>
      <c r="F96" t="s">
        <v>67</v>
      </c>
      <c r="G96" t="s">
        <v>67</v>
      </c>
      <c r="H96" t="s">
        <v>67</v>
      </c>
      <c r="I96" t="s">
        <v>67</v>
      </c>
      <c r="J96" t="s">
        <v>67</v>
      </c>
      <c r="K96" t="s">
        <v>67</v>
      </c>
    </row>
    <row r="97" spans="1:12" x14ac:dyDescent="0.25">
      <c r="A97" s="5" t="s">
        <v>211</v>
      </c>
      <c r="B97" s="5" t="s">
        <v>212</v>
      </c>
      <c r="C97" t="s">
        <v>67</v>
      </c>
      <c r="D97" t="s">
        <v>67</v>
      </c>
      <c r="E97" t="s">
        <v>67</v>
      </c>
      <c r="F97" t="s">
        <v>67</v>
      </c>
      <c r="G97" t="s">
        <v>67</v>
      </c>
      <c r="H97" t="s">
        <v>67</v>
      </c>
      <c r="I97" t="s">
        <v>67</v>
      </c>
      <c r="J97" t="s">
        <v>67</v>
      </c>
      <c r="K97" t="s">
        <v>67</v>
      </c>
    </row>
    <row r="98" spans="1:12" x14ac:dyDescent="0.25">
      <c r="A98" s="5" t="s">
        <v>213</v>
      </c>
      <c r="B98" s="5" t="s">
        <v>214</v>
      </c>
      <c r="C98">
        <v>-860.2</v>
      </c>
      <c r="D98">
        <v>-846.4</v>
      </c>
      <c r="E98">
        <v>-368.1</v>
      </c>
      <c r="F98">
        <v>-317.89999999999998</v>
      </c>
      <c r="G98">
        <v>-101.6</v>
      </c>
      <c r="H98">
        <v>-189.3</v>
      </c>
      <c r="I98">
        <v>-115.9</v>
      </c>
      <c r="J98">
        <v>358.7</v>
      </c>
      <c r="K98">
        <v>194.4</v>
      </c>
      <c r="L98">
        <v>295.10000000000002</v>
      </c>
    </row>
  </sheetData>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Q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20" customWidth="1"/>
    <col min="13" max="15" width="10" customWidth="1"/>
    <col min="16" max="16" width="19" customWidth="1"/>
    <col min="17" max="17" width="10" customWidth="1"/>
  </cols>
  <sheetData>
    <row r="1" spans="1:17" ht="18.75" customHeight="1" x14ac:dyDescent="0.3">
      <c r="A1" s="1" t="s">
        <v>2399</v>
      </c>
      <c r="B1" s="2" t="s">
        <v>2400</v>
      </c>
      <c r="C1" s="2"/>
      <c r="D1" s="2"/>
      <c r="E1" s="2"/>
      <c r="F1" s="2" t="str">
        <f>HYPERLINK("dax-30_Stock_Data_EUR.xlsx#INDEX!A1", "Back to INDEX")</f>
        <v>Back to INDEX</v>
      </c>
      <c r="G1" s="2"/>
      <c r="H1" s="2"/>
      <c r="I1" s="2"/>
      <c r="J1" s="2"/>
      <c r="K1" s="2"/>
      <c r="L1" s="2"/>
      <c r="M1" s="2"/>
      <c r="N1" s="2"/>
      <c r="O1" s="2"/>
      <c r="P1" s="2"/>
      <c r="Q1" s="2"/>
    </row>
    <row r="2" spans="1:17" x14ac:dyDescent="0.25">
      <c r="A2" s="3"/>
      <c r="B2" s="4"/>
      <c r="C2" s="4"/>
      <c r="D2" s="4"/>
      <c r="E2" s="4"/>
      <c r="F2" s="4"/>
      <c r="G2" s="4"/>
      <c r="H2" s="4"/>
      <c r="I2" s="4"/>
      <c r="J2" s="4"/>
      <c r="K2" s="4"/>
      <c r="L2" s="4"/>
      <c r="M2" s="4"/>
      <c r="N2" s="4"/>
      <c r="O2" s="4"/>
      <c r="P2" s="4"/>
      <c r="Q2" s="4"/>
    </row>
    <row r="3" spans="1:17" x14ac:dyDescent="0.25">
      <c r="A3" s="5" t="s">
        <v>3</v>
      </c>
      <c r="C3" s="5" t="s">
        <v>4</v>
      </c>
      <c r="D3" s="5"/>
      <c r="G3" s="5" t="s">
        <v>5</v>
      </c>
      <c r="H3" s="5"/>
      <c r="J3" s="5" t="s">
        <v>6</v>
      </c>
      <c r="K3" s="5"/>
    </row>
    <row r="4" spans="1:17" x14ac:dyDescent="0.25">
      <c r="A4" s="5" t="s">
        <v>7</v>
      </c>
      <c r="B4" t="s">
        <v>2401</v>
      </c>
      <c r="C4" s="5" t="s">
        <v>9</v>
      </c>
      <c r="D4" s="5"/>
      <c r="E4" t="s">
        <v>2402</v>
      </c>
      <c r="G4" t="s">
        <v>506</v>
      </c>
      <c r="H4" t="s">
        <v>12</v>
      </c>
      <c r="J4" t="s">
        <v>2403</v>
      </c>
      <c r="L4" t="s">
        <v>2404</v>
      </c>
    </row>
    <row r="5" spans="1:17" x14ac:dyDescent="0.25">
      <c r="A5" s="5" t="s">
        <v>15</v>
      </c>
      <c r="B5" t="s">
        <v>2405</v>
      </c>
      <c r="C5" s="5" t="s">
        <v>17</v>
      </c>
      <c r="D5" s="5"/>
      <c r="E5" t="s">
        <v>2406</v>
      </c>
      <c r="G5" t="s">
        <v>634</v>
      </c>
      <c r="H5" t="s">
        <v>20</v>
      </c>
      <c r="J5" t="s">
        <v>2407</v>
      </c>
      <c r="L5" t="s">
        <v>1227</v>
      </c>
    </row>
    <row r="6" spans="1:17" x14ac:dyDescent="0.25">
      <c r="A6" s="5" t="s">
        <v>23</v>
      </c>
      <c r="B6" t="s">
        <v>2408</v>
      </c>
      <c r="C6" s="5" t="s">
        <v>25</v>
      </c>
      <c r="D6" s="5"/>
      <c r="E6" t="s">
        <v>2409</v>
      </c>
      <c r="G6" t="s">
        <v>407</v>
      </c>
      <c r="H6" t="s">
        <v>28</v>
      </c>
      <c r="J6" t="s">
        <v>2410</v>
      </c>
      <c r="L6" t="s">
        <v>860</v>
      </c>
    </row>
    <row r="7" spans="1:17" x14ac:dyDescent="0.25">
      <c r="A7" s="5" t="s">
        <v>29</v>
      </c>
      <c r="B7" t="s">
        <v>67</v>
      </c>
      <c r="C7" s="5" t="s">
        <v>31</v>
      </c>
      <c r="D7" s="5"/>
      <c r="E7" t="s">
        <v>2411</v>
      </c>
      <c r="G7" t="s">
        <v>2048</v>
      </c>
      <c r="H7" t="s">
        <v>34</v>
      </c>
      <c r="J7" t="s">
        <v>2412</v>
      </c>
      <c r="L7" t="s">
        <v>1197</v>
      </c>
    </row>
    <row r="8" spans="1:17" x14ac:dyDescent="0.25">
      <c r="A8" s="5" t="s">
        <v>35</v>
      </c>
      <c r="B8" t="s">
        <v>36</v>
      </c>
      <c r="C8" s="5" t="s">
        <v>37</v>
      </c>
      <c r="D8" s="5"/>
      <c r="E8" t="s">
        <v>2413</v>
      </c>
      <c r="G8" t="s">
        <v>642</v>
      </c>
      <c r="H8" t="s">
        <v>40</v>
      </c>
      <c r="J8" t="s">
        <v>354</v>
      </c>
      <c r="L8" t="s">
        <v>1375</v>
      </c>
    </row>
    <row r="9" spans="1:17" x14ac:dyDescent="0.25">
      <c r="A9" s="5" t="s">
        <v>41</v>
      </c>
      <c r="B9" t="s">
        <v>42</v>
      </c>
      <c r="C9" s="5" t="s">
        <v>43</v>
      </c>
      <c r="D9" s="5"/>
      <c r="E9" t="s">
        <v>2414</v>
      </c>
      <c r="J9" t="s">
        <v>21</v>
      </c>
      <c r="L9" t="s">
        <v>2415</v>
      </c>
    </row>
    <row r="10" spans="1:17" x14ac:dyDescent="0.25">
      <c r="A10" s="5" t="s">
        <v>45</v>
      </c>
      <c r="B10" t="s">
        <v>2416</v>
      </c>
      <c r="C10" s="5" t="s">
        <v>47</v>
      </c>
      <c r="D10" s="5"/>
      <c r="E10" t="s">
        <v>2417</v>
      </c>
    </row>
    <row r="11" spans="1:17" x14ac:dyDescent="0.25">
      <c r="A11" s="5" t="s">
        <v>49</v>
      </c>
      <c r="B11" t="s">
        <v>719</v>
      </c>
    </row>
    <row r="12" spans="1:17" x14ac:dyDescent="0.25">
      <c r="A12" s="5" t="s">
        <v>51</v>
      </c>
      <c r="B12" t="s">
        <v>292</v>
      </c>
    </row>
    <row r="13" spans="1:17" x14ac:dyDescent="0.25">
      <c r="A13" s="5" t="s">
        <v>53</v>
      </c>
      <c r="B13" t="s">
        <v>2418</v>
      </c>
    </row>
    <row r="14" spans="1:17" x14ac:dyDescent="0.25">
      <c r="A14" s="5" t="s">
        <v>55</v>
      </c>
      <c r="B14" t="s">
        <v>2419</v>
      </c>
    </row>
    <row r="15" spans="1:17" x14ac:dyDescent="0.25">
      <c r="A15" s="5" t="s">
        <v>57</v>
      </c>
      <c r="B15" t="s">
        <v>2420</v>
      </c>
    </row>
    <row r="16" spans="1:17" x14ac:dyDescent="0.25">
      <c r="A16" s="5" t="s">
        <v>59</v>
      </c>
      <c r="B16" t="s">
        <v>2421</v>
      </c>
    </row>
    <row r="17" spans="1:17" x14ac:dyDescent="0.25">
      <c r="A17" s="5" t="s">
        <v>61</v>
      </c>
      <c r="B17" t="s">
        <v>2422</v>
      </c>
    </row>
    <row r="18" spans="1:17" x14ac:dyDescent="0.25">
      <c r="A18" s="3"/>
      <c r="B18" s="4"/>
      <c r="C18" s="4"/>
      <c r="D18" s="4"/>
      <c r="E18" s="4"/>
      <c r="F18" s="4"/>
      <c r="G18" s="4"/>
      <c r="H18" s="4"/>
      <c r="I18" s="4"/>
      <c r="J18" s="4"/>
      <c r="K18" s="4"/>
      <c r="L18" s="4"/>
      <c r="M18" s="4"/>
      <c r="N18" s="4"/>
      <c r="O18" s="4"/>
      <c r="P18" s="4"/>
      <c r="Q18" s="4"/>
    </row>
    <row r="19" spans="1:17"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row>
    <row r="20" spans="1:17" x14ac:dyDescent="0.25">
      <c r="A20" s="5" t="s">
        <v>65</v>
      </c>
      <c r="B20" s="5" t="s">
        <v>66</v>
      </c>
      <c r="C20">
        <v>6315</v>
      </c>
      <c r="D20">
        <v>6791</v>
      </c>
      <c r="E20">
        <v>6292</v>
      </c>
      <c r="F20">
        <v>5730</v>
      </c>
      <c r="G20">
        <v>6444</v>
      </c>
      <c r="H20">
        <v>6504</v>
      </c>
      <c r="I20">
        <v>6378</v>
      </c>
      <c r="J20">
        <v>7388</v>
      </c>
      <c r="K20">
        <v>7095</v>
      </c>
      <c r="L20">
        <v>5198</v>
      </c>
      <c r="M20">
        <v>3861</v>
      </c>
      <c r="N20">
        <v>6750</v>
      </c>
      <c r="O20">
        <v>6274</v>
      </c>
      <c r="P20">
        <v>5533</v>
      </c>
      <c r="Q20">
        <v>3969</v>
      </c>
    </row>
    <row r="21" spans="1:17" x14ac:dyDescent="0.25">
      <c r="A21" s="5" t="s">
        <v>68</v>
      </c>
      <c r="B21" s="5" t="s">
        <v>69</v>
      </c>
      <c r="C21">
        <v>1.7</v>
      </c>
      <c r="D21">
        <v>141.5</v>
      </c>
      <c r="E21">
        <v>129.80000000000001</v>
      </c>
      <c r="F21">
        <v>85.4</v>
      </c>
      <c r="G21">
        <v>-350.2</v>
      </c>
      <c r="H21">
        <v>98.3</v>
      </c>
      <c r="I21">
        <v>-5.9</v>
      </c>
      <c r="J21">
        <v>-103</v>
      </c>
      <c r="K21">
        <v>111.1</v>
      </c>
      <c r="L21">
        <v>152</v>
      </c>
      <c r="M21">
        <v>-178.1</v>
      </c>
      <c r="N21">
        <v>533</v>
      </c>
      <c r="O21">
        <v>305.3</v>
      </c>
      <c r="P21">
        <v>336.8</v>
      </c>
      <c r="Q21">
        <v>235.7</v>
      </c>
    </row>
    <row r="22" spans="1:17" x14ac:dyDescent="0.25">
      <c r="A22" s="5" t="s">
        <v>70</v>
      </c>
      <c r="B22" s="5" t="s">
        <v>71</v>
      </c>
      <c r="C22">
        <v>-40.700000000000003</v>
      </c>
      <c r="D22">
        <v>-34.6</v>
      </c>
      <c r="E22">
        <v>-33.299999999999997</v>
      </c>
      <c r="F22">
        <v>-33.4</v>
      </c>
      <c r="G22">
        <v>-49</v>
      </c>
      <c r="H22">
        <v>-59.5</v>
      </c>
      <c r="I22">
        <v>-72.8</v>
      </c>
      <c r="J22">
        <v>-75.5</v>
      </c>
      <c r="K22">
        <v>-84.2</v>
      </c>
      <c r="L22">
        <v>-67.7</v>
      </c>
      <c r="M22">
        <v>-61.7</v>
      </c>
      <c r="N22">
        <v>-69.8</v>
      </c>
      <c r="O22">
        <v>-95.7</v>
      </c>
      <c r="P22">
        <v>-63.8</v>
      </c>
      <c r="Q22">
        <v>-84.7</v>
      </c>
    </row>
    <row r="23" spans="1:17" x14ac:dyDescent="0.25">
      <c r="A23" s="5" t="s">
        <v>72</v>
      </c>
      <c r="B23" s="5" t="s">
        <v>73</v>
      </c>
      <c r="C23">
        <v>-39</v>
      </c>
      <c r="D23">
        <v>106.9</v>
      </c>
      <c r="E23">
        <v>96.5</v>
      </c>
      <c r="F23">
        <v>52</v>
      </c>
      <c r="G23">
        <v>-399.2</v>
      </c>
      <c r="H23">
        <v>38.799999999999997</v>
      </c>
      <c r="I23">
        <v>-78.7</v>
      </c>
      <c r="J23">
        <v>-178.5</v>
      </c>
      <c r="K23">
        <v>26.9</v>
      </c>
      <c r="L23">
        <v>84.3</v>
      </c>
      <c r="M23">
        <v>-239.8</v>
      </c>
      <c r="N23">
        <v>463.2</v>
      </c>
      <c r="O23">
        <v>209.6</v>
      </c>
      <c r="P23">
        <v>273</v>
      </c>
      <c r="Q23">
        <v>151</v>
      </c>
    </row>
    <row r="24" spans="1:17" x14ac:dyDescent="0.25">
      <c r="A24" s="5" t="s">
        <v>74</v>
      </c>
      <c r="B24" s="5" t="s">
        <v>75</v>
      </c>
      <c r="C24">
        <v>15.8</v>
      </c>
      <c r="D24">
        <v>38.299999999999997</v>
      </c>
      <c r="E24">
        <v>-5.7</v>
      </c>
      <c r="F24">
        <v>14</v>
      </c>
      <c r="G24">
        <v>-50.4</v>
      </c>
      <c r="H24">
        <v>16.7</v>
      </c>
      <c r="I24">
        <v>11.5</v>
      </c>
      <c r="J24">
        <v>19.100000000000001</v>
      </c>
      <c r="K24">
        <v>16.5</v>
      </c>
      <c r="L24">
        <v>4.0999999999999996</v>
      </c>
      <c r="M24">
        <v>-54.2</v>
      </c>
      <c r="N24">
        <v>79.3</v>
      </c>
      <c r="O24">
        <v>53.6</v>
      </c>
      <c r="P24">
        <v>38.4</v>
      </c>
      <c r="Q24">
        <v>15.9</v>
      </c>
    </row>
    <row r="25" spans="1:17" x14ac:dyDescent="0.25">
      <c r="A25" s="5" t="s">
        <v>76</v>
      </c>
      <c r="B25" s="5" t="s">
        <v>77</v>
      </c>
      <c r="C25">
        <v>-54.9</v>
      </c>
      <c r="D25">
        <v>68.7</v>
      </c>
      <c r="E25">
        <v>102.3</v>
      </c>
      <c r="F25">
        <v>38</v>
      </c>
      <c r="G25">
        <v>-348.8</v>
      </c>
      <c r="H25">
        <v>22.2</v>
      </c>
      <c r="I25">
        <v>-90.2</v>
      </c>
      <c r="J25">
        <v>-197.6</v>
      </c>
      <c r="K25">
        <v>10.4</v>
      </c>
      <c r="L25">
        <v>80.2</v>
      </c>
      <c r="M25">
        <v>-185.7</v>
      </c>
      <c r="N25">
        <v>384</v>
      </c>
      <c r="O25">
        <v>156.1</v>
      </c>
      <c r="P25">
        <v>234.6</v>
      </c>
      <c r="Q25">
        <v>135</v>
      </c>
    </row>
    <row r="26" spans="1:17" x14ac:dyDescent="0.25">
      <c r="A26" s="5" t="s">
        <v>78</v>
      </c>
      <c r="B26" s="5" t="s">
        <v>79</v>
      </c>
      <c r="C26">
        <v>-1.3</v>
      </c>
      <c r="D26">
        <v>-0.9</v>
      </c>
      <c r="E26">
        <v>-1.1000000000000001</v>
      </c>
      <c r="F26">
        <v>-1.2</v>
      </c>
      <c r="G26">
        <v>2.1</v>
      </c>
      <c r="H26">
        <v>0.2</v>
      </c>
      <c r="I26">
        <v>5.6</v>
      </c>
      <c r="J26">
        <v>2.7</v>
      </c>
      <c r="K26">
        <v>1.2</v>
      </c>
      <c r="L26">
        <v>-2.7</v>
      </c>
      <c r="M26">
        <v>-2.8</v>
      </c>
      <c r="N26">
        <v>14.2</v>
      </c>
      <c r="O26">
        <v>-22.7</v>
      </c>
      <c r="P26">
        <v>-28.4</v>
      </c>
      <c r="Q26">
        <v>-14</v>
      </c>
    </row>
    <row r="27" spans="1:17" x14ac:dyDescent="0.25">
      <c r="A27" s="5" t="s">
        <v>80</v>
      </c>
      <c r="B27" s="5" t="s">
        <v>81</v>
      </c>
      <c r="C27">
        <v>-56.2</v>
      </c>
      <c r="D27">
        <v>67.8</v>
      </c>
      <c r="E27">
        <v>101.1</v>
      </c>
      <c r="F27">
        <v>36.799999999999997</v>
      </c>
      <c r="G27">
        <v>-346.7</v>
      </c>
      <c r="H27">
        <v>22.3</v>
      </c>
      <c r="I27">
        <v>-84.6</v>
      </c>
      <c r="J27">
        <v>-194.9</v>
      </c>
      <c r="K27">
        <v>11.6</v>
      </c>
      <c r="L27">
        <v>77.5</v>
      </c>
      <c r="M27">
        <v>-188.5</v>
      </c>
      <c r="N27">
        <v>398.1</v>
      </c>
      <c r="O27">
        <v>133.4</v>
      </c>
      <c r="P27">
        <v>206.2</v>
      </c>
      <c r="Q27">
        <v>121</v>
      </c>
    </row>
    <row r="28" spans="1:17" x14ac:dyDescent="0.25">
      <c r="A28" s="5" t="s">
        <v>82</v>
      </c>
      <c r="B28" s="5" t="s">
        <v>83</v>
      </c>
      <c r="C28">
        <v>1949</v>
      </c>
      <c r="D28">
        <v>2229</v>
      </c>
      <c r="E28">
        <v>2052</v>
      </c>
      <c r="F28">
        <v>2000</v>
      </c>
      <c r="G28">
        <v>1896</v>
      </c>
      <c r="H28">
        <v>2526</v>
      </c>
      <c r="I28">
        <v>2618</v>
      </c>
      <c r="J28">
        <v>2773</v>
      </c>
      <c r="K28">
        <v>3411</v>
      </c>
      <c r="L28">
        <v>2635</v>
      </c>
      <c r="M28">
        <v>2001</v>
      </c>
      <c r="N28">
        <v>2272</v>
      </c>
      <c r="O28">
        <v>2231</v>
      </c>
      <c r="P28">
        <v>1972</v>
      </c>
      <c r="Q28">
        <v>1661</v>
      </c>
    </row>
    <row r="29" spans="1:17" x14ac:dyDescent="0.25">
      <c r="A29" s="5" t="s">
        <v>84</v>
      </c>
      <c r="B29" s="5" t="s">
        <v>85</v>
      </c>
      <c r="C29">
        <v>967.5</v>
      </c>
      <c r="D29">
        <v>832.3</v>
      </c>
      <c r="E29">
        <v>834.5</v>
      </c>
      <c r="F29">
        <v>897</v>
      </c>
      <c r="G29">
        <v>945.4</v>
      </c>
      <c r="H29">
        <v>1103</v>
      </c>
      <c r="I29">
        <v>976.8</v>
      </c>
      <c r="J29">
        <v>1132</v>
      </c>
      <c r="K29">
        <v>1295</v>
      </c>
      <c r="L29">
        <v>856</v>
      </c>
      <c r="M29">
        <v>712</v>
      </c>
      <c r="N29">
        <v>803</v>
      </c>
      <c r="O29">
        <v>735.5</v>
      </c>
      <c r="P29">
        <v>579.5</v>
      </c>
      <c r="Q29">
        <v>595.4</v>
      </c>
    </row>
    <row r="30" spans="1:17" x14ac:dyDescent="0.25">
      <c r="A30" s="5" t="s">
        <v>86</v>
      </c>
      <c r="B30" s="5" t="s">
        <v>87</v>
      </c>
      <c r="C30">
        <v>2916</v>
      </c>
      <c r="D30">
        <v>3061</v>
      </c>
      <c r="E30">
        <v>2886</v>
      </c>
      <c r="F30">
        <v>2897</v>
      </c>
      <c r="G30">
        <v>2841</v>
      </c>
      <c r="H30">
        <v>3629</v>
      </c>
      <c r="I30">
        <v>3595</v>
      </c>
      <c r="J30">
        <v>3905</v>
      </c>
      <c r="K30">
        <v>4706</v>
      </c>
      <c r="L30">
        <v>3491</v>
      </c>
      <c r="M30">
        <v>2713</v>
      </c>
      <c r="N30">
        <v>3075</v>
      </c>
      <c r="O30">
        <v>2966</v>
      </c>
      <c r="P30">
        <v>2552</v>
      </c>
      <c r="Q30">
        <v>2256</v>
      </c>
    </row>
    <row r="31" spans="1:17" x14ac:dyDescent="0.25">
      <c r="A31" s="5" t="s">
        <v>88</v>
      </c>
      <c r="B31" s="5" t="s">
        <v>89</v>
      </c>
      <c r="C31">
        <v>825.6</v>
      </c>
      <c r="D31">
        <v>956.2</v>
      </c>
      <c r="E31">
        <v>912.3</v>
      </c>
      <c r="F31">
        <v>800</v>
      </c>
      <c r="G31">
        <v>921</v>
      </c>
      <c r="H31">
        <v>1199</v>
      </c>
      <c r="I31">
        <v>1072</v>
      </c>
      <c r="J31">
        <v>994.3</v>
      </c>
      <c r="K31">
        <v>1337</v>
      </c>
      <c r="L31">
        <v>839.2</v>
      </c>
      <c r="M31">
        <v>662.7</v>
      </c>
      <c r="N31">
        <v>825.8</v>
      </c>
      <c r="O31">
        <v>969.1</v>
      </c>
      <c r="P31">
        <v>1009</v>
      </c>
      <c r="Q31">
        <v>1012</v>
      </c>
    </row>
    <row r="32" spans="1:17" x14ac:dyDescent="0.25">
      <c r="A32" s="5" t="s">
        <v>90</v>
      </c>
      <c r="B32" s="5" t="s">
        <v>91</v>
      </c>
      <c r="C32">
        <v>908.1</v>
      </c>
      <c r="D32">
        <v>823.5</v>
      </c>
      <c r="E32">
        <v>771.7</v>
      </c>
      <c r="F32">
        <v>948.6</v>
      </c>
      <c r="G32">
        <v>806.9</v>
      </c>
      <c r="H32">
        <v>1001</v>
      </c>
      <c r="I32">
        <v>1077</v>
      </c>
      <c r="J32">
        <v>1276</v>
      </c>
      <c r="K32">
        <v>1525</v>
      </c>
      <c r="L32">
        <v>1361</v>
      </c>
      <c r="M32">
        <v>926.8</v>
      </c>
      <c r="N32">
        <v>1175</v>
      </c>
      <c r="O32">
        <v>1152</v>
      </c>
      <c r="P32">
        <v>743.6</v>
      </c>
      <c r="Q32">
        <v>921</v>
      </c>
    </row>
    <row r="33" spans="1:17" x14ac:dyDescent="0.25">
      <c r="A33" s="5" t="s">
        <v>92</v>
      </c>
      <c r="B33" s="5" t="s">
        <v>93</v>
      </c>
      <c r="C33">
        <v>1734</v>
      </c>
      <c r="D33">
        <v>1780</v>
      </c>
      <c r="E33">
        <v>1684</v>
      </c>
      <c r="F33">
        <v>1749</v>
      </c>
      <c r="G33">
        <v>1728</v>
      </c>
      <c r="H33">
        <v>2200</v>
      </c>
      <c r="I33">
        <v>2149</v>
      </c>
      <c r="J33">
        <v>2270</v>
      </c>
      <c r="K33">
        <v>2863</v>
      </c>
      <c r="L33">
        <v>2201</v>
      </c>
      <c r="M33">
        <v>1590</v>
      </c>
      <c r="N33">
        <v>2001</v>
      </c>
      <c r="O33">
        <v>2121</v>
      </c>
      <c r="P33">
        <v>1752</v>
      </c>
      <c r="Q33">
        <v>1933</v>
      </c>
    </row>
    <row r="34" spans="1:17" x14ac:dyDescent="0.25">
      <c r="A34" s="5" t="s">
        <v>78</v>
      </c>
      <c r="B34" s="5" t="s">
        <v>79</v>
      </c>
      <c r="C34">
        <v>6.9</v>
      </c>
      <c r="D34">
        <v>6.3</v>
      </c>
      <c r="E34">
        <v>6.2</v>
      </c>
      <c r="F34">
        <v>8.8000000000000007</v>
      </c>
      <c r="G34">
        <v>8.6</v>
      </c>
      <c r="H34">
        <v>14</v>
      </c>
      <c r="I34">
        <v>15.9</v>
      </c>
      <c r="J34">
        <v>23</v>
      </c>
      <c r="K34">
        <v>28.5</v>
      </c>
      <c r="L34">
        <v>15.1</v>
      </c>
      <c r="M34">
        <v>15.1</v>
      </c>
      <c r="N34">
        <v>12</v>
      </c>
      <c r="O34">
        <v>84.3</v>
      </c>
      <c r="P34">
        <v>112.8</v>
      </c>
      <c r="Q34">
        <v>92.7</v>
      </c>
    </row>
    <row r="35" spans="1:17" x14ac:dyDescent="0.25">
      <c r="A35" s="5" t="s">
        <v>94</v>
      </c>
      <c r="B35" s="5" t="s">
        <v>95</v>
      </c>
      <c r="C35">
        <v>1176</v>
      </c>
      <c r="D35">
        <v>1275</v>
      </c>
      <c r="E35">
        <v>1196</v>
      </c>
      <c r="F35">
        <v>1139</v>
      </c>
      <c r="G35">
        <v>1105</v>
      </c>
      <c r="H35">
        <v>1415</v>
      </c>
      <c r="I35">
        <v>1430</v>
      </c>
      <c r="J35">
        <v>1612</v>
      </c>
      <c r="K35">
        <v>1815</v>
      </c>
      <c r="L35">
        <v>1275</v>
      </c>
      <c r="M35">
        <v>1108</v>
      </c>
      <c r="N35">
        <v>1062</v>
      </c>
      <c r="O35">
        <v>760.6</v>
      </c>
      <c r="P35">
        <v>686.7</v>
      </c>
      <c r="Q35">
        <v>230.4</v>
      </c>
    </row>
    <row r="36" spans="1:17" x14ac:dyDescent="0.25">
      <c r="A36" s="5" t="s">
        <v>96</v>
      </c>
      <c r="B36" s="5" t="s">
        <v>97</v>
      </c>
      <c r="C36">
        <v>2916</v>
      </c>
      <c r="D36">
        <v>3061</v>
      </c>
      <c r="E36">
        <v>2886</v>
      </c>
      <c r="F36">
        <v>2896</v>
      </c>
      <c r="G36">
        <v>2841</v>
      </c>
      <c r="H36">
        <v>3629</v>
      </c>
      <c r="I36">
        <v>3595</v>
      </c>
      <c r="J36">
        <v>3905</v>
      </c>
      <c r="K36">
        <v>4706</v>
      </c>
      <c r="L36">
        <v>3491</v>
      </c>
      <c r="M36">
        <v>2713</v>
      </c>
      <c r="N36">
        <v>3075</v>
      </c>
      <c r="O36">
        <v>2966</v>
      </c>
      <c r="P36">
        <v>2552</v>
      </c>
      <c r="Q36">
        <v>2256</v>
      </c>
    </row>
    <row r="37" spans="1:17" x14ac:dyDescent="0.25">
      <c r="A37" s="5" t="s">
        <v>98</v>
      </c>
      <c r="B37" s="5" t="s">
        <v>99</v>
      </c>
      <c r="C37">
        <v>99.75</v>
      </c>
      <c r="D37">
        <v>99.75</v>
      </c>
      <c r="E37">
        <v>99.75</v>
      </c>
      <c r="F37">
        <v>99.75</v>
      </c>
      <c r="G37">
        <v>99.75</v>
      </c>
      <c r="H37">
        <v>99.75</v>
      </c>
      <c r="I37">
        <v>99.75</v>
      </c>
      <c r="J37">
        <v>99.75</v>
      </c>
      <c r="K37">
        <v>99.75</v>
      </c>
      <c r="L37">
        <v>66.5</v>
      </c>
      <c r="M37">
        <v>66.5</v>
      </c>
      <c r="N37">
        <v>46.5</v>
      </c>
      <c r="O37">
        <v>46.5</v>
      </c>
      <c r="P37">
        <v>46.5</v>
      </c>
      <c r="Q37" t="s">
        <v>67</v>
      </c>
    </row>
    <row r="38" spans="1:17" x14ac:dyDescent="0.25">
      <c r="A38" s="5" t="s">
        <v>100</v>
      </c>
      <c r="B38" s="5" t="s">
        <v>101</v>
      </c>
      <c r="C38">
        <v>249.38</v>
      </c>
      <c r="D38">
        <v>249.38</v>
      </c>
      <c r="E38">
        <v>249.38</v>
      </c>
      <c r="F38">
        <v>249.38</v>
      </c>
      <c r="G38">
        <v>249.38</v>
      </c>
      <c r="H38">
        <v>249.38</v>
      </c>
      <c r="I38">
        <v>249.38</v>
      </c>
      <c r="J38">
        <v>249.38</v>
      </c>
      <c r="K38">
        <v>249.38</v>
      </c>
      <c r="L38">
        <v>166.3</v>
      </c>
      <c r="M38">
        <v>166.3</v>
      </c>
      <c r="N38">
        <v>116.3</v>
      </c>
      <c r="O38">
        <v>116.3</v>
      </c>
      <c r="P38">
        <v>116.3</v>
      </c>
      <c r="Q38" t="s">
        <v>67</v>
      </c>
    </row>
    <row r="39" spans="1:17" x14ac:dyDescent="0.25">
      <c r="A39" s="5" t="s">
        <v>102</v>
      </c>
      <c r="B39" s="5" t="s">
        <v>103</v>
      </c>
      <c r="C39">
        <v>-0.39</v>
      </c>
      <c r="D39">
        <v>1.07</v>
      </c>
      <c r="E39">
        <v>0.97</v>
      </c>
      <c r="F39">
        <v>0.52</v>
      </c>
      <c r="G39">
        <v>-4</v>
      </c>
      <c r="H39">
        <v>0.39</v>
      </c>
      <c r="I39">
        <v>-0.79</v>
      </c>
      <c r="J39">
        <v>-1.79</v>
      </c>
      <c r="K39">
        <v>0.27</v>
      </c>
      <c r="L39">
        <v>1.27</v>
      </c>
      <c r="M39">
        <v>-3.61</v>
      </c>
      <c r="N39">
        <v>9.9600000000000009</v>
      </c>
      <c r="O39">
        <v>4.51</v>
      </c>
      <c r="P39">
        <v>5.87</v>
      </c>
      <c r="Q39" t="s">
        <v>67</v>
      </c>
    </row>
    <row r="40" spans="1:17" x14ac:dyDescent="0.25">
      <c r="A40" s="5" t="s">
        <v>104</v>
      </c>
      <c r="B40" s="5" t="s">
        <v>105</v>
      </c>
      <c r="C40">
        <v>-0.56000000000000005</v>
      </c>
      <c r="D40">
        <v>0.68</v>
      </c>
      <c r="E40">
        <v>1.01</v>
      </c>
      <c r="F40">
        <v>0.37</v>
      </c>
      <c r="G40">
        <v>-3.48</v>
      </c>
      <c r="H40">
        <v>0.22</v>
      </c>
      <c r="I40">
        <v>-0.85</v>
      </c>
      <c r="J40">
        <v>-1.95</v>
      </c>
      <c r="K40">
        <v>0.14000000000000001</v>
      </c>
      <c r="L40">
        <v>1.17</v>
      </c>
      <c r="M40">
        <v>-3.61</v>
      </c>
      <c r="N40">
        <v>8.56</v>
      </c>
      <c r="O40">
        <v>2.87</v>
      </c>
      <c r="P40">
        <v>4.4400000000000004</v>
      </c>
      <c r="Q40">
        <v>2.6</v>
      </c>
    </row>
    <row r="41" spans="1:17" x14ac:dyDescent="0.25">
      <c r="A41" s="5" t="s">
        <v>106</v>
      </c>
      <c r="B41" s="5" t="s">
        <v>107</v>
      </c>
      <c r="C41">
        <v>-0.56000000000000005</v>
      </c>
      <c r="D41">
        <v>0.66</v>
      </c>
      <c r="E41">
        <v>0.96</v>
      </c>
      <c r="F41">
        <v>0.37</v>
      </c>
      <c r="G41">
        <v>-3.48</v>
      </c>
      <c r="H41">
        <v>0.22</v>
      </c>
      <c r="I41">
        <v>-0.85</v>
      </c>
      <c r="J41">
        <v>-1.95</v>
      </c>
      <c r="K41">
        <v>0.14000000000000001</v>
      </c>
      <c r="L41">
        <v>1.17</v>
      </c>
      <c r="M41">
        <v>-3.61</v>
      </c>
      <c r="N41">
        <v>8.11</v>
      </c>
      <c r="O41">
        <v>2.87</v>
      </c>
      <c r="P41">
        <v>4.4400000000000004</v>
      </c>
      <c r="Q41">
        <v>2.6</v>
      </c>
    </row>
    <row r="42" spans="1:17" x14ac:dyDescent="0.25">
      <c r="A42" s="5" t="s">
        <v>108</v>
      </c>
      <c r="B42" s="5" t="s">
        <v>109</v>
      </c>
      <c r="C42" t="s">
        <v>67</v>
      </c>
      <c r="D42">
        <v>0.3</v>
      </c>
      <c r="E42">
        <v>0.3</v>
      </c>
      <c r="F42">
        <v>0.2</v>
      </c>
      <c r="G42" t="s">
        <v>67</v>
      </c>
      <c r="H42">
        <v>0.2</v>
      </c>
      <c r="I42" t="s">
        <v>67</v>
      </c>
      <c r="J42" t="s">
        <v>67</v>
      </c>
      <c r="K42" t="s">
        <v>67</v>
      </c>
      <c r="L42">
        <v>0.3</v>
      </c>
      <c r="M42" t="s">
        <v>67</v>
      </c>
      <c r="N42" t="s">
        <v>67</v>
      </c>
      <c r="O42">
        <v>0.8</v>
      </c>
      <c r="P42">
        <v>0.8</v>
      </c>
      <c r="Q42" t="s">
        <v>67</v>
      </c>
    </row>
    <row r="43" spans="1:17" x14ac:dyDescent="0.25">
      <c r="A43" s="5" t="s">
        <v>110</v>
      </c>
      <c r="B43" s="5" t="s">
        <v>111</v>
      </c>
      <c r="C43" t="s">
        <v>67</v>
      </c>
      <c r="D43">
        <v>29.93</v>
      </c>
      <c r="E43">
        <v>29.93</v>
      </c>
      <c r="F43">
        <v>19.95</v>
      </c>
      <c r="G43" t="s">
        <v>67</v>
      </c>
      <c r="H43">
        <v>20</v>
      </c>
      <c r="I43" t="s">
        <v>67</v>
      </c>
      <c r="J43" t="s">
        <v>67</v>
      </c>
      <c r="K43" t="s">
        <v>67</v>
      </c>
      <c r="L43">
        <v>20</v>
      </c>
      <c r="M43" t="s">
        <v>67</v>
      </c>
      <c r="N43" t="s">
        <v>67</v>
      </c>
      <c r="O43">
        <v>37.200000000000003</v>
      </c>
      <c r="P43">
        <v>37.200000000000003</v>
      </c>
      <c r="Q43" t="s">
        <v>67</v>
      </c>
    </row>
    <row r="44" spans="1:17" x14ac:dyDescent="0.25">
      <c r="A44" s="5" t="s">
        <v>65</v>
      </c>
      <c r="B44" s="5" t="s">
        <v>66</v>
      </c>
      <c r="C44">
        <v>63.31</v>
      </c>
      <c r="D44">
        <v>68.08</v>
      </c>
      <c r="E44">
        <v>63.07</v>
      </c>
      <c r="F44">
        <v>57.44</v>
      </c>
      <c r="G44">
        <v>64.599999999999994</v>
      </c>
      <c r="H44">
        <v>65.2</v>
      </c>
      <c r="I44">
        <v>63.94</v>
      </c>
      <c r="J44">
        <v>74.069999999999993</v>
      </c>
      <c r="K44">
        <v>71.13</v>
      </c>
      <c r="L44">
        <v>78.17</v>
      </c>
      <c r="M44">
        <v>58.05</v>
      </c>
      <c r="N44">
        <v>145.15</v>
      </c>
      <c r="O44">
        <v>134.93</v>
      </c>
      <c r="P44">
        <v>118.98</v>
      </c>
      <c r="Q44" t="s">
        <v>67</v>
      </c>
    </row>
    <row r="45" spans="1:17" x14ac:dyDescent="0.25">
      <c r="A45" s="5" t="s">
        <v>112</v>
      </c>
      <c r="B45" s="5" t="s">
        <v>113</v>
      </c>
      <c r="C45">
        <v>11.79</v>
      </c>
      <c r="D45">
        <v>12.79</v>
      </c>
      <c r="E45">
        <v>11.99</v>
      </c>
      <c r="F45">
        <v>11.42</v>
      </c>
      <c r="G45">
        <v>11.08</v>
      </c>
      <c r="H45">
        <v>14.18</v>
      </c>
      <c r="I45">
        <v>14.33</v>
      </c>
      <c r="J45">
        <v>16.16</v>
      </c>
      <c r="K45">
        <v>18.190000000000001</v>
      </c>
      <c r="L45">
        <v>19.18</v>
      </c>
      <c r="M45">
        <v>16.66</v>
      </c>
      <c r="N45">
        <v>22.85</v>
      </c>
      <c r="O45">
        <v>16.36</v>
      </c>
      <c r="P45">
        <v>14.77</v>
      </c>
      <c r="Q45" t="s">
        <v>67</v>
      </c>
    </row>
    <row r="46" spans="1:17" x14ac:dyDescent="0.25">
      <c r="A46" s="5" t="s">
        <v>114</v>
      </c>
      <c r="B46" s="5" t="s">
        <v>115</v>
      </c>
      <c r="C46">
        <v>2.0499999999999998</v>
      </c>
      <c r="D46">
        <v>0.6</v>
      </c>
      <c r="E46">
        <v>0.79</v>
      </c>
      <c r="F46">
        <v>0.73</v>
      </c>
      <c r="G46">
        <v>2.77</v>
      </c>
      <c r="H46">
        <v>0.5</v>
      </c>
      <c r="I46">
        <v>1.43</v>
      </c>
      <c r="J46">
        <v>1.01</v>
      </c>
      <c r="K46">
        <v>0.06</v>
      </c>
      <c r="L46">
        <v>0.53</v>
      </c>
      <c r="M46">
        <v>8.49</v>
      </c>
      <c r="N46">
        <v>4.0199999999999996</v>
      </c>
      <c r="O46">
        <v>2.33</v>
      </c>
      <c r="P46">
        <v>2.84</v>
      </c>
      <c r="Q46" t="s">
        <v>67</v>
      </c>
    </row>
    <row r="47" spans="1:17" x14ac:dyDescent="0.25">
      <c r="A47" s="5" t="s">
        <v>116</v>
      </c>
      <c r="B47" s="5" t="s">
        <v>117</v>
      </c>
      <c r="C47">
        <v>29.24</v>
      </c>
      <c r="D47">
        <v>30.69</v>
      </c>
      <c r="E47">
        <v>28.94</v>
      </c>
      <c r="F47">
        <v>29.04</v>
      </c>
      <c r="G47">
        <v>28.48</v>
      </c>
      <c r="H47">
        <v>36.380000000000003</v>
      </c>
      <c r="I47">
        <v>36.04</v>
      </c>
      <c r="J47">
        <v>39.15</v>
      </c>
      <c r="K47">
        <v>47.18</v>
      </c>
      <c r="L47">
        <v>52.5</v>
      </c>
      <c r="M47">
        <v>40.79</v>
      </c>
      <c r="N47">
        <v>66.13</v>
      </c>
      <c r="O47">
        <v>63.79</v>
      </c>
      <c r="P47">
        <v>54.88</v>
      </c>
      <c r="Q47" t="s">
        <v>67</v>
      </c>
    </row>
    <row r="48" spans="1:17" x14ac:dyDescent="0.25">
      <c r="A48" s="5" t="s">
        <v>118</v>
      </c>
      <c r="B48" s="5" t="s">
        <v>119</v>
      </c>
      <c r="C48">
        <v>8403</v>
      </c>
      <c r="D48">
        <v>8614</v>
      </c>
      <c r="E48">
        <v>8705</v>
      </c>
      <c r="F48">
        <v>9141</v>
      </c>
      <c r="G48">
        <v>9592</v>
      </c>
      <c r="H48">
        <v>9740</v>
      </c>
      <c r="I48">
        <v>9591</v>
      </c>
      <c r="J48">
        <v>10595</v>
      </c>
      <c r="K48">
        <v>11381</v>
      </c>
      <c r="L48">
        <v>9699</v>
      </c>
      <c r="M48">
        <v>9032</v>
      </c>
      <c r="N48">
        <v>10282</v>
      </c>
      <c r="O48">
        <v>10581</v>
      </c>
      <c r="P48">
        <v>9688</v>
      </c>
      <c r="Q48">
        <v>10060</v>
      </c>
    </row>
    <row r="49" spans="1:17" x14ac:dyDescent="0.25">
      <c r="A49" s="5" t="s">
        <v>120</v>
      </c>
      <c r="B49" s="5" t="s">
        <v>121</v>
      </c>
      <c r="C49">
        <v>626.70000000000005</v>
      </c>
      <c r="D49">
        <v>606.29999999999995</v>
      </c>
      <c r="E49">
        <v>622.4</v>
      </c>
      <c r="F49">
        <v>640.70000000000005</v>
      </c>
      <c r="G49">
        <v>590.29999999999995</v>
      </c>
      <c r="H49">
        <v>590</v>
      </c>
      <c r="I49">
        <v>579</v>
      </c>
      <c r="J49">
        <v>657.3</v>
      </c>
      <c r="K49">
        <v>588.20000000000005</v>
      </c>
      <c r="L49">
        <v>486.6</v>
      </c>
      <c r="M49">
        <v>441.2</v>
      </c>
      <c r="N49">
        <v>546.29999999999995</v>
      </c>
      <c r="O49">
        <v>509.2</v>
      </c>
      <c r="P49">
        <v>477.9</v>
      </c>
      <c r="Q49">
        <v>356.5</v>
      </c>
    </row>
    <row r="50" spans="1:17" x14ac:dyDescent="0.25">
      <c r="A50" s="5" t="s">
        <v>122</v>
      </c>
      <c r="B50" s="5" t="s">
        <v>123</v>
      </c>
      <c r="C50">
        <v>74581</v>
      </c>
      <c r="D50">
        <v>70385</v>
      </c>
      <c r="E50">
        <v>71499</v>
      </c>
      <c r="F50">
        <v>70091</v>
      </c>
      <c r="G50">
        <v>61541</v>
      </c>
      <c r="H50">
        <v>60575</v>
      </c>
      <c r="I50">
        <v>60369</v>
      </c>
      <c r="J50">
        <v>62039</v>
      </c>
      <c r="K50">
        <v>51683</v>
      </c>
      <c r="L50">
        <v>50170</v>
      </c>
      <c r="M50">
        <v>48849</v>
      </c>
      <c r="N50">
        <v>53132</v>
      </c>
      <c r="O50">
        <v>48124</v>
      </c>
      <c r="P50">
        <v>49329</v>
      </c>
      <c r="Q50">
        <v>35437</v>
      </c>
    </row>
    <row r="51" spans="1:17" x14ac:dyDescent="0.25">
      <c r="A51" s="5" t="s">
        <v>124</v>
      </c>
      <c r="B51" s="5" t="s">
        <v>125</v>
      </c>
      <c r="C51">
        <v>751484</v>
      </c>
      <c r="D51">
        <v>788309</v>
      </c>
      <c r="E51">
        <v>722752</v>
      </c>
      <c r="F51">
        <v>626853</v>
      </c>
      <c r="G51">
        <v>671771</v>
      </c>
      <c r="H51">
        <v>667755</v>
      </c>
      <c r="I51">
        <v>664958</v>
      </c>
      <c r="J51">
        <v>697311</v>
      </c>
      <c r="K51">
        <v>623439</v>
      </c>
      <c r="L51">
        <v>535952</v>
      </c>
      <c r="M51">
        <v>427424</v>
      </c>
      <c r="N51">
        <v>656448</v>
      </c>
      <c r="O51">
        <v>592959</v>
      </c>
      <c r="P51">
        <v>571067</v>
      </c>
      <c r="Q51">
        <v>394493</v>
      </c>
    </row>
    <row r="52" spans="1:17" x14ac:dyDescent="0.25">
      <c r="A52" s="5" t="s">
        <v>126</v>
      </c>
      <c r="B52" s="5" t="s">
        <v>127</v>
      </c>
      <c r="C52" t="s">
        <v>67</v>
      </c>
      <c r="D52" t="s">
        <v>67</v>
      </c>
      <c r="E52" t="s">
        <v>67</v>
      </c>
      <c r="F52" t="s">
        <v>67</v>
      </c>
      <c r="G52" t="s">
        <v>67</v>
      </c>
      <c r="H52" t="s">
        <v>67</v>
      </c>
      <c r="I52" t="s">
        <v>67</v>
      </c>
      <c r="J52" t="s">
        <v>67</v>
      </c>
      <c r="K52" t="s">
        <v>67</v>
      </c>
      <c r="L52" t="s">
        <v>67</v>
      </c>
      <c r="M52" t="s">
        <v>67</v>
      </c>
      <c r="N52" t="s">
        <v>67</v>
      </c>
      <c r="O52" t="s">
        <v>67</v>
      </c>
      <c r="P52" t="s">
        <v>67</v>
      </c>
      <c r="Q52" t="s">
        <v>67</v>
      </c>
    </row>
    <row r="53" spans="1:17" x14ac:dyDescent="0.25">
      <c r="A53" s="5" t="s">
        <v>128</v>
      </c>
      <c r="B53" s="5" t="s">
        <v>129</v>
      </c>
      <c r="C53">
        <v>-6688</v>
      </c>
      <c r="D53">
        <v>7871</v>
      </c>
      <c r="E53">
        <v>11614</v>
      </c>
      <c r="F53">
        <v>4026</v>
      </c>
      <c r="G53">
        <v>-36145</v>
      </c>
      <c r="H53">
        <v>2290</v>
      </c>
      <c r="I53">
        <v>-8821</v>
      </c>
      <c r="J53">
        <v>-18395</v>
      </c>
      <c r="K53">
        <v>1019</v>
      </c>
      <c r="L53">
        <v>7991</v>
      </c>
      <c r="M53">
        <v>-20870</v>
      </c>
      <c r="N53">
        <v>38718</v>
      </c>
      <c r="O53">
        <v>12608</v>
      </c>
      <c r="P53">
        <v>21284</v>
      </c>
      <c r="Q53">
        <v>12028</v>
      </c>
    </row>
    <row r="54" spans="1:17" x14ac:dyDescent="0.25">
      <c r="A54" s="5" t="s">
        <v>130</v>
      </c>
      <c r="B54" s="5" t="s">
        <v>131</v>
      </c>
      <c r="C54" t="s">
        <v>67</v>
      </c>
      <c r="D54">
        <v>8.9</v>
      </c>
      <c r="E54">
        <v>10.199999999999999</v>
      </c>
      <c r="F54">
        <v>32.200000000000003</v>
      </c>
      <c r="G54" t="s">
        <v>67</v>
      </c>
      <c r="H54">
        <v>40.700000000000003</v>
      </c>
      <c r="I54" t="s">
        <v>67</v>
      </c>
      <c r="J54" t="s">
        <v>67</v>
      </c>
      <c r="K54">
        <v>70.900000000000006</v>
      </c>
      <c r="L54">
        <v>17.899999999999999</v>
      </c>
      <c r="M54" t="s">
        <v>67</v>
      </c>
      <c r="N54">
        <v>1.4</v>
      </c>
      <c r="O54">
        <v>9.6</v>
      </c>
      <c r="P54">
        <v>7.4</v>
      </c>
      <c r="Q54" t="s">
        <v>67</v>
      </c>
    </row>
    <row r="55" spans="1:17" x14ac:dyDescent="0.25">
      <c r="A55" s="5" t="s">
        <v>132</v>
      </c>
      <c r="B55" s="5" t="s">
        <v>133</v>
      </c>
      <c r="C55">
        <v>0.1</v>
      </c>
      <c r="D55">
        <v>0.09</v>
      </c>
      <c r="E55">
        <v>0.16</v>
      </c>
      <c r="F55">
        <v>0.21</v>
      </c>
      <c r="G55">
        <v>0.12</v>
      </c>
      <c r="H55">
        <v>0.14000000000000001</v>
      </c>
      <c r="I55">
        <v>0.16</v>
      </c>
      <c r="J55">
        <v>0.12</v>
      </c>
      <c r="K55">
        <v>0.14000000000000001</v>
      </c>
      <c r="L55">
        <v>0.27</v>
      </c>
      <c r="M55">
        <v>0.3</v>
      </c>
      <c r="N55">
        <v>0.08</v>
      </c>
      <c r="O55">
        <v>0.2</v>
      </c>
      <c r="P55">
        <v>0.28000000000000003</v>
      </c>
      <c r="Q55" t="s">
        <v>67</v>
      </c>
    </row>
    <row r="56" spans="1:17" x14ac:dyDescent="0.25">
      <c r="A56" s="5" t="s">
        <v>134</v>
      </c>
      <c r="B56" s="5" t="s">
        <v>135</v>
      </c>
      <c r="C56">
        <v>0.53</v>
      </c>
      <c r="D56">
        <v>0.47</v>
      </c>
      <c r="E56">
        <v>0.86</v>
      </c>
      <c r="F56">
        <v>1.04</v>
      </c>
      <c r="G56">
        <v>0.73</v>
      </c>
      <c r="H56">
        <v>0.63</v>
      </c>
      <c r="I56">
        <v>0.69</v>
      </c>
      <c r="J56">
        <v>0.56000000000000005</v>
      </c>
      <c r="K56">
        <v>0.55000000000000004</v>
      </c>
      <c r="L56">
        <v>1.0900000000000001</v>
      </c>
      <c r="M56">
        <v>1.04</v>
      </c>
      <c r="N56">
        <v>0.54</v>
      </c>
      <c r="O56">
        <v>1.68</v>
      </c>
      <c r="P56">
        <v>2.2200000000000002</v>
      </c>
      <c r="Q56" t="s">
        <v>67</v>
      </c>
    </row>
    <row r="57" spans="1:17" x14ac:dyDescent="0.25">
      <c r="A57" s="5" t="s">
        <v>136</v>
      </c>
      <c r="B57" s="5" t="s">
        <v>137</v>
      </c>
      <c r="C57">
        <v>3.07</v>
      </c>
      <c r="D57">
        <v>10.039999999999999</v>
      </c>
      <c r="E57">
        <v>13.01</v>
      </c>
      <c r="F57">
        <v>16.34</v>
      </c>
      <c r="G57">
        <v>2.91</v>
      </c>
      <c r="H57">
        <v>17.88</v>
      </c>
      <c r="I57">
        <v>6.96</v>
      </c>
      <c r="J57">
        <v>8.86</v>
      </c>
      <c r="K57">
        <v>159.6</v>
      </c>
      <c r="L57">
        <v>39.67</v>
      </c>
      <c r="M57">
        <v>2.04</v>
      </c>
      <c r="N57">
        <v>3.06</v>
      </c>
      <c r="O57">
        <v>11.79</v>
      </c>
      <c r="P57">
        <v>11.56</v>
      </c>
      <c r="Q57" t="s">
        <v>67</v>
      </c>
    </row>
    <row r="58" spans="1:17" x14ac:dyDescent="0.25">
      <c r="A58" s="5" t="s">
        <v>138</v>
      </c>
      <c r="B58" s="5" t="s">
        <v>139</v>
      </c>
      <c r="C58" t="s">
        <v>67</v>
      </c>
      <c r="D58">
        <v>4.95</v>
      </c>
      <c r="E58">
        <v>2.92</v>
      </c>
      <c r="F58">
        <v>1.68</v>
      </c>
      <c r="G58" t="s">
        <v>67</v>
      </c>
      <c r="H58">
        <v>2.23</v>
      </c>
      <c r="I58" t="s">
        <v>67</v>
      </c>
      <c r="J58" t="s">
        <v>67</v>
      </c>
      <c r="K58" t="s">
        <v>67</v>
      </c>
      <c r="L58">
        <v>1.43</v>
      </c>
      <c r="M58" t="s">
        <v>67</v>
      </c>
      <c r="N58" t="s">
        <v>67</v>
      </c>
      <c r="O58">
        <v>2.91</v>
      </c>
      <c r="P58">
        <v>2.44</v>
      </c>
      <c r="Q58" t="s">
        <v>67</v>
      </c>
    </row>
    <row r="59" spans="1:17" x14ac:dyDescent="0.25">
      <c r="A59" s="5" t="s">
        <v>140</v>
      </c>
      <c r="B59" s="5" t="s">
        <v>141</v>
      </c>
      <c r="C59">
        <v>-8.9</v>
      </c>
      <c r="D59">
        <v>11.2</v>
      </c>
      <c r="E59">
        <v>9.8000000000000007</v>
      </c>
      <c r="F59">
        <v>3.1</v>
      </c>
      <c r="G59">
        <v>-43.2</v>
      </c>
      <c r="H59">
        <v>2.5</v>
      </c>
      <c r="I59">
        <v>-8.5</v>
      </c>
      <c r="J59">
        <v>-21.7</v>
      </c>
      <c r="K59">
        <v>1.4</v>
      </c>
      <c r="L59">
        <v>5.6</v>
      </c>
      <c r="M59">
        <v>-20.9</v>
      </c>
      <c r="N59">
        <v>69.7</v>
      </c>
      <c r="O59">
        <v>10.4</v>
      </c>
      <c r="P59">
        <v>13.5</v>
      </c>
      <c r="Q59" t="s">
        <v>67</v>
      </c>
    </row>
    <row r="60" spans="1:17" x14ac:dyDescent="0.25">
      <c r="A60" s="5" t="s">
        <v>142</v>
      </c>
      <c r="B60" s="5" t="s">
        <v>143</v>
      </c>
      <c r="C60">
        <v>-4.78</v>
      </c>
      <c r="D60">
        <v>5.32</v>
      </c>
      <c r="E60">
        <v>8.4499999999999993</v>
      </c>
      <c r="F60">
        <v>3.23</v>
      </c>
      <c r="G60">
        <v>-31.38</v>
      </c>
      <c r="H60">
        <v>1.58</v>
      </c>
      <c r="I60">
        <v>-5.92</v>
      </c>
      <c r="J60">
        <v>-12.09</v>
      </c>
      <c r="K60">
        <v>0.64</v>
      </c>
      <c r="L60">
        <v>6.08</v>
      </c>
      <c r="M60">
        <v>-17.010000000000002</v>
      </c>
      <c r="N60">
        <v>37.47</v>
      </c>
      <c r="O60">
        <v>17.54</v>
      </c>
      <c r="P60">
        <v>30.03</v>
      </c>
      <c r="Q60">
        <v>52.52</v>
      </c>
    </row>
    <row r="61" spans="1:17" x14ac:dyDescent="0.25">
      <c r="A61" s="5" t="s">
        <v>144</v>
      </c>
      <c r="B61" s="5" t="s">
        <v>145</v>
      </c>
      <c r="C61">
        <v>-0.89</v>
      </c>
      <c r="D61">
        <v>1</v>
      </c>
      <c r="E61">
        <v>1.61</v>
      </c>
      <c r="F61">
        <v>0.64</v>
      </c>
      <c r="G61">
        <v>-5.38</v>
      </c>
      <c r="H61">
        <v>0.34</v>
      </c>
      <c r="I61">
        <v>-1.33</v>
      </c>
      <c r="J61">
        <v>-2.64</v>
      </c>
      <c r="K61">
        <v>0.16</v>
      </c>
      <c r="L61">
        <v>1.49</v>
      </c>
      <c r="M61">
        <v>-4.88</v>
      </c>
      <c r="N61">
        <v>5.9</v>
      </c>
      <c r="O61">
        <v>2.13</v>
      </c>
      <c r="P61">
        <v>3.73</v>
      </c>
      <c r="Q61">
        <v>3.05</v>
      </c>
    </row>
    <row r="62" spans="1:17" x14ac:dyDescent="0.25">
      <c r="A62" s="5" t="s">
        <v>146</v>
      </c>
      <c r="B62" s="5" t="s">
        <v>147</v>
      </c>
      <c r="C62">
        <v>-0.5</v>
      </c>
      <c r="D62">
        <v>3.4</v>
      </c>
      <c r="E62">
        <v>4.71</v>
      </c>
      <c r="F62">
        <v>2.4900000000000002</v>
      </c>
      <c r="G62">
        <v>-10.43</v>
      </c>
      <c r="H62">
        <v>2.33</v>
      </c>
      <c r="I62">
        <v>-0.19</v>
      </c>
      <c r="J62">
        <v>-2.52</v>
      </c>
      <c r="K62">
        <v>2.38</v>
      </c>
      <c r="L62">
        <v>4.41</v>
      </c>
      <c r="M62">
        <v>-4.34</v>
      </c>
      <c r="N62">
        <v>15.44</v>
      </c>
      <c r="O62">
        <v>7.94</v>
      </c>
      <c r="P62">
        <v>10.79</v>
      </c>
      <c r="Q62">
        <v>7.69</v>
      </c>
    </row>
    <row r="63" spans="1:17" x14ac:dyDescent="0.25">
      <c r="A63" s="5" t="s">
        <v>148</v>
      </c>
      <c r="B63" s="5" t="s">
        <v>148</v>
      </c>
      <c r="C63">
        <v>-1.93</v>
      </c>
      <c r="D63">
        <v>2.21</v>
      </c>
      <c r="E63">
        <v>3.5</v>
      </c>
      <c r="F63">
        <v>1.27</v>
      </c>
      <c r="G63">
        <v>-12.2</v>
      </c>
      <c r="H63">
        <v>0.61</v>
      </c>
      <c r="I63">
        <v>-2.35</v>
      </c>
      <c r="J63">
        <v>-4.99</v>
      </c>
      <c r="K63">
        <v>0.25</v>
      </c>
      <c r="L63">
        <v>2.2200000000000002</v>
      </c>
      <c r="M63">
        <v>-6.95</v>
      </c>
      <c r="N63">
        <v>12.95</v>
      </c>
      <c r="O63">
        <v>4.5</v>
      </c>
      <c r="P63">
        <v>8.08</v>
      </c>
      <c r="Q63">
        <v>5.36</v>
      </c>
    </row>
    <row r="64" spans="1:17" x14ac:dyDescent="0.25">
      <c r="A64" s="5" t="s">
        <v>149</v>
      </c>
      <c r="B64" s="5" t="s">
        <v>150</v>
      </c>
      <c r="C64">
        <v>66.819999999999993</v>
      </c>
      <c r="D64">
        <v>72.81</v>
      </c>
      <c r="E64">
        <v>71.09</v>
      </c>
      <c r="F64">
        <v>69.03</v>
      </c>
      <c r="G64">
        <v>66.73</v>
      </c>
      <c r="H64">
        <v>69.599999999999994</v>
      </c>
      <c r="I64">
        <v>72.83</v>
      </c>
      <c r="J64">
        <v>71.010000000000005</v>
      </c>
      <c r="K64">
        <v>72.489999999999995</v>
      </c>
      <c r="L64">
        <v>75.48</v>
      </c>
      <c r="M64">
        <v>73.75</v>
      </c>
      <c r="N64">
        <v>73.89</v>
      </c>
      <c r="O64">
        <v>75.2</v>
      </c>
      <c r="P64">
        <v>77.290000000000006</v>
      </c>
      <c r="Q64">
        <v>73.61</v>
      </c>
    </row>
    <row r="65" spans="1:17" x14ac:dyDescent="0.25">
      <c r="A65" s="5" t="s">
        <v>151</v>
      </c>
      <c r="B65" s="5" t="s">
        <v>152</v>
      </c>
      <c r="C65">
        <v>40.31</v>
      </c>
      <c r="D65">
        <v>41.66</v>
      </c>
      <c r="E65">
        <v>41.44</v>
      </c>
      <c r="F65">
        <v>39.33</v>
      </c>
      <c r="G65">
        <v>38.880000000000003</v>
      </c>
      <c r="H65">
        <v>38.99</v>
      </c>
      <c r="I65">
        <v>39.770000000000003</v>
      </c>
      <c r="J65">
        <v>41.27</v>
      </c>
      <c r="K65">
        <v>38.56</v>
      </c>
      <c r="L65">
        <v>36.53</v>
      </c>
      <c r="M65">
        <v>40.85</v>
      </c>
      <c r="N65">
        <v>34.549999999999997</v>
      </c>
      <c r="O65">
        <v>25.64</v>
      </c>
      <c r="P65">
        <v>26.91</v>
      </c>
      <c r="Q65">
        <v>10.210000000000001</v>
      </c>
    </row>
    <row r="66" spans="1:17" x14ac:dyDescent="0.25">
      <c r="A66" s="5" t="s">
        <v>153</v>
      </c>
      <c r="B66" s="5" t="s">
        <v>154</v>
      </c>
      <c r="C66">
        <v>59.69</v>
      </c>
      <c r="D66">
        <v>58.34</v>
      </c>
      <c r="E66">
        <v>58.56</v>
      </c>
      <c r="F66">
        <v>60.67</v>
      </c>
      <c r="G66">
        <v>61.12</v>
      </c>
      <c r="H66">
        <v>61.01</v>
      </c>
      <c r="I66">
        <v>60.23</v>
      </c>
      <c r="J66">
        <v>58.73</v>
      </c>
      <c r="K66">
        <v>61.44</v>
      </c>
      <c r="L66">
        <v>63.47</v>
      </c>
      <c r="M66">
        <v>59.15</v>
      </c>
      <c r="N66">
        <v>65.45</v>
      </c>
      <c r="O66">
        <v>74.36</v>
      </c>
      <c r="P66">
        <v>73.09</v>
      </c>
      <c r="Q66">
        <v>89.79</v>
      </c>
    </row>
    <row r="67" spans="1:17" x14ac:dyDescent="0.25">
      <c r="A67" s="5" t="s">
        <v>155</v>
      </c>
      <c r="B67" s="5" t="s">
        <v>156</v>
      </c>
      <c r="C67">
        <v>148.06</v>
      </c>
      <c r="D67">
        <v>140.03</v>
      </c>
      <c r="E67">
        <v>141.32</v>
      </c>
      <c r="F67">
        <v>154.25</v>
      </c>
      <c r="G67">
        <v>157.18</v>
      </c>
      <c r="H67">
        <v>156.5</v>
      </c>
      <c r="I67">
        <v>151.44999999999999</v>
      </c>
      <c r="J67">
        <v>142.29</v>
      </c>
      <c r="K67">
        <v>159.32</v>
      </c>
      <c r="L67">
        <v>173.73</v>
      </c>
      <c r="M67">
        <v>144.79</v>
      </c>
      <c r="N67">
        <v>189.44</v>
      </c>
      <c r="O67">
        <v>289.98</v>
      </c>
      <c r="P67">
        <v>271.58999999999997</v>
      </c>
      <c r="Q67">
        <v>879.17</v>
      </c>
    </row>
    <row r="68" spans="1:17" x14ac:dyDescent="0.25">
      <c r="A68" s="5"/>
      <c r="B68" s="5"/>
    </row>
    <row r="69" spans="1:17" x14ac:dyDescent="0.25">
      <c r="A69" s="5" t="s">
        <v>157</v>
      </c>
      <c r="B69" s="5" t="s">
        <v>158</v>
      </c>
      <c r="C69">
        <v>66.84</v>
      </c>
      <c r="D69">
        <v>72.819999999999993</v>
      </c>
      <c r="E69">
        <v>71.099999999999994</v>
      </c>
      <c r="F69">
        <v>69.040000000000006</v>
      </c>
      <c r="G69">
        <v>66.739999999999995</v>
      </c>
      <c r="H69">
        <v>69.61</v>
      </c>
      <c r="I69">
        <v>72.819999999999993</v>
      </c>
      <c r="J69">
        <v>71.010000000000005</v>
      </c>
      <c r="K69">
        <v>72.48</v>
      </c>
      <c r="L69">
        <v>75.48</v>
      </c>
      <c r="M69">
        <v>73.760000000000005</v>
      </c>
      <c r="N69">
        <v>73.89</v>
      </c>
      <c r="O69">
        <v>75.22</v>
      </c>
      <c r="P69">
        <v>77.27</v>
      </c>
    </row>
    <row r="70" spans="1:17" x14ac:dyDescent="0.25">
      <c r="A70" s="5" t="s">
        <v>159</v>
      </c>
      <c r="B70" s="5" t="s">
        <v>160</v>
      </c>
      <c r="C70">
        <v>-88.77</v>
      </c>
      <c r="D70">
        <v>99.59</v>
      </c>
      <c r="E70">
        <v>160.30000000000001</v>
      </c>
      <c r="F70">
        <v>64.069999999999993</v>
      </c>
      <c r="G70">
        <v>-536.69000000000005</v>
      </c>
      <c r="H70">
        <v>34.200000000000003</v>
      </c>
      <c r="I70">
        <v>-132.31</v>
      </c>
      <c r="J70">
        <v>-263.13</v>
      </c>
      <c r="K70">
        <v>16.309999999999999</v>
      </c>
      <c r="L70">
        <v>99.14</v>
      </c>
      <c r="M70">
        <v>-324.72000000000003</v>
      </c>
      <c r="N70">
        <v>274.27</v>
      </c>
      <c r="O70">
        <v>98.87</v>
      </c>
      <c r="P70">
        <v>173.31</v>
      </c>
    </row>
    <row r="71" spans="1:17" x14ac:dyDescent="0.25">
      <c r="A71" s="5" t="s">
        <v>161</v>
      </c>
      <c r="B71" s="5" t="s">
        <v>162</v>
      </c>
      <c r="C71">
        <v>2.69</v>
      </c>
      <c r="D71">
        <v>207.84</v>
      </c>
      <c r="E71">
        <v>205.8</v>
      </c>
      <c r="F71">
        <v>148.68</v>
      </c>
      <c r="G71">
        <v>-542.11</v>
      </c>
      <c r="H71">
        <v>150.77000000000001</v>
      </c>
      <c r="I71">
        <v>-9.23</v>
      </c>
      <c r="J71">
        <v>-139.06</v>
      </c>
      <c r="K71">
        <v>156.19</v>
      </c>
      <c r="L71">
        <v>194.45</v>
      </c>
      <c r="M71">
        <v>-306.8</v>
      </c>
      <c r="N71">
        <v>367.21</v>
      </c>
      <c r="O71">
        <v>226.27</v>
      </c>
      <c r="P71">
        <v>283.07</v>
      </c>
    </row>
    <row r="72" spans="1:17" x14ac:dyDescent="0.25">
      <c r="A72" s="5" t="s">
        <v>163</v>
      </c>
      <c r="B72" s="5" t="s">
        <v>164</v>
      </c>
      <c r="C72">
        <v>2.17</v>
      </c>
      <c r="D72">
        <v>2.2200000000000002</v>
      </c>
      <c r="E72">
        <v>2.19</v>
      </c>
      <c r="F72">
        <v>1.98</v>
      </c>
      <c r="G72">
        <v>2.27</v>
      </c>
      <c r="H72">
        <v>1.8</v>
      </c>
      <c r="I72">
        <v>1.78</v>
      </c>
      <c r="J72">
        <v>1.9</v>
      </c>
      <c r="K72">
        <v>1.51</v>
      </c>
      <c r="L72">
        <v>2.2400000000000002</v>
      </c>
      <c r="M72">
        <v>2.14</v>
      </c>
      <c r="N72">
        <v>4.72</v>
      </c>
      <c r="O72">
        <v>4.55</v>
      </c>
      <c r="P72">
        <v>4.66</v>
      </c>
    </row>
    <row r="73" spans="1:17" x14ac:dyDescent="0.25">
      <c r="A73" s="5" t="s">
        <v>165</v>
      </c>
      <c r="B73" s="5" t="s">
        <v>166</v>
      </c>
      <c r="C73">
        <v>33.18</v>
      </c>
      <c r="D73">
        <v>27.19</v>
      </c>
      <c r="E73">
        <v>28.92</v>
      </c>
      <c r="F73">
        <v>30.96</v>
      </c>
      <c r="G73">
        <v>33.28</v>
      </c>
      <c r="H73">
        <v>30.39</v>
      </c>
      <c r="I73">
        <v>27.17</v>
      </c>
      <c r="J73">
        <v>28.99</v>
      </c>
      <c r="K73">
        <v>27.52</v>
      </c>
      <c r="L73">
        <v>24.52</v>
      </c>
      <c r="M73">
        <v>26.24</v>
      </c>
      <c r="N73">
        <v>26.11</v>
      </c>
      <c r="O73">
        <v>24.8</v>
      </c>
      <c r="P73">
        <v>22.71</v>
      </c>
    </row>
    <row r="74" spans="1:17" x14ac:dyDescent="0.25">
      <c r="A74" s="5" t="s">
        <v>167</v>
      </c>
      <c r="B74" s="5" t="s">
        <v>168</v>
      </c>
      <c r="C74">
        <v>-1.93</v>
      </c>
      <c r="D74">
        <v>2.21</v>
      </c>
      <c r="E74">
        <v>3.5</v>
      </c>
      <c r="F74">
        <v>1.27</v>
      </c>
      <c r="G74">
        <v>-12.2</v>
      </c>
      <c r="H74">
        <v>0.61</v>
      </c>
      <c r="I74">
        <v>-2.35</v>
      </c>
      <c r="J74">
        <v>-4.99</v>
      </c>
      <c r="K74">
        <v>0.25</v>
      </c>
      <c r="L74">
        <v>2.2200000000000002</v>
      </c>
      <c r="M74">
        <v>-6.95</v>
      </c>
      <c r="N74">
        <v>12.95</v>
      </c>
      <c r="O74">
        <v>4.5</v>
      </c>
      <c r="P74">
        <v>8.08</v>
      </c>
    </row>
    <row r="75" spans="1:17" x14ac:dyDescent="0.25">
      <c r="A75" s="5" t="s">
        <v>169</v>
      </c>
      <c r="B75" s="5" t="s">
        <v>170</v>
      </c>
      <c r="C75">
        <v>0.08</v>
      </c>
      <c r="D75">
        <v>6.72</v>
      </c>
      <c r="E75">
        <v>6.58</v>
      </c>
      <c r="F75">
        <v>4.07</v>
      </c>
      <c r="G75">
        <v>-18.239999999999998</v>
      </c>
      <c r="H75">
        <v>4.05</v>
      </c>
      <c r="I75">
        <v>-0.23</v>
      </c>
      <c r="J75">
        <v>-3.54</v>
      </c>
      <c r="K75">
        <v>3.3</v>
      </c>
      <c r="L75">
        <v>5.73</v>
      </c>
      <c r="M75">
        <v>-8.69</v>
      </c>
      <c r="N75">
        <v>23.7</v>
      </c>
      <c r="O75">
        <v>15.29</v>
      </c>
      <c r="P75">
        <v>21.83</v>
      </c>
    </row>
    <row r="76" spans="1:17" x14ac:dyDescent="0.25">
      <c r="A76" s="5" t="s">
        <v>171</v>
      </c>
      <c r="B76" s="5" t="s">
        <v>172</v>
      </c>
      <c r="C76">
        <v>121.55</v>
      </c>
      <c r="D76">
        <v>153.19</v>
      </c>
      <c r="E76">
        <v>143.32</v>
      </c>
      <c r="F76">
        <v>126.98</v>
      </c>
      <c r="G76">
        <v>116.88</v>
      </c>
      <c r="H76">
        <v>128.29</v>
      </c>
      <c r="I76">
        <v>146.4</v>
      </c>
      <c r="J76">
        <v>142.4</v>
      </c>
      <c r="K76">
        <v>140.15</v>
      </c>
      <c r="L76">
        <v>148.94999999999999</v>
      </c>
      <c r="M76">
        <v>155.62</v>
      </c>
      <c r="N76">
        <v>132.25</v>
      </c>
      <c r="O76">
        <v>103.41</v>
      </c>
      <c r="P76">
        <v>118.5</v>
      </c>
    </row>
    <row r="77" spans="1:17" x14ac:dyDescent="0.25">
      <c r="A77" s="5" t="s">
        <v>173</v>
      </c>
      <c r="B77" s="5" t="s">
        <v>174</v>
      </c>
      <c r="C77">
        <v>236.07</v>
      </c>
      <c r="D77">
        <v>233.11</v>
      </c>
      <c r="E77">
        <v>224.93</v>
      </c>
      <c r="F77">
        <v>250</v>
      </c>
      <c r="G77">
        <v>205.86</v>
      </c>
      <c r="H77">
        <v>210.68</v>
      </c>
      <c r="I77">
        <v>244.22</v>
      </c>
      <c r="J77">
        <v>278.89</v>
      </c>
      <c r="K77">
        <v>255.12</v>
      </c>
      <c r="L77">
        <v>313.99</v>
      </c>
      <c r="M77">
        <v>301.95</v>
      </c>
      <c r="N77">
        <v>275.13</v>
      </c>
      <c r="O77">
        <v>230.21</v>
      </c>
      <c r="P77">
        <v>195.44</v>
      </c>
    </row>
    <row r="78" spans="1:17" x14ac:dyDescent="0.25">
      <c r="A78" s="5" t="s">
        <v>175</v>
      </c>
      <c r="B78" s="5" t="s">
        <v>176</v>
      </c>
      <c r="C78">
        <v>306.23250000000002</v>
      </c>
      <c r="D78">
        <v>1001.49</v>
      </c>
      <c r="E78">
        <v>1297.7474999999999</v>
      </c>
      <c r="F78">
        <v>1629.915</v>
      </c>
      <c r="G78">
        <v>290.27249999999998</v>
      </c>
      <c r="H78">
        <v>1783.53</v>
      </c>
      <c r="I78">
        <v>694.26</v>
      </c>
      <c r="J78">
        <v>883.78499999999997</v>
      </c>
      <c r="K78">
        <v>15920.1</v>
      </c>
      <c r="L78">
        <v>2638.0549999999998</v>
      </c>
      <c r="M78">
        <v>135.66</v>
      </c>
      <c r="N78">
        <v>142.29</v>
      </c>
      <c r="O78">
        <v>548.23500000000001</v>
      </c>
      <c r="P78">
        <v>537.54000000000008</v>
      </c>
    </row>
    <row r="79" spans="1:17" x14ac:dyDescent="0.25">
      <c r="A79" s="5" t="s">
        <v>177</v>
      </c>
      <c r="B79" s="5" t="s">
        <v>178</v>
      </c>
      <c r="C79">
        <v>0</v>
      </c>
      <c r="D79">
        <v>0</v>
      </c>
      <c r="E79">
        <v>0</v>
      </c>
      <c r="F79">
        <v>0</v>
      </c>
      <c r="G79">
        <v>0</v>
      </c>
      <c r="H79">
        <v>0</v>
      </c>
      <c r="I79">
        <v>0</v>
      </c>
      <c r="J79">
        <v>0</v>
      </c>
      <c r="K79">
        <v>-33.25</v>
      </c>
      <c r="L79">
        <v>0</v>
      </c>
      <c r="M79">
        <v>-20</v>
      </c>
      <c r="N79">
        <v>0</v>
      </c>
      <c r="O79">
        <v>0</v>
      </c>
      <c r="P79" t="s">
        <v>67</v>
      </c>
    </row>
    <row r="80" spans="1:17" x14ac:dyDescent="0.25">
      <c r="A80" s="5" t="s">
        <v>179</v>
      </c>
      <c r="B80" s="5" t="s">
        <v>180</v>
      </c>
      <c r="C80">
        <v>-7.01</v>
      </c>
      <c r="D80">
        <v>7.94</v>
      </c>
      <c r="E80">
        <v>9.8000000000000007</v>
      </c>
      <c r="F80">
        <v>-11.08</v>
      </c>
      <c r="G80">
        <v>-0.92</v>
      </c>
      <c r="H80">
        <v>1.97</v>
      </c>
      <c r="I80">
        <v>-13.68</v>
      </c>
      <c r="J80">
        <v>4.13</v>
      </c>
      <c r="K80">
        <v>-9.01</v>
      </c>
      <c r="L80">
        <v>34.659999999999997</v>
      </c>
      <c r="M80">
        <v>-60.01</v>
      </c>
      <c r="N80">
        <v>7.57</v>
      </c>
      <c r="O80">
        <v>13.41</v>
      </c>
      <c r="P80" t="s">
        <v>67</v>
      </c>
    </row>
    <row r="81" spans="1:16" x14ac:dyDescent="0.25">
      <c r="A81" s="5" t="s">
        <v>181</v>
      </c>
      <c r="B81" s="5" t="s">
        <v>182</v>
      </c>
      <c r="C81">
        <v>3.58</v>
      </c>
      <c r="D81">
        <v>2.2200000000000002</v>
      </c>
      <c r="E81">
        <v>-0.73</v>
      </c>
      <c r="F81">
        <v>-3.34</v>
      </c>
      <c r="G81">
        <v>-4.21</v>
      </c>
      <c r="H81">
        <v>-2.5299999999999998</v>
      </c>
      <c r="I81">
        <v>-6.19</v>
      </c>
      <c r="J81">
        <v>9.93</v>
      </c>
      <c r="K81">
        <v>-11.45</v>
      </c>
      <c r="L81">
        <v>-5.93</v>
      </c>
      <c r="M81">
        <v>-13.01</v>
      </c>
      <c r="N81" t="s">
        <v>67</v>
      </c>
      <c r="O81" t="s">
        <v>67</v>
      </c>
      <c r="P81" t="s">
        <v>67</v>
      </c>
    </row>
    <row r="82" spans="1:16" x14ac:dyDescent="0.25">
      <c r="A82" s="5" t="s">
        <v>183</v>
      </c>
      <c r="B82" s="5" t="s">
        <v>184</v>
      </c>
      <c r="C82">
        <v>-0.25</v>
      </c>
      <c r="D82">
        <v>1.54</v>
      </c>
      <c r="E82">
        <v>-2.78</v>
      </c>
      <c r="F82">
        <v>-3.92</v>
      </c>
      <c r="G82">
        <v>-3.5</v>
      </c>
      <c r="H82">
        <v>3.61</v>
      </c>
      <c r="I82">
        <v>-8.7799999999999994</v>
      </c>
      <c r="J82">
        <v>-4.53</v>
      </c>
      <c r="K82">
        <v>-2.68</v>
      </c>
      <c r="L82" t="s">
        <v>67</v>
      </c>
      <c r="M82" t="s">
        <v>67</v>
      </c>
      <c r="N82" t="s">
        <v>67</v>
      </c>
      <c r="O82" t="s">
        <v>67</v>
      </c>
      <c r="P82" t="s">
        <v>67</v>
      </c>
    </row>
    <row r="83" spans="1:16" x14ac:dyDescent="0.25">
      <c r="A83" s="5" t="s">
        <v>185</v>
      </c>
      <c r="B83" s="5" t="s">
        <v>186</v>
      </c>
      <c r="C83">
        <v>1.68</v>
      </c>
      <c r="D83">
        <v>-3.62</v>
      </c>
      <c r="E83">
        <v>-3.66</v>
      </c>
      <c r="F83">
        <v>-3.3</v>
      </c>
      <c r="G83" t="s">
        <v>67</v>
      </c>
      <c r="H83" t="s">
        <v>67</v>
      </c>
      <c r="I83" t="s">
        <v>67</v>
      </c>
      <c r="J83" t="s">
        <v>67</v>
      </c>
      <c r="K83" t="s">
        <v>67</v>
      </c>
      <c r="L83" t="s">
        <v>67</v>
      </c>
      <c r="M83" t="s">
        <v>67</v>
      </c>
      <c r="N83" t="s">
        <v>67</v>
      </c>
      <c r="O83" t="s">
        <v>67</v>
      </c>
      <c r="P83" t="s">
        <v>67</v>
      </c>
    </row>
    <row r="84" spans="1:16" x14ac:dyDescent="0.25">
      <c r="A84" s="5" t="s">
        <v>187</v>
      </c>
      <c r="B84" s="5" t="s">
        <v>188</v>
      </c>
      <c r="C84">
        <v>-182.89</v>
      </c>
      <c r="D84">
        <v>-32.94</v>
      </c>
      <c r="E84">
        <v>174.73</v>
      </c>
      <c r="F84">
        <v>-110.61</v>
      </c>
      <c r="G84">
        <v>-1654.71</v>
      </c>
      <c r="H84">
        <v>-126.36</v>
      </c>
      <c r="I84">
        <v>-56.59</v>
      </c>
      <c r="J84">
        <v>-1780.17</v>
      </c>
      <c r="K84">
        <v>-85.03</v>
      </c>
      <c r="L84">
        <v>-141.11000000000001</v>
      </c>
      <c r="M84">
        <v>-147.35</v>
      </c>
      <c r="N84">
        <v>198.43</v>
      </c>
      <c r="O84">
        <v>-35.31</v>
      </c>
      <c r="P84">
        <v>70.41</v>
      </c>
    </row>
    <row r="85" spans="1:16" x14ac:dyDescent="0.25">
      <c r="A85" s="5" t="s">
        <v>189</v>
      </c>
      <c r="B85" s="5" t="s">
        <v>190</v>
      </c>
      <c r="C85">
        <v>-13.7</v>
      </c>
      <c r="D85">
        <v>10.39</v>
      </c>
      <c r="E85">
        <v>-530.20000000000005</v>
      </c>
      <c r="F85">
        <v>-630.55999999999995</v>
      </c>
      <c r="G85">
        <v>-612.54999999999995</v>
      </c>
      <c r="H85">
        <v>-654.37</v>
      </c>
      <c r="I85">
        <v>-640.6</v>
      </c>
      <c r="J85">
        <v>-668.77</v>
      </c>
      <c r="K85">
        <v>-124.5</v>
      </c>
      <c r="L85">
        <v>-30.01</v>
      </c>
      <c r="M85">
        <v>5.26</v>
      </c>
      <c r="N85">
        <v>77.84</v>
      </c>
      <c r="O85" t="s">
        <v>67</v>
      </c>
      <c r="P85" t="s">
        <v>67</v>
      </c>
    </row>
    <row r="86" spans="1:16" x14ac:dyDescent="0.25">
      <c r="A86" s="5" t="s">
        <v>191</v>
      </c>
      <c r="B86" s="5" t="s">
        <v>192</v>
      </c>
      <c r="C86">
        <v>-361.28</v>
      </c>
      <c r="D86">
        <v>-349.98</v>
      </c>
      <c r="E86">
        <v>-354.71</v>
      </c>
      <c r="F86">
        <v>-745.69</v>
      </c>
      <c r="G86">
        <v>-740.57</v>
      </c>
      <c r="H86">
        <v>-437.85</v>
      </c>
      <c r="I86">
        <v>-442.05</v>
      </c>
      <c r="J86">
        <v>-391.05</v>
      </c>
      <c r="K86">
        <v>-42.07</v>
      </c>
      <c r="L86">
        <v>-10.99</v>
      </c>
      <c r="M86" t="s">
        <v>67</v>
      </c>
      <c r="N86" t="s">
        <v>67</v>
      </c>
      <c r="O86" t="s">
        <v>67</v>
      </c>
      <c r="P86" t="s">
        <v>67</v>
      </c>
    </row>
    <row r="87" spans="1:16" x14ac:dyDescent="0.25">
      <c r="A87" s="5" t="s">
        <v>193</v>
      </c>
      <c r="B87" s="5" t="s">
        <v>194</v>
      </c>
      <c r="C87">
        <v>-399.57</v>
      </c>
      <c r="D87">
        <v>-396.01</v>
      </c>
      <c r="E87">
        <v>-372.88</v>
      </c>
      <c r="F87">
        <v>-393.88</v>
      </c>
      <c r="G87">
        <v>-375.78</v>
      </c>
      <c r="H87" t="s">
        <v>67</v>
      </c>
      <c r="I87" t="s">
        <v>67</v>
      </c>
      <c r="J87" t="s">
        <v>67</v>
      </c>
      <c r="K87" t="s">
        <v>67</v>
      </c>
      <c r="L87" t="s">
        <v>67</v>
      </c>
      <c r="M87" t="s">
        <v>67</v>
      </c>
      <c r="N87" t="s">
        <v>67</v>
      </c>
      <c r="O87" t="s">
        <v>67</v>
      </c>
      <c r="P87" t="s">
        <v>67</v>
      </c>
    </row>
    <row r="88" spans="1:16" x14ac:dyDescent="0.25">
      <c r="A88" s="5" t="s">
        <v>195</v>
      </c>
      <c r="B88" s="5" t="s">
        <v>196</v>
      </c>
      <c r="C88" t="s">
        <v>67</v>
      </c>
      <c r="D88">
        <v>-0.03</v>
      </c>
      <c r="E88">
        <v>-0.03</v>
      </c>
      <c r="F88">
        <v>-0.04</v>
      </c>
      <c r="G88" t="s">
        <v>67</v>
      </c>
      <c r="H88">
        <v>-0.09</v>
      </c>
      <c r="I88" t="s">
        <v>67</v>
      </c>
      <c r="J88" t="s">
        <v>67</v>
      </c>
      <c r="K88">
        <v>-1.69</v>
      </c>
      <c r="L88">
        <v>-1.63</v>
      </c>
      <c r="M88" t="s">
        <v>67</v>
      </c>
      <c r="N88" t="s">
        <v>67</v>
      </c>
      <c r="O88" t="s">
        <v>67</v>
      </c>
      <c r="P88" t="s">
        <v>67</v>
      </c>
    </row>
    <row r="89" spans="1:16" x14ac:dyDescent="0.25">
      <c r="A89" s="5" t="s">
        <v>197</v>
      </c>
      <c r="B89" s="5" t="s">
        <v>198</v>
      </c>
      <c r="C89">
        <v>-98.8</v>
      </c>
      <c r="D89">
        <v>9.01</v>
      </c>
      <c r="E89">
        <v>51.99</v>
      </c>
      <c r="F89">
        <v>-124.39</v>
      </c>
      <c r="G89">
        <v>-456.26</v>
      </c>
      <c r="H89">
        <v>-1766.1</v>
      </c>
      <c r="I89">
        <v>-94.27</v>
      </c>
      <c r="J89">
        <v>-192.71</v>
      </c>
      <c r="K89">
        <v>-26.91</v>
      </c>
      <c r="L89">
        <v>-185.35</v>
      </c>
      <c r="M89">
        <v>-133.41</v>
      </c>
      <c r="N89">
        <v>74.58</v>
      </c>
      <c r="O89">
        <v>-9.35</v>
      </c>
      <c r="P89">
        <v>42.89</v>
      </c>
    </row>
    <row r="90" spans="1:16" x14ac:dyDescent="0.25">
      <c r="A90" s="5" t="s">
        <v>199</v>
      </c>
      <c r="B90" s="5" t="s">
        <v>200</v>
      </c>
      <c r="C90">
        <v>-12.6</v>
      </c>
      <c r="D90">
        <v>-21.13</v>
      </c>
      <c r="E90">
        <v>-176.22</v>
      </c>
      <c r="F90">
        <v>-782.25</v>
      </c>
      <c r="G90">
        <v>-772.21</v>
      </c>
      <c r="H90">
        <v>-684.36</v>
      </c>
      <c r="I90">
        <v>-104.63</v>
      </c>
      <c r="J90">
        <v>-134.99</v>
      </c>
      <c r="K90">
        <v>-115.22</v>
      </c>
      <c r="L90">
        <v>-81.39</v>
      </c>
      <c r="M90">
        <v>-22.73</v>
      </c>
      <c r="N90">
        <v>36.04</v>
      </c>
      <c r="O90" t="s">
        <v>67</v>
      </c>
      <c r="P90" t="s">
        <v>67</v>
      </c>
    </row>
    <row r="91" spans="1:16" x14ac:dyDescent="0.25">
      <c r="A91" s="5" t="s">
        <v>201</v>
      </c>
      <c r="B91" s="5" t="s">
        <v>202</v>
      </c>
      <c r="C91">
        <v>-123.69</v>
      </c>
      <c r="D91">
        <v>-457.15</v>
      </c>
      <c r="E91">
        <v>-477.81</v>
      </c>
      <c r="F91">
        <v>-526.75</v>
      </c>
      <c r="G91">
        <v>-507.25</v>
      </c>
      <c r="H91">
        <v>-453.07</v>
      </c>
      <c r="I91">
        <v>-126.53</v>
      </c>
      <c r="J91">
        <v>-92.76</v>
      </c>
      <c r="K91">
        <v>-56.09</v>
      </c>
      <c r="L91">
        <v>-42.13</v>
      </c>
      <c r="M91" t="s">
        <v>67</v>
      </c>
      <c r="N91" t="s">
        <v>67</v>
      </c>
      <c r="O91" t="s">
        <v>67</v>
      </c>
      <c r="P91" t="s">
        <v>67</v>
      </c>
    </row>
    <row r="92" spans="1:16" x14ac:dyDescent="0.25">
      <c r="A92" s="5" t="s">
        <v>203</v>
      </c>
      <c r="B92" s="5" t="s">
        <v>204</v>
      </c>
      <c r="C92">
        <v>-288.38</v>
      </c>
      <c r="D92">
        <v>-291.83999999999997</v>
      </c>
      <c r="E92">
        <v>-285.27999999999997</v>
      </c>
      <c r="F92">
        <v>-291.42</v>
      </c>
      <c r="G92">
        <v>-274.69</v>
      </c>
      <c r="H92" t="s">
        <v>67</v>
      </c>
      <c r="I92" t="s">
        <v>67</v>
      </c>
      <c r="J92" t="s">
        <v>67</v>
      </c>
      <c r="K92" t="s">
        <v>67</v>
      </c>
      <c r="L92" t="s">
        <v>67</v>
      </c>
      <c r="M92" t="s">
        <v>67</v>
      </c>
      <c r="N92" t="s">
        <v>67</v>
      </c>
      <c r="O92" t="s">
        <v>67</v>
      </c>
      <c r="P92" t="s">
        <v>67</v>
      </c>
    </row>
    <row r="93" spans="1:16" x14ac:dyDescent="0.25">
      <c r="A93" s="5" t="s">
        <v>205</v>
      </c>
      <c r="B93" s="5" t="s">
        <v>206</v>
      </c>
      <c r="C93">
        <v>-69.42</v>
      </c>
      <c r="D93">
        <v>-22.83</v>
      </c>
      <c r="E93">
        <v>-20.38</v>
      </c>
      <c r="F93">
        <v>461.51</v>
      </c>
      <c r="G93">
        <v>-83.72</v>
      </c>
      <c r="H93">
        <v>156.9</v>
      </c>
      <c r="I93">
        <v>-21.44</v>
      </c>
      <c r="J93">
        <v>-94.45</v>
      </c>
      <c r="K93">
        <v>302.32</v>
      </c>
      <c r="L93">
        <v>1844.61</v>
      </c>
      <c r="M93">
        <v>-33.33</v>
      </c>
      <c r="N93">
        <v>-74.05</v>
      </c>
      <c r="O93">
        <v>1.99</v>
      </c>
      <c r="P93" t="s">
        <v>67</v>
      </c>
    </row>
    <row r="94" spans="1:16" x14ac:dyDescent="0.25">
      <c r="A94" s="5" t="s">
        <v>207</v>
      </c>
      <c r="B94" s="5" t="s">
        <v>208</v>
      </c>
      <c r="C94">
        <v>-37.54</v>
      </c>
      <c r="D94">
        <v>139.43</v>
      </c>
      <c r="E94">
        <v>119.14</v>
      </c>
      <c r="F94">
        <v>178.23</v>
      </c>
      <c r="G94">
        <v>17.25</v>
      </c>
      <c r="H94">
        <v>13.67</v>
      </c>
      <c r="I94">
        <v>62.14</v>
      </c>
      <c r="J94">
        <v>684.16</v>
      </c>
      <c r="K94">
        <v>704.53</v>
      </c>
      <c r="L94">
        <v>579.08000000000004</v>
      </c>
      <c r="M94">
        <v>-35.130000000000003</v>
      </c>
      <c r="N94" t="s">
        <v>67</v>
      </c>
      <c r="O94" t="s">
        <v>67</v>
      </c>
      <c r="P94" t="s">
        <v>67</v>
      </c>
    </row>
    <row r="95" spans="1:16" x14ac:dyDescent="0.25">
      <c r="A95" s="5" t="s">
        <v>209</v>
      </c>
      <c r="B95" s="5" t="s">
        <v>210</v>
      </c>
      <c r="C95">
        <v>53.03</v>
      </c>
      <c r="D95">
        <v>98.3</v>
      </c>
      <c r="E95">
        <v>98.57</v>
      </c>
      <c r="F95">
        <v>83.76</v>
      </c>
      <c r="G95">
        <v>51.92</v>
      </c>
      <c r="H95">
        <v>437.59</v>
      </c>
      <c r="I95">
        <v>399.54</v>
      </c>
      <c r="J95">
        <v>389.02</v>
      </c>
      <c r="K95">
        <v>408.31</v>
      </c>
      <c r="L95" t="s">
        <v>67</v>
      </c>
      <c r="M95" t="s">
        <v>67</v>
      </c>
      <c r="N95" t="s">
        <v>67</v>
      </c>
      <c r="O95" t="s">
        <v>67</v>
      </c>
      <c r="P95" t="s">
        <v>67</v>
      </c>
    </row>
    <row r="96" spans="1:16" x14ac:dyDescent="0.25">
      <c r="A96" s="5" t="s">
        <v>211</v>
      </c>
      <c r="B96" s="5" t="s">
        <v>212</v>
      </c>
      <c r="C96">
        <v>245.31</v>
      </c>
      <c r="D96">
        <v>248.92</v>
      </c>
      <c r="E96">
        <v>243.8</v>
      </c>
      <c r="F96">
        <v>246.03</v>
      </c>
      <c r="G96" t="s">
        <v>67</v>
      </c>
      <c r="H96" t="s">
        <v>67</v>
      </c>
      <c r="I96" t="s">
        <v>67</v>
      </c>
      <c r="J96" t="s">
        <v>67</v>
      </c>
      <c r="K96" t="s">
        <v>67</v>
      </c>
      <c r="L96" t="s">
        <v>67</v>
      </c>
      <c r="M96" t="s">
        <v>67</v>
      </c>
      <c r="N96" t="s">
        <v>67</v>
      </c>
      <c r="O96" t="s">
        <v>67</v>
      </c>
      <c r="P96" t="s">
        <v>67</v>
      </c>
    </row>
    <row r="97" spans="1:17" x14ac:dyDescent="0.25">
      <c r="A97" s="5" t="s">
        <v>213</v>
      </c>
      <c r="B97" s="5" t="s">
        <v>214</v>
      </c>
      <c r="C97">
        <v>1123</v>
      </c>
      <c r="D97">
        <v>1273</v>
      </c>
      <c r="E97">
        <v>1140</v>
      </c>
      <c r="F97">
        <v>1200</v>
      </c>
      <c r="G97">
        <v>974.9</v>
      </c>
      <c r="H97">
        <v>1327</v>
      </c>
      <c r="I97">
        <v>1546</v>
      </c>
      <c r="J97">
        <v>1779</v>
      </c>
      <c r="K97">
        <v>2074</v>
      </c>
      <c r="L97">
        <v>1796</v>
      </c>
      <c r="M97">
        <v>1338</v>
      </c>
      <c r="N97">
        <v>1446</v>
      </c>
      <c r="O97">
        <v>1262</v>
      </c>
      <c r="P97">
        <v>963.5</v>
      </c>
      <c r="Q97">
        <v>648.70000000000005</v>
      </c>
    </row>
  </sheetData>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L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8" customWidth="1"/>
  </cols>
  <sheetData>
    <row r="1" spans="1:12" ht="18.75" customHeight="1" x14ac:dyDescent="0.3">
      <c r="A1" s="1" t="s">
        <v>2423</v>
      </c>
      <c r="B1" s="2" t="s">
        <v>2424</v>
      </c>
      <c r="C1" s="2"/>
      <c r="D1" s="2"/>
      <c r="E1" s="2"/>
      <c r="F1" s="2" t="str">
        <f>HYPERLINK("dax-30_Stock_Data_EUR.xlsx#INDEX!A1", "Back to INDEX")</f>
        <v>Back to INDEX</v>
      </c>
      <c r="G1" s="2"/>
      <c r="H1" s="2"/>
      <c r="I1" s="2"/>
      <c r="J1" s="2"/>
      <c r="K1" s="2"/>
      <c r="L1" s="2"/>
    </row>
    <row r="2" spans="1:12" x14ac:dyDescent="0.25">
      <c r="A2" s="3"/>
      <c r="B2" s="4"/>
      <c r="C2" s="4"/>
      <c r="D2" s="4"/>
      <c r="E2" s="4"/>
      <c r="F2" s="4"/>
      <c r="G2" s="4"/>
      <c r="H2" s="4"/>
      <c r="I2" s="4"/>
      <c r="J2" s="4"/>
      <c r="K2" s="4"/>
      <c r="L2" s="4"/>
    </row>
    <row r="3" spans="1:12" x14ac:dyDescent="0.25">
      <c r="A3" s="5" t="s">
        <v>3</v>
      </c>
      <c r="C3" s="5" t="s">
        <v>4</v>
      </c>
      <c r="D3" s="5"/>
      <c r="G3" s="5" t="s">
        <v>5</v>
      </c>
      <c r="H3" s="5"/>
      <c r="J3" s="5" t="s">
        <v>6</v>
      </c>
      <c r="K3" s="5"/>
    </row>
    <row r="4" spans="1:12" x14ac:dyDescent="0.25">
      <c r="A4" s="5" t="s">
        <v>7</v>
      </c>
      <c r="B4" t="s">
        <v>2425</v>
      </c>
      <c r="C4" s="5" t="s">
        <v>9</v>
      </c>
      <c r="D4" s="5"/>
      <c r="E4" t="s">
        <v>2426</v>
      </c>
      <c r="G4" t="s">
        <v>265</v>
      </c>
      <c r="H4" t="s">
        <v>220</v>
      </c>
      <c r="J4" t="s">
        <v>2427</v>
      </c>
      <c r="L4" t="s">
        <v>2428</v>
      </c>
    </row>
    <row r="5" spans="1:12" x14ac:dyDescent="0.25">
      <c r="A5" s="5" t="s">
        <v>15</v>
      </c>
      <c r="B5" t="s">
        <v>2429</v>
      </c>
      <c r="C5" s="5" t="s">
        <v>17</v>
      </c>
      <c r="D5" s="5"/>
      <c r="E5" t="s">
        <v>2430</v>
      </c>
      <c r="G5" t="s">
        <v>338</v>
      </c>
      <c r="H5" t="s">
        <v>12</v>
      </c>
      <c r="J5" t="s">
        <v>225</v>
      </c>
      <c r="L5" t="s">
        <v>344</v>
      </c>
    </row>
    <row r="6" spans="1:12" x14ac:dyDescent="0.25">
      <c r="A6" s="5" t="s">
        <v>23</v>
      </c>
      <c r="B6" t="s">
        <v>67</v>
      </c>
      <c r="C6" s="5" t="s">
        <v>25</v>
      </c>
      <c r="D6" s="5"/>
      <c r="E6" t="s">
        <v>2431</v>
      </c>
      <c r="G6" t="s">
        <v>767</v>
      </c>
      <c r="H6" t="s">
        <v>20</v>
      </c>
      <c r="J6" t="s">
        <v>275</v>
      </c>
      <c r="L6" t="s">
        <v>446</v>
      </c>
    </row>
    <row r="7" spans="1:12" x14ac:dyDescent="0.25">
      <c r="A7" s="5" t="s">
        <v>29</v>
      </c>
      <c r="B7" t="s">
        <v>277</v>
      </c>
      <c r="C7" s="5" t="s">
        <v>31</v>
      </c>
      <c r="D7" s="5"/>
      <c r="E7" t="s">
        <v>2432</v>
      </c>
      <c r="G7" t="s">
        <v>914</v>
      </c>
      <c r="H7" t="s">
        <v>28</v>
      </c>
      <c r="J7" t="s">
        <v>21</v>
      </c>
      <c r="L7" t="s">
        <v>2433</v>
      </c>
    </row>
    <row r="8" spans="1:12" x14ac:dyDescent="0.25">
      <c r="A8" s="5" t="s">
        <v>35</v>
      </c>
      <c r="B8" t="s">
        <v>36</v>
      </c>
      <c r="C8" s="5" t="s">
        <v>37</v>
      </c>
      <c r="D8" s="5"/>
      <c r="E8" t="s">
        <v>2434</v>
      </c>
      <c r="G8" t="s">
        <v>2435</v>
      </c>
      <c r="H8" t="s">
        <v>34</v>
      </c>
    </row>
    <row r="9" spans="1:12" x14ac:dyDescent="0.25">
      <c r="A9" s="5" t="s">
        <v>41</v>
      </c>
      <c r="B9" t="s">
        <v>42</v>
      </c>
      <c r="C9" s="5" t="s">
        <v>43</v>
      </c>
      <c r="D9" s="5"/>
      <c r="E9" t="s">
        <v>2436</v>
      </c>
      <c r="G9" t="s">
        <v>1162</v>
      </c>
      <c r="H9" t="s">
        <v>40</v>
      </c>
    </row>
    <row r="10" spans="1:12" x14ac:dyDescent="0.25">
      <c r="A10" s="5" t="s">
        <v>45</v>
      </c>
      <c r="B10" t="s">
        <v>2353</v>
      </c>
      <c r="C10" s="5" t="s">
        <v>47</v>
      </c>
      <c r="D10" s="5"/>
      <c r="E10" t="s">
        <v>2437</v>
      </c>
    </row>
    <row r="11" spans="1:12" x14ac:dyDescent="0.25">
      <c r="A11" s="5" t="s">
        <v>49</v>
      </c>
      <c r="B11" t="s">
        <v>776</v>
      </c>
    </row>
    <row r="12" spans="1:12" x14ac:dyDescent="0.25">
      <c r="A12" s="5" t="s">
        <v>51</v>
      </c>
      <c r="B12" t="s">
        <v>52</v>
      </c>
    </row>
    <row r="13" spans="1:12" x14ac:dyDescent="0.25">
      <c r="A13" s="5" t="s">
        <v>53</v>
      </c>
      <c r="B13" t="s">
        <v>2438</v>
      </c>
    </row>
    <row r="14" spans="1:12" x14ac:dyDescent="0.25">
      <c r="A14" s="5" t="s">
        <v>55</v>
      </c>
      <c r="B14" t="s">
        <v>2439</v>
      </c>
    </row>
    <row r="15" spans="1:12" x14ac:dyDescent="0.25">
      <c r="A15" s="5" t="s">
        <v>57</v>
      </c>
      <c r="B15" t="s">
        <v>2440</v>
      </c>
    </row>
    <row r="16" spans="1:12" x14ac:dyDescent="0.25">
      <c r="A16" s="5" t="s">
        <v>59</v>
      </c>
      <c r="B16" t="s">
        <v>2441</v>
      </c>
    </row>
    <row r="17" spans="1:12" x14ac:dyDescent="0.25">
      <c r="A17" s="5" t="s">
        <v>61</v>
      </c>
      <c r="B17" t="s">
        <v>2442</v>
      </c>
    </row>
    <row r="18" spans="1:12" x14ac:dyDescent="0.25">
      <c r="A18" s="3"/>
      <c r="B18" s="4"/>
      <c r="C18" s="4"/>
      <c r="D18" s="4"/>
      <c r="E18" s="4"/>
      <c r="F18" s="4"/>
      <c r="G18" s="4"/>
      <c r="H18" s="4"/>
      <c r="I18" s="4"/>
      <c r="J18" s="4"/>
      <c r="K18" s="4"/>
      <c r="L18" s="4"/>
    </row>
    <row r="19" spans="1:12" x14ac:dyDescent="0.25">
      <c r="A19" s="5" t="s">
        <v>63</v>
      </c>
      <c r="B19" s="5" t="s">
        <v>64</v>
      </c>
      <c r="C19" s="5">
        <v>2019</v>
      </c>
      <c r="D19" s="5">
        <v>2018</v>
      </c>
      <c r="E19" s="5">
        <v>2017</v>
      </c>
      <c r="F19" s="5">
        <v>2016</v>
      </c>
      <c r="G19" s="5"/>
      <c r="H19" s="5"/>
      <c r="I19" s="5"/>
      <c r="J19" s="5"/>
      <c r="K19" s="5"/>
      <c r="L19" s="5"/>
    </row>
    <row r="20" spans="1:12" x14ac:dyDescent="0.25">
      <c r="A20" s="5" t="s">
        <v>65</v>
      </c>
      <c r="B20" s="5" t="s">
        <v>66</v>
      </c>
      <c r="C20">
        <v>6937</v>
      </c>
      <c r="D20">
        <v>6616</v>
      </c>
      <c r="E20">
        <v>6154</v>
      </c>
      <c r="F20">
        <v>5471</v>
      </c>
    </row>
    <row r="21" spans="1:12" x14ac:dyDescent="0.25">
      <c r="A21" s="5" t="s">
        <v>68</v>
      </c>
      <c r="B21" s="5" t="s">
        <v>69</v>
      </c>
      <c r="C21">
        <v>1063</v>
      </c>
      <c r="D21">
        <v>972.5</v>
      </c>
      <c r="E21">
        <v>904</v>
      </c>
      <c r="F21">
        <v>886.4</v>
      </c>
    </row>
    <row r="22" spans="1:12" x14ac:dyDescent="0.25">
      <c r="A22" s="5" t="s">
        <v>70</v>
      </c>
      <c r="B22" s="5" t="s">
        <v>71</v>
      </c>
      <c r="C22" t="s">
        <v>67</v>
      </c>
      <c r="D22">
        <v>-97</v>
      </c>
      <c r="E22">
        <v>-51.5</v>
      </c>
      <c r="F22">
        <v>-45.1</v>
      </c>
    </row>
    <row r="23" spans="1:12" x14ac:dyDescent="0.25">
      <c r="A23" s="5" t="s">
        <v>72</v>
      </c>
      <c r="B23" s="5" t="s">
        <v>73</v>
      </c>
      <c r="C23" t="s">
        <v>67</v>
      </c>
      <c r="D23">
        <v>875.5</v>
      </c>
      <c r="E23">
        <v>852.5</v>
      </c>
      <c r="F23">
        <v>841.3</v>
      </c>
    </row>
    <row r="24" spans="1:12" x14ac:dyDescent="0.25">
      <c r="A24" s="5" t="s">
        <v>74</v>
      </c>
      <c r="B24" s="5" t="s">
        <v>75</v>
      </c>
      <c r="C24" t="s">
        <v>67</v>
      </c>
      <c r="D24">
        <v>246.1</v>
      </c>
      <c r="E24">
        <v>265.2</v>
      </c>
      <c r="F24">
        <v>274.10000000000002</v>
      </c>
    </row>
    <row r="25" spans="1:12" x14ac:dyDescent="0.25">
      <c r="A25" s="5" t="s">
        <v>76</v>
      </c>
      <c r="B25" s="5" t="s">
        <v>77</v>
      </c>
      <c r="C25" t="s">
        <v>67</v>
      </c>
      <c r="D25">
        <v>629.4</v>
      </c>
      <c r="E25">
        <v>587.20000000000005</v>
      </c>
      <c r="F25">
        <v>567.20000000000005</v>
      </c>
    </row>
    <row r="26" spans="1:12" x14ac:dyDescent="0.25">
      <c r="A26" s="5" t="s">
        <v>78</v>
      </c>
      <c r="B26" s="5" t="s">
        <v>79</v>
      </c>
      <c r="C26" t="s">
        <v>67</v>
      </c>
      <c r="D26">
        <v>-36.6</v>
      </c>
      <c r="E26">
        <v>-51.7</v>
      </c>
      <c r="F26">
        <v>-40.799999999999997</v>
      </c>
    </row>
    <row r="27" spans="1:12" x14ac:dyDescent="0.25">
      <c r="A27" s="5" t="s">
        <v>80</v>
      </c>
      <c r="B27" s="5" t="s">
        <v>81</v>
      </c>
      <c r="C27" t="s">
        <v>67</v>
      </c>
      <c r="D27">
        <v>592.79999999999995</v>
      </c>
      <c r="E27">
        <v>535.5</v>
      </c>
      <c r="F27">
        <v>526.29999999999995</v>
      </c>
    </row>
    <row r="28" spans="1:12" x14ac:dyDescent="0.25">
      <c r="A28" s="5" t="s">
        <v>82</v>
      </c>
      <c r="B28" s="5" t="s">
        <v>83</v>
      </c>
      <c r="C28" t="s">
        <v>67</v>
      </c>
      <c r="D28">
        <v>4170</v>
      </c>
      <c r="E28">
        <v>3857</v>
      </c>
      <c r="F28">
        <v>3620</v>
      </c>
    </row>
    <row r="29" spans="1:12" x14ac:dyDescent="0.25">
      <c r="A29" s="5" t="s">
        <v>84</v>
      </c>
      <c r="B29" s="5" t="s">
        <v>85</v>
      </c>
      <c r="C29" t="s">
        <v>67</v>
      </c>
      <c r="D29">
        <v>2092</v>
      </c>
      <c r="E29">
        <v>1870</v>
      </c>
      <c r="F29">
        <v>1815</v>
      </c>
    </row>
    <row r="30" spans="1:12" x14ac:dyDescent="0.25">
      <c r="A30" s="5" t="s">
        <v>86</v>
      </c>
      <c r="B30" s="5" t="s">
        <v>87</v>
      </c>
      <c r="C30" t="s">
        <v>67</v>
      </c>
      <c r="D30">
        <v>6262</v>
      </c>
      <c r="E30">
        <v>5727</v>
      </c>
      <c r="F30">
        <v>5435</v>
      </c>
    </row>
    <row r="31" spans="1:12" x14ac:dyDescent="0.25">
      <c r="A31" s="5" t="s">
        <v>88</v>
      </c>
      <c r="B31" s="5" t="s">
        <v>89</v>
      </c>
      <c r="C31" t="s">
        <v>67</v>
      </c>
      <c r="D31">
        <v>2370</v>
      </c>
      <c r="E31">
        <v>2304</v>
      </c>
      <c r="F31">
        <v>1997</v>
      </c>
    </row>
    <row r="32" spans="1:12" x14ac:dyDescent="0.25">
      <c r="A32" s="5" t="s">
        <v>90</v>
      </c>
      <c r="B32" s="5" t="s">
        <v>91</v>
      </c>
      <c r="C32" t="s">
        <v>67</v>
      </c>
      <c r="D32">
        <v>2285</v>
      </c>
      <c r="E32">
        <v>1428</v>
      </c>
      <c r="F32">
        <v>1473</v>
      </c>
    </row>
    <row r="33" spans="1:6" x14ac:dyDescent="0.25">
      <c r="A33" s="5" t="s">
        <v>92</v>
      </c>
      <c r="B33" s="5" t="s">
        <v>93</v>
      </c>
      <c r="C33" t="s">
        <v>67</v>
      </c>
      <c r="D33">
        <v>4655</v>
      </c>
      <c r="E33">
        <v>3732</v>
      </c>
      <c r="F33">
        <v>3469</v>
      </c>
    </row>
    <row r="34" spans="1:6" x14ac:dyDescent="0.25">
      <c r="A34" s="5" t="s">
        <v>78</v>
      </c>
      <c r="B34" s="5" t="s">
        <v>79</v>
      </c>
      <c r="C34" t="s">
        <v>67</v>
      </c>
      <c r="D34">
        <v>105.2</v>
      </c>
      <c r="E34">
        <v>148</v>
      </c>
      <c r="F34">
        <v>152.6</v>
      </c>
    </row>
    <row r="35" spans="1:6" x14ac:dyDescent="0.25">
      <c r="A35" s="5" t="s">
        <v>94</v>
      </c>
      <c r="B35" s="5" t="s">
        <v>95</v>
      </c>
      <c r="C35" t="s">
        <v>67</v>
      </c>
      <c r="D35">
        <v>1502</v>
      </c>
      <c r="E35">
        <v>1848</v>
      </c>
      <c r="F35">
        <v>1813</v>
      </c>
    </row>
    <row r="36" spans="1:6" x14ac:dyDescent="0.25">
      <c r="A36" s="5" t="s">
        <v>96</v>
      </c>
      <c r="B36" s="5" t="s">
        <v>97</v>
      </c>
      <c r="C36" t="s">
        <v>67</v>
      </c>
      <c r="D36">
        <v>6262</v>
      </c>
      <c r="E36">
        <v>5727</v>
      </c>
      <c r="F36">
        <v>5435</v>
      </c>
    </row>
    <row r="37" spans="1:6" x14ac:dyDescent="0.25">
      <c r="A37" s="5" t="s">
        <v>98</v>
      </c>
      <c r="B37" s="5" t="s">
        <v>99</v>
      </c>
      <c r="C37" t="s">
        <v>67</v>
      </c>
      <c r="D37">
        <v>161.19999999999999</v>
      </c>
      <c r="E37" t="s">
        <v>67</v>
      </c>
      <c r="F37" t="s">
        <v>67</v>
      </c>
    </row>
    <row r="38" spans="1:6" x14ac:dyDescent="0.25">
      <c r="A38" s="5" t="s">
        <v>100</v>
      </c>
      <c r="B38" s="5" t="s">
        <v>101</v>
      </c>
      <c r="C38" t="s">
        <v>67</v>
      </c>
      <c r="D38">
        <v>161.19999999999999</v>
      </c>
      <c r="E38" t="s">
        <v>67</v>
      </c>
      <c r="F38" t="s">
        <v>67</v>
      </c>
    </row>
    <row r="39" spans="1:6" x14ac:dyDescent="0.25">
      <c r="A39" s="5" t="s">
        <v>102</v>
      </c>
      <c r="B39" s="5" t="s">
        <v>103</v>
      </c>
      <c r="C39" t="s">
        <v>67</v>
      </c>
      <c r="D39">
        <v>5.43</v>
      </c>
      <c r="E39" t="s">
        <v>67</v>
      </c>
      <c r="F39" t="s">
        <v>67</v>
      </c>
    </row>
    <row r="40" spans="1:6" x14ac:dyDescent="0.25">
      <c r="A40" s="5" t="s">
        <v>104</v>
      </c>
      <c r="B40" s="5" t="s">
        <v>105</v>
      </c>
      <c r="C40" t="s">
        <v>67</v>
      </c>
      <c r="D40">
        <v>3.68</v>
      </c>
      <c r="E40">
        <v>3.32</v>
      </c>
      <c r="F40">
        <v>3.27</v>
      </c>
    </row>
    <row r="41" spans="1:6" x14ac:dyDescent="0.25">
      <c r="A41" s="5" t="s">
        <v>106</v>
      </c>
      <c r="B41" s="5" t="s">
        <v>107</v>
      </c>
      <c r="C41" t="s">
        <v>67</v>
      </c>
      <c r="D41">
        <v>3.68</v>
      </c>
      <c r="E41">
        <v>3.32</v>
      </c>
      <c r="F41">
        <v>3.27</v>
      </c>
    </row>
    <row r="42" spans="1:6" x14ac:dyDescent="0.25">
      <c r="A42" s="5" t="s">
        <v>108</v>
      </c>
      <c r="B42" s="5" t="s">
        <v>109</v>
      </c>
      <c r="C42" t="s">
        <v>67</v>
      </c>
      <c r="D42">
        <v>1.75</v>
      </c>
      <c r="E42" t="s">
        <v>67</v>
      </c>
      <c r="F42" t="s">
        <v>67</v>
      </c>
    </row>
    <row r="43" spans="1:6" x14ac:dyDescent="0.25">
      <c r="A43" s="5" t="s">
        <v>110</v>
      </c>
      <c r="B43" s="5" t="s">
        <v>111</v>
      </c>
      <c r="C43" t="s">
        <v>67</v>
      </c>
      <c r="D43">
        <v>282.10000000000002</v>
      </c>
      <c r="E43" t="s">
        <v>67</v>
      </c>
      <c r="F43" t="s">
        <v>67</v>
      </c>
    </row>
    <row r="44" spans="1:6" x14ac:dyDescent="0.25">
      <c r="A44" s="5" t="s">
        <v>65</v>
      </c>
      <c r="B44" s="5" t="s">
        <v>66</v>
      </c>
      <c r="C44" t="s">
        <v>67</v>
      </c>
      <c r="D44">
        <v>41.04</v>
      </c>
      <c r="E44" t="s">
        <v>67</v>
      </c>
      <c r="F44" t="s">
        <v>67</v>
      </c>
    </row>
    <row r="45" spans="1:6" x14ac:dyDescent="0.25">
      <c r="A45" s="5" t="s">
        <v>112</v>
      </c>
      <c r="B45" s="5" t="s">
        <v>113</v>
      </c>
      <c r="C45" t="s">
        <v>67</v>
      </c>
      <c r="D45">
        <v>9.9700000000000006</v>
      </c>
      <c r="E45" t="s">
        <v>67</v>
      </c>
      <c r="F45" t="s">
        <v>67</v>
      </c>
    </row>
    <row r="46" spans="1:6" x14ac:dyDescent="0.25">
      <c r="A46" s="5" t="s">
        <v>114</v>
      </c>
      <c r="B46" s="5" t="s">
        <v>115</v>
      </c>
      <c r="C46" t="s">
        <v>67</v>
      </c>
      <c r="D46">
        <v>4.5</v>
      </c>
      <c r="E46" t="s">
        <v>67</v>
      </c>
      <c r="F46" t="s">
        <v>67</v>
      </c>
    </row>
    <row r="47" spans="1:6" x14ac:dyDescent="0.25">
      <c r="A47" s="5" t="s">
        <v>116</v>
      </c>
      <c r="B47" s="5" t="s">
        <v>117</v>
      </c>
      <c r="C47" t="s">
        <v>67</v>
      </c>
      <c r="D47">
        <v>38.85</v>
      </c>
      <c r="E47" t="s">
        <v>67</v>
      </c>
      <c r="F47" t="s">
        <v>67</v>
      </c>
    </row>
    <row r="48" spans="1:6" x14ac:dyDescent="0.25">
      <c r="A48" s="5" t="s">
        <v>118</v>
      </c>
      <c r="B48" s="5" t="s">
        <v>119</v>
      </c>
      <c r="C48" t="s">
        <v>67</v>
      </c>
      <c r="D48">
        <v>28452</v>
      </c>
      <c r="E48">
        <v>27705</v>
      </c>
      <c r="F48" t="s">
        <v>67</v>
      </c>
    </row>
    <row r="49" spans="1:6" x14ac:dyDescent="0.25">
      <c r="A49" s="5" t="s">
        <v>120</v>
      </c>
      <c r="B49" s="5" t="s">
        <v>121</v>
      </c>
      <c r="C49" t="s">
        <v>67</v>
      </c>
      <c r="D49">
        <v>1497</v>
      </c>
      <c r="E49">
        <v>1336</v>
      </c>
      <c r="F49" t="s">
        <v>67</v>
      </c>
    </row>
    <row r="50" spans="1:6" x14ac:dyDescent="0.25">
      <c r="A50" s="5" t="s">
        <v>122</v>
      </c>
      <c r="B50" s="5" t="s">
        <v>123</v>
      </c>
      <c r="C50" t="s">
        <v>67</v>
      </c>
      <c r="D50">
        <v>52611</v>
      </c>
      <c r="E50">
        <v>48222</v>
      </c>
      <c r="F50" t="s">
        <v>67</v>
      </c>
    </row>
    <row r="51" spans="1:6" x14ac:dyDescent="0.25">
      <c r="A51" s="5" t="s">
        <v>124</v>
      </c>
      <c r="B51" s="5" t="s">
        <v>125</v>
      </c>
      <c r="C51" t="s">
        <v>67</v>
      </c>
      <c r="D51">
        <v>232525</v>
      </c>
      <c r="E51">
        <v>222109</v>
      </c>
      <c r="F51" t="s">
        <v>67</v>
      </c>
    </row>
    <row r="52" spans="1:6" x14ac:dyDescent="0.25">
      <c r="A52" s="5" t="s">
        <v>126</v>
      </c>
      <c r="B52" s="5" t="s">
        <v>127</v>
      </c>
      <c r="C52" t="s">
        <v>67</v>
      </c>
      <c r="D52" t="s">
        <v>67</v>
      </c>
      <c r="E52" t="s">
        <v>67</v>
      </c>
      <c r="F52" t="s">
        <v>67</v>
      </c>
    </row>
    <row r="53" spans="1:6" x14ac:dyDescent="0.25">
      <c r="A53" s="5" t="s">
        <v>128</v>
      </c>
      <c r="B53" s="5" t="s">
        <v>129</v>
      </c>
      <c r="C53" t="s">
        <v>67</v>
      </c>
      <c r="D53">
        <v>20835</v>
      </c>
      <c r="E53">
        <v>19329</v>
      </c>
      <c r="F53" t="s">
        <v>67</v>
      </c>
    </row>
    <row r="54" spans="1:6" x14ac:dyDescent="0.25">
      <c r="A54" s="5" t="s">
        <v>130</v>
      </c>
      <c r="B54" s="5" t="s">
        <v>131</v>
      </c>
      <c r="C54" t="s">
        <v>67</v>
      </c>
      <c r="D54">
        <v>21.3</v>
      </c>
      <c r="E54" t="s">
        <v>67</v>
      </c>
      <c r="F54" t="s">
        <v>67</v>
      </c>
    </row>
    <row r="55" spans="1:6" x14ac:dyDescent="0.25">
      <c r="A55" s="5" t="s">
        <v>132</v>
      </c>
      <c r="B55" s="5" t="s">
        <v>133</v>
      </c>
      <c r="C55" t="s">
        <v>67</v>
      </c>
      <c r="D55">
        <v>1.91</v>
      </c>
      <c r="E55" t="s">
        <v>67</v>
      </c>
      <c r="F55" t="s">
        <v>67</v>
      </c>
    </row>
    <row r="56" spans="1:6" x14ac:dyDescent="0.25">
      <c r="A56" s="5" t="s">
        <v>134</v>
      </c>
      <c r="B56" s="5" t="s">
        <v>135</v>
      </c>
      <c r="C56" t="s">
        <v>67</v>
      </c>
      <c r="D56">
        <v>8.4</v>
      </c>
      <c r="E56" t="s">
        <v>67</v>
      </c>
      <c r="F56" t="s">
        <v>67</v>
      </c>
    </row>
    <row r="57" spans="1:6" x14ac:dyDescent="0.25">
      <c r="A57" s="5" t="s">
        <v>136</v>
      </c>
      <c r="B57" s="5" t="s">
        <v>137</v>
      </c>
      <c r="C57" t="s">
        <v>67</v>
      </c>
      <c r="D57">
        <v>17.39</v>
      </c>
      <c r="E57" t="s">
        <v>67</v>
      </c>
      <c r="F57" t="s">
        <v>67</v>
      </c>
    </row>
    <row r="58" spans="1:6" x14ac:dyDescent="0.25">
      <c r="A58" s="5" t="s">
        <v>138</v>
      </c>
      <c r="B58" s="5" t="s">
        <v>139</v>
      </c>
      <c r="C58" t="s">
        <v>67</v>
      </c>
      <c r="D58">
        <v>2.2400000000000002</v>
      </c>
      <c r="E58" t="s">
        <v>67</v>
      </c>
      <c r="F58" t="s">
        <v>67</v>
      </c>
    </row>
    <row r="59" spans="1:6" x14ac:dyDescent="0.25">
      <c r="A59" s="5" t="s">
        <v>140</v>
      </c>
      <c r="B59" s="5" t="s">
        <v>141</v>
      </c>
      <c r="C59" t="s">
        <v>67</v>
      </c>
      <c r="D59">
        <v>4.7</v>
      </c>
      <c r="E59" t="s">
        <v>67</v>
      </c>
      <c r="F59" t="s">
        <v>67</v>
      </c>
    </row>
    <row r="60" spans="1:6" x14ac:dyDescent="0.25">
      <c r="A60" s="5" t="s">
        <v>142</v>
      </c>
      <c r="B60" s="5" t="s">
        <v>143</v>
      </c>
      <c r="C60" t="s">
        <v>67</v>
      </c>
      <c r="D60">
        <v>36.89</v>
      </c>
      <c r="E60">
        <v>26.83</v>
      </c>
      <c r="F60">
        <v>26.77</v>
      </c>
    </row>
    <row r="61" spans="1:6" x14ac:dyDescent="0.25">
      <c r="A61" s="5" t="s">
        <v>144</v>
      </c>
      <c r="B61" s="5" t="s">
        <v>145</v>
      </c>
      <c r="C61" t="s">
        <v>67</v>
      </c>
      <c r="D61">
        <v>8.9600000000000009</v>
      </c>
      <c r="E61">
        <v>8.6999999999999993</v>
      </c>
      <c r="F61">
        <v>9.6199999999999992</v>
      </c>
    </row>
    <row r="62" spans="1:6" x14ac:dyDescent="0.25">
      <c r="A62" s="5" t="s">
        <v>146</v>
      </c>
      <c r="B62" s="5" t="s">
        <v>147</v>
      </c>
      <c r="C62" t="s">
        <v>67</v>
      </c>
      <c r="D62">
        <v>10.34</v>
      </c>
      <c r="E62">
        <v>10.029999999999999</v>
      </c>
      <c r="F62">
        <v>10.210000000000001</v>
      </c>
    </row>
    <row r="63" spans="1:6" x14ac:dyDescent="0.25">
      <c r="A63" s="5" t="s">
        <v>148</v>
      </c>
      <c r="B63" s="5" t="s">
        <v>148</v>
      </c>
      <c r="C63" t="s">
        <v>67</v>
      </c>
      <c r="D63">
        <v>9.4700000000000006</v>
      </c>
      <c r="E63">
        <v>9.35</v>
      </c>
      <c r="F63">
        <v>9.68</v>
      </c>
    </row>
    <row r="64" spans="1:6" x14ac:dyDescent="0.25">
      <c r="A64" s="5" t="s">
        <v>149</v>
      </c>
      <c r="B64" s="5" t="s">
        <v>150</v>
      </c>
      <c r="C64" t="s">
        <v>67</v>
      </c>
      <c r="D64">
        <v>66.599999999999994</v>
      </c>
      <c r="E64">
        <v>67.349999999999994</v>
      </c>
      <c r="F64">
        <v>66.599999999999994</v>
      </c>
    </row>
    <row r="65" spans="1:6" x14ac:dyDescent="0.25">
      <c r="A65" s="5" t="s">
        <v>151</v>
      </c>
      <c r="B65" s="5" t="s">
        <v>152</v>
      </c>
      <c r="C65" t="s">
        <v>67</v>
      </c>
      <c r="D65">
        <v>25.66</v>
      </c>
      <c r="E65">
        <v>34.840000000000003</v>
      </c>
      <c r="F65">
        <v>36.17</v>
      </c>
    </row>
    <row r="66" spans="1:6" x14ac:dyDescent="0.25">
      <c r="A66" s="5" t="s">
        <v>153</v>
      </c>
      <c r="B66" s="5" t="s">
        <v>154</v>
      </c>
      <c r="C66" t="s">
        <v>67</v>
      </c>
      <c r="D66">
        <v>74.34</v>
      </c>
      <c r="E66">
        <v>65.16</v>
      </c>
      <c r="F66">
        <v>63.83</v>
      </c>
    </row>
    <row r="67" spans="1:6" x14ac:dyDescent="0.25">
      <c r="A67" s="5" t="s">
        <v>155</v>
      </c>
      <c r="B67" s="5" t="s">
        <v>156</v>
      </c>
      <c r="C67" t="s">
        <v>67</v>
      </c>
      <c r="D67">
        <v>289.66000000000003</v>
      </c>
      <c r="E67">
        <v>186.99</v>
      </c>
      <c r="F67">
        <v>176.47</v>
      </c>
    </row>
    <row r="68" spans="1:6" x14ac:dyDescent="0.25">
      <c r="A68" s="5"/>
      <c r="B68" s="5"/>
    </row>
    <row r="69" spans="1:6" x14ac:dyDescent="0.25">
      <c r="A69" s="5" t="s">
        <v>157</v>
      </c>
      <c r="B69" s="5" t="s">
        <v>158</v>
      </c>
      <c r="C69" t="s">
        <v>67</v>
      </c>
      <c r="D69">
        <v>66.59</v>
      </c>
      <c r="E69">
        <v>67.349999999999994</v>
      </c>
    </row>
    <row r="70" spans="1:6" x14ac:dyDescent="0.25">
      <c r="A70" s="5" t="s">
        <v>159</v>
      </c>
      <c r="B70" s="5" t="s">
        <v>160</v>
      </c>
      <c r="C70" t="s">
        <v>67</v>
      </c>
      <c r="D70">
        <v>1444.44</v>
      </c>
      <c r="E70" t="s">
        <v>67</v>
      </c>
    </row>
    <row r="71" spans="1:6" x14ac:dyDescent="0.25">
      <c r="A71" s="5" t="s">
        <v>161</v>
      </c>
      <c r="B71" s="5" t="s">
        <v>162</v>
      </c>
      <c r="C71" t="s">
        <v>67</v>
      </c>
      <c r="D71">
        <v>2369.64</v>
      </c>
      <c r="E71" t="s">
        <v>67</v>
      </c>
    </row>
    <row r="72" spans="1:6" x14ac:dyDescent="0.25">
      <c r="A72" s="5" t="s">
        <v>163</v>
      </c>
      <c r="B72" s="5" t="s">
        <v>164</v>
      </c>
      <c r="C72" t="s">
        <v>67</v>
      </c>
      <c r="D72">
        <v>0.66</v>
      </c>
      <c r="E72" t="s">
        <v>67</v>
      </c>
    </row>
    <row r="73" spans="1:6" x14ac:dyDescent="0.25">
      <c r="A73" s="5" t="s">
        <v>165</v>
      </c>
      <c r="B73" s="5" t="s">
        <v>166</v>
      </c>
      <c r="C73" t="s">
        <v>67</v>
      </c>
      <c r="D73">
        <v>33.409999999999997</v>
      </c>
      <c r="E73">
        <v>32.65</v>
      </c>
    </row>
    <row r="74" spans="1:6" x14ac:dyDescent="0.25">
      <c r="A74" s="5" t="s">
        <v>167</v>
      </c>
      <c r="B74" s="5" t="s">
        <v>168</v>
      </c>
      <c r="C74" t="s">
        <v>67</v>
      </c>
      <c r="D74">
        <v>9.4700000000000006</v>
      </c>
      <c r="E74">
        <v>9.35</v>
      </c>
    </row>
    <row r="75" spans="1:6" x14ac:dyDescent="0.25">
      <c r="A75" s="5" t="s">
        <v>169</v>
      </c>
      <c r="B75" s="5" t="s">
        <v>170</v>
      </c>
      <c r="C75" t="s">
        <v>67</v>
      </c>
      <c r="D75">
        <v>24.99</v>
      </c>
      <c r="E75">
        <v>26.41</v>
      </c>
    </row>
    <row r="76" spans="1:6" x14ac:dyDescent="0.25">
      <c r="A76" s="5" t="s">
        <v>171</v>
      </c>
      <c r="B76" s="5" t="s">
        <v>172</v>
      </c>
      <c r="C76" t="s">
        <v>67</v>
      </c>
      <c r="D76">
        <v>71.8</v>
      </c>
      <c r="E76">
        <v>98.82</v>
      </c>
    </row>
    <row r="77" spans="1:6" x14ac:dyDescent="0.25">
      <c r="A77" s="5" t="s">
        <v>173</v>
      </c>
      <c r="B77" s="5" t="s">
        <v>174</v>
      </c>
      <c r="C77" t="s">
        <v>67</v>
      </c>
      <c r="D77">
        <v>175.95</v>
      </c>
      <c r="E77">
        <v>167.4</v>
      </c>
    </row>
    <row r="78" spans="1:6" x14ac:dyDescent="0.25">
      <c r="A78" s="5" t="s">
        <v>175</v>
      </c>
      <c r="B78" s="5" t="s">
        <v>176</v>
      </c>
      <c r="C78" t="s">
        <v>67</v>
      </c>
      <c r="D78">
        <v>2803.268</v>
      </c>
      <c r="E78" t="s">
        <v>67</v>
      </c>
    </row>
    <row r="79" spans="1:6" x14ac:dyDescent="0.25">
      <c r="A79" s="5" t="s">
        <v>177</v>
      </c>
      <c r="B79" s="5" t="s">
        <v>178</v>
      </c>
      <c r="C79" t="s">
        <v>67</v>
      </c>
      <c r="D79" t="s">
        <v>67</v>
      </c>
      <c r="E79" t="s">
        <v>67</v>
      </c>
    </row>
    <row r="80" spans="1:6" x14ac:dyDescent="0.25">
      <c r="A80" s="5" t="s">
        <v>179</v>
      </c>
      <c r="B80" s="5" t="s">
        <v>180</v>
      </c>
      <c r="C80" t="s">
        <v>67</v>
      </c>
      <c r="D80" t="s">
        <v>67</v>
      </c>
      <c r="E80" t="s">
        <v>67</v>
      </c>
    </row>
    <row r="81" spans="1:5" x14ac:dyDescent="0.25">
      <c r="A81" s="5" t="s">
        <v>181</v>
      </c>
      <c r="B81" s="5" t="s">
        <v>182</v>
      </c>
      <c r="C81" t="s">
        <v>67</v>
      </c>
      <c r="D81" t="s">
        <v>67</v>
      </c>
      <c r="E81" t="s">
        <v>67</v>
      </c>
    </row>
    <row r="82" spans="1:5" x14ac:dyDescent="0.25">
      <c r="A82" s="5" t="s">
        <v>183</v>
      </c>
      <c r="B82" s="5" t="s">
        <v>184</v>
      </c>
      <c r="C82" t="s">
        <v>67</v>
      </c>
      <c r="D82" t="s">
        <v>67</v>
      </c>
      <c r="E82" t="s">
        <v>67</v>
      </c>
    </row>
    <row r="83" spans="1:5" x14ac:dyDescent="0.25">
      <c r="A83" s="5" t="s">
        <v>185</v>
      </c>
      <c r="B83" s="5" t="s">
        <v>186</v>
      </c>
      <c r="C83" t="s">
        <v>67</v>
      </c>
      <c r="D83" t="s">
        <v>67</v>
      </c>
      <c r="E83" t="s">
        <v>67</v>
      </c>
    </row>
    <row r="84" spans="1:5" x14ac:dyDescent="0.25">
      <c r="A84" s="5" t="s">
        <v>187</v>
      </c>
      <c r="B84" s="5" t="s">
        <v>188</v>
      </c>
      <c r="C84" t="s">
        <v>67</v>
      </c>
      <c r="D84">
        <v>10.7</v>
      </c>
      <c r="E84">
        <v>1.75</v>
      </c>
    </row>
    <row r="85" spans="1:5" x14ac:dyDescent="0.25">
      <c r="A85" s="5" t="s">
        <v>189</v>
      </c>
      <c r="B85" s="5" t="s">
        <v>190</v>
      </c>
      <c r="C85" t="s">
        <v>67</v>
      </c>
      <c r="D85" t="s">
        <v>67</v>
      </c>
      <c r="E85" t="s">
        <v>67</v>
      </c>
    </row>
    <row r="86" spans="1:5" x14ac:dyDescent="0.25">
      <c r="A86" s="5" t="s">
        <v>191</v>
      </c>
      <c r="B86" s="5" t="s">
        <v>192</v>
      </c>
      <c r="C86" t="s">
        <v>67</v>
      </c>
      <c r="D86" t="s">
        <v>67</v>
      </c>
      <c r="E86" t="s">
        <v>67</v>
      </c>
    </row>
    <row r="87" spans="1:5" x14ac:dyDescent="0.25">
      <c r="A87" s="5" t="s">
        <v>193</v>
      </c>
      <c r="B87" s="5" t="s">
        <v>194</v>
      </c>
      <c r="C87" t="s">
        <v>67</v>
      </c>
      <c r="D87" t="s">
        <v>67</v>
      </c>
      <c r="E87" t="s">
        <v>67</v>
      </c>
    </row>
    <row r="88" spans="1:5" x14ac:dyDescent="0.25">
      <c r="A88" s="5" t="s">
        <v>195</v>
      </c>
      <c r="B88" s="5" t="s">
        <v>196</v>
      </c>
      <c r="C88" t="s">
        <v>67</v>
      </c>
      <c r="D88" t="s">
        <v>67</v>
      </c>
      <c r="E88" t="s">
        <v>67</v>
      </c>
    </row>
    <row r="89" spans="1:5" x14ac:dyDescent="0.25">
      <c r="A89" s="5" t="s">
        <v>197</v>
      </c>
      <c r="B89" s="5" t="s">
        <v>198</v>
      </c>
      <c r="C89">
        <v>9.31</v>
      </c>
      <c r="D89">
        <v>7.58</v>
      </c>
      <c r="E89">
        <v>1.99</v>
      </c>
    </row>
    <row r="90" spans="1:5" x14ac:dyDescent="0.25">
      <c r="A90" s="5" t="s">
        <v>199</v>
      </c>
      <c r="B90" s="5" t="s">
        <v>200</v>
      </c>
      <c r="C90">
        <v>6.29</v>
      </c>
      <c r="D90" t="s">
        <v>67</v>
      </c>
      <c r="E90" t="s">
        <v>67</v>
      </c>
    </row>
    <row r="91" spans="1:5" x14ac:dyDescent="0.25">
      <c r="A91" s="5" t="s">
        <v>201</v>
      </c>
      <c r="B91" s="5" t="s">
        <v>202</v>
      </c>
      <c r="C91" t="s">
        <v>67</v>
      </c>
      <c r="D91" t="s">
        <v>67</v>
      </c>
      <c r="E91" t="s">
        <v>67</v>
      </c>
    </row>
    <row r="92" spans="1:5" x14ac:dyDescent="0.25">
      <c r="A92" s="5" t="s">
        <v>203</v>
      </c>
      <c r="B92" s="5" t="s">
        <v>204</v>
      </c>
      <c r="C92" t="s">
        <v>67</v>
      </c>
      <c r="D92" t="s">
        <v>67</v>
      </c>
      <c r="E92" t="s">
        <v>67</v>
      </c>
    </row>
    <row r="93" spans="1:5" x14ac:dyDescent="0.25">
      <c r="A93" s="5" t="s">
        <v>205</v>
      </c>
      <c r="B93" s="5" t="s">
        <v>206</v>
      </c>
      <c r="C93" t="s">
        <v>67</v>
      </c>
      <c r="D93" t="s">
        <v>67</v>
      </c>
      <c r="E93" t="s">
        <v>67</v>
      </c>
    </row>
    <row r="94" spans="1:5" x14ac:dyDescent="0.25">
      <c r="A94" s="5" t="s">
        <v>207</v>
      </c>
      <c r="B94" s="5" t="s">
        <v>208</v>
      </c>
      <c r="C94" t="s">
        <v>67</v>
      </c>
      <c r="D94" t="s">
        <v>67</v>
      </c>
      <c r="E94" t="s">
        <v>67</v>
      </c>
    </row>
    <row r="95" spans="1:5" x14ac:dyDescent="0.25">
      <c r="A95" s="5" t="s">
        <v>209</v>
      </c>
      <c r="B95" s="5" t="s">
        <v>210</v>
      </c>
      <c r="C95" t="s">
        <v>67</v>
      </c>
      <c r="D95" t="s">
        <v>67</v>
      </c>
      <c r="E95" t="s">
        <v>67</v>
      </c>
    </row>
    <row r="96" spans="1:5" x14ac:dyDescent="0.25">
      <c r="A96" s="5" t="s">
        <v>211</v>
      </c>
      <c r="B96" s="5" t="s">
        <v>212</v>
      </c>
      <c r="C96" t="s">
        <v>67</v>
      </c>
      <c r="D96" t="s">
        <v>67</v>
      </c>
      <c r="E96" t="s">
        <v>67</v>
      </c>
    </row>
    <row r="97" spans="1:6" x14ac:dyDescent="0.25">
      <c r="A97" s="5" t="s">
        <v>213</v>
      </c>
      <c r="B97" s="5" t="s">
        <v>214</v>
      </c>
      <c r="C97" t="s">
        <v>67</v>
      </c>
      <c r="D97">
        <v>1800</v>
      </c>
      <c r="E97">
        <v>1554</v>
      </c>
      <c r="F97">
        <v>1623</v>
      </c>
    </row>
  </sheetData>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W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20" customWidth="1"/>
    <col min="13" max="13" width="10" customWidth="1"/>
    <col min="14" max="14" width="22" customWidth="1"/>
    <col min="15" max="16" width="10" customWidth="1"/>
    <col min="17" max="17" width="22" customWidth="1"/>
    <col min="18" max="18" width="10" customWidth="1"/>
    <col min="19" max="19" width="21" customWidth="1"/>
    <col min="20" max="22" width="10" customWidth="1"/>
    <col min="23" max="23" width="8" customWidth="1"/>
  </cols>
  <sheetData>
    <row r="1" spans="1:23" ht="18.75" customHeight="1" x14ac:dyDescent="0.3">
      <c r="A1" s="1" t="s">
        <v>2443</v>
      </c>
      <c r="B1" s="2" t="s">
        <v>2444</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2445</v>
      </c>
      <c r="C4" s="5" t="s">
        <v>9</v>
      </c>
      <c r="D4" s="5"/>
      <c r="E4" t="s">
        <v>2446</v>
      </c>
      <c r="G4" t="s">
        <v>678</v>
      </c>
      <c r="H4" t="s">
        <v>12</v>
      </c>
      <c r="J4" t="s">
        <v>2447</v>
      </c>
      <c r="L4" t="s">
        <v>2448</v>
      </c>
    </row>
    <row r="5" spans="1:23" x14ac:dyDescent="0.25">
      <c r="A5" s="5" t="s">
        <v>15</v>
      </c>
      <c r="B5" t="s">
        <v>2449</v>
      </c>
      <c r="C5" s="5" t="s">
        <v>17</v>
      </c>
      <c r="D5" s="5"/>
      <c r="E5" t="s">
        <v>2450</v>
      </c>
      <c r="G5" t="s">
        <v>449</v>
      </c>
      <c r="H5" t="s">
        <v>20</v>
      </c>
      <c r="J5" t="s">
        <v>21</v>
      </c>
      <c r="L5" t="s">
        <v>2451</v>
      </c>
    </row>
    <row r="6" spans="1:23" x14ac:dyDescent="0.25">
      <c r="A6" s="5" t="s">
        <v>23</v>
      </c>
      <c r="B6" t="s">
        <v>2452</v>
      </c>
      <c r="C6" s="5" t="s">
        <v>25</v>
      </c>
      <c r="D6" s="5"/>
      <c r="E6" t="s">
        <v>2453</v>
      </c>
      <c r="G6" t="s">
        <v>1081</v>
      </c>
      <c r="H6" t="s">
        <v>28</v>
      </c>
    </row>
    <row r="7" spans="1:23" x14ac:dyDescent="0.25">
      <c r="A7" s="5" t="s">
        <v>29</v>
      </c>
      <c r="B7" t="s">
        <v>1001</v>
      </c>
      <c r="C7" s="5" t="s">
        <v>37</v>
      </c>
      <c r="D7" s="5"/>
      <c r="E7" t="s">
        <v>2454</v>
      </c>
      <c r="G7" t="s">
        <v>604</v>
      </c>
      <c r="H7" t="s">
        <v>34</v>
      </c>
    </row>
    <row r="8" spans="1:23" x14ac:dyDescent="0.25">
      <c r="A8" s="5" t="s">
        <v>35</v>
      </c>
      <c r="B8" t="s">
        <v>36</v>
      </c>
      <c r="C8" s="5" t="s">
        <v>43</v>
      </c>
      <c r="D8" s="5"/>
      <c r="E8" t="s">
        <v>2455</v>
      </c>
      <c r="G8" t="s">
        <v>321</v>
      </c>
      <c r="H8" t="s">
        <v>40</v>
      </c>
    </row>
    <row r="9" spans="1:23" x14ac:dyDescent="0.25">
      <c r="A9" s="5" t="s">
        <v>41</v>
      </c>
      <c r="B9" t="s">
        <v>42</v>
      </c>
      <c r="C9" s="5" t="s">
        <v>47</v>
      </c>
      <c r="D9" s="5"/>
      <c r="E9" t="s">
        <v>2456</v>
      </c>
    </row>
    <row r="10" spans="1:23" x14ac:dyDescent="0.25">
      <c r="A10" s="5" t="s">
        <v>45</v>
      </c>
      <c r="B10" t="s">
        <v>1325</v>
      </c>
      <c r="C10" s="5"/>
      <c r="D10" s="5"/>
    </row>
    <row r="11" spans="1:23" x14ac:dyDescent="0.25">
      <c r="A11" s="5" t="s">
        <v>49</v>
      </c>
      <c r="B11" t="s">
        <v>719</v>
      </c>
    </row>
    <row r="12" spans="1:23" x14ac:dyDescent="0.25">
      <c r="A12" s="5" t="s">
        <v>51</v>
      </c>
      <c r="B12" t="s">
        <v>52</v>
      </c>
    </row>
    <row r="13" spans="1:23" x14ac:dyDescent="0.25">
      <c r="A13" s="5" t="s">
        <v>53</v>
      </c>
      <c r="B13" t="s">
        <v>2457</v>
      </c>
    </row>
    <row r="14" spans="1:23" x14ac:dyDescent="0.25">
      <c r="A14" s="5" t="s">
        <v>55</v>
      </c>
      <c r="B14" t="s">
        <v>2458</v>
      </c>
    </row>
    <row r="15" spans="1:23" x14ac:dyDescent="0.25">
      <c r="A15" s="5" t="s">
        <v>57</v>
      </c>
      <c r="B15" t="s">
        <v>2459</v>
      </c>
    </row>
    <row r="16" spans="1:23" x14ac:dyDescent="0.25">
      <c r="A16" s="5" t="s">
        <v>59</v>
      </c>
      <c r="B16" t="s">
        <v>2460</v>
      </c>
    </row>
    <row r="17" spans="1:23" x14ac:dyDescent="0.25">
      <c r="A17" s="5" t="s">
        <v>61</v>
      </c>
      <c r="B17" t="s">
        <v>2461</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1219</v>
      </c>
      <c r="D20">
        <v>1226</v>
      </c>
      <c r="E20">
        <v>1218</v>
      </c>
      <c r="F20">
        <v>1167</v>
      </c>
      <c r="G20">
        <v>1025</v>
      </c>
      <c r="H20">
        <v>1100</v>
      </c>
      <c r="I20">
        <v>1100</v>
      </c>
      <c r="J20">
        <v>1294</v>
      </c>
      <c r="K20">
        <v>1167</v>
      </c>
      <c r="L20">
        <v>1179</v>
      </c>
      <c r="M20">
        <v>1050</v>
      </c>
      <c r="N20">
        <v>1532</v>
      </c>
      <c r="O20">
        <v>1704</v>
      </c>
      <c r="P20">
        <v>1742</v>
      </c>
      <c r="Q20">
        <v>1621</v>
      </c>
      <c r="R20">
        <v>1423</v>
      </c>
      <c r="S20">
        <v>1232</v>
      </c>
      <c r="T20">
        <v>1354</v>
      </c>
      <c r="U20">
        <v>1290</v>
      </c>
      <c r="V20">
        <v>1087</v>
      </c>
      <c r="W20">
        <v>949.8</v>
      </c>
    </row>
    <row r="21" spans="1:23" x14ac:dyDescent="0.25">
      <c r="A21" s="5" t="s">
        <v>68</v>
      </c>
      <c r="B21" s="5" t="s">
        <v>69</v>
      </c>
      <c r="C21">
        <v>56</v>
      </c>
      <c r="D21">
        <v>87.4</v>
      </c>
      <c r="E21">
        <v>80.7</v>
      </c>
      <c r="F21">
        <v>86.9</v>
      </c>
      <c r="G21">
        <v>36.299999999999997</v>
      </c>
      <c r="H21">
        <v>14.1</v>
      </c>
      <c r="I21">
        <v>-130.69999999999999</v>
      </c>
      <c r="J21">
        <v>16</v>
      </c>
      <c r="K21">
        <v>9.9</v>
      </c>
      <c r="L21">
        <v>22.2</v>
      </c>
      <c r="M21">
        <v>8.6999999999999993</v>
      </c>
      <c r="N21">
        <v>-79.900000000000006</v>
      </c>
      <c r="O21">
        <v>65.7</v>
      </c>
      <c r="P21">
        <v>46.2</v>
      </c>
      <c r="Q21">
        <v>33.299999999999997</v>
      </c>
      <c r="R21">
        <v>20.3</v>
      </c>
      <c r="S21">
        <v>-47</v>
      </c>
      <c r="T21">
        <v>46.6</v>
      </c>
      <c r="U21">
        <v>69.7</v>
      </c>
      <c r="V21">
        <v>51.3</v>
      </c>
      <c r="W21">
        <v>45.4</v>
      </c>
    </row>
    <row r="22" spans="1:23" x14ac:dyDescent="0.25">
      <c r="A22" s="5" t="s">
        <v>70</v>
      </c>
      <c r="B22" s="5" t="s">
        <v>71</v>
      </c>
      <c r="C22">
        <v>-6.2</v>
      </c>
      <c r="D22">
        <v>-3.5</v>
      </c>
      <c r="E22">
        <v>-2.2000000000000002</v>
      </c>
      <c r="F22">
        <v>-5.9</v>
      </c>
      <c r="G22">
        <v>-6.6</v>
      </c>
      <c r="H22">
        <v>-8.6</v>
      </c>
      <c r="I22">
        <v>-7.4</v>
      </c>
      <c r="J22">
        <v>-9.9</v>
      </c>
      <c r="K22">
        <v>-6.6</v>
      </c>
      <c r="L22">
        <v>-6.9</v>
      </c>
      <c r="M22">
        <v>-6</v>
      </c>
      <c r="N22">
        <v>-7.2</v>
      </c>
      <c r="O22">
        <v>-2.5</v>
      </c>
      <c r="P22">
        <v>1.2</v>
      </c>
      <c r="Q22">
        <v>-7.5</v>
      </c>
      <c r="R22">
        <v>-4.4000000000000004</v>
      </c>
      <c r="S22">
        <v>-2.6</v>
      </c>
      <c r="T22">
        <v>-3.4</v>
      </c>
      <c r="U22">
        <v>6.9</v>
      </c>
      <c r="V22">
        <v>7.7</v>
      </c>
      <c r="W22">
        <v>4.4000000000000004</v>
      </c>
    </row>
    <row r="23" spans="1:23" x14ac:dyDescent="0.25">
      <c r="A23" s="5" t="s">
        <v>72</v>
      </c>
      <c r="B23" s="5" t="s">
        <v>73</v>
      </c>
      <c r="C23">
        <v>49.8</v>
      </c>
      <c r="D23">
        <v>83.9</v>
      </c>
      <c r="E23">
        <v>78.5</v>
      </c>
      <c r="F23">
        <v>81</v>
      </c>
      <c r="G23">
        <v>29.7</v>
      </c>
      <c r="H23">
        <v>5.5</v>
      </c>
      <c r="I23">
        <v>-138.1</v>
      </c>
      <c r="J23">
        <v>6.1</v>
      </c>
      <c r="K23">
        <v>3.3</v>
      </c>
      <c r="L23">
        <v>15.3</v>
      </c>
      <c r="M23">
        <v>2.7</v>
      </c>
      <c r="N23">
        <v>-87.1</v>
      </c>
      <c r="O23">
        <v>63.2</v>
      </c>
      <c r="P23">
        <v>47.4</v>
      </c>
      <c r="Q23">
        <v>25.8</v>
      </c>
      <c r="R23">
        <v>15.9</v>
      </c>
      <c r="S23">
        <v>-49.6</v>
      </c>
      <c r="T23">
        <v>43.2</v>
      </c>
      <c r="U23">
        <v>76.599999999999994</v>
      </c>
      <c r="V23">
        <v>59</v>
      </c>
      <c r="W23">
        <v>49.8</v>
      </c>
    </row>
    <row r="24" spans="1:23" x14ac:dyDescent="0.25">
      <c r="A24" s="5" t="s">
        <v>74</v>
      </c>
      <c r="B24" s="5" t="s">
        <v>75</v>
      </c>
      <c r="C24">
        <v>11.4</v>
      </c>
      <c r="D24">
        <v>19.899999999999999</v>
      </c>
      <c r="E24">
        <v>-2.6</v>
      </c>
      <c r="F24">
        <v>-1.2</v>
      </c>
      <c r="G24">
        <v>2.8</v>
      </c>
      <c r="H24">
        <v>5.2</v>
      </c>
      <c r="I24">
        <v>15.6</v>
      </c>
      <c r="J24">
        <v>3.8</v>
      </c>
      <c r="K24">
        <v>2.9</v>
      </c>
      <c r="L24">
        <v>2.8</v>
      </c>
      <c r="M24">
        <v>-3.9</v>
      </c>
      <c r="N24">
        <v>13.9</v>
      </c>
      <c r="O24">
        <v>14.2</v>
      </c>
      <c r="P24">
        <v>13.1</v>
      </c>
      <c r="Q24">
        <v>7.2</v>
      </c>
      <c r="R24">
        <v>4</v>
      </c>
      <c r="S24">
        <v>-19.600000000000001</v>
      </c>
      <c r="T24">
        <v>15.1</v>
      </c>
      <c r="U24">
        <v>0.9</v>
      </c>
      <c r="V24">
        <v>4.5</v>
      </c>
      <c r="W24">
        <v>-1.9</v>
      </c>
    </row>
    <row r="25" spans="1:23" x14ac:dyDescent="0.25">
      <c r="A25" s="5" t="s">
        <v>76</v>
      </c>
      <c r="B25" s="5" t="s">
        <v>77</v>
      </c>
      <c r="C25">
        <v>38.4</v>
      </c>
      <c r="D25">
        <v>64</v>
      </c>
      <c r="E25">
        <v>81.099999999999994</v>
      </c>
      <c r="F25">
        <v>82.2</v>
      </c>
      <c r="G25">
        <v>26.9</v>
      </c>
      <c r="H25">
        <v>0.3</v>
      </c>
      <c r="I25">
        <v>-153.69999999999999</v>
      </c>
      <c r="J25">
        <v>2.2999999999999998</v>
      </c>
      <c r="K25">
        <v>0.4</v>
      </c>
      <c r="L25">
        <v>12.5</v>
      </c>
      <c r="M25">
        <v>6.6</v>
      </c>
      <c r="N25">
        <v>-101</v>
      </c>
      <c r="O25">
        <v>49</v>
      </c>
      <c r="P25">
        <v>34.299999999999997</v>
      </c>
      <c r="Q25">
        <v>18.600000000000001</v>
      </c>
      <c r="R25">
        <v>11.9</v>
      </c>
      <c r="S25">
        <v>-30</v>
      </c>
      <c r="T25">
        <v>28.1</v>
      </c>
      <c r="U25">
        <v>74.900000000000006</v>
      </c>
      <c r="V25">
        <v>52.6</v>
      </c>
      <c r="W25">
        <v>51.1</v>
      </c>
    </row>
    <row r="26" spans="1:23" x14ac:dyDescent="0.25">
      <c r="A26" s="5" t="s">
        <v>78</v>
      </c>
      <c r="B26" s="5" t="s">
        <v>79</v>
      </c>
      <c r="C26" t="s">
        <v>67</v>
      </c>
      <c r="D26" t="s">
        <v>67</v>
      </c>
      <c r="E26" t="s">
        <v>67</v>
      </c>
      <c r="F26">
        <v>0.1</v>
      </c>
      <c r="G26">
        <v>-0.1</v>
      </c>
      <c r="H26">
        <v>0.2</v>
      </c>
      <c r="I26" t="s">
        <v>67</v>
      </c>
      <c r="J26" t="s">
        <v>67</v>
      </c>
      <c r="K26" t="s">
        <v>67</v>
      </c>
      <c r="L26" t="s">
        <v>67</v>
      </c>
      <c r="M26" t="s">
        <v>67</v>
      </c>
      <c r="N26" t="s">
        <v>67</v>
      </c>
      <c r="O26" t="s">
        <v>67</v>
      </c>
      <c r="P26" t="s">
        <v>67</v>
      </c>
      <c r="Q26" t="s">
        <v>67</v>
      </c>
      <c r="R26" t="s">
        <v>67</v>
      </c>
      <c r="S26" t="s">
        <v>67</v>
      </c>
      <c r="T26" t="s">
        <v>67</v>
      </c>
      <c r="U26" t="s">
        <v>67</v>
      </c>
      <c r="V26" t="s">
        <v>67</v>
      </c>
      <c r="W26" t="s">
        <v>67</v>
      </c>
    </row>
    <row r="27" spans="1:23" x14ac:dyDescent="0.25">
      <c r="A27" s="5" t="s">
        <v>80</v>
      </c>
      <c r="B27" s="5" t="s">
        <v>81</v>
      </c>
      <c r="C27">
        <v>38.4</v>
      </c>
      <c r="D27">
        <v>64</v>
      </c>
      <c r="E27">
        <v>81.099999999999994</v>
      </c>
      <c r="F27">
        <v>82.3</v>
      </c>
      <c r="G27">
        <v>26.8</v>
      </c>
      <c r="H27">
        <v>0.5</v>
      </c>
      <c r="I27">
        <v>-153.69999999999999</v>
      </c>
      <c r="J27">
        <v>2.2999999999999998</v>
      </c>
      <c r="K27">
        <v>0.4</v>
      </c>
      <c r="L27">
        <v>12.5</v>
      </c>
      <c r="M27">
        <v>6.6</v>
      </c>
      <c r="N27">
        <v>-101</v>
      </c>
      <c r="O27">
        <v>49</v>
      </c>
      <c r="P27">
        <v>34.299999999999997</v>
      </c>
      <c r="Q27">
        <v>18.600000000000001</v>
      </c>
      <c r="R27">
        <v>11.9</v>
      </c>
      <c r="S27">
        <v>-30</v>
      </c>
      <c r="T27">
        <v>28.1</v>
      </c>
      <c r="U27">
        <v>74.900000000000006</v>
      </c>
      <c r="V27">
        <v>52.6</v>
      </c>
      <c r="W27">
        <v>51.1</v>
      </c>
    </row>
    <row r="28" spans="1:23" x14ac:dyDescent="0.25">
      <c r="A28" s="5" t="s">
        <v>82</v>
      </c>
      <c r="B28" s="5" t="s">
        <v>83</v>
      </c>
      <c r="C28">
        <v>852.3</v>
      </c>
      <c r="D28">
        <v>778.5</v>
      </c>
      <c r="E28">
        <v>774.8</v>
      </c>
      <c r="F28">
        <v>765.1</v>
      </c>
      <c r="G28">
        <v>705.8</v>
      </c>
      <c r="H28">
        <v>735.9</v>
      </c>
      <c r="I28">
        <v>825.9</v>
      </c>
      <c r="J28">
        <v>874.3</v>
      </c>
      <c r="K28">
        <v>877.9</v>
      </c>
      <c r="L28">
        <v>830.6</v>
      </c>
      <c r="M28">
        <v>744.5</v>
      </c>
      <c r="N28">
        <v>876.1</v>
      </c>
      <c r="O28">
        <v>1016</v>
      </c>
      <c r="P28">
        <v>1007</v>
      </c>
      <c r="Q28">
        <v>1029</v>
      </c>
      <c r="R28">
        <v>987.7</v>
      </c>
      <c r="S28">
        <v>956.9</v>
      </c>
      <c r="T28">
        <v>902.7</v>
      </c>
      <c r="U28">
        <v>688</v>
      </c>
      <c r="V28">
        <v>574.20000000000005</v>
      </c>
      <c r="W28">
        <v>532.4</v>
      </c>
    </row>
    <row r="29" spans="1:23" x14ac:dyDescent="0.25">
      <c r="A29" s="5" t="s">
        <v>84</v>
      </c>
      <c r="B29" s="5" t="s">
        <v>85</v>
      </c>
      <c r="C29">
        <v>490.8</v>
      </c>
      <c r="D29">
        <v>399.8</v>
      </c>
      <c r="E29">
        <v>389.1</v>
      </c>
      <c r="F29">
        <v>320.39999999999998</v>
      </c>
      <c r="G29">
        <v>271.10000000000002</v>
      </c>
      <c r="H29">
        <v>278.8</v>
      </c>
      <c r="I29">
        <v>272.10000000000002</v>
      </c>
      <c r="J29">
        <v>259.60000000000002</v>
      </c>
      <c r="K29">
        <v>297.3</v>
      </c>
      <c r="L29">
        <v>297</v>
      </c>
      <c r="M29">
        <v>284.2</v>
      </c>
      <c r="N29">
        <v>279.10000000000002</v>
      </c>
      <c r="O29">
        <v>316</v>
      </c>
      <c r="P29">
        <v>321.3</v>
      </c>
      <c r="Q29">
        <v>291.2</v>
      </c>
      <c r="R29">
        <v>298.60000000000002</v>
      </c>
      <c r="S29">
        <v>282.3</v>
      </c>
      <c r="T29">
        <v>298.5</v>
      </c>
      <c r="U29">
        <v>239</v>
      </c>
      <c r="V29">
        <v>172.9</v>
      </c>
      <c r="W29">
        <v>149.5</v>
      </c>
    </row>
    <row r="30" spans="1:23" x14ac:dyDescent="0.25">
      <c r="A30" s="5" t="s">
        <v>86</v>
      </c>
      <c r="B30" s="5" t="s">
        <v>87</v>
      </c>
      <c r="C30">
        <v>1343</v>
      </c>
      <c r="D30">
        <v>1178</v>
      </c>
      <c r="E30">
        <v>1164</v>
      </c>
      <c r="F30">
        <v>1086</v>
      </c>
      <c r="G30">
        <v>976.9</v>
      </c>
      <c r="H30">
        <v>1015</v>
      </c>
      <c r="I30">
        <v>1098</v>
      </c>
      <c r="J30">
        <v>1178</v>
      </c>
      <c r="K30">
        <v>1223</v>
      </c>
      <c r="L30">
        <v>1164</v>
      </c>
      <c r="M30">
        <v>1060</v>
      </c>
      <c r="N30">
        <v>1181</v>
      </c>
      <c r="O30">
        <v>1367</v>
      </c>
      <c r="P30">
        <v>1394</v>
      </c>
      <c r="Q30">
        <v>1396</v>
      </c>
      <c r="R30">
        <v>1348</v>
      </c>
      <c r="S30">
        <v>1299</v>
      </c>
      <c r="T30">
        <v>1241</v>
      </c>
      <c r="U30">
        <v>931.9</v>
      </c>
      <c r="V30">
        <v>751.2</v>
      </c>
      <c r="W30">
        <v>685.1</v>
      </c>
    </row>
    <row r="31" spans="1:23" x14ac:dyDescent="0.25">
      <c r="A31" s="5" t="s">
        <v>88</v>
      </c>
      <c r="B31" s="5" t="s">
        <v>89</v>
      </c>
      <c r="C31">
        <v>601.79999999999995</v>
      </c>
      <c r="D31">
        <v>510.2</v>
      </c>
      <c r="E31">
        <v>478.4</v>
      </c>
      <c r="F31">
        <v>479.6</v>
      </c>
      <c r="G31">
        <v>472.7</v>
      </c>
      <c r="H31">
        <v>505.2</v>
      </c>
      <c r="I31">
        <v>548.70000000000005</v>
      </c>
      <c r="J31">
        <v>493.8</v>
      </c>
      <c r="K31">
        <v>535</v>
      </c>
      <c r="L31">
        <v>489.1</v>
      </c>
      <c r="M31">
        <v>439.2</v>
      </c>
      <c r="N31">
        <v>524</v>
      </c>
      <c r="O31">
        <v>601.4</v>
      </c>
      <c r="P31">
        <v>654.70000000000005</v>
      </c>
      <c r="Q31" t="s">
        <v>67</v>
      </c>
      <c r="R31" t="s">
        <v>67</v>
      </c>
      <c r="S31" t="s">
        <v>67</v>
      </c>
      <c r="T31" t="s">
        <v>67</v>
      </c>
      <c r="U31" t="s">
        <v>67</v>
      </c>
      <c r="V31" t="s">
        <v>67</v>
      </c>
      <c r="W31" t="s">
        <v>67</v>
      </c>
    </row>
    <row r="32" spans="1:23" x14ac:dyDescent="0.25">
      <c r="A32" s="5" t="s">
        <v>90</v>
      </c>
      <c r="B32" s="5" t="s">
        <v>91</v>
      </c>
      <c r="C32">
        <v>280.89999999999998</v>
      </c>
      <c r="D32">
        <v>214.7</v>
      </c>
      <c r="E32">
        <v>261.5</v>
      </c>
      <c r="F32">
        <v>268.10000000000002</v>
      </c>
      <c r="G32">
        <v>245.8</v>
      </c>
      <c r="H32">
        <v>282.3</v>
      </c>
      <c r="I32">
        <v>271.39999999999998</v>
      </c>
      <c r="J32">
        <v>210.9</v>
      </c>
      <c r="K32">
        <v>221.2</v>
      </c>
      <c r="L32">
        <v>214</v>
      </c>
      <c r="M32">
        <v>201.4</v>
      </c>
      <c r="N32">
        <v>246.3</v>
      </c>
      <c r="O32">
        <v>250.1</v>
      </c>
      <c r="P32">
        <v>263.2</v>
      </c>
      <c r="Q32" t="s">
        <v>67</v>
      </c>
      <c r="R32" t="s">
        <v>67</v>
      </c>
      <c r="S32" t="s">
        <v>67</v>
      </c>
      <c r="T32" t="s">
        <v>67</v>
      </c>
      <c r="U32" t="s">
        <v>67</v>
      </c>
      <c r="V32" t="s">
        <v>67</v>
      </c>
      <c r="W32" t="s">
        <v>67</v>
      </c>
    </row>
    <row r="33" spans="1:23" x14ac:dyDescent="0.25">
      <c r="A33" s="5" t="s">
        <v>92</v>
      </c>
      <c r="B33" s="5" t="s">
        <v>93</v>
      </c>
      <c r="C33">
        <v>882.7</v>
      </c>
      <c r="D33">
        <v>724.9</v>
      </c>
      <c r="E33">
        <v>739.9</v>
      </c>
      <c r="F33">
        <v>747.7</v>
      </c>
      <c r="G33">
        <v>718.5</v>
      </c>
      <c r="H33">
        <v>787.5</v>
      </c>
      <c r="I33">
        <v>820.1</v>
      </c>
      <c r="J33">
        <v>704.7</v>
      </c>
      <c r="K33">
        <v>756.2</v>
      </c>
      <c r="L33">
        <v>703.1</v>
      </c>
      <c r="M33">
        <v>640.6</v>
      </c>
      <c r="N33">
        <v>770.3</v>
      </c>
      <c r="O33">
        <v>851.5</v>
      </c>
      <c r="P33">
        <v>917.9</v>
      </c>
      <c r="Q33">
        <v>946.8</v>
      </c>
      <c r="R33">
        <v>899</v>
      </c>
      <c r="S33">
        <v>855.7</v>
      </c>
      <c r="T33">
        <v>765</v>
      </c>
      <c r="U33">
        <v>532.5</v>
      </c>
      <c r="V33">
        <v>416.4</v>
      </c>
      <c r="W33">
        <v>394.8</v>
      </c>
    </row>
    <row r="34" spans="1:23" x14ac:dyDescent="0.25">
      <c r="A34" s="5" t="s">
        <v>78</v>
      </c>
      <c r="B34" s="5" t="s">
        <v>79</v>
      </c>
      <c r="C34">
        <v>1.2</v>
      </c>
      <c r="D34">
        <v>0.9</v>
      </c>
      <c r="E34" t="s">
        <v>67</v>
      </c>
      <c r="F34">
        <v>0.5</v>
      </c>
      <c r="G34">
        <v>0.6</v>
      </c>
      <c r="H34">
        <v>0.5</v>
      </c>
      <c r="I34">
        <v>0.8</v>
      </c>
      <c r="J34" t="s">
        <v>67</v>
      </c>
      <c r="K34" t="s">
        <v>67</v>
      </c>
      <c r="L34" t="s">
        <v>67</v>
      </c>
      <c r="M34" t="s">
        <v>67</v>
      </c>
      <c r="N34" t="s">
        <v>67</v>
      </c>
      <c r="O34" t="s">
        <v>67</v>
      </c>
      <c r="P34" t="s">
        <v>67</v>
      </c>
      <c r="Q34" t="s">
        <v>67</v>
      </c>
      <c r="R34" t="s">
        <v>67</v>
      </c>
      <c r="S34" t="s">
        <v>67</v>
      </c>
      <c r="T34" t="s">
        <v>67</v>
      </c>
      <c r="U34">
        <v>0.2</v>
      </c>
      <c r="V34">
        <v>0.2</v>
      </c>
      <c r="W34">
        <v>0.8</v>
      </c>
    </row>
    <row r="35" spans="1:23" x14ac:dyDescent="0.25">
      <c r="A35" s="5" t="s">
        <v>94</v>
      </c>
      <c r="B35" s="5" t="s">
        <v>95</v>
      </c>
      <c r="C35">
        <v>459.2</v>
      </c>
      <c r="D35">
        <v>452.5</v>
      </c>
      <c r="E35">
        <v>424</v>
      </c>
      <c r="F35">
        <v>337.3</v>
      </c>
      <c r="G35">
        <v>257.8</v>
      </c>
      <c r="H35">
        <v>226.7</v>
      </c>
      <c r="I35">
        <v>277.10000000000002</v>
      </c>
      <c r="J35">
        <v>473.1</v>
      </c>
      <c r="K35">
        <v>466.6</v>
      </c>
      <c r="L35">
        <v>461.3</v>
      </c>
      <c r="M35">
        <v>419.8</v>
      </c>
      <c r="N35">
        <v>411.1</v>
      </c>
      <c r="O35">
        <v>515.1</v>
      </c>
      <c r="P35">
        <v>476.3</v>
      </c>
      <c r="Q35">
        <v>449.4</v>
      </c>
      <c r="R35">
        <v>448.9</v>
      </c>
      <c r="S35">
        <v>443.7</v>
      </c>
      <c r="T35">
        <v>475.6</v>
      </c>
      <c r="U35">
        <v>399.2</v>
      </c>
      <c r="V35">
        <v>334.6</v>
      </c>
      <c r="W35">
        <v>289.5</v>
      </c>
    </row>
    <row r="36" spans="1:23" x14ac:dyDescent="0.25">
      <c r="A36" s="5" t="s">
        <v>96</v>
      </c>
      <c r="B36" s="5" t="s">
        <v>97</v>
      </c>
      <c r="C36">
        <v>1343</v>
      </c>
      <c r="D36">
        <v>1178</v>
      </c>
      <c r="E36">
        <v>1164</v>
      </c>
      <c r="F36">
        <v>1086</v>
      </c>
      <c r="G36">
        <v>976.9</v>
      </c>
      <c r="H36">
        <v>1015</v>
      </c>
      <c r="I36">
        <v>1098</v>
      </c>
      <c r="J36">
        <v>1178</v>
      </c>
      <c r="K36">
        <v>1223</v>
      </c>
      <c r="L36">
        <v>1164</v>
      </c>
      <c r="M36">
        <v>1060</v>
      </c>
      <c r="N36">
        <v>1181</v>
      </c>
      <c r="O36">
        <v>1367</v>
      </c>
      <c r="P36">
        <v>1394</v>
      </c>
      <c r="Q36">
        <v>1396</v>
      </c>
      <c r="R36">
        <v>1348</v>
      </c>
      <c r="S36">
        <v>1299</v>
      </c>
      <c r="T36">
        <v>1241</v>
      </c>
      <c r="U36">
        <v>931.9</v>
      </c>
      <c r="V36">
        <v>751.2</v>
      </c>
      <c r="W36">
        <v>685.1</v>
      </c>
    </row>
    <row r="37" spans="1:23" x14ac:dyDescent="0.25">
      <c r="A37" s="5" t="s">
        <v>98</v>
      </c>
      <c r="B37" s="5" t="s">
        <v>99</v>
      </c>
      <c r="C37">
        <v>16.52</v>
      </c>
      <c r="D37">
        <v>16.52</v>
      </c>
      <c r="E37">
        <v>16.52</v>
      </c>
      <c r="F37">
        <v>16.52</v>
      </c>
      <c r="G37">
        <v>16.52</v>
      </c>
      <c r="H37">
        <v>16.52</v>
      </c>
      <c r="I37">
        <v>16.52</v>
      </c>
      <c r="J37">
        <v>16.489999999999998</v>
      </c>
      <c r="K37">
        <v>16.489999999999998</v>
      </c>
      <c r="L37">
        <v>16.399999999999999</v>
      </c>
      <c r="M37">
        <v>16.399999999999999</v>
      </c>
      <c r="N37">
        <v>16.399999999999999</v>
      </c>
      <c r="O37">
        <v>16.3</v>
      </c>
      <c r="P37">
        <v>16.3</v>
      </c>
      <c r="Q37">
        <v>16.3</v>
      </c>
      <c r="R37">
        <v>16.2</v>
      </c>
      <c r="S37">
        <v>16.2</v>
      </c>
      <c r="T37">
        <v>16</v>
      </c>
      <c r="U37">
        <v>16</v>
      </c>
      <c r="V37">
        <v>16</v>
      </c>
      <c r="W37" t="s">
        <v>67</v>
      </c>
    </row>
    <row r="38" spans="1:23" x14ac:dyDescent="0.25">
      <c r="A38" s="5" t="s">
        <v>98</v>
      </c>
      <c r="B38" s="5" t="s">
        <v>99</v>
      </c>
      <c r="C38">
        <v>16.52</v>
      </c>
      <c r="D38">
        <v>16.52</v>
      </c>
      <c r="E38">
        <v>16.52</v>
      </c>
      <c r="F38">
        <v>16.52</v>
      </c>
      <c r="G38">
        <v>16.52</v>
      </c>
      <c r="H38">
        <v>16.52</v>
      </c>
      <c r="I38">
        <v>16.52</v>
      </c>
      <c r="J38">
        <v>16.489999999999998</v>
      </c>
      <c r="K38">
        <v>16.489999999999998</v>
      </c>
      <c r="L38">
        <v>16.399999999999999</v>
      </c>
      <c r="M38">
        <v>16.399999999999999</v>
      </c>
      <c r="N38">
        <v>16.399999999999999</v>
      </c>
      <c r="O38">
        <v>16.3</v>
      </c>
      <c r="P38">
        <v>16.3</v>
      </c>
      <c r="Q38">
        <v>16.3</v>
      </c>
      <c r="R38">
        <v>16.2</v>
      </c>
      <c r="S38">
        <v>16.2</v>
      </c>
      <c r="T38">
        <v>16</v>
      </c>
      <c r="U38">
        <v>16</v>
      </c>
      <c r="V38">
        <v>8</v>
      </c>
      <c r="W38" t="s">
        <v>67</v>
      </c>
    </row>
    <row r="39" spans="1:23" x14ac:dyDescent="0.25">
      <c r="A39" s="5" t="s">
        <v>100</v>
      </c>
      <c r="B39" s="5" t="s">
        <v>101</v>
      </c>
      <c r="C39">
        <v>42.96</v>
      </c>
      <c r="D39">
        <v>42.96</v>
      </c>
      <c r="E39">
        <v>42.96</v>
      </c>
      <c r="F39">
        <v>42.96</v>
      </c>
      <c r="G39">
        <v>42.96</v>
      </c>
      <c r="H39">
        <v>42.96</v>
      </c>
      <c r="I39">
        <v>42.96</v>
      </c>
      <c r="J39">
        <v>42.9</v>
      </c>
      <c r="K39">
        <v>42.9</v>
      </c>
      <c r="L39">
        <v>42.8</v>
      </c>
      <c r="M39">
        <v>42.7</v>
      </c>
      <c r="N39">
        <v>42.5</v>
      </c>
      <c r="O39">
        <v>42.4</v>
      </c>
      <c r="P39">
        <v>42.3</v>
      </c>
      <c r="Q39">
        <v>42.3</v>
      </c>
      <c r="R39">
        <v>42</v>
      </c>
      <c r="S39">
        <v>42</v>
      </c>
      <c r="T39">
        <v>41.6</v>
      </c>
      <c r="U39">
        <v>41.6</v>
      </c>
      <c r="V39" t="s">
        <v>67</v>
      </c>
      <c r="W39" t="s">
        <v>67</v>
      </c>
    </row>
    <row r="40" spans="1:23" x14ac:dyDescent="0.25">
      <c r="A40" s="5" t="s">
        <v>102</v>
      </c>
      <c r="B40" s="5" t="s">
        <v>103</v>
      </c>
      <c r="C40">
        <v>3.01</v>
      </c>
      <c r="D40">
        <v>5.08</v>
      </c>
      <c r="E40">
        <v>4.75</v>
      </c>
      <c r="F40">
        <v>4.9000000000000004</v>
      </c>
      <c r="G40">
        <v>1.8</v>
      </c>
      <c r="H40">
        <v>0.33</v>
      </c>
      <c r="I40">
        <v>-8.36</v>
      </c>
      <c r="J40">
        <v>0.37</v>
      </c>
      <c r="K40">
        <v>0.2</v>
      </c>
      <c r="L40">
        <v>0.93</v>
      </c>
      <c r="M40">
        <v>0.16</v>
      </c>
      <c r="N40">
        <v>-5.31</v>
      </c>
      <c r="O40">
        <v>3.88</v>
      </c>
      <c r="P40">
        <v>2.91</v>
      </c>
      <c r="Q40">
        <v>1.58</v>
      </c>
      <c r="R40">
        <v>0.98</v>
      </c>
      <c r="S40">
        <v>-3.06</v>
      </c>
      <c r="T40">
        <v>2.7</v>
      </c>
      <c r="U40">
        <v>4.79</v>
      </c>
      <c r="V40">
        <v>3.69</v>
      </c>
      <c r="W40" t="s">
        <v>67</v>
      </c>
    </row>
    <row r="41" spans="1:23" x14ac:dyDescent="0.25">
      <c r="A41" s="5" t="s">
        <v>104</v>
      </c>
      <c r="B41" s="5" t="s">
        <v>105</v>
      </c>
      <c r="C41">
        <v>2.31</v>
      </c>
      <c r="D41">
        <v>3.86</v>
      </c>
      <c r="E41">
        <v>4.91</v>
      </c>
      <c r="F41">
        <v>4.9800000000000004</v>
      </c>
      <c r="G41">
        <v>1.62</v>
      </c>
      <c r="H41">
        <v>0.03</v>
      </c>
      <c r="I41">
        <v>-9.31</v>
      </c>
      <c r="J41">
        <v>0.14000000000000001</v>
      </c>
      <c r="K41">
        <v>0.02</v>
      </c>
      <c r="L41">
        <v>0.76</v>
      </c>
      <c r="M41">
        <v>0.41</v>
      </c>
      <c r="N41">
        <v>-6.18</v>
      </c>
      <c r="O41">
        <v>3</v>
      </c>
      <c r="P41">
        <v>2.11</v>
      </c>
      <c r="Q41">
        <v>1.1499999999999999</v>
      </c>
      <c r="R41">
        <v>0.74</v>
      </c>
      <c r="S41">
        <v>-1.86</v>
      </c>
      <c r="T41">
        <v>1.75</v>
      </c>
      <c r="U41">
        <v>2.87</v>
      </c>
      <c r="V41">
        <v>1.9</v>
      </c>
      <c r="W41">
        <v>1.63</v>
      </c>
    </row>
    <row r="42" spans="1:23" x14ac:dyDescent="0.25">
      <c r="A42" s="5" t="s">
        <v>106</v>
      </c>
      <c r="B42" s="5" t="s">
        <v>107</v>
      </c>
      <c r="C42">
        <v>2.31</v>
      </c>
      <c r="D42">
        <v>3.86</v>
      </c>
      <c r="E42">
        <v>4.91</v>
      </c>
      <c r="F42">
        <v>4.9800000000000004</v>
      </c>
      <c r="G42">
        <v>1.62</v>
      </c>
      <c r="H42">
        <v>0.03</v>
      </c>
      <c r="I42">
        <v>-9.31</v>
      </c>
      <c r="J42">
        <v>0.14000000000000001</v>
      </c>
      <c r="K42">
        <v>0.02</v>
      </c>
      <c r="L42">
        <v>0.76</v>
      </c>
      <c r="M42">
        <v>0.41</v>
      </c>
      <c r="N42">
        <v>-6.18</v>
      </c>
      <c r="O42">
        <v>3</v>
      </c>
      <c r="P42">
        <v>2.11</v>
      </c>
      <c r="Q42">
        <v>1.1499999999999999</v>
      </c>
      <c r="R42">
        <v>0.74</v>
      </c>
      <c r="S42">
        <v>-1.86</v>
      </c>
      <c r="T42">
        <v>1.75</v>
      </c>
      <c r="U42">
        <v>2.87</v>
      </c>
      <c r="V42">
        <v>1.9</v>
      </c>
      <c r="W42">
        <v>1.63</v>
      </c>
    </row>
    <row r="43" spans="1:23" x14ac:dyDescent="0.25">
      <c r="A43" s="5" t="s">
        <v>108</v>
      </c>
      <c r="B43" s="5" t="s">
        <v>109</v>
      </c>
      <c r="C43" t="s">
        <v>67</v>
      </c>
      <c r="D43">
        <v>1</v>
      </c>
      <c r="E43">
        <v>0.9</v>
      </c>
      <c r="F43">
        <v>0.5</v>
      </c>
      <c r="G43" t="s">
        <v>67</v>
      </c>
      <c r="H43" t="s">
        <v>67</v>
      </c>
      <c r="I43" t="s">
        <v>67</v>
      </c>
      <c r="J43">
        <v>0.4</v>
      </c>
      <c r="K43" t="s">
        <v>67</v>
      </c>
      <c r="L43">
        <v>0.3</v>
      </c>
      <c r="M43" t="s">
        <v>67</v>
      </c>
      <c r="N43" t="s">
        <v>67</v>
      </c>
      <c r="O43">
        <v>0.6</v>
      </c>
      <c r="P43">
        <v>0.5</v>
      </c>
      <c r="Q43">
        <v>0.4</v>
      </c>
      <c r="R43">
        <v>0.25</v>
      </c>
      <c r="S43" t="s">
        <v>67</v>
      </c>
      <c r="T43">
        <v>0.5</v>
      </c>
      <c r="U43">
        <v>1</v>
      </c>
      <c r="V43">
        <v>0.75</v>
      </c>
      <c r="W43" t="s">
        <v>67</v>
      </c>
    </row>
    <row r="44" spans="1:23" x14ac:dyDescent="0.25">
      <c r="A44" s="5" t="s">
        <v>110</v>
      </c>
      <c r="B44" s="5" t="s">
        <v>111</v>
      </c>
      <c r="C44" t="s">
        <v>67</v>
      </c>
      <c r="D44">
        <v>16.5</v>
      </c>
      <c r="E44">
        <v>14.9</v>
      </c>
      <c r="F44">
        <v>8.3000000000000007</v>
      </c>
      <c r="G44" t="s">
        <v>67</v>
      </c>
      <c r="H44" t="s">
        <v>67</v>
      </c>
      <c r="I44" t="s">
        <v>67</v>
      </c>
      <c r="J44">
        <v>6.6</v>
      </c>
      <c r="K44" t="s">
        <v>67</v>
      </c>
      <c r="L44">
        <v>4.9000000000000004</v>
      </c>
      <c r="M44" t="s">
        <v>67</v>
      </c>
      <c r="N44" t="s">
        <v>67</v>
      </c>
      <c r="O44">
        <v>9.8000000000000007</v>
      </c>
      <c r="P44">
        <v>8.1999999999999993</v>
      </c>
      <c r="Q44">
        <v>6.5</v>
      </c>
      <c r="R44">
        <v>4.0999999999999996</v>
      </c>
      <c r="S44" t="s">
        <v>67</v>
      </c>
      <c r="T44">
        <v>8</v>
      </c>
      <c r="U44">
        <v>16</v>
      </c>
      <c r="V44">
        <v>6</v>
      </c>
      <c r="W44" t="s">
        <v>67</v>
      </c>
    </row>
    <row r="45" spans="1:23" x14ac:dyDescent="0.25">
      <c r="A45" s="5" t="s">
        <v>65</v>
      </c>
      <c r="B45" s="5" t="s">
        <v>66</v>
      </c>
      <c r="C45">
        <v>73.739999999999995</v>
      </c>
      <c r="D45">
        <v>74.19</v>
      </c>
      <c r="E45">
        <v>73.680000000000007</v>
      </c>
      <c r="F45">
        <v>70.63</v>
      </c>
      <c r="G45">
        <v>62.03</v>
      </c>
      <c r="H45">
        <v>66.569999999999993</v>
      </c>
      <c r="I45">
        <v>66.55</v>
      </c>
      <c r="J45">
        <v>78.489999999999995</v>
      </c>
      <c r="K45">
        <v>70.8</v>
      </c>
      <c r="L45">
        <v>71.900000000000006</v>
      </c>
      <c r="M45">
        <v>64.05</v>
      </c>
      <c r="N45">
        <v>93.41</v>
      </c>
      <c r="O45">
        <v>104.52</v>
      </c>
      <c r="P45">
        <v>106.87</v>
      </c>
      <c r="Q45">
        <v>99.45</v>
      </c>
      <c r="R45">
        <v>87.84</v>
      </c>
      <c r="S45">
        <v>76.040000000000006</v>
      </c>
      <c r="T45">
        <v>84.61</v>
      </c>
      <c r="U45">
        <v>80.63</v>
      </c>
      <c r="V45">
        <v>67.959999999999994</v>
      </c>
      <c r="W45" t="s">
        <v>67</v>
      </c>
    </row>
    <row r="46" spans="1:23" x14ac:dyDescent="0.25">
      <c r="A46" s="5" t="s">
        <v>112</v>
      </c>
      <c r="B46" s="5" t="s">
        <v>113</v>
      </c>
      <c r="C46">
        <v>27.86</v>
      </c>
      <c r="D46">
        <v>27.44</v>
      </c>
      <c r="E46">
        <v>25.66</v>
      </c>
      <c r="F46">
        <v>20.440000000000001</v>
      </c>
      <c r="G46">
        <v>15.64</v>
      </c>
      <c r="H46">
        <v>13.75</v>
      </c>
      <c r="I46">
        <v>16.82</v>
      </c>
      <c r="J46">
        <v>28.7</v>
      </c>
      <c r="K46">
        <v>28.3</v>
      </c>
      <c r="L46">
        <v>28.13</v>
      </c>
      <c r="M46">
        <v>25.6</v>
      </c>
      <c r="N46">
        <v>25.07</v>
      </c>
      <c r="O46">
        <v>31.6</v>
      </c>
      <c r="P46">
        <v>29.22</v>
      </c>
      <c r="Q46">
        <v>27.57</v>
      </c>
      <c r="R46">
        <v>27.71</v>
      </c>
      <c r="S46">
        <v>27.39</v>
      </c>
      <c r="T46">
        <v>29.73</v>
      </c>
      <c r="U46">
        <v>24.96</v>
      </c>
      <c r="V46">
        <v>20.93</v>
      </c>
      <c r="W46" t="s">
        <v>67</v>
      </c>
    </row>
    <row r="47" spans="1:23" x14ac:dyDescent="0.25">
      <c r="A47" s="5" t="s">
        <v>114</v>
      </c>
      <c r="B47" s="5" t="s">
        <v>115</v>
      </c>
      <c r="C47">
        <v>-0.48</v>
      </c>
      <c r="D47">
        <v>4.01</v>
      </c>
      <c r="E47">
        <v>1.44</v>
      </c>
      <c r="F47">
        <v>1.33</v>
      </c>
      <c r="G47">
        <v>-0.93</v>
      </c>
      <c r="H47">
        <v>2.61</v>
      </c>
      <c r="I47">
        <v>2.06</v>
      </c>
      <c r="J47">
        <v>5.05</v>
      </c>
      <c r="K47">
        <v>5.09</v>
      </c>
      <c r="L47">
        <v>1.84</v>
      </c>
      <c r="M47">
        <v>1.8</v>
      </c>
      <c r="N47">
        <v>2.11</v>
      </c>
      <c r="O47">
        <v>1.31</v>
      </c>
      <c r="P47">
        <v>5.52</v>
      </c>
      <c r="Q47">
        <v>10.71</v>
      </c>
      <c r="R47">
        <v>2.41</v>
      </c>
      <c r="S47">
        <v>3.8</v>
      </c>
      <c r="T47">
        <v>0.39</v>
      </c>
      <c r="U47">
        <v>-2.59</v>
      </c>
      <c r="V47">
        <v>3.92</v>
      </c>
      <c r="W47" t="s">
        <v>67</v>
      </c>
    </row>
    <row r="48" spans="1:23" x14ac:dyDescent="0.25">
      <c r="A48" s="5" t="s">
        <v>116</v>
      </c>
      <c r="B48" s="5" t="s">
        <v>117</v>
      </c>
      <c r="C48">
        <v>81.28</v>
      </c>
      <c r="D48">
        <v>71.3</v>
      </c>
      <c r="E48">
        <v>70.430000000000007</v>
      </c>
      <c r="F48">
        <v>65.69</v>
      </c>
      <c r="G48">
        <v>59.12</v>
      </c>
      <c r="H48">
        <v>61.4</v>
      </c>
      <c r="I48">
        <v>66.44</v>
      </c>
      <c r="J48">
        <v>71.45</v>
      </c>
      <c r="K48">
        <v>74.180000000000007</v>
      </c>
      <c r="L48">
        <v>71</v>
      </c>
      <c r="M48">
        <v>64.66</v>
      </c>
      <c r="N48">
        <v>72.040000000000006</v>
      </c>
      <c r="O48">
        <v>83.84</v>
      </c>
      <c r="P48">
        <v>85.53</v>
      </c>
      <c r="Q48">
        <v>85.66</v>
      </c>
      <c r="R48">
        <v>83.2</v>
      </c>
      <c r="S48">
        <v>80.209999999999994</v>
      </c>
      <c r="T48">
        <v>77.540000000000006</v>
      </c>
      <c r="U48">
        <v>58.24</v>
      </c>
      <c r="V48">
        <v>46.95</v>
      </c>
      <c r="W48" t="s">
        <v>67</v>
      </c>
    </row>
    <row r="49" spans="1:23" x14ac:dyDescent="0.25">
      <c r="A49" s="5" t="s">
        <v>118</v>
      </c>
      <c r="B49" s="5" t="s">
        <v>119</v>
      </c>
      <c r="C49">
        <v>5823</v>
      </c>
      <c r="D49">
        <v>5729</v>
      </c>
      <c r="E49">
        <v>5589</v>
      </c>
      <c r="F49">
        <v>5318</v>
      </c>
      <c r="G49">
        <v>5249</v>
      </c>
      <c r="H49">
        <v>5731</v>
      </c>
      <c r="I49">
        <v>6409</v>
      </c>
      <c r="J49">
        <v>6187</v>
      </c>
      <c r="K49">
        <v>6401</v>
      </c>
      <c r="L49">
        <v>6515</v>
      </c>
      <c r="M49">
        <v>7327</v>
      </c>
      <c r="N49">
        <v>8052</v>
      </c>
      <c r="O49">
        <v>8250</v>
      </c>
      <c r="P49">
        <v>8269</v>
      </c>
      <c r="Q49">
        <v>7882</v>
      </c>
      <c r="R49">
        <v>7370</v>
      </c>
      <c r="S49">
        <v>7266</v>
      </c>
      <c r="T49">
        <v>7539</v>
      </c>
      <c r="U49">
        <v>7424</v>
      </c>
      <c r="V49">
        <v>6729</v>
      </c>
      <c r="W49" t="s">
        <v>67</v>
      </c>
    </row>
    <row r="50" spans="1:23" x14ac:dyDescent="0.25">
      <c r="A50" s="5" t="s">
        <v>120</v>
      </c>
      <c r="B50" s="5" t="s">
        <v>121</v>
      </c>
      <c r="C50">
        <v>442.8</v>
      </c>
      <c r="D50">
        <v>420.7</v>
      </c>
      <c r="E50">
        <v>404.8</v>
      </c>
      <c r="F50">
        <v>385.2</v>
      </c>
      <c r="G50">
        <v>376.4</v>
      </c>
      <c r="H50">
        <v>381.9</v>
      </c>
      <c r="I50">
        <v>501</v>
      </c>
      <c r="J50">
        <v>399.8</v>
      </c>
      <c r="K50">
        <v>389.6</v>
      </c>
      <c r="L50">
        <v>370.6</v>
      </c>
      <c r="M50">
        <v>380.1</v>
      </c>
      <c r="N50">
        <v>430.3</v>
      </c>
      <c r="O50">
        <v>461.7</v>
      </c>
      <c r="P50">
        <v>458.7</v>
      </c>
      <c r="Q50">
        <v>441.7</v>
      </c>
      <c r="R50">
        <v>401.4</v>
      </c>
      <c r="S50">
        <v>370.5</v>
      </c>
      <c r="T50">
        <v>378.7</v>
      </c>
      <c r="U50">
        <v>383.6</v>
      </c>
      <c r="V50">
        <v>317.5</v>
      </c>
      <c r="W50" t="s">
        <v>67</v>
      </c>
    </row>
    <row r="51" spans="1:23" x14ac:dyDescent="0.25">
      <c r="A51" s="5" t="s">
        <v>122</v>
      </c>
      <c r="B51" s="5" t="s">
        <v>123</v>
      </c>
      <c r="C51">
        <v>76043</v>
      </c>
      <c r="D51">
        <v>73433</v>
      </c>
      <c r="E51">
        <v>72428</v>
      </c>
      <c r="F51">
        <v>72433</v>
      </c>
      <c r="G51">
        <v>71709</v>
      </c>
      <c r="H51">
        <v>66638</v>
      </c>
      <c r="I51">
        <v>78171</v>
      </c>
      <c r="J51">
        <v>64619</v>
      </c>
      <c r="K51">
        <v>60865</v>
      </c>
      <c r="L51">
        <v>56884</v>
      </c>
      <c r="M51">
        <v>51877</v>
      </c>
      <c r="N51">
        <v>53440</v>
      </c>
      <c r="O51">
        <v>55964</v>
      </c>
      <c r="P51">
        <v>55472</v>
      </c>
      <c r="Q51">
        <v>56039</v>
      </c>
      <c r="R51">
        <v>54464</v>
      </c>
      <c r="S51">
        <v>50991</v>
      </c>
      <c r="T51">
        <v>50232</v>
      </c>
      <c r="U51">
        <v>51670</v>
      </c>
      <c r="V51">
        <v>47184</v>
      </c>
      <c r="W51" t="s">
        <v>67</v>
      </c>
    </row>
    <row r="52" spans="1:23" x14ac:dyDescent="0.25">
      <c r="A52" s="5" t="s">
        <v>124</v>
      </c>
      <c r="B52" s="5" t="s">
        <v>125</v>
      </c>
      <c r="C52">
        <v>209256</v>
      </c>
      <c r="D52">
        <v>213999</v>
      </c>
      <c r="E52">
        <v>217857</v>
      </c>
      <c r="F52">
        <v>219462</v>
      </c>
      <c r="G52">
        <v>195294</v>
      </c>
      <c r="H52">
        <v>191956</v>
      </c>
      <c r="I52">
        <v>171587</v>
      </c>
      <c r="J52">
        <v>209132</v>
      </c>
      <c r="K52">
        <v>182347</v>
      </c>
      <c r="L52">
        <v>180982</v>
      </c>
      <c r="M52">
        <v>143360</v>
      </c>
      <c r="N52">
        <v>190250</v>
      </c>
      <c r="O52">
        <v>206509</v>
      </c>
      <c r="P52">
        <v>210654</v>
      </c>
      <c r="Q52">
        <v>205658</v>
      </c>
      <c r="R52">
        <v>193080</v>
      </c>
      <c r="S52">
        <v>169529</v>
      </c>
      <c r="T52">
        <v>179572</v>
      </c>
      <c r="U52">
        <v>173768</v>
      </c>
      <c r="V52">
        <v>161603</v>
      </c>
      <c r="W52" t="s">
        <v>67</v>
      </c>
    </row>
    <row r="53" spans="1:23" x14ac:dyDescent="0.25">
      <c r="A53" s="5" t="s">
        <v>126</v>
      </c>
      <c r="B53" s="5" t="s">
        <v>127</v>
      </c>
      <c r="C53" t="s">
        <v>67</v>
      </c>
      <c r="D53" t="s">
        <v>67</v>
      </c>
      <c r="E53" t="s">
        <v>67</v>
      </c>
      <c r="F53" t="s">
        <v>67</v>
      </c>
      <c r="G53" t="s">
        <v>67</v>
      </c>
      <c r="H53" t="s">
        <v>67</v>
      </c>
      <c r="I53" t="s">
        <v>67</v>
      </c>
      <c r="J53" t="s">
        <v>67</v>
      </c>
      <c r="K53" t="s">
        <v>67</v>
      </c>
      <c r="L53" t="s">
        <v>67</v>
      </c>
      <c r="M53" t="s">
        <v>67</v>
      </c>
      <c r="N53" t="s">
        <v>67</v>
      </c>
      <c r="O53" t="s">
        <v>67</v>
      </c>
      <c r="P53" t="s">
        <v>67</v>
      </c>
      <c r="Q53" t="s">
        <v>67</v>
      </c>
      <c r="R53" t="s">
        <v>67</v>
      </c>
      <c r="S53" t="s">
        <v>67</v>
      </c>
      <c r="T53" t="s">
        <v>67</v>
      </c>
      <c r="U53" t="s">
        <v>67</v>
      </c>
      <c r="V53" t="s">
        <v>67</v>
      </c>
      <c r="W53" t="s">
        <v>67</v>
      </c>
    </row>
    <row r="54" spans="1:23" x14ac:dyDescent="0.25">
      <c r="A54" s="5" t="s">
        <v>128</v>
      </c>
      <c r="B54" s="5" t="s">
        <v>129</v>
      </c>
      <c r="C54">
        <v>6595</v>
      </c>
      <c r="D54">
        <v>11171</v>
      </c>
      <c r="E54">
        <v>14511</v>
      </c>
      <c r="F54">
        <v>15476</v>
      </c>
      <c r="G54">
        <v>5106</v>
      </c>
      <c r="H54">
        <v>87.24</v>
      </c>
      <c r="I54">
        <v>-23982</v>
      </c>
      <c r="J54">
        <v>371.75</v>
      </c>
      <c r="K54">
        <v>62.49</v>
      </c>
      <c r="L54">
        <v>1919</v>
      </c>
      <c r="M54">
        <v>900.78</v>
      </c>
      <c r="N54">
        <v>-12543</v>
      </c>
      <c r="O54">
        <v>5939</v>
      </c>
      <c r="P54">
        <v>4148</v>
      </c>
      <c r="Q54">
        <v>2360</v>
      </c>
      <c r="R54">
        <v>1615</v>
      </c>
      <c r="S54">
        <v>-4129</v>
      </c>
      <c r="T54">
        <v>3727</v>
      </c>
      <c r="U54">
        <v>10089</v>
      </c>
      <c r="V54">
        <v>7817</v>
      </c>
      <c r="W54" t="s">
        <v>67</v>
      </c>
    </row>
    <row r="55" spans="1:23" x14ac:dyDescent="0.25">
      <c r="A55" s="5" t="s">
        <v>130</v>
      </c>
      <c r="B55" s="5" t="s">
        <v>131</v>
      </c>
      <c r="C55">
        <v>12.1</v>
      </c>
      <c r="D55">
        <v>9.5</v>
      </c>
      <c r="E55">
        <v>12.8</v>
      </c>
      <c r="F55">
        <v>8.6</v>
      </c>
      <c r="G55">
        <v>20.3</v>
      </c>
      <c r="H55">
        <v>333.3</v>
      </c>
      <c r="I55" t="s">
        <v>67</v>
      </c>
      <c r="J55">
        <v>91.1</v>
      </c>
      <c r="K55">
        <v>498.5</v>
      </c>
      <c r="L55">
        <v>23</v>
      </c>
      <c r="M55">
        <v>28.6</v>
      </c>
      <c r="N55" t="s">
        <v>67</v>
      </c>
      <c r="O55">
        <v>6.4</v>
      </c>
      <c r="P55">
        <v>14</v>
      </c>
      <c r="Q55">
        <v>21</v>
      </c>
      <c r="R55">
        <v>21.5</v>
      </c>
      <c r="S55" t="s">
        <v>67</v>
      </c>
      <c r="T55">
        <v>7.9</v>
      </c>
      <c r="U55">
        <v>8.1</v>
      </c>
      <c r="V55">
        <v>11.8</v>
      </c>
      <c r="W55">
        <v>10.5</v>
      </c>
    </row>
    <row r="56" spans="1:23" x14ac:dyDescent="0.25">
      <c r="A56" s="5" t="s">
        <v>132</v>
      </c>
      <c r="B56" s="5" t="s">
        <v>133</v>
      </c>
      <c r="C56">
        <v>0.38</v>
      </c>
      <c r="D56">
        <v>0.49</v>
      </c>
      <c r="E56">
        <v>0.85</v>
      </c>
      <c r="F56">
        <v>0.61</v>
      </c>
      <c r="G56">
        <v>0.53</v>
      </c>
      <c r="H56">
        <v>0.15</v>
      </c>
      <c r="I56">
        <v>0.19</v>
      </c>
      <c r="J56">
        <v>0.16</v>
      </c>
      <c r="K56">
        <v>0.14000000000000001</v>
      </c>
      <c r="L56">
        <v>0.24</v>
      </c>
      <c r="M56">
        <v>0.18</v>
      </c>
      <c r="N56">
        <v>0.11</v>
      </c>
      <c r="O56">
        <v>0.18</v>
      </c>
      <c r="P56">
        <v>0.28000000000000003</v>
      </c>
      <c r="Q56">
        <v>0.24</v>
      </c>
      <c r="R56">
        <v>0.18</v>
      </c>
      <c r="S56">
        <v>0.23</v>
      </c>
      <c r="T56">
        <v>0.16</v>
      </c>
      <c r="U56">
        <v>0.28999999999999998</v>
      </c>
      <c r="V56">
        <v>0.33</v>
      </c>
      <c r="W56" t="s">
        <v>67</v>
      </c>
    </row>
    <row r="57" spans="1:23" x14ac:dyDescent="0.25">
      <c r="A57" s="5" t="s">
        <v>134</v>
      </c>
      <c r="B57" s="5" t="s">
        <v>135</v>
      </c>
      <c r="C57">
        <v>1.01</v>
      </c>
      <c r="D57">
        <v>1.33</v>
      </c>
      <c r="E57">
        <v>2.4500000000000002</v>
      </c>
      <c r="F57">
        <v>2.09</v>
      </c>
      <c r="G57">
        <v>2.11</v>
      </c>
      <c r="H57">
        <v>0.73</v>
      </c>
      <c r="I57">
        <v>0.77</v>
      </c>
      <c r="J57">
        <v>0.44</v>
      </c>
      <c r="K57">
        <v>0.35</v>
      </c>
      <c r="L57">
        <v>0.62</v>
      </c>
      <c r="M57">
        <v>0.46</v>
      </c>
      <c r="N57">
        <v>0.39</v>
      </c>
      <c r="O57">
        <v>0.61</v>
      </c>
      <c r="P57">
        <v>1.01</v>
      </c>
      <c r="Q57">
        <v>0.88</v>
      </c>
      <c r="R57">
        <v>0.56999999999999995</v>
      </c>
      <c r="S57">
        <v>0.65</v>
      </c>
      <c r="T57">
        <v>0.46</v>
      </c>
      <c r="U57">
        <v>0.93</v>
      </c>
      <c r="V57">
        <v>1.08</v>
      </c>
      <c r="W57" t="s">
        <v>67</v>
      </c>
    </row>
    <row r="58" spans="1:23" x14ac:dyDescent="0.25">
      <c r="A58" s="5" t="s">
        <v>136</v>
      </c>
      <c r="B58" s="5" t="s">
        <v>137</v>
      </c>
      <c r="C58">
        <v>-58.44</v>
      </c>
      <c r="D58">
        <v>9.1</v>
      </c>
      <c r="E58">
        <v>43.62</v>
      </c>
      <c r="F58">
        <v>32.26</v>
      </c>
      <c r="G58">
        <v>-35.53</v>
      </c>
      <c r="H58">
        <v>3.83</v>
      </c>
      <c r="I58">
        <v>6.24</v>
      </c>
      <c r="J58">
        <v>2.5299999999999998</v>
      </c>
      <c r="K58">
        <v>1.96</v>
      </c>
      <c r="L58">
        <v>9.5299999999999994</v>
      </c>
      <c r="M58">
        <v>6.5</v>
      </c>
      <c r="N58">
        <v>4.6900000000000004</v>
      </c>
      <c r="O58">
        <v>14.77</v>
      </c>
      <c r="P58">
        <v>5.37</v>
      </c>
      <c r="Q58">
        <v>2.2599999999999998</v>
      </c>
      <c r="R58">
        <v>6.61</v>
      </c>
      <c r="S58">
        <v>4.6500000000000004</v>
      </c>
      <c r="T58">
        <v>35.049999999999997</v>
      </c>
      <c r="U58">
        <v>-9</v>
      </c>
      <c r="V58">
        <v>5.74</v>
      </c>
      <c r="W58" t="s">
        <v>67</v>
      </c>
    </row>
    <row r="59" spans="1:23" x14ac:dyDescent="0.25">
      <c r="A59" s="5" t="s">
        <v>138</v>
      </c>
      <c r="B59" s="5" t="s">
        <v>139</v>
      </c>
      <c r="C59" t="s">
        <v>67</v>
      </c>
      <c r="D59">
        <v>2.74</v>
      </c>
      <c r="E59">
        <v>1.43</v>
      </c>
      <c r="F59">
        <v>1.17</v>
      </c>
      <c r="G59" t="s">
        <v>67</v>
      </c>
      <c r="H59" t="s">
        <v>67</v>
      </c>
      <c r="I59" t="s">
        <v>67</v>
      </c>
      <c r="J59">
        <v>3.13</v>
      </c>
      <c r="K59" t="s">
        <v>67</v>
      </c>
      <c r="L59">
        <v>1.71</v>
      </c>
      <c r="M59" t="s">
        <v>67</v>
      </c>
      <c r="N59" t="s">
        <v>67</v>
      </c>
      <c r="O59">
        <v>3.11</v>
      </c>
      <c r="P59">
        <v>1.69</v>
      </c>
      <c r="Q59">
        <v>1.65</v>
      </c>
      <c r="R59">
        <v>1.57</v>
      </c>
      <c r="S59" t="s">
        <v>67</v>
      </c>
      <c r="T59">
        <v>3.62</v>
      </c>
      <c r="U59">
        <v>4.29</v>
      </c>
      <c r="V59">
        <v>3.33</v>
      </c>
      <c r="W59" t="s">
        <v>67</v>
      </c>
    </row>
    <row r="60" spans="1:23" x14ac:dyDescent="0.25">
      <c r="A60" s="5" t="s">
        <v>140</v>
      </c>
      <c r="B60" s="5" t="s">
        <v>141</v>
      </c>
      <c r="C60">
        <v>8.3000000000000007</v>
      </c>
      <c r="D60">
        <v>10.6</v>
      </c>
      <c r="E60">
        <v>7.8</v>
      </c>
      <c r="F60">
        <v>11.6</v>
      </c>
      <c r="G60">
        <v>4.9000000000000004</v>
      </c>
      <c r="H60">
        <v>0.3</v>
      </c>
      <c r="I60">
        <v>-72.3</v>
      </c>
      <c r="J60">
        <v>1.1000000000000001</v>
      </c>
      <c r="K60">
        <v>0.2</v>
      </c>
      <c r="L60">
        <v>4.3</v>
      </c>
      <c r="M60">
        <v>3.5</v>
      </c>
      <c r="N60">
        <v>-62.4</v>
      </c>
      <c r="O60">
        <v>15.5</v>
      </c>
      <c r="P60">
        <v>7.1</v>
      </c>
      <c r="Q60">
        <v>4.8</v>
      </c>
      <c r="R60">
        <v>4.5999999999999996</v>
      </c>
      <c r="S60">
        <v>-10.5</v>
      </c>
      <c r="T60">
        <v>12.7</v>
      </c>
      <c r="U60">
        <v>12.3</v>
      </c>
      <c r="V60">
        <v>8.4</v>
      </c>
      <c r="W60">
        <v>9.5</v>
      </c>
    </row>
    <row r="61" spans="1:23" x14ac:dyDescent="0.25">
      <c r="A61" s="5" t="s">
        <v>142</v>
      </c>
      <c r="B61" s="5" t="s">
        <v>143</v>
      </c>
      <c r="C61">
        <v>8.34</v>
      </c>
      <c r="D61">
        <v>14.12</v>
      </c>
      <c r="E61">
        <v>19.13</v>
      </c>
      <c r="F61">
        <v>24.36</v>
      </c>
      <c r="G61">
        <v>10.37</v>
      </c>
      <c r="H61">
        <v>0.22</v>
      </c>
      <c r="I61">
        <v>-55.31</v>
      </c>
      <c r="J61">
        <v>0.49</v>
      </c>
      <c r="K61">
        <v>0.09</v>
      </c>
      <c r="L61">
        <v>2.71</v>
      </c>
      <c r="M61">
        <v>1.57</v>
      </c>
      <c r="N61">
        <v>-24.57</v>
      </c>
      <c r="O61">
        <v>9.51</v>
      </c>
      <c r="P61">
        <v>7.2</v>
      </c>
      <c r="Q61">
        <v>4.1399999999999997</v>
      </c>
      <c r="R61">
        <v>2.65</v>
      </c>
      <c r="S61">
        <v>-6.76</v>
      </c>
      <c r="T61">
        <v>5.91</v>
      </c>
      <c r="U61">
        <v>18.75</v>
      </c>
      <c r="V61">
        <v>15.71</v>
      </c>
      <c r="W61">
        <v>17.600000000000001</v>
      </c>
    </row>
    <row r="62" spans="1:23" x14ac:dyDescent="0.25">
      <c r="A62" s="5" t="s">
        <v>144</v>
      </c>
      <c r="B62" s="5" t="s">
        <v>145</v>
      </c>
      <c r="C62">
        <v>3.15</v>
      </c>
      <c r="D62">
        <v>5.22</v>
      </c>
      <c r="E62">
        <v>6.66</v>
      </c>
      <c r="F62">
        <v>7.05</v>
      </c>
      <c r="G62">
        <v>2.61</v>
      </c>
      <c r="H62">
        <v>0.05</v>
      </c>
      <c r="I62">
        <v>-13.98</v>
      </c>
      <c r="J62">
        <v>0.18</v>
      </c>
      <c r="K62">
        <v>0.03</v>
      </c>
      <c r="L62">
        <v>1.06</v>
      </c>
      <c r="M62">
        <v>0.63</v>
      </c>
      <c r="N62">
        <v>-6.59</v>
      </c>
      <c r="O62">
        <v>2.88</v>
      </c>
      <c r="P62">
        <v>1.97</v>
      </c>
      <c r="Q62">
        <v>1.1499999999999999</v>
      </c>
      <c r="R62">
        <v>0.84</v>
      </c>
      <c r="S62">
        <v>-2.44</v>
      </c>
      <c r="T62">
        <v>2.08</v>
      </c>
      <c r="U62">
        <v>5.81</v>
      </c>
      <c r="V62">
        <v>4.84</v>
      </c>
      <c r="W62">
        <v>5.38</v>
      </c>
    </row>
    <row r="63" spans="1:23" x14ac:dyDescent="0.25">
      <c r="A63" s="5" t="s">
        <v>146</v>
      </c>
      <c r="B63" s="5" t="s">
        <v>147</v>
      </c>
      <c r="C63">
        <v>3.4</v>
      </c>
      <c r="D63">
        <v>5.85</v>
      </c>
      <c r="E63">
        <v>7.5</v>
      </c>
      <c r="F63">
        <v>8.33</v>
      </c>
      <c r="G63">
        <v>3.71</v>
      </c>
      <c r="H63">
        <v>1.08</v>
      </c>
      <c r="I63">
        <v>-13.03</v>
      </c>
      <c r="J63">
        <v>1.21</v>
      </c>
      <c r="K63">
        <v>1.02</v>
      </c>
      <c r="L63">
        <v>1.07</v>
      </c>
      <c r="M63">
        <v>0.62</v>
      </c>
      <c r="N63">
        <v>-8.5500000000000007</v>
      </c>
      <c r="O63">
        <v>3.59</v>
      </c>
      <c r="P63">
        <v>2.46</v>
      </c>
      <c r="Q63">
        <v>1.33</v>
      </c>
      <c r="R63">
        <v>0.88</v>
      </c>
      <c r="S63">
        <v>-2.31</v>
      </c>
      <c r="T63">
        <v>2.27</v>
      </c>
      <c r="U63">
        <v>8.0399999999999991</v>
      </c>
      <c r="V63">
        <v>7</v>
      </c>
      <c r="W63">
        <v>7.46</v>
      </c>
    </row>
    <row r="64" spans="1:23" x14ac:dyDescent="0.25">
      <c r="A64" s="5" t="s">
        <v>148</v>
      </c>
      <c r="B64" s="5" t="s">
        <v>148</v>
      </c>
      <c r="C64">
        <v>2.86</v>
      </c>
      <c r="D64">
        <v>5.43</v>
      </c>
      <c r="E64">
        <v>6.97</v>
      </c>
      <c r="F64">
        <v>7.58</v>
      </c>
      <c r="G64">
        <v>2.74</v>
      </c>
      <c r="H64">
        <v>0.05</v>
      </c>
      <c r="I64">
        <v>-14</v>
      </c>
      <c r="J64">
        <v>0.2</v>
      </c>
      <c r="K64">
        <v>0.03</v>
      </c>
      <c r="L64">
        <v>1.07</v>
      </c>
      <c r="M64">
        <v>0.62</v>
      </c>
      <c r="N64">
        <v>-8.5500000000000007</v>
      </c>
      <c r="O64">
        <v>3.59</v>
      </c>
      <c r="P64">
        <v>2.46</v>
      </c>
      <c r="Q64">
        <v>1.33</v>
      </c>
      <c r="R64">
        <v>0.88</v>
      </c>
      <c r="S64">
        <v>-2.31</v>
      </c>
      <c r="T64">
        <v>2.27</v>
      </c>
      <c r="U64">
        <v>8.0399999999999991</v>
      </c>
      <c r="V64">
        <v>7</v>
      </c>
      <c r="W64">
        <v>7.46</v>
      </c>
    </row>
    <row r="65" spans="1:23" x14ac:dyDescent="0.25">
      <c r="A65" s="5" t="s">
        <v>149</v>
      </c>
      <c r="B65" s="5" t="s">
        <v>150</v>
      </c>
      <c r="C65">
        <v>63.46</v>
      </c>
      <c r="D65">
        <v>66.069999999999993</v>
      </c>
      <c r="E65">
        <v>66.569999999999993</v>
      </c>
      <c r="F65">
        <v>70.48</v>
      </c>
      <c r="G65">
        <v>72.25</v>
      </c>
      <c r="H65">
        <v>72.52</v>
      </c>
      <c r="I65">
        <v>75.22</v>
      </c>
      <c r="J65">
        <v>74.23</v>
      </c>
      <c r="K65">
        <v>71.790000000000006</v>
      </c>
      <c r="L65">
        <v>71.33</v>
      </c>
      <c r="M65">
        <v>70.209999999999994</v>
      </c>
      <c r="N65">
        <v>74.16</v>
      </c>
      <c r="O65">
        <v>74.37</v>
      </c>
      <c r="P65">
        <v>72.239999999999995</v>
      </c>
      <c r="Q65">
        <v>73.69</v>
      </c>
      <c r="R65">
        <v>73.28</v>
      </c>
      <c r="S65">
        <v>73.64</v>
      </c>
      <c r="T65">
        <v>72.760000000000005</v>
      </c>
      <c r="U65">
        <v>73.83</v>
      </c>
      <c r="V65">
        <v>76.44</v>
      </c>
      <c r="W65">
        <v>77.709999999999994</v>
      </c>
    </row>
    <row r="66" spans="1:23" x14ac:dyDescent="0.25">
      <c r="A66" s="5" t="s">
        <v>151</v>
      </c>
      <c r="B66" s="5" t="s">
        <v>152</v>
      </c>
      <c r="C66">
        <v>34.28</v>
      </c>
      <c r="D66">
        <v>38.479999999999997</v>
      </c>
      <c r="E66">
        <v>36.43</v>
      </c>
      <c r="F66">
        <v>31.12</v>
      </c>
      <c r="G66">
        <v>26.45</v>
      </c>
      <c r="H66">
        <v>22.39</v>
      </c>
      <c r="I66">
        <v>25.31</v>
      </c>
      <c r="J66">
        <v>40.17</v>
      </c>
      <c r="K66">
        <v>38.159999999999997</v>
      </c>
      <c r="L66">
        <v>39.619999999999997</v>
      </c>
      <c r="M66">
        <v>39.590000000000003</v>
      </c>
      <c r="N66">
        <v>34.799999999999997</v>
      </c>
      <c r="O66">
        <v>37.69</v>
      </c>
      <c r="P66">
        <v>34.159999999999997</v>
      </c>
      <c r="Q66">
        <v>32.19</v>
      </c>
      <c r="R66">
        <v>33.299999999999997</v>
      </c>
      <c r="S66">
        <v>34.15</v>
      </c>
      <c r="T66">
        <v>38.340000000000003</v>
      </c>
      <c r="U66">
        <v>42.86</v>
      </c>
      <c r="V66">
        <v>44.57</v>
      </c>
      <c r="W66">
        <v>42.37</v>
      </c>
    </row>
    <row r="67" spans="1:23" x14ac:dyDescent="0.25">
      <c r="A67" s="5" t="s">
        <v>153</v>
      </c>
      <c r="B67" s="5" t="s">
        <v>154</v>
      </c>
      <c r="C67">
        <v>65.72</v>
      </c>
      <c r="D67">
        <v>61.52</v>
      </c>
      <c r="E67">
        <v>63.57</v>
      </c>
      <c r="F67">
        <v>68.88</v>
      </c>
      <c r="G67">
        <v>73.55</v>
      </c>
      <c r="H67">
        <v>77.61</v>
      </c>
      <c r="I67">
        <v>74.69</v>
      </c>
      <c r="J67">
        <v>59.83</v>
      </c>
      <c r="K67">
        <v>61.84</v>
      </c>
      <c r="L67">
        <v>60.38</v>
      </c>
      <c r="M67">
        <v>60.41</v>
      </c>
      <c r="N67">
        <v>65.2</v>
      </c>
      <c r="O67">
        <v>62.31</v>
      </c>
      <c r="P67">
        <v>65.84</v>
      </c>
      <c r="Q67">
        <v>67.81</v>
      </c>
      <c r="R67">
        <v>66.7</v>
      </c>
      <c r="S67">
        <v>65.849999999999994</v>
      </c>
      <c r="T67">
        <v>61.66</v>
      </c>
      <c r="U67">
        <v>57.14</v>
      </c>
      <c r="V67">
        <v>55.43</v>
      </c>
      <c r="W67">
        <v>57.63</v>
      </c>
    </row>
    <row r="68" spans="1:23" x14ac:dyDescent="0.25">
      <c r="A68" s="5" t="s">
        <v>155</v>
      </c>
      <c r="B68" s="5" t="s">
        <v>156</v>
      </c>
      <c r="C68">
        <v>191.72</v>
      </c>
      <c r="D68">
        <v>159.88</v>
      </c>
      <c r="E68">
        <v>174.5</v>
      </c>
      <c r="F68">
        <v>221.34</v>
      </c>
      <c r="G68">
        <v>278.06</v>
      </c>
      <c r="H68">
        <v>346.61</v>
      </c>
      <c r="I68">
        <v>295.11</v>
      </c>
      <c r="J68">
        <v>148.94999999999999</v>
      </c>
      <c r="K68">
        <v>162.07</v>
      </c>
      <c r="L68">
        <v>152.41999999999999</v>
      </c>
      <c r="M68">
        <v>152.6</v>
      </c>
      <c r="N68">
        <v>187.38</v>
      </c>
      <c r="O68">
        <v>165.31</v>
      </c>
      <c r="P68">
        <v>192.71</v>
      </c>
      <c r="Q68">
        <v>210.68</v>
      </c>
      <c r="R68">
        <v>200.27</v>
      </c>
      <c r="S68">
        <v>192.86</v>
      </c>
      <c r="T68">
        <v>160.85</v>
      </c>
      <c r="U68">
        <v>133.32</v>
      </c>
      <c r="V68">
        <v>124.37</v>
      </c>
      <c r="W68">
        <v>136</v>
      </c>
    </row>
    <row r="69" spans="1:23" x14ac:dyDescent="0.25">
      <c r="A69" s="5"/>
      <c r="B69" s="5"/>
    </row>
    <row r="70" spans="1:23" x14ac:dyDescent="0.25">
      <c r="A70" s="5" t="s">
        <v>157</v>
      </c>
      <c r="B70" s="5" t="s">
        <v>158</v>
      </c>
      <c r="C70">
        <v>63.46</v>
      </c>
      <c r="D70">
        <v>66.09</v>
      </c>
      <c r="E70">
        <v>66.56</v>
      </c>
      <c r="F70">
        <v>70.45</v>
      </c>
      <c r="G70">
        <v>72.25</v>
      </c>
      <c r="H70">
        <v>72.5</v>
      </c>
      <c r="I70">
        <v>75.22</v>
      </c>
      <c r="J70">
        <v>74.22</v>
      </c>
      <c r="K70">
        <v>71.78</v>
      </c>
      <c r="L70">
        <v>71.36</v>
      </c>
      <c r="M70">
        <v>70.239999999999995</v>
      </c>
      <c r="N70">
        <v>74.180000000000007</v>
      </c>
      <c r="O70">
        <v>74.319999999999993</v>
      </c>
      <c r="P70">
        <v>72.239999999999995</v>
      </c>
      <c r="Q70">
        <v>73.709999999999994</v>
      </c>
      <c r="R70">
        <v>73.27</v>
      </c>
      <c r="S70">
        <v>73.66</v>
      </c>
      <c r="T70">
        <v>72.739999999999995</v>
      </c>
      <c r="U70">
        <v>73.83</v>
      </c>
      <c r="V70">
        <v>76.44</v>
      </c>
    </row>
    <row r="71" spans="1:23" x14ac:dyDescent="0.25">
      <c r="A71" s="5" t="s">
        <v>159</v>
      </c>
      <c r="B71" s="5" t="s">
        <v>160</v>
      </c>
      <c r="C71">
        <v>52.07</v>
      </c>
      <c r="D71">
        <v>86.26</v>
      </c>
      <c r="E71">
        <v>110.07</v>
      </c>
      <c r="F71">
        <v>116.52</v>
      </c>
      <c r="G71">
        <v>43.2</v>
      </c>
      <c r="H71">
        <v>0.75</v>
      </c>
      <c r="I71">
        <v>-230.95</v>
      </c>
      <c r="J71">
        <v>2.93</v>
      </c>
      <c r="K71">
        <v>0.56000000000000005</v>
      </c>
      <c r="L71">
        <v>17.39</v>
      </c>
      <c r="M71">
        <v>10.3</v>
      </c>
      <c r="N71">
        <v>-108.13</v>
      </c>
      <c r="O71">
        <v>46.88</v>
      </c>
      <c r="P71">
        <v>32.1</v>
      </c>
      <c r="Q71">
        <v>18.7</v>
      </c>
      <c r="R71">
        <v>13.55</v>
      </c>
      <c r="S71">
        <v>-39.450000000000003</v>
      </c>
      <c r="T71">
        <v>33.21</v>
      </c>
      <c r="U71">
        <v>92.89</v>
      </c>
      <c r="V71">
        <v>77.400000000000006</v>
      </c>
    </row>
    <row r="72" spans="1:23" x14ac:dyDescent="0.25">
      <c r="A72" s="5" t="s">
        <v>161</v>
      </c>
      <c r="B72" s="5" t="s">
        <v>162</v>
      </c>
      <c r="C72">
        <v>75.94</v>
      </c>
      <c r="D72">
        <v>117.81</v>
      </c>
      <c r="E72">
        <v>109.53</v>
      </c>
      <c r="F72">
        <v>123.04</v>
      </c>
      <c r="G72">
        <v>58.52</v>
      </c>
      <c r="H72">
        <v>21.18</v>
      </c>
      <c r="I72">
        <v>-196.39</v>
      </c>
      <c r="J72">
        <v>20.38</v>
      </c>
      <c r="K72">
        <v>13.98</v>
      </c>
      <c r="L72">
        <v>30.88</v>
      </c>
      <c r="M72">
        <v>13.58</v>
      </c>
      <c r="N72">
        <v>-85.54</v>
      </c>
      <c r="O72">
        <v>62.86</v>
      </c>
      <c r="P72">
        <v>43.23</v>
      </c>
      <c r="Q72">
        <v>33.479999999999997</v>
      </c>
      <c r="R72">
        <v>23.11</v>
      </c>
      <c r="S72">
        <v>-61.81</v>
      </c>
      <c r="T72">
        <v>55.08</v>
      </c>
      <c r="U72">
        <v>86.44</v>
      </c>
      <c r="V72">
        <v>75.489999999999995</v>
      </c>
    </row>
    <row r="73" spans="1:23" x14ac:dyDescent="0.25">
      <c r="A73" s="5" t="s">
        <v>163</v>
      </c>
      <c r="B73" s="5" t="s">
        <v>164</v>
      </c>
      <c r="C73">
        <v>5.49</v>
      </c>
      <c r="D73">
        <v>6.3</v>
      </c>
      <c r="E73">
        <v>6.33</v>
      </c>
      <c r="F73">
        <v>6.5</v>
      </c>
      <c r="G73">
        <v>6.35</v>
      </c>
      <c r="H73">
        <v>6.56</v>
      </c>
      <c r="I73">
        <v>6.06</v>
      </c>
      <c r="J73">
        <v>6.66</v>
      </c>
      <c r="K73">
        <v>5.79</v>
      </c>
      <c r="L73">
        <v>6.18</v>
      </c>
      <c r="M73">
        <v>6.04</v>
      </c>
      <c r="N73">
        <v>7.91</v>
      </c>
      <c r="O73">
        <v>7.65</v>
      </c>
      <c r="P73">
        <v>7.67</v>
      </c>
      <c r="Q73">
        <v>7.12</v>
      </c>
      <c r="R73">
        <v>6.52</v>
      </c>
      <c r="S73">
        <v>5.85</v>
      </c>
      <c r="T73">
        <v>6.82</v>
      </c>
      <c r="U73">
        <v>8.65</v>
      </c>
      <c r="V73">
        <v>9.0500000000000007</v>
      </c>
    </row>
    <row r="74" spans="1:23" x14ac:dyDescent="0.25">
      <c r="A74" s="5" t="s">
        <v>165</v>
      </c>
      <c r="B74" s="5" t="s">
        <v>166</v>
      </c>
      <c r="C74">
        <v>36.549999999999997</v>
      </c>
      <c r="D74">
        <v>33.94</v>
      </c>
      <c r="E74">
        <v>33.43</v>
      </c>
      <c r="F74">
        <v>29.5</v>
      </c>
      <c r="G74">
        <v>27.75</v>
      </c>
      <c r="H74">
        <v>27.47</v>
      </c>
      <c r="I74">
        <v>24.78</v>
      </c>
      <c r="J74">
        <v>22.04</v>
      </c>
      <c r="K74">
        <v>24.31</v>
      </c>
      <c r="L74">
        <v>25.52</v>
      </c>
      <c r="M74">
        <v>26.81</v>
      </c>
      <c r="N74">
        <v>23.63</v>
      </c>
      <c r="O74">
        <v>23.12</v>
      </c>
      <c r="P74">
        <v>23.05</v>
      </c>
      <c r="Q74">
        <v>20.86</v>
      </c>
      <c r="R74">
        <v>22.15</v>
      </c>
      <c r="S74">
        <v>21.73</v>
      </c>
      <c r="T74">
        <v>24.05</v>
      </c>
      <c r="U74">
        <v>25.65</v>
      </c>
      <c r="V74">
        <v>23.02</v>
      </c>
    </row>
    <row r="75" spans="1:23" x14ac:dyDescent="0.25">
      <c r="A75" s="5" t="s">
        <v>167</v>
      </c>
      <c r="B75" s="5" t="s">
        <v>168</v>
      </c>
      <c r="C75">
        <v>2.86</v>
      </c>
      <c r="D75">
        <v>5.43</v>
      </c>
      <c r="E75">
        <v>6.97</v>
      </c>
      <c r="F75">
        <v>7.58</v>
      </c>
      <c r="G75">
        <v>2.74</v>
      </c>
      <c r="H75">
        <v>0.05</v>
      </c>
      <c r="I75">
        <v>-14</v>
      </c>
      <c r="J75">
        <v>0.2</v>
      </c>
      <c r="K75">
        <v>0.03</v>
      </c>
      <c r="L75">
        <v>1.07</v>
      </c>
      <c r="M75">
        <v>0.62</v>
      </c>
      <c r="N75">
        <v>-8.5500000000000007</v>
      </c>
      <c r="O75">
        <v>3.58</v>
      </c>
      <c r="P75">
        <v>2.46</v>
      </c>
      <c r="Q75">
        <v>1.33</v>
      </c>
      <c r="R75">
        <v>0.88</v>
      </c>
      <c r="S75">
        <v>-2.31</v>
      </c>
      <c r="T75">
        <v>2.2599999999999998</v>
      </c>
      <c r="U75">
        <v>8.0399999999999991</v>
      </c>
      <c r="V75">
        <v>7</v>
      </c>
    </row>
    <row r="76" spans="1:23" x14ac:dyDescent="0.25">
      <c r="A76" s="5" t="s">
        <v>169</v>
      </c>
      <c r="B76" s="5" t="s">
        <v>170</v>
      </c>
      <c r="C76">
        <v>7.56</v>
      </c>
      <c r="D76">
        <v>13.09</v>
      </c>
      <c r="E76">
        <v>11.77</v>
      </c>
      <c r="F76">
        <v>14.33</v>
      </c>
      <c r="G76">
        <v>7.2</v>
      </c>
      <c r="H76">
        <v>2.77</v>
      </c>
      <c r="I76">
        <v>-23.79</v>
      </c>
      <c r="J76">
        <v>2.34</v>
      </c>
      <c r="K76">
        <v>1.44</v>
      </c>
      <c r="L76">
        <v>3.29</v>
      </c>
      <c r="M76">
        <v>1.4</v>
      </c>
      <c r="N76">
        <v>-12.16</v>
      </c>
      <c r="O76">
        <v>8.58</v>
      </c>
      <c r="P76">
        <v>6.25</v>
      </c>
      <c r="Q76" t="s">
        <v>67</v>
      </c>
      <c r="R76" t="s">
        <v>67</v>
      </c>
      <c r="S76" t="s">
        <v>67</v>
      </c>
      <c r="T76" t="s">
        <v>67</v>
      </c>
      <c r="U76" t="s">
        <v>67</v>
      </c>
      <c r="V76" t="s">
        <v>67</v>
      </c>
    </row>
    <row r="77" spans="1:23" x14ac:dyDescent="0.25">
      <c r="A77" s="5" t="s">
        <v>171</v>
      </c>
      <c r="B77" s="5" t="s">
        <v>172</v>
      </c>
      <c r="C77">
        <v>93.56</v>
      </c>
      <c r="D77">
        <v>113.18</v>
      </c>
      <c r="E77">
        <v>108.97</v>
      </c>
      <c r="F77">
        <v>105.27</v>
      </c>
      <c r="G77">
        <v>95.09</v>
      </c>
      <c r="H77">
        <v>81.31</v>
      </c>
      <c r="I77">
        <v>101.84</v>
      </c>
      <c r="J77">
        <v>182.24</v>
      </c>
      <c r="K77">
        <v>156.94999999999999</v>
      </c>
      <c r="L77">
        <v>155.32</v>
      </c>
      <c r="M77">
        <v>147.71</v>
      </c>
      <c r="N77">
        <v>147.29</v>
      </c>
      <c r="O77">
        <v>163.01</v>
      </c>
      <c r="P77">
        <v>148.24</v>
      </c>
      <c r="Q77">
        <v>154.33000000000001</v>
      </c>
      <c r="R77">
        <v>150.33000000000001</v>
      </c>
      <c r="S77">
        <v>157.16999999999999</v>
      </c>
      <c r="T77">
        <v>159.33000000000001</v>
      </c>
      <c r="U77">
        <v>167.03</v>
      </c>
      <c r="V77">
        <v>193.52</v>
      </c>
    </row>
    <row r="78" spans="1:23" x14ac:dyDescent="0.25">
      <c r="A78" s="5" t="s">
        <v>173</v>
      </c>
      <c r="B78" s="5" t="s">
        <v>174</v>
      </c>
      <c r="C78">
        <v>141.63</v>
      </c>
      <c r="D78">
        <v>152.59</v>
      </c>
      <c r="E78">
        <v>161.96</v>
      </c>
      <c r="F78">
        <v>159.53</v>
      </c>
      <c r="G78">
        <v>149.31</v>
      </c>
      <c r="H78">
        <v>145.66999999999999</v>
      </c>
      <c r="I78">
        <v>150.52000000000001</v>
      </c>
      <c r="J78">
        <v>177.06</v>
      </c>
      <c r="K78">
        <v>164.09</v>
      </c>
      <c r="L78">
        <v>169.82</v>
      </c>
      <c r="M78">
        <v>169.51</v>
      </c>
      <c r="N78">
        <v>167.19</v>
      </c>
      <c r="O78">
        <v>168.94</v>
      </c>
      <c r="P78">
        <v>153.81</v>
      </c>
      <c r="Q78" t="s">
        <v>67</v>
      </c>
      <c r="R78" t="s">
        <v>67</v>
      </c>
      <c r="S78" t="s">
        <v>67</v>
      </c>
      <c r="T78" t="s">
        <v>67</v>
      </c>
      <c r="U78" t="s">
        <v>67</v>
      </c>
      <c r="V78" t="s">
        <v>67</v>
      </c>
    </row>
    <row r="79" spans="1:23" x14ac:dyDescent="0.25">
      <c r="A79" s="5" t="s">
        <v>175</v>
      </c>
      <c r="B79" s="5" t="s">
        <v>176</v>
      </c>
      <c r="C79">
        <v>-965.42879999999991</v>
      </c>
      <c r="D79">
        <v>150.33199999999999</v>
      </c>
      <c r="E79">
        <v>720.60239999999999</v>
      </c>
      <c r="F79">
        <v>532.93520000000001</v>
      </c>
      <c r="G79">
        <v>-586.9556</v>
      </c>
      <c r="H79">
        <v>63.271599999999999</v>
      </c>
      <c r="I79">
        <v>103.0848</v>
      </c>
      <c r="J79">
        <v>41.719700000000003</v>
      </c>
      <c r="K79">
        <v>32.320399999999999</v>
      </c>
      <c r="L79">
        <v>156.292</v>
      </c>
      <c r="M79">
        <v>106.6</v>
      </c>
      <c r="N79">
        <v>76.915999999999997</v>
      </c>
      <c r="O79">
        <v>240.751</v>
      </c>
      <c r="P79">
        <v>87.531000000000006</v>
      </c>
      <c r="Q79">
        <v>36.838000000000001</v>
      </c>
      <c r="R79">
        <v>107.08199999999999</v>
      </c>
      <c r="S79">
        <v>75.33</v>
      </c>
      <c r="T79">
        <v>560.79999999999995</v>
      </c>
      <c r="U79">
        <v>-144</v>
      </c>
      <c r="V79">
        <v>45.92</v>
      </c>
    </row>
    <row r="80" spans="1:23" x14ac:dyDescent="0.25">
      <c r="A80" s="5" t="s">
        <v>177</v>
      </c>
      <c r="B80" s="5" t="s">
        <v>178</v>
      </c>
      <c r="C80">
        <v>0</v>
      </c>
      <c r="D80">
        <v>0</v>
      </c>
      <c r="E80">
        <v>0</v>
      </c>
      <c r="F80">
        <v>0</v>
      </c>
      <c r="G80">
        <v>0</v>
      </c>
      <c r="H80">
        <v>0</v>
      </c>
      <c r="I80">
        <v>-3.000000000000114E-2</v>
      </c>
      <c r="J80">
        <v>0</v>
      </c>
      <c r="K80">
        <v>-8.9999999999999858E-2</v>
      </c>
      <c r="L80">
        <v>0</v>
      </c>
      <c r="M80">
        <v>0</v>
      </c>
      <c r="N80">
        <v>-9.9999999999997868E-2</v>
      </c>
      <c r="O80">
        <v>0</v>
      </c>
      <c r="P80">
        <v>0</v>
      </c>
      <c r="Q80">
        <v>-0.10000000000000139</v>
      </c>
      <c r="R80">
        <v>0</v>
      </c>
      <c r="S80">
        <v>-0.19999999999999929</v>
      </c>
      <c r="T80">
        <v>0</v>
      </c>
      <c r="U80">
        <v>-8</v>
      </c>
      <c r="V80" t="s">
        <v>67</v>
      </c>
    </row>
    <row r="81" spans="1:22" x14ac:dyDescent="0.25">
      <c r="A81" s="5" t="s">
        <v>179</v>
      </c>
      <c r="B81" s="5" t="s">
        <v>180</v>
      </c>
      <c r="C81">
        <v>-0.61</v>
      </c>
      <c r="D81">
        <v>0.69</v>
      </c>
      <c r="E81">
        <v>4.32</v>
      </c>
      <c r="F81">
        <v>13.86</v>
      </c>
      <c r="G81">
        <v>-6.82</v>
      </c>
      <c r="H81">
        <v>0.03</v>
      </c>
      <c r="I81">
        <v>-15.21</v>
      </c>
      <c r="J81">
        <v>10.86</v>
      </c>
      <c r="K81">
        <v>-1.53</v>
      </c>
      <c r="L81">
        <v>12.26</v>
      </c>
      <c r="M81">
        <v>-31.43</v>
      </c>
      <c r="N81">
        <v>-10.63</v>
      </c>
      <c r="O81">
        <v>-2.2000000000000002</v>
      </c>
      <c r="P81">
        <v>7.46</v>
      </c>
      <c r="Q81">
        <v>13.22</v>
      </c>
      <c r="R81">
        <v>15.52</v>
      </c>
      <c r="S81">
        <v>-10.130000000000001</v>
      </c>
      <c r="T81">
        <v>4.9400000000000004</v>
      </c>
      <c r="U81">
        <v>18.64</v>
      </c>
      <c r="V81" t="s">
        <v>67</v>
      </c>
    </row>
    <row r="82" spans="1:22" x14ac:dyDescent="0.25">
      <c r="A82" s="5" t="s">
        <v>181</v>
      </c>
      <c r="B82" s="5" t="s">
        <v>182</v>
      </c>
      <c r="C82">
        <v>1.47</v>
      </c>
      <c r="D82">
        <v>6.29</v>
      </c>
      <c r="E82">
        <v>3.79</v>
      </c>
      <c r="F82">
        <v>2.36</v>
      </c>
      <c r="G82">
        <v>-7.33</v>
      </c>
      <c r="H82">
        <v>-1.44</v>
      </c>
      <c r="I82">
        <v>-1.96</v>
      </c>
      <c r="J82">
        <v>7.2</v>
      </c>
      <c r="K82">
        <v>-6.9</v>
      </c>
      <c r="L82">
        <v>-9.93</v>
      </c>
      <c r="M82">
        <v>-14.75</v>
      </c>
      <c r="N82">
        <v>-1.79</v>
      </c>
      <c r="O82">
        <v>6.16</v>
      </c>
      <c r="P82">
        <v>12.07</v>
      </c>
      <c r="Q82">
        <v>6.2</v>
      </c>
      <c r="R82">
        <v>3.44</v>
      </c>
      <c r="S82">
        <v>4.4800000000000004</v>
      </c>
      <c r="T82" t="s">
        <v>67</v>
      </c>
      <c r="U82" t="s">
        <v>67</v>
      </c>
      <c r="V82" t="s">
        <v>67</v>
      </c>
    </row>
    <row r="83" spans="1:22" x14ac:dyDescent="0.25">
      <c r="A83" s="5" t="s">
        <v>183</v>
      </c>
      <c r="B83" s="5" t="s">
        <v>184</v>
      </c>
      <c r="C83">
        <v>2.29</v>
      </c>
      <c r="D83">
        <v>2.42</v>
      </c>
      <c r="E83">
        <v>-0.76</v>
      </c>
      <c r="F83">
        <v>0.54</v>
      </c>
      <c r="G83">
        <v>-2.5299999999999998</v>
      </c>
      <c r="H83">
        <v>1.28</v>
      </c>
      <c r="I83">
        <v>-5.01</v>
      </c>
      <c r="J83">
        <v>-4.09</v>
      </c>
      <c r="K83">
        <v>-6.71</v>
      </c>
      <c r="L83">
        <v>-4.91</v>
      </c>
      <c r="M83">
        <v>-4.72</v>
      </c>
      <c r="N83">
        <v>4.67</v>
      </c>
      <c r="O83">
        <v>4.7699999999999996</v>
      </c>
      <c r="P83">
        <v>6.2</v>
      </c>
      <c r="Q83">
        <v>8.44</v>
      </c>
      <c r="R83" t="s">
        <v>67</v>
      </c>
      <c r="S83" t="s">
        <v>67</v>
      </c>
      <c r="T83" t="s">
        <v>67</v>
      </c>
      <c r="U83" t="s">
        <v>67</v>
      </c>
      <c r="V83" t="s">
        <v>67</v>
      </c>
    </row>
    <row r="84" spans="1:22" x14ac:dyDescent="0.25">
      <c r="A84" s="5" t="s">
        <v>185</v>
      </c>
      <c r="B84" s="5" t="s">
        <v>186</v>
      </c>
      <c r="C84">
        <v>1.78</v>
      </c>
      <c r="D84">
        <v>-1.3</v>
      </c>
      <c r="E84">
        <v>-2.4300000000000002</v>
      </c>
      <c r="F84">
        <v>-3.08</v>
      </c>
      <c r="G84">
        <v>-3.72</v>
      </c>
      <c r="H84">
        <v>-1.72</v>
      </c>
      <c r="I84">
        <v>-0.17</v>
      </c>
      <c r="J84">
        <v>0.34</v>
      </c>
      <c r="K84">
        <v>-0.25</v>
      </c>
      <c r="L84">
        <v>1.76</v>
      </c>
      <c r="M84" t="s">
        <v>67</v>
      </c>
      <c r="N84" t="s">
        <v>67</v>
      </c>
      <c r="O84" t="s">
        <v>67</v>
      </c>
      <c r="P84" t="s">
        <v>67</v>
      </c>
      <c r="Q84" t="s">
        <v>67</v>
      </c>
      <c r="R84" t="s">
        <v>67</v>
      </c>
      <c r="S84" t="s">
        <v>67</v>
      </c>
      <c r="T84" t="s">
        <v>67</v>
      </c>
      <c r="U84" t="s">
        <v>67</v>
      </c>
      <c r="V84" t="s">
        <v>67</v>
      </c>
    </row>
    <row r="85" spans="1:22" x14ac:dyDescent="0.25">
      <c r="A85" s="5" t="s">
        <v>187</v>
      </c>
      <c r="B85" s="5" t="s">
        <v>188</v>
      </c>
      <c r="C85">
        <v>-40</v>
      </c>
      <c r="D85">
        <v>-21.09</v>
      </c>
      <c r="E85">
        <v>-1.46</v>
      </c>
      <c r="F85">
        <v>207.09</v>
      </c>
      <c r="G85">
        <v>5260</v>
      </c>
      <c r="H85">
        <v>-100.33</v>
      </c>
      <c r="I85">
        <v>-6782.61</v>
      </c>
      <c r="J85">
        <v>475</v>
      </c>
      <c r="K85">
        <v>-96.8</v>
      </c>
      <c r="L85">
        <v>89.39</v>
      </c>
      <c r="M85">
        <v>-106.53</v>
      </c>
      <c r="N85">
        <v>-306.12</v>
      </c>
      <c r="O85">
        <v>42.86</v>
      </c>
      <c r="P85">
        <v>84.41</v>
      </c>
      <c r="Q85">
        <v>56.3</v>
      </c>
      <c r="R85">
        <v>-139.66999999999999</v>
      </c>
      <c r="S85">
        <v>-206.76</v>
      </c>
      <c r="T85">
        <v>-62.48</v>
      </c>
      <c r="U85">
        <v>42.4</v>
      </c>
      <c r="V85">
        <v>2.94</v>
      </c>
    </row>
    <row r="86" spans="1:22" x14ac:dyDescent="0.25">
      <c r="A86" s="5" t="s">
        <v>189</v>
      </c>
      <c r="B86" s="5" t="s">
        <v>190</v>
      </c>
      <c r="C86">
        <v>-20.85</v>
      </c>
      <c r="D86">
        <v>61.51</v>
      </c>
      <c r="E86">
        <v>1821.88</v>
      </c>
      <c r="F86">
        <v>1788.92</v>
      </c>
      <c r="G86">
        <v>-540.98</v>
      </c>
      <c r="H86">
        <v>-2135.98</v>
      </c>
      <c r="I86">
        <v>-2134.8000000000002</v>
      </c>
      <c r="J86">
        <v>155.86000000000001</v>
      </c>
      <c r="K86">
        <v>-37.979999999999997</v>
      </c>
      <c r="L86">
        <v>-107.75</v>
      </c>
      <c r="M86">
        <v>-123.26</v>
      </c>
      <c r="N86">
        <v>-59.62</v>
      </c>
      <c r="O86">
        <v>61.19</v>
      </c>
      <c r="P86">
        <v>0.35</v>
      </c>
      <c r="Q86">
        <v>-96.71</v>
      </c>
      <c r="R86">
        <v>-136.30000000000001</v>
      </c>
      <c r="S86">
        <v>-75.61</v>
      </c>
      <c r="T86">
        <v>-5.71</v>
      </c>
      <c r="U86" t="s">
        <v>67</v>
      </c>
      <c r="V86" t="s">
        <v>67</v>
      </c>
    </row>
    <row r="87" spans="1:22" x14ac:dyDescent="0.25">
      <c r="A87" s="5" t="s">
        <v>191</v>
      </c>
      <c r="B87" s="5" t="s">
        <v>192</v>
      </c>
      <c r="C87">
        <v>1080.9100000000001</v>
      </c>
      <c r="D87">
        <v>1068.8399999999999</v>
      </c>
      <c r="E87">
        <v>-283.45999999999998</v>
      </c>
      <c r="F87">
        <v>-188.17</v>
      </c>
      <c r="G87">
        <v>-248.95</v>
      </c>
      <c r="H87">
        <v>-1283.07</v>
      </c>
      <c r="I87">
        <v>-1284.31</v>
      </c>
      <c r="J87">
        <v>10.99</v>
      </c>
      <c r="K87">
        <v>-75.44</v>
      </c>
      <c r="L87">
        <v>-39.200000000000003</v>
      </c>
      <c r="M87">
        <v>-45.82</v>
      </c>
      <c r="N87">
        <v>-52.44</v>
      </c>
      <c r="O87">
        <v>-32.57</v>
      </c>
      <c r="P87">
        <v>-53.64</v>
      </c>
      <c r="Q87">
        <v>-62.04</v>
      </c>
      <c r="R87">
        <v>-72.709999999999994</v>
      </c>
      <c r="S87" t="s">
        <v>67</v>
      </c>
      <c r="T87" t="s">
        <v>67</v>
      </c>
      <c r="U87" t="s">
        <v>67</v>
      </c>
      <c r="V87" t="s">
        <v>67</v>
      </c>
    </row>
    <row r="88" spans="1:22" x14ac:dyDescent="0.25">
      <c r="A88" s="5" t="s">
        <v>193</v>
      </c>
      <c r="B88" s="5" t="s">
        <v>194</v>
      </c>
      <c r="C88">
        <v>-101.08</v>
      </c>
      <c r="D88">
        <v>-107.73</v>
      </c>
      <c r="E88">
        <v>-136.24</v>
      </c>
      <c r="F88">
        <v>-131.80000000000001</v>
      </c>
      <c r="G88">
        <v>-144.07</v>
      </c>
      <c r="H88">
        <v>-664.44</v>
      </c>
      <c r="I88">
        <v>-668.38</v>
      </c>
      <c r="J88">
        <v>-10.79</v>
      </c>
      <c r="K88">
        <v>-64.540000000000006</v>
      </c>
      <c r="L88">
        <v>-50.62</v>
      </c>
      <c r="M88">
        <v>-59.27</v>
      </c>
      <c r="N88" t="s">
        <v>67</v>
      </c>
      <c r="O88" t="s">
        <v>67</v>
      </c>
      <c r="P88" t="s">
        <v>67</v>
      </c>
      <c r="Q88" t="s">
        <v>67</v>
      </c>
      <c r="R88" t="s">
        <v>67</v>
      </c>
      <c r="S88" t="s">
        <v>67</v>
      </c>
      <c r="T88" t="s">
        <v>67</v>
      </c>
      <c r="U88" t="s">
        <v>67</v>
      </c>
      <c r="V88" t="s">
        <v>67</v>
      </c>
    </row>
    <row r="89" spans="1:22" x14ac:dyDescent="0.25">
      <c r="A89" s="5" t="s">
        <v>195</v>
      </c>
      <c r="B89" s="5" t="s">
        <v>196</v>
      </c>
      <c r="C89">
        <v>0.01</v>
      </c>
      <c r="D89">
        <v>0.01</v>
      </c>
      <c r="E89">
        <v>-0.05</v>
      </c>
      <c r="F89">
        <v>-0.05</v>
      </c>
      <c r="G89">
        <v>-0.08</v>
      </c>
      <c r="H89">
        <v>-0.26</v>
      </c>
      <c r="I89" t="s">
        <v>67</v>
      </c>
      <c r="J89">
        <v>8.2899999999999991</v>
      </c>
      <c r="K89">
        <v>-6.61</v>
      </c>
      <c r="L89">
        <v>-0.59</v>
      </c>
      <c r="M89">
        <v>-0.62</v>
      </c>
      <c r="N89" t="s">
        <v>67</v>
      </c>
      <c r="O89">
        <v>-0.2</v>
      </c>
      <c r="P89">
        <v>-0.26</v>
      </c>
      <c r="Q89">
        <v>-0.34</v>
      </c>
      <c r="R89">
        <v>-0.3</v>
      </c>
      <c r="S89" t="s">
        <v>67</v>
      </c>
      <c r="T89" t="s">
        <v>67</v>
      </c>
      <c r="U89" t="s">
        <v>67</v>
      </c>
      <c r="V89" t="s">
        <v>67</v>
      </c>
    </row>
    <row r="90" spans="1:22" x14ac:dyDescent="0.25">
      <c r="A90" s="5" t="s">
        <v>197</v>
      </c>
      <c r="B90" s="5" t="s">
        <v>198</v>
      </c>
      <c r="C90">
        <v>-35.93</v>
      </c>
      <c r="D90">
        <v>8.3000000000000007</v>
      </c>
      <c r="E90">
        <v>-7.13</v>
      </c>
      <c r="F90">
        <v>139.38999999999999</v>
      </c>
      <c r="G90">
        <v>157.44999999999999</v>
      </c>
      <c r="H90">
        <v>-110.79</v>
      </c>
      <c r="I90">
        <v>-916.87</v>
      </c>
      <c r="J90">
        <v>61.62</v>
      </c>
      <c r="K90">
        <v>-55.41</v>
      </c>
      <c r="L90">
        <v>155.16999999999999</v>
      </c>
      <c r="M90">
        <v>-110.89</v>
      </c>
      <c r="N90">
        <v>-221.61</v>
      </c>
      <c r="O90">
        <v>42.21</v>
      </c>
      <c r="P90">
        <v>38.74</v>
      </c>
      <c r="Q90">
        <v>64.040000000000006</v>
      </c>
      <c r="R90">
        <v>-143.19</v>
      </c>
      <c r="S90">
        <v>-200.86</v>
      </c>
      <c r="T90">
        <v>-33.14</v>
      </c>
      <c r="U90">
        <v>35.869999999999997</v>
      </c>
      <c r="V90">
        <v>13</v>
      </c>
    </row>
    <row r="91" spans="1:22" x14ac:dyDescent="0.25">
      <c r="A91" s="5" t="s">
        <v>199</v>
      </c>
      <c r="B91" s="5" t="s">
        <v>200</v>
      </c>
      <c r="C91">
        <v>-11.59</v>
      </c>
      <c r="D91">
        <v>46.85</v>
      </c>
      <c r="E91">
        <v>96.57</v>
      </c>
      <c r="F91">
        <v>62.02</v>
      </c>
      <c r="G91">
        <v>-290.07</v>
      </c>
      <c r="H91">
        <v>-322.01</v>
      </c>
      <c r="I91">
        <v>-303.55</v>
      </c>
      <c r="J91">
        <v>53.79</v>
      </c>
      <c r="K91">
        <v>-3.71</v>
      </c>
      <c r="L91">
        <v>-59.11</v>
      </c>
      <c r="M91">
        <v>-96.76</v>
      </c>
      <c r="N91">
        <v>-46.89</v>
      </c>
      <c r="O91">
        <v>48.33</v>
      </c>
      <c r="P91">
        <v>-13.47</v>
      </c>
      <c r="Q91">
        <v>-93.34</v>
      </c>
      <c r="R91">
        <v>-125.73</v>
      </c>
      <c r="S91">
        <v>-66.040000000000006</v>
      </c>
      <c r="T91">
        <v>5.24</v>
      </c>
      <c r="U91" t="s">
        <v>67</v>
      </c>
      <c r="V91" t="s">
        <v>67</v>
      </c>
    </row>
    <row r="92" spans="1:22" x14ac:dyDescent="0.25">
      <c r="A92" s="5" t="s">
        <v>201</v>
      </c>
      <c r="B92" s="5" t="s">
        <v>202</v>
      </c>
      <c r="C92">
        <v>52.42</v>
      </c>
      <c r="D92">
        <v>37.44</v>
      </c>
      <c r="E92">
        <v>-147.59</v>
      </c>
      <c r="F92">
        <v>-133.84</v>
      </c>
      <c r="G92">
        <v>-172.8</v>
      </c>
      <c r="H92">
        <v>-173.26</v>
      </c>
      <c r="I92">
        <v>-173.28</v>
      </c>
      <c r="J92">
        <v>-34.22</v>
      </c>
      <c r="K92">
        <v>-38.11</v>
      </c>
      <c r="L92">
        <v>-19.28</v>
      </c>
      <c r="M92">
        <v>-37.5</v>
      </c>
      <c r="N92">
        <v>-43.96</v>
      </c>
      <c r="O92">
        <v>-39.81</v>
      </c>
      <c r="P92">
        <v>-54.88</v>
      </c>
      <c r="Q92">
        <v>-55.46</v>
      </c>
      <c r="R92">
        <v>-65.66</v>
      </c>
      <c r="S92" t="s">
        <v>67</v>
      </c>
      <c r="T92" t="s">
        <v>67</v>
      </c>
      <c r="U92" t="s">
        <v>67</v>
      </c>
      <c r="V92" t="s">
        <v>67</v>
      </c>
    </row>
    <row r="93" spans="1:22" x14ac:dyDescent="0.25">
      <c r="A93" s="5" t="s">
        <v>203</v>
      </c>
      <c r="B93" s="5" t="s">
        <v>204</v>
      </c>
      <c r="C93">
        <v>-60.42</v>
      </c>
      <c r="D93">
        <v>-67.92</v>
      </c>
      <c r="E93">
        <v>-90.91</v>
      </c>
      <c r="F93">
        <v>-85.97</v>
      </c>
      <c r="G93">
        <v>-96.04</v>
      </c>
      <c r="H93">
        <v>-105.38</v>
      </c>
      <c r="I93">
        <v>-108.62</v>
      </c>
      <c r="J93">
        <v>-37.020000000000003</v>
      </c>
      <c r="K93">
        <v>-46.49</v>
      </c>
      <c r="L93">
        <v>-37.369999999999997</v>
      </c>
      <c r="M93">
        <v>-51.58</v>
      </c>
      <c r="N93" t="s">
        <v>67</v>
      </c>
      <c r="O93" t="s">
        <v>67</v>
      </c>
      <c r="P93" t="s">
        <v>67</v>
      </c>
      <c r="Q93" t="s">
        <v>67</v>
      </c>
      <c r="R93" t="s">
        <v>67</v>
      </c>
      <c r="S93" t="s">
        <v>67</v>
      </c>
      <c r="T93" t="s">
        <v>67</v>
      </c>
      <c r="U93" t="s">
        <v>67</v>
      </c>
      <c r="V93" t="s">
        <v>67</v>
      </c>
    </row>
    <row r="94" spans="1:22" x14ac:dyDescent="0.25">
      <c r="A94" s="5" t="s">
        <v>205</v>
      </c>
      <c r="B94" s="5" t="s">
        <v>206</v>
      </c>
      <c r="C94">
        <v>-742.2</v>
      </c>
      <c r="D94">
        <v>-79.14</v>
      </c>
      <c r="E94">
        <v>35.21</v>
      </c>
      <c r="F94">
        <v>-190.8</v>
      </c>
      <c r="G94">
        <v>-1027.68</v>
      </c>
      <c r="H94">
        <v>-38.619999999999997</v>
      </c>
      <c r="I94">
        <v>146.63999999999999</v>
      </c>
      <c r="J94">
        <v>29.08</v>
      </c>
      <c r="K94">
        <v>-79.430000000000007</v>
      </c>
      <c r="L94">
        <v>46.62</v>
      </c>
      <c r="M94">
        <v>38.590000000000003</v>
      </c>
      <c r="N94">
        <v>-68.25</v>
      </c>
      <c r="O94">
        <v>175.05</v>
      </c>
      <c r="P94">
        <v>137.61000000000001</v>
      </c>
      <c r="Q94">
        <v>-65.81</v>
      </c>
      <c r="R94">
        <v>42.15</v>
      </c>
      <c r="S94">
        <v>-86.73</v>
      </c>
      <c r="T94">
        <v>-489.44</v>
      </c>
      <c r="U94">
        <v>-256.79000000000002</v>
      </c>
      <c r="V94" t="s">
        <v>67</v>
      </c>
    </row>
    <row r="95" spans="1:22" x14ac:dyDescent="0.25">
      <c r="A95" s="5" t="s">
        <v>207</v>
      </c>
      <c r="B95" s="5" t="s">
        <v>208</v>
      </c>
      <c r="C95">
        <v>-262.04000000000002</v>
      </c>
      <c r="D95">
        <v>-78.239999999999995</v>
      </c>
      <c r="E95">
        <v>-394.42</v>
      </c>
      <c r="F95">
        <v>-419.03</v>
      </c>
      <c r="G95">
        <v>-306.55</v>
      </c>
      <c r="H95">
        <v>45.7</v>
      </c>
      <c r="I95">
        <v>32.1</v>
      </c>
      <c r="J95">
        <v>-1.24</v>
      </c>
      <c r="K95">
        <v>1.93</v>
      </c>
      <c r="L95">
        <v>5.65</v>
      </c>
      <c r="M95">
        <v>48.46</v>
      </c>
      <c r="N95">
        <v>81.47</v>
      </c>
      <c r="O95">
        <v>82.28</v>
      </c>
      <c r="P95">
        <v>37.979999999999997</v>
      </c>
      <c r="Q95">
        <v>-36.799999999999997</v>
      </c>
      <c r="R95">
        <v>-178.01</v>
      </c>
      <c r="S95">
        <v>-277.64999999999998</v>
      </c>
      <c r="T95" t="s">
        <v>67</v>
      </c>
      <c r="U95" t="s">
        <v>67</v>
      </c>
      <c r="V95" t="s">
        <v>67</v>
      </c>
    </row>
    <row r="96" spans="1:22" x14ac:dyDescent="0.25">
      <c r="A96" s="5" t="s">
        <v>209</v>
      </c>
      <c r="B96" s="5" t="s">
        <v>210</v>
      </c>
      <c r="C96">
        <v>-400.92</v>
      </c>
      <c r="D96">
        <v>-260.20999999999998</v>
      </c>
      <c r="E96">
        <v>-215.05</v>
      </c>
      <c r="F96">
        <v>-216.28</v>
      </c>
      <c r="G96">
        <v>-194</v>
      </c>
      <c r="H96">
        <v>20.86</v>
      </c>
      <c r="I96">
        <v>36.299999999999997</v>
      </c>
      <c r="J96">
        <v>-6.68</v>
      </c>
      <c r="K96">
        <v>22.52</v>
      </c>
      <c r="L96">
        <v>65.92</v>
      </c>
      <c r="M96">
        <v>43.44</v>
      </c>
      <c r="N96">
        <v>44.15</v>
      </c>
      <c r="O96">
        <v>40.450000000000003</v>
      </c>
      <c r="P96">
        <v>-92.44</v>
      </c>
      <c r="Q96">
        <v>-171.32</v>
      </c>
      <c r="R96" t="s">
        <v>67</v>
      </c>
      <c r="S96" t="s">
        <v>67</v>
      </c>
      <c r="T96" t="s">
        <v>67</v>
      </c>
      <c r="U96" t="s">
        <v>67</v>
      </c>
      <c r="V96" t="s">
        <v>67</v>
      </c>
    </row>
    <row r="97" spans="1:23" x14ac:dyDescent="0.25">
      <c r="A97" s="5" t="s">
        <v>211</v>
      </c>
      <c r="B97" s="5" t="s">
        <v>212</v>
      </c>
      <c r="C97">
        <v>-190.03</v>
      </c>
      <c r="D97">
        <v>-111.95</v>
      </c>
      <c r="E97">
        <v>-110.86</v>
      </c>
      <c r="F97">
        <v>-96.88</v>
      </c>
      <c r="G97">
        <v>-64.040000000000006</v>
      </c>
      <c r="H97">
        <v>32.15</v>
      </c>
      <c r="I97">
        <v>40.22</v>
      </c>
      <c r="J97">
        <v>16.89</v>
      </c>
      <c r="K97">
        <v>-34.96</v>
      </c>
      <c r="L97">
        <v>-52.7</v>
      </c>
      <c r="M97" t="s">
        <v>67</v>
      </c>
      <c r="N97" t="s">
        <v>67</v>
      </c>
      <c r="O97" t="s">
        <v>67</v>
      </c>
      <c r="P97" t="s">
        <v>67</v>
      </c>
      <c r="Q97" t="s">
        <v>67</v>
      </c>
      <c r="R97" t="s">
        <v>67</v>
      </c>
      <c r="S97" t="s">
        <v>67</v>
      </c>
      <c r="T97" t="s">
        <v>67</v>
      </c>
      <c r="U97" t="s">
        <v>67</v>
      </c>
      <c r="V97" t="s">
        <v>67</v>
      </c>
    </row>
    <row r="98" spans="1:23" x14ac:dyDescent="0.25">
      <c r="A98" s="5" t="s">
        <v>213</v>
      </c>
      <c r="B98" s="5" t="s">
        <v>214</v>
      </c>
      <c r="C98">
        <v>250.5</v>
      </c>
      <c r="D98">
        <v>268.3</v>
      </c>
      <c r="E98">
        <v>296.39999999999998</v>
      </c>
      <c r="F98">
        <v>285.5</v>
      </c>
      <c r="G98">
        <v>233.1</v>
      </c>
      <c r="H98">
        <v>230.7</v>
      </c>
      <c r="I98">
        <v>277.2</v>
      </c>
      <c r="J98">
        <v>380.5</v>
      </c>
      <c r="K98">
        <v>342.9</v>
      </c>
      <c r="L98">
        <v>341.5</v>
      </c>
      <c r="M98">
        <v>305.3</v>
      </c>
      <c r="N98">
        <v>352.1</v>
      </c>
      <c r="O98">
        <v>415</v>
      </c>
      <c r="P98">
        <v>352.5</v>
      </c>
      <c r="Q98">
        <v>1029</v>
      </c>
      <c r="R98">
        <v>987.7</v>
      </c>
      <c r="S98">
        <v>956.9</v>
      </c>
      <c r="T98">
        <v>902.7</v>
      </c>
      <c r="U98">
        <v>688</v>
      </c>
      <c r="V98">
        <v>574.20000000000005</v>
      </c>
      <c r="W98">
        <v>532.4</v>
      </c>
    </row>
  </sheetData>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W99"/>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19" customWidth="1"/>
    <col min="13" max="13" width="10" customWidth="1"/>
    <col min="14" max="14" width="22" customWidth="1"/>
    <col min="15" max="22" width="10" customWidth="1"/>
    <col min="23" max="23" width="8" customWidth="1"/>
  </cols>
  <sheetData>
    <row r="1" spans="1:23" ht="18.75" customHeight="1" x14ac:dyDescent="0.3">
      <c r="A1" s="1" t="s">
        <v>2462</v>
      </c>
      <c r="B1" s="2" t="s">
        <v>2463</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2464</v>
      </c>
      <c r="C4" s="5" t="s">
        <v>9</v>
      </c>
      <c r="D4" s="5"/>
      <c r="E4" t="s">
        <v>2465</v>
      </c>
      <c r="G4" t="s">
        <v>333</v>
      </c>
      <c r="H4" t="s">
        <v>220</v>
      </c>
      <c r="J4" t="s">
        <v>2466</v>
      </c>
      <c r="L4" t="s">
        <v>2467</v>
      </c>
    </row>
    <row r="5" spans="1:23" x14ac:dyDescent="0.25">
      <c r="A5" s="5" t="s">
        <v>15</v>
      </c>
      <c r="B5" t="s">
        <v>2468</v>
      </c>
      <c r="C5" s="5" t="s">
        <v>17</v>
      </c>
      <c r="D5" s="5"/>
      <c r="E5" t="s">
        <v>2469</v>
      </c>
      <c r="G5" t="s">
        <v>678</v>
      </c>
      <c r="H5" t="s">
        <v>12</v>
      </c>
      <c r="J5" t="s">
        <v>2470</v>
      </c>
      <c r="L5" t="s">
        <v>247</v>
      </c>
    </row>
    <row r="6" spans="1:23" x14ac:dyDescent="0.25">
      <c r="A6" s="5" t="s">
        <v>23</v>
      </c>
      <c r="B6" t="s">
        <v>2471</v>
      </c>
      <c r="C6" s="5" t="s">
        <v>25</v>
      </c>
      <c r="D6" s="5"/>
      <c r="E6" t="s">
        <v>2472</v>
      </c>
      <c r="G6" t="s">
        <v>381</v>
      </c>
      <c r="H6" t="s">
        <v>20</v>
      </c>
      <c r="J6" t="s">
        <v>1805</v>
      </c>
      <c r="L6" t="s">
        <v>509</v>
      </c>
    </row>
    <row r="7" spans="1:23" x14ac:dyDescent="0.25">
      <c r="A7" s="5" t="s">
        <v>29</v>
      </c>
      <c r="B7" t="s">
        <v>2473</v>
      </c>
      <c r="C7" s="5" t="s">
        <v>31</v>
      </c>
      <c r="D7" s="5"/>
      <c r="E7" t="s">
        <v>2474</v>
      </c>
      <c r="G7" t="s">
        <v>314</v>
      </c>
      <c r="H7" t="s">
        <v>28</v>
      </c>
      <c r="J7" t="s">
        <v>2475</v>
      </c>
      <c r="L7" t="s">
        <v>1843</v>
      </c>
    </row>
    <row r="8" spans="1:23" x14ac:dyDescent="0.25">
      <c r="A8" s="5" t="s">
        <v>35</v>
      </c>
      <c r="B8" t="s">
        <v>36</v>
      </c>
      <c r="C8" s="5" t="s">
        <v>37</v>
      </c>
      <c r="D8" s="5"/>
      <c r="E8" t="s">
        <v>2476</v>
      </c>
      <c r="G8" t="s">
        <v>1368</v>
      </c>
      <c r="H8" t="s">
        <v>454</v>
      </c>
      <c r="J8" t="s">
        <v>2477</v>
      </c>
      <c r="L8" t="s">
        <v>685</v>
      </c>
    </row>
    <row r="9" spans="1:23" x14ac:dyDescent="0.25">
      <c r="A9" s="5" t="s">
        <v>41</v>
      </c>
      <c r="B9" t="s">
        <v>42</v>
      </c>
      <c r="C9" s="5" t="s">
        <v>43</v>
      </c>
      <c r="D9" s="5"/>
      <c r="E9" t="s">
        <v>2478</v>
      </c>
      <c r="G9" t="s">
        <v>385</v>
      </c>
      <c r="H9" t="s">
        <v>34</v>
      </c>
      <c r="J9" t="s">
        <v>21</v>
      </c>
      <c r="L9" t="s">
        <v>2479</v>
      </c>
    </row>
    <row r="10" spans="1:23" x14ac:dyDescent="0.25">
      <c r="A10" s="5" t="s">
        <v>45</v>
      </c>
      <c r="B10" t="s">
        <v>1325</v>
      </c>
      <c r="C10" s="5" t="s">
        <v>47</v>
      </c>
      <c r="D10" s="5"/>
      <c r="E10" t="s">
        <v>2480</v>
      </c>
      <c r="G10" t="s">
        <v>387</v>
      </c>
      <c r="H10" t="s">
        <v>40</v>
      </c>
    </row>
    <row r="11" spans="1:23" x14ac:dyDescent="0.25">
      <c r="A11" s="5" t="s">
        <v>49</v>
      </c>
      <c r="B11" t="s">
        <v>719</v>
      </c>
    </row>
    <row r="12" spans="1:23" x14ac:dyDescent="0.25">
      <c r="A12" s="5" t="s">
        <v>51</v>
      </c>
      <c r="B12" t="s">
        <v>52</v>
      </c>
    </row>
    <row r="13" spans="1:23" x14ac:dyDescent="0.25">
      <c r="A13" s="5" t="s">
        <v>53</v>
      </c>
      <c r="B13" t="s">
        <v>2481</v>
      </c>
    </row>
    <row r="14" spans="1:23" x14ac:dyDescent="0.25">
      <c r="A14" s="5" t="s">
        <v>55</v>
      </c>
      <c r="B14" t="s">
        <v>2482</v>
      </c>
    </row>
    <row r="15" spans="1:23" x14ac:dyDescent="0.25">
      <c r="A15" s="5" t="s">
        <v>57</v>
      </c>
      <c r="B15" t="s">
        <v>2483</v>
      </c>
    </row>
    <row r="16" spans="1:23" x14ac:dyDescent="0.25">
      <c r="A16" s="5" t="s">
        <v>59</v>
      </c>
      <c r="B16" t="s">
        <v>2484</v>
      </c>
    </row>
    <row r="17" spans="1:23" x14ac:dyDescent="0.25">
      <c r="A17" s="5" t="s">
        <v>61</v>
      </c>
      <c r="B17" t="s">
        <v>2485</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3959</v>
      </c>
      <c r="D20">
        <v>3854</v>
      </c>
      <c r="E20">
        <v>3691</v>
      </c>
      <c r="F20">
        <v>3391</v>
      </c>
      <c r="G20">
        <v>3174</v>
      </c>
      <c r="H20">
        <v>2953</v>
      </c>
      <c r="I20">
        <v>2816</v>
      </c>
      <c r="J20">
        <v>2664</v>
      </c>
      <c r="K20">
        <v>2480</v>
      </c>
      <c r="L20">
        <v>2173</v>
      </c>
      <c r="M20">
        <v>1865</v>
      </c>
      <c r="N20">
        <v>2381</v>
      </c>
      <c r="O20">
        <v>2156</v>
      </c>
      <c r="P20">
        <v>1911</v>
      </c>
      <c r="Q20">
        <v>1695</v>
      </c>
      <c r="R20">
        <v>1524</v>
      </c>
      <c r="S20">
        <v>1435</v>
      </c>
      <c r="T20">
        <v>1305</v>
      </c>
      <c r="U20">
        <v>1165</v>
      </c>
      <c r="V20">
        <v>1015</v>
      </c>
      <c r="W20">
        <v>908.2</v>
      </c>
    </row>
    <row r="21" spans="1:23" x14ac:dyDescent="0.25">
      <c r="A21" s="5" t="s">
        <v>68</v>
      </c>
      <c r="B21" s="5" t="s">
        <v>69</v>
      </c>
      <c r="C21">
        <v>43.9</v>
      </c>
      <c r="D21">
        <v>203.2</v>
      </c>
      <c r="E21">
        <v>245.5</v>
      </c>
      <c r="F21">
        <v>228</v>
      </c>
      <c r="G21">
        <v>216.9</v>
      </c>
      <c r="H21">
        <v>185.1</v>
      </c>
      <c r="I21">
        <v>172.8</v>
      </c>
      <c r="J21">
        <v>92.3</v>
      </c>
      <c r="K21">
        <v>70.5</v>
      </c>
      <c r="L21">
        <v>68.099999999999994</v>
      </c>
      <c r="M21">
        <v>-29.6</v>
      </c>
      <c r="N21">
        <v>157.6</v>
      </c>
      <c r="O21">
        <v>150.19999999999999</v>
      </c>
      <c r="P21">
        <v>108</v>
      </c>
      <c r="Q21">
        <v>90.2</v>
      </c>
      <c r="R21">
        <v>97.3</v>
      </c>
      <c r="S21">
        <v>108.7</v>
      </c>
      <c r="T21">
        <v>101.4</v>
      </c>
      <c r="U21">
        <v>88.7</v>
      </c>
      <c r="V21">
        <v>65.3</v>
      </c>
      <c r="W21">
        <v>52.6</v>
      </c>
    </row>
    <row r="22" spans="1:23" x14ac:dyDescent="0.25">
      <c r="A22" s="5" t="s">
        <v>70</v>
      </c>
      <c r="B22" s="5" t="s">
        <v>71</v>
      </c>
      <c r="C22">
        <v>-2.2000000000000002</v>
      </c>
      <c r="D22">
        <v>1.1000000000000001</v>
      </c>
      <c r="E22">
        <v>13.3</v>
      </c>
      <c r="F22">
        <v>9.6</v>
      </c>
      <c r="G22">
        <v>6.4</v>
      </c>
      <c r="H22">
        <v>6.7</v>
      </c>
      <c r="I22">
        <v>-3.1</v>
      </c>
      <c r="J22">
        <v>5.6</v>
      </c>
      <c r="K22">
        <v>4.0999999999999996</v>
      </c>
      <c r="L22">
        <v>2.7</v>
      </c>
      <c r="M22">
        <v>-9.6</v>
      </c>
      <c r="N22">
        <v>-1.5</v>
      </c>
      <c r="O22">
        <v>3.4</v>
      </c>
      <c r="P22">
        <v>1.6</v>
      </c>
      <c r="Q22">
        <v>1</v>
      </c>
      <c r="R22">
        <v>-1.2</v>
      </c>
      <c r="S22">
        <v>2.7</v>
      </c>
      <c r="T22">
        <v>1</v>
      </c>
      <c r="U22">
        <v>4.0999999999999996</v>
      </c>
      <c r="V22">
        <v>2.2999999999999998</v>
      </c>
      <c r="W22">
        <v>13.3</v>
      </c>
    </row>
    <row r="23" spans="1:23" x14ac:dyDescent="0.25">
      <c r="A23" s="5" t="s">
        <v>72</v>
      </c>
      <c r="B23" s="5" t="s">
        <v>73</v>
      </c>
      <c r="C23">
        <v>41.7</v>
      </c>
      <c r="D23">
        <v>204.3</v>
      </c>
      <c r="E23">
        <v>258.8</v>
      </c>
      <c r="F23">
        <v>237.6</v>
      </c>
      <c r="G23">
        <v>223.3</v>
      </c>
      <c r="H23">
        <v>191.8</v>
      </c>
      <c r="I23">
        <v>169.7</v>
      </c>
      <c r="J23">
        <v>97.9</v>
      </c>
      <c r="K23">
        <v>74.599999999999994</v>
      </c>
      <c r="L23">
        <v>70.8</v>
      </c>
      <c r="M23">
        <v>-39.200000000000003</v>
      </c>
      <c r="N23">
        <v>156.1</v>
      </c>
      <c r="O23">
        <v>153.6</v>
      </c>
      <c r="P23">
        <v>109.6</v>
      </c>
      <c r="Q23">
        <v>91.2</v>
      </c>
      <c r="R23">
        <v>96.1</v>
      </c>
      <c r="S23">
        <v>111.4</v>
      </c>
      <c r="T23">
        <v>102.4</v>
      </c>
      <c r="U23">
        <v>92.8</v>
      </c>
      <c r="V23">
        <v>67.599999999999994</v>
      </c>
      <c r="W23">
        <v>65.900000000000006</v>
      </c>
    </row>
    <row r="24" spans="1:23" x14ac:dyDescent="0.25">
      <c r="A24" s="5" t="s">
        <v>74</v>
      </c>
      <c r="B24" s="5" t="s">
        <v>75</v>
      </c>
      <c r="C24">
        <v>32.5</v>
      </c>
      <c r="D24">
        <v>53.7</v>
      </c>
      <c r="E24">
        <v>71.7</v>
      </c>
      <c r="F24">
        <v>68.5</v>
      </c>
      <c r="G24">
        <v>67.099999999999994</v>
      </c>
      <c r="H24">
        <v>56.2</v>
      </c>
      <c r="I24">
        <v>50.2</v>
      </c>
      <c r="J24">
        <v>30.9</v>
      </c>
      <c r="K24">
        <v>30.9</v>
      </c>
      <c r="L24">
        <v>19.899999999999999</v>
      </c>
      <c r="M24">
        <v>-4.8</v>
      </c>
      <c r="N24">
        <v>49.5</v>
      </c>
      <c r="O24">
        <v>51.8</v>
      </c>
      <c r="P24">
        <v>32.1</v>
      </c>
      <c r="Q24">
        <v>27.7</v>
      </c>
      <c r="R24">
        <v>32.4</v>
      </c>
      <c r="S24">
        <v>47.5</v>
      </c>
      <c r="T24">
        <v>43.1</v>
      </c>
      <c r="U24">
        <v>40.299999999999997</v>
      </c>
      <c r="V24">
        <v>26.9</v>
      </c>
      <c r="W24">
        <v>38.4</v>
      </c>
    </row>
    <row r="25" spans="1:23" x14ac:dyDescent="0.25">
      <c r="A25" s="5" t="s">
        <v>76</v>
      </c>
      <c r="B25" s="5" t="s">
        <v>77</v>
      </c>
      <c r="C25">
        <v>9.1999999999999993</v>
      </c>
      <c r="D25">
        <v>150.6</v>
      </c>
      <c r="E25">
        <v>187.1</v>
      </c>
      <c r="F25">
        <v>169.1</v>
      </c>
      <c r="G25">
        <v>156.30000000000001</v>
      </c>
      <c r="H25">
        <v>135.69999999999999</v>
      </c>
      <c r="I25">
        <v>119.4</v>
      </c>
      <c r="J25">
        <v>67</v>
      </c>
      <c r="K25">
        <v>43.7</v>
      </c>
      <c r="L25">
        <v>50.9</v>
      </c>
      <c r="M25">
        <v>-34.5</v>
      </c>
      <c r="N25">
        <v>106.5</v>
      </c>
      <c r="O25">
        <v>101.8</v>
      </c>
      <c r="P25">
        <v>77.5</v>
      </c>
      <c r="Q25">
        <v>63.4</v>
      </c>
      <c r="R25">
        <v>61.8</v>
      </c>
      <c r="S25">
        <v>60.4</v>
      </c>
      <c r="T25">
        <v>57.3</v>
      </c>
      <c r="U25">
        <v>50.3</v>
      </c>
      <c r="V25">
        <v>38.4</v>
      </c>
      <c r="W25">
        <v>24.6</v>
      </c>
    </row>
    <row r="26" spans="1:23" x14ac:dyDescent="0.25">
      <c r="A26" s="5" t="s">
        <v>78</v>
      </c>
      <c r="B26" s="5" t="s">
        <v>79</v>
      </c>
      <c r="C26">
        <v>0.2</v>
      </c>
      <c r="D26">
        <v>0.5</v>
      </c>
      <c r="E26">
        <v>1.6</v>
      </c>
      <c r="F26">
        <v>1.7</v>
      </c>
      <c r="G26">
        <v>1.2</v>
      </c>
      <c r="H26">
        <v>0.2</v>
      </c>
      <c r="I26" t="s">
        <v>67</v>
      </c>
      <c r="J26" t="s">
        <v>67</v>
      </c>
      <c r="K26" t="s">
        <v>67</v>
      </c>
      <c r="L26">
        <v>-0.1</v>
      </c>
      <c r="M26">
        <v>-0.2</v>
      </c>
      <c r="N26">
        <v>0.4</v>
      </c>
      <c r="O26">
        <v>1</v>
      </c>
      <c r="P26">
        <v>-0.2</v>
      </c>
      <c r="Q26">
        <v>-0.2</v>
      </c>
      <c r="R26" t="s">
        <v>67</v>
      </c>
      <c r="S26" t="s">
        <v>67</v>
      </c>
      <c r="T26" t="s">
        <v>67</v>
      </c>
      <c r="U26" t="s">
        <v>67</v>
      </c>
      <c r="V26" t="s">
        <v>67</v>
      </c>
      <c r="W26" t="s">
        <v>67</v>
      </c>
    </row>
    <row r="27" spans="1:23" x14ac:dyDescent="0.25">
      <c r="A27" s="5" t="s">
        <v>80</v>
      </c>
      <c r="B27" s="5" t="s">
        <v>81</v>
      </c>
      <c r="C27">
        <v>9.5</v>
      </c>
      <c r="D27">
        <v>151.1</v>
      </c>
      <c r="E27">
        <v>188.8</v>
      </c>
      <c r="F27">
        <v>170.8</v>
      </c>
      <c r="G27">
        <v>157.4</v>
      </c>
      <c r="H27">
        <v>135.9</v>
      </c>
      <c r="I27">
        <v>119.4</v>
      </c>
      <c r="J27">
        <v>67</v>
      </c>
      <c r="K27">
        <v>43.7</v>
      </c>
      <c r="L27">
        <v>50.8</v>
      </c>
      <c r="M27">
        <v>-34.700000000000003</v>
      </c>
      <c r="N27">
        <v>107</v>
      </c>
      <c r="O27">
        <v>102.7</v>
      </c>
      <c r="P27">
        <v>77.3</v>
      </c>
      <c r="Q27">
        <v>63.2</v>
      </c>
      <c r="R27">
        <v>61.8</v>
      </c>
      <c r="S27">
        <v>60.4</v>
      </c>
      <c r="T27">
        <v>57.3</v>
      </c>
      <c r="U27">
        <v>50.3</v>
      </c>
      <c r="V27">
        <v>38.4</v>
      </c>
      <c r="W27">
        <v>24.6</v>
      </c>
    </row>
    <row r="28" spans="1:23" x14ac:dyDescent="0.25">
      <c r="A28" s="5" t="s">
        <v>82</v>
      </c>
      <c r="B28" s="5" t="s">
        <v>83</v>
      </c>
      <c r="C28">
        <v>2165</v>
      </c>
      <c r="D28">
        <v>2312</v>
      </c>
      <c r="E28">
        <v>2158</v>
      </c>
      <c r="F28">
        <v>2272</v>
      </c>
      <c r="G28">
        <v>2009</v>
      </c>
      <c r="H28">
        <v>1756</v>
      </c>
      <c r="I28">
        <v>1596</v>
      </c>
      <c r="J28">
        <v>1445</v>
      </c>
      <c r="K28">
        <v>1443</v>
      </c>
      <c r="L28">
        <v>1317</v>
      </c>
      <c r="M28">
        <v>1248</v>
      </c>
      <c r="N28">
        <v>1291</v>
      </c>
      <c r="O28">
        <v>1209</v>
      </c>
      <c r="P28">
        <v>1043</v>
      </c>
      <c r="Q28">
        <v>879.9</v>
      </c>
      <c r="R28">
        <v>721.9</v>
      </c>
      <c r="S28">
        <v>595.6</v>
      </c>
      <c r="T28">
        <v>550.79999999999995</v>
      </c>
      <c r="U28">
        <v>516.9</v>
      </c>
      <c r="V28">
        <v>460.5</v>
      </c>
      <c r="W28">
        <v>465.6</v>
      </c>
    </row>
    <row r="29" spans="1:23" x14ac:dyDescent="0.25">
      <c r="A29" s="5" t="s">
        <v>84</v>
      </c>
      <c r="B29" s="5" t="s">
        <v>85</v>
      </c>
      <c r="C29">
        <v>1112</v>
      </c>
      <c r="D29">
        <v>977.3</v>
      </c>
      <c r="E29">
        <v>826.8</v>
      </c>
      <c r="F29">
        <v>751.3</v>
      </c>
      <c r="G29">
        <v>669.8</v>
      </c>
      <c r="H29">
        <v>649.70000000000005</v>
      </c>
      <c r="I29">
        <v>624.5</v>
      </c>
      <c r="J29">
        <v>603.5</v>
      </c>
      <c r="K29">
        <v>583.70000000000005</v>
      </c>
      <c r="L29">
        <v>553.6</v>
      </c>
      <c r="M29">
        <v>530.5</v>
      </c>
      <c r="N29">
        <v>525</v>
      </c>
      <c r="O29">
        <v>468.2</v>
      </c>
      <c r="P29">
        <v>423.9</v>
      </c>
      <c r="Q29">
        <v>393.2</v>
      </c>
      <c r="R29">
        <v>268.10000000000002</v>
      </c>
      <c r="S29">
        <v>271.89999999999998</v>
      </c>
      <c r="T29">
        <v>249.6</v>
      </c>
      <c r="U29">
        <v>205.5</v>
      </c>
      <c r="V29">
        <v>181.8</v>
      </c>
      <c r="W29">
        <v>162.4</v>
      </c>
    </row>
    <row r="30" spans="1:23" x14ac:dyDescent="0.25">
      <c r="A30" s="5" t="s">
        <v>86</v>
      </c>
      <c r="B30" s="5" t="s">
        <v>87</v>
      </c>
      <c r="C30">
        <v>3319</v>
      </c>
      <c r="D30">
        <v>3321</v>
      </c>
      <c r="E30">
        <v>3040</v>
      </c>
      <c r="F30">
        <v>3071</v>
      </c>
      <c r="G30">
        <v>2707</v>
      </c>
      <c r="H30">
        <v>2428</v>
      </c>
      <c r="I30">
        <v>2238</v>
      </c>
      <c r="J30">
        <v>2070</v>
      </c>
      <c r="K30">
        <v>2040</v>
      </c>
      <c r="L30">
        <v>1886</v>
      </c>
      <c r="M30">
        <v>1791</v>
      </c>
      <c r="N30">
        <v>1825</v>
      </c>
      <c r="O30">
        <v>1684</v>
      </c>
      <c r="P30">
        <v>1472</v>
      </c>
      <c r="Q30">
        <v>1283</v>
      </c>
      <c r="R30">
        <v>994</v>
      </c>
      <c r="S30">
        <v>870.4</v>
      </c>
      <c r="T30">
        <v>805.9</v>
      </c>
      <c r="U30">
        <v>726</v>
      </c>
      <c r="V30">
        <v>643.5</v>
      </c>
      <c r="W30">
        <v>630.29999999999995</v>
      </c>
    </row>
    <row r="31" spans="1:23" x14ac:dyDescent="0.25">
      <c r="A31" s="5" t="s">
        <v>88</v>
      </c>
      <c r="B31" s="5" t="s">
        <v>89</v>
      </c>
      <c r="C31">
        <v>1497</v>
      </c>
      <c r="D31">
        <v>1529</v>
      </c>
      <c r="E31">
        <v>1396</v>
      </c>
      <c r="F31">
        <v>1537</v>
      </c>
      <c r="G31">
        <v>1317</v>
      </c>
      <c r="H31">
        <v>1164</v>
      </c>
      <c r="I31">
        <v>1071</v>
      </c>
      <c r="J31">
        <v>1078</v>
      </c>
      <c r="K31">
        <v>1121</v>
      </c>
      <c r="L31">
        <v>1002</v>
      </c>
      <c r="M31">
        <v>969.8</v>
      </c>
      <c r="N31">
        <v>891</v>
      </c>
      <c r="O31">
        <v>821.5</v>
      </c>
      <c r="P31">
        <v>696</v>
      </c>
      <c r="Q31">
        <v>555.9</v>
      </c>
      <c r="R31" t="s">
        <v>67</v>
      </c>
      <c r="S31" t="s">
        <v>67</v>
      </c>
      <c r="T31" t="s">
        <v>67</v>
      </c>
      <c r="U31" t="s">
        <v>67</v>
      </c>
      <c r="V31" t="s">
        <v>67</v>
      </c>
      <c r="W31" t="s">
        <v>67</v>
      </c>
    </row>
    <row r="32" spans="1:23" x14ac:dyDescent="0.25">
      <c r="A32" s="5" t="s">
        <v>90</v>
      </c>
      <c r="B32" s="5" t="s">
        <v>91</v>
      </c>
      <c r="C32">
        <v>452</v>
      </c>
      <c r="D32">
        <v>358.8</v>
      </c>
      <c r="E32">
        <v>314</v>
      </c>
      <c r="F32">
        <v>308</v>
      </c>
      <c r="G32">
        <v>278.5</v>
      </c>
      <c r="H32">
        <v>274.89999999999998</v>
      </c>
      <c r="I32">
        <v>213.2</v>
      </c>
      <c r="J32">
        <v>155.1</v>
      </c>
      <c r="K32">
        <v>133.6</v>
      </c>
      <c r="L32">
        <v>124.8</v>
      </c>
      <c r="M32">
        <v>125</v>
      </c>
      <c r="N32">
        <v>144.1</v>
      </c>
      <c r="O32">
        <v>154.6</v>
      </c>
      <c r="P32">
        <v>147.6</v>
      </c>
      <c r="Q32">
        <v>154.69999999999999</v>
      </c>
      <c r="R32" t="s">
        <v>67</v>
      </c>
      <c r="S32" t="s">
        <v>67</v>
      </c>
      <c r="T32" t="s">
        <v>67</v>
      </c>
      <c r="U32" t="s">
        <v>67</v>
      </c>
      <c r="V32" t="s">
        <v>67</v>
      </c>
      <c r="W32" t="s">
        <v>67</v>
      </c>
    </row>
    <row r="33" spans="1:23" x14ac:dyDescent="0.25">
      <c r="A33" s="5" t="s">
        <v>92</v>
      </c>
      <c r="B33" s="5" t="s">
        <v>93</v>
      </c>
      <c r="C33">
        <v>1949</v>
      </c>
      <c r="D33">
        <v>1888</v>
      </c>
      <c r="E33">
        <v>1710</v>
      </c>
      <c r="F33">
        <v>1845</v>
      </c>
      <c r="G33">
        <v>1596</v>
      </c>
      <c r="H33">
        <v>1439</v>
      </c>
      <c r="I33">
        <v>1284</v>
      </c>
      <c r="J33">
        <v>1234</v>
      </c>
      <c r="K33">
        <v>1254</v>
      </c>
      <c r="L33">
        <v>1127</v>
      </c>
      <c r="M33">
        <v>1095</v>
      </c>
      <c r="N33">
        <v>1035</v>
      </c>
      <c r="O33">
        <v>976</v>
      </c>
      <c r="P33">
        <v>843.6</v>
      </c>
      <c r="Q33">
        <v>710.6</v>
      </c>
      <c r="R33">
        <v>511.4</v>
      </c>
      <c r="S33">
        <v>435.3</v>
      </c>
      <c r="T33">
        <v>397.1</v>
      </c>
      <c r="U33">
        <v>344.9</v>
      </c>
      <c r="V33">
        <v>305.10000000000002</v>
      </c>
      <c r="W33">
        <v>290.39999999999998</v>
      </c>
    </row>
    <row r="34" spans="1:23" x14ac:dyDescent="0.25">
      <c r="A34" s="5" t="s">
        <v>78</v>
      </c>
      <c r="B34" s="5" t="s">
        <v>79</v>
      </c>
      <c r="C34">
        <v>-0.6</v>
      </c>
      <c r="D34">
        <v>-7.0000000000000007E-2</v>
      </c>
      <c r="E34">
        <v>-3.1</v>
      </c>
      <c r="F34">
        <v>-2.1</v>
      </c>
      <c r="G34">
        <v>-0.4</v>
      </c>
      <c r="H34" t="s">
        <v>67</v>
      </c>
      <c r="I34" t="s">
        <v>67</v>
      </c>
      <c r="J34" t="s">
        <v>67</v>
      </c>
      <c r="K34" t="s">
        <v>67</v>
      </c>
      <c r="L34">
        <v>0.9</v>
      </c>
      <c r="M34">
        <v>0.8</v>
      </c>
      <c r="N34">
        <v>1.2</v>
      </c>
      <c r="O34">
        <v>1.6</v>
      </c>
      <c r="P34">
        <v>2.6</v>
      </c>
      <c r="Q34">
        <v>3.3</v>
      </c>
      <c r="R34">
        <v>1.9</v>
      </c>
      <c r="S34">
        <v>1.9</v>
      </c>
      <c r="T34" t="s">
        <v>67</v>
      </c>
      <c r="U34">
        <v>0.5</v>
      </c>
      <c r="V34">
        <v>0.5</v>
      </c>
      <c r="W34">
        <v>0.6</v>
      </c>
    </row>
    <row r="35" spans="1:23" x14ac:dyDescent="0.25">
      <c r="A35" s="5" t="s">
        <v>94</v>
      </c>
      <c r="B35" s="5" t="s">
        <v>95</v>
      </c>
      <c r="C35">
        <v>1371</v>
      </c>
      <c r="D35">
        <v>1433</v>
      </c>
      <c r="E35">
        <v>1333</v>
      </c>
      <c r="F35">
        <v>1228</v>
      </c>
      <c r="G35">
        <v>1111</v>
      </c>
      <c r="H35">
        <v>988.5</v>
      </c>
      <c r="I35">
        <v>954.2</v>
      </c>
      <c r="J35">
        <v>836.2</v>
      </c>
      <c r="K35">
        <v>785.5</v>
      </c>
      <c r="L35">
        <v>758</v>
      </c>
      <c r="M35">
        <v>694.9</v>
      </c>
      <c r="N35">
        <v>788.8</v>
      </c>
      <c r="O35">
        <v>706.4</v>
      </c>
      <c r="P35">
        <v>626.1</v>
      </c>
      <c r="Q35">
        <v>568.6</v>
      </c>
      <c r="R35">
        <v>480.7</v>
      </c>
      <c r="S35">
        <v>433.2</v>
      </c>
      <c r="T35">
        <v>408.8</v>
      </c>
      <c r="U35">
        <v>380.6</v>
      </c>
      <c r="V35">
        <v>337.9</v>
      </c>
      <c r="W35">
        <v>339.3</v>
      </c>
    </row>
    <row r="36" spans="1:23" x14ac:dyDescent="0.25">
      <c r="A36" s="5" t="s">
        <v>96</v>
      </c>
      <c r="B36" s="5" t="s">
        <v>97</v>
      </c>
      <c r="C36">
        <v>3319</v>
      </c>
      <c r="D36">
        <v>3321</v>
      </c>
      <c r="E36">
        <v>3040</v>
      </c>
      <c r="F36">
        <v>3071</v>
      </c>
      <c r="G36">
        <v>2707</v>
      </c>
      <c r="H36">
        <v>2428</v>
      </c>
      <c r="I36">
        <v>2238</v>
      </c>
      <c r="J36">
        <v>2070</v>
      </c>
      <c r="K36">
        <v>2040</v>
      </c>
      <c r="L36">
        <v>1886</v>
      </c>
      <c r="M36">
        <v>1791</v>
      </c>
      <c r="N36">
        <v>1825</v>
      </c>
      <c r="O36">
        <v>1684</v>
      </c>
      <c r="P36">
        <v>1472</v>
      </c>
      <c r="Q36">
        <v>1283</v>
      </c>
      <c r="R36">
        <v>994</v>
      </c>
      <c r="S36">
        <v>870.4</v>
      </c>
      <c r="T36">
        <v>805.9</v>
      </c>
      <c r="U36">
        <v>726</v>
      </c>
      <c r="V36">
        <v>643.5</v>
      </c>
      <c r="W36">
        <v>630.29999999999995</v>
      </c>
    </row>
    <row r="37" spans="1:23" x14ac:dyDescent="0.25">
      <c r="A37" s="5" t="s">
        <v>98</v>
      </c>
      <c r="B37" s="5" t="s">
        <v>99</v>
      </c>
      <c r="C37">
        <v>31.59</v>
      </c>
      <c r="D37">
        <v>31.59</v>
      </c>
      <c r="E37">
        <v>31.59</v>
      </c>
      <c r="F37">
        <v>31.59</v>
      </c>
      <c r="G37">
        <v>31.59</v>
      </c>
      <c r="H37">
        <v>31.59</v>
      </c>
      <c r="I37">
        <v>31.59</v>
      </c>
      <c r="J37">
        <v>31.59</v>
      </c>
      <c r="K37">
        <v>31.6</v>
      </c>
      <c r="L37">
        <v>31.6</v>
      </c>
      <c r="M37">
        <v>31.6</v>
      </c>
      <c r="N37">
        <v>31.6</v>
      </c>
      <c r="O37">
        <v>31.5</v>
      </c>
      <c r="P37">
        <v>31.5</v>
      </c>
      <c r="Q37">
        <v>31.5</v>
      </c>
      <c r="R37">
        <v>31.5</v>
      </c>
      <c r="S37">
        <v>31.5</v>
      </c>
      <c r="T37">
        <v>31.5</v>
      </c>
      <c r="U37">
        <v>31.5</v>
      </c>
      <c r="V37">
        <v>31.5</v>
      </c>
      <c r="W37" t="s">
        <v>67</v>
      </c>
    </row>
    <row r="38" spans="1:23" x14ac:dyDescent="0.25">
      <c r="A38" s="5" t="s">
        <v>98</v>
      </c>
      <c r="B38" s="5" t="s">
        <v>99</v>
      </c>
      <c r="C38">
        <v>31.59</v>
      </c>
      <c r="D38">
        <v>31.59</v>
      </c>
      <c r="E38">
        <v>31.59</v>
      </c>
      <c r="F38">
        <v>31.59</v>
      </c>
      <c r="G38">
        <v>31.59</v>
      </c>
      <c r="H38">
        <v>31.59</v>
      </c>
      <c r="I38">
        <v>31.59</v>
      </c>
      <c r="J38">
        <v>31.59</v>
      </c>
      <c r="K38">
        <v>31.6</v>
      </c>
      <c r="L38">
        <v>31.6</v>
      </c>
      <c r="M38">
        <v>31.6</v>
      </c>
      <c r="N38">
        <v>31.6</v>
      </c>
      <c r="O38">
        <v>31.5</v>
      </c>
      <c r="P38">
        <v>31.5</v>
      </c>
      <c r="Q38">
        <v>31.5</v>
      </c>
      <c r="R38">
        <v>31.5</v>
      </c>
      <c r="S38">
        <v>21</v>
      </c>
      <c r="T38">
        <v>21</v>
      </c>
      <c r="U38">
        <v>21</v>
      </c>
      <c r="V38">
        <v>21</v>
      </c>
      <c r="W38" t="s">
        <v>67</v>
      </c>
    </row>
    <row r="39" spans="1:23" x14ac:dyDescent="0.25">
      <c r="A39" s="5" t="s">
        <v>100</v>
      </c>
      <c r="B39" s="5" t="s">
        <v>101</v>
      </c>
      <c r="C39">
        <v>40</v>
      </c>
      <c r="D39">
        <v>40</v>
      </c>
      <c r="E39">
        <v>40</v>
      </c>
      <c r="F39">
        <v>40</v>
      </c>
      <c r="G39">
        <v>40</v>
      </c>
      <c r="H39">
        <v>40</v>
      </c>
      <c r="I39">
        <v>40</v>
      </c>
      <c r="J39">
        <v>40</v>
      </c>
      <c r="K39">
        <v>40</v>
      </c>
      <c r="L39">
        <v>40</v>
      </c>
      <c r="M39">
        <v>40</v>
      </c>
      <c r="N39">
        <v>40</v>
      </c>
      <c r="O39">
        <v>40</v>
      </c>
      <c r="P39">
        <v>40</v>
      </c>
      <c r="Q39">
        <v>40</v>
      </c>
      <c r="R39">
        <v>40</v>
      </c>
      <c r="S39">
        <v>40</v>
      </c>
      <c r="T39">
        <v>40</v>
      </c>
      <c r="U39">
        <v>40</v>
      </c>
      <c r="V39">
        <v>40</v>
      </c>
      <c r="W39" t="s">
        <v>67</v>
      </c>
    </row>
    <row r="40" spans="1:23" x14ac:dyDescent="0.25">
      <c r="A40" s="5" t="s">
        <v>102</v>
      </c>
      <c r="B40" s="5" t="s">
        <v>103</v>
      </c>
      <c r="C40">
        <v>1.32</v>
      </c>
      <c r="D40">
        <v>6.47</v>
      </c>
      <c r="E40">
        <v>8.19</v>
      </c>
      <c r="F40">
        <v>7.52</v>
      </c>
      <c r="G40">
        <v>7.07</v>
      </c>
      <c r="H40">
        <v>6.07</v>
      </c>
      <c r="I40">
        <v>5.37</v>
      </c>
      <c r="J40">
        <v>3.1</v>
      </c>
      <c r="K40">
        <v>2.36</v>
      </c>
      <c r="L40">
        <v>2.2400000000000002</v>
      </c>
      <c r="M40">
        <v>-1.24</v>
      </c>
      <c r="N40">
        <v>4.9400000000000004</v>
      </c>
      <c r="O40">
        <v>4.88</v>
      </c>
      <c r="P40">
        <v>3.48</v>
      </c>
      <c r="Q40">
        <v>2.9</v>
      </c>
      <c r="R40">
        <v>3.05</v>
      </c>
      <c r="S40">
        <v>3.54</v>
      </c>
      <c r="T40">
        <v>3.25</v>
      </c>
      <c r="U40">
        <v>2.95</v>
      </c>
      <c r="V40">
        <v>2.15</v>
      </c>
      <c r="W40" t="s">
        <v>67</v>
      </c>
    </row>
    <row r="41" spans="1:23" x14ac:dyDescent="0.25">
      <c r="A41" s="5" t="s">
        <v>104</v>
      </c>
      <c r="B41" s="5" t="s">
        <v>105</v>
      </c>
      <c r="C41">
        <v>0.3</v>
      </c>
      <c r="D41">
        <v>4.78</v>
      </c>
      <c r="E41">
        <v>5.97</v>
      </c>
      <c r="F41">
        <v>5.4</v>
      </c>
      <c r="G41">
        <v>4.9800000000000004</v>
      </c>
      <c r="H41">
        <v>4.3</v>
      </c>
      <c r="I41">
        <v>3.84</v>
      </c>
      <c r="J41">
        <v>2.2200000000000002</v>
      </c>
      <c r="K41">
        <v>1.45</v>
      </c>
      <c r="L41">
        <v>1.68</v>
      </c>
      <c r="M41">
        <v>-1.1299999999999999</v>
      </c>
      <c r="N41">
        <v>3.39</v>
      </c>
      <c r="O41">
        <v>3.25</v>
      </c>
      <c r="P41">
        <v>2.4500000000000002</v>
      </c>
      <c r="Q41">
        <v>2</v>
      </c>
      <c r="R41">
        <v>1.96</v>
      </c>
      <c r="S41">
        <v>1.91</v>
      </c>
      <c r="T41">
        <v>1.81</v>
      </c>
      <c r="U41">
        <v>1.59</v>
      </c>
      <c r="V41">
        <v>1.2</v>
      </c>
      <c r="W41">
        <v>0.72</v>
      </c>
    </row>
    <row r="42" spans="1:23" x14ac:dyDescent="0.25">
      <c r="A42" s="5" t="s">
        <v>106</v>
      </c>
      <c r="B42" s="5" t="s">
        <v>107</v>
      </c>
      <c r="C42">
        <v>0.3</v>
      </c>
      <c r="D42">
        <v>4.78</v>
      </c>
      <c r="E42">
        <v>5.97</v>
      </c>
      <c r="F42">
        <v>5.4</v>
      </c>
      <c r="G42">
        <v>4.9800000000000004</v>
      </c>
      <c r="H42">
        <v>4.3</v>
      </c>
      <c r="I42">
        <v>3.84</v>
      </c>
      <c r="J42">
        <v>2.2200000000000002</v>
      </c>
      <c r="K42">
        <v>1.45</v>
      </c>
      <c r="L42">
        <v>1.68</v>
      </c>
      <c r="M42">
        <v>-1.1299999999999999</v>
      </c>
      <c r="N42">
        <v>3.39</v>
      </c>
      <c r="O42">
        <v>3.25</v>
      </c>
      <c r="P42">
        <v>2.4500000000000002</v>
      </c>
      <c r="Q42">
        <v>2</v>
      </c>
      <c r="R42">
        <v>1.96</v>
      </c>
      <c r="S42">
        <v>1.91</v>
      </c>
      <c r="T42">
        <v>1.81</v>
      </c>
      <c r="U42">
        <v>1.59</v>
      </c>
      <c r="V42">
        <v>1.2</v>
      </c>
      <c r="W42">
        <v>0.72</v>
      </c>
    </row>
    <row r="43" spans="1:23" x14ac:dyDescent="0.25">
      <c r="A43" s="5" t="s">
        <v>108</v>
      </c>
      <c r="B43" s="5" t="s">
        <v>109</v>
      </c>
      <c r="C43">
        <v>0.75</v>
      </c>
      <c r="D43">
        <v>1.7</v>
      </c>
      <c r="E43">
        <v>1.7</v>
      </c>
      <c r="F43">
        <v>1.55</v>
      </c>
      <c r="G43">
        <v>1.45</v>
      </c>
      <c r="H43">
        <v>1.25</v>
      </c>
      <c r="I43">
        <v>1</v>
      </c>
      <c r="J43">
        <v>0.75</v>
      </c>
      <c r="K43">
        <v>0.6</v>
      </c>
      <c r="L43">
        <v>0.4</v>
      </c>
      <c r="M43" t="s">
        <v>67</v>
      </c>
      <c r="N43">
        <v>0.6</v>
      </c>
      <c r="O43">
        <v>0.7</v>
      </c>
      <c r="P43">
        <v>0.53</v>
      </c>
      <c r="Q43">
        <v>0.47</v>
      </c>
      <c r="R43">
        <v>0.43</v>
      </c>
      <c r="S43">
        <v>0.37</v>
      </c>
      <c r="T43">
        <v>0.33</v>
      </c>
      <c r="U43">
        <v>0.3</v>
      </c>
      <c r="V43">
        <v>0.22</v>
      </c>
      <c r="W43" t="s">
        <v>67</v>
      </c>
    </row>
    <row r="44" spans="1:23" x14ac:dyDescent="0.25">
      <c r="A44" s="5" t="s">
        <v>705</v>
      </c>
      <c r="B44" s="5" t="s">
        <v>706</v>
      </c>
      <c r="C44" t="s">
        <v>67</v>
      </c>
      <c r="D44" t="s">
        <v>67</v>
      </c>
      <c r="E44" t="s">
        <v>67</v>
      </c>
      <c r="F44" t="s">
        <v>67</v>
      </c>
      <c r="G44" t="s">
        <v>67</v>
      </c>
      <c r="H44" t="s">
        <v>67</v>
      </c>
      <c r="I44">
        <v>1</v>
      </c>
      <c r="J44" t="s">
        <v>67</v>
      </c>
      <c r="K44" t="s">
        <v>67</v>
      </c>
      <c r="L44" t="s">
        <v>67</v>
      </c>
      <c r="M44" t="s">
        <v>67</v>
      </c>
      <c r="N44" t="s">
        <v>67</v>
      </c>
      <c r="O44" t="s">
        <v>67</v>
      </c>
      <c r="P44" t="s">
        <v>67</v>
      </c>
      <c r="Q44" t="s">
        <v>67</v>
      </c>
      <c r="R44" t="s">
        <v>67</v>
      </c>
      <c r="S44" t="s">
        <v>67</v>
      </c>
      <c r="T44" t="s">
        <v>67</v>
      </c>
      <c r="U44" t="s">
        <v>67</v>
      </c>
      <c r="V44" t="s">
        <v>67</v>
      </c>
      <c r="W44" t="s">
        <v>67</v>
      </c>
    </row>
    <row r="45" spans="1:23" x14ac:dyDescent="0.25">
      <c r="A45" s="5" t="s">
        <v>110</v>
      </c>
      <c r="B45" s="5" t="s">
        <v>111</v>
      </c>
      <c r="C45">
        <v>23.69</v>
      </c>
      <c r="D45">
        <v>53.71</v>
      </c>
      <c r="E45">
        <v>53.7</v>
      </c>
      <c r="F45">
        <v>49</v>
      </c>
      <c r="G45">
        <v>45.8</v>
      </c>
      <c r="H45">
        <v>39.5</v>
      </c>
      <c r="I45">
        <v>63.2</v>
      </c>
      <c r="J45">
        <v>23.7</v>
      </c>
      <c r="K45">
        <v>18.100000000000001</v>
      </c>
      <c r="L45">
        <v>12.1</v>
      </c>
      <c r="M45" t="s">
        <v>67</v>
      </c>
      <c r="N45">
        <v>19</v>
      </c>
      <c r="O45">
        <v>22.1</v>
      </c>
      <c r="P45">
        <v>16.8</v>
      </c>
      <c r="Q45">
        <v>14.7</v>
      </c>
      <c r="R45">
        <v>13.7</v>
      </c>
      <c r="S45">
        <v>7.7</v>
      </c>
      <c r="T45">
        <v>7</v>
      </c>
      <c r="U45">
        <v>6.2</v>
      </c>
      <c r="V45">
        <v>4.5999999999999996</v>
      </c>
      <c r="W45" t="s">
        <v>67</v>
      </c>
    </row>
    <row r="46" spans="1:23" x14ac:dyDescent="0.25">
      <c r="A46" s="5" t="s">
        <v>65</v>
      </c>
      <c r="B46" s="5" t="s">
        <v>66</v>
      </c>
      <c r="C46">
        <v>125.31</v>
      </c>
      <c r="D46">
        <v>121.99</v>
      </c>
      <c r="E46">
        <v>116.84</v>
      </c>
      <c r="F46">
        <v>107.34</v>
      </c>
      <c r="G46">
        <v>100.45</v>
      </c>
      <c r="H46">
        <v>93.48</v>
      </c>
      <c r="I46">
        <v>89.12</v>
      </c>
      <c r="J46">
        <v>84.33</v>
      </c>
      <c r="K46">
        <v>78.489999999999995</v>
      </c>
      <c r="L46">
        <v>68.78</v>
      </c>
      <c r="M46">
        <v>59.02</v>
      </c>
      <c r="N46">
        <v>75.36</v>
      </c>
      <c r="O46">
        <v>68.44</v>
      </c>
      <c r="P46">
        <v>60.66</v>
      </c>
      <c r="Q46">
        <v>53.81</v>
      </c>
      <c r="R46">
        <v>48.39</v>
      </c>
      <c r="S46">
        <v>45.56</v>
      </c>
      <c r="T46">
        <v>41.43</v>
      </c>
      <c r="U46">
        <v>37</v>
      </c>
      <c r="V46">
        <v>32.21</v>
      </c>
      <c r="W46" t="s">
        <v>67</v>
      </c>
    </row>
    <row r="47" spans="1:23" x14ac:dyDescent="0.25">
      <c r="A47" s="5" t="s">
        <v>112</v>
      </c>
      <c r="B47" s="5" t="s">
        <v>113</v>
      </c>
      <c r="C47">
        <v>43.36</v>
      </c>
      <c r="D47">
        <v>45.36</v>
      </c>
      <c r="E47">
        <v>42.1</v>
      </c>
      <c r="F47">
        <v>38.79</v>
      </c>
      <c r="G47">
        <v>35.159999999999997</v>
      </c>
      <c r="H47">
        <v>31.29</v>
      </c>
      <c r="I47">
        <v>30.2</v>
      </c>
      <c r="J47">
        <v>26.47</v>
      </c>
      <c r="K47">
        <v>24.86</v>
      </c>
      <c r="L47">
        <v>24.02</v>
      </c>
      <c r="M47">
        <v>22.02</v>
      </c>
      <c r="N47">
        <v>25</v>
      </c>
      <c r="O47">
        <v>22.48</v>
      </c>
      <c r="P47">
        <v>19.96</v>
      </c>
      <c r="Q47">
        <v>18.16</v>
      </c>
      <c r="R47">
        <v>15.32</v>
      </c>
      <c r="S47">
        <v>13.81</v>
      </c>
      <c r="T47">
        <v>12.98</v>
      </c>
      <c r="U47">
        <v>12.1</v>
      </c>
      <c r="V47">
        <v>10.74</v>
      </c>
      <c r="W47" t="s">
        <v>67</v>
      </c>
    </row>
    <row r="48" spans="1:23" x14ac:dyDescent="0.25">
      <c r="A48" s="5" t="s">
        <v>114</v>
      </c>
      <c r="B48" s="5" t="s">
        <v>115</v>
      </c>
      <c r="C48">
        <v>2.96</v>
      </c>
      <c r="D48">
        <v>9.9700000000000006</v>
      </c>
      <c r="E48">
        <v>-0.19</v>
      </c>
      <c r="F48">
        <v>6.16</v>
      </c>
      <c r="G48">
        <v>5.52</v>
      </c>
      <c r="H48">
        <v>7.88</v>
      </c>
      <c r="I48">
        <v>5.53</v>
      </c>
      <c r="J48">
        <v>4.32</v>
      </c>
      <c r="K48">
        <v>2.98</v>
      </c>
      <c r="L48">
        <v>2.4500000000000002</v>
      </c>
      <c r="M48">
        <v>5.37</v>
      </c>
      <c r="N48">
        <v>5.82</v>
      </c>
      <c r="O48">
        <v>3.31</v>
      </c>
      <c r="P48">
        <v>2.76</v>
      </c>
      <c r="Q48">
        <v>1.98</v>
      </c>
      <c r="R48">
        <v>2.41</v>
      </c>
      <c r="S48">
        <v>2.65</v>
      </c>
      <c r="T48">
        <v>2.48</v>
      </c>
      <c r="U48">
        <v>1.92</v>
      </c>
      <c r="V48">
        <v>0.96</v>
      </c>
      <c r="W48" t="s">
        <v>67</v>
      </c>
    </row>
    <row r="49" spans="1:23" x14ac:dyDescent="0.25">
      <c r="A49" s="5" t="s">
        <v>116</v>
      </c>
      <c r="B49" s="5" t="s">
        <v>117</v>
      </c>
      <c r="C49">
        <v>105.07</v>
      </c>
      <c r="D49">
        <v>105.13</v>
      </c>
      <c r="E49">
        <v>96.22</v>
      </c>
      <c r="F49">
        <v>97.2</v>
      </c>
      <c r="G49">
        <v>85.67</v>
      </c>
      <c r="H49">
        <v>76.84</v>
      </c>
      <c r="I49">
        <v>70.84</v>
      </c>
      <c r="J49">
        <v>65.510000000000005</v>
      </c>
      <c r="K49">
        <v>64.55</v>
      </c>
      <c r="L49">
        <v>59.69</v>
      </c>
      <c r="M49">
        <v>56.66</v>
      </c>
      <c r="N49">
        <v>57.76</v>
      </c>
      <c r="O49">
        <v>53.46</v>
      </c>
      <c r="P49">
        <v>46.74</v>
      </c>
      <c r="Q49">
        <v>40.71</v>
      </c>
      <c r="R49">
        <v>31.56</v>
      </c>
      <c r="S49">
        <v>27.63</v>
      </c>
      <c r="T49">
        <v>25.58</v>
      </c>
      <c r="U49">
        <v>23.05</v>
      </c>
      <c r="V49">
        <v>20.43</v>
      </c>
      <c r="W49" t="s">
        <v>67</v>
      </c>
    </row>
    <row r="50" spans="1:23" x14ac:dyDescent="0.25">
      <c r="A50" s="5" t="s">
        <v>118</v>
      </c>
      <c r="B50" s="5" t="s">
        <v>119</v>
      </c>
      <c r="C50">
        <v>17353</v>
      </c>
      <c r="D50">
        <v>16545</v>
      </c>
      <c r="E50">
        <v>15229</v>
      </c>
      <c r="F50">
        <v>14443</v>
      </c>
      <c r="G50">
        <v>13346</v>
      </c>
      <c r="H50">
        <v>12624</v>
      </c>
      <c r="I50">
        <v>12285</v>
      </c>
      <c r="J50">
        <v>11963</v>
      </c>
      <c r="K50">
        <v>11389</v>
      </c>
      <c r="L50">
        <v>10575</v>
      </c>
      <c r="M50">
        <v>10238</v>
      </c>
      <c r="N50">
        <v>10333</v>
      </c>
      <c r="O50">
        <v>9588</v>
      </c>
      <c r="P50">
        <v>9165</v>
      </c>
      <c r="Q50">
        <v>9029</v>
      </c>
      <c r="R50">
        <v>8897</v>
      </c>
      <c r="S50">
        <v>8690</v>
      </c>
      <c r="T50">
        <v>8494</v>
      </c>
      <c r="U50">
        <v>8365</v>
      </c>
      <c r="V50">
        <v>7989</v>
      </c>
      <c r="W50" t="s">
        <v>67</v>
      </c>
    </row>
    <row r="51" spans="1:23" x14ac:dyDescent="0.25">
      <c r="A51" s="5" t="s">
        <v>120</v>
      </c>
      <c r="B51" s="5" t="s">
        <v>121</v>
      </c>
      <c r="C51">
        <v>1276</v>
      </c>
      <c r="D51">
        <v>1137</v>
      </c>
      <c r="E51">
        <v>1061</v>
      </c>
      <c r="F51">
        <v>974.3</v>
      </c>
      <c r="G51">
        <v>919.1</v>
      </c>
      <c r="H51">
        <v>853.3</v>
      </c>
      <c r="I51">
        <v>810.7</v>
      </c>
      <c r="J51">
        <v>777.4</v>
      </c>
      <c r="K51">
        <v>738.4</v>
      </c>
      <c r="L51">
        <v>685.5</v>
      </c>
      <c r="M51">
        <v>615.29999999999995</v>
      </c>
      <c r="N51">
        <v>661.4</v>
      </c>
      <c r="O51">
        <v>599.5</v>
      </c>
      <c r="P51">
        <v>563.29999999999995</v>
      </c>
      <c r="Q51">
        <v>521.6</v>
      </c>
      <c r="R51">
        <v>483.5</v>
      </c>
      <c r="S51">
        <v>486.6</v>
      </c>
      <c r="T51">
        <v>451.9</v>
      </c>
      <c r="U51">
        <v>429.1</v>
      </c>
      <c r="V51">
        <v>394.9</v>
      </c>
      <c r="W51" t="s">
        <v>67</v>
      </c>
    </row>
    <row r="52" spans="1:23" x14ac:dyDescent="0.25">
      <c r="A52" s="5" t="s">
        <v>122</v>
      </c>
      <c r="B52" s="5" t="s">
        <v>123</v>
      </c>
      <c r="C52">
        <v>73503</v>
      </c>
      <c r="D52">
        <v>68740</v>
      </c>
      <c r="E52">
        <v>69696</v>
      </c>
      <c r="F52">
        <v>67458</v>
      </c>
      <c r="G52">
        <v>68867</v>
      </c>
      <c r="H52">
        <v>67593</v>
      </c>
      <c r="I52">
        <v>65991</v>
      </c>
      <c r="J52">
        <v>64984</v>
      </c>
      <c r="K52">
        <v>64834</v>
      </c>
      <c r="L52">
        <v>64823</v>
      </c>
      <c r="M52">
        <v>60100</v>
      </c>
      <c r="N52">
        <v>64009</v>
      </c>
      <c r="O52">
        <v>62526</v>
      </c>
      <c r="P52">
        <v>61462</v>
      </c>
      <c r="Q52">
        <v>57769</v>
      </c>
      <c r="R52">
        <v>54344</v>
      </c>
      <c r="S52">
        <v>55995</v>
      </c>
      <c r="T52">
        <v>53202</v>
      </c>
      <c r="U52">
        <v>51297</v>
      </c>
      <c r="V52">
        <v>49430</v>
      </c>
      <c r="W52" t="s">
        <v>67</v>
      </c>
    </row>
    <row r="53" spans="1:23" x14ac:dyDescent="0.25">
      <c r="A53" s="5" t="s">
        <v>124</v>
      </c>
      <c r="B53" s="5" t="s">
        <v>125</v>
      </c>
      <c r="C53">
        <v>228138</v>
      </c>
      <c r="D53">
        <v>232939</v>
      </c>
      <c r="E53">
        <v>242390</v>
      </c>
      <c r="F53">
        <v>234803</v>
      </c>
      <c r="G53">
        <v>237787</v>
      </c>
      <c r="H53">
        <v>233952</v>
      </c>
      <c r="I53">
        <v>229198</v>
      </c>
      <c r="J53">
        <v>222703</v>
      </c>
      <c r="K53">
        <v>217781</v>
      </c>
      <c r="L53">
        <v>205513</v>
      </c>
      <c r="M53">
        <v>182155</v>
      </c>
      <c r="N53">
        <v>230465</v>
      </c>
      <c r="O53">
        <v>224864</v>
      </c>
      <c r="P53">
        <v>208488</v>
      </c>
      <c r="Q53">
        <v>187728</v>
      </c>
      <c r="R53">
        <v>171327</v>
      </c>
      <c r="S53">
        <v>165155</v>
      </c>
      <c r="T53">
        <v>153578</v>
      </c>
      <c r="U53">
        <v>139318</v>
      </c>
      <c r="V53">
        <v>127012</v>
      </c>
      <c r="W53" t="s">
        <v>67</v>
      </c>
    </row>
    <row r="54" spans="1:23" x14ac:dyDescent="0.25">
      <c r="A54" s="5" t="s">
        <v>126</v>
      </c>
      <c r="B54" s="5" t="s">
        <v>127</v>
      </c>
      <c r="C54" t="s">
        <v>67</v>
      </c>
      <c r="D54" t="s">
        <v>67</v>
      </c>
      <c r="E54" t="s">
        <v>67</v>
      </c>
      <c r="F54" t="s">
        <v>67</v>
      </c>
      <c r="G54" t="s">
        <v>67</v>
      </c>
      <c r="H54" t="s">
        <v>67</v>
      </c>
      <c r="I54" t="s">
        <v>67</v>
      </c>
      <c r="J54" t="s">
        <v>67</v>
      </c>
      <c r="K54" t="s">
        <v>67</v>
      </c>
      <c r="L54" t="s">
        <v>67</v>
      </c>
      <c r="M54" t="s">
        <v>67</v>
      </c>
      <c r="N54" t="s">
        <v>67</v>
      </c>
      <c r="O54" t="s">
        <v>67</v>
      </c>
      <c r="P54" t="s">
        <v>67</v>
      </c>
      <c r="Q54" t="s">
        <v>67</v>
      </c>
      <c r="R54" t="s">
        <v>67</v>
      </c>
      <c r="S54" t="s">
        <v>67</v>
      </c>
      <c r="T54" t="s">
        <v>67</v>
      </c>
      <c r="U54" t="s">
        <v>67</v>
      </c>
      <c r="V54" t="s">
        <v>67</v>
      </c>
      <c r="W54" t="s">
        <v>67</v>
      </c>
    </row>
    <row r="55" spans="1:23" x14ac:dyDescent="0.25">
      <c r="A55" s="5" t="s">
        <v>128</v>
      </c>
      <c r="B55" s="5" t="s">
        <v>129</v>
      </c>
      <c r="C55">
        <v>547.46</v>
      </c>
      <c r="D55">
        <v>9133</v>
      </c>
      <c r="E55">
        <v>12397</v>
      </c>
      <c r="F55">
        <v>11826</v>
      </c>
      <c r="G55">
        <v>11794</v>
      </c>
      <c r="H55">
        <v>10765</v>
      </c>
      <c r="I55">
        <v>9719</v>
      </c>
      <c r="J55">
        <v>5601</v>
      </c>
      <c r="K55">
        <v>3837</v>
      </c>
      <c r="L55">
        <v>4804</v>
      </c>
      <c r="M55">
        <v>-3389</v>
      </c>
      <c r="N55">
        <v>10355</v>
      </c>
      <c r="O55">
        <v>10711</v>
      </c>
      <c r="P55">
        <v>8434</v>
      </c>
      <c r="Q55">
        <v>7000</v>
      </c>
      <c r="R55">
        <v>6946</v>
      </c>
      <c r="S55">
        <v>6951</v>
      </c>
      <c r="T55">
        <v>6746</v>
      </c>
      <c r="U55">
        <v>6013</v>
      </c>
      <c r="V55">
        <v>4807</v>
      </c>
      <c r="W55" t="s">
        <v>67</v>
      </c>
    </row>
    <row r="56" spans="1:23" x14ac:dyDescent="0.25">
      <c r="A56" s="5" t="s">
        <v>130</v>
      </c>
      <c r="B56" s="5" t="s">
        <v>131</v>
      </c>
      <c r="C56">
        <v>225</v>
      </c>
      <c r="D56">
        <v>14.1</v>
      </c>
      <c r="E56">
        <v>19.2</v>
      </c>
      <c r="F56">
        <v>16.100000000000001</v>
      </c>
      <c r="G56">
        <v>22.1</v>
      </c>
      <c r="H56">
        <v>18.8</v>
      </c>
      <c r="I56">
        <v>16.3</v>
      </c>
      <c r="J56">
        <v>21.2</v>
      </c>
      <c r="K56">
        <v>25.4</v>
      </c>
      <c r="L56">
        <v>27.9</v>
      </c>
      <c r="M56" t="s">
        <v>67</v>
      </c>
      <c r="N56">
        <v>9.1999999999999993</v>
      </c>
      <c r="O56">
        <v>16.899999999999999</v>
      </c>
      <c r="P56">
        <v>15.8</v>
      </c>
      <c r="Q56">
        <v>14.2</v>
      </c>
      <c r="R56">
        <v>14.7</v>
      </c>
      <c r="S56">
        <v>11</v>
      </c>
      <c r="T56">
        <v>7.1</v>
      </c>
      <c r="U56">
        <v>9.6999999999999993</v>
      </c>
      <c r="V56">
        <v>8.9</v>
      </c>
      <c r="W56">
        <v>13</v>
      </c>
    </row>
    <row r="57" spans="1:23" x14ac:dyDescent="0.25">
      <c r="A57" s="5" t="s">
        <v>132</v>
      </c>
      <c r="B57" s="5" t="s">
        <v>133</v>
      </c>
      <c r="C57">
        <v>0.54</v>
      </c>
      <c r="D57">
        <v>0.55000000000000004</v>
      </c>
      <c r="E57">
        <v>0.98</v>
      </c>
      <c r="F57">
        <v>0.81</v>
      </c>
      <c r="G57">
        <v>1.1000000000000001</v>
      </c>
      <c r="H57">
        <v>0.86</v>
      </c>
      <c r="I57">
        <v>0.7</v>
      </c>
      <c r="J57">
        <v>0.56000000000000005</v>
      </c>
      <c r="K57">
        <v>0.47</v>
      </c>
      <c r="L57">
        <v>0.68</v>
      </c>
      <c r="M57">
        <v>0.6</v>
      </c>
      <c r="N57">
        <v>0.41</v>
      </c>
      <c r="O57">
        <v>0.8</v>
      </c>
      <c r="P57">
        <v>0.64</v>
      </c>
      <c r="Q57">
        <v>0.53</v>
      </c>
      <c r="R57">
        <v>0.6</v>
      </c>
      <c r="S57">
        <v>0.46</v>
      </c>
      <c r="T57">
        <v>0.31</v>
      </c>
      <c r="U57">
        <v>0.42</v>
      </c>
      <c r="V57">
        <v>0.33</v>
      </c>
      <c r="W57" t="s">
        <v>67</v>
      </c>
    </row>
    <row r="58" spans="1:23" x14ac:dyDescent="0.25">
      <c r="A58" s="5" t="s">
        <v>134</v>
      </c>
      <c r="B58" s="5" t="s">
        <v>135</v>
      </c>
      <c r="C58">
        <v>1.56</v>
      </c>
      <c r="D58">
        <v>1.49</v>
      </c>
      <c r="E58">
        <v>2.71</v>
      </c>
      <c r="F58">
        <v>2.2400000000000002</v>
      </c>
      <c r="G58">
        <v>3.14</v>
      </c>
      <c r="H58">
        <v>2.58</v>
      </c>
      <c r="I58">
        <v>2.0699999999999998</v>
      </c>
      <c r="J58">
        <v>1.78</v>
      </c>
      <c r="K58">
        <v>1.48</v>
      </c>
      <c r="L58">
        <v>1.96</v>
      </c>
      <c r="M58">
        <v>1.61</v>
      </c>
      <c r="N58">
        <v>1.24</v>
      </c>
      <c r="O58">
        <v>2.4500000000000002</v>
      </c>
      <c r="P58">
        <v>1.94</v>
      </c>
      <c r="Q58">
        <v>1.57</v>
      </c>
      <c r="R58">
        <v>1.89</v>
      </c>
      <c r="S58">
        <v>1.53</v>
      </c>
      <c r="T58">
        <v>0.99</v>
      </c>
      <c r="U58">
        <v>1.28</v>
      </c>
      <c r="V58">
        <v>0.99</v>
      </c>
      <c r="W58" t="s">
        <v>67</v>
      </c>
    </row>
    <row r="59" spans="1:23" x14ac:dyDescent="0.25">
      <c r="A59" s="5" t="s">
        <v>136</v>
      </c>
      <c r="B59" s="5" t="s">
        <v>137</v>
      </c>
      <c r="C59">
        <v>22.81</v>
      </c>
      <c r="D59">
        <v>6.77</v>
      </c>
      <c r="E59">
        <v>-613.12</v>
      </c>
      <c r="F59">
        <v>14.1</v>
      </c>
      <c r="G59">
        <v>19.98</v>
      </c>
      <c r="H59">
        <v>10.26</v>
      </c>
      <c r="I59">
        <v>11.3</v>
      </c>
      <c r="J59">
        <v>10.87</v>
      </c>
      <c r="K59">
        <v>12.34</v>
      </c>
      <c r="L59">
        <v>19.14</v>
      </c>
      <c r="M59">
        <v>6.59</v>
      </c>
      <c r="N59">
        <v>5.34</v>
      </c>
      <c r="O59">
        <v>16.61</v>
      </c>
      <c r="P59">
        <v>14</v>
      </c>
      <c r="Q59">
        <v>14.32</v>
      </c>
      <c r="R59">
        <v>11.97</v>
      </c>
      <c r="S59">
        <v>7.93</v>
      </c>
      <c r="T59">
        <v>5.17</v>
      </c>
      <c r="U59">
        <v>8.07</v>
      </c>
      <c r="V59">
        <v>11.09</v>
      </c>
      <c r="W59" t="s">
        <v>67</v>
      </c>
    </row>
    <row r="60" spans="1:23" x14ac:dyDescent="0.25">
      <c r="A60" s="5" t="s">
        <v>138</v>
      </c>
      <c r="B60" s="5" t="s">
        <v>139</v>
      </c>
      <c r="C60">
        <v>1.1100000000000001</v>
      </c>
      <c r="D60">
        <v>2.52</v>
      </c>
      <c r="E60">
        <v>1.48</v>
      </c>
      <c r="F60">
        <v>1.78</v>
      </c>
      <c r="G60">
        <v>1.31</v>
      </c>
      <c r="H60">
        <v>1.55</v>
      </c>
      <c r="I60">
        <v>1.6</v>
      </c>
      <c r="J60">
        <v>1.6</v>
      </c>
      <c r="K60">
        <v>1.63</v>
      </c>
      <c r="L60">
        <v>0.85</v>
      </c>
      <c r="M60" t="s">
        <v>67</v>
      </c>
      <c r="N60">
        <v>1.93</v>
      </c>
      <c r="O60">
        <v>1.27</v>
      </c>
      <c r="P60">
        <v>1.37</v>
      </c>
      <c r="Q60">
        <v>1.66</v>
      </c>
      <c r="R60">
        <v>1.49</v>
      </c>
      <c r="S60">
        <v>1.76</v>
      </c>
      <c r="T60">
        <v>2.57</v>
      </c>
      <c r="U60">
        <v>1.94</v>
      </c>
      <c r="V60">
        <v>2.06</v>
      </c>
      <c r="W60" t="s">
        <v>67</v>
      </c>
    </row>
    <row r="61" spans="1:23" x14ac:dyDescent="0.25">
      <c r="A61" s="5" t="s">
        <v>140</v>
      </c>
      <c r="B61" s="5" t="s">
        <v>141</v>
      </c>
      <c r="C61">
        <v>0.4</v>
      </c>
      <c r="D61">
        <v>7.1</v>
      </c>
      <c r="E61">
        <v>5.2</v>
      </c>
      <c r="F61">
        <v>6.2</v>
      </c>
      <c r="G61">
        <v>4.5</v>
      </c>
      <c r="H61">
        <v>5.3</v>
      </c>
      <c r="I61">
        <v>6.2</v>
      </c>
      <c r="J61">
        <v>4.7</v>
      </c>
      <c r="K61">
        <v>3.9</v>
      </c>
      <c r="L61">
        <v>3.6</v>
      </c>
      <c r="M61">
        <v>-3.2</v>
      </c>
      <c r="N61">
        <v>10.9</v>
      </c>
      <c r="O61">
        <v>5.9</v>
      </c>
      <c r="P61">
        <v>6.3</v>
      </c>
      <c r="Q61">
        <v>7</v>
      </c>
      <c r="R61">
        <v>6.8</v>
      </c>
      <c r="S61">
        <v>9.1</v>
      </c>
      <c r="T61">
        <v>14.1</v>
      </c>
      <c r="U61">
        <v>10.3</v>
      </c>
      <c r="V61">
        <v>11.2</v>
      </c>
      <c r="W61">
        <v>7.7</v>
      </c>
    </row>
    <row r="62" spans="1:23" x14ac:dyDescent="0.25">
      <c r="A62" s="5" t="s">
        <v>142</v>
      </c>
      <c r="B62" s="5" t="s">
        <v>143</v>
      </c>
      <c r="C62">
        <v>0.69</v>
      </c>
      <c r="D62">
        <v>10.54</v>
      </c>
      <c r="E62">
        <v>14.19</v>
      </c>
      <c r="F62">
        <v>13.94</v>
      </c>
      <c r="G62">
        <v>14.17</v>
      </c>
      <c r="H62">
        <v>13.75</v>
      </c>
      <c r="I62">
        <v>12.51</v>
      </c>
      <c r="J62">
        <v>8.01</v>
      </c>
      <c r="K62">
        <v>5.56</v>
      </c>
      <c r="L62">
        <v>6.69</v>
      </c>
      <c r="M62">
        <v>-4.99</v>
      </c>
      <c r="N62">
        <v>13.54</v>
      </c>
      <c r="O62">
        <v>14.51</v>
      </c>
      <c r="P62">
        <v>12.3</v>
      </c>
      <c r="Q62">
        <v>11.05</v>
      </c>
      <c r="R62">
        <v>12.81</v>
      </c>
      <c r="S62">
        <v>13.88</v>
      </c>
      <c r="T62">
        <v>14.02</v>
      </c>
      <c r="U62">
        <v>13.2</v>
      </c>
      <c r="V62">
        <v>11.35</v>
      </c>
      <c r="W62">
        <v>7.24</v>
      </c>
    </row>
    <row r="63" spans="1:23" x14ac:dyDescent="0.25">
      <c r="A63" s="5" t="s">
        <v>144</v>
      </c>
      <c r="B63" s="5" t="s">
        <v>145</v>
      </c>
      <c r="C63">
        <v>0.24</v>
      </c>
      <c r="D63">
        <v>3.92</v>
      </c>
      <c r="E63">
        <v>5.1100000000000003</v>
      </c>
      <c r="F63">
        <v>5.04</v>
      </c>
      <c r="G63">
        <v>4.96</v>
      </c>
      <c r="H63">
        <v>4.5999999999999996</v>
      </c>
      <c r="I63">
        <v>4.24</v>
      </c>
      <c r="J63">
        <v>2.5099999999999998</v>
      </c>
      <c r="K63">
        <v>1.76</v>
      </c>
      <c r="L63">
        <v>2.34</v>
      </c>
      <c r="M63">
        <v>-1.86</v>
      </c>
      <c r="N63">
        <v>4.49</v>
      </c>
      <c r="O63">
        <v>4.76</v>
      </c>
      <c r="P63">
        <v>4.05</v>
      </c>
      <c r="Q63">
        <v>3.73</v>
      </c>
      <c r="R63">
        <v>4.05</v>
      </c>
      <c r="S63">
        <v>4.21</v>
      </c>
      <c r="T63">
        <v>4.3899999999999997</v>
      </c>
      <c r="U63">
        <v>4.32</v>
      </c>
      <c r="V63">
        <v>3.78</v>
      </c>
      <c r="W63">
        <v>2.71</v>
      </c>
    </row>
    <row r="64" spans="1:23" x14ac:dyDescent="0.25">
      <c r="A64" s="5" t="s">
        <v>146</v>
      </c>
      <c r="B64" s="5" t="s">
        <v>147</v>
      </c>
      <c r="C64">
        <v>0.73</v>
      </c>
      <c r="D64">
        <v>4.99</v>
      </c>
      <c r="E64">
        <v>6.48</v>
      </c>
      <c r="F64">
        <v>5.64</v>
      </c>
      <c r="G64">
        <v>5.89</v>
      </c>
      <c r="H64">
        <v>5.72</v>
      </c>
      <c r="I64">
        <v>5.56</v>
      </c>
      <c r="J64">
        <v>3.41</v>
      </c>
      <c r="K64">
        <v>2.5499999999999998</v>
      </c>
      <c r="L64">
        <v>2.69</v>
      </c>
      <c r="M64">
        <v>-1.94</v>
      </c>
      <c r="N64">
        <v>5.86</v>
      </c>
      <c r="O64">
        <v>6.1</v>
      </c>
      <c r="P64">
        <v>5.25</v>
      </c>
      <c r="Q64">
        <v>4.93</v>
      </c>
      <c r="R64">
        <v>6.22</v>
      </c>
      <c r="S64">
        <v>6.94</v>
      </c>
      <c r="T64">
        <v>7.11</v>
      </c>
      <c r="U64">
        <v>6.93</v>
      </c>
      <c r="V64">
        <v>5.97</v>
      </c>
      <c r="W64">
        <v>3.9</v>
      </c>
    </row>
    <row r="65" spans="1:23" x14ac:dyDescent="0.25">
      <c r="A65" s="5" t="s">
        <v>148</v>
      </c>
      <c r="B65" s="5" t="s">
        <v>148</v>
      </c>
      <c r="C65">
        <v>0.28999999999999998</v>
      </c>
      <c r="D65">
        <v>4.55</v>
      </c>
      <c r="E65">
        <v>6.21</v>
      </c>
      <c r="F65">
        <v>5.56</v>
      </c>
      <c r="G65">
        <v>5.82</v>
      </c>
      <c r="H65">
        <v>5.6</v>
      </c>
      <c r="I65">
        <v>5.33</v>
      </c>
      <c r="J65">
        <v>3.24</v>
      </c>
      <c r="K65">
        <v>2.14</v>
      </c>
      <c r="L65">
        <v>2.69</v>
      </c>
      <c r="M65">
        <v>-1.94</v>
      </c>
      <c r="N65">
        <v>5.86</v>
      </c>
      <c r="O65">
        <v>6.1</v>
      </c>
      <c r="P65">
        <v>5.25</v>
      </c>
      <c r="Q65">
        <v>4.93</v>
      </c>
      <c r="R65">
        <v>6.22</v>
      </c>
      <c r="S65">
        <v>6.94</v>
      </c>
      <c r="T65">
        <v>7.11</v>
      </c>
      <c r="U65">
        <v>6.93</v>
      </c>
      <c r="V65">
        <v>5.97</v>
      </c>
      <c r="W65">
        <v>3.9</v>
      </c>
    </row>
    <row r="66" spans="1:23" x14ac:dyDescent="0.25">
      <c r="A66" s="5" t="s">
        <v>149</v>
      </c>
      <c r="B66" s="5" t="s">
        <v>150</v>
      </c>
      <c r="C66">
        <v>65.23</v>
      </c>
      <c r="D66">
        <v>69.599999999999994</v>
      </c>
      <c r="E66">
        <v>70.98</v>
      </c>
      <c r="F66">
        <v>74</v>
      </c>
      <c r="G66">
        <v>74.239999999999995</v>
      </c>
      <c r="H66">
        <v>72.319999999999993</v>
      </c>
      <c r="I66">
        <v>71.319999999999993</v>
      </c>
      <c r="J66">
        <v>69.8</v>
      </c>
      <c r="K66">
        <v>70.72</v>
      </c>
      <c r="L66">
        <v>69.81</v>
      </c>
      <c r="M66">
        <v>69.7</v>
      </c>
      <c r="N66">
        <v>70.72</v>
      </c>
      <c r="O66">
        <v>71.78</v>
      </c>
      <c r="P66">
        <v>70.81</v>
      </c>
      <c r="Q66">
        <v>68.61</v>
      </c>
      <c r="R66">
        <v>72.63</v>
      </c>
      <c r="S66">
        <v>68.430000000000007</v>
      </c>
      <c r="T66">
        <v>68.349999999999994</v>
      </c>
      <c r="U66">
        <v>71.2</v>
      </c>
      <c r="V66">
        <v>71.56</v>
      </c>
      <c r="W66">
        <v>73.87</v>
      </c>
    </row>
    <row r="67" spans="1:23" x14ac:dyDescent="0.25">
      <c r="A67" s="5" t="s">
        <v>151</v>
      </c>
      <c r="B67" s="5" t="s">
        <v>152</v>
      </c>
      <c r="C67">
        <v>41.27</v>
      </c>
      <c r="D67">
        <v>43.15</v>
      </c>
      <c r="E67">
        <v>43.76</v>
      </c>
      <c r="F67">
        <v>39.909999999999997</v>
      </c>
      <c r="G67">
        <v>41.04</v>
      </c>
      <c r="H67">
        <v>40.72</v>
      </c>
      <c r="I67">
        <v>42.63</v>
      </c>
      <c r="J67">
        <v>40.4</v>
      </c>
      <c r="K67">
        <v>38.51</v>
      </c>
      <c r="L67">
        <v>40.24</v>
      </c>
      <c r="M67">
        <v>38.86</v>
      </c>
      <c r="N67">
        <v>43.29</v>
      </c>
      <c r="O67">
        <v>42.04</v>
      </c>
      <c r="P67">
        <v>42.7</v>
      </c>
      <c r="Q67">
        <v>44.59</v>
      </c>
      <c r="R67">
        <v>48.55</v>
      </c>
      <c r="S67">
        <v>49.99</v>
      </c>
      <c r="T67">
        <v>50.73</v>
      </c>
      <c r="U67">
        <v>52.49</v>
      </c>
      <c r="V67">
        <v>52.59</v>
      </c>
      <c r="W67">
        <v>53.93</v>
      </c>
    </row>
    <row r="68" spans="1:23" x14ac:dyDescent="0.25">
      <c r="A68" s="5" t="s">
        <v>153</v>
      </c>
      <c r="B68" s="5" t="s">
        <v>154</v>
      </c>
      <c r="C68">
        <v>58.73</v>
      </c>
      <c r="D68">
        <v>56.85</v>
      </c>
      <c r="E68">
        <v>56.24</v>
      </c>
      <c r="F68">
        <v>60.09</v>
      </c>
      <c r="G68">
        <v>58.96</v>
      </c>
      <c r="H68">
        <v>59.28</v>
      </c>
      <c r="I68">
        <v>57.37</v>
      </c>
      <c r="J68">
        <v>59.6</v>
      </c>
      <c r="K68">
        <v>61.49</v>
      </c>
      <c r="L68">
        <v>59.76</v>
      </c>
      <c r="M68">
        <v>61.14</v>
      </c>
      <c r="N68">
        <v>56.71</v>
      </c>
      <c r="O68">
        <v>57.96</v>
      </c>
      <c r="P68">
        <v>57.3</v>
      </c>
      <c r="Q68">
        <v>55.41</v>
      </c>
      <c r="R68">
        <v>51.45</v>
      </c>
      <c r="S68">
        <v>50.01</v>
      </c>
      <c r="T68">
        <v>49.27</v>
      </c>
      <c r="U68">
        <v>47.51</v>
      </c>
      <c r="V68">
        <v>47.41</v>
      </c>
      <c r="W68">
        <v>46.07</v>
      </c>
    </row>
    <row r="69" spans="1:23" x14ac:dyDescent="0.25">
      <c r="A69" s="5" t="s">
        <v>155</v>
      </c>
      <c r="B69" s="5" t="s">
        <v>156</v>
      </c>
      <c r="C69">
        <v>142.29</v>
      </c>
      <c r="D69">
        <v>131.75</v>
      </c>
      <c r="E69">
        <v>128.54</v>
      </c>
      <c r="F69">
        <v>150.58000000000001</v>
      </c>
      <c r="G69">
        <v>143.68</v>
      </c>
      <c r="H69">
        <v>145.57</v>
      </c>
      <c r="I69">
        <v>134.55000000000001</v>
      </c>
      <c r="J69">
        <v>147.5</v>
      </c>
      <c r="K69">
        <v>159.68</v>
      </c>
      <c r="L69">
        <v>148.53</v>
      </c>
      <c r="M69">
        <v>157.37</v>
      </c>
      <c r="N69">
        <v>131.03</v>
      </c>
      <c r="O69">
        <v>137.85</v>
      </c>
      <c r="P69">
        <v>134.18</v>
      </c>
      <c r="Q69">
        <v>124.25</v>
      </c>
      <c r="R69">
        <v>105.97</v>
      </c>
      <c r="S69">
        <v>100.05</v>
      </c>
      <c r="T69">
        <v>97.14</v>
      </c>
      <c r="U69">
        <v>90.5</v>
      </c>
      <c r="V69">
        <v>90.16</v>
      </c>
      <c r="W69">
        <v>85.44</v>
      </c>
    </row>
    <row r="70" spans="1:23" x14ac:dyDescent="0.25">
      <c r="A70" s="5"/>
      <c r="B70" s="5"/>
    </row>
    <row r="71" spans="1:23" x14ac:dyDescent="0.25">
      <c r="A71" s="5" t="s">
        <v>157</v>
      </c>
      <c r="B71" s="5" t="s">
        <v>158</v>
      </c>
      <c r="C71">
        <v>65.23</v>
      </c>
      <c r="D71">
        <v>69.62</v>
      </c>
      <c r="E71">
        <v>70.989999999999995</v>
      </c>
      <c r="F71">
        <v>73.98</v>
      </c>
      <c r="G71">
        <v>74.209999999999994</v>
      </c>
      <c r="H71">
        <v>72.319999999999993</v>
      </c>
      <c r="I71">
        <v>71.31</v>
      </c>
      <c r="J71">
        <v>69.81</v>
      </c>
      <c r="K71">
        <v>70.739999999999995</v>
      </c>
      <c r="L71">
        <v>69.83</v>
      </c>
      <c r="M71">
        <v>69.680000000000007</v>
      </c>
      <c r="N71">
        <v>70.739999999999995</v>
      </c>
      <c r="O71">
        <v>71.790000000000006</v>
      </c>
      <c r="P71">
        <v>70.86</v>
      </c>
      <c r="Q71">
        <v>68.58</v>
      </c>
      <c r="R71">
        <v>72.63</v>
      </c>
      <c r="S71">
        <v>68.430000000000007</v>
      </c>
      <c r="T71">
        <v>68.349999999999994</v>
      </c>
      <c r="U71">
        <v>71.2</v>
      </c>
      <c r="V71">
        <v>71.56</v>
      </c>
    </row>
    <row r="72" spans="1:23" x14ac:dyDescent="0.25">
      <c r="A72" s="5" t="s">
        <v>159</v>
      </c>
      <c r="B72" s="5" t="s">
        <v>160</v>
      </c>
      <c r="C72">
        <v>7.58</v>
      </c>
      <c r="D72">
        <v>123.86</v>
      </c>
      <c r="E72">
        <v>161.59</v>
      </c>
      <c r="F72">
        <v>159.12</v>
      </c>
      <c r="G72">
        <v>156.69</v>
      </c>
      <c r="H72">
        <v>145.38</v>
      </c>
      <c r="I72">
        <v>133.97999999999999</v>
      </c>
      <c r="J72">
        <v>79.45</v>
      </c>
      <c r="K72">
        <v>55.68</v>
      </c>
      <c r="L72">
        <v>73.86</v>
      </c>
      <c r="M72">
        <v>-58.79</v>
      </c>
      <c r="N72">
        <v>141.99</v>
      </c>
      <c r="O72">
        <v>150.06</v>
      </c>
      <c r="P72">
        <v>127.43</v>
      </c>
      <c r="Q72">
        <v>117.45</v>
      </c>
      <c r="R72">
        <v>127.71</v>
      </c>
      <c r="S72">
        <v>132.57</v>
      </c>
      <c r="T72">
        <v>138.31</v>
      </c>
      <c r="U72">
        <v>135.94999999999999</v>
      </c>
      <c r="V72">
        <v>119.22</v>
      </c>
    </row>
    <row r="73" spans="1:23" x14ac:dyDescent="0.25">
      <c r="A73" s="5" t="s">
        <v>161</v>
      </c>
      <c r="B73" s="5" t="s">
        <v>162</v>
      </c>
      <c r="C73">
        <v>35.03</v>
      </c>
      <c r="D73">
        <v>166.57</v>
      </c>
      <c r="E73">
        <v>210.12</v>
      </c>
      <c r="F73">
        <v>212.41</v>
      </c>
      <c r="G73">
        <v>215.93</v>
      </c>
      <c r="H73">
        <v>198.01</v>
      </c>
      <c r="I73">
        <v>193.9</v>
      </c>
      <c r="J73">
        <v>109.45</v>
      </c>
      <c r="K73">
        <v>89.82</v>
      </c>
      <c r="L73">
        <v>99.01</v>
      </c>
      <c r="M73">
        <v>-50.15</v>
      </c>
      <c r="N73">
        <v>209.13</v>
      </c>
      <c r="O73">
        <v>219.46</v>
      </c>
      <c r="P73">
        <v>178.04</v>
      </c>
      <c r="Q73">
        <v>167.63</v>
      </c>
      <c r="R73">
        <v>201.07</v>
      </c>
      <c r="S73">
        <v>238.59</v>
      </c>
      <c r="T73">
        <v>244.75</v>
      </c>
      <c r="U73">
        <v>239.73</v>
      </c>
      <c r="V73">
        <v>202.73</v>
      </c>
    </row>
    <row r="74" spans="1:23" x14ac:dyDescent="0.25">
      <c r="A74" s="5" t="s">
        <v>163</v>
      </c>
      <c r="B74" s="5" t="s">
        <v>164</v>
      </c>
      <c r="C74">
        <v>3.78</v>
      </c>
      <c r="D74">
        <v>3.67</v>
      </c>
      <c r="E74">
        <v>3.84</v>
      </c>
      <c r="F74">
        <v>3.5</v>
      </c>
      <c r="G74">
        <v>3.71</v>
      </c>
      <c r="H74">
        <v>3.85</v>
      </c>
      <c r="I74">
        <v>3.98</v>
      </c>
      <c r="J74">
        <v>4.07</v>
      </c>
      <c r="K74">
        <v>3.85</v>
      </c>
      <c r="L74">
        <v>3.65</v>
      </c>
      <c r="M74">
        <v>3.3</v>
      </c>
      <c r="N74">
        <v>4.13</v>
      </c>
      <c r="O74">
        <v>4.0599999999999996</v>
      </c>
      <c r="P74">
        <v>4.12</v>
      </c>
      <c r="Q74">
        <v>4.1900000000000004</v>
      </c>
      <c r="R74">
        <v>4.87</v>
      </c>
      <c r="S74">
        <v>5.23</v>
      </c>
      <c r="T74">
        <v>5.14</v>
      </c>
      <c r="U74">
        <v>5.0999999999999996</v>
      </c>
      <c r="V74">
        <v>5.01</v>
      </c>
    </row>
    <row r="75" spans="1:23" x14ac:dyDescent="0.25">
      <c r="A75" s="5" t="s">
        <v>165</v>
      </c>
      <c r="B75" s="5" t="s">
        <v>166</v>
      </c>
      <c r="C75">
        <v>33.5</v>
      </c>
      <c r="D75">
        <v>29.43</v>
      </c>
      <c r="E75">
        <v>27.2</v>
      </c>
      <c r="F75">
        <v>24.46</v>
      </c>
      <c r="G75">
        <v>24.74</v>
      </c>
      <c r="H75">
        <v>26.76</v>
      </c>
      <c r="I75">
        <v>27.9</v>
      </c>
      <c r="J75">
        <v>29.15</v>
      </c>
      <c r="K75">
        <v>28.61</v>
      </c>
      <c r="L75">
        <v>29.35</v>
      </c>
      <c r="M75">
        <v>29.62</v>
      </c>
      <c r="N75">
        <v>28.77</v>
      </c>
      <c r="O75">
        <v>27.8</v>
      </c>
      <c r="P75">
        <v>28.8</v>
      </c>
      <c r="Q75">
        <v>30.65</v>
      </c>
      <c r="R75">
        <v>26.97</v>
      </c>
      <c r="S75">
        <v>31.24</v>
      </c>
      <c r="T75">
        <v>30.97</v>
      </c>
      <c r="U75">
        <v>28.31</v>
      </c>
      <c r="V75">
        <v>28.25</v>
      </c>
    </row>
    <row r="76" spans="1:23" x14ac:dyDescent="0.25">
      <c r="A76" s="5" t="s">
        <v>167</v>
      </c>
      <c r="B76" s="5" t="s">
        <v>168</v>
      </c>
      <c r="C76">
        <v>0.28999999999999998</v>
      </c>
      <c r="D76">
        <v>4.55</v>
      </c>
      <c r="E76">
        <v>6.21</v>
      </c>
      <c r="F76">
        <v>5.56</v>
      </c>
      <c r="G76">
        <v>5.81</v>
      </c>
      <c r="H76">
        <v>5.6</v>
      </c>
      <c r="I76">
        <v>5.34</v>
      </c>
      <c r="J76">
        <v>3.24</v>
      </c>
      <c r="K76">
        <v>2.14</v>
      </c>
      <c r="L76">
        <v>2.69</v>
      </c>
      <c r="M76">
        <v>-1.94</v>
      </c>
      <c r="N76">
        <v>5.86</v>
      </c>
      <c r="O76">
        <v>6.1</v>
      </c>
      <c r="P76">
        <v>5.25</v>
      </c>
      <c r="Q76">
        <v>4.93</v>
      </c>
      <c r="R76">
        <v>6.22</v>
      </c>
      <c r="S76">
        <v>6.94</v>
      </c>
      <c r="T76">
        <v>7.11</v>
      </c>
      <c r="U76">
        <v>6.93</v>
      </c>
      <c r="V76">
        <v>5.97</v>
      </c>
    </row>
    <row r="77" spans="1:23" x14ac:dyDescent="0.25">
      <c r="A77" s="5" t="s">
        <v>169</v>
      </c>
      <c r="B77" s="5" t="s">
        <v>170</v>
      </c>
      <c r="C77">
        <v>2.41</v>
      </c>
      <c r="D77">
        <v>11.34</v>
      </c>
      <c r="E77">
        <v>14.93</v>
      </c>
      <c r="F77">
        <v>14.86</v>
      </c>
      <c r="G77">
        <v>15.6</v>
      </c>
      <c r="H77">
        <v>14.64</v>
      </c>
      <c r="I77">
        <v>14.81</v>
      </c>
      <c r="J77">
        <v>9.3000000000000007</v>
      </c>
      <c r="K77">
        <v>7.67</v>
      </c>
      <c r="L77">
        <v>7.7</v>
      </c>
      <c r="M77">
        <v>-3.6</v>
      </c>
      <c r="N77">
        <v>16.87</v>
      </c>
      <c r="O77">
        <v>17.41</v>
      </c>
      <c r="P77">
        <v>13.92</v>
      </c>
      <c r="Q77">
        <v>12.41</v>
      </c>
      <c r="R77" t="s">
        <v>67</v>
      </c>
      <c r="S77" t="s">
        <v>67</v>
      </c>
      <c r="T77" t="s">
        <v>67</v>
      </c>
      <c r="U77" t="s">
        <v>67</v>
      </c>
      <c r="V77" t="s">
        <v>67</v>
      </c>
    </row>
    <row r="78" spans="1:23" x14ac:dyDescent="0.25">
      <c r="A78" s="5" t="s">
        <v>171</v>
      </c>
      <c r="B78" s="5" t="s">
        <v>172</v>
      </c>
      <c r="C78">
        <v>123.29</v>
      </c>
      <c r="D78">
        <v>146.63</v>
      </c>
      <c r="E78">
        <v>161.22</v>
      </c>
      <c r="F78">
        <v>163.44999999999999</v>
      </c>
      <c r="G78">
        <v>165.87</v>
      </c>
      <c r="H78">
        <v>152.15</v>
      </c>
      <c r="I78">
        <v>152.79</v>
      </c>
      <c r="J78">
        <v>138.56</v>
      </c>
      <c r="K78">
        <v>134.57</v>
      </c>
      <c r="L78">
        <v>136.91999999999999</v>
      </c>
      <c r="M78">
        <v>130.99</v>
      </c>
      <c r="N78">
        <v>150.25</v>
      </c>
      <c r="O78">
        <v>150.88</v>
      </c>
      <c r="P78">
        <v>147.69999999999999</v>
      </c>
      <c r="Q78">
        <v>144.61000000000001</v>
      </c>
      <c r="R78">
        <v>179.3</v>
      </c>
      <c r="S78">
        <v>159.32</v>
      </c>
      <c r="T78">
        <v>163.78</v>
      </c>
      <c r="U78">
        <v>185.21</v>
      </c>
      <c r="V78">
        <v>185.86</v>
      </c>
    </row>
    <row r="79" spans="1:23" x14ac:dyDescent="0.25">
      <c r="A79" s="5" t="s">
        <v>173</v>
      </c>
      <c r="B79" s="5" t="s">
        <v>174</v>
      </c>
      <c r="C79">
        <v>144.62</v>
      </c>
      <c r="D79">
        <v>151.21</v>
      </c>
      <c r="E79">
        <v>154.58000000000001</v>
      </c>
      <c r="F79">
        <v>147.82</v>
      </c>
      <c r="G79">
        <v>152.54</v>
      </c>
      <c r="H79">
        <v>150.86000000000001</v>
      </c>
      <c r="I79">
        <v>149.02000000000001</v>
      </c>
      <c r="J79">
        <v>134.04</v>
      </c>
      <c r="K79">
        <v>128.72</v>
      </c>
      <c r="L79">
        <v>131.44</v>
      </c>
      <c r="M79">
        <v>128.69</v>
      </c>
      <c r="N79">
        <v>144.88999999999999</v>
      </c>
      <c r="O79">
        <v>147.16999999999999</v>
      </c>
      <c r="P79">
        <v>149.86000000000001</v>
      </c>
      <c r="Q79">
        <v>158.28</v>
      </c>
      <c r="R79" t="s">
        <v>67</v>
      </c>
      <c r="S79" t="s">
        <v>67</v>
      </c>
      <c r="T79" t="s">
        <v>67</v>
      </c>
      <c r="U79" t="s">
        <v>67</v>
      </c>
      <c r="V79" t="s">
        <v>67</v>
      </c>
    </row>
    <row r="80" spans="1:23" x14ac:dyDescent="0.25">
      <c r="A80" s="5" t="s">
        <v>175</v>
      </c>
      <c r="B80" s="5" t="s">
        <v>176</v>
      </c>
      <c r="C80">
        <v>720.56790000000001</v>
      </c>
      <c r="D80">
        <v>213.86429999999999</v>
      </c>
      <c r="E80">
        <v>-19368.460800000001</v>
      </c>
      <c r="F80">
        <v>445.41899999999998</v>
      </c>
      <c r="G80">
        <v>631.16819999999996</v>
      </c>
      <c r="H80">
        <v>324.11340000000001</v>
      </c>
      <c r="I80">
        <v>356.96699999999998</v>
      </c>
      <c r="J80">
        <v>343.38330000000002</v>
      </c>
      <c r="K80">
        <v>389.94400000000002</v>
      </c>
      <c r="L80">
        <v>604.82400000000007</v>
      </c>
      <c r="M80">
        <v>208.244</v>
      </c>
      <c r="N80">
        <v>168.744</v>
      </c>
      <c r="O80">
        <v>523.21500000000003</v>
      </c>
      <c r="P80">
        <v>441</v>
      </c>
      <c r="Q80">
        <v>451.08</v>
      </c>
      <c r="R80">
        <v>377.05500000000001</v>
      </c>
      <c r="S80">
        <v>166.53</v>
      </c>
      <c r="T80">
        <v>108.57</v>
      </c>
      <c r="U80">
        <v>169.47</v>
      </c>
      <c r="V80">
        <v>232.89</v>
      </c>
    </row>
    <row r="81" spans="1:22" x14ac:dyDescent="0.25">
      <c r="A81" s="5" t="s">
        <v>177</v>
      </c>
      <c r="B81" s="5" t="s">
        <v>178</v>
      </c>
      <c r="C81">
        <v>0</v>
      </c>
      <c r="D81">
        <v>0</v>
      </c>
      <c r="E81">
        <v>0</v>
      </c>
      <c r="F81">
        <v>0</v>
      </c>
      <c r="G81">
        <v>0</v>
      </c>
      <c r="H81">
        <v>0</v>
      </c>
      <c r="I81">
        <v>0</v>
      </c>
      <c r="J81">
        <v>1.000000000000156E-2</v>
      </c>
      <c r="K81">
        <v>0</v>
      </c>
      <c r="L81">
        <v>0</v>
      </c>
      <c r="M81">
        <v>0</v>
      </c>
      <c r="N81">
        <v>-0.10000000000000139</v>
      </c>
      <c r="O81">
        <v>0</v>
      </c>
      <c r="P81">
        <v>0</v>
      </c>
      <c r="Q81">
        <v>0</v>
      </c>
      <c r="R81">
        <v>-10.5</v>
      </c>
      <c r="S81">
        <v>0</v>
      </c>
      <c r="T81">
        <v>0</v>
      </c>
      <c r="U81">
        <v>0</v>
      </c>
      <c r="V81" t="s">
        <v>67</v>
      </c>
    </row>
    <row r="82" spans="1:22" x14ac:dyDescent="0.25">
      <c r="A82" s="5" t="s">
        <v>179</v>
      </c>
      <c r="B82" s="5" t="s">
        <v>180</v>
      </c>
      <c r="C82">
        <v>2.72</v>
      </c>
      <c r="D82">
        <v>4.41</v>
      </c>
      <c r="E82">
        <v>8.85</v>
      </c>
      <c r="F82">
        <v>6.86</v>
      </c>
      <c r="G82">
        <v>7.46</v>
      </c>
      <c r="H82">
        <v>4.8899999999999997</v>
      </c>
      <c r="I82">
        <v>5.68</v>
      </c>
      <c r="J82">
        <v>7.44</v>
      </c>
      <c r="K82">
        <v>14.12</v>
      </c>
      <c r="L82">
        <v>16.54</v>
      </c>
      <c r="M82">
        <v>-21.68</v>
      </c>
      <c r="N82">
        <v>10.11</v>
      </c>
      <c r="O82">
        <v>12.83</v>
      </c>
      <c r="P82">
        <v>12.73</v>
      </c>
      <c r="Q82">
        <v>11.2</v>
      </c>
      <c r="R82">
        <v>6.21</v>
      </c>
      <c r="S82">
        <v>9.9700000000000006</v>
      </c>
      <c r="T82">
        <v>11.97</v>
      </c>
      <c r="U82">
        <v>14.87</v>
      </c>
      <c r="V82" t="s">
        <v>67</v>
      </c>
    </row>
    <row r="83" spans="1:22" x14ac:dyDescent="0.25">
      <c r="A83" s="5" t="s">
        <v>181</v>
      </c>
      <c r="B83" s="5" t="s">
        <v>182</v>
      </c>
      <c r="C83">
        <v>5.33</v>
      </c>
      <c r="D83">
        <v>6.71</v>
      </c>
      <c r="E83">
        <v>7.72</v>
      </c>
      <c r="F83">
        <v>6.4</v>
      </c>
      <c r="G83">
        <v>6.01</v>
      </c>
      <c r="H83">
        <v>6</v>
      </c>
      <c r="I83">
        <v>9.08</v>
      </c>
      <c r="J83">
        <v>12.7</v>
      </c>
      <c r="K83">
        <v>2.99</v>
      </c>
      <c r="L83">
        <v>1.66</v>
      </c>
      <c r="M83">
        <v>0.42</v>
      </c>
      <c r="N83">
        <v>11.89</v>
      </c>
      <c r="O83">
        <v>12.25</v>
      </c>
      <c r="P83">
        <v>10.050000000000001</v>
      </c>
      <c r="Q83">
        <v>9.1300000000000008</v>
      </c>
      <c r="R83">
        <v>9.3800000000000008</v>
      </c>
      <c r="S83">
        <v>12.27</v>
      </c>
      <c r="T83" t="s">
        <v>67</v>
      </c>
      <c r="U83" t="s">
        <v>67</v>
      </c>
      <c r="V83" t="s">
        <v>67</v>
      </c>
    </row>
    <row r="84" spans="1:22" x14ac:dyDescent="0.25">
      <c r="A84" s="5" t="s">
        <v>183</v>
      </c>
      <c r="B84" s="5" t="s">
        <v>184</v>
      </c>
      <c r="C84">
        <v>6.06</v>
      </c>
      <c r="D84">
        <v>6.49</v>
      </c>
      <c r="E84">
        <v>6.75</v>
      </c>
      <c r="F84">
        <v>6.47</v>
      </c>
      <c r="G84">
        <v>7.92</v>
      </c>
      <c r="H84">
        <v>9.73</v>
      </c>
      <c r="I84">
        <v>4.42</v>
      </c>
      <c r="J84">
        <v>5.31</v>
      </c>
      <c r="K84">
        <v>6.38</v>
      </c>
      <c r="L84">
        <v>6.11</v>
      </c>
      <c r="M84">
        <v>5.04</v>
      </c>
      <c r="N84">
        <v>10.62</v>
      </c>
      <c r="O84">
        <v>10.59</v>
      </c>
      <c r="P84">
        <v>10.42</v>
      </c>
      <c r="Q84">
        <v>10.84</v>
      </c>
      <c r="R84" t="s">
        <v>67</v>
      </c>
      <c r="S84" t="s">
        <v>67</v>
      </c>
      <c r="T84" t="s">
        <v>67</v>
      </c>
      <c r="U84" t="s">
        <v>67</v>
      </c>
      <c r="V84" t="s">
        <v>67</v>
      </c>
    </row>
    <row r="85" spans="1:22" x14ac:dyDescent="0.25">
      <c r="A85" s="5" t="s">
        <v>185</v>
      </c>
      <c r="B85" s="5" t="s">
        <v>186</v>
      </c>
      <c r="C85">
        <v>7.9</v>
      </c>
      <c r="D85">
        <v>5.46</v>
      </c>
      <c r="E85">
        <v>6.03</v>
      </c>
      <c r="F85">
        <v>6.42</v>
      </c>
      <c r="G85">
        <v>7.01</v>
      </c>
      <c r="H85">
        <v>7.39</v>
      </c>
      <c r="I85">
        <v>7.52</v>
      </c>
      <c r="J85">
        <v>7.95</v>
      </c>
      <c r="K85">
        <v>8.4</v>
      </c>
      <c r="L85">
        <v>8.4700000000000006</v>
      </c>
      <c r="M85" t="s">
        <v>67</v>
      </c>
      <c r="N85" t="s">
        <v>67</v>
      </c>
      <c r="O85" t="s">
        <v>67</v>
      </c>
      <c r="P85" t="s">
        <v>67</v>
      </c>
      <c r="Q85" t="s">
        <v>67</v>
      </c>
      <c r="R85" t="s">
        <v>67</v>
      </c>
      <c r="S85" t="s">
        <v>67</v>
      </c>
      <c r="T85" t="s">
        <v>67</v>
      </c>
      <c r="U85" t="s">
        <v>67</v>
      </c>
      <c r="V85" t="s">
        <v>67</v>
      </c>
    </row>
    <row r="86" spans="1:22" x14ac:dyDescent="0.25">
      <c r="A86" s="5" t="s">
        <v>187</v>
      </c>
      <c r="B86" s="5" t="s">
        <v>188</v>
      </c>
      <c r="C86">
        <v>-93.71</v>
      </c>
      <c r="D86">
        <v>-19.97</v>
      </c>
      <c r="E86">
        <v>10.54</v>
      </c>
      <c r="F86">
        <v>8.51</v>
      </c>
      <c r="G86">
        <v>15.82</v>
      </c>
      <c r="H86">
        <v>13.82</v>
      </c>
      <c r="I86">
        <v>78.209999999999994</v>
      </c>
      <c r="J86">
        <v>53.32</v>
      </c>
      <c r="K86">
        <v>-13.98</v>
      </c>
      <c r="L86">
        <v>-246.4</v>
      </c>
      <c r="M86">
        <v>-132.43</v>
      </c>
      <c r="N86">
        <v>4.1900000000000004</v>
      </c>
      <c r="O86">
        <v>32.86</v>
      </c>
      <c r="P86">
        <v>22.31</v>
      </c>
      <c r="Q86">
        <v>2.27</v>
      </c>
      <c r="R86">
        <v>2.3199999999999998</v>
      </c>
      <c r="S86">
        <v>5.41</v>
      </c>
      <c r="T86">
        <v>13.92</v>
      </c>
      <c r="U86">
        <v>30.99</v>
      </c>
      <c r="V86">
        <v>56.1</v>
      </c>
    </row>
    <row r="87" spans="1:22" x14ac:dyDescent="0.25">
      <c r="A87" s="5" t="s">
        <v>189</v>
      </c>
      <c r="B87" s="5" t="s">
        <v>190</v>
      </c>
      <c r="C87">
        <v>-34.380000000000003</v>
      </c>
      <c r="D87">
        <v>-0.31</v>
      </c>
      <c r="E87">
        <v>11.62</v>
      </c>
      <c r="F87">
        <v>12.72</v>
      </c>
      <c r="G87">
        <v>35.950000000000003</v>
      </c>
      <c r="H87">
        <v>48.45</v>
      </c>
      <c r="I87">
        <v>39.18</v>
      </c>
      <c r="J87">
        <v>-69.02</v>
      </c>
      <c r="K87">
        <v>-130.94</v>
      </c>
      <c r="L87">
        <v>-124.88</v>
      </c>
      <c r="M87">
        <v>-31.79</v>
      </c>
      <c r="N87">
        <v>19.79</v>
      </c>
      <c r="O87">
        <v>19.149999999999999</v>
      </c>
      <c r="P87">
        <v>8.9700000000000006</v>
      </c>
      <c r="Q87">
        <v>3.33</v>
      </c>
      <c r="R87">
        <v>7.22</v>
      </c>
      <c r="S87">
        <v>16.77</v>
      </c>
      <c r="T87">
        <v>33.67</v>
      </c>
      <c r="U87" t="s">
        <v>67</v>
      </c>
      <c r="V87" t="s">
        <v>67</v>
      </c>
    </row>
    <row r="88" spans="1:22" x14ac:dyDescent="0.25">
      <c r="A88" s="5" t="s">
        <v>191</v>
      </c>
      <c r="B88" s="5" t="s">
        <v>192</v>
      </c>
      <c r="C88">
        <v>-15.76</v>
      </c>
      <c r="D88">
        <v>5.74</v>
      </c>
      <c r="E88">
        <v>25.38</v>
      </c>
      <c r="F88">
        <v>33.94</v>
      </c>
      <c r="G88">
        <v>29.44</v>
      </c>
      <c r="H88">
        <v>-23.01</v>
      </c>
      <c r="I88">
        <v>-52.26</v>
      </c>
      <c r="J88">
        <v>-67.06</v>
      </c>
      <c r="K88">
        <v>-71.150000000000006</v>
      </c>
      <c r="L88">
        <v>-63.89</v>
      </c>
      <c r="M88">
        <v>-14.16</v>
      </c>
      <c r="N88">
        <v>12.79</v>
      </c>
      <c r="O88">
        <v>13.03</v>
      </c>
      <c r="P88">
        <v>9.25</v>
      </c>
      <c r="Q88">
        <v>10.98</v>
      </c>
      <c r="R88">
        <v>21.75</v>
      </c>
      <c r="S88" t="s">
        <v>67</v>
      </c>
      <c r="T88" t="s">
        <v>67</v>
      </c>
      <c r="U88" t="s">
        <v>67</v>
      </c>
      <c r="V88" t="s">
        <v>67</v>
      </c>
    </row>
    <row r="89" spans="1:22" x14ac:dyDescent="0.25">
      <c r="A89" s="5" t="s">
        <v>193</v>
      </c>
      <c r="B89" s="5" t="s">
        <v>194</v>
      </c>
      <c r="C89">
        <v>-19.38</v>
      </c>
      <c r="D89">
        <v>-23.26</v>
      </c>
      <c r="E89">
        <v>-20.84</v>
      </c>
      <c r="F89">
        <v>-18.61</v>
      </c>
      <c r="G89">
        <v>-17.23</v>
      </c>
      <c r="H89">
        <v>-18.579999999999998</v>
      </c>
      <c r="I89">
        <v>-19.73</v>
      </c>
      <c r="J89">
        <v>-27.01</v>
      </c>
      <c r="K89">
        <v>-30.95</v>
      </c>
      <c r="L89">
        <v>-26.46</v>
      </c>
      <c r="M89">
        <v>3.79</v>
      </c>
      <c r="N89" t="s">
        <v>67</v>
      </c>
      <c r="O89" t="s">
        <v>67</v>
      </c>
      <c r="P89" t="s">
        <v>67</v>
      </c>
      <c r="Q89" t="s">
        <v>67</v>
      </c>
      <c r="R89" t="s">
        <v>67</v>
      </c>
      <c r="S89" t="s">
        <v>67</v>
      </c>
      <c r="T89" t="s">
        <v>67</v>
      </c>
      <c r="U89" t="s">
        <v>67</v>
      </c>
      <c r="V89" t="s">
        <v>67</v>
      </c>
    </row>
    <row r="90" spans="1:22" x14ac:dyDescent="0.25">
      <c r="A90" s="5" t="s">
        <v>195</v>
      </c>
      <c r="B90" s="5" t="s">
        <v>196</v>
      </c>
      <c r="C90">
        <v>-14.28</v>
      </c>
      <c r="D90">
        <v>2.46</v>
      </c>
      <c r="E90">
        <v>0.76</v>
      </c>
      <c r="F90">
        <v>0.47</v>
      </c>
      <c r="G90">
        <v>0.75</v>
      </c>
      <c r="H90">
        <v>-0.82</v>
      </c>
      <c r="I90">
        <v>-0.31</v>
      </c>
      <c r="J90">
        <v>-0.32</v>
      </c>
      <c r="K90">
        <v>-0.36</v>
      </c>
      <c r="L90">
        <v>-0.44</v>
      </c>
      <c r="M90" t="s">
        <v>67</v>
      </c>
      <c r="N90">
        <v>0.72</v>
      </c>
      <c r="O90">
        <v>1.3</v>
      </c>
      <c r="P90">
        <v>1.71</v>
      </c>
      <c r="Q90">
        <v>1.29</v>
      </c>
      <c r="R90">
        <v>0.68</v>
      </c>
      <c r="S90" t="s">
        <v>67</v>
      </c>
      <c r="T90" t="s">
        <v>67</v>
      </c>
      <c r="U90" t="s">
        <v>67</v>
      </c>
      <c r="V90" t="s">
        <v>67</v>
      </c>
    </row>
    <row r="91" spans="1:22" x14ac:dyDescent="0.25">
      <c r="A91" s="5" t="s">
        <v>197</v>
      </c>
      <c r="B91" s="5" t="s">
        <v>198</v>
      </c>
      <c r="C91">
        <v>-78.400000000000006</v>
      </c>
      <c r="D91">
        <v>-17.23</v>
      </c>
      <c r="E91">
        <v>7.68</v>
      </c>
      <c r="F91">
        <v>5.12</v>
      </c>
      <c r="G91">
        <v>17.18</v>
      </c>
      <c r="H91">
        <v>7.12</v>
      </c>
      <c r="I91">
        <v>87.22</v>
      </c>
      <c r="J91">
        <v>30.92</v>
      </c>
      <c r="K91">
        <v>3.52</v>
      </c>
      <c r="L91">
        <v>-330.07</v>
      </c>
      <c r="M91">
        <v>-118.78</v>
      </c>
      <c r="N91">
        <v>4.93</v>
      </c>
      <c r="O91">
        <v>39.07</v>
      </c>
      <c r="P91">
        <v>19.73</v>
      </c>
      <c r="Q91">
        <v>-7.3</v>
      </c>
      <c r="R91">
        <v>-10.49</v>
      </c>
      <c r="S91">
        <v>7.2</v>
      </c>
      <c r="T91">
        <v>14.32</v>
      </c>
      <c r="U91">
        <v>35.83</v>
      </c>
      <c r="V91">
        <v>24.14</v>
      </c>
    </row>
    <row r="92" spans="1:22" x14ac:dyDescent="0.25">
      <c r="A92" s="5" t="s">
        <v>199</v>
      </c>
      <c r="B92" s="5" t="s">
        <v>200</v>
      </c>
      <c r="C92">
        <v>-29.32</v>
      </c>
      <c r="D92">
        <v>-1.48</v>
      </c>
      <c r="E92">
        <v>9.99</v>
      </c>
      <c r="F92">
        <v>9.81</v>
      </c>
      <c r="G92">
        <v>37.17</v>
      </c>
      <c r="H92">
        <v>41.75</v>
      </c>
      <c r="I92">
        <v>40.549999999999997</v>
      </c>
      <c r="J92">
        <v>-98.54</v>
      </c>
      <c r="K92">
        <v>-148.44</v>
      </c>
      <c r="L92">
        <v>-147.97</v>
      </c>
      <c r="M92">
        <v>-24.93</v>
      </c>
      <c r="N92">
        <v>21.24</v>
      </c>
      <c r="O92">
        <v>17.170000000000002</v>
      </c>
      <c r="P92">
        <v>0.65</v>
      </c>
      <c r="Q92">
        <v>-3.53</v>
      </c>
      <c r="R92">
        <v>3.68</v>
      </c>
      <c r="S92">
        <v>19.12</v>
      </c>
      <c r="T92">
        <v>24.76</v>
      </c>
      <c r="U92" t="s">
        <v>67</v>
      </c>
      <c r="V92" t="s">
        <v>67</v>
      </c>
    </row>
    <row r="93" spans="1:22" x14ac:dyDescent="0.25">
      <c r="A93" s="5" t="s">
        <v>201</v>
      </c>
      <c r="B93" s="5" t="s">
        <v>202</v>
      </c>
      <c r="C93">
        <v>-13.13</v>
      </c>
      <c r="D93">
        <v>3.97</v>
      </c>
      <c r="E93">
        <v>24.86</v>
      </c>
      <c r="F93">
        <v>29.51</v>
      </c>
      <c r="G93">
        <v>29.19</v>
      </c>
      <c r="H93">
        <v>-40.26</v>
      </c>
      <c r="I93">
        <v>-65.44</v>
      </c>
      <c r="J93">
        <v>-81.900000000000006</v>
      </c>
      <c r="K93">
        <v>-80.27</v>
      </c>
      <c r="L93">
        <v>-77.02</v>
      </c>
      <c r="M93">
        <v>-12.47</v>
      </c>
      <c r="N93">
        <v>9.19</v>
      </c>
      <c r="O93">
        <v>9.64</v>
      </c>
      <c r="P93">
        <v>4.6900000000000004</v>
      </c>
      <c r="Q93">
        <v>7.91</v>
      </c>
      <c r="R93">
        <v>14.2</v>
      </c>
      <c r="S93" t="s">
        <v>67</v>
      </c>
      <c r="T93" t="s">
        <v>67</v>
      </c>
      <c r="U93" t="s">
        <v>67</v>
      </c>
      <c r="V93" t="s">
        <v>67</v>
      </c>
    </row>
    <row r="94" spans="1:22" x14ac:dyDescent="0.25">
      <c r="A94" s="5" t="s">
        <v>203</v>
      </c>
      <c r="B94" s="5" t="s">
        <v>204</v>
      </c>
      <c r="C94">
        <v>-26.69</v>
      </c>
      <c r="D94">
        <v>-30.73</v>
      </c>
      <c r="E94">
        <v>-28.52</v>
      </c>
      <c r="F94">
        <v>-25.38</v>
      </c>
      <c r="G94">
        <v>-23.92</v>
      </c>
      <c r="H94">
        <v>-26.36</v>
      </c>
      <c r="I94">
        <v>-28.12</v>
      </c>
      <c r="J94">
        <v>-36.130000000000003</v>
      </c>
      <c r="K94">
        <v>-37.79</v>
      </c>
      <c r="L94">
        <v>-34.56</v>
      </c>
      <c r="M94">
        <v>0.87</v>
      </c>
      <c r="N94" t="s">
        <v>67</v>
      </c>
      <c r="O94" t="s">
        <v>67</v>
      </c>
      <c r="P94" t="s">
        <v>67</v>
      </c>
      <c r="Q94" t="s">
        <v>67</v>
      </c>
      <c r="R94" t="s">
        <v>67</v>
      </c>
      <c r="S94" t="s">
        <v>67</v>
      </c>
      <c r="T94" t="s">
        <v>67</v>
      </c>
      <c r="U94" t="s">
        <v>67</v>
      </c>
      <c r="V94" t="s">
        <v>67</v>
      </c>
    </row>
    <row r="95" spans="1:22" x14ac:dyDescent="0.25">
      <c r="A95" s="5" t="s">
        <v>205</v>
      </c>
      <c r="B95" s="5" t="s">
        <v>206</v>
      </c>
      <c r="C95">
        <v>236.93</v>
      </c>
      <c r="D95">
        <v>-101.1</v>
      </c>
      <c r="E95">
        <v>-4448.37</v>
      </c>
      <c r="F95">
        <v>-29.43</v>
      </c>
      <c r="G95">
        <v>94.74</v>
      </c>
      <c r="H95">
        <v>-9.1999999999999993</v>
      </c>
      <c r="I95">
        <v>3.96</v>
      </c>
      <c r="J95">
        <v>-11.91</v>
      </c>
      <c r="K95">
        <v>-35.53</v>
      </c>
      <c r="L95">
        <v>190.44</v>
      </c>
      <c r="M95">
        <v>23.41</v>
      </c>
      <c r="N95">
        <v>-67.849999999999994</v>
      </c>
      <c r="O95">
        <v>18.64</v>
      </c>
      <c r="P95">
        <v>-2.23</v>
      </c>
      <c r="Q95">
        <v>19.63</v>
      </c>
      <c r="R95">
        <v>50.95</v>
      </c>
      <c r="S95">
        <v>53.38</v>
      </c>
      <c r="T95">
        <v>-35.94</v>
      </c>
      <c r="U95">
        <v>-27.23</v>
      </c>
      <c r="V95" t="s">
        <v>67</v>
      </c>
    </row>
    <row r="96" spans="1:22" x14ac:dyDescent="0.25">
      <c r="A96" s="5" t="s">
        <v>207</v>
      </c>
      <c r="B96" s="5" t="s">
        <v>208</v>
      </c>
      <c r="C96">
        <v>-1437.51</v>
      </c>
      <c r="D96">
        <v>-1526.3</v>
      </c>
      <c r="E96">
        <v>-1461.02</v>
      </c>
      <c r="F96">
        <v>18.7</v>
      </c>
      <c r="G96">
        <v>29.83</v>
      </c>
      <c r="H96">
        <v>-5.72</v>
      </c>
      <c r="I96">
        <v>-14.49</v>
      </c>
      <c r="J96">
        <v>47.67</v>
      </c>
      <c r="K96">
        <v>59.44</v>
      </c>
      <c r="L96">
        <v>48.67</v>
      </c>
      <c r="M96">
        <v>-8.6</v>
      </c>
      <c r="N96">
        <v>-17.149999999999999</v>
      </c>
      <c r="O96">
        <v>12.01</v>
      </c>
      <c r="P96">
        <v>22.78</v>
      </c>
      <c r="Q96">
        <v>41.32</v>
      </c>
      <c r="R96">
        <v>22.8</v>
      </c>
      <c r="S96">
        <v>-3.26</v>
      </c>
      <c r="T96" t="s">
        <v>67</v>
      </c>
      <c r="U96" t="s">
        <v>67</v>
      </c>
      <c r="V96" t="s">
        <v>67</v>
      </c>
    </row>
    <row r="97" spans="1:23" x14ac:dyDescent="0.25">
      <c r="A97" s="5" t="s">
        <v>209</v>
      </c>
      <c r="B97" s="5" t="s">
        <v>210</v>
      </c>
      <c r="C97">
        <v>-849.45</v>
      </c>
      <c r="D97">
        <v>-898.67</v>
      </c>
      <c r="E97">
        <v>-877.66</v>
      </c>
      <c r="F97">
        <v>9.6300000000000008</v>
      </c>
      <c r="G97">
        <v>8.41</v>
      </c>
      <c r="H97">
        <v>27.55</v>
      </c>
      <c r="I97">
        <v>34.07</v>
      </c>
      <c r="J97">
        <v>19.71</v>
      </c>
      <c r="K97">
        <v>25.82</v>
      </c>
      <c r="L97">
        <v>32.479999999999997</v>
      </c>
      <c r="M97">
        <v>-1.68</v>
      </c>
      <c r="N97">
        <v>3.83</v>
      </c>
      <c r="O97">
        <v>28.07</v>
      </c>
      <c r="P97">
        <v>17.16</v>
      </c>
      <c r="Q97">
        <v>12.16</v>
      </c>
      <c r="R97" t="s">
        <v>67</v>
      </c>
      <c r="S97" t="s">
        <v>67</v>
      </c>
      <c r="T97" t="s">
        <v>67</v>
      </c>
      <c r="U97" t="s">
        <v>67</v>
      </c>
      <c r="V97" t="s">
        <v>67</v>
      </c>
    </row>
    <row r="98" spans="1:23" x14ac:dyDescent="0.25">
      <c r="A98" s="5" t="s">
        <v>211</v>
      </c>
      <c r="B98" s="5" t="s">
        <v>212</v>
      </c>
      <c r="C98">
        <v>-410.95</v>
      </c>
      <c r="D98">
        <v>-432.3</v>
      </c>
      <c r="E98">
        <v>-428.97</v>
      </c>
      <c r="F98">
        <v>17.73</v>
      </c>
      <c r="G98">
        <v>20.45</v>
      </c>
      <c r="H98">
        <v>12.94</v>
      </c>
      <c r="I98">
        <v>18.95</v>
      </c>
      <c r="J98">
        <v>23.89</v>
      </c>
      <c r="K98">
        <v>21.49</v>
      </c>
      <c r="L98">
        <v>22.32</v>
      </c>
      <c r="M98" t="s">
        <v>67</v>
      </c>
      <c r="N98" t="s">
        <v>67</v>
      </c>
      <c r="O98" t="s">
        <v>67</v>
      </c>
      <c r="P98" t="s">
        <v>67</v>
      </c>
      <c r="Q98" t="s">
        <v>67</v>
      </c>
      <c r="R98" t="s">
        <v>67</v>
      </c>
      <c r="S98" t="s">
        <v>67</v>
      </c>
      <c r="T98" t="s">
        <v>67</v>
      </c>
      <c r="U98" t="s">
        <v>67</v>
      </c>
      <c r="V98" t="s">
        <v>67</v>
      </c>
    </row>
    <row r="99" spans="1:23" x14ac:dyDescent="0.25">
      <c r="A99" s="5" t="s">
        <v>213</v>
      </c>
      <c r="B99" s="5" t="s">
        <v>214</v>
      </c>
      <c r="C99">
        <v>668</v>
      </c>
      <c r="D99">
        <v>782.2</v>
      </c>
      <c r="E99">
        <v>761.9</v>
      </c>
      <c r="F99">
        <v>735</v>
      </c>
      <c r="G99">
        <v>692</v>
      </c>
      <c r="H99">
        <v>591.4</v>
      </c>
      <c r="I99">
        <v>525.6</v>
      </c>
      <c r="J99">
        <v>366.1</v>
      </c>
      <c r="K99">
        <v>321.89999999999998</v>
      </c>
      <c r="L99">
        <v>314.2</v>
      </c>
      <c r="M99">
        <v>278.2</v>
      </c>
      <c r="N99">
        <v>399.8</v>
      </c>
      <c r="O99">
        <v>387.3</v>
      </c>
      <c r="P99">
        <v>346.6</v>
      </c>
      <c r="Q99">
        <v>324</v>
      </c>
      <c r="R99">
        <v>721.9</v>
      </c>
      <c r="S99">
        <v>595.6</v>
      </c>
      <c r="T99">
        <v>550.79999999999995</v>
      </c>
      <c r="U99">
        <v>516.9</v>
      </c>
      <c r="V99">
        <v>460.5</v>
      </c>
      <c r="W99">
        <v>465.6</v>
      </c>
    </row>
  </sheetData>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S99"/>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19" customWidth="1"/>
    <col min="13" max="13" width="20" customWidth="1"/>
    <col min="14" max="16" width="10" customWidth="1"/>
    <col min="17" max="17" width="20" customWidth="1"/>
    <col min="18" max="19" width="10" customWidth="1"/>
  </cols>
  <sheetData>
    <row r="1" spans="1:19" ht="18.75" customHeight="1" x14ac:dyDescent="0.3">
      <c r="A1" s="1" t="s">
        <v>2486</v>
      </c>
      <c r="B1" s="2" t="s">
        <v>2487</v>
      </c>
      <c r="C1" s="2"/>
      <c r="D1" s="2"/>
      <c r="E1" s="2"/>
      <c r="F1" s="2" t="str">
        <f>HYPERLINK("dax-30_Stock_Data_EUR.xlsx#INDEX!A1", "Back to INDEX")</f>
        <v>Back to INDEX</v>
      </c>
      <c r="G1" s="2"/>
      <c r="H1" s="2"/>
      <c r="I1" s="2"/>
      <c r="J1" s="2"/>
      <c r="K1" s="2"/>
      <c r="L1" s="2"/>
      <c r="M1" s="2"/>
      <c r="N1" s="2"/>
      <c r="O1" s="2"/>
      <c r="P1" s="2"/>
      <c r="Q1" s="2"/>
      <c r="R1" s="2"/>
      <c r="S1" s="2"/>
    </row>
    <row r="2" spans="1:19" x14ac:dyDescent="0.25">
      <c r="A2" s="3"/>
      <c r="B2" s="4"/>
      <c r="C2" s="4"/>
      <c r="D2" s="4"/>
      <c r="E2" s="4"/>
      <c r="F2" s="4"/>
      <c r="G2" s="4"/>
      <c r="H2" s="4"/>
      <c r="I2" s="4"/>
      <c r="J2" s="4"/>
      <c r="K2" s="4"/>
      <c r="L2" s="4"/>
      <c r="M2" s="4"/>
      <c r="N2" s="4"/>
      <c r="O2" s="4"/>
      <c r="P2" s="4"/>
      <c r="Q2" s="4"/>
      <c r="R2" s="4"/>
      <c r="S2" s="4"/>
    </row>
    <row r="3" spans="1:19" x14ac:dyDescent="0.25">
      <c r="A3" s="5" t="s">
        <v>3</v>
      </c>
      <c r="C3" s="5" t="s">
        <v>4</v>
      </c>
      <c r="D3" s="5"/>
      <c r="G3" s="5" t="s">
        <v>5</v>
      </c>
      <c r="H3" s="5"/>
      <c r="J3" s="5" t="s">
        <v>6</v>
      </c>
      <c r="K3" s="5"/>
    </row>
    <row r="4" spans="1:19" x14ac:dyDescent="0.25">
      <c r="A4" s="5" t="s">
        <v>7</v>
      </c>
      <c r="B4" t="s">
        <v>2488</v>
      </c>
      <c r="C4" s="5" t="s">
        <v>9</v>
      </c>
      <c r="D4" s="5"/>
      <c r="E4" t="s">
        <v>2489</v>
      </c>
      <c r="G4" t="s">
        <v>1095</v>
      </c>
      <c r="H4" t="s">
        <v>34</v>
      </c>
      <c r="J4" t="s">
        <v>2490</v>
      </c>
      <c r="L4" t="s">
        <v>2491</v>
      </c>
    </row>
    <row r="5" spans="1:19" x14ac:dyDescent="0.25">
      <c r="A5" s="5" t="s">
        <v>15</v>
      </c>
      <c r="B5" t="s">
        <v>2492</v>
      </c>
      <c r="C5" s="5" t="s">
        <v>17</v>
      </c>
      <c r="D5" s="5"/>
      <c r="E5" t="s">
        <v>2493</v>
      </c>
      <c r="G5" t="s">
        <v>27</v>
      </c>
      <c r="H5" t="s">
        <v>40</v>
      </c>
      <c r="J5" t="s">
        <v>2494</v>
      </c>
      <c r="L5" t="s">
        <v>2495</v>
      </c>
    </row>
    <row r="6" spans="1:19" x14ac:dyDescent="0.25">
      <c r="A6" s="5" t="s">
        <v>23</v>
      </c>
      <c r="B6" t="s">
        <v>2496</v>
      </c>
      <c r="C6" s="5" t="s">
        <v>25</v>
      </c>
      <c r="D6" s="5"/>
      <c r="E6" t="s">
        <v>2497</v>
      </c>
      <c r="G6" t="s">
        <v>1195</v>
      </c>
      <c r="H6" t="s">
        <v>12</v>
      </c>
      <c r="J6" t="s">
        <v>21</v>
      </c>
      <c r="L6" t="s">
        <v>2498</v>
      </c>
    </row>
    <row r="7" spans="1:19" x14ac:dyDescent="0.25">
      <c r="A7" s="5" t="s">
        <v>29</v>
      </c>
      <c r="B7" t="s">
        <v>67</v>
      </c>
      <c r="C7" s="5" t="s">
        <v>31</v>
      </c>
      <c r="D7" s="5"/>
      <c r="E7" t="s">
        <v>2499</v>
      </c>
      <c r="G7" t="s">
        <v>2500</v>
      </c>
      <c r="H7" t="s">
        <v>20</v>
      </c>
    </row>
    <row r="8" spans="1:19" x14ac:dyDescent="0.25">
      <c r="A8" s="5" t="s">
        <v>35</v>
      </c>
      <c r="B8" t="s">
        <v>36</v>
      </c>
      <c r="C8" s="5" t="s">
        <v>37</v>
      </c>
      <c r="D8" s="5"/>
      <c r="E8" t="s">
        <v>2501</v>
      </c>
      <c r="G8" t="s">
        <v>2502</v>
      </c>
      <c r="H8" t="s">
        <v>28</v>
      </c>
    </row>
    <row r="9" spans="1:19" x14ac:dyDescent="0.25">
      <c r="A9" s="5" t="s">
        <v>41</v>
      </c>
      <c r="B9" t="s">
        <v>42</v>
      </c>
      <c r="C9" s="5" t="s">
        <v>43</v>
      </c>
      <c r="D9" s="5"/>
      <c r="E9" t="s">
        <v>2503</v>
      </c>
    </row>
    <row r="10" spans="1:19" x14ac:dyDescent="0.25">
      <c r="A10" s="5" t="s">
        <v>45</v>
      </c>
      <c r="B10" t="s">
        <v>2504</v>
      </c>
      <c r="C10" s="5" t="s">
        <v>47</v>
      </c>
      <c r="D10" s="5"/>
      <c r="E10" t="s">
        <v>2505</v>
      </c>
    </row>
    <row r="11" spans="1:19" x14ac:dyDescent="0.25">
      <c r="A11" s="5" t="s">
        <v>49</v>
      </c>
      <c r="B11" t="s">
        <v>719</v>
      </c>
    </row>
    <row r="12" spans="1:19" x14ac:dyDescent="0.25">
      <c r="A12" s="5" t="s">
        <v>51</v>
      </c>
      <c r="B12" t="s">
        <v>357</v>
      </c>
    </row>
    <row r="13" spans="1:19" x14ac:dyDescent="0.25">
      <c r="A13" s="5" t="s">
        <v>53</v>
      </c>
      <c r="B13" t="s">
        <v>2506</v>
      </c>
    </row>
    <row r="14" spans="1:19" x14ac:dyDescent="0.25">
      <c r="A14" s="5" t="s">
        <v>55</v>
      </c>
      <c r="B14" t="s">
        <v>2507</v>
      </c>
    </row>
    <row r="15" spans="1:19" x14ac:dyDescent="0.25">
      <c r="A15" s="5" t="s">
        <v>57</v>
      </c>
      <c r="B15" t="s">
        <v>2508</v>
      </c>
    </row>
    <row r="16" spans="1:19" x14ac:dyDescent="0.25">
      <c r="A16" s="5" t="s">
        <v>59</v>
      </c>
      <c r="B16" t="s">
        <v>2509</v>
      </c>
    </row>
    <row r="17" spans="1:19" x14ac:dyDescent="0.25">
      <c r="A17" s="5" t="s">
        <v>61</v>
      </c>
      <c r="B17" t="s">
        <v>2510</v>
      </c>
    </row>
    <row r="18" spans="1:19" x14ac:dyDescent="0.25">
      <c r="A18" s="3"/>
      <c r="B18" s="4"/>
      <c r="C18" s="4"/>
      <c r="D18" s="4"/>
      <c r="E18" s="4"/>
      <c r="F18" s="4"/>
      <c r="G18" s="4"/>
      <c r="H18" s="4"/>
      <c r="I18" s="4"/>
      <c r="J18" s="4"/>
      <c r="K18" s="4"/>
      <c r="L18" s="4"/>
      <c r="M18" s="4"/>
      <c r="N18" s="4"/>
      <c r="O18" s="4"/>
      <c r="P18" s="4"/>
      <c r="Q18" s="4"/>
      <c r="R18" s="4"/>
      <c r="S18" s="4"/>
    </row>
    <row r="19" spans="1:19" x14ac:dyDescent="0.25">
      <c r="A19" s="5" t="s">
        <v>872</v>
      </c>
      <c r="B19" s="5" t="s">
        <v>873</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row>
    <row r="20" spans="1:19" x14ac:dyDescent="0.25">
      <c r="A20" s="5" t="s">
        <v>65</v>
      </c>
      <c r="B20" s="5" t="s">
        <v>66</v>
      </c>
      <c r="C20">
        <v>1113</v>
      </c>
      <c r="D20">
        <v>1068</v>
      </c>
      <c r="E20">
        <v>1075</v>
      </c>
      <c r="F20">
        <v>1037</v>
      </c>
      <c r="G20">
        <v>986</v>
      </c>
      <c r="H20">
        <v>1178</v>
      </c>
      <c r="I20">
        <v>1147</v>
      </c>
      <c r="J20">
        <v>986.3</v>
      </c>
      <c r="K20">
        <v>855.4</v>
      </c>
      <c r="L20">
        <v>754.2</v>
      </c>
      <c r="M20">
        <v>717.2</v>
      </c>
      <c r="N20">
        <v>599.1</v>
      </c>
      <c r="O20">
        <v>537.9</v>
      </c>
      <c r="P20">
        <v>505</v>
      </c>
      <c r="Q20">
        <v>495.3</v>
      </c>
      <c r="R20">
        <v>444.5</v>
      </c>
      <c r="S20">
        <v>424.3</v>
      </c>
    </row>
    <row r="21" spans="1:19" x14ac:dyDescent="0.25">
      <c r="A21" s="5" t="s">
        <v>299</v>
      </c>
      <c r="B21" s="5" t="s">
        <v>300</v>
      </c>
      <c r="C21">
        <v>654.79999999999995</v>
      </c>
      <c r="D21">
        <v>621.9</v>
      </c>
      <c r="E21">
        <v>581.29999999999995</v>
      </c>
      <c r="F21">
        <v>555.9</v>
      </c>
      <c r="G21">
        <v>532.5</v>
      </c>
      <c r="H21">
        <v>563.5</v>
      </c>
      <c r="I21">
        <v>539.79999999999995</v>
      </c>
      <c r="J21">
        <v>465</v>
      </c>
      <c r="K21">
        <v>422</v>
      </c>
      <c r="L21">
        <v>348</v>
      </c>
      <c r="M21">
        <v>336.1</v>
      </c>
      <c r="N21">
        <v>293.7</v>
      </c>
      <c r="O21">
        <v>198.8</v>
      </c>
      <c r="P21">
        <v>177.3</v>
      </c>
      <c r="Q21">
        <v>183</v>
      </c>
      <c r="R21">
        <v>164.5</v>
      </c>
      <c r="S21">
        <v>151.30000000000001</v>
      </c>
    </row>
    <row r="22" spans="1:19" x14ac:dyDescent="0.25">
      <c r="A22" s="5" t="s">
        <v>68</v>
      </c>
      <c r="B22" s="5" t="s">
        <v>69</v>
      </c>
      <c r="C22">
        <v>150</v>
      </c>
      <c r="D22">
        <v>132.6</v>
      </c>
      <c r="E22">
        <v>131.6</v>
      </c>
      <c r="F22">
        <v>112.8</v>
      </c>
      <c r="G22">
        <v>113.4</v>
      </c>
      <c r="H22">
        <v>138.4</v>
      </c>
      <c r="I22">
        <v>150.69999999999999</v>
      </c>
      <c r="J22">
        <v>140.9</v>
      </c>
      <c r="K22">
        <v>116.6</v>
      </c>
      <c r="L22">
        <v>82.4</v>
      </c>
      <c r="M22">
        <v>77.900000000000006</v>
      </c>
      <c r="N22">
        <v>70.099999999999994</v>
      </c>
      <c r="O22">
        <v>63.9</v>
      </c>
      <c r="P22">
        <v>46.7</v>
      </c>
      <c r="Q22">
        <v>56.3</v>
      </c>
      <c r="R22">
        <v>52.3</v>
      </c>
      <c r="S22">
        <v>50</v>
      </c>
    </row>
    <row r="23" spans="1:19" x14ac:dyDescent="0.25">
      <c r="A23" s="5" t="s">
        <v>70</v>
      </c>
      <c r="B23" s="5" t="s">
        <v>71</v>
      </c>
      <c r="C23">
        <v>-5.5</v>
      </c>
      <c r="D23">
        <v>5.4</v>
      </c>
      <c r="E23">
        <v>16.600000000000001</v>
      </c>
      <c r="F23">
        <v>14.7</v>
      </c>
      <c r="G23">
        <v>16.7</v>
      </c>
      <c r="H23">
        <v>-12.5</v>
      </c>
      <c r="I23">
        <v>-10.3</v>
      </c>
      <c r="J23">
        <v>-5.2</v>
      </c>
      <c r="K23">
        <v>-6.9</v>
      </c>
      <c r="L23">
        <v>-4.9000000000000004</v>
      </c>
      <c r="M23">
        <v>-2.7</v>
      </c>
      <c r="N23">
        <v>5.3</v>
      </c>
      <c r="O23">
        <v>-6.1</v>
      </c>
      <c r="P23">
        <v>-2.6</v>
      </c>
      <c r="Q23">
        <v>-4.9000000000000004</v>
      </c>
      <c r="R23">
        <v>-4.2</v>
      </c>
      <c r="S23">
        <v>0.9</v>
      </c>
    </row>
    <row r="24" spans="1:19" x14ac:dyDescent="0.25">
      <c r="A24" s="5" t="s">
        <v>72</v>
      </c>
      <c r="B24" s="5" t="s">
        <v>73</v>
      </c>
      <c r="C24">
        <v>144.5</v>
      </c>
      <c r="D24">
        <v>138</v>
      </c>
      <c r="E24">
        <v>148.19999999999999</v>
      </c>
      <c r="F24">
        <v>127.5</v>
      </c>
      <c r="G24">
        <v>130.1</v>
      </c>
      <c r="H24">
        <v>125.9</v>
      </c>
      <c r="I24">
        <v>140.4</v>
      </c>
      <c r="J24">
        <v>135.69999999999999</v>
      </c>
      <c r="K24">
        <v>109.7</v>
      </c>
      <c r="L24">
        <v>77.5</v>
      </c>
      <c r="M24">
        <v>75.2</v>
      </c>
      <c r="N24">
        <v>75.400000000000006</v>
      </c>
      <c r="O24">
        <v>57.8</v>
      </c>
      <c r="P24">
        <v>44.1</v>
      </c>
      <c r="Q24">
        <v>51.4</v>
      </c>
      <c r="R24">
        <v>48.1</v>
      </c>
      <c r="S24">
        <v>50.9</v>
      </c>
    </row>
    <row r="25" spans="1:19" x14ac:dyDescent="0.25">
      <c r="A25" s="5" t="s">
        <v>74</v>
      </c>
      <c r="B25" s="5" t="s">
        <v>75</v>
      </c>
      <c r="C25">
        <v>40.4</v>
      </c>
      <c r="D25">
        <v>38.299999999999997</v>
      </c>
      <c r="E25">
        <v>50.5</v>
      </c>
      <c r="F25">
        <v>42.3</v>
      </c>
      <c r="G25">
        <v>46.1</v>
      </c>
      <c r="H25">
        <v>45.6</v>
      </c>
      <c r="I25">
        <v>49.1</v>
      </c>
      <c r="J25">
        <v>41.3</v>
      </c>
      <c r="K25">
        <v>36.700000000000003</v>
      </c>
      <c r="L25">
        <v>26</v>
      </c>
      <c r="M25">
        <v>25.1</v>
      </c>
      <c r="N25">
        <v>20.8</v>
      </c>
      <c r="O25">
        <v>19.7</v>
      </c>
      <c r="P25">
        <v>15.8</v>
      </c>
      <c r="Q25">
        <v>16.600000000000001</v>
      </c>
      <c r="R25">
        <v>18.399999999999999</v>
      </c>
      <c r="S25">
        <v>22</v>
      </c>
    </row>
    <row r="26" spans="1:19" x14ac:dyDescent="0.25">
      <c r="A26" s="5" t="s">
        <v>76</v>
      </c>
      <c r="B26" s="5" t="s">
        <v>77</v>
      </c>
      <c r="C26">
        <v>104</v>
      </c>
      <c r="D26">
        <v>99.7</v>
      </c>
      <c r="E26">
        <v>97.7</v>
      </c>
      <c r="F26">
        <v>85.3</v>
      </c>
      <c r="G26">
        <v>84</v>
      </c>
      <c r="H26">
        <v>80.3</v>
      </c>
      <c r="I26">
        <v>91.2</v>
      </c>
      <c r="J26">
        <v>94.4</v>
      </c>
      <c r="K26">
        <v>72.900000000000006</v>
      </c>
      <c r="L26">
        <v>51.5</v>
      </c>
      <c r="M26">
        <v>50.1</v>
      </c>
      <c r="N26">
        <v>54.6</v>
      </c>
      <c r="O26">
        <v>38.200000000000003</v>
      </c>
      <c r="P26">
        <v>28.4</v>
      </c>
      <c r="Q26">
        <v>34.799999999999997</v>
      </c>
      <c r="R26">
        <v>29.8</v>
      </c>
      <c r="S26">
        <v>28.9</v>
      </c>
    </row>
    <row r="27" spans="1:19" x14ac:dyDescent="0.25">
      <c r="A27" s="5" t="s">
        <v>78</v>
      </c>
      <c r="B27" s="5" t="s">
        <v>79</v>
      </c>
      <c r="C27" t="s">
        <v>67</v>
      </c>
      <c r="D27" t="s">
        <v>67</v>
      </c>
      <c r="E27" t="s">
        <v>67</v>
      </c>
      <c r="F27" t="s">
        <v>67</v>
      </c>
      <c r="G27" t="s">
        <v>67</v>
      </c>
      <c r="H27">
        <v>-3.2</v>
      </c>
      <c r="I27">
        <v>-3.4</v>
      </c>
      <c r="J27">
        <v>-2.8</v>
      </c>
      <c r="K27">
        <v>-2.7</v>
      </c>
      <c r="L27">
        <v>-2</v>
      </c>
      <c r="M27">
        <v>-4</v>
      </c>
      <c r="N27">
        <v>-3.5</v>
      </c>
      <c r="O27">
        <v>-1.1000000000000001</v>
      </c>
      <c r="P27">
        <v>-0.9</v>
      </c>
      <c r="Q27">
        <v>-1.2</v>
      </c>
      <c r="R27">
        <v>-1.6</v>
      </c>
      <c r="S27">
        <v>-0.8</v>
      </c>
    </row>
    <row r="28" spans="1:19" x14ac:dyDescent="0.25">
      <c r="A28" s="5" t="s">
        <v>80</v>
      </c>
      <c r="B28" s="5" t="s">
        <v>81</v>
      </c>
      <c r="C28">
        <v>104</v>
      </c>
      <c r="D28">
        <v>99.7</v>
      </c>
      <c r="E28">
        <v>97.7</v>
      </c>
      <c r="F28">
        <v>85.3</v>
      </c>
      <c r="G28">
        <v>84</v>
      </c>
      <c r="H28">
        <v>77.099999999999994</v>
      </c>
      <c r="I28">
        <v>87.9</v>
      </c>
      <c r="J28">
        <v>91.6</v>
      </c>
      <c r="K28">
        <v>70.3</v>
      </c>
      <c r="L28">
        <v>49.6</v>
      </c>
      <c r="M28">
        <v>46.1</v>
      </c>
      <c r="N28">
        <v>51.1</v>
      </c>
      <c r="O28">
        <v>37</v>
      </c>
      <c r="P28">
        <v>27.4</v>
      </c>
      <c r="Q28">
        <v>33.6</v>
      </c>
      <c r="R28">
        <v>28.2</v>
      </c>
      <c r="S28">
        <v>28.1</v>
      </c>
    </row>
    <row r="29" spans="1:19" x14ac:dyDescent="0.25">
      <c r="A29" s="5" t="s">
        <v>82</v>
      </c>
      <c r="B29" s="5" t="s">
        <v>83</v>
      </c>
      <c r="C29">
        <v>1347</v>
      </c>
      <c r="D29">
        <v>826.4</v>
      </c>
      <c r="E29">
        <v>815</v>
      </c>
      <c r="F29">
        <v>768.7</v>
      </c>
      <c r="G29">
        <v>704.2</v>
      </c>
      <c r="H29">
        <v>786.1</v>
      </c>
      <c r="I29">
        <v>771.2</v>
      </c>
      <c r="J29">
        <v>682</v>
      </c>
      <c r="K29">
        <v>577.6</v>
      </c>
      <c r="L29">
        <v>550.20000000000005</v>
      </c>
      <c r="M29">
        <v>500.8</v>
      </c>
      <c r="N29">
        <v>450</v>
      </c>
      <c r="O29">
        <v>397</v>
      </c>
      <c r="P29">
        <v>373.3</v>
      </c>
      <c r="Q29">
        <v>374.1</v>
      </c>
      <c r="R29">
        <v>315.2</v>
      </c>
      <c r="S29">
        <v>304</v>
      </c>
    </row>
    <row r="30" spans="1:19" x14ac:dyDescent="0.25">
      <c r="A30" s="5" t="s">
        <v>84</v>
      </c>
      <c r="B30" s="5" t="s">
        <v>85</v>
      </c>
      <c r="C30">
        <v>704.8</v>
      </c>
      <c r="D30">
        <v>642.1</v>
      </c>
      <c r="E30">
        <v>633.70000000000005</v>
      </c>
      <c r="F30">
        <v>626.9</v>
      </c>
      <c r="G30">
        <v>597</v>
      </c>
      <c r="H30">
        <v>428.6</v>
      </c>
      <c r="I30">
        <v>405</v>
      </c>
      <c r="J30">
        <v>384.3</v>
      </c>
      <c r="K30">
        <v>295.3</v>
      </c>
      <c r="L30">
        <v>281.10000000000002</v>
      </c>
      <c r="M30">
        <v>238.3</v>
      </c>
      <c r="N30">
        <v>204.2</v>
      </c>
      <c r="O30">
        <v>196.5</v>
      </c>
      <c r="P30">
        <v>188.6</v>
      </c>
      <c r="Q30">
        <v>185.5</v>
      </c>
      <c r="R30">
        <v>169.2</v>
      </c>
      <c r="S30">
        <v>120.7</v>
      </c>
    </row>
    <row r="31" spans="1:19" x14ac:dyDescent="0.25">
      <c r="A31" s="5" t="s">
        <v>86</v>
      </c>
      <c r="B31" s="5" t="s">
        <v>87</v>
      </c>
      <c r="C31">
        <v>2115</v>
      </c>
      <c r="D31">
        <v>1518</v>
      </c>
      <c r="E31">
        <v>1495</v>
      </c>
      <c r="F31">
        <v>1437</v>
      </c>
      <c r="G31">
        <v>1356</v>
      </c>
      <c r="H31">
        <v>1263</v>
      </c>
      <c r="I31">
        <v>1213</v>
      </c>
      <c r="J31">
        <v>1092</v>
      </c>
      <c r="K31">
        <v>902</v>
      </c>
      <c r="L31">
        <v>857.4</v>
      </c>
      <c r="M31">
        <v>756</v>
      </c>
      <c r="N31">
        <v>671.1</v>
      </c>
      <c r="O31">
        <v>609.79999999999995</v>
      </c>
      <c r="P31">
        <v>577</v>
      </c>
      <c r="Q31">
        <v>572.4</v>
      </c>
      <c r="R31">
        <v>494.4</v>
      </c>
      <c r="S31">
        <v>431</v>
      </c>
    </row>
    <row r="32" spans="1:19" x14ac:dyDescent="0.25">
      <c r="A32" s="5" t="s">
        <v>88</v>
      </c>
      <c r="B32" s="5" t="s">
        <v>89</v>
      </c>
      <c r="C32">
        <v>785.3</v>
      </c>
      <c r="D32">
        <v>301.60000000000002</v>
      </c>
      <c r="E32">
        <v>299.3</v>
      </c>
      <c r="F32">
        <v>275</v>
      </c>
      <c r="G32">
        <v>281.89999999999998</v>
      </c>
      <c r="H32">
        <v>370.9</v>
      </c>
      <c r="I32">
        <v>339.7</v>
      </c>
      <c r="J32">
        <v>327.7</v>
      </c>
      <c r="K32">
        <v>253</v>
      </c>
      <c r="L32">
        <v>250.3</v>
      </c>
      <c r="M32">
        <v>222.7</v>
      </c>
      <c r="N32">
        <v>182.5</v>
      </c>
      <c r="O32">
        <v>156.9</v>
      </c>
      <c r="P32">
        <v>145.1</v>
      </c>
      <c r="Q32">
        <v>150.69999999999999</v>
      </c>
      <c r="R32">
        <v>104.9</v>
      </c>
      <c r="S32" t="s">
        <v>67</v>
      </c>
    </row>
    <row r="33" spans="1:19" x14ac:dyDescent="0.25">
      <c r="A33" s="5" t="s">
        <v>90</v>
      </c>
      <c r="B33" s="5" t="s">
        <v>91</v>
      </c>
      <c r="C33">
        <v>366.1</v>
      </c>
      <c r="D33">
        <v>334.3</v>
      </c>
      <c r="E33">
        <v>358.9</v>
      </c>
      <c r="F33">
        <v>393.7</v>
      </c>
      <c r="G33">
        <v>334.9</v>
      </c>
      <c r="H33">
        <v>254.2</v>
      </c>
      <c r="I33">
        <v>206.1</v>
      </c>
      <c r="J33">
        <v>161.5</v>
      </c>
      <c r="K33">
        <v>118.7</v>
      </c>
      <c r="L33">
        <v>114.1</v>
      </c>
      <c r="M33">
        <v>98.8</v>
      </c>
      <c r="N33">
        <v>90.6</v>
      </c>
      <c r="O33">
        <v>86.8</v>
      </c>
      <c r="P33">
        <v>94</v>
      </c>
      <c r="Q33">
        <v>95.1</v>
      </c>
      <c r="R33">
        <v>95.5</v>
      </c>
      <c r="S33" t="s">
        <v>67</v>
      </c>
    </row>
    <row r="34" spans="1:19" x14ac:dyDescent="0.25">
      <c r="A34" s="5" t="s">
        <v>92</v>
      </c>
      <c r="B34" s="5" t="s">
        <v>93</v>
      </c>
      <c r="C34">
        <v>1151</v>
      </c>
      <c r="D34">
        <v>635.9</v>
      </c>
      <c r="E34">
        <v>658.2</v>
      </c>
      <c r="F34">
        <v>668.7</v>
      </c>
      <c r="G34">
        <v>616.79999999999995</v>
      </c>
      <c r="H34">
        <v>625.1</v>
      </c>
      <c r="I34">
        <v>545.79999999999995</v>
      </c>
      <c r="J34">
        <v>489.2</v>
      </c>
      <c r="K34">
        <v>371.7</v>
      </c>
      <c r="L34">
        <v>364.4</v>
      </c>
      <c r="M34">
        <v>321.5</v>
      </c>
      <c r="N34">
        <v>273.10000000000002</v>
      </c>
      <c r="O34">
        <v>243.7</v>
      </c>
      <c r="P34">
        <v>239.1</v>
      </c>
      <c r="Q34">
        <v>245.8</v>
      </c>
      <c r="R34">
        <v>200.4</v>
      </c>
      <c r="S34">
        <v>204.9</v>
      </c>
    </row>
    <row r="35" spans="1:19" x14ac:dyDescent="0.25">
      <c r="A35" s="5" t="s">
        <v>78</v>
      </c>
      <c r="B35" s="5" t="s">
        <v>79</v>
      </c>
      <c r="C35">
        <v>2.7</v>
      </c>
      <c r="D35">
        <v>2.8</v>
      </c>
      <c r="E35">
        <v>2.5</v>
      </c>
      <c r="F35">
        <v>2.4</v>
      </c>
      <c r="G35">
        <v>7.7</v>
      </c>
      <c r="H35">
        <v>8.1</v>
      </c>
      <c r="I35">
        <v>32.200000000000003</v>
      </c>
      <c r="J35">
        <v>24.5</v>
      </c>
      <c r="K35">
        <v>21</v>
      </c>
      <c r="L35">
        <v>18.8</v>
      </c>
      <c r="M35">
        <v>17.3</v>
      </c>
      <c r="N35">
        <v>20.9</v>
      </c>
      <c r="O35">
        <v>20</v>
      </c>
      <c r="P35">
        <v>18.600000000000001</v>
      </c>
      <c r="Q35">
        <v>20.7</v>
      </c>
      <c r="R35">
        <v>19.2</v>
      </c>
      <c r="S35">
        <v>12.5</v>
      </c>
    </row>
    <row r="36" spans="1:19" x14ac:dyDescent="0.25">
      <c r="A36" s="5" t="s">
        <v>94</v>
      </c>
      <c r="B36" s="5" t="s">
        <v>95</v>
      </c>
      <c r="C36">
        <v>960.8</v>
      </c>
      <c r="D36">
        <v>879</v>
      </c>
      <c r="E36">
        <v>834.5</v>
      </c>
      <c r="F36">
        <v>765.6</v>
      </c>
      <c r="G36">
        <v>731</v>
      </c>
      <c r="H36">
        <v>629.70000000000005</v>
      </c>
      <c r="I36">
        <v>635.29999999999995</v>
      </c>
      <c r="J36">
        <v>578.6</v>
      </c>
      <c r="K36">
        <v>509.3</v>
      </c>
      <c r="L36">
        <v>474.1</v>
      </c>
      <c r="M36">
        <v>417.2</v>
      </c>
      <c r="N36">
        <v>377.1</v>
      </c>
      <c r="O36">
        <v>346.1</v>
      </c>
      <c r="P36">
        <v>319.39999999999998</v>
      </c>
      <c r="Q36">
        <v>305.89999999999998</v>
      </c>
      <c r="R36">
        <v>274.8</v>
      </c>
      <c r="S36">
        <v>213.6</v>
      </c>
    </row>
    <row r="37" spans="1:19" x14ac:dyDescent="0.25">
      <c r="A37" s="5" t="s">
        <v>96</v>
      </c>
      <c r="B37" s="5" t="s">
        <v>97</v>
      </c>
      <c r="C37">
        <v>2115</v>
      </c>
      <c r="D37">
        <v>1518</v>
      </c>
      <c r="E37">
        <v>1495</v>
      </c>
      <c r="F37">
        <v>1437</v>
      </c>
      <c r="G37">
        <v>1356</v>
      </c>
      <c r="H37">
        <v>1263</v>
      </c>
      <c r="I37">
        <v>1213</v>
      </c>
      <c r="J37">
        <v>1092</v>
      </c>
      <c r="K37">
        <v>902</v>
      </c>
      <c r="L37">
        <v>857.4</v>
      </c>
      <c r="M37">
        <v>756</v>
      </c>
      <c r="N37">
        <v>671.1</v>
      </c>
      <c r="O37">
        <v>609.79999999999995</v>
      </c>
      <c r="P37">
        <v>577</v>
      </c>
      <c r="Q37">
        <v>572.4</v>
      </c>
      <c r="R37">
        <v>494.4</v>
      </c>
      <c r="S37">
        <v>431</v>
      </c>
    </row>
    <row r="38" spans="1:19" x14ac:dyDescent="0.25">
      <c r="A38" s="5" t="s">
        <v>98</v>
      </c>
      <c r="B38" s="5" t="s">
        <v>99</v>
      </c>
      <c r="C38">
        <v>33</v>
      </c>
      <c r="D38">
        <v>33</v>
      </c>
      <c r="E38">
        <v>33</v>
      </c>
      <c r="F38">
        <v>33</v>
      </c>
      <c r="G38">
        <v>33</v>
      </c>
      <c r="H38">
        <v>33</v>
      </c>
      <c r="I38">
        <v>33</v>
      </c>
      <c r="J38">
        <v>33</v>
      </c>
      <c r="K38">
        <v>33</v>
      </c>
      <c r="L38">
        <v>33</v>
      </c>
      <c r="M38">
        <v>33</v>
      </c>
      <c r="N38">
        <v>33</v>
      </c>
      <c r="O38">
        <v>33</v>
      </c>
      <c r="P38">
        <v>33</v>
      </c>
      <c r="Q38">
        <v>33</v>
      </c>
      <c r="R38">
        <v>33</v>
      </c>
      <c r="S38">
        <v>33</v>
      </c>
    </row>
    <row r="39" spans="1:19" x14ac:dyDescent="0.25">
      <c r="A39" s="5" t="s">
        <v>100</v>
      </c>
      <c r="B39" s="5" t="s">
        <v>101</v>
      </c>
      <c r="C39">
        <v>99</v>
      </c>
      <c r="D39">
        <v>99</v>
      </c>
      <c r="E39">
        <v>99</v>
      </c>
      <c r="F39">
        <v>99</v>
      </c>
      <c r="G39">
        <v>99</v>
      </c>
      <c r="H39">
        <v>99</v>
      </c>
      <c r="I39">
        <v>99</v>
      </c>
      <c r="J39">
        <v>99</v>
      </c>
      <c r="K39">
        <v>99</v>
      </c>
      <c r="L39">
        <v>99</v>
      </c>
      <c r="M39">
        <v>99</v>
      </c>
      <c r="N39">
        <v>99</v>
      </c>
      <c r="O39">
        <v>99</v>
      </c>
      <c r="P39">
        <v>99</v>
      </c>
      <c r="Q39">
        <v>85</v>
      </c>
      <c r="R39">
        <v>85</v>
      </c>
      <c r="S39">
        <v>85</v>
      </c>
    </row>
    <row r="40" spans="1:19" x14ac:dyDescent="0.25">
      <c r="A40" s="5" t="s">
        <v>102</v>
      </c>
      <c r="B40" s="5" t="s">
        <v>103</v>
      </c>
      <c r="C40">
        <v>4.38</v>
      </c>
      <c r="D40">
        <v>4.18</v>
      </c>
      <c r="E40">
        <v>4.49</v>
      </c>
      <c r="F40">
        <v>3.86</v>
      </c>
      <c r="G40">
        <v>3.94</v>
      </c>
      <c r="H40">
        <v>3.82</v>
      </c>
      <c r="I40">
        <v>4.25</v>
      </c>
      <c r="J40">
        <v>4.1100000000000003</v>
      </c>
      <c r="K40">
        <v>3.32</v>
      </c>
      <c r="L40">
        <v>2.35</v>
      </c>
      <c r="M40">
        <v>2.2799999999999998</v>
      </c>
      <c r="N40">
        <v>2.2799999999999998</v>
      </c>
      <c r="O40">
        <v>1.75</v>
      </c>
      <c r="P40">
        <v>1.34</v>
      </c>
      <c r="Q40">
        <v>1.56</v>
      </c>
      <c r="R40">
        <v>1.46</v>
      </c>
      <c r="S40">
        <v>1.54</v>
      </c>
    </row>
    <row r="41" spans="1:19" x14ac:dyDescent="0.25">
      <c r="A41" s="5" t="s">
        <v>104</v>
      </c>
      <c r="B41" s="5" t="s">
        <v>105</v>
      </c>
      <c r="C41">
        <v>3.15</v>
      </c>
      <c r="D41">
        <v>3.02</v>
      </c>
      <c r="E41">
        <v>2.96</v>
      </c>
      <c r="F41">
        <v>2.58</v>
      </c>
      <c r="G41">
        <v>2.5099999999999998</v>
      </c>
      <c r="H41">
        <v>2.34</v>
      </c>
      <c r="I41">
        <v>2.66</v>
      </c>
      <c r="J41">
        <v>2.78</v>
      </c>
      <c r="K41">
        <v>2.13</v>
      </c>
      <c r="L41">
        <v>1.5</v>
      </c>
      <c r="M41">
        <v>1.4</v>
      </c>
      <c r="N41">
        <v>1.55</v>
      </c>
      <c r="O41">
        <v>1.1200000000000001</v>
      </c>
      <c r="P41">
        <v>0.83</v>
      </c>
      <c r="Q41">
        <v>1.02</v>
      </c>
      <c r="R41">
        <v>0.85</v>
      </c>
      <c r="S41">
        <v>0.8</v>
      </c>
    </row>
    <row r="42" spans="1:19" x14ac:dyDescent="0.25">
      <c r="A42" s="5" t="s">
        <v>106</v>
      </c>
      <c r="B42" s="5" t="s">
        <v>107</v>
      </c>
      <c r="C42">
        <v>3.15</v>
      </c>
      <c r="D42">
        <v>3.02</v>
      </c>
      <c r="E42">
        <v>2.96</v>
      </c>
      <c r="F42">
        <v>2.58</v>
      </c>
      <c r="G42">
        <v>2.5099999999999998</v>
      </c>
      <c r="H42">
        <v>2.34</v>
      </c>
      <c r="I42">
        <v>2.66</v>
      </c>
      <c r="J42">
        <v>2.78</v>
      </c>
      <c r="K42">
        <v>2.13</v>
      </c>
      <c r="L42">
        <v>1.5</v>
      </c>
      <c r="M42">
        <v>1.4</v>
      </c>
      <c r="N42">
        <v>1.55</v>
      </c>
      <c r="O42">
        <v>1.1200000000000001</v>
      </c>
      <c r="P42">
        <v>0.83</v>
      </c>
      <c r="Q42">
        <v>1.02</v>
      </c>
      <c r="R42">
        <v>0.85</v>
      </c>
      <c r="S42">
        <v>0.8</v>
      </c>
    </row>
    <row r="43" spans="1:19" x14ac:dyDescent="0.25">
      <c r="A43" s="5" t="s">
        <v>108</v>
      </c>
      <c r="B43" s="5" t="s">
        <v>109</v>
      </c>
      <c r="C43">
        <v>0.67</v>
      </c>
      <c r="D43">
        <v>0.64</v>
      </c>
      <c r="E43">
        <v>0.64</v>
      </c>
      <c r="F43">
        <v>0.6</v>
      </c>
      <c r="G43">
        <v>0.6</v>
      </c>
      <c r="H43">
        <v>0.6</v>
      </c>
      <c r="I43">
        <v>0.6</v>
      </c>
      <c r="J43">
        <v>0.56000000000000005</v>
      </c>
      <c r="K43">
        <v>0.42</v>
      </c>
      <c r="L43">
        <v>0.38</v>
      </c>
      <c r="M43">
        <v>0.36</v>
      </c>
      <c r="N43">
        <v>0.34</v>
      </c>
      <c r="O43">
        <v>0.28000000000000003</v>
      </c>
      <c r="P43">
        <v>0.24</v>
      </c>
      <c r="Q43">
        <v>0.24</v>
      </c>
      <c r="R43">
        <v>0.22</v>
      </c>
      <c r="S43">
        <v>0.22</v>
      </c>
    </row>
    <row r="44" spans="1:19" x14ac:dyDescent="0.25">
      <c r="A44" s="5" t="s">
        <v>705</v>
      </c>
      <c r="B44" s="5" t="s">
        <v>706</v>
      </c>
      <c r="C44" t="s">
        <v>67</v>
      </c>
      <c r="D44" t="s">
        <v>67</v>
      </c>
      <c r="E44" t="s">
        <v>67</v>
      </c>
      <c r="F44" t="s">
        <v>67</v>
      </c>
      <c r="G44" t="s">
        <v>67</v>
      </c>
      <c r="H44" t="s">
        <v>67</v>
      </c>
      <c r="I44" t="s">
        <v>67</v>
      </c>
      <c r="J44" t="s">
        <v>67</v>
      </c>
      <c r="K44">
        <v>0.04</v>
      </c>
      <c r="L44" t="s">
        <v>67</v>
      </c>
      <c r="M44" t="s">
        <v>67</v>
      </c>
      <c r="N44" t="s">
        <v>67</v>
      </c>
      <c r="O44" t="s">
        <v>67</v>
      </c>
      <c r="P44" t="s">
        <v>67</v>
      </c>
      <c r="Q44" t="s">
        <v>67</v>
      </c>
      <c r="R44" t="s">
        <v>67</v>
      </c>
      <c r="S44" t="s">
        <v>67</v>
      </c>
    </row>
    <row r="45" spans="1:19" x14ac:dyDescent="0.25">
      <c r="A45" s="5" t="s">
        <v>110</v>
      </c>
      <c r="B45" s="5" t="s">
        <v>111</v>
      </c>
      <c r="C45">
        <v>22.11</v>
      </c>
      <c r="D45">
        <v>21.12</v>
      </c>
      <c r="E45">
        <v>21.12</v>
      </c>
      <c r="F45">
        <v>19.8</v>
      </c>
      <c r="G45">
        <v>19.8</v>
      </c>
      <c r="H45">
        <v>19.8</v>
      </c>
      <c r="I45">
        <v>19.8</v>
      </c>
      <c r="J45">
        <v>18.5</v>
      </c>
      <c r="K45">
        <v>15.2</v>
      </c>
      <c r="L45">
        <v>12.5</v>
      </c>
      <c r="M45">
        <v>11.9</v>
      </c>
      <c r="N45">
        <v>11.2</v>
      </c>
      <c r="O45">
        <v>9.1999999999999993</v>
      </c>
      <c r="P45">
        <v>7.9</v>
      </c>
      <c r="Q45">
        <v>7.9</v>
      </c>
      <c r="R45">
        <v>7.3</v>
      </c>
      <c r="S45">
        <v>7.3</v>
      </c>
    </row>
    <row r="46" spans="1:19" x14ac:dyDescent="0.25">
      <c r="A46" s="5" t="s">
        <v>124</v>
      </c>
      <c r="B46" s="5" t="s">
        <v>125</v>
      </c>
      <c r="C46">
        <v>33.74</v>
      </c>
      <c r="D46">
        <v>32.36</v>
      </c>
      <c r="E46">
        <v>32.58</v>
      </c>
      <c r="F46">
        <v>31.42</v>
      </c>
      <c r="G46">
        <v>29.88</v>
      </c>
      <c r="H46">
        <v>35.700000000000003</v>
      </c>
      <c r="I46">
        <v>34.76</v>
      </c>
      <c r="J46">
        <v>29.89</v>
      </c>
      <c r="K46">
        <v>25.92</v>
      </c>
      <c r="L46">
        <v>22.85</v>
      </c>
      <c r="M46">
        <v>21.73</v>
      </c>
      <c r="N46">
        <v>18.149999999999999</v>
      </c>
      <c r="O46">
        <v>16.3</v>
      </c>
      <c r="P46">
        <v>15.3</v>
      </c>
      <c r="Q46">
        <v>15.01</v>
      </c>
      <c r="R46">
        <v>13.47</v>
      </c>
      <c r="S46">
        <v>12.86</v>
      </c>
    </row>
    <row r="47" spans="1:19" x14ac:dyDescent="0.25">
      <c r="A47" s="5" t="s">
        <v>112</v>
      </c>
      <c r="B47" s="5" t="s">
        <v>113</v>
      </c>
      <c r="C47">
        <v>29.2</v>
      </c>
      <c r="D47">
        <v>26.72</v>
      </c>
      <c r="E47">
        <v>25.36</v>
      </c>
      <c r="F47">
        <v>23.27</v>
      </c>
      <c r="G47">
        <v>22.38</v>
      </c>
      <c r="H47">
        <v>19.329999999999998</v>
      </c>
      <c r="I47">
        <v>20.23</v>
      </c>
      <c r="J47">
        <v>18.28</v>
      </c>
      <c r="K47">
        <v>16.07</v>
      </c>
      <c r="L47">
        <v>14.94</v>
      </c>
      <c r="M47">
        <v>13.17</v>
      </c>
      <c r="N47">
        <v>12.06</v>
      </c>
      <c r="O47">
        <v>11.09</v>
      </c>
      <c r="P47">
        <v>10.24</v>
      </c>
      <c r="Q47">
        <v>9.9</v>
      </c>
      <c r="R47">
        <v>8.91</v>
      </c>
      <c r="S47">
        <v>6.85</v>
      </c>
    </row>
    <row r="48" spans="1:19" x14ac:dyDescent="0.25">
      <c r="A48" s="5" t="s">
        <v>114</v>
      </c>
      <c r="B48" s="5" t="s">
        <v>115</v>
      </c>
      <c r="C48">
        <v>2.21</v>
      </c>
      <c r="D48">
        <v>2.97</v>
      </c>
      <c r="E48">
        <v>3.71</v>
      </c>
      <c r="F48">
        <v>3.82</v>
      </c>
      <c r="G48">
        <v>1.46</v>
      </c>
      <c r="H48">
        <v>1.85</v>
      </c>
      <c r="I48">
        <v>2.56</v>
      </c>
      <c r="J48">
        <v>3.16</v>
      </c>
      <c r="K48">
        <v>3.07</v>
      </c>
      <c r="L48">
        <v>0.83</v>
      </c>
      <c r="M48">
        <v>2.48</v>
      </c>
      <c r="N48">
        <v>2.2599999999999998</v>
      </c>
      <c r="O48">
        <v>1.55</v>
      </c>
      <c r="P48">
        <v>1.62</v>
      </c>
      <c r="Q48">
        <v>0.34</v>
      </c>
      <c r="R48">
        <v>1.1100000000000001</v>
      </c>
      <c r="S48">
        <v>1.06</v>
      </c>
    </row>
    <row r="49" spans="1:19" x14ac:dyDescent="0.25">
      <c r="A49" s="5" t="s">
        <v>116</v>
      </c>
      <c r="B49" s="5" t="s">
        <v>117</v>
      </c>
      <c r="C49">
        <v>64.09</v>
      </c>
      <c r="D49">
        <v>45.99</v>
      </c>
      <c r="E49">
        <v>45.31</v>
      </c>
      <c r="F49">
        <v>43.53</v>
      </c>
      <c r="G49">
        <v>41.08</v>
      </c>
      <c r="H49">
        <v>38.270000000000003</v>
      </c>
      <c r="I49">
        <v>36.770000000000003</v>
      </c>
      <c r="J49">
        <v>33.1</v>
      </c>
      <c r="K49">
        <v>27.33</v>
      </c>
      <c r="L49">
        <v>25.98</v>
      </c>
      <c r="M49">
        <v>22.91</v>
      </c>
      <c r="N49">
        <v>20.34</v>
      </c>
      <c r="O49">
        <v>18.48</v>
      </c>
      <c r="P49">
        <v>17.48</v>
      </c>
      <c r="Q49">
        <v>17.350000000000001</v>
      </c>
      <c r="R49">
        <v>14.98</v>
      </c>
      <c r="S49">
        <v>13.06</v>
      </c>
    </row>
    <row r="50" spans="1:19" x14ac:dyDescent="0.25">
      <c r="A50" s="5" t="s">
        <v>118</v>
      </c>
      <c r="B50" s="5" t="s">
        <v>119</v>
      </c>
      <c r="C50">
        <v>4126</v>
      </c>
      <c r="D50">
        <v>5834</v>
      </c>
      <c r="E50">
        <v>5621</v>
      </c>
      <c r="F50">
        <v>5472</v>
      </c>
      <c r="G50">
        <v>5322</v>
      </c>
      <c r="H50">
        <v>4847</v>
      </c>
      <c r="I50">
        <v>4443</v>
      </c>
      <c r="J50">
        <v>3851</v>
      </c>
      <c r="K50">
        <v>3560</v>
      </c>
      <c r="L50">
        <v>3492</v>
      </c>
      <c r="M50">
        <v>3215</v>
      </c>
      <c r="N50">
        <v>2856</v>
      </c>
      <c r="O50">
        <v>2739</v>
      </c>
      <c r="P50">
        <v>2652</v>
      </c>
      <c r="Q50">
        <v>2550</v>
      </c>
      <c r="R50">
        <v>2516</v>
      </c>
      <c r="S50">
        <v>2336</v>
      </c>
    </row>
    <row r="51" spans="1:19" x14ac:dyDescent="0.25">
      <c r="A51" s="5" t="s">
        <v>120</v>
      </c>
      <c r="B51" s="5" t="s">
        <v>121</v>
      </c>
      <c r="C51">
        <v>280.7</v>
      </c>
      <c r="D51">
        <v>253.9</v>
      </c>
      <c r="E51">
        <v>247</v>
      </c>
      <c r="F51">
        <v>232.2</v>
      </c>
      <c r="G51">
        <v>256.39999999999998</v>
      </c>
      <c r="H51">
        <v>225.8</v>
      </c>
      <c r="I51">
        <v>211.4</v>
      </c>
      <c r="J51">
        <v>182.5</v>
      </c>
      <c r="K51">
        <v>165</v>
      </c>
      <c r="L51">
        <v>147.19999999999999</v>
      </c>
      <c r="M51">
        <v>135</v>
      </c>
      <c r="N51">
        <v>119</v>
      </c>
      <c r="O51">
        <v>111.3</v>
      </c>
      <c r="P51">
        <v>109.1</v>
      </c>
      <c r="Q51">
        <v>101.4</v>
      </c>
      <c r="R51">
        <v>98.3</v>
      </c>
      <c r="S51">
        <v>97</v>
      </c>
    </row>
    <row r="52" spans="1:19" x14ac:dyDescent="0.25">
      <c r="A52" s="5" t="s">
        <v>122</v>
      </c>
      <c r="B52" s="5" t="s">
        <v>123</v>
      </c>
      <c r="C52">
        <v>68032</v>
      </c>
      <c r="D52">
        <v>43521</v>
      </c>
      <c r="E52">
        <v>43942</v>
      </c>
      <c r="F52">
        <v>42434</v>
      </c>
      <c r="G52">
        <v>48177</v>
      </c>
      <c r="H52">
        <v>46586</v>
      </c>
      <c r="I52">
        <v>47580</v>
      </c>
      <c r="J52">
        <v>47390</v>
      </c>
      <c r="K52">
        <v>46348</v>
      </c>
      <c r="L52">
        <v>42153</v>
      </c>
      <c r="M52">
        <v>41991</v>
      </c>
      <c r="N52">
        <v>41667</v>
      </c>
      <c r="O52">
        <v>40635</v>
      </c>
      <c r="P52">
        <v>41139</v>
      </c>
      <c r="Q52">
        <v>39765</v>
      </c>
      <c r="R52">
        <v>39070</v>
      </c>
      <c r="S52">
        <v>41524</v>
      </c>
    </row>
    <row r="53" spans="1:19" x14ac:dyDescent="0.25">
      <c r="A53" s="5" t="s">
        <v>301</v>
      </c>
      <c r="B53" s="5" t="s">
        <v>302</v>
      </c>
      <c r="C53">
        <v>269835</v>
      </c>
      <c r="D53">
        <v>183067</v>
      </c>
      <c r="E53">
        <v>191291</v>
      </c>
      <c r="F53">
        <v>189469</v>
      </c>
      <c r="G53">
        <v>185272</v>
      </c>
      <c r="H53">
        <v>243038</v>
      </c>
      <c r="I53">
        <v>258212</v>
      </c>
      <c r="J53">
        <v>256114</v>
      </c>
      <c r="K53">
        <v>240274</v>
      </c>
      <c r="L53">
        <v>215979</v>
      </c>
      <c r="M53">
        <v>223079</v>
      </c>
      <c r="N53">
        <v>209768</v>
      </c>
      <c r="O53">
        <v>196385</v>
      </c>
      <c r="P53">
        <v>190422</v>
      </c>
      <c r="Q53">
        <v>194235</v>
      </c>
      <c r="R53">
        <v>176669</v>
      </c>
      <c r="S53">
        <v>181635</v>
      </c>
    </row>
    <row r="54" spans="1:19" x14ac:dyDescent="0.25">
      <c r="A54" s="5" t="s">
        <v>126</v>
      </c>
      <c r="B54" s="5" t="s">
        <v>127</v>
      </c>
      <c r="C54">
        <v>158701</v>
      </c>
      <c r="D54">
        <v>106599</v>
      </c>
      <c r="E54">
        <v>103416</v>
      </c>
      <c r="F54">
        <v>101590</v>
      </c>
      <c r="G54">
        <v>100056</v>
      </c>
      <c r="H54">
        <v>116257</v>
      </c>
      <c r="I54">
        <v>121494</v>
      </c>
      <c r="J54">
        <v>120748</v>
      </c>
      <c r="K54">
        <v>118539</v>
      </c>
      <c r="L54">
        <v>99656</v>
      </c>
      <c r="M54">
        <v>104541</v>
      </c>
      <c r="N54">
        <v>102836</v>
      </c>
      <c r="O54">
        <v>72581</v>
      </c>
      <c r="P54">
        <v>66855</v>
      </c>
      <c r="Q54">
        <v>71765</v>
      </c>
      <c r="R54">
        <v>65382</v>
      </c>
      <c r="S54">
        <v>64769</v>
      </c>
    </row>
    <row r="55" spans="1:19" x14ac:dyDescent="0.25">
      <c r="A55" s="5" t="s">
        <v>128</v>
      </c>
      <c r="B55" s="5" t="s">
        <v>129</v>
      </c>
      <c r="C55">
        <v>25206</v>
      </c>
      <c r="D55">
        <v>17089</v>
      </c>
      <c r="E55">
        <v>17381</v>
      </c>
      <c r="F55">
        <v>15588</v>
      </c>
      <c r="G55">
        <v>15784</v>
      </c>
      <c r="H55">
        <v>15907</v>
      </c>
      <c r="I55">
        <v>19784</v>
      </c>
      <c r="J55">
        <v>23786</v>
      </c>
      <c r="K55">
        <v>19747</v>
      </c>
      <c r="L55">
        <v>14204</v>
      </c>
      <c r="M55">
        <v>14339</v>
      </c>
      <c r="N55">
        <v>17892</v>
      </c>
      <c r="O55">
        <v>13509</v>
      </c>
      <c r="P55">
        <v>10332</v>
      </c>
      <c r="Q55">
        <v>13176</v>
      </c>
      <c r="R55">
        <v>11208</v>
      </c>
      <c r="S55">
        <v>12029</v>
      </c>
    </row>
    <row r="56" spans="1:19" x14ac:dyDescent="0.25">
      <c r="A56" s="5" t="s">
        <v>130</v>
      </c>
      <c r="B56" s="5" t="s">
        <v>131</v>
      </c>
      <c r="C56">
        <v>20.399999999999999</v>
      </c>
      <c r="D56">
        <v>20.2</v>
      </c>
      <c r="E56">
        <v>23.3</v>
      </c>
      <c r="F56">
        <v>23</v>
      </c>
      <c r="G56">
        <v>23.8</v>
      </c>
      <c r="H56">
        <v>22</v>
      </c>
      <c r="I56">
        <v>20.9</v>
      </c>
      <c r="J56">
        <v>14.8</v>
      </c>
      <c r="K56">
        <v>14.7</v>
      </c>
      <c r="L56">
        <v>16</v>
      </c>
      <c r="M56">
        <v>18.3</v>
      </c>
      <c r="N56">
        <v>18.899999999999999</v>
      </c>
      <c r="O56">
        <v>22.8</v>
      </c>
      <c r="P56">
        <v>16.8</v>
      </c>
      <c r="Q56">
        <v>14.2</v>
      </c>
      <c r="R56">
        <v>14.1</v>
      </c>
      <c r="S56">
        <v>13.1</v>
      </c>
    </row>
    <row r="57" spans="1:19" x14ac:dyDescent="0.25">
      <c r="A57" s="5" t="s">
        <v>132</v>
      </c>
      <c r="B57" s="5" t="s">
        <v>133</v>
      </c>
      <c r="C57">
        <v>1.9</v>
      </c>
      <c r="D57">
        <v>1.88</v>
      </c>
      <c r="E57">
        <v>2.11</v>
      </c>
      <c r="F57">
        <v>1.9</v>
      </c>
      <c r="G57">
        <v>2</v>
      </c>
      <c r="H57">
        <v>1.44</v>
      </c>
      <c r="I57">
        <v>1.6</v>
      </c>
      <c r="J57">
        <v>1.37</v>
      </c>
      <c r="K57">
        <v>1.21</v>
      </c>
      <c r="L57">
        <v>1.05</v>
      </c>
      <c r="M57">
        <v>1.18</v>
      </c>
      <c r="N57">
        <v>1.61</v>
      </c>
      <c r="O57">
        <v>1.57</v>
      </c>
      <c r="P57">
        <v>0.91</v>
      </c>
      <c r="Q57">
        <v>0.97</v>
      </c>
      <c r="R57">
        <v>0.89</v>
      </c>
      <c r="S57">
        <v>0.82</v>
      </c>
    </row>
    <row r="58" spans="1:19" x14ac:dyDescent="0.25">
      <c r="A58" s="5" t="s">
        <v>134</v>
      </c>
      <c r="B58" s="5" t="s">
        <v>135</v>
      </c>
      <c r="C58">
        <v>2.21</v>
      </c>
      <c r="D58">
        <v>2.2799999999999998</v>
      </c>
      <c r="E58">
        <v>2.72</v>
      </c>
      <c r="F58">
        <v>2.57</v>
      </c>
      <c r="G58">
        <v>2.7</v>
      </c>
      <c r="H58">
        <v>2.7</v>
      </c>
      <c r="I58">
        <v>2.89</v>
      </c>
      <c r="J58">
        <v>2.34</v>
      </c>
      <c r="K58">
        <v>2.0299999999999998</v>
      </c>
      <c r="L58">
        <v>1.67</v>
      </c>
      <c r="M58">
        <v>2.0299999999999998</v>
      </c>
      <c r="N58">
        <v>2.56</v>
      </c>
      <c r="O58">
        <v>2.44</v>
      </c>
      <c r="P58">
        <v>1.45</v>
      </c>
      <c r="Q58">
        <v>1.56</v>
      </c>
      <c r="R58">
        <v>1.44</v>
      </c>
      <c r="S58">
        <v>1.62</v>
      </c>
    </row>
    <row r="59" spans="1:19" x14ac:dyDescent="0.25">
      <c r="A59" s="5" t="s">
        <v>136</v>
      </c>
      <c r="B59" s="5" t="s">
        <v>137</v>
      </c>
      <c r="C59">
        <v>29.06</v>
      </c>
      <c r="D59">
        <v>20.45</v>
      </c>
      <c r="E59">
        <v>18.57</v>
      </c>
      <c r="F59">
        <v>15.61</v>
      </c>
      <c r="G59">
        <v>40.96</v>
      </c>
      <c r="H59">
        <v>27.86</v>
      </c>
      <c r="I59">
        <v>21.68</v>
      </c>
      <c r="J59">
        <v>12.98</v>
      </c>
      <c r="K59">
        <v>10.210000000000001</v>
      </c>
      <c r="L59">
        <v>28.93</v>
      </c>
      <c r="M59">
        <v>10.3</v>
      </c>
      <c r="N59">
        <v>12.92</v>
      </c>
      <c r="O59">
        <v>16.53</v>
      </c>
      <c r="P59">
        <v>8.65</v>
      </c>
      <c r="Q59">
        <v>43.11</v>
      </c>
      <c r="R59">
        <v>10.82</v>
      </c>
      <c r="S59">
        <v>9.9</v>
      </c>
    </row>
    <row r="60" spans="1:19" x14ac:dyDescent="0.25">
      <c r="A60" s="5" t="s">
        <v>138</v>
      </c>
      <c r="B60" s="5" t="s">
        <v>139</v>
      </c>
      <c r="C60">
        <v>1.04</v>
      </c>
      <c r="D60">
        <v>1.05</v>
      </c>
      <c r="E60">
        <v>0.93</v>
      </c>
      <c r="F60">
        <v>1.01</v>
      </c>
      <c r="G60">
        <v>1.01</v>
      </c>
      <c r="H60">
        <v>1.17</v>
      </c>
      <c r="I60">
        <v>1.08</v>
      </c>
      <c r="J60">
        <v>1.37</v>
      </c>
      <c r="K60">
        <v>1.34</v>
      </c>
      <c r="L60">
        <v>1.58</v>
      </c>
      <c r="M60">
        <v>1.41</v>
      </c>
      <c r="N60">
        <v>1.1599999999999999</v>
      </c>
      <c r="O60">
        <v>1.0900000000000001</v>
      </c>
      <c r="P60">
        <v>1.71</v>
      </c>
      <c r="Q60">
        <v>1.66</v>
      </c>
      <c r="R60">
        <v>1.83</v>
      </c>
      <c r="S60">
        <v>2.1</v>
      </c>
    </row>
    <row r="61" spans="1:19" x14ac:dyDescent="0.25">
      <c r="A61" s="5" t="s">
        <v>140</v>
      </c>
      <c r="B61" s="5" t="s">
        <v>141</v>
      </c>
      <c r="C61">
        <v>4.9000000000000004</v>
      </c>
      <c r="D61">
        <v>5</v>
      </c>
      <c r="E61">
        <v>4.3</v>
      </c>
      <c r="F61">
        <v>4.3</v>
      </c>
      <c r="G61">
        <v>4.2</v>
      </c>
      <c r="H61">
        <v>4.5</v>
      </c>
      <c r="I61">
        <v>4.8</v>
      </c>
      <c r="J61">
        <v>6.8</v>
      </c>
      <c r="K61">
        <v>6.8</v>
      </c>
      <c r="L61">
        <v>6.3</v>
      </c>
      <c r="M61">
        <v>5.5</v>
      </c>
      <c r="N61">
        <v>5.3</v>
      </c>
      <c r="O61">
        <v>4.4000000000000004</v>
      </c>
      <c r="P61">
        <v>5.9</v>
      </c>
      <c r="Q61">
        <v>7</v>
      </c>
      <c r="R61">
        <v>7.1</v>
      </c>
      <c r="S61">
        <v>7.6</v>
      </c>
    </row>
    <row r="62" spans="1:19" x14ac:dyDescent="0.25">
      <c r="A62" s="5" t="s">
        <v>142</v>
      </c>
      <c r="B62" s="5" t="s">
        <v>143</v>
      </c>
      <c r="C62">
        <v>10.79</v>
      </c>
      <c r="D62">
        <v>11.31</v>
      </c>
      <c r="E62">
        <v>11.67</v>
      </c>
      <c r="F62">
        <v>11.11</v>
      </c>
      <c r="G62">
        <v>11.37</v>
      </c>
      <c r="H62">
        <v>12.09</v>
      </c>
      <c r="I62">
        <v>13.17</v>
      </c>
      <c r="J62">
        <v>15.19</v>
      </c>
      <c r="K62">
        <v>13.26</v>
      </c>
      <c r="L62">
        <v>10.06</v>
      </c>
      <c r="M62">
        <v>10.61</v>
      </c>
      <c r="N62">
        <v>12.84</v>
      </c>
      <c r="O62">
        <v>10.11</v>
      </c>
      <c r="P62">
        <v>8.11</v>
      </c>
      <c r="Q62">
        <v>10.29</v>
      </c>
      <c r="R62">
        <v>9.59</v>
      </c>
      <c r="S62">
        <v>12.43</v>
      </c>
    </row>
    <row r="63" spans="1:19" x14ac:dyDescent="0.25">
      <c r="A63" s="5" t="s">
        <v>144</v>
      </c>
      <c r="B63" s="5" t="s">
        <v>145</v>
      </c>
      <c r="C63">
        <v>9.34</v>
      </c>
      <c r="D63">
        <v>9.34</v>
      </c>
      <c r="E63">
        <v>9.09</v>
      </c>
      <c r="F63">
        <v>8.23</v>
      </c>
      <c r="G63">
        <v>8.52</v>
      </c>
      <c r="H63">
        <v>6.54</v>
      </c>
      <c r="I63">
        <v>7.66</v>
      </c>
      <c r="J63">
        <v>9.2899999999999991</v>
      </c>
      <c r="K63">
        <v>8.2200000000000006</v>
      </c>
      <c r="L63">
        <v>6.58</v>
      </c>
      <c r="M63">
        <v>6.43</v>
      </c>
      <c r="N63">
        <v>8.5299999999999994</v>
      </c>
      <c r="O63">
        <v>6.88</v>
      </c>
      <c r="P63">
        <v>5.43</v>
      </c>
      <c r="Q63">
        <v>6.78</v>
      </c>
      <c r="R63">
        <v>6.34</v>
      </c>
      <c r="S63">
        <v>6.62</v>
      </c>
    </row>
    <row r="64" spans="1:19" x14ac:dyDescent="0.25">
      <c r="A64" s="5" t="s">
        <v>146</v>
      </c>
      <c r="B64" s="5" t="s">
        <v>147</v>
      </c>
      <c r="C64">
        <v>5.82</v>
      </c>
      <c r="D64">
        <v>7.36</v>
      </c>
      <c r="E64">
        <v>7.3</v>
      </c>
      <c r="F64">
        <v>6.93</v>
      </c>
      <c r="G64">
        <v>7.11</v>
      </c>
      <c r="H64">
        <v>7.25</v>
      </c>
      <c r="I64">
        <v>8.24</v>
      </c>
      <c r="J64">
        <v>9.06</v>
      </c>
      <c r="K64">
        <v>8.75</v>
      </c>
      <c r="L64">
        <v>6.55</v>
      </c>
      <c r="M64">
        <v>6.97</v>
      </c>
      <c r="N64">
        <v>8.3699999999999992</v>
      </c>
      <c r="O64">
        <v>7.49</v>
      </c>
      <c r="P64">
        <v>5.81</v>
      </c>
      <c r="Q64">
        <v>7.01</v>
      </c>
      <c r="R64">
        <v>7.14</v>
      </c>
      <c r="S64" t="s">
        <v>67</v>
      </c>
    </row>
    <row r="65" spans="1:19" x14ac:dyDescent="0.25">
      <c r="A65" s="5" t="s">
        <v>148</v>
      </c>
      <c r="B65" s="5" t="s">
        <v>148</v>
      </c>
      <c r="C65">
        <v>4.92</v>
      </c>
      <c r="D65">
        <v>6.57</v>
      </c>
      <c r="E65">
        <v>6.53</v>
      </c>
      <c r="F65">
        <v>5.94</v>
      </c>
      <c r="G65">
        <v>6.2</v>
      </c>
      <c r="H65">
        <v>6.11</v>
      </c>
      <c r="I65">
        <v>7.24</v>
      </c>
      <c r="J65">
        <v>8.39</v>
      </c>
      <c r="K65">
        <v>7.79</v>
      </c>
      <c r="L65">
        <v>5.78</v>
      </c>
      <c r="M65">
        <v>6.1</v>
      </c>
      <c r="N65">
        <v>7.61</v>
      </c>
      <c r="O65">
        <v>6.07</v>
      </c>
      <c r="P65">
        <v>4.75</v>
      </c>
      <c r="Q65">
        <v>5.87</v>
      </c>
      <c r="R65">
        <v>5.7</v>
      </c>
      <c r="S65">
        <v>6.52</v>
      </c>
    </row>
    <row r="66" spans="1:19" x14ac:dyDescent="0.25">
      <c r="A66" s="5" t="s">
        <v>149</v>
      </c>
      <c r="B66" s="5" t="s">
        <v>150</v>
      </c>
      <c r="C66">
        <v>63.68</v>
      </c>
      <c r="D66">
        <v>54.45</v>
      </c>
      <c r="E66">
        <v>54.51</v>
      </c>
      <c r="F66">
        <v>53.51</v>
      </c>
      <c r="G66">
        <v>51.95</v>
      </c>
      <c r="H66">
        <v>62.25</v>
      </c>
      <c r="I66">
        <v>63.56</v>
      </c>
      <c r="J66">
        <v>62.44</v>
      </c>
      <c r="K66">
        <v>64.040000000000006</v>
      </c>
      <c r="L66">
        <v>64.17</v>
      </c>
      <c r="M66">
        <v>66.239999999999995</v>
      </c>
      <c r="N66">
        <v>67.05</v>
      </c>
      <c r="O66">
        <v>65.099999999999994</v>
      </c>
      <c r="P66">
        <v>64.7</v>
      </c>
      <c r="Q66">
        <v>65.36</v>
      </c>
      <c r="R66">
        <v>63.75</v>
      </c>
      <c r="S66">
        <v>70.53</v>
      </c>
    </row>
    <row r="67" spans="1:19" x14ac:dyDescent="0.25">
      <c r="A67" s="5" t="s">
        <v>151</v>
      </c>
      <c r="B67" s="5" t="s">
        <v>152</v>
      </c>
      <c r="C67">
        <v>45.56</v>
      </c>
      <c r="D67">
        <v>58.1</v>
      </c>
      <c r="E67">
        <v>55.98</v>
      </c>
      <c r="F67">
        <v>53.46</v>
      </c>
      <c r="G67">
        <v>54.5</v>
      </c>
      <c r="H67">
        <v>50.51</v>
      </c>
      <c r="I67">
        <v>55.02</v>
      </c>
      <c r="J67">
        <v>55.21</v>
      </c>
      <c r="K67">
        <v>58.79</v>
      </c>
      <c r="L67">
        <v>57.49</v>
      </c>
      <c r="M67">
        <v>57.47</v>
      </c>
      <c r="N67">
        <v>59.31</v>
      </c>
      <c r="O67">
        <v>60.04</v>
      </c>
      <c r="P67">
        <v>58.58</v>
      </c>
      <c r="Q67">
        <v>57.06</v>
      </c>
      <c r="R67">
        <v>59.47</v>
      </c>
      <c r="S67">
        <v>52.46</v>
      </c>
    </row>
    <row r="68" spans="1:19" x14ac:dyDescent="0.25">
      <c r="A68" s="5" t="s">
        <v>153</v>
      </c>
      <c r="B68" s="5" t="s">
        <v>154</v>
      </c>
      <c r="C68">
        <v>54.44</v>
      </c>
      <c r="D68">
        <v>41.9</v>
      </c>
      <c r="E68">
        <v>44.02</v>
      </c>
      <c r="F68">
        <v>46.54</v>
      </c>
      <c r="G68">
        <v>45.5</v>
      </c>
      <c r="H68">
        <v>49.49</v>
      </c>
      <c r="I68">
        <v>44.98</v>
      </c>
      <c r="J68">
        <v>44.79</v>
      </c>
      <c r="K68">
        <v>41.21</v>
      </c>
      <c r="L68">
        <v>42.51</v>
      </c>
      <c r="M68">
        <v>42.53</v>
      </c>
      <c r="N68">
        <v>40.69</v>
      </c>
      <c r="O68">
        <v>39.96</v>
      </c>
      <c r="P68">
        <v>41.42</v>
      </c>
      <c r="Q68">
        <v>42.94</v>
      </c>
      <c r="R68">
        <v>40.53</v>
      </c>
      <c r="S68">
        <v>47.54</v>
      </c>
    </row>
    <row r="69" spans="1:19" x14ac:dyDescent="0.25">
      <c r="A69" s="5" t="s">
        <v>155</v>
      </c>
      <c r="B69" s="5" t="s">
        <v>156</v>
      </c>
      <c r="C69">
        <v>119.51</v>
      </c>
      <c r="D69">
        <v>72.11</v>
      </c>
      <c r="E69">
        <v>78.64</v>
      </c>
      <c r="F69">
        <v>87.06</v>
      </c>
      <c r="G69">
        <v>83.5</v>
      </c>
      <c r="H69">
        <v>97.99</v>
      </c>
      <c r="I69">
        <v>81.77</v>
      </c>
      <c r="J69">
        <v>81.11</v>
      </c>
      <c r="K69">
        <v>70.09</v>
      </c>
      <c r="L69">
        <v>73.95</v>
      </c>
      <c r="M69">
        <v>73.989999999999995</v>
      </c>
      <c r="N69">
        <v>68.62</v>
      </c>
      <c r="O69">
        <v>66.569999999999993</v>
      </c>
      <c r="P69">
        <v>70.709999999999994</v>
      </c>
      <c r="Q69">
        <v>75.260000000000005</v>
      </c>
      <c r="R69">
        <v>68.16</v>
      </c>
      <c r="S69">
        <v>90.62</v>
      </c>
    </row>
    <row r="70" spans="1:19" x14ac:dyDescent="0.25">
      <c r="A70" s="5" t="s">
        <v>303</v>
      </c>
      <c r="B70" s="5" t="s">
        <v>304</v>
      </c>
      <c r="C70">
        <v>58.83</v>
      </c>
      <c r="D70">
        <v>58.23</v>
      </c>
      <c r="E70">
        <v>54.07</v>
      </c>
      <c r="F70">
        <v>53.61</v>
      </c>
      <c r="G70">
        <v>54.01</v>
      </c>
      <c r="H70">
        <v>47.84</v>
      </c>
      <c r="I70">
        <v>47.06</v>
      </c>
      <c r="J70">
        <v>47.15</v>
      </c>
      <c r="K70">
        <v>49.33</v>
      </c>
      <c r="L70">
        <v>46.14</v>
      </c>
      <c r="M70">
        <v>46.86</v>
      </c>
      <c r="N70">
        <v>49.02</v>
      </c>
      <c r="O70">
        <v>36.96</v>
      </c>
      <c r="P70">
        <v>35.11</v>
      </c>
      <c r="Q70">
        <v>36.950000000000003</v>
      </c>
      <c r="R70">
        <v>37.01</v>
      </c>
    </row>
    <row r="71" spans="1:19" x14ac:dyDescent="0.25">
      <c r="A71" s="5" t="s">
        <v>157</v>
      </c>
      <c r="B71" s="5" t="s">
        <v>158</v>
      </c>
      <c r="C71">
        <v>63.69</v>
      </c>
      <c r="D71">
        <v>54.44</v>
      </c>
      <c r="E71">
        <v>54.52</v>
      </c>
      <c r="F71">
        <v>53.49</v>
      </c>
      <c r="G71">
        <v>51.93</v>
      </c>
      <c r="H71">
        <v>62.24</v>
      </c>
      <c r="I71">
        <v>63.58</v>
      </c>
      <c r="J71">
        <v>62.45</v>
      </c>
      <c r="K71">
        <v>64.040000000000006</v>
      </c>
      <c r="L71">
        <v>64.17</v>
      </c>
      <c r="M71">
        <v>66.239999999999995</v>
      </c>
      <c r="N71">
        <v>67.05</v>
      </c>
      <c r="O71">
        <v>65.099999999999994</v>
      </c>
      <c r="P71">
        <v>64.7</v>
      </c>
      <c r="Q71">
        <v>65.36</v>
      </c>
      <c r="R71">
        <v>63.75</v>
      </c>
    </row>
    <row r="72" spans="1:19" x14ac:dyDescent="0.25">
      <c r="A72" s="5" t="s">
        <v>159</v>
      </c>
      <c r="B72" s="5" t="s">
        <v>160</v>
      </c>
      <c r="C72">
        <v>9.34</v>
      </c>
      <c r="D72">
        <v>9.34</v>
      </c>
      <c r="E72">
        <v>9.09</v>
      </c>
      <c r="F72">
        <v>8.23</v>
      </c>
      <c r="G72">
        <v>8.52</v>
      </c>
      <c r="H72">
        <v>6.54</v>
      </c>
      <c r="I72">
        <v>7.66</v>
      </c>
      <c r="J72">
        <v>9.2899999999999991</v>
      </c>
      <c r="K72">
        <v>8.2200000000000006</v>
      </c>
      <c r="L72">
        <v>6.58</v>
      </c>
      <c r="M72">
        <v>6.43</v>
      </c>
      <c r="N72">
        <v>8.5299999999999994</v>
      </c>
      <c r="O72">
        <v>6.88</v>
      </c>
      <c r="P72">
        <v>5.43</v>
      </c>
      <c r="Q72">
        <v>6.78</v>
      </c>
      <c r="R72">
        <v>6.34</v>
      </c>
    </row>
    <row r="73" spans="1:19" x14ac:dyDescent="0.25">
      <c r="A73" s="5" t="s">
        <v>161</v>
      </c>
      <c r="B73" s="5" t="s">
        <v>162</v>
      </c>
      <c r="C73">
        <v>13.48</v>
      </c>
      <c r="D73">
        <v>12.42</v>
      </c>
      <c r="E73">
        <v>12.24</v>
      </c>
      <c r="F73">
        <v>10.88</v>
      </c>
      <c r="G73">
        <v>11.5</v>
      </c>
      <c r="H73">
        <v>11.75</v>
      </c>
      <c r="I73">
        <v>13.14</v>
      </c>
      <c r="J73">
        <v>14.29</v>
      </c>
      <c r="K73">
        <v>13.63</v>
      </c>
      <c r="L73">
        <v>10.93</v>
      </c>
      <c r="M73">
        <v>10.86</v>
      </c>
      <c r="N73">
        <v>11.7</v>
      </c>
      <c r="O73">
        <v>11.88</v>
      </c>
      <c r="P73">
        <v>9.25</v>
      </c>
      <c r="Q73">
        <v>11.37</v>
      </c>
      <c r="R73">
        <v>11.77</v>
      </c>
    </row>
    <row r="74" spans="1:19" x14ac:dyDescent="0.25">
      <c r="A74" s="5" t="s">
        <v>163</v>
      </c>
      <c r="B74" s="5" t="s">
        <v>164</v>
      </c>
      <c r="C74">
        <v>52.62</v>
      </c>
      <c r="D74">
        <v>70.36</v>
      </c>
      <c r="E74">
        <v>71.91</v>
      </c>
      <c r="F74">
        <v>72.16</v>
      </c>
      <c r="G74">
        <v>72.709999999999994</v>
      </c>
      <c r="H74">
        <v>93.27</v>
      </c>
      <c r="I74">
        <v>94.56</v>
      </c>
      <c r="J74">
        <v>90.32</v>
      </c>
      <c r="K74">
        <v>94.83</v>
      </c>
      <c r="L74">
        <v>87.96</v>
      </c>
      <c r="M74">
        <v>94.87</v>
      </c>
      <c r="N74">
        <v>89.27</v>
      </c>
      <c r="O74">
        <v>88.21</v>
      </c>
      <c r="P74">
        <v>87.52</v>
      </c>
      <c r="Q74">
        <v>86.53</v>
      </c>
      <c r="R74">
        <v>89.91</v>
      </c>
    </row>
    <row r="75" spans="1:19" x14ac:dyDescent="0.25">
      <c r="A75" s="5" t="s">
        <v>165</v>
      </c>
      <c r="B75" s="5" t="s">
        <v>166</v>
      </c>
      <c r="C75">
        <v>33.32</v>
      </c>
      <c r="D75">
        <v>42.3</v>
      </c>
      <c r="E75">
        <v>42.39</v>
      </c>
      <c r="F75">
        <v>43.63</v>
      </c>
      <c r="G75">
        <v>44.03</v>
      </c>
      <c r="H75">
        <v>33.94</v>
      </c>
      <c r="I75">
        <v>33.39</v>
      </c>
      <c r="J75">
        <v>35.19</v>
      </c>
      <c r="K75">
        <v>32.74</v>
      </c>
      <c r="L75">
        <v>32.79</v>
      </c>
      <c r="M75">
        <v>31.52</v>
      </c>
      <c r="N75">
        <v>30.43</v>
      </c>
      <c r="O75">
        <v>32.22</v>
      </c>
      <c r="P75">
        <v>32.69</v>
      </c>
      <c r="Q75">
        <v>32.409999999999997</v>
      </c>
      <c r="R75">
        <v>34.22</v>
      </c>
    </row>
    <row r="76" spans="1:19" x14ac:dyDescent="0.25">
      <c r="A76" s="5" t="s">
        <v>167</v>
      </c>
      <c r="B76" s="5" t="s">
        <v>168</v>
      </c>
      <c r="C76">
        <v>4.92</v>
      </c>
      <c r="D76">
        <v>6.57</v>
      </c>
      <c r="E76">
        <v>6.54</v>
      </c>
      <c r="F76">
        <v>5.94</v>
      </c>
      <c r="G76">
        <v>6.19</v>
      </c>
      <c r="H76">
        <v>6.1</v>
      </c>
      <c r="I76">
        <v>7.25</v>
      </c>
      <c r="J76">
        <v>8.39</v>
      </c>
      <c r="K76">
        <v>7.79</v>
      </c>
      <c r="L76">
        <v>5.78</v>
      </c>
      <c r="M76">
        <v>6.1</v>
      </c>
      <c r="N76">
        <v>7.61</v>
      </c>
      <c r="O76">
        <v>6.07</v>
      </c>
      <c r="P76">
        <v>4.75</v>
      </c>
      <c r="Q76">
        <v>5.87</v>
      </c>
      <c r="R76">
        <v>5.7</v>
      </c>
    </row>
    <row r="77" spans="1:19" x14ac:dyDescent="0.25">
      <c r="A77" s="5" t="s">
        <v>169</v>
      </c>
      <c r="B77" s="5" t="s">
        <v>170</v>
      </c>
      <c r="C77">
        <v>11.28</v>
      </c>
      <c r="D77">
        <v>10.9</v>
      </c>
      <c r="E77">
        <v>11.01</v>
      </c>
      <c r="F77">
        <v>9.7100000000000009</v>
      </c>
      <c r="G77">
        <v>10.56</v>
      </c>
      <c r="H77">
        <v>15.51</v>
      </c>
      <c r="I77">
        <v>17.260000000000002</v>
      </c>
      <c r="J77">
        <v>18.440000000000001</v>
      </c>
      <c r="K77">
        <v>17.97</v>
      </c>
      <c r="L77">
        <v>13.57</v>
      </c>
      <c r="M77">
        <v>14.61</v>
      </c>
      <c r="N77">
        <v>14.35</v>
      </c>
      <c r="O77">
        <v>14.11</v>
      </c>
      <c r="P77">
        <v>10.81</v>
      </c>
      <c r="Q77">
        <v>13.35</v>
      </c>
      <c r="R77">
        <v>13.43</v>
      </c>
    </row>
    <row r="78" spans="1:19" x14ac:dyDescent="0.25">
      <c r="A78" s="5" t="s">
        <v>171</v>
      </c>
      <c r="B78" s="5" t="s">
        <v>172</v>
      </c>
      <c r="C78">
        <v>136.32</v>
      </c>
      <c r="D78">
        <v>136.88999999999999</v>
      </c>
      <c r="E78">
        <v>131.69</v>
      </c>
      <c r="F78">
        <v>122.12</v>
      </c>
      <c r="G78">
        <v>122.45</v>
      </c>
      <c r="H78">
        <v>146.91999999999999</v>
      </c>
      <c r="I78">
        <v>156.86000000000001</v>
      </c>
      <c r="J78">
        <v>150.56</v>
      </c>
      <c r="K78">
        <v>172.47</v>
      </c>
      <c r="L78">
        <v>168.66</v>
      </c>
      <c r="M78">
        <v>175.07</v>
      </c>
      <c r="N78">
        <v>184.67</v>
      </c>
      <c r="O78">
        <v>176.13</v>
      </c>
      <c r="P78">
        <v>169.35</v>
      </c>
      <c r="Q78">
        <v>164.91</v>
      </c>
      <c r="R78">
        <v>162.41</v>
      </c>
    </row>
    <row r="79" spans="1:19" x14ac:dyDescent="0.25">
      <c r="A79" s="5" t="s">
        <v>173</v>
      </c>
      <c r="B79" s="5" t="s">
        <v>174</v>
      </c>
      <c r="C79">
        <v>171.53</v>
      </c>
      <c r="D79">
        <v>274.01</v>
      </c>
      <c r="E79">
        <v>272.3</v>
      </c>
      <c r="F79">
        <v>279.52999999999997</v>
      </c>
      <c r="G79">
        <v>249.8</v>
      </c>
      <c r="H79">
        <v>211.94</v>
      </c>
      <c r="I79">
        <v>227.02</v>
      </c>
      <c r="J79">
        <v>208.12</v>
      </c>
      <c r="K79">
        <v>228.3</v>
      </c>
      <c r="L79">
        <v>219.82</v>
      </c>
      <c r="M79">
        <v>224.88</v>
      </c>
      <c r="N79">
        <v>246.58</v>
      </c>
      <c r="O79">
        <v>253.03</v>
      </c>
      <c r="P79">
        <v>257.27</v>
      </c>
      <c r="Q79">
        <v>248.24</v>
      </c>
      <c r="R79">
        <v>300.48</v>
      </c>
    </row>
    <row r="80" spans="1:19" x14ac:dyDescent="0.25">
      <c r="A80" s="5" t="s">
        <v>175</v>
      </c>
      <c r="B80" s="5" t="s">
        <v>176</v>
      </c>
      <c r="C80">
        <v>958.9799999999999</v>
      </c>
      <c r="D80">
        <v>674.85</v>
      </c>
      <c r="E80">
        <v>612.81000000000006</v>
      </c>
      <c r="F80">
        <v>515.13</v>
      </c>
      <c r="G80">
        <v>1351.68</v>
      </c>
      <c r="H80">
        <v>919.38</v>
      </c>
      <c r="I80">
        <v>715.43999999999994</v>
      </c>
      <c r="J80">
        <v>428.34</v>
      </c>
      <c r="K80">
        <v>336.93</v>
      </c>
      <c r="L80">
        <v>954.68999999999994</v>
      </c>
      <c r="M80">
        <v>339.9</v>
      </c>
      <c r="N80">
        <v>426.36</v>
      </c>
      <c r="O80">
        <v>545.49</v>
      </c>
      <c r="P80">
        <v>285.45</v>
      </c>
      <c r="Q80">
        <v>1422.63</v>
      </c>
      <c r="R80">
        <v>357.06</v>
      </c>
    </row>
    <row r="81" spans="1:18" x14ac:dyDescent="0.25">
      <c r="A81" s="5" t="s">
        <v>177</v>
      </c>
      <c r="B81" s="5" t="s">
        <v>178</v>
      </c>
      <c r="C81">
        <v>0</v>
      </c>
      <c r="D81">
        <v>0</v>
      </c>
      <c r="E81">
        <v>0</v>
      </c>
      <c r="F81">
        <v>0</v>
      </c>
      <c r="G81">
        <v>0</v>
      </c>
      <c r="H81">
        <v>0</v>
      </c>
      <c r="I81">
        <v>0</v>
      </c>
      <c r="J81">
        <v>0</v>
      </c>
      <c r="K81">
        <v>0</v>
      </c>
      <c r="L81">
        <v>0</v>
      </c>
      <c r="M81">
        <v>0</v>
      </c>
      <c r="N81">
        <v>0</v>
      </c>
      <c r="O81">
        <v>0</v>
      </c>
      <c r="P81">
        <v>0</v>
      </c>
      <c r="Q81">
        <v>0</v>
      </c>
      <c r="R81">
        <v>0</v>
      </c>
    </row>
    <row r="82" spans="1:18" x14ac:dyDescent="0.25">
      <c r="A82" s="5" t="s">
        <v>179</v>
      </c>
      <c r="B82" s="5" t="s">
        <v>180</v>
      </c>
      <c r="C82">
        <v>4.21</v>
      </c>
      <c r="D82">
        <v>-0.65</v>
      </c>
      <c r="E82">
        <v>3.66</v>
      </c>
      <c r="F82">
        <v>5.17</v>
      </c>
      <c r="G82">
        <v>-16.3</v>
      </c>
      <c r="H82">
        <v>2.7</v>
      </c>
      <c r="I82">
        <v>16.29</v>
      </c>
      <c r="J82">
        <v>15.3</v>
      </c>
      <c r="K82">
        <v>13.42</v>
      </c>
      <c r="L82">
        <v>5.16</v>
      </c>
      <c r="M82">
        <v>19.71</v>
      </c>
      <c r="N82">
        <v>11.38</v>
      </c>
      <c r="O82">
        <v>6.51</v>
      </c>
      <c r="P82">
        <v>1.96</v>
      </c>
      <c r="Q82">
        <v>11.43</v>
      </c>
      <c r="R82">
        <v>4.76</v>
      </c>
    </row>
    <row r="83" spans="1:18" x14ac:dyDescent="0.25">
      <c r="A83" s="5" t="s">
        <v>181</v>
      </c>
      <c r="B83" s="5" t="s">
        <v>182</v>
      </c>
      <c r="C83">
        <v>2.41</v>
      </c>
      <c r="D83">
        <v>2.73</v>
      </c>
      <c r="E83">
        <v>-2.4900000000000002</v>
      </c>
      <c r="F83">
        <v>-2.81</v>
      </c>
      <c r="G83">
        <v>0.9</v>
      </c>
      <c r="H83">
        <v>11.43</v>
      </c>
      <c r="I83">
        <v>15</v>
      </c>
      <c r="J83">
        <v>11.29</v>
      </c>
      <c r="K83">
        <v>12.76</v>
      </c>
      <c r="L83">
        <v>12.08</v>
      </c>
      <c r="M83">
        <v>12.53</v>
      </c>
      <c r="N83">
        <v>6.62</v>
      </c>
      <c r="O83">
        <v>6.63</v>
      </c>
      <c r="P83">
        <v>6.05</v>
      </c>
      <c r="Q83" t="s">
        <v>67</v>
      </c>
      <c r="R83" t="s">
        <v>67</v>
      </c>
    </row>
    <row r="84" spans="1:18" x14ac:dyDescent="0.25">
      <c r="A84" s="5" t="s">
        <v>183</v>
      </c>
      <c r="B84" s="5" t="s">
        <v>184</v>
      </c>
      <c r="C84">
        <v>-0.78</v>
      </c>
      <c r="D84">
        <v>-1.08</v>
      </c>
      <c r="E84">
        <v>2.2999999999999998</v>
      </c>
      <c r="F84">
        <v>4.63</v>
      </c>
      <c r="G84">
        <v>6.28</v>
      </c>
      <c r="H84">
        <v>10.57</v>
      </c>
      <c r="I84">
        <v>13.98</v>
      </c>
      <c r="J84">
        <v>12.99</v>
      </c>
      <c r="K84">
        <v>11.24</v>
      </c>
      <c r="L84">
        <v>8.94</v>
      </c>
      <c r="M84">
        <v>10.199999999999999</v>
      </c>
      <c r="N84">
        <v>7.21</v>
      </c>
      <c r="O84" t="s">
        <v>67</v>
      </c>
      <c r="P84" t="s">
        <v>67</v>
      </c>
      <c r="Q84" t="s">
        <v>67</v>
      </c>
      <c r="R84" t="s">
        <v>67</v>
      </c>
    </row>
    <row r="85" spans="1:18" x14ac:dyDescent="0.25">
      <c r="A85" s="5" t="s">
        <v>185</v>
      </c>
      <c r="B85" s="5" t="s">
        <v>186</v>
      </c>
      <c r="C85">
        <v>4.9000000000000004</v>
      </c>
      <c r="D85">
        <v>6.45</v>
      </c>
      <c r="E85">
        <v>7.65</v>
      </c>
      <c r="F85">
        <v>7.93</v>
      </c>
      <c r="G85">
        <v>7.61</v>
      </c>
      <c r="H85">
        <v>10.39</v>
      </c>
      <c r="I85">
        <v>10.59</v>
      </c>
      <c r="J85" t="s">
        <v>67</v>
      </c>
      <c r="K85" t="s">
        <v>67</v>
      </c>
      <c r="L85" t="s">
        <v>67</v>
      </c>
      <c r="M85" t="s">
        <v>67</v>
      </c>
      <c r="N85" t="s">
        <v>67</v>
      </c>
      <c r="O85" t="s">
        <v>67</v>
      </c>
      <c r="P85" t="s">
        <v>67</v>
      </c>
      <c r="Q85" t="s">
        <v>67</v>
      </c>
      <c r="R85" t="s">
        <v>67</v>
      </c>
    </row>
    <row r="86" spans="1:18" x14ac:dyDescent="0.25">
      <c r="A86" s="5" t="s">
        <v>187</v>
      </c>
      <c r="B86" s="5" t="s">
        <v>188</v>
      </c>
      <c r="C86">
        <v>4.3099999999999996</v>
      </c>
      <c r="D86">
        <v>2.0499999999999998</v>
      </c>
      <c r="E86">
        <v>14.54</v>
      </c>
      <c r="F86">
        <v>1.55</v>
      </c>
      <c r="G86">
        <v>8.9499999999999993</v>
      </c>
      <c r="H86">
        <v>-12.29</v>
      </c>
      <c r="I86">
        <v>-4.04</v>
      </c>
      <c r="J86">
        <v>30.3</v>
      </c>
      <c r="K86">
        <v>41.73</v>
      </c>
      <c r="L86">
        <v>7.59</v>
      </c>
      <c r="M86">
        <v>-9.7799999999999994</v>
      </c>
      <c r="N86">
        <v>38.11</v>
      </c>
      <c r="O86">
        <v>35.04</v>
      </c>
      <c r="P86">
        <v>-18.45</v>
      </c>
      <c r="Q86">
        <v>19.149999999999999</v>
      </c>
      <c r="R86">
        <v>0.36</v>
      </c>
    </row>
    <row r="87" spans="1:18" x14ac:dyDescent="0.25">
      <c r="A87" s="5" t="s">
        <v>189</v>
      </c>
      <c r="B87" s="5" t="s">
        <v>190</v>
      </c>
      <c r="C87">
        <v>6.97</v>
      </c>
      <c r="D87">
        <v>6.05</v>
      </c>
      <c r="E87">
        <v>8.35</v>
      </c>
      <c r="F87">
        <v>-0.6</v>
      </c>
      <c r="G87">
        <v>-2.46</v>
      </c>
      <c r="H87">
        <v>4.66</v>
      </c>
      <c r="I87">
        <v>22.66</v>
      </c>
      <c r="J87">
        <v>26.54</v>
      </c>
      <c r="K87">
        <v>13.18</v>
      </c>
      <c r="L87">
        <v>11.97</v>
      </c>
      <c r="M87">
        <v>21.12</v>
      </c>
      <c r="N87">
        <v>18.23</v>
      </c>
      <c r="O87">
        <v>11.91</v>
      </c>
      <c r="P87">
        <v>0.35</v>
      </c>
      <c r="Q87" t="s">
        <v>67</v>
      </c>
      <c r="R87" t="s">
        <v>67</v>
      </c>
    </row>
    <row r="88" spans="1:18" x14ac:dyDescent="0.25">
      <c r="A88" s="5" t="s">
        <v>191</v>
      </c>
      <c r="B88" s="5" t="s">
        <v>192</v>
      </c>
      <c r="C88">
        <v>6.28</v>
      </c>
      <c r="D88">
        <v>2.96</v>
      </c>
      <c r="E88">
        <v>1.74</v>
      </c>
      <c r="F88">
        <v>4.8899999999999997</v>
      </c>
      <c r="G88">
        <v>12.93</v>
      </c>
      <c r="H88">
        <v>12.66</v>
      </c>
      <c r="I88">
        <v>13.16</v>
      </c>
      <c r="J88">
        <v>21.59</v>
      </c>
      <c r="K88">
        <v>22.54</v>
      </c>
      <c r="L88">
        <v>10.5</v>
      </c>
      <c r="M88">
        <v>12.81</v>
      </c>
      <c r="N88">
        <v>14.84</v>
      </c>
      <c r="O88" t="s">
        <v>67</v>
      </c>
      <c r="P88" t="s">
        <v>67</v>
      </c>
      <c r="Q88" t="s">
        <v>67</v>
      </c>
      <c r="R88" t="s">
        <v>67</v>
      </c>
    </row>
    <row r="89" spans="1:18" x14ac:dyDescent="0.25">
      <c r="A89" s="5" t="s">
        <v>193</v>
      </c>
      <c r="B89" s="5" t="s">
        <v>194</v>
      </c>
      <c r="C89">
        <v>9.4700000000000006</v>
      </c>
      <c r="D89">
        <v>8.06</v>
      </c>
      <c r="E89">
        <v>11.67</v>
      </c>
      <c r="F89">
        <v>13.72</v>
      </c>
      <c r="G89">
        <v>11.72</v>
      </c>
      <c r="H89">
        <v>12.74</v>
      </c>
      <c r="I89">
        <v>14</v>
      </c>
      <c r="J89" t="s">
        <v>67</v>
      </c>
      <c r="K89" t="s">
        <v>67</v>
      </c>
      <c r="L89" t="s">
        <v>67</v>
      </c>
      <c r="M89" t="s">
        <v>67</v>
      </c>
      <c r="N89" t="s">
        <v>67</v>
      </c>
      <c r="O89" t="s">
        <v>67</v>
      </c>
      <c r="P89" t="s">
        <v>67</v>
      </c>
      <c r="Q89" t="s">
        <v>67</v>
      </c>
      <c r="R89" t="s">
        <v>67</v>
      </c>
    </row>
    <row r="90" spans="1:18" x14ac:dyDescent="0.25">
      <c r="A90" s="5" t="s">
        <v>195</v>
      </c>
      <c r="B90" s="5" t="s">
        <v>196</v>
      </c>
      <c r="C90">
        <v>3.25</v>
      </c>
      <c r="D90">
        <v>6.82</v>
      </c>
      <c r="E90">
        <v>13.39</v>
      </c>
      <c r="F90">
        <v>4.7</v>
      </c>
      <c r="G90">
        <v>1.84</v>
      </c>
      <c r="H90">
        <v>1.74</v>
      </c>
      <c r="I90">
        <v>1.59</v>
      </c>
      <c r="J90">
        <v>0.69</v>
      </c>
      <c r="K90">
        <v>0.65</v>
      </c>
      <c r="L90">
        <v>1.52</v>
      </c>
      <c r="M90">
        <v>1.43</v>
      </c>
      <c r="N90">
        <v>1.27</v>
      </c>
      <c r="O90" t="s">
        <v>67</v>
      </c>
      <c r="P90" t="s">
        <v>67</v>
      </c>
      <c r="Q90" t="s">
        <v>67</v>
      </c>
      <c r="R90" t="s">
        <v>67</v>
      </c>
    </row>
    <row r="91" spans="1:18" x14ac:dyDescent="0.25">
      <c r="A91" s="5" t="s">
        <v>197</v>
      </c>
      <c r="B91" s="5" t="s">
        <v>198</v>
      </c>
      <c r="C91">
        <v>13.12</v>
      </c>
      <c r="D91">
        <v>0.76</v>
      </c>
      <c r="E91">
        <v>16.670000000000002</v>
      </c>
      <c r="F91">
        <v>-0.53</v>
      </c>
      <c r="G91">
        <v>-18.059999999999999</v>
      </c>
      <c r="H91">
        <v>-8.16</v>
      </c>
      <c r="I91">
        <v>6.96</v>
      </c>
      <c r="J91">
        <v>20.84</v>
      </c>
      <c r="K91">
        <v>41.5</v>
      </c>
      <c r="L91">
        <v>5.78</v>
      </c>
      <c r="M91">
        <v>11.13</v>
      </c>
      <c r="N91">
        <v>9.6999999999999993</v>
      </c>
      <c r="O91">
        <v>36.83</v>
      </c>
      <c r="P91">
        <v>-17.05</v>
      </c>
      <c r="Q91">
        <v>7.65</v>
      </c>
      <c r="R91">
        <v>4.5999999999999996</v>
      </c>
    </row>
    <row r="92" spans="1:18" x14ac:dyDescent="0.25">
      <c r="A92" s="5" t="s">
        <v>199</v>
      </c>
      <c r="B92" s="5" t="s">
        <v>200</v>
      </c>
      <c r="C92">
        <v>10.18</v>
      </c>
      <c r="D92">
        <v>5.63</v>
      </c>
      <c r="E92">
        <v>-0.64</v>
      </c>
      <c r="F92">
        <v>-8.92</v>
      </c>
      <c r="G92">
        <v>-6.42</v>
      </c>
      <c r="H92">
        <v>6.55</v>
      </c>
      <c r="I92">
        <v>23.1</v>
      </c>
      <c r="J92">
        <v>22.71</v>
      </c>
      <c r="K92">
        <v>19.47</v>
      </c>
      <c r="L92">
        <v>8.8699999999999992</v>
      </c>
      <c r="M92">
        <v>19.22</v>
      </c>
      <c r="N92">
        <v>9.83</v>
      </c>
      <c r="O92">
        <v>9.14</v>
      </c>
      <c r="P92">
        <v>-1.6</v>
      </c>
      <c r="Q92" t="s">
        <v>67</v>
      </c>
      <c r="R92" t="s">
        <v>67</v>
      </c>
    </row>
    <row r="93" spans="1:18" x14ac:dyDescent="0.25">
      <c r="A93" s="5" t="s">
        <v>201</v>
      </c>
      <c r="B93" s="5" t="s">
        <v>202</v>
      </c>
      <c r="C93">
        <v>2.39</v>
      </c>
      <c r="D93">
        <v>-1.86</v>
      </c>
      <c r="E93">
        <v>-0.62</v>
      </c>
      <c r="F93">
        <v>0.21</v>
      </c>
      <c r="G93">
        <v>8.6199999999999992</v>
      </c>
      <c r="H93">
        <v>13.38</v>
      </c>
      <c r="I93">
        <v>17.239999999999998</v>
      </c>
      <c r="J93">
        <v>17.79</v>
      </c>
      <c r="K93">
        <v>20.99</v>
      </c>
      <c r="L93">
        <v>9.2799999999999994</v>
      </c>
      <c r="M93">
        <v>9.65</v>
      </c>
      <c r="N93">
        <v>8.35</v>
      </c>
      <c r="O93" t="s">
        <v>67</v>
      </c>
      <c r="P93" t="s">
        <v>67</v>
      </c>
      <c r="Q93" t="s">
        <v>67</v>
      </c>
      <c r="R93" t="s">
        <v>67</v>
      </c>
    </row>
    <row r="94" spans="1:18" x14ac:dyDescent="0.25">
      <c r="A94" s="5" t="s">
        <v>203</v>
      </c>
      <c r="B94" s="5" t="s">
        <v>204</v>
      </c>
      <c r="C94">
        <v>7.89</v>
      </c>
      <c r="D94">
        <v>7.69</v>
      </c>
      <c r="E94">
        <v>8.58</v>
      </c>
      <c r="F94">
        <v>10.6</v>
      </c>
      <c r="G94">
        <v>8.9499999999999993</v>
      </c>
      <c r="H94">
        <v>11.52</v>
      </c>
      <c r="I94">
        <v>12.79</v>
      </c>
      <c r="J94" t="s">
        <v>67</v>
      </c>
      <c r="K94" t="s">
        <v>67</v>
      </c>
      <c r="L94" t="s">
        <v>67</v>
      </c>
      <c r="M94" t="s">
        <v>67</v>
      </c>
      <c r="N94" t="s">
        <v>67</v>
      </c>
      <c r="O94" t="s">
        <v>67</v>
      </c>
      <c r="P94" t="s">
        <v>67</v>
      </c>
      <c r="Q94" t="s">
        <v>67</v>
      </c>
      <c r="R94" t="s">
        <v>67</v>
      </c>
    </row>
    <row r="95" spans="1:18" x14ac:dyDescent="0.25">
      <c r="A95" s="5" t="s">
        <v>205</v>
      </c>
      <c r="B95" s="5" t="s">
        <v>206</v>
      </c>
      <c r="C95">
        <v>42.1</v>
      </c>
      <c r="D95">
        <v>10.119999999999999</v>
      </c>
      <c r="E95">
        <v>18.96</v>
      </c>
      <c r="F95">
        <v>-61.89</v>
      </c>
      <c r="G95">
        <v>47.02</v>
      </c>
      <c r="H95">
        <v>28.51</v>
      </c>
      <c r="I95">
        <v>67.03</v>
      </c>
      <c r="J95">
        <v>27.13</v>
      </c>
      <c r="K95">
        <v>-64.709999999999994</v>
      </c>
      <c r="L95">
        <v>180.87</v>
      </c>
      <c r="M95">
        <v>-20.28</v>
      </c>
      <c r="N95">
        <v>-21.84</v>
      </c>
      <c r="O95">
        <v>91.1</v>
      </c>
      <c r="P95">
        <v>-79.94</v>
      </c>
      <c r="Q95">
        <v>298.43</v>
      </c>
      <c r="R95">
        <v>9.2899999999999991</v>
      </c>
    </row>
    <row r="96" spans="1:18" x14ac:dyDescent="0.25">
      <c r="A96" s="5" t="s">
        <v>207</v>
      </c>
      <c r="B96" s="5" t="s">
        <v>208</v>
      </c>
      <c r="C96">
        <v>23.73</v>
      </c>
      <c r="D96">
        <v>-10.94</v>
      </c>
      <c r="E96">
        <v>1.36</v>
      </c>
      <c r="F96">
        <v>4.55</v>
      </c>
      <c r="G96">
        <v>47.52</v>
      </c>
      <c r="H96">
        <v>40.89</v>
      </c>
      <c r="I96">
        <v>9.82</v>
      </c>
      <c r="J96">
        <v>47.76</v>
      </c>
      <c r="K96">
        <v>31.96</v>
      </c>
      <c r="L96">
        <v>46.25</v>
      </c>
      <c r="M96">
        <v>16.329999999999998</v>
      </c>
      <c r="N96">
        <v>-3.56</v>
      </c>
      <c r="O96">
        <v>103.2</v>
      </c>
      <c r="P96">
        <v>75.930000000000007</v>
      </c>
      <c r="Q96" t="s">
        <v>67</v>
      </c>
      <c r="R96" t="s">
        <v>67</v>
      </c>
    </row>
    <row r="97" spans="1:19" x14ac:dyDescent="0.25">
      <c r="A97" s="5" t="s">
        <v>209</v>
      </c>
      <c r="B97" s="5" t="s">
        <v>210</v>
      </c>
      <c r="C97">
        <v>11.26</v>
      </c>
      <c r="D97">
        <v>8.5399999999999991</v>
      </c>
      <c r="E97">
        <v>19.93</v>
      </c>
      <c r="F97">
        <v>21.56</v>
      </c>
      <c r="G97">
        <v>21</v>
      </c>
      <c r="H97">
        <v>47.77</v>
      </c>
      <c r="I97">
        <v>38.01</v>
      </c>
      <c r="J97">
        <v>20.23</v>
      </c>
      <c r="K97">
        <v>33.03</v>
      </c>
      <c r="L97">
        <v>29.98</v>
      </c>
      <c r="M97">
        <v>53.49</v>
      </c>
      <c r="N97">
        <v>59.41</v>
      </c>
      <c r="O97" t="s">
        <v>67</v>
      </c>
      <c r="P97" t="s">
        <v>67</v>
      </c>
      <c r="Q97" t="s">
        <v>67</v>
      </c>
      <c r="R97" t="s">
        <v>67</v>
      </c>
    </row>
    <row r="98" spans="1:19" x14ac:dyDescent="0.25">
      <c r="A98" s="5" t="s">
        <v>211</v>
      </c>
      <c r="B98" s="5" t="s">
        <v>212</v>
      </c>
      <c r="C98">
        <v>29.51</v>
      </c>
      <c r="D98">
        <v>23.28</v>
      </c>
      <c r="E98">
        <v>20.079999999999998</v>
      </c>
      <c r="F98">
        <v>27.29</v>
      </c>
      <c r="G98">
        <v>25.49</v>
      </c>
      <c r="H98">
        <v>50.63</v>
      </c>
      <c r="I98">
        <v>48.71</v>
      </c>
      <c r="J98" t="s">
        <v>67</v>
      </c>
      <c r="K98" t="s">
        <v>67</v>
      </c>
      <c r="L98" t="s">
        <v>67</v>
      </c>
      <c r="M98" t="s">
        <v>67</v>
      </c>
      <c r="N98" t="s">
        <v>67</v>
      </c>
      <c r="O98" t="s">
        <v>67</v>
      </c>
      <c r="P98" t="s">
        <v>67</v>
      </c>
      <c r="Q98" t="s">
        <v>67</v>
      </c>
      <c r="R98" t="s">
        <v>67</v>
      </c>
    </row>
    <row r="99" spans="1:19" x14ac:dyDescent="0.25">
      <c r="A99" s="5" t="s">
        <v>213</v>
      </c>
      <c r="B99" s="5" t="s">
        <v>214</v>
      </c>
      <c r="C99">
        <v>561.5</v>
      </c>
      <c r="D99">
        <v>524.79999999999995</v>
      </c>
      <c r="E99">
        <v>515.70000000000005</v>
      </c>
      <c r="F99">
        <v>493.7</v>
      </c>
      <c r="G99">
        <v>422.3</v>
      </c>
      <c r="H99">
        <v>415.2</v>
      </c>
      <c r="I99">
        <v>431.5</v>
      </c>
      <c r="J99">
        <v>354.3</v>
      </c>
      <c r="K99">
        <v>324.60000000000002</v>
      </c>
      <c r="L99">
        <v>299.89999999999998</v>
      </c>
      <c r="M99">
        <v>278.10000000000002</v>
      </c>
      <c r="N99">
        <v>267.5</v>
      </c>
      <c r="O99">
        <v>240.1</v>
      </c>
      <c r="P99">
        <v>228.2</v>
      </c>
      <c r="Q99">
        <v>223.4</v>
      </c>
      <c r="R99">
        <v>210.3</v>
      </c>
      <c r="S99" t="s">
        <v>67</v>
      </c>
    </row>
  </sheetData>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T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3" width="10" customWidth="1"/>
    <col min="14" max="14" width="20" customWidth="1"/>
    <col min="15" max="16" width="19" customWidth="1"/>
    <col min="17" max="17" width="10" customWidth="1"/>
    <col min="18" max="18" width="20" customWidth="1"/>
    <col min="19" max="19" width="10" customWidth="1"/>
    <col min="20" max="20" width="8" customWidth="1"/>
  </cols>
  <sheetData>
    <row r="1" spans="1:20" ht="18.75" customHeight="1" x14ac:dyDescent="0.3">
      <c r="A1" s="1" t="s">
        <v>2511</v>
      </c>
      <c r="B1" s="2" t="s">
        <v>2512</v>
      </c>
      <c r="C1" s="2"/>
      <c r="D1" s="2"/>
      <c r="E1" s="2"/>
      <c r="F1" s="2" t="str">
        <f>HYPERLINK("dax-30_Stock_Data_EUR.xlsx#INDEX!A1", "Back to INDEX")</f>
        <v>Back to INDEX</v>
      </c>
      <c r="G1" s="2"/>
      <c r="H1" s="2"/>
      <c r="I1" s="2"/>
      <c r="J1" s="2"/>
      <c r="K1" s="2"/>
      <c r="L1" s="2"/>
      <c r="M1" s="2"/>
      <c r="N1" s="2"/>
      <c r="O1" s="2"/>
      <c r="P1" s="2"/>
      <c r="Q1" s="2"/>
      <c r="R1" s="2"/>
      <c r="S1" s="2"/>
      <c r="T1" s="2"/>
    </row>
    <row r="2" spans="1:20" x14ac:dyDescent="0.25">
      <c r="A2" s="3"/>
      <c r="B2" s="4"/>
      <c r="C2" s="4"/>
      <c r="D2" s="4"/>
      <c r="E2" s="4"/>
      <c r="F2" s="4"/>
      <c r="G2" s="4"/>
      <c r="H2" s="4"/>
      <c r="I2" s="4"/>
      <c r="J2" s="4"/>
      <c r="K2" s="4"/>
      <c r="L2" s="4"/>
      <c r="M2" s="4"/>
      <c r="N2" s="4"/>
      <c r="O2" s="4"/>
      <c r="P2" s="4"/>
      <c r="Q2" s="4"/>
      <c r="R2" s="4"/>
      <c r="S2" s="4"/>
      <c r="T2" s="4"/>
    </row>
    <row r="3" spans="1:20" x14ac:dyDescent="0.25">
      <c r="A3" s="5" t="s">
        <v>3</v>
      </c>
      <c r="C3" s="5" t="s">
        <v>4</v>
      </c>
      <c r="D3" s="5"/>
      <c r="G3" s="5" t="s">
        <v>5</v>
      </c>
      <c r="H3" s="5"/>
      <c r="J3" s="5" t="s">
        <v>6</v>
      </c>
      <c r="K3" s="5"/>
    </row>
    <row r="4" spans="1:20" x14ac:dyDescent="0.25">
      <c r="A4" s="5" t="s">
        <v>7</v>
      </c>
      <c r="B4" t="s">
        <v>2513</v>
      </c>
      <c r="C4" s="5" t="s">
        <v>9</v>
      </c>
      <c r="D4" s="5"/>
      <c r="E4" t="s">
        <v>2514</v>
      </c>
      <c r="G4" t="s">
        <v>265</v>
      </c>
      <c r="H4" t="s">
        <v>12</v>
      </c>
      <c r="J4" t="s">
        <v>2515</v>
      </c>
      <c r="L4" t="s">
        <v>1982</v>
      </c>
    </row>
    <row r="5" spans="1:20" x14ac:dyDescent="0.25">
      <c r="A5" s="5" t="s">
        <v>15</v>
      </c>
      <c r="B5" t="s">
        <v>2516</v>
      </c>
      <c r="C5" s="5" t="s">
        <v>17</v>
      </c>
      <c r="D5" s="5"/>
      <c r="E5" t="s">
        <v>67</v>
      </c>
      <c r="G5" t="s">
        <v>444</v>
      </c>
      <c r="H5" t="s">
        <v>20</v>
      </c>
      <c r="J5" t="s">
        <v>225</v>
      </c>
      <c r="L5" t="s">
        <v>2517</v>
      </c>
    </row>
    <row r="6" spans="1:20" x14ac:dyDescent="0.25">
      <c r="A6" s="5" t="s">
        <v>23</v>
      </c>
      <c r="B6" t="s">
        <v>2518</v>
      </c>
      <c r="C6" s="5" t="s">
        <v>25</v>
      </c>
      <c r="D6" s="5"/>
      <c r="E6" t="s">
        <v>2519</v>
      </c>
      <c r="G6" t="s">
        <v>19</v>
      </c>
      <c r="H6" t="s">
        <v>274</v>
      </c>
      <c r="J6" t="s">
        <v>237</v>
      </c>
      <c r="L6" t="s">
        <v>2520</v>
      </c>
    </row>
    <row r="7" spans="1:20" x14ac:dyDescent="0.25">
      <c r="A7" s="5" t="s">
        <v>29</v>
      </c>
      <c r="B7" t="s">
        <v>67</v>
      </c>
      <c r="C7" s="5" t="s">
        <v>31</v>
      </c>
      <c r="D7" s="5"/>
      <c r="E7" t="s">
        <v>2521</v>
      </c>
      <c r="G7" t="s">
        <v>33</v>
      </c>
      <c r="H7" t="s">
        <v>34</v>
      </c>
      <c r="J7" t="s">
        <v>221</v>
      </c>
      <c r="L7" t="s">
        <v>441</v>
      </c>
    </row>
    <row r="8" spans="1:20" x14ac:dyDescent="0.25">
      <c r="A8" s="5" t="s">
        <v>35</v>
      </c>
      <c r="B8" t="s">
        <v>36</v>
      </c>
      <c r="C8" s="5" t="s">
        <v>37</v>
      </c>
      <c r="D8" s="5"/>
      <c r="E8" t="s">
        <v>2522</v>
      </c>
      <c r="G8" t="s">
        <v>484</v>
      </c>
      <c r="H8" t="s">
        <v>40</v>
      </c>
      <c r="J8" t="s">
        <v>1726</v>
      </c>
      <c r="L8" t="s">
        <v>276</v>
      </c>
    </row>
    <row r="9" spans="1:20" x14ac:dyDescent="0.25">
      <c r="A9" s="5" t="s">
        <v>41</v>
      </c>
      <c r="B9" t="s">
        <v>42</v>
      </c>
      <c r="C9" s="5" t="s">
        <v>43</v>
      </c>
      <c r="D9" s="5"/>
      <c r="E9" t="s">
        <v>2523</v>
      </c>
      <c r="J9" t="s">
        <v>445</v>
      </c>
      <c r="L9" t="s">
        <v>247</v>
      </c>
    </row>
    <row r="10" spans="1:20" x14ac:dyDescent="0.25">
      <c r="A10" s="5" t="s">
        <v>45</v>
      </c>
      <c r="B10" t="s">
        <v>611</v>
      </c>
      <c r="C10" s="5" t="s">
        <v>47</v>
      </c>
      <c r="D10" s="5"/>
      <c r="E10" t="s">
        <v>2524</v>
      </c>
      <c r="J10" t="s">
        <v>275</v>
      </c>
      <c r="L10" t="s">
        <v>1000</v>
      </c>
    </row>
    <row r="11" spans="1:20" x14ac:dyDescent="0.25">
      <c r="A11" s="5" t="s">
        <v>49</v>
      </c>
      <c r="B11" t="s">
        <v>613</v>
      </c>
      <c r="J11" t="s">
        <v>354</v>
      </c>
      <c r="L11" t="s">
        <v>289</v>
      </c>
    </row>
    <row r="12" spans="1:20" x14ac:dyDescent="0.25">
      <c r="A12" s="5" t="s">
        <v>51</v>
      </c>
      <c r="B12" t="s">
        <v>357</v>
      </c>
      <c r="J12" t="s">
        <v>408</v>
      </c>
      <c r="L12" t="s">
        <v>451</v>
      </c>
    </row>
    <row r="13" spans="1:20" x14ac:dyDescent="0.25">
      <c r="A13" s="5" t="s">
        <v>53</v>
      </c>
      <c r="B13" t="s">
        <v>2525</v>
      </c>
    </row>
    <row r="14" spans="1:20" x14ac:dyDescent="0.25">
      <c r="A14" s="5" t="s">
        <v>55</v>
      </c>
      <c r="B14" t="s">
        <v>2526</v>
      </c>
    </row>
    <row r="15" spans="1:20" x14ac:dyDescent="0.25">
      <c r="A15" s="5" t="s">
        <v>57</v>
      </c>
      <c r="B15" t="s">
        <v>2527</v>
      </c>
    </row>
    <row r="16" spans="1:20" x14ac:dyDescent="0.25">
      <c r="A16" s="5" t="s">
        <v>59</v>
      </c>
      <c r="B16" t="s">
        <v>2528</v>
      </c>
    </row>
    <row r="17" spans="1:20" x14ac:dyDescent="0.25">
      <c r="A17" s="5" t="s">
        <v>61</v>
      </c>
      <c r="B17" t="s">
        <v>2529</v>
      </c>
    </row>
    <row r="18" spans="1:20" x14ac:dyDescent="0.25">
      <c r="A18" s="3"/>
      <c r="B18" s="4"/>
      <c r="C18" s="4"/>
      <c r="D18" s="4"/>
      <c r="E18" s="4"/>
      <c r="F18" s="4"/>
      <c r="G18" s="4"/>
      <c r="H18" s="4"/>
      <c r="I18" s="4"/>
      <c r="J18" s="4"/>
      <c r="K18" s="4"/>
      <c r="L18" s="4"/>
      <c r="M18" s="4"/>
      <c r="N18" s="4"/>
      <c r="O18" s="4"/>
      <c r="P18" s="4"/>
      <c r="Q18" s="4"/>
      <c r="R18" s="4"/>
      <c r="S18" s="4"/>
      <c r="T18" s="4"/>
    </row>
    <row r="19" spans="1:20"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row>
    <row r="20" spans="1:20" x14ac:dyDescent="0.25">
      <c r="A20" s="5" t="s">
        <v>65</v>
      </c>
      <c r="B20" s="5" t="s">
        <v>66</v>
      </c>
      <c r="C20">
        <v>6802</v>
      </c>
      <c r="D20">
        <v>7197</v>
      </c>
      <c r="E20">
        <v>9664</v>
      </c>
      <c r="F20">
        <v>7699</v>
      </c>
      <c r="G20">
        <v>7902</v>
      </c>
      <c r="H20">
        <v>8006</v>
      </c>
      <c r="I20">
        <v>8300</v>
      </c>
      <c r="J20">
        <v>9094</v>
      </c>
      <c r="K20">
        <v>8775</v>
      </c>
      <c r="L20">
        <v>7120</v>
      </c>
      <c r="M20">
        <v>5057</v>
      </c>
      <c r="N20">
        <v>6576</v>
      </c>
      <c r="O20">
        <v>6608</v>
      </c>
      <c r="P20">
        <v>6944</v>
      </c>
      <c r="Q20">
        <v>7150</v>
      </c>
      <c r="R20">
        <v>6773</v>
      </c>
      <c r="S20">
        <v>6315</v>
      </c>
      <c r="T20">
        <v>6763</v>
      </c>
    </row>
    <row r="21" spans="1:20" x14ac:dyDescent="0.25">
      <c r="A21" s="5" t="s">
        <v>299</v>
      </c>
      <c r="B21" s="5" t="s">
        <v>300</v>
      </c>
      <c r="C21">
        <v>1759</v>
      </c>
      <c r="D21">
        <v>1834</v>
      </c>
      <c r="E21">
        <v>2145</v>
      </c>
      <c r="F21">
        <v>1754</v>
      </c>
      <c r="G21">
        <v>1748</v>
      </c>
      <c r="H21">
        <v>1588</v>
      </c>
      <c r="I21">
        <v>1548</v>
      </c>
      <c r="J21">
        <v>2108</v>
      </c>
      <c r="K21">
        <v>2010</v>
      </c>
      <c r="L21">
        <v>1739</v>
      </c>
      <c r="M21">
        <v>1101</v>
      </c>
      <c r="N21">
        <v>1460</v>
      </c>
      <c r="O21">
        <v>1461</v>
      </c>
      <c r="P21">
        <v>1540</v>
      </c>
      <c r="Q21">
        <v>1613</v>
      </c>
      <c r="R21">
        <v>1424</v>
      </c>
      <c r="S21">
        <v>1104</v>
      </c>
      <c r="T21">
        <v>1478</v>
      </c>
    </row>
    <row r="22" spans="1:20" x14ac:dyDescent="0.25">
      <c r="A22" s="5" t="s">
        <v>68</v>
      </c>
      <c r="B22" s="5" t="s">
        <v>69</v>
      </c>
      <c r="C22">
        <v>407</v>
      </c>
      <c r="D22">
        <v>504</v>
      </c>
      <c r="E22">
        <v>434</v>
      </c>
      <c r="F22">
        <v>464</v>
      </c>
      <c r="G22">
        <v>415</v>
      </c>
      <c r="H22">
        <v>218</v>
      </c>
      <c r="I22">
        <v>-93</v>
      </c>
      <c r="J22">
        <v>810</v>
      </c>
      <c r="K22">
        <v>776</v>
      </c>
      <c r="L22">
        <v>607</v>
      </c>
      <c r="M22">
        <v>149</v>
      </c>
      <c r="N22">
        <v>322</v>
      </c>
      <c r="O22">
        <v>215</v>
      </c>
      <c r="P22">
        <v>376</v>
      </c>
      <c r="Q22">
        <v>28</v>
      </c>
      <c r="R22">
        <v>59</v>
      </c>
      <c r="S22">
        <v>-1297</v>
      </c>
      <c r="T22">
        <v>-119</v>
      </c>
    </row>
    <row r="23" spans="1:20" x14ac:dyDescent="0.25">
      <c r="A23" s="5" t="s">
        <v>70</v>
      </c>
      <c r="B23" s="5" t="s">
        <v>71</v>
      </c>
      <c r="C23">
        <v>-61</v>
      </c>
      <c r="D23">
        <v>-114</v>
      </c>
      <c r="E23">
        <v>-109</v>
      </c>
      <c r="F23">
        <v>-125</v>
      </c>
      <c r="G23">
        <v>-127</v>
      </c>
      <c r="H23">
        <v>-138</v>
      </c>
      <c r="I23">
        <v>-146</v>
      </c>
      <c r="J23">
        <v>-141</v>
      </c>
      <c r="K23">
        <v>-121</v>
      </c>
      <c r="L23">
        <v>-114</v>
      </c>
      <c r="M23">
        <v>-117</v>
      </c>
      <c r="N23">
        <v>-93</v>
      </c>
      <c r="O23">
        <v>-43</v>
      </c>
      <c r="P23">
        <v>-89</v>
      </c>
      <c r="Q23">
        <v>-145</v>
      </c>
      <c r="R23">
        <v>-79</v>
      </c>
      <c r="S23">
        <v>-111</v>
      </c>
      <c r="T23">
        <v>-89</v>
      </c>
    </row>
    <row r="24" spans="1:20" x14ac:dyDescent="0.25">
      <c r="A24" s="5" t="s">
        <v>72</v>
      </c>
      <c r="B24" s="5" t="s">
        <v>73</v>
      </c>
      <c r="C24">
        <v>346</v>
      </c>
      <c r="D24">
        <v>390</v>
      </c>
      <c r="E24">
        <v>325</v>
      </c>
      <c r="F24">
        <v>339</v>
      </c>
      <c r="G24">
        <v>288</v>
      </c>
      <c r="H24">
        <v>80</v>
      </c>
      <c r="I24">
        <v>-239</v>
      </c>
      <c r="J24">
        <v>669</v>
      </c>
      <c r="K24">
        <v>655</v>
      </c>
      <c r="L24">
        <v>493</v>
      </c>
      <c r="M24">
        <v>32</v>
      </c>
      <c r="N24">
        <v>229</v>
      </c>
      <c r="O24">
        <v>172</v>
      </c>
      <c r="P24">
        <v>287</v>
      </c>
      <c r="Q24">
        <v>-117</v>
      </c>
      <c r="R24">
        <v>-20</v>
      </c>
      <c r="S24">
        <v>-1408</v>
      </c>
      <c r="T24">
        <v>-208</v>
      </c>
    </row>
    <row r="25" spans="1:20" x14ac:dyDescent="0.25">
      <c r="A25" s="5" t="s">
        <v>74</v>
      </c>
      <c r="B25" s="5" t="s">
        <v>75</v>
      </c>
      <c r="C25">
        <v>105</v>
      </c>
      <c r="D25">
        <v>118</v>
      </c>
      <c r="E25">
        <v>201</v>
      </c>
      <c r="F25">
        <v>144</v>
      </c>
      <c r="G25">
        <v>121</v>
      </c>
      <c r="H25">
        <v>36</v>
      </c>
      <c r="I25">
        <v>-71</v>
      </c>
      <c r="J25">
        <v>154</v>
      </c>
      <c r="K25">
        <v>148</v>
      </c>
      <c r="L25">
        <v>112</v>
      </c>
      <c r="M25">
        <v>-7</v>
      </c>
      <c r="N25">
        <v>58</v>
      </c>
      <c r="O25">
        <v>60</v>
      </c>
      <c r="P25">
        <v>85</v>
      </c>
      <c r="Q25">
        <v>-63</v>
      </c>
      <c r="R25">
        <v>-13</v>
      </c>
      <c r="S25">
        <v>-412</v>
      </c>
      <c r="T25">
        <v>-90</v>
      </c>
    </row>
    <row r="26" spans="1:20" x14ac:dyDescent="0.25">
      <c r="A26" s="5" t="s">
        <v>76</v>
      </c>
      <c r="B26" s="5" t="s">
        <v>77</v>
      </c>
      <c r="C26">
        <v>241</v>
      </c>
      <c r="D26">
        <v>272</v>
      </c>
      <c r="E26">
        <v>124</v>
      </c>
      <c r="F26">
        <v>195</v>
      </c>
      <c r="G26">
        <v>167</v>
      </c>
      <c r="H26">
        <v>44</v>
      </c>
      <c r="I26">
        <v>-168</v>
      </c>
      <c r="J26">
        <v>515</v>
      </c>
      <c r="K26">
        <v>507</v>
      </c>
      <c r="L26">
        <v>381</v>
      </c>
      <c r="M26">
        <v>39</v>
      </c>
      <c r="N26">
        <v>171</v>
      </c>
      <c r="O26">
        <v>112</v>
      </c>
      <c r="P26">
        <v>202</v>
      </c>
      <c r="Q26">
        <v>-54</v>
      </c>
      <c r="R26">
        <v>-7</v>
      </c>
      <c r="S26">
        <v>-996</v>
      </c>
      <c r="T26">
        <v>-118</v>
      </c>
    </row>
    <row r="27" spans="1:20" x14ac:dyDescent="0.25">
      <c r="A27" s="5" t="s">
        <v>78</v>
      </c>
      <c r="B27" s="5" t="s">
        <v>79</v>
      </c>
      <c r="C27">
        <v>14</v>
      </c>
      <c r="D27">
        <v>-92</v>
      </c>
      <c r="E27">
        <v>-37</v>
      </c>
      <c r="F27">
        <v>-3</v>
      </c>
      <c r="G27">
        <v>-2</v>
      </c>
      <c r="H27">
        <v>3</v>
      </c>
      <c r="I27">
        <v>9</v>
      </c>
      <c r="J27">
        <v>-1</v>
      </c>
      <c r="K27">
        <v>-1</v>
      </c>
      <c r="L27">
        <v>-2</v>
      </c>
      <c r="M27">
        <v>1</v>
      </c>
      <c r="N27" t="s">
        <v>67</v>
      </c>
      <c r="O27" t="s">
        <v>67</v>
      </c>
      <c r="P27">
        <v>-5</v>
      </c>
      <c r="Q27">
        <v>-9</v>
      </c>
      <c r="R27">
        <v>-5</v>
      </c>
      <c r="S27">
        <v>-1</v>
      </c>
      <c r="T27">
        <v>-1</v>
      </c>
    </row>
    <row r="28" spans="1:20" x14ac:dyDescent="0.25">
      <c r="A28" s="5" t="s">
        <v>80</v>
      </c>
      <c r="B28" s="5" t="s">
        <v>81</v>
      </c>
      <c r="C28">
        <v>205</v>
      </c>
      <c r="D28">
        <v>431</v>
      </c>
      <c r="E28">
        <v>87</v>
      </c>
      <c r="F28">
        <v>192</v>
      </c>
      <c r="G28">
        <v>165</v>
      </c>
      <c r="H28">
        <v>47</v>
      </c>
      <c r="I28">
        <v>-159</v>
      </c>
      <c r="J28">
        <v>514</v>
      </c>
      <c r="K28">
        <v>506</v>
      </c>
      <c r="L28">
        <v>379</v>
      </c>
      <c r="M28">
        <v>40</v>
      </c>
      <c r="N28">
        <v>171</v>
      </c>
      <c r="O28">
        <v>112</v>
      </c>
      <c r="P28">
        <v>197</v>
      </c>
      <c r="Q28">
        <v>-63</v>
      </c>
      <c r="R28">
        <v>-12</v>
      </c>
      <c r="S28">
        <v>-997</v>
      </c>
      <c r="T28">
        <v>-119</v>
      </c>
    </row>
    <row r="29" spans="1:20" x14ac:dyDescent="0.25">
      <c r="A29" s="5" t="s">
        <v>82</v>
      </c>
      <c r="B29" s="5" t="s">
        <v>83</v>
      </c>
      <c r="C29">
        <v>3630</v>
      </c>
      <c r="D29">
        <v>3901</v>
      </c>
      <c r="E29">
        <v>3957</v>
      </c>
      <c r="F29">
        <v>5358</v>
      </c>
      <c r="G29">
        <v>3039</v>
      </c>
      <c r="H29">
        <v>3149</v>
      </c>
      <c r="I29">
        <v>3219</v>
      </c>
      <c r="J29">
        <v>3772</v>
      </c>
      <c r="K29">
        <v>3389</v>
      </c>
      <c r="L29">
        <v>2928</v>
      </c>
      <c r="M29">
        <v>2686</v>
      </c>
      <c r="N29">
        <v>2423</v>
      </c>
      <c r="O29">
        <v>2243</v>
      </c>
      <c r="P29">
        <v>2475</v>
      </c>
      <c r="Q29">
        <v>2506</v>
      </c>
      <c r="R29">
        <v>2723</v>
      </c>
      <c r="S29">
        <v>2653</v>
      </c>
      <c r="T29">
        <v>2551</v>
      </c>
    </row>
    <row r="30" spans="1:20" x14ac:dyDescent="0.25">
      <c r="A30" s="5" t="s">
        <v>84</v>
      </c>
      <c r="B30" s="5" t="s">
        <v>85</v>
      </c>
      <c r="C30">
        <v>5065</v>
      </c>
      <c r="D30">
        <v>4499</v>
      </c>
      <c r="E30">
        <v>5997</v>
      </c>
      <c r="F30">
        <v>4077</v>
      </c>
      <c r="G30">
        <v>3819</v>
      </c>
      <c r="H30">
        <v>3721</v>
      </c>
      <c r="I30">
        <v>3338</v>
      </c>
      <c r="J30">
        <v>3536</v>
      </c>
      <c r="K30">
        <v>3293</v>
      </c>
      <c r="L30">
        <v>2568</v>
      </c>
      <c r="M30">
        <v>2219</v>
      </c>
      <c r="N30">
        <v>2091</v>
      </c>
      <c r="O30">
        <v>1713</v>
      </c>
      <c r="P30">
        <v>1646</v>
      </c>
      <c r="Q30">
        <v>1732</v>
      </c>
      <c r="R30">
        <v>1671</v>
      </c>
      <c r="S30">
        <v>1690</v>
      </c>
      <c r="T30">
        <v>3021</v>
      </c>
    </row>
    <row r="31" spans="1:20" x14ac:dyDescent="0.25">
      <c r="A31" s="5" t="s">
        <v>86</v>
      </c>
      <c r="B31" s="5" t="s">
        <v>87</v>
      </c>
      <c r="C31">
        <v>8695</v>
      </c>
      <c r="D31">
        <v>8687</v>
      </c>
      <c r="E31">
        <v>10396</v>
      </c>
      <c r="F31">
        <v>9877</v>
      </c>
      <c r="G31">
        <v>7219</v>
      </c>
      <c r="H31">
        <v>7250</v>
      </c>
      <c r="I31">
        <v>6811</v>
      </c>
      <c r="J31">
        <v>7519</v>
      </c>
      <c r="K31">
        <v>6878</v>
      </c>
      <c r="L31">
        <v>5666</v>
      </c>
      <c r="M31">
        <v>5068</v>
      </c>
      <c r="N31">
        <v>4651</v>
      </c>
      <c r="O31">
        <v>4049</v>
      </c>
      <c r="P31">
        <v>4205</v>
      </c>
      <c r="Q31">
        <v>4341</v>
      </c>
      <c r="R31">
        <v>4577</v>
      </c>
      <c r="S31">
        <v>4531</v>
      </c>
      <c r="T31">
        <v>5619</v>
      </c>
    </row>
    <row r="32" spans="1:20" x14ac:dyDescent="0.25">
      <c r="A32" s="5" t="s">
        <v>88</v>
      </c>
      <c r="B32" s="5" t="s">
        <v>89</v>
      </c>
      <c r="C32">
        <v>1482</v>
      </c>
      <c r="D32">
        <v>1519</v>
      </c>
      <c r="E32">
        <v>2458</v>
      </c>
      <c r="F32">
        <v>1633</v>
      </c>
      <c r="G32">
        <v>1960</v>
      </c>
      <c r="H32">
        <v>1642</v>
      </c>
      <c r="I32">
        <v>1882</v>
      </c>
      <c r="J32">
        <v>1630</v>
      </c>
      <c r="K32">
        <v>2089</v>
      </c>
      <c r="L32">
        <v>1451</v>
      </c>
      <c r="M32">
        <v>1119</v>
      </c>
      <c r="N32">
        <v>1300</v>
      </c>
      <c r="O32">
        <v>1068</v>
      </c>
      <c r="P32">
        <v>1223</v>
      </c>
      <c r="Q32">
        <v>1509</v>
      </c>
      <c r="R32">
        <v>2328</v>
      </c>
      <c r="S32">
        <v>2147</v>
      </c>
      <c r="T32">
        <v>1807</v>
      </c>
    </row>
    <row r="33" spans="1:20" x14ac:dyDescent="0.25">
      <c r="A33" s="5" t="s">
        <v>90</v>
      </c>
      <c r="B33" s="5" t="s">
        <v>91</v>
      </c>
      <c r="C33">
        <v>4566</v>
      </c>
      <c r="D33">
        <v>4395</v>
      </c>
      <c r="E33">
        <v>4525</v>
      </c>
      <c r="F33">
        <v>4516</v>
      </c>
      <c r="G33">
        <v>2936</v>
      </c>
      <c r="H33">
        <v>3447</v>
      </c>
      <c r="I33">
        <v>3000</v>
      </c>
      <c r="J33">
        <v>3476</v>
      </c>
      <c r="K33">
        <v>2640</v>
      </c>
      <c r="L33">
        <v>2414</v>
      </c>
      <c r="M33">
        <v>2466</v>
      </c>
      <c r="N33">
        <v>1897</v>
      </c>
      <c r="O33">
        <v>1396</v>
      </c>
      <c r="P33">
        <v>1497</v>
      </c>
      <c r="Q33">
        <v>1501</v>
      </c>
      <c r="R33">
        <v>788</v>
      </c>
      <c r="S33">
        <v>870</v>
      </c>
      <c r="T33">
        <v>942</v>
      </c>
    </row>
    <row r="34" spans="1:20" x14ac:dyDescent="0.25">
      <c r="A34" s="5" t="s">
        <v>92</v>
      </c>
      <c r="B34" s="5" t="s">
        <v>93</v>
      </c>
      <c r="C34">
        <v>6048</v>
      </c>
      <c r="D34">
        <v>5914</v>
      </c>
      <c r="E34">
        <v>6983</v>
      </c>
      <c r="F34">
        <v>6149</v>
      </c>
      <c r="G34">
        <v>4896</v>
      </c>
      <c r="H34">
        <v>5089</v>
      </c>
      <c r="I34">
        <v>4911</v>
      </c>
      <c r="J34">
        <v>5188</v>
      </c>
      <c r="K34">
        <v>4804</v>
      </c>
      <c r="L34">
        <v>3905</v>
      </c>
      <c r="M34">
        <v>3623</v>
      </c>
      <c r="N34">
        <v>3244</v>
      </c>
      <c r="O34">
        <v>2524</v>
      </c>
      <c r="P34">
        <v>2777</v>
      </c>
      <c r="Q34">
        <v>3085</v>
      </c>
      <c r="R34">
        <v>3212</v>
      </c>
      <c r="S34">
        <v>3130</v>
      </c>
      <c r="T34">
        <v>3115</v>
      </c>
    </row>
    <row r="35" spans="1:20" x14ac:dyDescent="0.25">
      <c r="A35" s="5" t="s">
        <v>78</v>
      </c>
      <c r="B35" s="5" t="s">
        <v>79</v>
      </c>
      <c r="C35">
        <v>-22</v>
      </c>
      <c r="D35">
        <v>-7</v>
      </c>
      <c r="E35">
        <v>1126</v>
      </c>
      <c r="F35">
        <v>1176</v>
      </c>
      <c r="G35">
        <v>13</v>
      </c>
      <c r="H35">
        <v>2</v>
      </c>
      <c r="I35">
        <v>5</v>
      </c>
      <c r="J35">
        <v>16</v>
      </c>
      <c r="K35">
        <v>16</v>
      </c>
      <c r="L35">
        <v>15</v>
      </c>
      <c r="M35">
        <v>13</v>
      </c>
      <c r="N35">
        <v>16</v>
      </c>
      <c r="O35">
        <v>17</v>
      </c>
      <c r="P35">
        <v>25</v>
      </c>
      <c r="Q35">
        <v>17</v>
      </c>
      <c r="R35">
        <v>34</v>
      </c>
      <c r="S35">
        <v>43</v>
      </c>
      <c r="T35">
        <v>39</v>
      </c>
    </row>
    <row r="36" spans="1:20" x14ac:dyDescent="0.25">
      <c r="A36" s="5" t="s">
        <v>94</v>
      </c>
      <c r="B36" s="5" t="s">
        <v>95</v>
      </c>
      <c r="C36">
        <v>2669</v>
      </c>
      <c r="D36">
        <v>2780</v>
      </c>
      <c r="E36">
        <v>2287</v>
      </c>
      <c r="F36">
        <v>2552</v>
      </c>
      <c r="G36">
        <v>2310</v>
      </c>
      <c r="H36">
        <v>2159</v>
      </c>
      <c r="I36">
        <v>1895</v>
      </c>
      <c r="J36">
        <v>2315</v>
      </c>
      <c r="K36">
        <v>2058</v>
      </c>
      <c r="L36">
        <v>1746</v>
      </c>
      <c r="M36">
        <v>1432</v>
      </c>
      <c r="N36">
        <v>1391</v>
      </c>
      <c r="O36">
        <v>1508</v>
      </c>
      <c r="P36">
        <v>1403</v>
      </c>
      <c r="Q36">
        <v>1239</v>
      </c>
      <c r="R36">
        <v>1331</v>
      </c>
      <c r="S36">
        <v>1358</v>
      </c>
      <c r="T36">
        <v>2465</v>
      </c>
    </row>
    <row r="37" spans="1:20" x14ac:dyDescent="0.25">
      <c r="A37" s="5" t="s">
        <v>96</v>
      </c>
      <c r="B37" s="5" t="s">
        <v>97</v>
      </c>
      <c r="C37">
        <v>8695</v>
      </c>
      <c r="D37">
        <v>8687</v>
      </c>
      <c r="E37">
        <v>10396</v>
      </c>
      <c r="F37">
        <v>9877</v>
      </c>
      <c r="G37">
        <v>7219</v>
      </c>
      <c r="H37">
        <v>7250</v>
      </c>
      <c r="I37">
        <v>6811</v>
      </c>
      <c r="J37">
        <v>7519</v>
      </c>
      <c r="K37">
        <v>6878</v>
      </c>
      <c r="L37">
        <v>5666</v>
      </c>
      <c r="M37">
        <v>5068</v>
      </c>
      <c r="N37">
        <v>4651</v>
      </c>
      <c r="O37">
        <v>4049</v>
      </c>
      <c r="P37">
        <v>4205</v>
      </c>
      <c r="Q37">
        <v>4341</v>
      </c>
      <c r="R37">
        <v>4577</v>
      </c>
      <c r="S37">
        <v>4531</v>
      </c>
      <c r="T37">
        <v>5619</v>
      </c>
    </row>
    <row r="38" spans="1:20" x14ac:dyDescent="0.25">
      <c r="A38" s="5" t="s">
        <v>98</v>
      </c>
      <c r="B38" s="5" t="s">
        <v>99</v>
      </c>
      <c r="C38">
        <v>87.45</v>
      </c>
      <c r="D38">
        <v>91.52</v>
      </c>
      <c r="E38">
        <v>91.52</v>
      </c>
      <c r="F38">
        <v>91.52</v>
      </c>
      <c r="G38">
        <v>91.52</v>
      </c>
      <c r="H38">
        <v>91.52</v>
      </c>
      <c r="I38">
        <v>83.2</v>
      </c>
      <c r="J38">
        <v>83.2</v>
      </c>
      <c r="K38">
        <v>83.2</v>
      </c>
      <c r="L38">
        <v>83.2</v>
      </c>
      <c r="M38">
        <v>83.2</v>
      </c>
      <c r="N38">
        <v>83.2</v>
      </c>
      <c r="O38">
        <v>83.2</v>
      </c>
      <c r="P38">
        <v>86.4</v>
      </c>
      <c r="Q38">
        <v>86.4</v>
      </c>
      <c r="R38">
        <v>86.4</v>
      </c>
      <c r="S38" t="s">
        <v>67</v>
      </c>
      <c r="T38" t="s">
        <v>67</v>
      </c>
    </row>
    <row r="39" spans="1:20" x14ac:dyDescent="0.25">
      <c r="A39" s="5" t="s">
        <v>100</v>
      </c>
      <c r="B39" s="5" t="s">
        <v>101</v>
      </c>
      <c r="C39">
        <v>87.45</v>
      </c>
      <c r="D39">
        <v>91.52</v>
      </c>
      <c r="E39">
        <v>91.52</v>
      </c>
      <c r="F39">
        <v>91.52</v>
      </c>
      <c r="G39">
        <v>91.52</v>
      </c>
      <c r="H39">
        <v>91.52</v>
      </c>
      <c r="I39">
        <v>83.2</v>
      </c>
      <c r="J39">
        <v>83.2</v>
      </c>
      <c r="K39">
        <v>83.2</v>
      </c>
      <c r="L39">
        <v>83.2</v>
      </c>
      <c r="M39">
        <v>83.2</v>
      </c>
      <c r="N39">
        <v>83.2</v>
      </c>
      <c r="O39">
        <v>83.2</v>
      </c>
      <c r="P39">
        <v>86.4</v>
      </c>
      <c r="Q39">
        <v>86.4</v>
      </c>
      <c r="R39">
        <v>86.4</v>
      </c>
      <c r="S39" t="s">
        <v>67</v>
      </c>
      <c r="T39" t="s">
        <v>67</v>
      </c>
    </row>
    <row r="40" spans="1:20" x14ac:dyDescent="0.25">
      <c r="A40" s="5" t="s">
        <v>102</v>
      </c>
      <c r="B40" s="5" t="s">
        <v>103</v>
      </c>
      <c r="C40">
        <v>3.96</v>
      </c>
      <c r="D40">
        <v>4.26</v>
      </c>
      <c r="E40">
        <v>3.55</v>
      </c>
      <c r="F40">
        <v>3.7</v>
      </c>
      <c r="G40">
        <v>3.15</v>
      </c>
      <c r="H40">
        <v>0.87</v>
      </c>
      <c r="I40">
        <v>-2.87</v>
      </c>
      <c r="J40">
        <v>8.0399999999999991</v>
      </c>
      <c r="K40">
        <v>7.87</v>
      </c>
      <c r="L40">
        <v>5.93</v>
      </c>
      <c r="M40">
        <v>0.38</v>
      </c>
      <c r="N40">
        <v>2.75</v>
      </c>
      <c r="O40">
        <v>2.0699999999999998</v>
      </c>
      <c r="P40">
        <v>3.32</v>
      </c>
      <c r="Q40">
        <v>-1.35</v>
      </c>
      <c r="R40">
        <v>-0.23</v>
      </c>
      <c r="S40" t="s">
        <v>67</v>
      </c>
      <c r="T40" t="s">
        <v>67</v>
      </c>
    </row>
    <row r="41" spans="1:20" x14ac:dyDescent="0.25">
      <c r="A41" s="5" t="s">
        <v>104</v>
      </c>
      <c r="B41" s="5" t="s">
        <v>105</v>
      </c>
      <c r="C41">
        <v>2.3199999999999998</v>
      </c>
      <c r="D41">
        <v>4.71</v>
      </c>
      <c r="E41">
        <v>0.95</v>
      </c>
      <c r="F41">
        <v>2.1</v>
      </c>
      <c r="G41">
        <v>1.8</v>
      </c>
      <c r="H41">
        <v>0.53</v>
      </c>
      <c r="I41">
        <v>-1.91</v>
      </c>
      <c r="J41">
        <v>6.18</v>
      </c>
      <c r="K41">
        <v>6.08</v>
      </c>
      <c r="L41">
        <v>4.5599999999999996</v>
      </c>
      <c r="M41">
        <v>0.48</v>
      </c>
      <c r="N41">
        <v>2.0499999999999998</v>
      </c>
      <c r="O41">
        <v>1.32</v>
      </c>
      <c r="P41">
        <v>2.33</v>
      </c>
      <c r="Q41">
        <v>-0.75</v>
      </c>
      <c r="R41">
        <v>-0.16</v>
      </c>
      <c r="S41">
        <v>-13.65</v>
      </c>
      <c r="T41">
        <v>-1.63</v>
      </c>
    </row>
    <row r="42" spans="1:20" x14ac:dyDescent="0.25">
      <c r="A42" s="5" t="s">
        <v>106</v>
      </c>
      <c r="B42" s="5" t="s">
        <v>107</v>
      </c>
      <c r="C42">
        <v>2.3199999999999998</v>
      </c>
      <c r="D42">
        <v>4.71</v>
      </c>
      <c r="E42">
        <v>0.95</v>
      </c>
      <c r="F42">
        <v>2.1</v>
      </c>
      <c r="G42">
        <v>1.8</v>
      </c>
      <c r="H42">
        <v>0.53</v>
      </c>
      <c r="I42">
        <v>-1.91</v>
      </c>
      <c r="J42">
        <v>6.18</v>
      </c>
      <c r="K42">
        <v>6.08</v>
      </c>
      <c r="L42">
        <v>4.5599999999999996</v>
      </c>
      <c r="M42">
        <v>0.48</v>
      </c>
      <c r="N42">
        <v>2.0499999999999998</v>
      </c>
      <c r="O42">
        <v>1.32</v>
      </c>
      <c r="P42">
        <v>2.33</v>
      </c>
      <c r="Q42">
        <v>-0.75</v>
      </c>
      <c r="R42">
        <v>-0.11</v>
      </c>
      <c r="S42">
        <v>-13.65</v>
      </c>
      <c r="T42">
        <v>-1.63</v>
      </c>
    </row>
    <row r="43" spans="1:20" x14ac:dyDescent="0.25">
      <c r="A43" s="5" t="s">
        <v>108</v>
      </c>
      <c r="B43" s="5" t="s">
        <v>109</v>
      </c>
      <c r="C43">
        <v>0.95</v>
      </c>
      <c r="D43">
        <v>0.9</v>
      </c>
      <c r="E43">
        <v>0.8</v>
      </c>
      <c r="F43">
        <v>0.7</v>
      </c>
      <c r="G43">
        <v>0.6</v>
      </c>
      <c r="H43">
        <v>0.5</v>
      </c>
      <c r="I43">
        <v>0.5</v>
      </c>
      <c r="J43">
        <v>1</v>
      </c>
      <c r="K43">
        <v>0.85</v>
      </c>
      <c r="L43">
        <v>0.7</v>
      </c>
      <c r="M43">
        <v>0.5</v>
      </c>
      <c r="N43">
        <v>0.5</v>
      </c>
      <c r="O43">
        <v>1</v>
      </c>
      <c r="P43">
        <v>0.25</v>
      </c>
      <c r="Q43" t="s">
        <v>67</v>
      </c>
      <c r="R43" t="s">
        <v>67</v>
      </c>
      <c r="S43" t="s">
        <v>67</v>
      </c>
      <c r="T43" t="s">
        <v>67</v>
      </c>
    </row>
    <row r="44" spans="1:20" x14ac:dyDescent="0.25">
      <c r="A44" s="5" t="s">
        <v>110</v>
      </c>
      <c r="B44" s="5" t="s">
        <v>111</v>
      </c>
      <c r="C44" t="s">
        <v>67</v>
      </c>
      <c r="D44">
        <v>82.4</v>
      </c>
      <c r="E44">
        <v>74</v>
      </c>
      <c r="F44">
        <v>67</v>
      </c>
      <c r="G44">
        <v>55</v>
      </c>
      <c r="H44">
        <v>46</v>
      </c>
      <c r="I44">
        <v>46</v>
      </c>
      <c r="J44">
        <v>83.2</v>
      </c>
      <c r="K44" t="s">
        <v>67</v>
      </c>
      <c r="L44" t="s">
        <v>67</v>
      </c>
      <c r="M44" t="s">
        <v>67</v>
      </c>
      <c r="N44" t="s">
        <v>67</v>
      </c>
      <c r="O44" t="s">
        <v>67</v>
      </c>
      <c r="P44" t="s">
        <v>67</v>
      </c>
      <c r="Q44" t="s">
        <v>67</v>
      </c>
      <c r="R44" t="s">
        <v>67</v>
      </c>
      <c r="S44" t="s">
        <v>67</v>
      </c>
      <c r="T44" t="s">
        <v>67</v>
      </c>
    </row>
    <row r="45" spans="1:20" x14ac:dyDescent="0.25">
      <c r="A45" s="5" t="s">
        <v>124</v>
      </c>
      <c r="B45" s="5" t="s">
        <v>125</v>
      </c>
      <c r="C45">
        <v>77.78</v>
      </c>
      <c r="D45">
        <v>78.64</v>
      </c>
      <c r="E45">
        <v>105.59</v>
      </c>
      <c r="F45">
        <v>84.12</v>
      </c>
      <c r="G45">
        <v>86.34</v>
      </c>
      <c r="H45">
        <v>87.48</v>
      </c>
      <c r="I45">
        <v>99.76</v>
      </c>
      <c r="J45">
        <v>109.3</v>
      </c>
      <c r="K45">
        <v>105.46</v>
      </c>
      <c r="L45">
        <v>85.58</v>
      </c>
      <c r="M45">
        <v>60.78</v>
      </c>
      <c r="N45">
        <v>79.040000000000006</v>
      </c>
      <c r="O45">
        <v>79.42</v>
      </c>
      <c r="P45">
        <v>80.37</v>
      </c>
      <c r="Q45">
        <v>82.75</v>
      </c>
      <c r="R45">
        <v>78.39</v>
      </c>
      <c r="S45" t="s">
        <v>67</v>
      </c>
      <c r="T45" t="s">
        <v>67</v>
      </c>
    </row>
    <row r="46" spans="1:20" x14ac:dyDescent="0.25">
      <c r="A46" s="5" t="s">
        <v>112</v>
      </c>
      <c r="B46" s="5" t="s">
        <v>113</v>
      </c>
      <c r="C46">
        <v>30.52</v>
      </c>
      <c r="D46">
        <v>30.37</v>
      </c>
      <c r="E46">
        <v>24.99</v>
      </c>
      <c r="F46">
        <v>27.88</v>
      </c>
      <c r="G46">
        <v>25.24</v>
      </c>
      <c r="H46">
        <v>23.59</v>
      </c>
      <c r="I46">
        <v>22.78</v>
      </c>
      <c r="J46">
        <v>27.82</v>
      </c>
      <c r="K46">
        <v>24.73</v>
      </c>
      <c r="L46">
        <v>20.99</v>
      </c>
      <c r="M46">
        <v>17.21</v>
      </c>
      <c r="N46">
        <v>16.72</v>
      </c>
      <c r="O46">
        <v>18.13</v>
      </c>
      <c r="P46">
        <v>16.239999999999998</v>
      </c>
      <c r="Q46">
        <v>14.34</v>
      </c>
      <c r="R46">
        <v>15.41</v>
      </c>
      <c r="S46" t="s">
        <v>67</v>
      </c>
      <c r="T46" t="s">
        <v>67</v>
      </c>
    </row>
    <row r="47" spans="1:20" x14ac:dyDescent="0.25">
      <c r="A47" s="5" t="s">
        <v>114</v>
      </c>
      <c r="B47" s="5" t="s">
        <v>115</v>
      </c>
      <c r="C47">
        <v>7.35</v>
      </c>
      <c r="D47">
        <v>6.4</v>
      </c>
      <c r="E47">
        <v>9.48</v>
      </c>
      <c r="F47">
        <v>7.53</v>
      </c>
      <c r="G47">
        <v>7.56</v>
      </c>
      <c r="H47">
        <v>8.7100000000000009</v>
      </c>
      <c r="I47">
        <v>7.7</v>
      </c>
      <c r="J47">
        <v>10.07</v>
      </c>
      <c r="K47">
        <v>8.08</v>
      </c>
      <c r="L47">
        <v>6.07</v>
      </c>
      <c r="M47">
        <v>6.79</v>
      </c>
      <c r="N47">
        <v>6.08</v>
      </c>
      <c r="O47">
        <v>5.65</v>
      </c>
      <c r="P47">
        <v>4.7300000000000004</v>
      </c>
      <c r="Q47">
        <v>7.22</v>
      </c>
      <c r="R47">
        <v>3.6</v>
      </c>
      <c r="S47" t="s">
        <v>67</v>
      </c>
      <c r="T47" t="s">
        <v>67</v>
      </c>
    </row>
    <row r="48" spans="1:20" x14ac:dyDescent="0.25">
      <c r="A48" s="5" t="s">
        <v>116</v>
      </c>
      <c r="B48" s="5" t="s">
        <v>117</v>
      </c>
      <c r="C48">
        <v>99.43</v>
      </c>
      <c r="D48">
        <v>94.92</v>
      </c>
      <c r="E48">
        <v>113.59</v>
      </c>
      <c r="F48">
        <v>107.92</v>
      </c>
      <c r="G48">
        <v>78.88</v>
      </c>
      <c r="H48">
        <v>79.22</v>
      </c>
      <c r="I48">
        <v>81.86</v>
      </c>
      <c r="J48">
        <v>90.37</v>
      </c>
      <c r="K48">
        <v>82.67</v>
      </c>
      <c r="L48">
        <v>68.099999999999994</v>
      </c>
      <c r="M48">
        <v>60.91</v>
      </c>
      <c r="N48">
        <v>55.9</v>
      </c>
      <c r="O48">
        <v>48.67</v>
      </c>
      <c r="P48">
        <v>48.67</v>
      </c>
      <c r="Q48">
        <v>50.24</v>
      </c>
      <c r="R48">
        <v>52.97</v>
      </c>
      <c r="S48" t="s">
        <v>67</v>
      </c>
      <c r="T48" t="s">
        <v>67</v>
      </c>
    </row>
    <row r="49" spans="1:20" x14ac:dyDescent="0.25">
      <c r="A49" s="5" t="s">
        <v>118</v>
      </c>
      <c r="B49" s="5" t="s">
        <v>119</v>
      </c>
      <c r="C49">
        <v>15479</v>
      </c>
      <c r="D49">
        <v>15441</v>
      </c>
      <c r="E49">
        <v>19029</v>
      </c>
      <c r="F49">
        <v>16721</v>
      </c>
      <c r="G49">
        <v>16225</v>
      </c>
      <c r="H49">
        <v>16584</v>
      </c>
      <c r="I49">
        <v>17343</v>
      </c>
      <c r="J49">
        <v>17177</v>
      </c>
      <c r="K49">
        <v>16390</v>
      </c>
      <c r="L49">
        <v>14648</v>
      </c>
      <c r="M49">
        <v>14338</v>
      </c>
      <c r="N49">
        <v>14797</v>
      </c>
      <c r="O49">
        <v>14610</v>
      </c>
      <c r="P49">
        <v>16481</v>
      </c>
      <c r="Q49">
        <v>18282</v>
      </c>
      <c r="R49">
        <v>19659</v>
      </c>
      <c r="S49">
        <v>20423</v>
      </c>
      <c r="T49" t="s">
        <v>67</v>
      </c>
    </row>
    <row r="50" spans="1:20" x14ac:dyDescent="0.25">
      <c r="A50" s="5" t="s">
        <v>120</v>
      </c>
      <c r="B50" s="5" t="s">
        <v>121</v>
      </c>
      <c r="C50">
        <v>1345</v>
      </c>
      <c r="D50">
        <v>1258</v>
      </c>
      <c r="E50">
        <v>1663</v>
      </c>
      <c r="F50">
        <v>1467</v>
      </c>
      <c r="G50">
        <v>1432</v>
      </c>
      <c r="H50">
        <v>1457</v>
      </c>
      <c r="I50">
        <v>1339</v>
      </c>
      <c r="J50">
        <v>1392</v>
      </c>
      <c r="K50">
        <v>1244</v>
      </c>
      <c r="L50">
        <v>1141</v>
      </c>
      <c r="M50">
        <v>981</v>
      </c>
      <c r="N50">
        <v>1062</v>
      </c>
      <c r="O50">
        <v>1064</v>
      </c>
      <c r="P50">
        <v>1136</v>
      </c>
      <c r="Q50">
        <v>1333</v>
      </c>
      <c r="R50">
        <v>1117</v>
      </c>
      <c r="S50">
        <v>1277</v>
      </c>
      <c r="T50" t="s">
        <v>67</v>
      </c>
    </row>
    <row r="51" spans="1:20" x14ac:dyDescent="0.25">
      <c r="A51" s="5" t="s">
        <v>122</v>
      </c>
      <c r="B51" s="5" t="s">
        <v>123</v>
      </c>
      <c r="C51">
        <v>86892</v>
      </c>
      <c r="D51">
        <v>81471</v>
      </c>
      <c r="E51">
        <v>87393</v>
      </c>
      <c r="F51">
        <v>87734</v>
      </c>
      <c r="G51">
        <v>88259</v>
      </c>
      <c r="H51">
        <v>87856</v>
      </c>
      <c r="I51">
        <v>77207</v>
      </c>
      <c r="J51">
        <v>81039</v>
      </c>
      <c r="K51">
        <v>75900</v>
      </c>
      <c r="L51">
        <v>77895</v>
      </c>
      <c r="M51">
        <v>68420</v>
      </c>
      <c r="N51">
        <v>71771</v>
      </c>
      <c r="O51">
        <v>72827</v>
      </c>
      <c r="P51">
        <v>68928</v>
      </c>
      <c r="Q51">
        <v>72913</v>
      </c>
      <c r="R51">
        <v>56819</v>
      </c>
      <c r="S51">
        <v>62528</v>
      </c>
      <c r="T51" t="s">
        <v>67</v>
      </c>
    </row>
    <row r="52" spans="1:20" x14ac:dyDescent="0.25">
      <c r="A52" s="5" t="s">
        <v>301</v>
      </c>
      <c r="B52" s="5" t="s">
        <v>302</v>
      </c>
      <c r="C52">
        <v>439434</v>
      </c>
      <c r="D52">
        <v>466097</v>
      </c>
      <c r="E52">
        <v>507856</v>
      </c>
      <c r="F52">
        <v>472579</v>
      </c>
      <c r="G52">
        <v>487026</v>
      </c>
      <c r="H52">
        <v>500482</v>
      </c>
      <c r="I52">
        <v>524361</v>
      </c>
      <c r="J52">
        <v>529429</v>
      </c>
      <c r="K52">
        <v>434411</v>
      </c>
      <c r="L52">
        <v>486073</v>
      </c>
      <c r="M52">
        <v>352699</v>
      </c>
      <c r="N52">
        <v>444414</v>
      </c>
      <c r="O52">
        <v>452292</v>
      </c>
      <c r="P52">
        <v>421333</v>
      </c>
      <c r="Q52">
        <v>391095</v>
      </c>
      <c r="R52">
        <v>344524</v>
      </c>
      <c r="S52">
        <v>309210</v>
      </c>
      <c r="T52" t="s">
        <v>67</v>
      </c>
    </row>
    <row r="53" spans="1:20" x14ac:dyDescent="0.25">
      <c r="A53" s="5" t="s">
        <v>126</v>
      </c>
      <c r="B53" s="5" t="s">
        <v>127</v>
      </c>
      <c r="C53">
        <v>113638</v>
      </c>
      <c r="D53">
        <v>118775</v>
      </c>
      <c r="E53">
        <v>112723</v>
      </c>
      <c r="F53">
        <v>104898</v>
      </c>
      <c r="G53">
        <v>107735</v>
      </c>
      <c r="H53">
        <v>95755</v>
      </c>
      <c r="I53">
        <v>89258</v>
      </c>
      <c r="J53">
        <v>122722</v>
      </c>
      <c r="K53">
        <v>122636</v>
      </c>
      <c r="L53">
        <v>118719</v>
      </c>
      <c r="M53">
        <v>76789</v>
      </c>
      <c r="N53">
        <v>98669</v>
      </c>
      <c r="O53">
        <v>100000</v>
      </c>
      <c r="P53">
        <v>93441</v>
      </c>
      <c r="Q53">
        <v>88229</v>
      </c>
      <c r="R53">
        <v>72435</v>
      </c>
      <c r="S53">
        <v>54057</v>
      </c>
      <c r="T53" t="s">
        <v>67</v>
      </c>
    </row>
    <row r="54" spans="1:20" x14ac:dyDescent="0.25">
      <c r="A54" s="5" t="s">
        <v>128</v>
      </c>
      <c r="B54" s="5" t="s">
        <v>129</v>
      </c>
      <c r="C54">
        <v>13244</v>
      </c>
      <c r="D54">
        <v>27913</v>
      </c>
      <c r="E54">
        <v>4572</v>
      </c>
      <c r="F54">
        <v>11483</v>
      </c>
      <c r="G54">
        <v>10169</v>
      </c>
      <c r="H54">
        <v>2834</v>
      </c>
      <c r="I54">
        <v>-9168</v>
      </c>
      <c r="J54">
        <v>29924</v>
      </c>
      <c r="K54">
        <v>30872</v>
      </c>
      <c r="L54">
        <v>25874</v>
      </c>
      <c r="M54">
        <v>2790</v>
      </c>
      <c r="N54">
        <v>11556</v>
      </c>
      <c r="O54">
        <v>7666</v>
      </c>
      <c r="P54">
        <v>11953</v>
      </c>
      <c r="Q54">
        <v>-3446</v>
      </c>
      <c r="R54">
        <v>-610.41</v>
      </c>
      <c r="S54">
        <v>-48818</v>
      </c>
      <c r="T54" t="s">
        <v>67</v>
      </c>
    </row>
    <row r="55" spans="1:20" x14ac:dyDescent="0.25">
      <c r="A55" s="5" t="s">
        <v>130</v>
      </c>
      <c r="B55" s="5" t="s">
        <v>131</v>
      </c>
      <c r="C55">
        <v>25.8</v>
      </c>
      <c r="D55">
        <v>8.5</v>
      </c>
      <c r="E55">
        <v>69.8</v>
      </c>
      <c r="F55">
        <v>29.7</v>
      </c>
      <c r="G55">
        <v>23.7</v>
      </c>
      <c r="H55">
        <v>72.599999999999994</v>
      </c>
      <c r="I55" t="s">
        <v>67</v>
      </c>
      <c r="J55">
        <v>10.7</v>
      </c>
      <c r="K55">
        <v>6.6</v>
      </c>
      <c r="L55">
        <v>13</v>
      </c>
      <c r="M55">
        <v>54.9</v>
      </c>
      <c r="N55">
        <v>6.7</v>
      </c>
      <c r="O55">
        <v>25.5</v>
      </c>
      <c r="P55">
        <v>18.2</v>
      </c>
      <c r="Q55" t="s">
        <v>67</v>
      </c>
      <c r="R55" t="s">
        <v>67</v>
      </c>
      <c r="S55" t="s">
        <v>67</v>
      </c>
      <c r="T55" t="s">
        <v>67</v>
      </c>
    </row>
    <row r="56" spans="1:20" x14ac:dyDescent="0.25">
      <c r="A56" s="5" t="s">
        <v>132</v>
      </c>
      <c r="B56" s="5" t="s">
        <v>133</v>
      </c>
      <c r="C56">
        <v>0.77</v>
      </c>
      <c r="D56">
        <v>0.51</v>
      </c>
      <c r="E56">
        <v>0.63</v>
      </c>
      <c r="F56">
        <v>0.74</v>
      </c>
      <c r="G56">
        <v>0.49</v>
      </c>
      <c r="H56">
        <v>0.44</v>
      </c>
      <c r="I56">
        <v>0.49</v>
      </c>
      <c r="J56">
        <v>0.61</v>
      </c>
      <c r="K56">
        <v>0.38</v>
      </c>
      <c r="L56">
        <v>0.69</v>
      </c>
      <c r="M56">
        <v>0.43</v>
      </c>
      <c r="N56">
        <v>0.17</v>
      </c>
      <c r="O56">
        <v>0.42</v>
      </c>
      <c r="P56">
        <v>0.53</v>
      </c>
      <c r="Q56">
        <v>0.33</v>
      </c>
      <c r="R56">
        <v>0.2</v>
      </c>
      <c r="S56" t="s">
        <v>67</v>
      </c>
      <c r="T56" t="s">
        <v>67</v>
      </c>
    </row>
    <row r="57" spans="1:20" x14ac:dyDescent="0.25">
      <c r="A57" s="5" t="s">
        <v>134</v>
      </c>
      <c r="B57" s="5" t="s">
        <v>135</v>
      </c>
      <c r="C57">
        <v>1.96</v>
      </c>
      <c r="D57">
        <v>1.32</v>
      </c>
      <c r="E57">
        <v>2.65</v>
      </c>
      <c r="F57">
        <v>2.2400000000000002</v>
      </c>
      <c r="G57">
        <v>1.69</v>
      </c>
      <c r="H57">
        <v>1.63</v>
      </c>
      <c r="I57">
        <v>2.13</v>
      </c>
      <c r="J57">
        <v>2.38</v>
      </c>
      <c r="K57">
        <v>1.62</v>
      </c>
      <c r="L57">
        <v>2.82</v>
      </c>
      <c r="M57">
        <v>1.53</v>
      </c>
      <c r="N57">
        <v>0.82</v>
      </c>
      <c r="O57">
        <v>1.85</v>
      </c>
      <c r="P57">
        <v>2.62</v>
      </c>
      <c r="Q57">
        <v>1.88</v>
      </c>
      <c r="R57">
        <v>1.03</v>
      </c>
      <c r="S57" t="s">
        <v>67</v>
      </c>
      <c r="T57" t="s">
        <v>67</v>
      </c>
    </row>
    <row r="58" spans="1:20" x14ac:dyDescent="0.25">
      <c r="A58" s="5" t="s">
        <v>136</v>
      </c>
      <c r="B58" s="5" t="s">
        <v>137</v>
      </c>
      <c r="C58">
        <v>8.14</v>
      </c>
      <c r="D58">
        <v>6.28</v>
      </c>
      <c r="E58">
        <v>6.99</v>
      </c>
      <c r="F58">
        <v>8.2799999999999994</v>
      </c>
      <c r="G58">
        <v>5.64</v>
      </c>
      <c r="H58">
        <v>4.42</v>
      </c>
      <c r="I58">
        <v>6.29</v>
      </c>
      <c r="J58">
        <v>6.58</v>
      </c>
      <c r="K58">
        <v>4.95</v>
      </c>
      <c r="L58">
        <v>9.74</v>
      </c>
      <c r="M58">
        <v>3.88</v>
      </c>
      <c r="N58">
        <v>2.2599999999999998</v>
      </c>
      <c r="O58">
        <v>5.95</v>
      </c>
      <c r="P58">
        <v>8.9700000000000006</v>
      </c>
      <c r="Q58">
        <v>3.73</v>
      </c>
      <c r="R58">
        <v>4.42</v>
      </c>
      <c r="S58" t="s">
        <v>67</v>
      </c>
      <c r="T58" t="s">
        <v>67</v>
      </c>
    </row>
    <row r="59" spans="1:20" x14ac:dyDescent="0.25">
      <c r="A59" s="5" t="s">
        <v>138</v>
      </c>
      <c r="B59" s="5" t="s">
        <v>139</v>
      </c>
      <c r="C59">
        <v>1.59</v>
      </c>
      <c r="D59">
        <v>2.2400000000000002</v>
      </c>
      <c r="E59">
        <v>1.21</v>
      </c>
      <c r="F59">
        <v>1.1200000000000001</v>
      </c>
      <c r="G59">
        <v>1.41</v>
      </c>
      <c r="H59">
        <v>1.3</v>
      </c>
      <c r="I59">
        <v>1.03</v>
      </c>
      <c r="J59">
        <v>1.51</v>
      </c>
      <c r="K59">
        <v>2.13</v>
      </c>
      <c r="L59">
        <v>1.18</v>
      </c>
      <c r="M59">
        <v>1.9</v>
      </c>
      <c r="N59">
        <v>3.64</v>
      </c>
      <c r="O59">
        <v>2.98</v>
      </c>
      <c r="P59">
        <v>0.59</v>
      </c>
      <c r="Q59" t="s">
        <v>67</v>
      </c>
      <c r="R59" t="s">
        <v>67</v>
      </c>
      <c r="S59" t="s">
        <v>67</v>
      </c>
      <c r="T59" t="s">
        <v>67</v>
      </c>
    </row>
    <row r="60" spans="1:20" x14ac:dyDescent="0.25">
      <c r="A60" s="5" t="s">
        <v>140</v>
      </c>
      <c r="B60" s="5" t="s">
        <v>141</v>
      </c>
      <c r="C60">
        <v>3.9</v>
      </c>
      <c r="D60">
        <v>11.7</v>
      </c>
      <c r="E60">
        <v>1.4</v>
      </c>
      <c r="F60">
        <v>3.4</v>
      </c>
      <c r="G60">
        <v>4.2</v>
      </c>
      <c r="H60">
        <v>1.4</v>
      </c>
      <c r="I60">
        <v>-3.9</v>
      </c>
      <c r="J60">
        <v>9.3000000000000007</v>
      </c>
      <c r="K60">
        <v>15.2</v>
      </c>
      <c r="L60">
        <v>7.7</v>
      </c>
      <c r="M60">
        <v>1.8</v>
      </c>
      <c r="N60">
        <v>14.9</v>
      </c>
      <c r="O60">
        <v>3.9</v>
      </c>
      <c r="P60">
        <v>5.5</v>
      </c>
      <c r="Q60">
        <v>-2.8</v>
      </c>
      <c r="R60">
        <v>-1</v>
      </c>
      <c r="S60" t="s">
        <v>67</v>
      </c>
      <c r="T60" t="s">
        <v>67</v>
      </c>
    </row>
    <row r="61" spans="1:20" x14ac:dyDescent="0.25">
      <c r="A61" s="5" t="s">
        <v>142</v>
      </c>
      <c r="B61" s="5" t="s">
        <v>143</v>
      </c>
      <c r="C61">
        <v>7.68</v>
      </c>
      <c r="D61">
        <v>15.5</v>
      </c>
      <c r="E61">
        <v>3.8</v>
      </c>
      <c r="F61">
        <v>7.52</v>
      </c>
      <c r="G61">
        <v>7.14</v>
      </c>
      <c r="H61">
        <v>2.1800000000000002</v>
      </c>
      <c r="I61">
        <v>-8.39</v>
      </c>
      <c r="J61">
        <v>22.2</v>
      </c>
      <c r="K61">
        <v>24.59</v>
      </c>
      <c r="L61">
        <v>21.71</v>
      </c>
      <c r="M61">
        <v>2.79</v>
      </c>
      <c r="N61">
        <v>12.29</v>
      </c>
      <c r="O61">
        <v>7.43</v>
      </c>
      <c r="P61">
        <v>14.04</v>
      </c>
      <c r="Q61">
        <v>-5.08</v>
      </c>
      <c r="R61">
        <v>-0.9</v>
      </c>
      <c r="S61">
        <v>-73.42</v>
      </c>
      <c r="T61">
        <v>-4.83</v>
      </c>
    </row>
    <row r="62" spans="1:20" x14ac:dyDescent="0.25">
      <c r="A62" s="5" t="s">
        <v>144</v>
      </c>
      <c r="B62" s="5" t="s">
        <v>145</v>
      </c>
      <c r="C62">
        <v>3.01</v>
      </c>
      <c r="D62">
        <v>5.99</v>
      </c>
      <c r="E62">
        <v>0.9</v>
      </c>
      <c r="F62">
        <v>2.4900000000000002</v>
      </c>
      <c r="G62">
        <v>2.09</v>
      </c>
      <c r="H62">
        <v>0.59</v>
      </c>
      <c r="I62">
        <v>-1.92</v>
      </c>
      <c r="J62">
        <v>5.65</v>
      </c>
      <c r="K62">
        <v>5.77</v>
      </c>
      <c r="L62">
        <v>5.32</v>
      </c>
      <c r="M62">
        <v>0.79</v>
      </c>
      <c r="N62">
        <v>2.6</v>
      </c>
      <c r="O62">
        <v>1.69</v>
      </c>
      <c r="P62">
        <v>2.84</v>
      </c>
      <c r="Q62">
        <v>-0.88</v>
      </c>
      <c r="R62">
        <v>-0.35</v>
      </c>
      <c r="S62">
        <v>-15.79</v>
      </c>
      <c r="T62">
        <v>-1.76</v>
      </c>
    </row>
    <row r="63" spans="1:20" x14ac:dyDescent="0.25">
      <c r="A63" s="5" t="s">
        <v>146</v>
      </c>
      <c r="B63" s="5" t="s">
        <v>147</v>
      </c>
      <c r="C63">
        <v>3.23</v>
      </c>
      <c r="D63">
        <v>5.82</v>
      </c>
      <c r="E63">
        <v>1.73</v>
      </c>
      <c r="F63">
        <v>2.67</v>
      </c>
      <c r="G63">
        <v>3.26</v>
      </c>
      <c r="H63">
        <v>1.64</v>
      </c>
      <c r="I63">
        <v>-0.75</v>
      </c>
      <c r="J63">
        <v>8.18</v>
      </c>
      <c r="K63">
        <v>8.8699999999999992</v>
      </c>
      <c r="L63">
        <v>6.69</v>
      </c>
      <c r="M63">
        <v>0.79</v>
      </c>
      <c r="N63">
        <v>3.68</v>
      </c>
      <c r="O63">
        <v>2.77</v>
      </c>
      <c r="P63">
        <v>4.68</v>
      </c>
      <c r="Q63">
        <v>-1.45</v>
      </c>
      <c r="R63">
        <v>-0.26</v>
      </c>
      <c r="S63">
        <v>-22</v>
      </c>
      <c r="T63">
        <v>-2.12</v>
      </c>
    </row>
    <row r="64" spans="1:20" x14ac:dyDescent="0.25">
      <c r="A64" s="5" t="s">
        <v>148</v>
      </c>
      <c r="B64" s="5" t="s">
        <v>148</v>
      </c>
      <c r="C64">
        <v>2.36</v>
      </c>
      <c r="D64">
        <v>4.96</v>
      </c>
      <c r="E64">
        <v>0.84</v>
      </c>
      <c r="F64">
        <v>1.94</v>
      </c>
      <c r="G64">
        <v>2.29</v>
      </c>
      <c r="H64">
        <v>0.65</v>
      </c>
      <c r="I64">
        <v>-2.33</v>
      </c>
      <c r="J64">
        <v>6.84</v>
      </c>
      <c r="K64">
        <v>7.36</v>
      </c>
      <c r="L64">
        <v>6.69</v>
      </c>
      <c r="M64">
        <v>0.79</v>
      </c>
      <c r="N64">
        <v>3.68</v>
      </c>
      <c r="O64">
        <v>2.77</v>
      </c>
      <c r="P64">
        <v>4.68</v>
      </c>
      <c r="Q64">
        <v>-1.45</v>
      </c>
      <c r="R64">
        <v>-0.26</v>
      </c>
      <c r="S64">
        <v>-22</v>
      </c>
      <c r="T64">
        <v>-2.12</v>
      </c>
    </row>
    <row r="65" spans="1:20" x14ac:dyDescent="0.25">
      <c r="A65" s="5" t="s">
        <v>149</v>
      </c>
      <c r="B65" s="5" t="s">
        <v>150</v>
      </c>
      <c r="C65">
        <v>41.75</v>
      </c>
      <c r="D65">
        <v>44.91</v>
      </c>
      <c r="E65">
        <v>38.06</v>
      </c>
      <c r="F65">
        <v>54.25</v>
      </c>
      <c r="G65">
        <v>42.1</v>
      </c>
      <c r="H65">
        <v>43.43</v>
      </c>
      <c r="I65">
        <v>47.26</v>
      </c>
      <c r="J65">
        <v>50.17</v>
      </c>
      <c r="K65">
        <v>49.27</v>
      </c>
      <c r="L65">
        <v>51.68</v>
      </c>
      <c r="M65">
        <v>53</v>
      </c>
      <c r="N65">
        <v>52.1</v>
      </c>
      <c r="O65">
        <v>55.4</v>
      </c>
      <c r="P65">
        <v>58.86</v>
      </c>
      <c r="Q65">
        <v>57.73</v>
      </c>
      <c r="R65">
        <v>59.49</v>
      </c>
      <c r="S65">
        <v>58.55</v>
      </c>
      <c r="T65">
        <v>45.4</v>
      </c>
    </row>
    <row r="66" spans="1:20" x14ac:dyDescent="0.25">
      <c r="A66" s="5" t="s">
        <v>151</v>
      </c>
      <c r="B66" s="5" t="s">
        <v>152</v>
      </c>
      <c r="C66">
        <v>30.7</v>
      </c>
      <c r="D66">
        <v>32</v>
      </c>
      <c r="E66">
        <v>22</v>
      </c>
      <c r="F66">
        <v>25.84</v>
      </c>
      <c r="G66">
        <v>32</v>
      </c>
      <c r="H66">
        <v>29.78</v>
      </c>
      <c r="I66">
        <v>27.82</v>
      </c>
      <c r="J66">
        <v>30.79</v>
      </c>
      <c r="K66">
        <v>29.92</v>
      </c>
      <c r="L66">
        <v>30.82</v>
      </c>
      <c r="M66">
        <v>28.26</v>
      </c>
      <c r="N66">
        <v>29.91</v>
      </c>
      <c r="O66">
        <v>37.24</v>
      </c>
      <c r="P66">
        <v>33.369999999999997</v>
      </c>
      <c r="Q66">
        <v>28.54</v>
      </c>
      <c r="R66">
        <v>29.08</v>
      </c>
      <c r="S66">
        <v>29.97</v>
      </c>
      <c r="T66">
        <v>43.87</v>
      </c>
    </row>
    <row r="67" spans="1:20" x14ac:dyDescent="0.25">
      <c r="A67" s="5" t="s">
        <v>153</v>
      </c>
      <c r="B67" s="5" t="s">
        <v>154</v>
      </c>
      <c r="C67">
        <v>69.3</v>
      </c>
      <c r="D67">
        <v>68</v>
      </c>
      <c r="E67">
        <v>78</v>
      </c>
      <c r="F67">
        <v>74.16</v>
      </c>
      <c r="G67">
        <v>68</v>
      </c>
      <c r="H67">
        <v>70.22</v>
      </c>
      <c r="I67">
        <v>72.180000000000007</v>
      </c>
      <c r="J67">
        <v>69.209999999999994</v>
      </c>
      <c r="K67">
        <v>70.08</v>
      </c>
      <c r="L67">
        <v>69.180000000000007</v>
      </c>
      <c r="M67">
        <v>71.739999999999995</v>
      </c>
      <c r="N67">
        <v>70.09</v>
      </c>
      <c r="O67">
        <v>62.76</v>
      </c>
      <c r="P67">
        <v>66.63</v>
      </c>
      <c r="Q67">
        <v>71.459999999999994</v>
      </c>
      <c r="R67">
        <v>70.92</v>
      </c>
      <c r="S67">
        <v>70.03</v>
      </c>
      <c r="T67">
        <v>56.13</v>
      </c>
    </row>
    <row r="68" spans="1:20" x14ac:dyDescent="0.25">
      <c r="A68" s="5" t="s">
        <v>155</v>
      </c>
      <c r="B68" s="5" t="s">
        <v>156</v>
      </c>
      <c r="C68">
        <v>225.78</v>
      </c>
      <c r="D68">
        <v>212.48</v>
      </c>
      <c r="E68">
        <v>354.57</v>
      </c>
      <c r="F68">
        <v>287.02999999999997</v>
      </c>
      <c r="G68">
        <v>212.51</v>
      </c>
      <c r="H68">
        <v>235.8</v>
      </c>
      <c r="I68">
        <v>259.42</v>
      </c>
      <c r="J68">
        <v>224.79</v>
      </c>
      <c r="K68">
        <v>234.21</v>
      </c>
      <c r="L68">
        <v>224.51</v>
      </c>
      <c r="M68">
        <v>253.91</v>
      </c>
      <c r="N68">
        <v>234.36</v>
      </c>
      <c r="O68">
        <v>168.5</v>
      </c>
      <c r="P68">
        <v>199.71</v>
      </c>
      <c r="Q68">
        <v>250.36</v>
      </c>
      <c r="R68">
        <v>243.88</v>
      </c>
      <c r="S68">
        <v>233.65</v>
      </c>
      <c r="T68">
        <v>127.95</v>
      </c>
    </row>
    <row r="69" spans="1:20" x14ac:dyDescent="0.25">
      <c r="A69" s="5" t="s">
        <v>303</v>
      </c>
      <c r="B69" s="5" t="s">
        <v>304</v>
      </c>
      <c r="C69">
        <v>25.86</v>
      </c>
      <c r="D69">
        <v>25.48</v>
      </c>
      <c r="E69">
        <v>22.2</v>
      </c>
      <c r="F69">
        <v>22.78</v>
      </c>
      <c r="G69">
        <v>22.12</v>
      </c>
      <c r="H69">
        <v>19.84</v>
      </c>
      <c r="I69">
        <v>18.649999999999999</v>
      </c>
      <c r="J69">
        <v>23.18</v>
      </c>
      <c r="K69">
        <v>22.91</v>
      </c>
      <c r="L69">
        <v>24.42</v>
      </c>
      <c r="M69">
        <v>21.77</v>
      </c>
      <c r="N69">
        <v>22.2</v>
      </c>
      <c r="O69">
        <v>22.11</v>
      </c>
      <c r="P69">
        <v>22.18</v>
      </c>
      <c r="Q69">
        <v>22.56</v>
      </c>
      <c r="R69">
        <v>21.02</v>
      </c>
      <c r="S69">
        <v>17.48</v>
      </c>
    </row>
    <row r="70" spans="1:20" x14ac:dyDescent="0.25">
      <c r="A70" s="5" t="s">
        <v>157</v>
      </c>
      <c r="B70" s="5" t="s">
        <v>158</v>
      </c>
      <c r="C70">
        <v>41.75</v>
      </c>
      <c r="D70">
        <v>44.91</v>
      </c>
      <c r="E70">
        <v>38.06</v>
      </c>
      <c r="F70">
        <v>54.25</v>
      </c>
      <c r="G70">
        <v>42.1</v>
      </c>
      <c r="H70">
        <v>43.43</v>
      </c>
      <c r="I70">
        <v>47.26</v>
      </c>
      <c r="J70">
        <v>50.17</v>
      </c>
      <c r="K70">
        <v>49.27</v>
      </c>
      <c r="L70">
        <v>51.68</v>
      </c>
      <c r="M70">
        <v>53</v>
      </c>
      <c r="N70">
        <v>52.1</v>
      </c>
      <c r="O70">
        <v>55.4</v>
      </c>
      <c r="P70">
        <v>58.86</v>
      </c>
      <c r="Q70">
        <v>57.73</v>
      </c>
      <c r="R70">
        <v>59.49</v>
      </c>
      <c r="S70">
        <v>58.55</v>
      </c>
    </row>
    <row r="71" spans="1:20" x14ac:dyDescent="0.25">
      <c r="A71" s="5" t="s">
        <v>159</v>
      </c>
      <c r="B71" s="5" t="s">
        <v>160</v>
      </c>
      <c r="C71">
        <v>3.01</v>
      </c>
      <c r="D71">
        <v>5.99</v>
      </c>
      <c r="E71">
        <v>0.9</v>
      </c>
      <c r="F71">
        <v>2.4900000000000002</v>
      </c>
      <c r="G71">
        <v>2.09</v>
      </c>
      <c r="H71">
        <v>0.59</v>
      </c>
      <c r="I71">
        <v>-1.92</v>
      </c>
      <c r="J71">
        <v>5.65</v>
      </c>
      <c r="K71">
        <v>5.77</v>
      </c>
      <c r="L71">
        <v>5.32</v>
      </c>
      <c r="M71">
        <v>0.79</v>
      </c>
      <c r="N71">
        <v>2.6</v>
      </c>
      <c r="O71">
        <v>1.69</v>
      </c>
      <c r="P71">
        <v>2.84</v>
      </c>
      <c r="Q71">
        <v>-0.88</v>
      </c>
      <c r="R71">
        <v>-0.18</v>
      </c>
      <c r="S71">
        <v>-15.79</v>
      </c>
    </row>
    <row r="72" spans="1:20" x14ac:dyDescent="0.25">
      <c r="A72" s="5" t="s">
        <v>161</v>
      </c>
      <c r="B72" s="5" t="s">
        <v>162</v>
      </c>
      <c r="C72">
        <v>5.98</v>
      </c>
      <c r="D72">
        <v>7</v>
      </c>
      <c r="E72">
        <v>4.49</v>
      </c>
      <c r="F72">
        <v>6.03</v>
      </c>
      <c r="G72">
        <v>5.25</v>
      </c>
      <c r="H72">
        <v>2.72</v>
      </c>
      <c r="I72">
        <v>-1.1200000000000001</v>
      </c>
      <c r="J72">
        <v>8.91</v>
      </c>
      <c r="K72">
        <v>8.84</v>
      </c>
      <c r="L72">
        <v>8.5299999999999994</v>
      </c>
      <c r="M72">
        <v>2.95</v>
      </c>
      <c r="N72">
        <v>4.9000000000000004</v>
      </c>
      <c r="O72">
        <v>3.25</v>
      </c>
      <c r="P72">
        <v>5.41</v>
      </c>
      <c r="Q72">
        <v>0.39</v>
      </c>
      <c r="R72">
        <v>0.87</v>
      </c>
      <c r="S72">
        <v>-20.54</v>
      </c>
    </row>
    <row r="73" spans="1:20" x14ac:dyDescent="0.25">
      <c r="A73" s="5" t="s">
        <v>163</v>
      </c>
      <c r="B73" s="5" t="s">
        <v>164</v>
      </c>
      <c r="C73">
        <v>78.23</v>
      </c>
      <c r="D73">
        <v>82.85</v>
      </c>
      <c r="E73">
        <v>92.96</v>
      </c>
      <c r="F73">
        <v>77.95</v>
      </c>
      <c r="G73">
        <v>109.46</v>
      </c>
      <c r="H73">
        <v>110.43</v>
      </c>
      <c r="I73">
        <v>121.86</v>
      </c>
      <c r="J73">
        <v>120.95</v>
      </c>
      <c r="K73">
        <v>127.58</v>
      </c>
      <c r="L73">
        <v>125.66</v>
      </c>
      <c r="M73">
        <v>99.78</v>
      </c>
      <c r="N73">
        <v>141.38999999999999</v>
      </c>
      <c r="O73">
        <v>163.19999999999999</v>
      </c>
      <c r="P73">
        <v>165.14</v>
      </c>
      <c r="Q73">
        <v>164.71</v>
      </c>
      <c r="R73">
        <v>147.97999999999999</v>
      </c>
      <c r="S73">
        <v>139.37</v>
      </c>
    </row>
    <row r="74" spans="1:20" x14ac:dyDescent="0.25">
      <c r="A74" s="5" t="s">
        <v>165</v>
      </c>
      <c r="B74" s="5" t="s">
        <v>166</v>
      </c>
      <c r="C74">
        <v>58.25</v>
      </c>
      <c r="D74">
        <v>51.79</v>
      </c>
      <c r="E74">
        <v>57.69</v>
      </c>
      <c r="F74">
        <v>41.28</v>
      </c>
      <c r="G74">
        <v>52.9</v>
      </c>
      <c r="H74">
        <v>51.32</v>
      </c>
      <c r="I74">
        <v>49.01</v>
      </c>
      <c r="J74">
        <v>47.03</v>
      </c>
      <c r="K74">
        <v>47.88</v>
      </c>
      <c r="L74">
        <v>45.32</v>
      </c>
      <c r="M74">
        <v>43.78</v>
      </c>
      <c r="N74">
        <v>44.96</v>
      </c>
      <c r="O74">
        <v>42.31</v>
      </c>
      <c r="P74">
        <v>39.14</v>
      </c>
      <c r="Q74">
        <v>39.9</v>
      </c>
      <c r="R74">
        <v>36.51</v>
      </c>
      <c r="S74">
        <v>37.299999999999997</v>
      </c>
    </row>
    <row r="75" spans="1:20" x14ac:dyDescent="0.25">
      <c r="A75" s="5" t="s">
        <v>167</v>
      </c>
      <c r="B75" s="5" t="s">
        <v>168</v>
      </c>
      <c r="C75">
        <v>2.36</v>
      </c>
      <c r="D75">
        <v>4.96</v>
      </c>
      <c r="E75">
        <v>0.84</v>
      </c>
      <c r="F75">
        <v>1.94</v>
      </c>
      <c r="G75">
        <v>2.29</v>
      </c>
      <c r="H75">
        <v>0.65</v>
      </c>
      <c r="I75">
        <v>-2.33</v>
      </c>
      <c r="J75">
        <v>6.84</v>
      </c>
      <c r="K75">
        <v>7.36</v>
      </c>
      <c r="L75">
        <v>6.69</v>
      </c>
      <c r="M75">
        <v>0.79</v>
      </c>
      <c r="N75">
        <v>3.68</v>
      </c>
      <c r="O75">
        <v>2.77</v>
      </c>
      <c r="P75">
        <v>4.68</v>
      </c>
      <c r="Q75">
        <v>-1.45</v>
      </c>
      <c r="R75">
        <v>-0.26</v>
      </c>
      <c r="S75">
        <v>-22</v>
      </c>
    </row>
    <row r="76" spans="1:20" x14ac:dyDescent="0.25">
      <c r="A76" s="5" t="s">
        <v>169</v>
      </c>
      <c r="B76" s="5" t="s">
        <v>170</v>
      </c>
      <c r="C76">
        <v>5.64</v>
      </c>
      <c r="D76">
        <v>7.03</v>
      </c>
      <c r="E76">
        <v>5.47</v>
      </c>
      <c r="F76">
        <v>5.63</v>
      </c>
      <c r="G76">
        <v>7.89</v>
      </c>
      <c r="H76">
        <v>3.89</v>
      </c>
      <c r="I76">
        <v>-1.89</v>
      </c>
      <c r="J76">
        <v>13.75</v>
      </c>
      <c r="K76">
        <v>16.2</v>
      </c>
      <c r="L76">
        <v>14.4</v>
      </c>
      <c r="M76">
        <v>3.77</v>
      </c>
      <c r="N76">
        <v>9.61</v>
      </c>
      <c r="O76">
        <v>7.21</v>
      </c>
      <c r="P76">
        <v>12.61</v>
      </c>
      <c r="Q76">
        <v>0.99</v>
      </c>
      <c r="R76">
        <v>2.62</v>
      </c>
      <c r="S76">
        <v>-54.4</v>
      </c>
    </row>
    <row r="77" spans="1:20" x14ac:dyDescent="0.25">
      <c r="A77" s="5" t="s">
        <v>171</v>
      </c>
      <c r="B77" s="5" t="s">
        <v>172</v>
      </c>
      <c r="C77">
        <v>52.69</v>
      </c>
      <c r="D77">
        <v>61.79</v>
      </c>
      <c r="E77">
        <v>38.14</v>
      </c>
      <c r="F77">
        <v>62.6</v>
      </c>
      <c r="G77">
        <v>60.49</v>
      </c>
      <c r="H77">
        <v>58.02</v>
      </c>
      <c r="I77">
        <v>56.77</v>
      </c>
      <c r="J77">
        <v>65.47</v>
      </c>
      <c r="K77">
        <v>62.5</v>
      </c>
      <c r="L77">
        <v>67.989999999999995</v>
      </c>
      <c r="M77">
        <v>64.53</v>
      </c>
      <c r="N77">
        <v>66.52</v>
      </c>
      <c r="O77">
        <v>88.03</v>
      </c>
      <c r="P77">
        <v>85.24</v>
      </c>
      <c r="Q77">
        <v>71.540000000000006</v>
      </c>
      <c r="R77">
        <v>79.650000000000006</v>
      </c>
      <c r="S77">
        <v>80.36</v>
      </c>
    </row>
    <row r="78" spans="1:20" x14ac:dyDescent="0.25">
      <c r="A78" s="5" t="s">
        <v>173</v>
      </c>
      <c r="B78" s="5" t="s">
        <v>174</v>
      </c>
      <c r="C78">
        <v>244.94</v>
      </c>
      <c r="D78">
        <v>256.81</v>
      </c>
      <c r="E78">
        <v>160.97999999999999</v>
      </c>
      <c r="F78">
        <v>328.11</v>
      </c>
      <c r="G78">
        <v>155.05000000000001</v>
      </c>
      <c r="H78">
        <v>191.78</v>
      </c>
      <c r="I78">
        <v>171.04</v>
      </c>
      <c r="J78">
        <v>231.41</v>
      </c>
      <c r="K78">
        <v>162.22999999999999</v>
      </c>
      <c r="L78">
        <v>201.79</v>
      </c>
      <c r="M78">
        <v>240.04</v>
      </c>
      <c r="N78">
        <v>186.38</v>
      </c>
      <c r="O78">
        <v>210.02</v>
      </c>
      <c r="P78">
        <v>202.37</v>
      </c>
      <c r="Q78">
        <v>166.07</v>
      </c>
      <c r="R78">
        <v>116.97</v>
      </c>
      <c r="S78">
        <v>123.57</v>
      </c>
    </row>
    <row r="79" spans="1:20" x14ac:dyDescent="0.25">
      <c r="A79" s="5" t="s">
        <v>175</v>
      </c>
      <c r="B79" s="5" t="s">
        <v>176</v>
      </c>
      <c r="C79">
        <v>711.84300000000007</v>
      </c>
      <c r="D79">
        <v>574.74559999999997</v>
      </c>
      <c r="E79">
        <v>639.72479999999996</v>
      </c>
      <c r="F79">
        <v>757.78559999999993</v>
      </c>
      <c r="G79">
        <v>516.17279999999994</v>
      </c>
      <c r="H79">
        <v>404.51839999999999</v>
      </c>
      <c r="I79">
        <v>523.32799999999997</v>
      </c>
      <c r="J79">
        <v>547.45600000000002</v>
      </c>
      <c r="K79">
        <v>411.84</v>
      </c>
      <c r="L79">
        <v>810.36800000000005</v>
      </c>
      <c r="M79">
        <v>322.81599999999997</v>
      </c>
      <c r="N79">
        <v>188.03200000000001</v>
      </c>
      <c r="O79">
        <v>495.04</v>
      </c>
      <c r="P79">
        <v>775.00800000000015</v>
      </c>
      <c r="Q79">
        <v>322.27199999999999</v>
      </c>
      <c r="R79">
        <v>381.88799999999998</v>
      </c>
      <c r="S79" t="s">
        <v>67</v>
      </c>
    </row>
    <row r="80" spans="1:20" x14ac:dyDescent="0.25">
      <c r="A80" s="5" t="s">
        <v>177</v>
      </c>
      <c r="B80" s="5" t="s">
        <v>178</v>
      </c>
      <c r="C80">
        <v>4.0699999999999932</v>
      </c>
      <c r="D80">
        <v>0</v>
      </c>
      <c r="E80">
        <v>0</v>
      </c>
      <c r="F80">
        <v>0</v>
      </c>
      <c r="G80">
        <v>0</v>
      </c>
      <c r="H80">
        <v>-8.3199999999999932</v>
      </c>
      <c r="I80">
        <v>0</v>
      </c>
      <c r="J80">
        <v>0</v>
      </c>
      <c r="K80">
        <v>0</v>
      </c>
      <c r="L80">
        <v>0</v>
      </c>
      <c r="M80">
        <v>0</v>
      </c>
      <c r="N80">
        <v>0</v>
      </c>
      <c r="O80">
        <v>3.2000000000000028</v>
      </c>
      <c r="P80">
        <v>0</v>
      </c>
      <c r="Q80">
        <v>0</v>
      </c>
      <c r="R80" t="s">
        <v>67</v>
      </c>
      <c r="S80" t="s">
        <v>67</v>
      </c>
    </row>
    <row r="81" spans="1:19" x14ac:dyDescent="0.25">
      <c r="A81" s="5" t="s">
        <v>179</v>
      </c>
      <c r="B81" s="5" t="s">
        <v>180</v>
      </c>
      <c r="C81">
        <v>-5.49</v>
      </c>
      <c r="D81">
        <v>-25.53</v>
      </c>
      <c r="E81">
        <v>25.52</v>
      </c>
      <c r="F81">
        <v>-2.57</v>
      </c>
      <c r="G81">
        <v>-1.3</v>
      </c>
      <c r="H81">
        <v>-3.54</v>
      </c>
      <c r="I81">
        <v>-8.73</v>
      </c>
      <c r="J81">
        <v>3.64</v>
      </c>
      <c r="K81">
        <v>23.24</v>
      </c>
      <c r="L81">
        <v>40.79</v>
      </c>
      <c r="M81">
        <v>-23.1</v>
      </c>
      <c r="N81">
        <v>-0.48</v>
      </c>
      <c r="O81">
        <v>-4.84</v>
      </c>
      <c r="P81">
        <v>-2.88</v>
      </c>
      <c r="Q81">
        <v>5.57</v>
      </c>
      <c r="R81">
        <v>7.25</v>
      </c>
      <c r="S81">
        <v>-6.62</v>
      </c>
    </row>
    <row r="82" spans="1:19" x14ac:dyDescent="0.25">
      <c r="A82" s="5" t="s">
        <v>181</v>
      </c>
      <c r="B82" s="5" t="s">
        <v>182</v>
      </c>
      <c r="C82">
        <v>-1.83</v>
      </c>
      <c r="D82">
        <v>-0.86</v>
      </c>
      <c r="E82">
        <v>7.22</v>
      </c>
      <c r="F82">
        <v>-2.4700000000000002</v>
      </c>
      <c r="G82">
        <v>-4.5199999999999996</v>
      </c>
      <c r="H82">
        <v>-2.88</v>
      </c>
      <c r="I82">
        <v>6.05</v>
      </c>
      <c r="J82">
        <v>22.56</v>
      </c>
      <c r="K82">
        <v>13.64</v>
      </c>
      <c r="L82">
        <v>5.74</v>
      </c>
      <c r="M82">
        <v>-9.4700000000000006</v>
      </c>
      <c r="N82">
        <v>-2.73</v>
      </c>
      <c r="O82">
        <v>-0.72</v>
      </c>
      <c r="P82">
        <v>3.31</v>
      </c>
      <c r="Q82">
        <v>2.0699999999999998</v>
      </c>
      <c r="R82" t="s">
        <v>67</v>
      </c>
      <c r="S82" t="s">
        <v>67</v>
      </c>
    </row>
    <row r="83" spans="1:19" x14ac:dyDescent="0.25">
      <c r="A83" s="5" t="s">
        <v>183</v>
      </c>
      <c r="B83" s="5" t="s">
        <v>184</v>
      </c>
      <c r="C83">
        <v>-1.87</v>
      </c>
      <c r="D83">
        <v>-1.48</v>
      </c>
      <c r="E83">
        <v>1.88</v>
      </c>
      <c r="F83">
        <v>-2.5</v>
      </c>
      <c r="G83">
        <v>2.66</v>
      </c>
      <c r="H83">
        <v>11.08</v>
      </c>
      <c r="I83">
        <v>7.17</v>
      </c>
      <c r="J83">
        <v>8.82</v>
      </c>
      <c r="K83">
        <v>7.12</v>
      </c>
      <c r="L83">
        <v>1.9</v>
      </c>
      <c r="M83">
        <v>-5.15</v>
      </c>
      <c r="N83">
        <v>0.92</v>
      </c>
      <c r="O83">
        <v>-0.3</v>
      </c>
      <c r="P83" t="s">
        <v>67</v>
      </c>
      <c r="Q83" t="s">
        <v>67</v>
      </c>
      <c r="R83" t="s">
        <v>67</v>
      </c>
      <c r="S83" t="s">
        <v>67</v>
      </c>
    </row>
    <row r="84" spans="1:19" x14ac:dyDescent="0.25">
      <c r="A84" s="5" t="s">
        <v>185</v>
      </c>
      <c r="B84" s="5" t="s">
        <v>186</v>
      </c>
      <c r="C84">
        <v>4.5999999999999996</v>
      </c>
      <c r="D84">
        <v>2.84</v>
      </c>
      <c r="E84">
        <v>5.35</v>
      </c>
      <c r="F84">
        <v>2.31</v>
      </c>
      <c r="G84">
        <v>2.2799999999999998</v>
      </c>
      <c r="H84">
        <v>2.97</v>
      </c>
      <c r="I84">
        <v>4.05</v>
      </c>
      <c r="J84">
        <v>4.26</v>
      </c>
      <c r="K84" t="s">
        <v>67</v>
      </c>
      <c r="L84" t="s">
        <v>67</v>
      </c>
      <c r="M84" t="s">
        <v>67</v>
      </c>
      <c r="N84" t="s">
        <v>67</v>
      </c>
      <c r="O84" t="s">
        <v>67</v>
      </c>
      <c r="P84" t="s">
        <v>67</v>
      </c>
      <c r="Q84" t="s">
        <v>67</v>
      </c>
      <c r="R84" t="s">
        <v>67</v>
      </c>
      <c r="S84" t="s">
        <v>67</v>
      </c>
    </row>
    <row r="85" spans="1:19" x14ac:dyDescent="0.25">
      <c r="A85" s="5" t="s">
        <v>187</v>
      </c>
      <c r="B85" s="5" t="s">
        <v>188</v>
      </c>
      <c r="C85">
        <v>-52.44</v>
      </c>
      <c r="D85">
        <v>395.4</v>
      </c>
      <c r="E85">
        <v>-54.69</v>
      </c>
      <c r="F85">
        <v>16.36</v>
      </c>
      <c r="G85">
        <v>251.06</v>
      </c>
      <c r="H85">
        <v>-129.56</v>
      </c>
      <c r="I85">
        <v>-130.93</v>
      </c>
      <c r="J85">
        <v>1.58</v>
      </c>
      <c r="K85">
        <v>33.51</v>
      </c>
      <c r="L85">
        <v>847.5</v>
      </c>
      <c r="M85">
        <v>-76.61</v>
      </c>
      <c r="N85">
        <v>52.68</v>
      </c>
      <c r="O85">
        <v>-43.15</v>
      </c>
      <c r="P85">
        <v>-412.7</v>
      </c>
      <c r="Q85">
        <v>425</v>
      </c>
      <c r="R85">
        <v>-98.8</v>
      </c>
      <c r="S85">
        <v>737.82</v>
      </c>
    </row>
    <row r="86" spans="1:19" x14ac:dyDescent="0.25">
      <c r="A86" s="5" t="s">
        <v>189</v>
      </c>
      <c r="B86" s="5" t="s">
        <v>190</v>
      </c>
      <c r="C86">
        <v>96.09</v>
      </c>
      <c r="D86">
        <v>119.02</v>
      </c>
      <c r="E86">
        <v>70.91</v>
      </c>
      <c r="F86">
        <v>45.95</v>
      </c>
      <c r="G86">
        <v>-3.14</v>
      </c>
      <c r="H86">
        <v>-86.3</v>
      </c>
      <c r="I86">
        <v>-31.95</v>
      </c>
      <c r="J86">
        <v>294.2</v>
      </c>
      <c r="K86">
        <v>268.13</v>
      </c>
      <c r="L86">
        <v>274.52</v>
      </c>
      <c r="M86">
        <v>-22.36</v>
      </c>
      <c r="N86">
        <v>-134.38999999999999</v>
      </c>
      <c r="O86">
        <v>-10.28</v>
      </c>
      <c r="P86">
        <v>-28.83</v>
      </c>
      <c r="Q86">
        <v>354.67</v>
      </c>
      <c r="R86" t="s">
        <v>67</v>
      </c>
      <c r="S86" t="s">
        <v>67</v>
      </c>
    </row>
    <row r="87" spans="1:19" x14ac:dyDescent="0.25">
      <c r="A87" s="5" t="s">
        <v>191</v>
      </c>
      <c r="B87" s="5" t="s">
        <v>192</v>
      </c>
      <c r="C87">
        <v>111.14</v>
      </c>
      <c r="D87">
        <v>95.71</v>
      </c>
      <c r="E87">
        <v>-9.5500000000000007</v>
      </c>
      <c r="F87">
        <v>1.7</v>
      </c>
      <c r="G87">
        <v>5.13</v>
      </c>
      <c r="H87">
        <v>124.42</v>
      </c>
      <c r="I87">
        <v>135.01</v>
      </c>
      <c r="J87">
        <v>171.73</v>
      </c>
      <c r="K87">
        <v>162.79</v>
      </c>
      <c r="L87">
        <v>73.540000000000006</v>
      </c>
      <c r="M87">
        <v>-10.96</v>
      </c>
      <c r="N87">
        <v>-15.39</v>
      </c>
      <c r="O87">
        <v>121.63</v>
      </c>
      <c r="P87" t="s">
        <v>67</v>
      </c>
      <c r="Q87" t="s">
        <v>67</v>
      </c>
      <c r="R87" t="s">
        <v>67</v>
      </c>
      <c r="S87" t="s">
        <v>67</v>
      </c>
    </row>
    <row r="88" spans="1:19" x14ac:dyDescent="0.25">
      <c r="A88" s="5" t="s">
        <v>193</v>
      </c>
      <c r="B88" s="5" t="s">
        <v>194</v>
      </c>
      <c r="C88">
        <v>117.78</v>
      </c>
      <c r="D88">
        <v>115.36</v>
      </c>
      <c r="E88">
        <v>81.09</v>
      </c>
      <c r="F88">
        <v>82.24</v>
      </c>
      <c r="G88">
        <v>39.340000000000003</v>
      </c>
      <c r="H88">
        <v>56.73</v>
      </c>
      <c r="I88">
        <v>59.81</v>
      </c>
      <c r="J88">
        <v>146.68</v>
      </c>
      <c r="K88" t="s">
        <v>67</v>
      </c>
      <c r="L88" t="s">
        <v>67</v>
      </c>
      <c r="M88" t="s">
        <v>67</v>
      </c>
      <c r="N88" t="s">
        <v>67</v>
      </c>
      <c r="O88" t="s">
        <v>67</v>
      </c>
      <c r="P88" t="s">
        <v>67</v>
      </c>
      <c r="Q88" t="s">
        <v>67</v>
      </c>
      <c r="R88" t="s">
        <v>67</v>
      </c>
      <c r="S88" t="s">
        <v>67</v>
      </c>
    </row>
    <row r="89" spans="1:19" x14ac:dyDescent="0.25">
      <c r="A89" s="5" t="s">
        <v>195</v>
      </c>
      <c r="B89" s="5" t="s">
        <v>196</v>
      </c>
      <c r="C89">
        <v>0.23</v>
      </c>
      <c r="D89">
        <v>0.09</v>
      </c>
      <c r="E89">
        <v>-7.31</v>
      </c>
      <c r="F89">
        <v>17.47</v>
      </c>
      <c r="G89">
        <v>4.62</v>
      </c>
      <c r="H89">
        <v>0.57999999999999996</v>
      </c>
      <c r="I89" t="s">
        <v>67</v>
      </c>
      <c r="J89">
        <v>0.06</v>
      </c>
      <c r="K89">
        <v>0.04</v>
      </c>
      <c r="L89">
        <v>0.18</v>
      </c>
      <c r="M89">
        <v>-5.01</v>
      </c>
      <c r="N89">
        <v>-0.44</v>
      </c>
      <c r="O89">
        <v>0.21</v>
      </c>
      <c r="P89" t="s">
        <v>67</v>
      </c>
      <c r="Q89" t="s">
        <v>67</v>
      </c>
      <c r="R89" t="s">
        <v>67</v>
      </c>
      <c r="S89" t="s">
        <v>67</v>
      </c>
    </row>
    <row r="90" spans="1:19" x14ac:dyDescent="0.25">
      <c r="A90" s="5" t="s">
        <v>197</v>
      </c>
      <c r="B90" s="5" t="s">
        <v>198</v>
      </c>
      <c r="C90">
        <v>-19.25</v>
      </c>
      <c r="D90">
        <v>16.13</v>
      </c>
      <c r="E90">
        <v>-6.47</v>
      </c>
      <c r="F90">
        <v>11.81</v>
      </c>
      <c r="G90">
        <v>90.37</v>
      </c>
      <c r="H90">
        <v>-334.41</v>
      </c>
      <c r="I90">
        <v>-111.48</v>
      </c>
      <c r="J90">
        <v>4.38</v>
      </c>
      <c r="K90">
        <v>27.84</v>
      </c>
      <c r="L90">
        <v>307.38</v>
      </c>
      <c r="M90">
        <v>-53.73</v>
      </c>
      <c r="N90">
        <v>49.77</v>
      </c>
      <c r="O90">
        <v>-42.82</v>
      </c>
      <c r="P90">
        <v>1242.8599999999999</v>
      </c>
      <c r="Q90">
        <v>-52.54</v>
      </c>
      <c r="R90">
        <v>-104.55</v>
      </c>
      <c r="S90">
        <v>989.92</v>
      </c>
    </row>
    <row r="91" spans="1:19" x14ac:dyDescent="0.25">
      <c r="A91" s="5" t="s">
        <v>199</v>
      </c>
      <c r="B91" s="5" t="s">
        <v>200</v>
      </c>
      <c r="C91">
        <v>-3.2</v>
      </c>
      <c r="D91">
        <v>7.16</v>
      </c>
      <c r="E91">
        <v>31.9</v>
      </c>
      <c r="F91">
        <v>-77.41</v>
      </c>
      <c r="G91">
        <v>-118.51</v>
      </c>
      <c r="H91">
        <v>-147.16999999999999</v>
      </c>
      <c r="I91">
        <v>-26.42</v>
      </c>
      <c r="J91">
        <v>113.2</v>
      </c>
      <c r="K91">
        <v>93.83</v>
      </c>
      <c r="L91">
        <v>101.14</v>
      </c>
      <c r="M91">
        <v>-15.59</v>
      </c>
      <c r="N91">
        <v>416.6</v>
      </c>
      <c r="O91">
        <v>382.5</v>
      </c>
      <c r="P91">
        <v>361.92</v>
      </c>
      <c r="Q91">
        <v>277.61</v>
      </c>
      <c r="R91" t="s">
        <v>67</v>
      </c>
      <c r="S91" t="s">
        <v>67</v>
      </c>
    </row>
    <row r="92" spans="1:19" x14ac:dyDescent="0.25">
      <c r="A92" s="5" t="s">
        <v>201</v>
      </c>
      <c r="B92" s="5" t="s">
        <v>202</v>
      </c>
      <c r="C92">
        <v>18.52</v>
      </c>
      <c r="D92">
        <v>-44.51</v>
      </c>
      <c r="E92">
        <v>-70.040000000000006</v>
      </c>
      <c r="F92">
        <v>-67.87</v>
      </c>
      <c r="G92">
        <v>-64.66</v>
      </c>
      <c r="H92">
        <v>-21.26</v>
      </c>
      <c r="I92">
        <v>34.880000000000003</v>
      </c>
      <c r="J92">
        <v>67.13</v>
      </c>
      <c r="K92">
        <v>57.69</v>
      </c>
      <c r="L92">
        <v>300.69</v>
      </c>
      <c r="M92">
        <v>228.71</v>
      </c>
      <c r="N92">
        <v>218.54</v>
      </c>
      <c r="O92">
        <v>406.57</v>
      </c>
      <c r="P92" t="s">
        <v>67</v>
      </c>
      <c r="Q92" t="s">
        <v>67</v>
      </c>
      <c r="R92" t="s">
        <v>67</v>
      </c>
      <c r="S92" t="s">
        <v>67</v>
      </c>
    </row>
    <row r="93" spans="1:19" x14ac:dyDescent="0.25">
      <c r="A93" s="5" t="s">
        <v>203</v>
      </c>
      <c r="B93" s="5" t="s">
        <v>204</v>
      </c>
      <c r="C93">
        <v>-1.37</v>
      </c>
      <c r="D93">
        <v>-4.82</v>
      </c>
      <c r="E93">
        <v>-1.45</v>
      </c>
      <c r="F93">
        <v>-5.09</v>
      </c>
      <c r="G93">
        <v>118.02</v>
      </c>
      <c r="H93">
        <v>103.72</v>
      </c>
      <c r="I93">
        <v>126.71</v>
      </c>
      <c r="J93">
        <v>236.85</v>
      </c>
      <c r="K93" t="s">
        <v>67</v>
      </c>
      <c r="L93" t="s">
        <v>67</v>
      </c>
      <c r="M93" t="s">
        <v>67</v>
      </c>
      <c r="N93" t="s">
        <v>67</v>
      </c>
      <c r="O93" t="s">
        <v>67</v>
      </c>
      <c r="P93" t="s">
        <v>67</v>
      </c>
      <c r="Q93" t="s">
        <v>67</v>
      </c>
      <c r="R93" t="s">
        <v>67</v>
      </c>
      <c r="S93" t="s">
        <v>67</v>
      </c>
    </row>
    <row r="94" spans="1:19" x14ac:dyDescent="0.25">
      <c r="A94" s="5" t="s">
        <v>205</v>
      </c>
      <c r="B94" s="5" t="s">
        <v>206</v>
      </c>
      <c r="C94">
        <v>29.62</v>
      </c>
      <c r="D94">
        <v>-10.16</v>
      </c>
      <c r="E94">
        <v>-15.58</v>
      </c>
      <c r="F94">
        <v>46.81</v>
      </c>
      <c r="G94">
        <v>27.6</v>
      </c>
      <c r="H94">
        <v>-29.73</v>
      </c>
      <c r="I94">
        <v>-4.41</v>
      </c>
      <c r="J94">
        <v>32.93</v>
      </c>
      <c r="K94">
        <v>-49.18</v>
      </c>
      <c r="L94">
        <v>151.03</v>
      </c>
      <c r="M94">
        <v>71.680000000000007</v>
      </c>
      <c r="N94">
        <v>-62.02</v>
      </c>
      <c r="O94">
        <v>-33.67</v>
      </c>
      <c r="P94">
        <v>140.47999999999999</v>
      </c>
      <c r="Q94">
        <v>-15.61</v>
      </c>
      <c r="R94" t="s">
        <v>67</v>
      </c>
      <c r="S94" t="s">
        <v>67</v>
      </c>
    </row>
    <row r="95" spans="1:19" x14ac:dyDescent="0.25">
      <c r="A95" s="5" t="s">
        <v>207</v>
      </c>
      <c r="B95" s="5" t="s">
        <v>208</v>
      </c>
      <c r="C95">
        <v>1.29</v>
      </c>
      <c r="D95">
        <v>7.02</v>
      </c>
      <c r="E95">
        <v>19.61</v>
      </c>
      <c r="F95">
        <v>14.89</v>
      </c>
      <c r="G95">
        <v>-2.1800000000000002</v>
      </c>
      <c r="H95">
        <v>-0.4</v>
      </c>
      <c r="I95">
        <v>-6.89</v>
      </c>
      <c r="J95">
        <v>44.93</v>
      </c>
      <c r="K95">
        <v>57.84</v>
      </c>
      <c r="L95">
        <v>53.56</v>
      </c>
      <c r="M95">
        <v>-8</v>
      </c>
      <c r="N95">
        <v>14.93</v>
      </c>
      <c r="O95">
        <v>30.4</v>
      </c>
      <c r="P95" t="s">
        <v>67</v>
      </c>
      <c r="Q95" t="s">
        <v>67</v>
      </c>
      <c r="R95" t="s">
        <v>67</v>
      </c>
      <c r="S95" t="s">
        <v>67</v>
      </c>
    </row>
    <row r="96" spans="1:19" x14ac:dyDescent="0.25">
      <c r="A96" s="5" t="s">
        <v>209</v>
      </c>
      <c r="B96" s="5" t="s">
        <v>210</v>
      </c>
      <c r="C96">
        <v>15.66</v>
      </c>
      <c r="D96">
        <v>3.79</v>
      </c>
      <c r="E96">
        <v>4.9400000000000004</v>
      </c>
      <c r="F96">
        <v>14.64</v>
      </c>
      <c r="G96">
        <v>-4.5599999999999996</v>
      </c>
      <c r="H96">
        <v>20.13</v>
      </c>
      <c r="I96">
        <v>40.409999999999997</v>
      </c>
      <c r="J96">
        <v>28.89</v>
      </c>
      <c r="K96">
        <v>15.57</v>
      </c>
      <c r="L96">
        <v>53.5</v>
      </c>
      <c r="M96">
        <v>20.170000000000002</v>
      </c>
      <c r="N96" t="s">
        <v>67</v>
      </c>
      <c r="O96" t="s">
        <v>67</v>
      </c>
      <c r="P96" t="s">
        <v>67</v>
      </c>
      <c r="Q96" t="s">
        <v>67</v>
      </c>
      <c r="R96" t="s">
        <v>67</v>
      </c>
      <c r="S96" t="s">
        <v>67</v>
      </c>
    </row>
    <row r="97" spans="1:20" x14ac:dyDescent="0.25">
      <c r="A97" s="5" t="s">
        <v>211</v>
      </c>
      <c r="B97" s="5" t="s">
        <v>212</v>
      </c>
      <c r="C97">
        <v>17.89</v>
      </c>
      <c r="D97">
        <v>22.1</v>
      </c>
      <c r="E97">
        <v>16.91</v>
      </c>
      <c r="F97">
        <v>15.1</v>
      </c>
      <c r="G97">
        <v>24.47</v>
      </c>
      <c r="H97">
        <v>20.149999999999999</v>
      </c>
      <c r="I97" t="s">
        <v>67</v>
      </c>
      <c r="J97" t="s">
        <v>67</v>
      </c>
      <c r="K97" t="s">
        <v>67</v>
      </c>
      <c r="L97" t="s">
        <v>67</v>
      </c>
      <c r="M97" t="s">
        <v>67</v>
      </c>
      <c r="N97" t="s">
        <v>67</v>
      </c>
      <c r="O97" t="s">
        <v>67</v>
      </c>
      <c r="P97" t="s">
        <v>67</v>
      </c>
      <c r="Q97" t="s">
        <v>67</v>
      </c>
      <c r="R97" t="s">
        <v>67</v>
      </c>
      <c r="S97" t="s">
        <v>67</v>
      </c>
    </row>
    <row r="98" spans="1:20" x14ac:dyDescent="0.25">
      <c r="A98" s="5" t="s">
        <v>213</v>
      </c>
      <c r="B98" s="5" t="s">
        <v>214</v>
      </c>
      <c r="C98">
        <v>2148</v>
      </c>
      <c r="D98">
        <v>2382</v>
      </c>
      <c r="E98">
        <v>1499</v>
      </c>
      <c r="F98">
        <v>3725</v>
      </c>
      <c r="G98">
        <v>1079</v>
      </c>
      <c r="H98">
        <v>1507</v>
      </c>
      <c r="I98">
        <v>1337</v>
      </c>
      <c r="J98">
        <v>2142</v>
      </c>
      <c r="K98">
        <v>1300</v>
      </c>
      <c r="L98">
        <v>1477</v>
      </c>
      <c r="M98">
        <v>1567</v>
      </c>
      <c r="N98">
        <v>1123</v>
      </c>
      <c r="O98">
        <v>1175</v>
      </c>
      <c r="P98">
        <v>1252</v>
      </c>
      <c r="Q98">
        <v>997</v>
      </c>
      <c r="R98">
        <v>395</v>
      </c>
      <c r="S98">
        <v>506</v>
      </c>
      <c r="T98">
        <v>744</v>
      </c>
    </row>
  </sheetData>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L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8" customWidth="1"/>
  </cols>
  <sheetData>
    <row r="1" spans="1:12" ht="18.75" customHeight="1" x14ac:dyDescent="0.3">
      <c r="A1" s="1" t="s">
        <v>2530</v>
      </c>
      <c r="B1" s="2" t="s">
        <v>2531</v>
      </c>
      <c r="C1" s="2"/>
      <c r="D1" s="2"/>
      <c r="E1" s="2"/>
      <c r="F1" s="2" t="str">
        <f>HYPERLINK("dax-30_Stock_Data_EUR.xlsx#INDEX!A1", "Back to INDEX")</f>
        <v>Back to INDEX</v>
      </c>
      <c r="G1" s="2"/>
      <c r="H1" s="2"/>
      <c r="I1" s="2"/>
      <c r="J1" s="2"/>
      <c r="K1" s="2"/>
      <c r="L1" s="2"/>
    </row>
    <row r="2" spans="1:12" x14ac:dyDescent="0.25">
      <c r="A2" s="3"/>
      <c r="B2" s="4"/>
      <c r="C2" s="4"/>
      <c r="D2" s="4"/>
      <c r="E2" s="4"/>
      <c r="F2" s="4"/>
      <c r="G2" s="4"/>
      <c r="H2" s="4"/>
      <c r="I2" s="4"/>
      <c r="J2" s="4"/>
      <c r="K2" s="4"/>
      <c r="L2" s="4"/>
    </row>
    <row r="3" spans="1:12" x14ac:dyDescent="0.25">
      <c r="A3" s="5" t="s">
        <v>3</v>
      </c>
      <c r="C3" s="5" t="s">
        <v>4</v>
      </c>
      <c r="D3" s="5"/>
      <c r="G3" s="5" t="s">
        <v>5</v>
      </c>
      <c r="H3" s="5"/>
      <c r="J3" s="5" t="s">
        <v>6</v>
      </c>
      <c r="K3" s="5"/>
    </row>
    <row r="4" spans="1:12" x14ac:dyDescent="0.25">
      <c r="A4" s="5" t="s">
        <v>7</v>
      </c>
      <c r="B4" t="s">
        <v>2532</v>
      </c>
      <c r="C4" s="5" t="s">
        <v>9</v>
      </c>
      <c r="D4" s="5"/>
      <c r="E4" t="s">
        <v>2533</v>
      </c>
      <c r="G4" t="s">
        <v>2534</v>
      </c>
      <c r="H4" t="s">
        <v>12</v>
      </c>
      <c r="J4" t="s">
        <v>225</v>
      </c>
      <c r="L4" t="s">
        <v>2535</v>
      </c>
    </row>
    <row r="5" spans="1:12" x14ac:dyDescent="0.25">
      <c r="A5" s="5" t="s">
        <v>15</v>
      </c>
      <c r="B5" t="s">
        <v>2536</v>
      </c>
      <c r="C5" s="5" t="s">
        <v>17</v>
      </c>
      <c r="D5" s="5"/>
      <c r="E5" t="s">
        <v>2537</v>
      </c>
      <c r="G5" t="s">
        <v>453</v>
      </c>
      <c r="H5" t="s">
        <v>20</v>
      </c>
      <c r="J5" t="s">
        <v>2538</v>
      </c>
      <c r="L5" t="s">
        <v>2539</v>
      </c>
    </row>
    <row r="6" spans="1:12" x14ac:dyDescent="0.25">
      <c r="A6" s="5" t="s">
        <v>23</v>
      </c>
      <c r="B6" t="s">
        <v>2540</v>
      </c>
      <c r="C6" s="5" t="s">
        <v>25</v>
      </c>
      <c r="D6" s="5"/>
      <c r="E6" t="s">
        <v>2541</v>
      </c>
      <c r="G6" t="s">
        <v>407</v>
      </c>
      <c r="H6" t="s">
        <v>274</v>
      </c>
      <c r="J6" t="s">
        <v>697</v>
      </c>
      <c r="L6" t="s">
        <v>2542</v>
      </c>
    </row>
    <row r="7" spans="1:12" x14ac:dyDescent="0.25">
      <c r="A7" s="5" t="s">
        <v>29</v>
      </c>
      <c r="B7" t="s">
        <v>277</v>
      </c>
      <c r="C7" s="5" t="s">
        <v>31</v>
      </c>
      <c r="D7" s="5"/>
      <c r="E7" t="s">
        <v>2543</v>
      </c>
      <c r="G7" t="s">
        <v>944</v>
      </c>
      <c r="H7" t="s">
        <v>34</v>
      </c>
      <c r="J7" t="s">
        <v>2544</v>
      </c>
      <c r="L7" t="s">
        <v>441</v>
      </c>
    </row>
    <row r="8" spans="1:12" x14ac:dyDescent="0.25">
      <c r="A8" s="5" t="s">
        <v>35</v>
      </c>
      <c r="B8" t="s">
        <v>36</v>
      </c>
      <c r="C8" s="5" t="s">
        <v>37</v>
      </c>
      <c r="D8" s="5"/>
      <c r="E8" t="s">
        <v>2545</v>
      </c>
      <c r="G8" t="s">
        <v>239</v>
      </c>
      <c r="H8" t="s">
        <v>40</v>
      </c>
      <c r="J8" t="s">
        <v>1416</v>
      </c>
      <c r="L8" t="s">
        <v>509</v>
      </c>
    </row>
    <row r="9" spans="1:12" x14ac:dyDescent="0.25">
      <c r="A9" s="5" t="s">
        <v>41</v>
      </c>
      <c r="B9" t="s">
        <v>42</v>
      </c>
      <c r="C9" s="5" t="s">
        <v>43</v>
      </c>
      <c r="D9" s="5"/>
      <c r="E9" t="s">
        <v>2546</v>
      </c>
      <c r="J9" t="s">
        <v>2547</v>
      </c>
      <c r="L9" t="s">
        <v>289</v>
      </c>
    </row>
    <row r="10" spans="1:12" x14ac:dyDescent="0.25">
      <c r="A10" s="5" t="s">
        <v>45</v>
      </c>
      <c r="B10" t="s">
        <v>322</v>
      </c>
      <c r="C10" s="5" t="s">
        <v>47</v>
      </c>
      <c r="D10" s="5"/>
      <c r="E10" t="s">
        <v>2548</v>
      </c>
      <c r="J10" t="s">
        <v>2549</v>
      </c>
      <c r="L10" t="s">
        <v>244</v>
      </c>
    </row>
    <row r="11" spans="1:12" x14ac:dyDescent="0.25">
      <c r="A11" s="5" t="s">
        <v>49</v>
      </c>
      <c r="B11" t="s">
        <v>323</v>
      </c>
      <c r="J11" t="s">
        <v>1575</v>
      </c>
      <c r="L11" t="s">
        <v>244</v>
      </c>
    </row>
    <row r="12" spans="1:12" x14ac:dyDescent="0.25">
      <c r="A12" s="5" t="s">
        <v>51</v>
      </c>
      <c r="B12" t="s">
        <v>292</v>
      </c>
      <c r="J12" t="s">
        <v>1892</v>
      </c>
      <c r="L12" t="s">
        <v>244</v>
      </c>
    </row>
    <row r="13" spans="1:12" x14ac:dyDescent="0.25">
      <c r="A13" s="5" t="s">
        <v>53</v>
      </c>
      <c r="B13" t="s">
        <v>2550</v>
      </c>
    </row>
    <row r="14" spans="1:12" x14ac:dyDescent="0.25">
      <c r="A14" s="5" t="s">
        <v>55</v>
      </c>
      <c r="B14" t="s">
        <v>2551</v>
      </c>
    </row>
    <row r="15" spans="1:12" x14ac:dyDescent="0.25">
      <c r="A15" s="5" t="s">
        <v>57</v>
      </c>
      <c r="B15" t="s">
        <v>2552</v>
      </c>
    </row>
    <row r="16" spans="1:12" x14ac:dyDescent="0.25">
      <c r="A16" s="5" t="s">
        <v>59</v>
      </c>
      <c r="B16" t="s">
        <v>2553</v>
      </c>
    </row>
    <row r="17" spans="1:12" x14ac:dyDescent="0.25">
      <c r="A17" s="5" t="s">
        <v>61</v>
      </c>
      <c r="B17" t="s">
        <v>2554</v>
      </c>
    </row>
    <row r="18" spans="1:12" x14ac:dyDescent="0.25">
      <c r="A18" s="3"/>
      <c r="B18" s="4"/>
      <c r="C18" s="4"/>
      <c r="D18" s="4"/>
      <c r="E18" s="4"/>
      <c r="F18" s="4"/>
      <c r="G18" s="4"/>
      <c r="H18" s="4"/>
      <c r="I18" s="4"/>
      <c r="J18" s="4"/>
      <c r="K18" s="4"/>
      <c r="L18" s="4"/>
    </row>
    <row r="19" spans="1:12" x14ac:dyDescent="0.25">
      <c r="A19" s="5" t="s">
        <v>63</v>
      </c>
      <c r="B19" s="5" t="s">
        <v>64</v>
      </c>
      <c r="C19" s="5">
        <v>2019</v>
      </c>
      <c r="D19" s="5">
        <v>2018</v>
      </c>
      <c r="E19" s="5">
        <v>2017</v>
      </c>
      <c r="F19" s="5">
        <v>2016</v>
      </c>
      <c r="G19" s="5">
        <v>2015</v>
      </c>
      <c r="H19" s="5">
        <v>2014</v>
      </c>
      <c r="I19" s="5">
        <v>2013</v>
      </c>
      <c r="J19" s="5">
        <v>2012</v>
      </c>
      <c r="K19" s="5">
        <v>2011</v>
      </c>
      <c r="L19" s="5"/>
    </row>
    <row r="20" spans="1:12" x14ac:dyDescent="0.25">
      <c r="A20" s="5" t="s">
        <v>65</v>
      </c>
      <c r="B20" s="5" t="s">
        <v>66</v>
      </c>
      <c r="C20">
        <v>1005</v>
      </c>
      <c r="D20">
        <v>796.4</v>
      </c>
      <c r="E20">
        <v>862.5</v>
      </c>
      <c r="F20">
        <v>922.3</v>
      </c>
      <c r="G20">
        <v>766.8</v>
      </c>
      <c r="H20">
        <v>629.4</v>
      </c>
      <c r="I20">
        <v>566</v>
      </c>
      <c r="J20">
        <v>535.5</v>
      </c>
      <c r="K20">
        <v>499</v>
      </c>
    </row>
    <row r="21" spans="1:12" x14ac:dyDescent="0.25">
      <c r="A21" s="5" t="s">
        <v>299</v>
      </c>
      <c r="B21" s="5" t="s">
        <v>300</v>
      </c>
      <c r="C21">
        <v>432.9</v>
      </c>
      <c r="D21">
        <v>416.1</v>
      </c>
      <c r="E21">
        <v>395.7</v>
      </c>
      <c r="F21">
        <v>378.6</v>
      </c>
      <c r="G21">
        <v>331.8</v>
      </c>
      <c r="H21">
        <v>289.39999999999998</v>
      </c>
      <c r="I21">
        <v>262.60000000000002</v>
      </c>
      <c r="J21">
        <v>247.5</v>
      </c>
      <c r="K21">
        <v>243.7</v>
      </c>
    </row>
    <row r="22" spans="1:12" x14ac:dyDescent="0.25">
      <c r="A22" s="5" t="s">
        <v>68</v>
      </c>
      <c r="B22" s="5" t="s">
        <v>69</v>
      </c>
      <c r="C22">
        <v>1294</v>
      </c>
      <c r="D22">
        <v>1178</v>
      </c>
      <c r="E22">
        <v>1399</v>
      </c>
      <c r="F22">
        <v>936.8</v>
      </c>
      <c r="G22">
        <v>552.1</v>
      </c>
      <c r="H22">
        <v>381.7</v>
      </c>
      <c r="I22">
        <v>285.5</v>
      </c>
      <c r="J22">
        <v>310.10000000000002</v>
      </c>
      <c r="K22">
        <v>183.7</v>
      </c>
    </row>
    <row r="23" spans="1:12" x14ac:dyDescent="0.25">
      <c r="A23" s="5" t="s">
        <v>70</v>
      </c>
      <c r="B23" s="5" t="s">
        <v>71</v>
      </c>
      <c r="C23">
        <v>-242.7</v>
      </c>
      <c r="D23">
        <v>-81.900000000000006</v>
      </c>
      <c r="E23">
        <v>-278.60000000000002</v>
      </c>
      <c r="F23">
        <v>-157.19999999999999</v>
      </c>
      <c r="G23">
        <v>-252.4</v>
      </c>
      <c r="H23">
        <v>-162.19999999999999</v>
      </c>
      <c r="I23">
        <v>-126.9</v>
      </c>
      <c r="J23">
        <v>-195.6</v>
      </c>
      <c r="K23">
        <v>-174.5</v>
      </c>
    </row>
    <row r="24" spans="1:12" x14ac:dyDescent="0.25">
      <c r="A24" s="5" t="s">
        <v>72</v>
      </c>
      <c r="B24" s="5" t="s">
        <v>73</v>
      </c>
      <c r="C24">
        <v>1051</v>
      </c>
      <c r="D24">
        <v>1096</v>
      </c>
      <c r="E24">
        <v>1120</v>
      </c>
      <c r="F24">
        <v>779.6</v>
      </c>
      <c r="G24">
        <v>299.7</v>
      </c>
      <c r="H24">
        <v>219.5</v>
      </c>
      <c r="I24">
        <v>158.6</v>
      </c>
      <c r="J24">
        <v>114.5</v>
      </c>
      <c r="K24">
        <v>9.1999999999999993</v>
      </c>
    </row>
    <row r="25" spans="1:12" x14ac:dyDescent="0.25">
      <c r="A25" s="5" t="s">
        <v>74</v>
      </c>
      <c r="B25" s="5" t="s">
        <v>75</v>
      </c>
      <c r="C25">
        <v>230.2</v>
      </c>
      <c r="D25">
        <v>249.3</v>
      </c>
      <c r="E25">
        <v>275.5</v>
      </c>
      <c r="F25">
        <v>200.4</v>
      </c>
      <c r="G25">
        <v>82</v>
      </c>
      <c r="H25">
        <v>62.7</v>
      </c>
      <c r="I25">
        <v>21.7</v>
      </c>
      <c r="J25">
        <v>2.4</v>
      </c>
      <c r="K25">
        <v>24.3</v>
      </c>
    </row>
    <row r="26" spans="1:12" x14ac:dyDescent="0.25">
      <c r="A26" s="5" t="s">
        <v>76</v>
      </c>
      <c r="B26" s="5" t="s">
        <v>77</v>
      </c>
      <c r="C26">
        <v>821.1</v>
      </c>
      <c r="D26">
        <v>847.1</v>
      </c>
      <c r="E26">
        <v>844.8</v>
      </c>
      <c r="F26">
        <v>579.20000000000005</v>
      </c>
      <c r="G26">
        <v>217.7</v>
      </c>
      <c r="H26">
        <v>156.80000000000001</v>
      </c>
      <c r="I26">
        <v>136.9</v>
      </c>
      <c r="J26">
        <v>112.1</v>
      </c>
      <c r="K26">
        <v>-15.1</v>
      </c>
    </row>
    <row r="27" spans="1:12" x14ac:dyDescent="0.25">
      <c r="A27" s="5" t="s">
        <v>78</v>
      </c>
      <c r="B27" s="5" t="s">
        <v>79</v>
      </c>
      <c r="C27">
        <v>-3.9</v>
      </c>
      <c r="D27">
        <v>-4.0999999999999996</v>
      </c>
      <c r="E27">
        <v>-3.5</v>
      </c>
      <c r="F27">
        <v>-1.1000000000000001</v>
      </c>
      <c r="G27">
        <v>0.1</v>
      </c>
      <c r="H27">
        <v>-1</v>
      </c>
      <c r="I27">
        <v>-1.7</v>
      </c>
      <c r="J27">
        <v>-17.7</v>
      </c>
      <c r="K27">
        <v>3.6</v>
      </c>
    </row>
    <row r="28" spans="1:12" x14ac:dyDescent="0.25">
      <c r="A28" s="5" t="s">
        <v>80</v>
      </c>
      <c r="B28" s="5" t="s">
        <v>81</v>
      </c>
      <c r="C28">
        <v>817.2</v>
      </c>
      <c r="D28">
        <v>843</v>
      </c>
      <c r="E28">
        <v>841.3</v>
      </c>
      <c r="F28">
        <v>578.1</v>
      </c>
      <c r="G28">
        <v>217.8</v>
      </c>
      <c r="H28">
        <v>155.80000000000001</v>
      </c>
      <c r="I28">
        <v>135.19999999999999</v>
      </c>
      <c r="J28">
        <v>94.4</v>
      </c>
      <c r="K28">
        <v>-11.5</v>
      </c>
    </row>
    <row r="29" spans="1:12" x14ac:dyDescent="0.25">
      <c r="A29" s="5" t="s">
        <v>82</v>
      </c>
      <c r="B29" s="5" t="s">
        <v>83</v>
      </c>
      <c r="C29">
        <v>540.79999999999995</v>
      </c>
      <c r="D29">
        <v>289</v>
      </c>
      <c r="E29">
        <v>349.1</v>
      </c>
      <c r="F29">
        <v>214.4</v>
      </c>
      <c r="G29">
        <v>290</v>
      </c>
      <c r="H29">
        <v>165.8</v>
      </c>
      <c r="I29">
        <v>160.9</v>
      </c>
      <c r="J29">
        <v>186.6</v>
      </c>
      <c r="K29">
        <v>145.80000000000001</v>
      </c>
    </row>
    <row r="30" spans="1:12" x14ac:dyDescent="0.25">
      <c r="A30" s="5" t="s">
        <v>84</v>
      </c>
      <c r="B30" s="5" t="s">
        <v>85</v>
      </c>
      <c r="C30">
        <v>12379</v>
      </c>
      <c r="D30">
        <v>10905</v>
      </c>
      <c r="E30">
        <v>9664</v>
      </c>
      <c r="F30">
        <v>8222</v>
      </c>
      <c r="G30">
        <v>6905</v>
      </c>
      <c r="H30">
        <v>6145</v>
      </c>
      <c r="I30">
        <v>5262</v>
      </c>
      <c r="J30">
        <v>5051</v>
      </c>
      <c r="K30">
        <v>4843</v>
      </c>
    </row>
    <row r="31" spans="1:12" x14ac:dyDescent="0.25">
      <c r="A31" s="5" t="s">
        <v>86</v>
      </c>
      <c r="B31" s="5" t="s">
        <v>87</v>
      </c>
      <c r="C31">
        <v>12920</v>
      </c>
      <c r="D31">
        <v>11194</v>
      </c>
      <c r="E31">
        <v>10013</v>
      </c>
      <c r="F31">
        <v>8436</v>
      </c>
      <c r="G31">
        <v>7195</v>
      </c>
      <c r="H31">
        <v>6311</v>
      </c>
      <c r="I31">
        <v>5423</v>
      </c>
      <c r="J31">
        <v>5238</v>
      </c>
      <c r="K31">
        <v>4988</v>
      </c>
    </row>
    <row r="32" spans="1:12" x14ac:dyDescent="0.25">
      <c r="A32" s="5" t="s">
        <v>88</v>
      </c>
      <c r="B32" s="5" t="s">
        <v>89</v>
      </c>
      <c r="C32">
        <v>474.9</v>
      </c>
      <c r="D32">
        <v>914.7</v>
      </c>
      <c r="E32">
        <v>920.4</v>
      </c>
      <c r="F32">
        <v>906.6</v>
      </c>
      <c r="G32">
        <v>790.8</v>
      </c>
      <c r="H32">
        <v>660.7</v>
      </c>
      <c r="I32">
        <v>306.39999999999998</v>
      </c>
      <c r="J32">
        <v>569.20000000000005</v>
      </c>
      <c r="K32">
        <v>428.3</v>
      </c>
    </row>
    <row r="33" spans="1:11" x14ac:dyDescent="0.25">
      <c r="A33" s="5" t="s">
        <v>90</v>
      </c>
      <c r="B33" s="5" t="s">
        <v>91</v>
      </c>
      <c r="C33">
        <v>6511</v>
      </c>
      <c r="D33">
        <v>5496</v>
      </c>
      <c r="E33">
        <v>4980</v>
      </c>
      <c r="F33">
        <v>4093</v>
      </c>
      <c r="G33">
        <v>3419</v>
      </c>
      <c r="H33">
        <v>3159</v>
      </c>
      <c r="I33">
        <v>2841</v>
      </c>
      <c r="J33">
        <v>2583</v>
      </c>
      <c r="K33">
        <v>2414</v>
      </c>
    </row>
    <row r="34" spans="1:11" x14ac:dyDescent="0.25">
      <c r="A34" s="5" t="s">
        <v>92</v>
      </c>
      <c r="B34" s="5" t="s">
        <v>93</v>
      </c>
      <c r="C34">
        <v>6986</v>
      </c>
      <c r="D34">
        <v>6410</v>
      </c>
      <c r="E34">
        <v>5901</v>
      </c>
      <c r="F34">
        <v>4999</v>
      </c>
      <c r="G34">
        <v>4210</v>
      </c>
      <c r="H34">
        <v>3820</v>
      </c>
      <c r="I34">
        <v>3147</v>
      </c>
      <c r="J34">
        <v>3152</v>
      </c>
      <c r="K34">
        <v>2843</v>
      </c>
    </row>
    <row r="35" spans="1:11" x14ac:dyDescent="0.25">
      <c r="A35" s="5" t="s">
        <v>78</v>
      </c>
      <c r="B35" s="5" t="s">
        <v>79</v>
      </c>
      <c r="C35">
        <v>24</v>
      </c>
      <c r="D35">
        <v>26.3</v>
      </c>
      <c r="E35">
        <v>25</v>
      </c>
      <c r="F35">
        <v>22.2</v>
      </c>
      <c r="G35">
        <v>17.2</v>
      </c>
      <c r="H35">
        <v>14.3</v>
      </c>
      <c r="I35">
        <v>27.3</v>
      </c>
      <c r="J35">
        <v>24.9</v>
      </c>
      <c r="K35">
        <v>375.1</v>
      </c>
    </row>
    <row r="36" spans="1:11" x14ac:dyDescent="0.25">
      <c r="A36" s="5" t="s">
        <v>94</v>
      </c>
      <c r="B36" s="5" t="s">
        <v>95</v>
      </c>
      <c r="C36">
        <v>5910</v>
      </c>
      <c r="D36">
        <v>4758</v>
      </c>
      <c r="E36">
        <v>4087</v>
      </c>
      <c r="F36">
        <v>3415</v>
      </c>
      <c r="G36">
        <v>2968</v>
      </c>
      <c r="H36">
        <v>2477</v>
      </c>
      <c r="I36">
        <v>2249</v>
      </c>
      <c r="J36">
        <v>2061</v>
      </c>
      <c r="K36">
        <v>1771</v>
      </c>
    </row>
    <row r="37" spans="1:11" x14ac:dyDescent="0.25">
      <c r="A37" s="5" t="s">
        <v>96</v>
      </c>
      <c r="B37" s="5" t="s">
        <v>97</v>
      </c>
      <c r="C37">
        <v>12920</v>
      </c>
      <c r="D37">
        <v>11194</v>
      </c>
      <c r="E37">
        <v>10013</v>
      </c>
      <c r="F37">
        <v>8436</v>
      </c>
      <c r="G37">
        <v>7195</v>
      </c>
      <c r="H37">
        <v>6311</v>
      </c>
      <c r="I37">
        <v>5423</v>
      </c>
      <c r="J37">
        <v>5238</v>
      </c>
      <c r="K37">
        <v>4988</v>
      </c>
    </row>
    <row r="38" spans="1:11" x14ac:dyDescent="0.25">
      <c r="A38" s="5" t="s">
        <v>98</v>
      </c>
      <c r="B38" s="5" t="s">
        <v>99</v>
      </c>
      <c r="C38">
        <v>69.010000000000005</v>
      </c>
      <c r="D38">
        <v>63.19</v>
      </c>
      <c r="E38">
        <v>63.19</v>
      </c>
      <c r="F38">
        <v>63.19</v>
      </c>
      <c r="G38">
        <v>62.77</v>
      </c>
      <c r="H38">
        <v>57.06</v>
      </c>
      <c r="I38">
        <v>52.96</v>
      </c>
      <c r="J38">
        <v>52.96</v>
      </c>
      <c r="K38" t="s">
        <v>67</v>
      </c>
    </row>
    <row r="39" spans="1:11" x14ac:dyDescent="0.25">
      <c r="A39" s="5" t="s">
        <v>100</v>
      </c>
      <c r="B39" s="5" t="s">
        <v>101</v>
      </c>
      <c r="C39">
        <v>69.010000000000005</v>
      </c>
      <c r="D39">
        <v>63.19</v>
      </c>
      <c r="E39">
        <v>63.19</v>
      </c>
      <c r="F39">
        <v>63.19</v>
      </c>
      <c r="G39">
        <v>62.77</v>
      </c>
      <c r="H39">
        <v>57.06</v>
      </c>
      <c r="I39">
        <v>52.96</v>
      </c>
      <c r="J39">
        <v>53</v>
      </c>
      <c r="K39" t="s">
        <v>67</v>
      </c>
    </row>
    <row r="40" spans="1:11" x14ac:dyDescent="0.25">
      <c r="A40" s="5" t="s">
        <v>102</v>
      </c>
      <c r="B40" s="5" t="s">
        <v>103</v>
      </c>
      <c r="C40">
        <v>15.23</v>
      </c>
      <c r="D40">
        <v>17.350000000000001</v>
      </c>
      <c r="E40">
        <v>17.73</v>
      </c>
      <c r="F40">
        <v>12.34</v>
      </c>
      <c r="G40">
        <v>4.7699999999999996</v>
      </c>
      <c r="H40">
        <v>3.85</v>
      </c>
      <c r="I40">
        <v>2.99</v>
      </c>
      <c r="J40">
        <v>2.16</v>
      </c>
      <c r="K40" t="s">
        <v>67</v>
      </c>
    </row>
    <row r="41" spans="1:11" x14ac:dyDescent="0.25">
      <c r="A41" s="5" t="s">
        <v>104</v>
      </c>
      <c r="B41" s="5" t="s">
        <v>105</v>
      </c>
      <c r="C41">
        <v>12.61</v>
      </c>
      <c r="D41">
        <v>13.34</v>
      </c>
      <c r="E41">
        <v>13.31</v>
      </c>
      <c r="F41">
        <v>9.17</v>
      </c>
      <c r="G41">
        <v>3.74</v>
      </c>
      <c r="H41">
        <v>2.89</v>
      </c>
      <c r="I41">
        <v>2.5</v>
      </c>
      <c r="J41">
        <v>5.9</v>
      </c>
      <c r="K41">
        <v>-0.8</v>
      </c>
    </row>
    <row r="42" spans="1:11" x14ac:dyDescent="0.25">
      <c r="A42" s="5" t="s">
        <v>106</v>
      </c>
      <c r="B42" s="5" t="s">
        <v>107</v>
      </c>
      <c r="C42">
        <v>12.52</v>
      </c>
      <c r="D42">
        <v>11.47</v>
      </c>
      <c r="E42">
        <v>13.31</v>
      </c>
      <c r="F42">
        <v>8.2799999999999994</v>
      </c>
      <c r="G42">
        <v>3.74</v>
      </c>
      <c r="H42">
        <v>2.89</v>
      </c>
      <c r="I42">
        <v>2.5</v>
      </c>
      <c r="J42">
        <v>5.9</v>
      </c>
      <c r="K42">
        <v>-0.8</v>
      </c>
    </row>
    <row r="43" spans="1:11" x14ac:dyDescent="0.25">
      <c r="A43" s="5" t="s">
        <v>108</v>
      </c>
      <c r="B43" s="5" t="s">
        <v>109</v>
      </c>
      <c r="C43">
        <v>3.6</v>
      </c>
      <c r="D43">
        <v>3.53</v>
      </c>
      <c r="E43">
        <v>3.04</v>
      </c>
      <c r="F43">
        <v>2.76</v>
      </c>
      <c r="G43">
        <v>2.2599999999999998</v>
      </c>
      <c r="H43">
        <v>1.96</v>
      </c>
      <c r="I43">
        <v>1.73</v>
      </c>
      <c r="J43">
        <v>0.41</v>
      </c>
      <c r="K43" t="s">
        <v>67</v>
      </c>
    </row>
    <row r="44" spans="1:11" x14ac:dyDescent="0.25">
      <c r="A44" s="5" t="s">
        <v>110</v>
      </c>
      <c r="B44" s="5" t="s">
        <v>111</v>
      </c>
      <c r="C44">
        <v>248.4</v>
      </c>
      <c r="D44">
        <v>223.1</v>
      </c>
      <c r="E44">
        <v>192.1</v>
      </c>
      <c r="F44">
        <v>174.4</v>
      </c>
      <c r="G44">
        <v>141.9</v>
      </c>
      <c r="H44">
        <v>111.8</v>
      </c>
      <c r="I44">
        <v>91.6</v>
      </c>
      <c r="J44">
        <v>21.7</v>
      </c>
      <c r="K44" t="s">
        <v>67</v>
      </c>
    </row>
    <row r="45" spans="1:11" x14ac:dyDescent="0.25">
      <c r="A45" s="5" t="s">
        <v>124</v>
      </c>
      <c r="B45" s="5" t="s">
        <v>125</v>
      </c>
      <c r="C45">
        <v>14.56</v>
      </c>
      <c r="D45">
        <v>12.6</v>
      </c>
      <c r="E45">
        <v>13.65</v>
      </c>
      <c r="F45">
        <v>14.6</v>
      </c>
      <c r="G45">
        <v>12.22</v>
      </c>
      <c r="H45">
        <v>11.03</v>
      </c>
      <c r="I45">
        <v>10.69</v>
      </c>
      <c r="J45">
        <v>10.11</v>
      </c>
      <c r="K45" t="s">
        <v>67</v>
      </c>
    </row>
    <row r="46" spans="1:11" x14ac:dyDescent="0.25">
      <c r="A46" s="5" t="s">
        <v>112</v>
      </c>
      <c r="B46" s="5" t="s">
        <v>113</v>
      </c>
      <c r="C46">
        <v>85.99</v>
      </c>
      <c r="D46">
        <v>75.709999999999994</v>
      </c>
      <c r="E46">
        <v>65.08</v>
      </c>
      <c r="F46">
        <v>54.39</v>
      </c>
      <c r="G46">
        <v>47.55</v>
      </c>
      <c r="H46">
        <v>43.66</v>
      </c>
      <c r="I46">
        <v>42.98</v>
      </c>
      <c r="J46">
        <v>39.380000000000003</v>
      </c>
      <c r="K46" t="s">
        <v>67</v>
      </c>
    </row>
    <row r="47" spans="1:11" x14ac:dyDescent="0.25">
      <c r="A47" s="5" t="s">
        <v>114</v>
      </c>
      <c r="B47" s="5" t="s">
        <v>115</v>
      </c>
      <c r="C47">
        <v>4.6100000000000003</v>
      </c>
      <c r="D47">
        <v>4.57</v>
      </c>
      <c r="E47">
        <v>4.2699999999999996</v>
      </c>
      <c r="F47">
        <v>3.28</v>
      </c>
      <c r="G47">
        <v>2.66</v>
      </c>
      <c r="H47">
        <v>2.57</v>
      </c>
      <c r="I47">
        <v>1.93</v>
      </c>
      <c r="J47">
        <v>1.96</v>
      </c>
      <c r="K47" t="s">
        <v>67</v>
      </c>
    </row>
    <row r="48" spans="1:11" x14ac:dyDescent="0.25">
      <c r="A48" s="5" t="s">
        <v>116</v>
      </c>
      <c r="B48" s="5" t="s">
        <v>117</v>
      </c>
      <c r="C48">
        <v>187.22</v>
      </c>
      <c r="D48">
        <v>177.16</v>
      </c>
      <c r="E48">
        <v>158.46</v>
      </c>
      <c r="F48">
        <v>133.5</v>
      </c>
      <c r="G48">
        <v>114.63</v>
      </c>
      <c r="H48">
        <v>110.6</v>
      </c>
      <c r="I48">
        <v>102.39</v>
      </c>
      <c r="J48">
        <v>98.9</v>
      </c>
      <c r="K48" t="s">
        <v>67</v>
      </c>
    </row>
    <row r="49" spans="1:11" x14ac:dyDescent="0.25">
      <c r="A49" s="5" t="s">
        <v>118</v>
      </c>
      <c r="B49" s="5" t="s">
        <v>119</v>
      </c>
      <c r="C49">
        <v>1444</v>
      </c>
      <c r="D49">
        <v>1380</v>
      </c>
      <c r="E49">
        <v>1311</v>
      </c>
      <c r="F49">
        <v>990</v>
      </c>
      <c r="G49">
        <v>970</v>
      </c>
      <c r="H49">
        <v>1040</v>
      </c>
      <c r="I49">
        <v>915</v>
      </c>
      <c r="J49">
        <v>901</v>
      </c>
      <c r="K49" t="s">
        <v>67</v>
      </c>
    </row>
    <row r="50" spans="1:11" x14ac:dyDescent="0.25">
      <c r="A50" s="5" t="s">
        <v>120</v>
      </c>
      <c r="B50" s="5" t="s">
        <v>121</v>
      </c>
      <c r="C50">
        <v>30.1</v>
      </c>
      <c r="D50">
        <v>24.8</v>
      </c>
      <c r="E50">
        <v>22.2</v>
      </c>
      <c r="F50">
        <v>21.6</v>
      </c>
      <c r="G50">
        <v>22.7</v>
      </c>
      <c r="H50">
        <v>21.6</v>
      </c>
      <c r="I50">
        <v>25.2</v>
      </c>
      <c r="J50">
        <v>17</v>
      </c>
      <c r="K50">
        <v>18.8</v>
      </c>
    </row>
    <row r="51" spans="1:11" x14ac:dyDescent="0.25">
      <c r="A51" s="5" t="s">
        <v>122</v>
      </c>
      <c r="B51" s="5" t="s">
        <v>123</v>
      </c>
      <c r="C51">
        <v>20845</v>
      </c>
      <c r="D51">
        <v>17971</v>
      </c>
      <c r="E51">
        <v>16934</v>
      </c>
      <c r="F51">
        <v>21818</v>
      </c>
      <c r="G51">
        <v>23402</v>
      </c>
      <c r="H51">
        <v>20769</v>
      </c>
      <c r="I51">
        <v>27541</v>
      </c>
      <c r="J51">
        <v>18868</v>
      </c>
      <c r="K51" t="s">
        <v>67</v>
      </c>
    </row>
    <row r="52" spans="1:11" x14ac:dyDescent="0.25">
      <c r="A52" s="5" t="s">
        <v>301</v>
      </c>
      <c r="B52" s="5" t="s">
        <v>302</v>
      </c>
      <c r="C52">
        <v>695776</v>
      </c>
      <c r="D52">
        <v>577101</v>
      </c>
      <c r="E52">
        <v>657895</v>
      </c>
      <c r="F52">
        <v>931616</v>
      </c>
      <c r="G52">
        <v>790515</v>
      </c>
      <c r="H52">
        <v>605192</v>
      </c>
      <c r="I52">
        <v>618579</v>
      </c>
      <c r="J52">
        <v>594340</v>
      </c>
      <c r="K52" t="s">
        <v>67</v>
      </c>
    </row>
    <row r="53" spans="1:11" x14ac:dyDescent="0.25">
      <c r="A53" s="5" t="s">
        <v>126</v>
      </c>
      <c r="B53" s="5" t="s">
        <v>127</v>
      </c>
      <c r="C53">
        <v>299792</v>
      </c>
      <c r="D53">
        <v>301522</v>
      </c>
      <c r="E53">
        <v>301831</v>
      </c>
      <c r="F53">
        <v>382424</v>
      </c>
      <c r="G53">
        <v>342062</v>
      </c>
      <c r="H53">
        <v>278269</v>
      </c>
      <c r="I53">
        <v>286995</v>
      </c>
      <c r="J53">
        <v>274695</v>
      </c>
      <c r="K53" t="s">
        <v>67</v>
      </c>
    </row>
    <row r="54" spans="1:11" x14ac:dyDescent="0.25">
      <c r="A54" s="5" t="s">
        <v>128</v>
      </c>
      <c r="B54" s="5" t="s">
        <v>129</v>
      </c>
      <c r="C54">
        <v>565928</v>
      </c>
      <c r="D54">
        <v>610870</v>
      </c>
      <c r="E54">
        <v>641724</v>
      </c>
      <c r="F54">
        <v>583939</v>
      </c>
      <c r="G54">
        <v>224536</v>
      </c>
      <c r="H54">
        <v>149808</v>
      </c>
      <c r="I54">
        <v>147760</v>
      </c>
      <c r="J54">
        <v>104772</v>
      </c>
      <c r="K54" t="s">
        <v>67</v>
      </c>
    </row>
    <row r="55" spans="1:11" x14ac:dyDescent="0.25">
      <c r="A55" s="5" t="s">
        <v>130</v>
      </c>
      <c r="B55" s="5" t="s">
        <v>131</v>
      </c>
      <c r="C55">
        <v>8.4</v>
      </c>
      <c r="D55">
        <v>6.8</v>
      </c>
      <c r="E55">
        <v>7.2</v>
      </c>
      <c r="F55">
        <v>7.8</v>
      </c>
      <c r="G55">
        <v>20.2</v>
      </c>
      <c r="H55">
        <v>21.4</v>
      </c>
      <c r="I55">
        <v>17.2</v>
      </c>
      <c r="J55" t="s">
        <v>67</v>
      </c>
      <c r="K55" t="s">
        <v>67</v>
      </c>
    </row>
    <row r="56" spans="1:11" x14ac:dyDescent="0.25">
      <c r="A56" s="5" t="s">
        <v>132</v>
      </c>
      <c r="B56" s="5" t="s">
        <v>133</v>
      </c>
      <c r="C56">
        <v>7.25</v>
      </c>
      <c r="D56">
        <v>7.23</v>
      </c>
      <c r="E56">
        <v>6.98</v>
      </c>
      <c r="F56">
        <v>4.92</v>
      </c>
      <c r="G56">
        <v>6.18</v>
      </c>
      <c r="H56">
        <v>5.62</v>
      </c>
      <c r="I56">
        <v>4.0199999999999996</v>
      </c>
      <c r="J56" t="s">
        <v>67</v>
      </c>
      <c r="K56" t="s">
        <v>67</v>
      </c>
    </row>
    <row r="57" spans="1:11" x14ac:dyDescent="0.25">
      <c r="A57" s="5" t="s">
        <v>134</v>
      </c>
      <c r="B57" s="5" t="s">
        <v>135</v>
      </c>
      <c r="C57">
        <v>1.23</v>
      </c>
      <c r="D57">
        <v>1.21</v>
      </c>
      <c r="E57">
        <v>1.47</v>
      </c>
      <c r="F57">
        <v>1.33</v>
      </c>
      <c r="G57">
        <v>1.6</v>
      </c>
      <c r="H57">
        <v>1.43</v>
      </c>
      <c r="I57">
        <v>1.01</v>
      </c>
      <c r="J57" t="s">
        <v>67</v>
      </c>
      <c r="K57" t="s">
        <v>67</v>
      </c>
    </row>
    <row r="58" spans="1:11" x14ac:dyDescent="0.25">
      <c r="A58" s="5" t="s">
        <v>136</v>
      </c>
      <c r="B58" s="5" t="s">
        <v>137</v>
      </c>
      <c r="C58">
        <v>22.89</v>
      </c>
      <c r="D58">
        <v>19.95</v>
      </c>
      <c r="E58">
        <v>22.33</v>
      </c>
      <c r="F58">
        <v>21.92</v>
      </c>
      <c r="G58">
        <v>28.4</v>
      </c>
      <c r="H58">
        <v>24.08</v>
      </c>
      <c r="I58">
        <v>22.26</v>
      </c>
      <c r="J58" t="s">
        <v>67</v>
      </c>
      <c r="K58" t="s">
        <v>67</v>
      </c>
    </row>
    <row r="59" spans="1:11" x14ac:dyDescent="0.25">
      <c r="A59" s="5" t="s">
        <v>138</v>
      </c>
      <c r="B59" s="5" t="s">
        <v>139</v>
      </c>
      <c r="C59">
        <v>3.41</v>
      </c>
      <c r="D59">
        <v>3.87</v>
      </c>
      <c r="E59">
        <v>3.19</v>
      </c>
      <c r="F59">
        <v>3.84</v>
      </c>
      <c r="G59">
        <v>2.99</v>
      </c>
      <c r="H59">
        <v>3.16</v>
      </c>
      <c r="I59">
        <v>4.03</v>
      </c>
      <c r="J59" t="s">
        <v>67</v>
      </c>
      <c r="K59" t="s">
        <v>67</v>
      </c>
    </row>
    <row r="60" spans="1:11" x14ac:dyDescent="0.25">
      <c r="A60" s="5" t="s">
        <v>140</v>
      </c>
      <c r="B60" s="5" t="s">
        <v>141</v>
      </c>
      <c r="C60">
        <v>11.9</v>
      </c>
      <c r="D60">
        <v>14.6</v>
      </c>
      <c r="E60">
        <v>14</v>
      </c>
      <c r="F60">
        <v>12.8</v>
      </c>
      <c r="G60">
        <v>5</v>
      </c>
      <c r="H60">
        <v>4.7</v>
      </c>
      <c r="I60">
        <v>5.8</v>
      </c>
      <c r="J60" t="s">
        <v>67</v>
      </c>
      <c r="K60" t="s">
        <v>67</v>
      </c>
    </row>
    <row r="61" spans="1:11" x14ac:dyDescent="0.25">
      <c r="A61" s="5" t="s">
        <v>142</v>
      </c>
      <c r="B61" s="5" t="s">
        <v>143</v>
      </c>
      <c r="C61">
        <v>13.77</v>
      </c>
      <c r="D61">
        <v>17.62</v>
      </c>
      <c r="E61">
        <v>20.46</v>
      </c>
      <c r="F61">
        <v>16.82</v>
      </c>
      <c r="G61">
        <v>7.3</v>
      </c>
      <c r="H61">
        <v>6.25</v>
      </c>
      <c r="I61">
        <v>5.94</v>
      </c>
      <c r="J61">
        <v>4.53</v>
      </c>
      <c r="K61">
        <v>-0.54</v>
      </c>
    </row>
    <row r="62" spans="1:11" x14ac:dyDescent="0.25">
      <c r="A62" s="5" t="s">
        <v>144</v>
      </c>
      <c r="B62" s="5" t="s">
        <v>145</v>
      </c>
      <c r="C62">
        <v>81.34</v>
      </c>
      <c r="D62">
        <v>105.85</v>
      </c>
      <c r="E62">
        <v>97.54</v>
      </c>
      <c r="F62">
        <v>62.68</v>
      </c>
      <c r="G62">
        <v>28.4</v>
      </c>
      <c r="H62">
        <v>24.75</v>
      </c>
      <c r="I62">
        <v>23.89</v>
      </c>
      <c r="J62">
        <v>17.63</v>
      </c>
      <c r="K62">
        <v>-2.2999999999999998</v>
      </c>
    </row>
    <row r="63" spans="1:11" x14ac:dyDescent="0.25">
      <c r="A63" s="5" t="s">
        <v>146</v>
      </c>
      <c r="B63" s="5" t="s">
        <v>147</v>
      </c>
      <c r="C63">
        <v>7.51</v>
      </c>
      <c r="D63">
        <v>8.51</v>
      </c>
      <c r="E63">
        <v>9.92</v>
      </c>
      <c r="F63">
        <v>8.9499999999999993</v>
      </c>
      <c r="G63">
        <v>5.55</v>
      </c>
      <c r="H63">
        <v>4.5</v>
      </c>
      <c r="I63">
        <v>4.92</v>
      </c>
      <c r="J63">
        <v>5.53</v>
      </c>
      <c r="K63">
        <v>3.28</v>
      </c>
    </row>
    <row r="64" spans="1:11" x14ac:dyDescent="0.25">
      <c r="A64" s="5" t="s">
        <v>148</v>
      </c>
      <c r="B64" s="5" t="s">
        <v>148</v>
      </c>
      <c r="C64">
        <v>6.33</v>
      </c>
      <c r="D64">
        <v>7.53</v>
      </c>
      <c r="E64">
        <v>8.4</v>
      </c>
      <c r="F64">
        <v>6.85</v>
      </c>
      <c r="G64">
        <v>3.03</v>
      </c>
      <c r="H64">
        <v>2.4700000000000002</v>
      </c>
      <c r="I64">
        <v>2.4900000000000002</v>
      </c>
      <c r="J64">
        <v>1.8</v>
      </c>
      <c r="K64">
        <v>-0.23</v>
      </c>
    </row>
    <row r="65" spans="1:11" x14ac:dyDescent="0.25">
      <c r="A65" s="5" t="s">
        <v>149</v>
      </c>
      <c r="B65" s="5" t="s">
        <v>150</v>
      </c>
      <c r="C65">
        <v>4.1900000000000004</v>
      </c>
      <c r="D65">
        <v>2.58</v>
      </c>
      <c r="E65">
        <v>3.49</v>
      </c>
      <c r="F65">
        <v>2.54</v>
      </c>
      <c r="G65">
        <v>4.03</v>
      </c>
      <c r="H65">
        <v>2.63</v>
      </c>
      <c r="I65">
        <v>2.97</v>
      </c>
      <c r="J65">
        <v>3.56</v>
      </c>
      <c r="K65">
        <v>2.92</v>
      </c>
    </row>
    <row r="66" spans="1:11" x14ac:dyDescent="0.25">
      <c r="A66" s="5" t="s">
        <v>151</v>
      </c>
      <c r="B66" s="5" t="s">
        <v>152</v>
      </c>
      <c r="C66">
        <v>45.93</v>
      </c>
      <c r="D66">
        <v>42.74</v>
      </c>
      <c r="E66">
        <v>41.07</v>
      </c>
      <c r="F66">
        <v>40.74</v>
      </c>
      <c r="G66">
        <v>41.49</v>
      </c>
      <c r="H66">
        <v>39.479999999999997</v>
      </c>
      <c r="I66">
        <v>41.97</v>
      </c>
      <c r="J66">
        <v>39.82</v>
      </c>
      <c r="K66">
        <v>43.02</v>
      </c>
    </row>
    <row r="67" spans="1:11" x14ac:dyDescent="0.25">
      <c r="A67" s="5" t="s">
        <v>153</v>
      </c>
      <c r="B67" s="5" t="s">
        <v>154</v>
      </c>
      <c r="C67">
        <v>54.07</v>
      </c>
      <c r="D67">
        <v>57.26</v>
      </c>
      <c r="E67">
        <v>58.93</v>
      </c>
      <c r="F67">
        <v>59.26</v>
      </c>
      <c r="G67">
        <v>58.51</v>
      </c>
      <c r="H67">
        <v>60.52</v>
      </c>
      <c r="I67">
        <v>58.03</v>
      </c>
      <c r="J67">
        <v>60.18</v>
      </c>
      <c r="K67">
        <v>56.98</v>
      </c>
    </row>
    <row r="68" spans="1:11" x14ac:dyDescent="0.25">
      <c r="A68" s="5" t="s">
        <v>155</v>
      </c>
      <c r="B68" s="5" t="s">
        <v>156</v>
      </c>
      <c r="C68">
        <v>117.73</v>
      </c>
      <c r="D68">
        <v>134</v>
      </c>
      <c r="E68">
        <v>143.47999999999999</v>
      </c>
      <c r="F68">
        <v>145.47</v>
      </c>
      <c r="G68">
        <v>141.04</v>
      </c>
      <c r="H68">
        <v>153.30000000000001</v>
      </c>
      <c r="I68">
        <v>138.26</v>
      </c>
      <c r="J68">
        <v>151.15</v>
      </c>
      <c r="K68">
        <v>132.46</v>
      </c>
    </row>
    <row r="69" spans="1:11" x14ac:dyDescent="0.25">
      <c r="A69" s="5" t="s">
        <v>303</v>
      </c>
      <c r="B69" s="5" t="s">
        <v>304</v>
      </c>
      <c r="C69">
        <v>43.07</v>
      </c>
      <c r="D69">
        <v>52.25</v>
      </c>
      <c r="E69">
        <v>45.88</v>
      </c>
      <c r="F69">
        <v>41.05</v>
      </c>
      <c r="G69">
        <v>43.27</v>
      </c>
      <c r="H69">
        <v>45.98</v>
      </c>
      <c r="I69">
        <v>46.4</v>
      </c>
      <c r="J69">
        <v>46.22</v>
      </c>
    </row>
    <row r="70" spans="1:11" x14ac:dyDescent="0.25">
      <c r="A70" s="5" t="s">
        <v>157</v>
      </c>
      <c r="B70" s="5" t="s">
        <v>158</v>
      </c>
      <c r="C70">
        <v>4.1900000000000004</v>
      </c>
      <c r="D70">
        <v>2.58</v>
      </c>
      <c r="E70">
        <v>3.49</v>
      </c>
      <c r="F70">
        <v>2.54</v>
      </c>
      <c r="G70">
        <v>4.03</v>
      </c>
      <c r="H70">
        <v>2.63</v>
      </c>
      <c r="I70">
        <v>2.97</v>
      </c>
      <c r="J70">
        <v>3.56</v>
      </c>
    </row>
    <row r="71" spans="1:11" x14ac:dyDescent="0.25">
      <c r="A71" s="5" t="s">
        <v>159</v>
      </c>
      <c r="B71" s="5" t="s">
        <v>160</v>
      </c>
      <c r="C71">
        <v>81.31</v>
      </c>
      <c r="D71">
        <v>105.85</v>
      </c>
      <c r="E71">
        <v>97.54</v>
      </c>
      <c r="F71">
        <v>62.68</v>
      </c>
      <c r="G71">
        <v>28.4</v>
      </c>
      <c r="H71">
        <v>24.75</v>
      </c>
      <c r="I71">
        <v>23.89</v>
      </c>
      <c r="J71">
        <v>17.63</v>
      </c>
    </row>
    <row r="72" spans="1:11" x14ac:dyDescent="0.25">
      <c r="A72" s="5" t="s">
        <v>161</v>
      </c>
      <c r="B72" s="5" t="s">
        <v>162</v>
      </c>
      <c r="C72">
        <v>128.76</v>
      </c>
      <c r="D72">
        <v>147.91999999999999</v>
      </c>
      <c r="E72">
        <v>162.19999999999999</v>
      </c>
      <c r="F72">
        <v>101.57</v>
      </c>
      <c r="G72">
        <v>72</v>
      </c>
      <c r="H72">
        <v>60.65</v>
      </c>
      <c r="I72">
        <v>50.44</v>
      </c>
      <c r="J72">
        <v>57.91</v>
      </c>
    </row>
    <row r="73" spans="1:11" x14ac:dyDescent="0.25">
      <c r="A73" s="5" t="s">
        <v>163</v>
      </c>
      <c r="B73" s="5" t="s">
        <v>164</v>
      </c>
      <c r="C73">
        <v>7.78</v>
      </c>
      <c r="D73">
        <v>7.11</v>
      </c>
      <c r="E73">
        <v>8.61</v>
      </c>
      <c r="F73">
        <v>10.93</v>
      </c>
      <c r="G73">
        <v>10.66</v>
      </c>
      <c r="H73">
        <v>9.9700000000000006</v>
      </c>
      <c r="I73">
        <v>10.44</v>
      </c>
      <c r="J73">
        <v>10.220000000000001</v>
      </c>
    </row>
    <row r="74" spans="1:11" x14ac:dyDescent="0.25">
      <c r="A74" s="5" t="s">
        <v>165</v>
      </c>
      <c r="B74" s="5" t="s">
        <v>166</v>
      </c>
      <c r="C74">
        <v>95.81</v>
      </c>
      <c r="D74">
        <v>97.42</v>
      </c>
      <c r="E74">
        <v>96.51</v>
      </c>
      <c r="F74">
        <v>97.46</v>
      </c>
      <c r="G74">
        <v>95.97</v>
      </c>
      <c r="H74">
        <v>97.37</v>
      </c>
      <c r="I74">
        <v>97.03</v>
      </c>
      <c r="J74">
        <v>96.43</v>
      </c>
    </row>
    <row r="75" spans="1:11" x14ac:dyDescent="0.25">
      <c r="A75" s="5" t="s">
        <v>167</v>
      </c>
      <c r="B75" s="5" t="s">
        <v>168</v>
      </c>
      <c r="C75">
        <v>6.33</v>
      </c>
      <c r="D75">
        <v>7.53</v>
      </c>
      <c r="E75">
        <v>8.4</v>
      </c>
      <c r="F75">
        <v>6.85</v>
      </c>
      <c r="G75">
        <v>3.03</v>
      </c>
      <c r="H75">
        <v>2.4700000000000002</v>
      </c>
      <c r="I75">
        <v>2.4900000000000002</v>
      </c>
      <c r="J75">
        <v>1.8</v>
      </c>
    </row>
    <row r="76" spans="1:11" x14ac:dyDescent="0.25">
      <c r="A76" s="5" t="s">
        <v>169</v>
      </c>
      <c r="B76" s="5" t="s">
        <v>170</v>
      </c>
      <c r="C76">
        <v>10.4</v>
      </c>
      <c r="D76">
        <v>11.46</v>
      </c>
      <c r="E76">
        <v>15.39</v>
      </c>
      <c r="F76">
        <v>12.44</v>
      </c>
      <c r="G76">
        <v>8.6199999999999992</v>
      </c>
      <c r="H76">
        <v>6.76</v>
      </c>
      <c r="I76">
        <v>5.58</v>
      </c>
      <c r="J76">
        <v>6.64</v>
      </c>
    </row>
    <row r="77" spans="1:11" x14ac:dyDescent="0.25">
      <c r="A77" s="5" t="s">
        <v>171</v>
      </c>
      <c r="B77" s="5" t="s">
        <v>172</v>
      </c>
      <c r="C77">
        <v>47.74</v>
      </c>
      <c r="D77">
        <v>43.63</v>
      </c>
      <c r="E77">
        <v>42.29</v>
      </c>
      <c r="F77">
        <v>41.53</v>
      </c>
      <c r="G77">
        <v>42.98</v>
      </c>
      <c r="H77">
        <v>40.31</v>
      </c>
      <c r="I77">
        <v>42.74</v>
      </c>
      <c r="J77">
        <v>40.799999999999997</v>
      </c>
    </row>
    <row r="78" spans="1:11" x14ac:dyDescent="0.25">
      <c r="A78" s="5" t="s">
        <v>173</v>
      </c>
      <c r="B78" s="5" t="s">
        <v>174</v>
      </c>
      <c r="C78">
        <v>113.88</v>
      </c>
      <c r="D78">
        <v>31.6</v>
      </c>
      <c r="E78">
        <v>37.93</v>
      </c>
      <c r="F78">
        <v>23.65</v>
      </c>
      <c r="G78">
        <v>36.67</v>
      </c>
      <c r="H78">
        <v>25.09</v>
      </c>
      <c r="I78">
        <v>52.51</v>
      </c>
      <c r="J78">
        <v>32.78</v>
      </c>
    </row>
    <row r="79" spans="1:11" x14ac:dyDescent="0.25">
      <c r="A79" s="5" t="s">
        <v>175</v>
      </c>
      <c r="B79" s="5" t="s">
        <v>176</v>
      </c>
      <c r="C79">
        <v>1579.6388999999999</v>
      </c>
      <c r="D79">
        <v>1260.6405</v>
      </c>
      <c r="E79">
        <v>1411.0327</v>
      </c>
      <c r="F79">
        <v>1385.1248000000001</v>
      </c>
      <c r="G79">
        <v>1782.6679999999999</v>
      </c>
      <c r="H79">
        <v>1374.0047999999999</v>
      </c>
      <c r="I79">
        <v>1178.8896</v>
      </c>
      <c r="J79" t="s">
        <v>67</v>
      </c>
    </row>
    <row r="80" spans="1:11" x14ac:dyDescent="0.25">
      <c r="A80" s="5" t="s">
        <v>177</v>
      </c>
      <c r="B80" s="5" t="s">
        <v>178</v>
      </c>
      <c r="C80">
        <v>-5.8200000000000074</v>
      </c>
      <c r="D80">
        <v>0</v>
      </c>
      <c r="E80">
        <v>0</v>
      </c>
      <c r="F80">
        <v>-0.4199999999999946</v>
      </c>
      <c r="G80">
        <v>-5.7100000000000009</v>
      </c>
      <c r="H80">
        <v>-4.1000000000000014</v>
      </c>
      <c r="I80">
        <v>0</v>
      </c>
      <c r="J80" t="s">
        <v>67</v>
      </c>
    </row>
    <row r="81" spans="1:10" x14ac:dyDescent="0.25">
      <c r="A81" s="5" t="s">
        <v>179</v>
      </c>
      <c r="B81" s="5" t="s">
        <v>180</v>
      </c>
      <c r="C81">
        <v>26.19</v>
      </c>
      <c r="D81">
        <v>-7.66</v>
      </c>
      <c r="E81">
        <v>-6.48</v>
      </c>
      <c r="F81">
        <v>20.28</v>
      </c>
      <c r="G81">
        <v>21.83</v>
      </c>
      <c r="H81">
        <v>11.2</v>
      </c>
      <c r="I81">
        <v>5.7</v>
      </c>
      <c r="J81">
        <v>7.31</v>
      </c>
    </row>
    <row r="82" spans="1:10" x14ac:dyDescent="0.25">
      <c r="A82" s="5" t="s">
        <v>181</v>
      </c>
      <c r="B82" s="5" t="s">
        <v>182</v>
      </c>
      <c r="C82">
        <v>4.0199999999999996</v>
      </c>
      <c r="D82">
        <v>2.0499999999999998</v>
      </c>
      <c r="E82">
        <v>11.88</v>
      </c>
      <c r="F82">
        <v>17.77</v>
      </c>
      <c r="G82">
        <v>12.91</v>
      </c>
      <c r="H82">
        <v>8.07</v>
      </c>
      <c r="I82" t="s">
        <v>67</v>
      </c>
      <c r="J82" t="s">
        <v>67</v>
      </c>
    </row>
    <row r="83" spans="1:10" x14ac:dyDescent="0.25">
      <c r="A83" s="5" t="s">
        <v>183</v>
      </c>
      <c r="B83" s="5" t="s">
        <v>184</v>
      </c>
      <c r="C83">
        <v>10.83</v>
      </c>
      <c r="D83">
        <v>7.83</v>
      </c>
      <c r="E83">
        <v>10.51</v>
      </c>
      <c r="F83">
        <v>13.26</v>
      </c>
      <c r="G83" t="s">
        <v>67</v>
      </c>
      <c r="H83" t="s">
        <v>67</v>
      </c>
      <c r="I83" t="s">
        <v>67</v>
      </c>
      <c r="J83" t="s">
        <v>67</v>
      </c>
    </row>
    <row r="84" spans="1:10" x14ac:dyDescent="0.25">
      <c r="A84" s="5" t="s">
        <v>185</v>
      </c>
      <c r="B84" s="5" t="s">
        <v>186</v>
      </c>
      <c r="C84" t="s">
        <v>67</v>
      </c>
      <c r="D84" t="s">
        <v>67</v>
      </c>
      <c r="E84" t="s">
        <v>67</v>
      </c>
      <c r="F84" t="s">
        <v>67</v>
      </c>
      <c r="G84" t="s">
        <v>67</v>
      </c>
      <c r="H84" t="s">
        <v>67</v>
      </c>
      <c r="I84" t="s">
        <v>67</v>
      </c>
      <c r="J84" t="s">
        <v>67</v>
      </c>
    </row>
    <row r="85" spans="1:10" x14ac:dyDescent="0.25">
      <c r="A85" s="5" t="s">
        <v>187</v>
      </c>
      <c r="B85" s="5" t="s">
        <v>188</v>
      </c>
      <c r="C85">
        <v>-3.06</v>
      </c>
      <c r="D85">
        <v>0.2</v>
      </c>
      <c r="E85">
        <v>45.53</v>
      </c>
      <c r="F85">
        <v>165.43</v>
      </c>
      <c r="G85">
        <v>39.79</v>
      </c>
      <c r="H85">
        <v>15.24</v>
      </c>
      <c r="I85">
        <v>43.22</v>
      </c>
      <c r="J85">
        <v>-920.87</v>
      </c>
    </row>
    <row r="86" spans="1:10" x14ac:dyDescent="0.25">
      <c r="A86" s="5" t="s">
        <v>189</v>
      </c>
      <c r="B86" s="5" t="s">
        <v>190</v>
      </c>
      <c r="C86">
        <v>14.22</v>
      </c>
      <c r="D86">
        <v>70.39</v>
      </c>
      <c r="E86">
        <v>83.58</v>
      </c>
      <c r="F86">
        <v>73.489999999999995</v>
      </c>
      <c r="G86">
        <v>32.75</v>
      </c>
      <c r="H86">
        <v>-287.47000000000003</v>
      </c>
      <c r="I86" t="s">
        <v>67</v>
      </c>
      <c r="J86" t="s">
        <v>67</v>
      </c>
    </row>
    <row r="87" spans="1:10" x14ac:dyDescent="0.25">
      <c r="A87" s="5" t="s">
        <v>191</v>
      </c>
      <c r="B87" s="5" t="s">
        <v>192</v>
      </c>
      <c r="C87">
        <v>49.58</v>
      </c>
      <c r="D87">
        <v>53.24</v>
      </c>
      <c r="E87">
        <v>61.84</v>
      </c>
      <c r="F87">
        <v>-131.44</v>
      </c>
      <c r="G87" t="s">
        <v>67</v>
      </c>
      <c r="H87" t="s">
        <v>67</v>
      </c>
      <c r="I87" t="s">
        <v>67</v>
      </c>
      <c r="J87" t="s">
        <v>67</v>
      </c>
    </row>
    <row r="88" spans="1:10" x14ac:dyDescent="0.25">
      <c r="A88" s="5" t="s">
        <v>193</v>
      </c>
      <c r="B88" s="5" t="s">
        <v>194</v>
      </c>
      <c r="C88" t="s">
        <v>67</v>
      </c>
      <c r="D88" t="s">
        <v>67</v>
      </c>
      <c r="E88" t="s">
        <v>67</v>
      </c>
      <c r="F88" t="s">
        <v>67</v>
      </c>
      <c r="G88" t="s">
        <v>67</v>
      </c>
      <c r="H88" t="s">
        <v>67</v>
      </c>
      <c r="I88" t="s">
        <v>67</v>
      </c>
      <c r="J88" t="s">
        <v>67</v>
      </c>
    </row>
    <row r="89" spans="1:10" x14ac:dyDescent="0.25">
      <c r="A89" s="5" t="s">
        <v>195</v>
      </c>
      <c r="B89" s="5" t="s">
        <v>196</v>
      </c>
      <c r="C89">
        <v>0.17</v>
      </c>
      <c r="D89">
        <v>0.13</v>
      </c>
      <c r="E89">
        <v>0.12</v>
      </c>
      <c r="F89">
        <v>-0.06</v>
      </c>
      <c r="G89" t="s">
        <v>67</v>
      </c>
      <c r="H89" t="s">
        <v>67</v>
      </c>
      <c r="I89" t="s">
        <v>67</v>
      </c>
      <c r="J89" t="s">
        <v>67</v>
      </c>
    </row>
    <row r="90" spans="1:10" x14ac:dyDescent="0.25">
      <c r="A90" s="5" t="s">
        <v>197</v>
      </c>
      <c r="B90" s="5" t="s">
        <v>198</v>
      </c>
      <c r="C90">
        <v>9.85</v>
      </c>
      <c r="D90">
        <v>-15.8</v>
      </c>
      <c r="E90">
        <v>49.34</v>
      </c>
      <c r="F90">
        <v>69.680000000000007</v>
      </c>
      <c r="G90">
        <v>44.64</v>
      </c>
      <c r="H90">
        <v>33.700000000000003</v>
      </c>
      <c r="I90">
        <v>-7.93</v>
      </c>
      <c r="J90">
        <v>68.81</v>
      </c>
    </row>
    <row r="91" spans="1:10" x14ac:dyDescent="0.25">
      <c r="A91" s="5" t="s">
        <v>199</v>
      </c>
      <c r="B91" s="5" t="s">
        <v>200</v>
      </c>
      <c r="C91">
        <v>14.46</v>
      </c>
      <c r="D91">
        <v>34.409999999999997</v>
      </c>
      <c r="E91">
        <v>54.55</v>
      </c>
      <c r="F91">
        <v>49.34</v>
      </c>
      <c r="G91">
        <v>23.47</v>
      </c>
      <c r="H91">
        <v>31.53</v>
      </c>
      <c r="I91" t="s">
        <v>67</v>
      </c>
      <c r="J91" t="s">
        <v>67</v>
      </c>
    </row>
    <row r="92" spans="1:10" x14ac:dyDescent="0.25">
      <c r="A92" s="5" t="s">
        <v>201</v>
      </c>
      <c r="B92" s="5" t="s">
        <v>202</v>
      </c>
      <c r="C92">
        <v>31.54</v>
      </c>
      <c r="D92">
        <v>36.31</v>
      </c>
      <c r="E92">
        <v>37.89</v>
      </c>
      <c r="F92">
        <v>41.78</v>
      </c>
      <c r="G92" t="s">
        <v>67</v>
      </c>
      <c r="H92" t="s">
        <v>67</v>
      </c>
      <c r="I92" t="s">
        <v>67</v>
      </c>
      <c r="J92" t="s">
        <v>67</v>
      </c>
    </row>
    <row r="93" spans="1:10" x14ac:dyDescent="0.25">
      <c r="A93" s="5" t="s">
        <v>203</v>
      </c>
      <c r="B93" s="5" t="s">
        <v>204</v>
      </c>
      <c r="C93" t="s">
        <v>67</v>
      </c>
      <c r="D93" t="s">
        <v>67</v>
      </c>
      <c r="E93" t="s">
        <v>67</v>
      </c>
      <c r="F93" t="s">
        <v>67</v>
      </c>
      <c r="G93" t="s">
        <v>67</v>
      </c>
      <c r="H93" t="s">
        <v>67</v>
      </c>
      <c r="I93" t="s">
        <v>67</v>
      </c>
      <c r="J93" t="s">
        <v>67</v>
      </c>
    </row>
    <row r="94" spans="1:10" x14ac:dyDescent="0.25">
      <c r="A94" s="5" t="s">
        <v>205</v>
      </c>
      <c r="B94" s="5" t="s">
        <v>206</v>
      </c>
      <c r="C94">
        <v>14.74</v>
      </c>
      <c r="D94">
        <v>-10.66</v>
      </c>
      <c r="E94">
        <v>1.87</v>
      </c>
      <c r="F94">
        <v>-22.82</v>
      </c>
      <c r="G94">
        <v>17.940000000000001</v>
      </c>
      <c r="H94">
        <v>8.18</v>
      </c>
      <c r="I94" t="s">
        <v>67</v>
      </c>
      <c r="J94" t="s">
        <v>67</v>
      </c>
    </row>
    <row r="95" spans="1:10" x14ac:dyDescent="0.25">
      <c r="A95" s="5" t="s">
        <v>207</v>
      </c>
      <c r="B95" s="5" t="s">
        <v>208</v>
      </c>
      <c r="C95">
        <v>1.98</v>
      </c>
      <c r="D95">
        <v>-10.54</v>
      </c>
      <c r="E95">
        <v>-1</v>
      </c>
      <c r="F95">
        <v>1.1000000000000001</v>
      </c>
      <c r="G95" t="s">
        <v>67</v>
      </c>
      <c r="H95" t="s">
        <v>67</v>
      </c>
      <c r="I95" t="s">
        <v>67</v>
      </c>
      <c r="J95" t="s">
        <v>67</v>
      </c>
    </row>
    <row r="96" spans="1:10" x14ac:dyDescent="0.25">
      <c r="A96" s="5" t="s">
        <v>209</v>
      </c>
      <c r="B96" s="5" t="s">
        <v>210</v>
      </c>
      <c r="C96">
        <v>0.21</v>
      </c>
      <c r="D96">
        <v>-1.1000000000000001</v>
      </c>
      <c r="E96" t="s">
        <v>67</v>
      </c>
      <c r="F96" t="s">
        <v>67</v>
      </c>
      <c r="G96" t="s">
        <v>67</v>
      </c>
      <c r="H96" t="s">
        <v>67</v>
      </c>
      <c r="I96" t="s">
        <v>67</v>
      </c>
      <c r="J96" t="s">
        <v>67</v>
      </c>
    </row>
    <row r="97" spans="1:11" x14ac:dyDescent="0.25">
      <c r="A97" s="5" t="s">
        <v>211</v>
      </c>
      <c r="B97" s="5" t="s">
        <v>212</v>
      </c>
      <c r="C97" t="s">
        <v>67</v>
      </c>
      <c r="D97" t="s">
        <v>67</v>
      </c>
      <c r="E97" t="s">
        <v>67</v>
      </c>
      <c r="F97" t="s">
        <v>67</v>
      </c>
      <c r="G97" t="s">
        <v>67</v>
      </c>
      <c r="H97" t="s">
        <v>67</v>
      </c>
      <c r="I97" t="s">
        <v>67</v>
      </c>
      <c r="J97" t="s">
        <v>67</v>
      </c>
    </row>
    <row r="98" spans="1:11" x14ac:dyDescent="0.25">
      <c r="A98" s="5" t="s">
        <v>213</v>
      </c>
      <c r="B98" s="5" t="s">
        <v>214</v>
      </c>
      <c r="C98">
        <v>65.900000000000006</v>
      </c>
      <c r="D98">
        <v>-625.70000000000005</v>
      </c>
      <c r="E98">
        <v>-571.29999999999995</v>
      </c>
      <c r="F98">
        <v>-692.2</v>
      </c>
      <c r="G98">
        <v>-500.8</v>
      </c>
      <c r="H98">
        <v>-494.9</v>
      </c>
      <c r="I98">
        <v>-145.5</v>
      </c>
      <c r="J98">
        <v>-382.6</v>
      </c>
      <c r="K98">
        <v>-282.5</v>
      </c>
    </row>
  </sheetData>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W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20" customWidth="1"/>
    <col min="13" max="13" width="10" customWidth="1"/>
    <col min="14" max="14" width="9" customWidth="1"/>
    <col min="15" max="15" width="20" customWidth="1"/>
    <col min="16" max="17" width="9" customWidth="1"/>
    <col min="18" max="18" width="20" customWidth="1"/>
    <col min="19" max="19" width="9" customWidth="1"/>
    <col min="20" max="20" width="19" customWidth="1"/>
    <col min="21" max="21" width="9" customWidth="1"/>
    <col min="22" max="22" width="19" customWidth="1"/>
    <col min="23" max="23" width="8" customWidth="1"/>
  </cols>
  <sheetData>
    <row r="1" spans="1:23" ht="18.75" customHeight="1" x14ac:dyDescent="0.3">
      <c r="A1" s="1" t="s">
        <v>2555</v>
      </c>
      <c r="B1" s="2" t="s">
        <v>2556</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2557</v>
      </c>
      <c r="C4" s="5" t="s">
        <v>9</v>
      </c>
      <c r="D4" s="5"/>
      <c r="E4" t="s">
        <v>2558</v>
      </c>
      <c r="G4" t="s">
        <v>1095</v>
      </c>
      <c r="H4" t="s">
        <v>220</v>
      </c>
      <c r="J4" t="s">
        <v>2559</v>
      </c>
      <c r="L4" t="s">
        <v>441</v>
      </c>
    </row>
    <row r="5" spans="1:23" x14ac:dyDescent="0.25">
      <c r="A5" s="5" t="s">
        <v>15</v>
      </c>
      <c r="B5" t="s">
        <v>2560</v>
      </c>
      <c r="C5" s="5" t="s">
        <v>17</v>
      </c>
      <c r="D5" s="5"/>
      <c r="E5" t="s">
        <v>2561</v>
      </c>
      <c r="G5" t="s">
        <v>2237</v>
      </c>
      <c r="H5" t="s">
        <v>12</v>
      </c>
      <c r="J5" t="s">
        <v>237</v>
      </c>
      <c r="L5" t="s">
        <v>2562</v>
      </c>
    </row>
    <row r="6" spans="1:23" x14ac:dyDescent="0.25">
      <c r="A6" s="5" t="s">
        <v>23</v>
      </c>
      <c r="B6" t="s">
        <v>2563</v>
      </c>
      <c r="C6" s="5" t="s">
        <v>25</v>
      </c>
      <c r="D6" s="5"/>
      <c r="E6" t="s">
        <v>2564</v>
      </c>
      <c r="G6" t="s">
        <v>346</v>
      </c>
      <c r="H6" t="s">
        <v>28</v>
      </c>
      <c r="J6" t="s">
        <v>1449</v>
      </c>
      <c r="L6" t="s">
        <v>244</v>
      </c>
    </row>
    <row r="7" spans="1:23" x14ac:dyDescent="0.25">
      <c r="A7" s="5" t="s">
        <v>29</v>
      </c>
      <c r="B7" t="s">
        <v>67</v>
      </c>
      <c r="C7" s="5" t="s">
        <v>31</v>
      </c>
      <c r="D7" s="5"/>
      <c r="E7" t="s">
        <v>2565</v>
      </c>
      <c r="G7" t="s">
        <v>19</v>
      </c>
      <c r="H7" t="s">
        <v>20</v>
      </c>
      <c r="J7" t="s">
        <v>225</v>
      </c>
      <c r="L7" t="s">
        <v>526</v>
      </c>
    </row>
    <row r="8" spans="1:23" x14ac:dyDescent="0.25">
      <c r="A8" s="5" t="s">
        <v>35</v>
      </c>
      <c r="B8" t="s">
        <v>36</v>
      </c>
      <c r="C8" s="5" t="s">
        <v>37</v>
      </c>
      <c r="D8" s="5"/>
      <c r="E8" t="s">
        <v>2566</v>
      </c>
      <c r="G8" t="s">
        <v>320</v>
      </c>
      <c r="H8" t="s">
        <v>34</v>
      </c>
      <c r="J8" t="s">
        <v>2567</v>
      </c>
      <c r="L8" t="s">
        <v>1158</v>
      </c>
    </row>
    <row r="9" spans="1:23" x14ac:dyDescent="0.25">
      <c r="A9" s="5" t="s">
        <v>41</v>
      </c>
      <c r="B9" t="s">
        <v>42</v>
      </c>
      <c r="C9" s="5" t="s">
        <v>43</v>
      </c>
      <c r="D9" s="5"/>
      <c r="E9" t="s">
        <v>2568</v>
      </c>
      <c r="G9" t="s">
        <v>321</v>
      </c>
      <c r="H9" t="s">
        <v>40</v>
      </c>
      <c r="J9" t="s">
        <v>2569</v>
      </c>
      <c r="L9" t="s">
        <v>289</v>
      </c>
    </row>
    <row r="10" spans="1:23" x14ac:dyDescent="0.25">
      <c r="A10" s="5" t="s">
        <v>45</v>
      </c>
      <c r="B10" t="s">
        <v>2570</v>
      </c>
      <c r="C10" s="5" t="s">
        <v>47</v>
      </c>
      <c r="D10" s="5"/>
      <c r="E10" t="s">
        <v>2571</v>
      </c>
      <c r="J10" t="s">
        <v>354</v>
      </c>
      <c r="L10" t="s">
        <v>2572</v>
      </c>
    </row>
    <row r="11" spans="1:23" x14ac:dyDescent="0.25">
      <c r="A11" s="5" t="s">
        <v>49</v>
      </c>
      <c r="B11" t="s">
        <v>355</v>
      </c>
      <c r="J11" t="s">
        <v>2573</v>
      </c>
      <c r="L11" t="s">
        <v>2574</v>
      </c>
    </row>
    <row r="12" spans="1:23" x14ac:dyDescent="0.25">
      <c r="A12" s="5" t="s">
        <v>51</v>
      </c>
      <c r="B12" t="s">
        <v>720</v>
      </c>
      <c r="J12" t="s">
        <v>408</v>
      </c>
      <c r="L12" t="s">
        <v>1888</v>
      </c>
    </row>
    <row r="13" spans="1:23" x14ac:dyDescent="0.25">
      <c r="A13" s="5" t="s">
        <v>53</v>
      </c>
      <c r="B13" t="s">
        <v>2575</v>
      </c>
    </row>
    <row r="14" spans="1:23" x14ac:dyDescent="0.25">
      <c r="A14" s="5" t="s">
        <v>55</v>
      </c>
      <c r="B14" t="s">
        <v>2576</v>
      </c>
    </row>
    <row r="15" spans="1:23" x14ac:dyDescent="0.25">
      <c r="A15" s="5" t="s">
        <v>57</v>
      </c>
      <c r="B15" t="s">
        <v>2577</v>
      </c>
    </row>
    <row r="16" spans="1:23" x14ac:dyDescent="0.25">
      <c r="A16" s="5" t="s">
        <v>59</v>
      </c>
      <c r="B16" t="s">
        <v>2578</v>
      </c>
    </row>
    <row r="17" spans="1:23" x14ac:dyDescent="0.25">
      <c r="A17" s="5" t="s">
        <v>61</v>
      </c>
      <c r="B17" t="s">
        <v>2579</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4846</v>
      </c>
      <c r="D20">
        <v>5101</v>
      </c>
      <c r="E20">
        <v>4923</v>
      </c>
      <c r="F20">
        <v>4431</v>
      </c>
      <c r="G20">
        <v>4503</v>
      </c>
      <c r="H20">
        <v>4103</v>
      </c>
      <c r="I20">
        <v>3918</v>
      </c>
      <c r="J20">
        <v>3809</v>
      </c>
      <c r="K20">
        <v>3702</v>
      </c>
      <c r="L20">
        <v>2956</v>
      </c>
      <c r="M20">
        <v>2160</v>
      </c>
      <c r="N20">
        <v>2912</v>
      </c>
      <c r="O20">
        <v>2367</v>
      </c>
      <c r="P20">
        <v>2108</v>
      </c>
      <c r="Q20">
        <v>1548</v>
      </c>
      <c r="R20">
        <v>1247</v>
      </c>
      <c r="S20">
        <v>1080</v>
      </c>
      <c r="T20">
        <v>1114</v>
      </c>
      <c r="U20">
        <v>1098</v>
      </c>
      <c r="V20">
        <v>962</v>
      </c>
      <c r="W20" t="s">
        <v>67</v>
      </c>
    </row>
    <row r="21" spans="1:23" x14ac:dyDescent="0.25">
      <c r="A21" s="5" t="s">
        <v>68</v>
      </c>
      <c r="B21" s="5" t="s">
        <v>69</v>
      </c>
      <c r="C21">
        <v>-383.9</v>
      </c>
      <c r="D21">
        <v>144.30000000000001</v>
      </c>
      <c r="E21">
        <v>225.3</v>
      </c>
      <c r="F21">
        <v>78.099999999999994</v>
      </c>
      <c r="G21">
        <v>151.30000000000001</v>
      </c>
      <c r="H21">
        <v>182.5</v>
      </c>
      <c r="I21">
        <v>163.1</v>
      </c>
      <c r="J21">
        <v>235.8</v>
      </c>
      <c r="K21">
        <v>237.1</v>
      </c>
      <c r="L21">
        <v>130.69999999999999</v>
      </c>
      <c r="M21">
        <v>-116.3</v>
      </c>
      <c r="N21">
        <v>55.7</v>
      </c>
      <c r="O21">
        <v>130.19999999999999</v>
      </c>
      <c r="P21">
        <v>130.4</v>
      </c>
      <c r="Q21">
        <v>102.2</v>
      </c>
      <c r="R21">
        <v>60.6</v>
      </c>
      <c r="S21">
        <v>55.3</v>
      </c>
      <c r="T21">
        <v>63.8</v>
      </c>
      <c r="U21">
        <v>65.400000000000006</v>
      </c>
      <c r="V21">
        <v>53</v>
      </c>
      <c r="W21" t="s">
        <v>67</v>
      </c>
    </row>
    <row r="22" spans="1:23" x14ac:dyDescent="0.25">
      <c r="A22" s="5" t="s">
        <v>70</v>
      </c>
      <c r="B22" s="5" t="s">
        <v>71</v>
      </c>
      <c r="C22">
        <v>-35</v>
      </c>
      <c r="D22">
        <v>-23.4</v>
      </c>
      <c r="E22">
        <v>-25</v>
      </c>
      <c r="F22">
        <v>-24.3</v>
      </c>
      <c r="G22">
        <v>-25.4</v>
      </c>
      <c r="H22">
        <v>-31.8</v>
      </c>
      <c r="I22">
        <v>-31.9</v>
      </c>
      <c r="J22">
        <v>-37.9</v>
      </c>
      <c r="K22">
        <v>-40.799999999999997</v>
      </c>
      <c r="L22">
        <v>-41.1</v>
      </c>
      <c r="M22">
        <v>-41</v>
      </c>
      <c r="N22">
        <v>-39.9</v>
      </c>
      <c r="O22">
        <v>-13.7</v>
      </c>
      <c r="P22">
        <v>-13.8</v>
      </c>
      <c r="Q22">
        <v>-13.4</v>
      </c>
      <c r="R22">
        <v>-13.9</v>
      </c>
      <c r="S22">
        <v>-19.5</v>
      </c>
      <c r="T22">
        <v>-14.2</v>
      </c>
      <c r="U22">
        <v>-14.8</v>
      </c>
      <c r="V22">
        <v>-12.2</v>
      </c>
      <c r="W22" t="s">
        <v>67</v>
      </c>
    </row>
    <row r="23" spans="1:23" x14ac:dyDescent="0.25">
      <c r="A23" s="5" t="s">
        <v>72</v>
      </c>
      <c r="B23" s="5" t="s">
        <v>73</v>
      </c>
      <c r="C23">
        <v>-418.9</v>
      </c>
      <c r="D23">
        <v>120.9</v>
      </c>
      <c r="E23">
        <v>200.3</v>
      </c>
      <c r="F23">
        <v>53.8</v>
      </c>
      <c r="G23">
        <v>125.9</v>
      </c>
      <c r="H23">
        <v>150.69999999999999</v>
      </c>
      <c r="I23">
        <v>131.19999999999999</v>
      </c>
      <c r="J23">
        <v>197.9</v>
      </c>
      <c r="K23">
        <v>196.3</v>
      </c>
      <c r="L23">
        <v>89.6</v>
      </c>
      <c r="M23">
        <v>-157.30000000000001</v>
      </c>
      <c r="N23">
        <v>15.8</v>
      </c>
      <c r="O23">
        <v>116.5</v>
      </c>
      <c r="P23">
        <v>116.6</v>
      </c>
      <c r="Q23">
        <v>88.8</v>
      </c>
      <c r="R23">
        <v>46.7</v>
      </c>
      <c r="S23">
        <v>35.799999999999997</v>
      </c>
      <c r="T23">
        <v>49.6</v>
      </c>
      <c r="U23">
        <v>50.6</v>
      </c>
      <c r="V23">
        <v>40.799999999999997</v>
      </c>
      <c r="W23" t="s">
        <v>67</v>
      </c>
    </row>
    <row r="24" spans="1:23" x14ac:dyDescent="0.25">
      <c r="A24" s="5" t="s">
        <v>74</v>
      </c>
      <c r="B24" s="5" t="s">
        <v>75</v>
      </c>
      <c r="C24">
        <v>15.9</v>
      </c>
      <c r="D24">
        <v>47.7</v>
      </c>
      <c r="E24">
        <v>56.4</v>
      </c>
      <c r="F24">
        <v>43.3</v>
      </c>
      <c r="G24">
        <v>48.6</v>
      </c>
      <c r="H24">
        <v>35.700000000000003</v>
      </c>
      <c r="I24">
        <v>25.3</v>
      </c>
      <c r="J24">
        <v>41.9</v>
      </c>
      <c r="K24">
        <v>40.299999999999997</v>
      </c>
      <c r="L24">
        <v>22.4</v>
      </c>
      <c r="M24">
        <v>-19.2</v>
      </c>
      <c r="N24">
        <v>10.6</v>
      </c>
      <c r="O24">
        <v>30.3</v>
      </c>
      <c r="P24">
        <v>37.299999999999997</v>
      </c>
      <c r="Q24">
        <v>32.700000000000003</v>
      </c>
      <c r="R24">
        <v>13.3</v>
      </c>
      <c r="S24">
        <v>11</v>
      </c>
      <c r="T24">
        <v>19.100000000000001</v>
      </c>
      <c r="U24">
        <v>19.8</v>
      </c>
      <c r="V24">
        <v>16.7</v>
      </c>
      <c r="W24" t="s">
        <v>67</v>
      </c>
    </row>
    <row r="25" spans="1:23" x14ac:dyDescent="0.25">
      <c r="A25" s="5" t="s">
        <v>76</v>
      </c>
      <c r="B25" s="5" t="s">
        <v>77</v>
      </c>
      <c r="C25">
        <v>-434.8</v>
      </c>
      <c r="D25">
        <v>73.2</v>
      </c>
      <c r="E25">
        <v>143.9</v>
      </c>
      <c r="F25">
        <v>10.5</v>
      </c>
      <c r="G25">
        <v>77.3</v>
      </c>
      <c r="H25">
        <v>115.1</v>
      </c>
      <c r="I25">
        <v>106</v>
      </c>
      <c r="J25">
        <v>156</v>
      </c>
      <c r="K25">
        <v>156</v>
      </c>
      <c r="L25">
        <v>67.2</v>
      </c>
      <c r="M25">
        <v>-138.1</v>
      </c>
      <c r="N25">
        <v>5.2</v>
      </c>
      <c r="O25">
        <v>86.2</v>
      </c>
      <c r="P25">
        <v>79.3</v>
      </c>
      <c r="Q25">
        <v>56.1</v>
      </c>
      <c r="R25">
        <v>33.4</v>
      </c>
      <c r="S25">
        <v>24.8</v>
      </c>
      <c r="T25">
        <v>30.5</v>
      </c>
      <c r="U25">
        <v>28.3</v>
      </c>
      <c r="V25">
        <v>22.3</v>
      </c>
      <c r="W25" t="s">
        <v>67</v>
      </c>
    </row>
    <row r="26" spans="1:23" x14ac:dyDescent="0.25">
      <c r="A26" s="5" t="s">
        <v>78</v>
      </c>
      <c r="B26" s="5" t="s">
        <v>79</v>
      </c>
      <c r="C26">
        <v>0.3</v>
      </c>
      <c r="D26">
        <v>2.4</v>
      </c>
      <c r="E26">
        <v>1.1000000000000001</v>
      </c>
      <c r="F26">
        <v>-0.6</v>
      </c>
      <c r="G26">
        <v>-0.1</v>
      </c>
      <c r="H26">
        <v>-0.4</v>
      </c>
      <c r="I26">
        <v>-0.4</v>
      </c>
      <c r="J26">
        <v>-0.4</v>
      </c>
      <c r="K26">
        <v>-0.2</v>
      </c>
      <c r="L26">
        <v>-0.2</v>
      </c>
      <c r="M26">
        <v>-0.1</v>
      </c>
      <c r="N26">
        <v>-0.1</v>
      </c>
      <c r="O26">
        <v>-1</v>
      </c>
      <c r="P26">
        <v>-0.8</v>
      </c>
      <c r="Q26">
        <v>0.2</v>
      </c>
      <c r="R26">
        <v>-0.1</v>
      </c>
      <c r="S26">
        <v>-0.5</v>
      </c>
      <c r="T26" t="s">
        <v>67</v>
      </c>
      <c r="U26" t="s">
        <v>67</v>
      </c>
      <c r="V26" t="s">
        <v>67</v>
      </c>
      <c r="W26" t="s">
        <v>67</v>
      </c>
    </row>
    <row r="27" spans="1:23" x14ac:dyDescent="0.25">
      <c r="A27" s="5" t="s">
        <v>80</v>
      </c>
      <c r="B27" s="5" t="s">
        <v>81</v>
      </c>
      <c r="C27">
        <v>-434.5</v>
      </c>
      <c r="D27">
        <v>75.599999999999994</v>
      </c>
      <c r="E27">
        <v>145</v>
      </c>
      <c r="F27">
        <v>9.9</v>
      </c>
      <c r="G27">
        <v>77.2</v>
      </c>
      <c r="H27">
        <v>114.7</v>
      </c>
      <c r="I27">
        <v>105.5</v>
      </c>
      <c r="J27">
        <v>155.69999999999999</v>
      </c>
      <c r="K27">
        <v>155.69999999999999</v>
      </c>
      <c r="L27">
        <v>67.099999999999994</v>
      </c>
      <c r="M27">
        <v>-138.1</v>
      </c>
      <c r="N27">
        <v>5.0999999999999996</v>
      </c>
      <c r="O27">
        <v>85.2</v>
      </c>
      <c r="P27">
        <v>78.5</v>
      </c>
      <c r="Q27">
        <v>56.3</v>
      </c>
      <c r="R27">
        <v>33.200000000000003</v>
      </c>
      <c r="S27">
        <v>21.2</v>
      </c>
      <c r="T27">
        <v>47.6</v>
      </c>
      <c r="U27">
        <v>28.3</v>
      </c>
      <c r="V27">
        <v>22.3</v>
      </c>
      <c r="W27" t="s">
        <v>67</v>
      </c>
    </row>
    <row r="28" spans="1:23" x14ac:dyDescent="0.25">
      <c r="A28" s="5" t="s">
        <v>82</v>
      </c>
      <c r="B28" s="5" t="s">
        <v>83</v>
      </c>
      <c r="C28">
        <v>1562</v>
      </c>
      <c r="D28">
        <v>1719</v>
      </c>
      <c r="E28">
        <v>1655</v>
      </c>
      <c r="F28">
        <v>1588</v>
      </c>
      <c r="G28">
        <v>1546</v>
      </c>
      <c r="H28">
        <v>1472</v>
      </c>
      <c r="I28">
        <v>1332</v>
      </c>
      <c r="J28">
        <v>1366</v>
      </c>
      <c r="K28">
        <v>1369</v>
      </c>
      <c r="L28">
        <v>1086</v>
      </c>
      <c r="M28">
        <v>882.1</v>
      </c>
      <c r="N28">
        <v>938.2</v>
      </c>
      <c r="O28">
        <v>877.2</v>
      </c>
      <c r="P28">
        <v>844.3</v>
      </c>
      <c r="Q28">
        <v>615.70000000000005</v>
      </c>
      <c r="R28">
        <v>486.6</v>
      </c>
      <c r="S28">
        <v>358.9</v>
      </c>
      <c r="T28">
        <v>341.7</v>
      </c>
      <c r="U28">
        <v>327.8</v>
      </c>
      <c r="V28">
        <v>319</v>
      </c>
      <c r="W28" t="s">
        <v>67</v>
      </c>
    </row>
    <row r="29" spans="1:23" x14ac:dyDescent="0.25">
      <c r="A29" s="5" t="s">
        <v>84</v>
      </c>
      <c r="B29" s="5" t="s">
        <v>85</v>
      </c>
      <c r="C29">
        <v>2036</v>
      </c>
      <c r="D29">
        <v>1742</v>
      </c>
      <c r="E29">
        <v>1471</v>
      </c>
      <c r="F29">
        <v>1359</v>
      </c>
      <c r="G29">
        <v>1291</v>
      </c>
      <c r="H29">
        <v>1196</v>
      </c>
      <c r="I29">
        <v>1067</v>
      </c>
      <c r="J29">
        <v>1018</v>
      </c>
      <c r="K29">
        <v>951.2</v>
      </c>
      <c r="L29">
        <v>931.1</v>
      </c>
      <c r="M29">
        <v>872.9</v>
      </c>
      <c r="N29">
        <v>910.2</v>
      </c>
      <c r="O29">
        <v>719.8</v>
      </c>
      <c r="P29">
        <v>526.9</v>
      </c>
      <c r="Q29">
        <v>437.7</v>
      </c>
      <c r="R29">
        <v>399.4</v>
      </c>
      <c r="S29">
        <v>363.9</v>
      </c>
      <c r="T29">
        <v>357.8</v>
      </c>
      <c r="U29">
        <v>332</v>
      </c>
      <c r="V29">
        <v>265.39999999999998</v>
      </c>
      <c r="W29" t="s">
        <v>67</v>
      </c>
    </row>
    <row r="30" spans="1:23" x14ac:dyDescent="0.25">
      <c r="A30" s="5" t="s">
        <v>86</v>
      </c>
      <c r="B30" s="5" t="s">
        <v>87</v>
      </c>
      <c r="C30">
        <v>3599</v>
      </c>
      <c r="D30">
        <v>3462</v>
      </c>
      <c r="E30">
        <v>3126</v>
      </c>
      <c r="F30">
        <v>2947</v>
      </c>
      <c r="G30">
        <v>2838</v>
      </c>
      <c r="H30">
        <v>2667</v>
      </c>
      <c r="I30">
        <v>2400</v>
      </c>
      <c r="J30">
        <v>2384</v>
      </c>
      <c r="K30">
        <v>2321</v>
      </c>
      <c r="L30">
        <v>2017</v>
      </c>
      <c r="M30">
        <v>1755</v>
      </c>
      <c r="N30">
        <v>1848</v>
      </c>
      <c r="O30">
        <v>1597</v>
      </c>
      <c r="P30">
        <v>1371</v>
      </c>
      <c r="Q30">
        <v>1053</v>
      </c>
      <c r="R30">
        <v>886</v>
      </c>
      <c r="S30">
        <v>722.8</v>
      </c>
      <c r="T30">
        <v>699.5</v>
      </c>
      <c r="U30">
        <v>659.8</v>
      </c>
      <c r="V30">
        <v>584.4</v>
      </c>
      <c r="W30" t="s">
        <v>67</v>
      </c>
    </row>
    <row r="31" spans="1:23" x14ac:dyDescent="0.25">
      <c r="A31" s="5" t="s">
        <v>88</v>
      </c>
      <c r="B31" s="5" t="s">
        <v>89</v>
      </c>
      <c r="C31">
        <v>1598</v>
      </c>
      <c r="D31">
        <v>1498</v>
      </c>
      <c r="E31">
        <v>1477</v>
      </c>
      <c r="F31">
        <v>1289</v>
      </c>
      <c r="G31">
        <v>1114</v>
      </c>
      <c r="H31">
        <v>1066</v>
      </c>
      <c r="I31">
        <v>963.6</v>
      </c>
      <c r="J31">
        <v>1123</v>
      </c>
      <c r="K31">
        <v>943.9</v>
      </c>
      <c r="L31">
        <v>791.5</v>
      </c>
      <c r="M31">
        <v>664</v>
      </c>
      <c r="N31">
        <v>672.9</v>
      </c>
      <c r="O31">
        <v>668.2</v>
      </c>
      <c r="P31">
        <v>458.1</v>
      </c>
      <c r="Q31">
        <v>396.5</v>
      </c>
      <c r="R31">
        <v>239.9</v>
      </c>
      <c r="S31">
        <v>221.2</v>
      </c>
      <c r="T31">
        <v>223.5</v>
      </c>
      <c r="U31" t="s">
        <v>67</v>
      </c>
      <c r="V31" t="s">
        <v>67</v>
      </c>
      <c r="W31" t="s">
        <v>67</v>
      </c>
    </row>
    <row r="32" spans="1:23" x14ac:dyDescent="0.25">
      <c r="A32" s="5" t="s">
        <v>90</v>
      </c>
      <c r="B32" s="5" t="s">
        <v>91</v>
      </c>
      <c r="C32">
        <v>1366</v>
      </c>
      <c r="D32">
        <v>888.2</v>
      </c>
      <c r="E32">
        <v>634.20000000000005</v>
      </c>
      <c r="F32">
        <v>752.2</v>
      </c>
      <c r="G32">
        <v>728.9</v>
      </c>
      <c r="H32">
        <v>685.2</v>
      </c>
      <c r="I32">
        <v>609.79999999999995</v>
      </c>
      <c r="J32">
        <v>417.8</v>
      </c>
      <c r="K32">
        <v>640.5</v>
      </c>
      <c r="L32">
        <v>745.8</v>
      </c>
      <c r="M32">
        <v>722.8</v>
      </c>
      <c r="N32">
        <v>728.6</v>
      </c>
      <c r="O32">
        <v>404.3</v>
      </c>
      <c r="P32">
        <v>433.8</v>
      </c>
      <c r="Q32">
        <v>232.1</v>
      </c>
      <c r="R32">
        <v>274.8</v>
      </c>
      <c r="S32">
        <v>278.3</v>
      </c>
      <c r="T32">
        <v>240.4</v>
      </c>
      <c r="U32" t="s">
        <v>67</v>
      </c>
      <c r="V32" t="s">
        <v>67</v>
      </c>
      <c r="W32" t="s">
        <v>67</v>
      </c>
    </row>
    <row r="33" spans="1:23" x14ac:dyDescent="0.25">
      <c r="A33" s="5" t="s">
        <v>92</v>
      </c>
      <c r="B33" s="5" t="s">
        <v>93</v>
      </c>
      <c r="C33">
        <v>2962</v>
      </c>
      <c r="D33">
        <v>2380</v>
      </c>
      <c r="E33">
        <v>2103</v>
      </c>
      <c r="F33">
        <v>2032</v>
      </c>
      <c r="G33">
        <v>1841</v>
      </c>
      <c r="H33">
        <v>1749</v>
      </c>
      <c r="I33">
        <v>1572</v>
      </c>
      <c r="J33">
        <v>1539</v>
      </c>
      <c r="K33">
        <v>1583</v>
      </c>
      <c r="L33">
        <v>1536</v>
      </c>
      <c r="M33">
        <v>1386</v>
      </c>
      <c r="N33">
        <v>1401</v>
      </c>
      <c r="O33">
        <v>1071</v>
      </c>
      <c r="P33">
        <v>889.5</v>
      </c>
      <c r="Q33">
        <v>626.20000000000005</v>
      </c>
      <c r="R33">
        <v>514.6</v>
      </c>
      <c r="S33">
        <v>498.9</v>
      </c>
      <c r="T33">
        <v>463.6</v>
      </c>
      <c r="U33">
        <v>479.1</v>
      </c>
      <c r="V33">
        <v>430.7</v>
      </c>
      <c r="W33" t="s">
        <v>67</v>
      </c>
    </row>
    <row r="34" spans="1:23" x14ac:dyDescent="0.25">
      <c r="A34" s="5" t="s">
        <v>78</v>
      </c>
      <c r="B34" s="5" t="s">
        <v>79</v>
      </c>
      <c r="C34">
        <v>1.7</v>
      </c>
      <c r="D34">
        <v>5.9</v>
      </c>
      <c r="E34">
        <v>8.3000000000000007</v>
      </c>
      <c r="F34">
        <v>9</v>
      </c>
      <c r="G34">
        <v>1.7</v>
      </c>
      <c r="H34">
        <v>1.6</v>
      </c>
      <c r="I34">
        <v>1.3</v>
      </c>
      <c r="J34">
        <v>1.7</v>
      </c>
      <c r="K34">
        <v>1.3</v>
      </c>
      <c r="L34">
        <v>1</v>
      </c>
      <c r="M34">
        <v>0.9</v>
      </c>
      <c r="N34">
        <v>0.8</v>
      </c>
      <c r="O34">
        <v>1.2</v>
      </c>
      <c r="P34">
        <v>2.4</v>
      </c>
      <c r="Q34">
        <v>2.4</v>
      </c>
      <c r="R34">
        <v>0.1</v>
      </c>
      <c r="S34">
        <v>0.6</v>
      </c>
      <c r="T34">
        <v>0.3</v>
      </c>
      <c r="U34" t="s">
        <v>67</v>
      </c>
      <c r="V34" t="s">
        <v>67</v>
      </c>
      <c r="W34" t="s">
        <v>67</v>
      </c>
    </row>
    <row r="35" spans="1:23" x14ac:dyDescent="0.25">
      <c r="A35" s="5" t="s">
        <v>94</v>
      </c>
      <c r="B35" s="5" t="s">
        <v>95</v>
      </c>
      <c r="C35">
        <v>634.4</v>
      </c>
      <c r="D35">
        <v>1076</v>
      </c>
      <c r="E35">
        <v>1015</v>
      </c>
      <c r="F35">
        <v>906.7</v>
      </c>
      <c r="G35">
        <v>994.6</v>
      </c>
      <c r="H35">
        <v>916.2</v>
      </c>
      <c r="I35">
        <v>826.3</v>
      </c>
      <c r="J35">
        <v>843.4</v>
      </c>
      <c r="K35">
        <v>736.2</v>
      </c>
      <c r="L35">
        <v>480.1</v>
      </c>
      <c r="M35">
        <v>368.2</v>
      </c>
      <c r="N35">
        <v>446.9</v>
      </c>
      <c r="O35">
        <v>524.5</v>
      </c>
      <c r="P35">
        <v>479.3</v>
      </c>
      <c r="Q35">
        <v>424.8</v>
      </c>
      <c r="R35">
        <v>371.3</v>
      </c>
      <c r="S35">
        <v>223.3</v>
      </c>
      <c r="T35">
        <v>235.6</v>
      </c>
      <c r="U35">
        <v>180.7</v>
      </c>
      <c r="V35">
        <v>153.69999999999999</v>
      </c>
      <c r="W35" t="s">
        <v>67</v>
      </c>
    </row>
    <row r="36" spans="1:23" x14ac:dyDescent="0.25">
      <c r="A36" s="5" t="s">
        <v>96</v>
      </c>
      <c r="B36" s="5" t="s">
        <v>97</v>
      </c>
      <c r="C36">
        <v>3599</v>
      </c>
      <c r="D36">
        <v>3462</v>
      </c>
      <c r="E36">
        <v>3126</v>
      </c>
      <c r="F36">
        <v>2947</v>
      </c>
      <c r="G36">
        <v>2838</v>
      </c>
      <c r="H36">
        <v>2667</v>
      </c>
      <c r="I36">
        <v>2400</v>
      </c>
      <c r="J36">
        <v>2384</v>
      </c>
      <c r="K36">
        <v>2321</v>
      </c>
      <c r="L36">
        <v>2017</v>
      </c>
      <c r="M36">
        <v>1755</v>
      </c>
      <c r="N36">
        <v>1848</v>
      </c>
      <c r="O36">
        <v>1597</v>
      </c>
      <c r="P36">
        <v>1371</v>
      </c>
      <c r="Q36">
        <v>1053</v>
      </c>
      <c r="R36">
        <v>886</v>
      </c>
      <c r="S36">
        <v>722.8</v>
      </c>
      <c r="T36">
        <v>699.5</v>
      </c>
      <c r="U36">
        <v>659.8</v>
      </c>
      <c r="V36">
        <v>584.4</v>
      </c>
      <c r="W36" t="s">
        <v>67</v>
      </c>
    </row>
    <row r="37" spans="1:23" x14ac:dyDescent="0.25">
      <c r="A37" s="5" t="s">
        <v>98</v>
      </c>
      <c r="B37" s="5" t="s">
        <v>99</v>
      </c>
      <c r="C37">
        <v>32.67</v>
      </c>
      <c r="D37">
        <v>32.67</v>
      </c>
      <c r="E37">
        <v>32.67</v>
      </c>
      <c r="F37">
        <v>32.67</v>
      </c>
      <c r="G37">
        <v>32.67</v>
      </c>
      <c r="H37">
        <v>32.67</v>
      </c>
      <c r="I37">
        <v>32.67</v>
      </c>
      <c r="J37">
        <v>32.67</v>
      </c>
      <c r="K37">
        <v>32.67</v>
      </c>
      <c r="L37">
        <v>29.7</v>
      </c>
      <c r="M37">
        <v>29.7</v>
      </c>
      <c r="N37">
        <v>29.7</v>
      </c>
      <c r="O37">
        <v>29.7</v>
      </c>
      <c r="P37">
        <v>29.7</v>
      </c>
      <c r="Q37">
        <v>29.7</v>
      </c>
      <c r="R37">
        <v>29.7</v>
      </c>
      <c r="S37">
        <v>19.8</v>
      </c>
      <c r="T37">
        <v>19.8</v>
      </c>
      <c r="U37">
        <v>19.8</v>
      </c>
      <c r="V37">
        <v>19.8</v>
      </c>
      <c r="W37" t="s">
        <v>67</v>
      </c>
    </row>
    <row r="38" spans="1:23" x14ac:dyDescent="0.25">
      <c r="A38" s="5" t="s">
        <v>100</v>
      </c>
      <c r="B38" s="5" t="s">
        <v>101</v>
      </c>
      <c r="C38">
        <v>32.67</v>
      </c>
      <c r="D38">
        <v>32.67</v>
      </c>
      <c r="E38">
        <v>32.67</v>
      </c>
      <c r="F38">
        <v>32.67</v>
      </c>
      <c r="G38">
        <v>32.67</v>
      </c>
      <c r="H38">
        <v>32.67</v>
      </c>
      <c r="I38">
        <v>32.67</v>
      </c>
      <c r="J38">
        <v>32.67</v>
      </c>
      <c r="K38">
        <v>32.67</v>
      </c>
      <c r="L38">
        <v>29.7</v>
      </c>
      <c r="M38">
        <v>29.7</v>
      </c>
      <c r="N38">
        <v>29.7</v>
      </c>
      <c r="O38">
        <v>29.7</v>
      </c>
      <c r="P38">
        <v>29.7</v>
      </c>
      <c r="Q38">
        <v>29.7</v>
      </c>
      <c r="R38">
        <v>29.7</v>
      </c>
      <c r="S38">
        <v>19.8</v>
      </c>
      <c r="T38">
        <v>19.8</v>
      </c>
      <c r="U38">
        <v>19.8</v>
      </c>
      <c r="V38">
        <v>19.8</v>
      </c>
      <c r="W38" t="s">
        <v>67</v>
      </c>
    </row>
    <row r="39" spans="1:23" x14ac:dyDescent="0.25">
      <c r="A39" s="5" t="s">
        <v>102</v>
      </c>
      <c r="B39" s="5" t="s">
        <v>103</v>
      </c>
      <c r="C39">
        <v>-12.82</v>
      </c>
      <c r="D39">
        <v>3.7</v>
      </c>
      <c r="E39">
        <v>6.13</v>
      </c>
      <c r="F39">
        <v>1.65</v>
      </c>
      <c r="G39">
        <v>3.85</v>
      </c>
      <c r="H39">
        <v>4.6100000000000003</v>
      </c>
      <c r="I39">
        <v>4.0199999999999996</v>
      </c>
      <c r="J39">
        <v>6.06</v>
      </c>
      <c r="K39">
        <v>6.01</v>
      </c>
      <c r="L39">
        <v>3.02</v>
      </c>
      <c r="M39">
        <v>-5.3</v>
      </c>
      <c r="N39">
        <v>0.53</v>
      </c>
      <c r="O39">
        <v>3.92</v>
      </c>
      <c r="P39">
        <v>3.93</v>
      </c>
      <c r="Q39">
        <v>2.99</v>
      </c>
      <c r="R39">
        <v>1.57</v>
      </c>
      <c r="S39">
        <v>1.81</v>
      </c>
      <c r="T39">
        <v>2.5099999999999998</v>
      </c>
      <c r="U39">
        <v>2.56</v>
      </c>
      <c r="V39">
        <v>2.06</v>
      </c>
      <c r="W39" t="s">
        <v>67</v>
      </c>
    </row>
    <row r="40" spans="1:23" x14ac:dyDescent="0.25">
      <c r="A40" s="5" t="s">
        <v>104</v>
      </c>
      <c r="B40" s="5" t="s">
        <v>105</v>
      </c>
      <c r="C40">
        <v>-13.3</v>
      </c>
      <c r="D40">
        <v>2.31</v>
      </c>
      <c r="E40">
        <v>4.4400000000000004</v>
      </c>
      <c r="F40">
        <v>0.3</v>
      </c>
      <c r="G40">
        <v>2.36</v>
      </c>
      <c r="H40">
        <v>3.51</v>
      </c>
      <c r="I40">
        <v>3.23</v>
      </c>
      <c r="J40">
        <v>4.76</v>
      </c>
      <c r="K40">
        <v>4.99</v>
      </c>
      <c r="L40">
        <v>2.2599999999999998</v>
      </c>
      <c r="M40">
        <v>-5.04</v>
      </c>
      <c r="N40">
        <v>0.17</v>
      </c>
      <c r="O40">
        <v>2.87</v>
      </c>
      <c r="P40">
        <v>2.64</v>
      </c>
      <c r="Q40">
        <v>1.89</v>
      </c>
      <c r="R40">
        <v>1.36</v>
      </c>
      <c r="S40">
        <v>1.07</v>
      </c>
      <c r="T40">
        <v>2.4</v>
      </c>
      <c r="U40">
        <v>1.43</v>
      </c>
      <c r="V40">
        <v>1.02</v>
      </c>
      <c r="W40">
        <v>1.02</v>
      </c>
    </row>
    <row r="41" spans="1:23" x14ac:dyDescent="0.25">
      <c r="A41" s="5" t="s">
        <v>106</v>
      </c>
      <c r="B41" s="5" t="s">
        <v>107</v>
      </c>
      <c r="C41">
        <v>-13.3</v>
      </c>
      <c r="D41">
        <v>2.31</v>
      </c>
      <c r="E41">
        <v>4.4400000000000004</v>
      </c>
      <c r="F41">
        <v>0.3</v>
      </c>
      <c r="G41">
        <v>2.36</v>
      </c>
      <c r="H41">
        <v>3.51</v>
      </c>
      <c r="I41">
        <v>3.23</v>
      </c>
      <c r="J41">
        <v>4.76</v>
      </c>
      <c r="K41">
        <v>4.99</v>
      </c>
      <c r="L41">
        <v>2.2599999999999998</v>
      </c>
      <c r="M41">
        <v>-5.04</v>
      </c>
      <c r="N41">
        <v>0.17</v>
      </c>
      <c r="O41">
        <v>2.87</v>
      </c>
      <c r="P41">
        <v>2.64</v>
      </c>
      <c r="Q41">
        <v>1.89</v>
      </c>
      <c r="R41">
        <v>1.36</v>
      </c>
      <c r="S41">
        <v>1.07</v>
      </c>
      <c r="T41">
        <v>2.4</v>
      </c>
      <c r="U41">
        <v>1.43</v>
      </c>
      <c r="V41">
        <v>1.02</v>
      </c>
      <c r="W41">
        <v>1.02</v>
      </c>
    </row>
    <row r="42" spans="1:23" x14ac:dyDescent="0.25">
      <c r="A42" s="5" t="s">
        <v>108</v>
      </c>
      <c r="B42" s="5" t="s">
        <v>109</v>
      </c>
      <c r="C42" t="s">
        <v>67</v>
      </c>
      <c r="D42" t="s">
        <v>67</v>
      </c>
      <c r="E42">
        <v>1.4</v>
      </c>
      <c r="F42">
        <v>0.5</v>
      </c>
      <c r="G42">
        <v>1</v>
      </c>
      <c r="H42">
        <v>1.2</v>
      </c>
      <c r="I42">
        <v>1</v>
      </c>
      <c r="J42">
        <v>1.5</v>
      </c>
      <c r="K42">
        <v>1.5</v>
      </c>
      <c r="L42">
        <v>0.7</v>
      </c>
      <c r="M42" t="s">
        <v>67</v>
      </c>
      <c r="N42">
        <v>0.2</v>
      </c>
      <c r="O42">
        <v>0.9</v>
      </c>
      <c r="P42">
        <v>0.8</v>
      </c>
      <c r="Q42">
        <v>0.56999999999999995</v>
      </c>
      <c r="R42">
        <v>0.42</v>
      </c>
      <c r="S42">
        <v>0.38</v>
      </c>
      <c r="T42">
        <v>0.38</v>
      </c>
      <c r="U42">
        <v>0.36</v>
      </c>
      <c r="V42">
        <v>0.41</v>
      </c>
      <c r="W42" t="s">
        <v>67</v>
      </c>
    </row>
    <row r="43" spans="1:23" x14ac:dyDescent="0.25">
      <c r="A43" s="5" t="s">
        <v>110</v>
      </c>
      <c r="B43" s="5" t="s">
        <v>111</v>
      </c>
      <c r="C43" t="s">
        <v>67</v>
      </c>
      <c r="D43" t="s">
        <v>67</v>
      </c>
      <c r="E43">
        <v>45.74</v>
      </c>
      <c r="F43">
        <v>16.34</v>
      </c>
      <c r="G43">
        <v>32.67</v>
      </c>
      <c r="H43">
        <v>39.200000000000003</v>
      </c>
      <c r="I43">
        <v>32.67</v>
      </c>
      <c r="J43">
        <v>49</v>
      </c>
      <c r="K43">
        <v>49</v>
      </c>
      <c r="L43">
        <v>20.8</v>
      </c>
      <c r="M43" t="s">
        <v>67</v>
      </c>
      <c r="N43">
        <v>5.3</v>
      </c>
      <c r="O43">
        <v>26.7</v>
      </c>
      <c r="P43">
        <v>23.8</v>
      </c>
      <c r="Q43">
        <v>16.899999999999999</v>
      </c>
      <c r="R43">
        <v>12.4</v>
      </c>
      <c r="S43">
        <v>7.6</v>
      </c>
      <c r="T43">
        <v>7.6</v>
      </c>
      <c r="U43">
        <v>7.1</v>
      </c>
      <c r="V43">
        <v>8.1999999999999993</v>
      </c>
      <c r="W43" t="s">
        <v>67</v>
      </c>
    </row>
    <row r="44" spans="1:23" x14ac:dyDescent="0.25">
      <c r="A44" s="5" t="s">
        <v>65</v>
      </c>
      <c r="B44" s="5" t="s">
        <v>66</v>
      </c>
      <c r="C44">
        <v>148.33000000000001</v>
      </c>
      <c r="D44">
        <v>156.13999999999999</v>
      </c>
      <c r="E44">
        <v>150.69</v>
      </c>
      <c r="F44">
        <v>135.63999999999999</v>
      </c>
      <c r="G44">
        <v>137.83000000000001</v>
      </c>
      <c r="H44">
        <v>125.61</v>
      </c>
      <c r="I44">
        <v>119.93</v>
      </c>
      <c r="J44">
        <v>116.59</v>
      </c>
      <c r="K44">
        <v>113.3</v>
      </c>
      <c r="L44">
        <v>99.52</v>
      </c>
      <c r="M44">
        <v>72.73</v>
      </c>
      <c r="N44">
        <v>98.05</v>
      </c>
      <c r="O44">
        <v>79.69</v>
      </c>
      <c r="P44">
        <v>70.98</v>
      </c>
      <c r="Q44">
        <v>52.12</v>
      </c>
      <c r="R44">
        <v>41.99</v>
      </c>
      <c r="S44">
        <v>54.54</v>
      </c>
      <c r="T44">
        <v>56.26</v>
      </c>
      <c r="U44">
        <v>55.44</v>
      </c>
      <c r="V44">
        <v>48.59</v>
      </c>
      <c r="W44" t="s">
        <v>67</v>
      </c>
    </row>
    <row r="45" spans="1:23" x14ac:dyDescent="0.25">
      <c r="A45" s="5" t="s">
        <v>112</v>
      </c>
      <c r="B45" s="5" t="s">
        <v>113</v>
      </c>
      <c r="C45">
        <v>19.420000000000002</v>
      </c>
      <c r="D45">
        <v>32.92</v>
      </c>
      <c r="E45">
        <v>31.08</v>
      </c>
      <c r="F45">
        <v>27.75</v>
      </c>
      <c r="G45">
        <v>30.44</v>
      </c>
      <c r="H45">
        <v>28.04</v>
      </c>
      <c r="I45">
        <v>25.29</v>
      </c>
      <c r="J45">
        <v>25.82</v>
      </c>
      <c r="K45">
        <v>22.54</v>
      </c>
      <c r="L45">
        <v>16.16</v>
      </c>
      <c r="M45">
        <v>12.4</v>
      </c>
      <c r="N45">
        <v>15.05</v>
      </c>
      <c r="O45">
        <v>17.66</v>
      </c>
      <c r="P45">
        <v>16.14</v>
      </c>
      <c r="Q45">
        <v>14.3</v>
      </c>
      <c r="R45">
        <v>12.5</v>
      </c>
      <c r="S45">
        <v>11.28</v>
      </c>
      <c r="T45">
        <v>11.9</v>
      </c>
      <c r="U45">
        <v>9.1300000000000008</v>
      </c>
      <c r="V45">
        <v>7.76</v>
      </c>
      <c r="W45" t="s">
        <v>67</v>
      </c>
    </row>
    <row r="46" spans="1:23" x14ac:dyDescent="0.25">
      <c r="A46" s="5" t="s">
        <v>114</v>
      </c>
      <c r="B46" s="5" t="s">
        <v>115</v>
      </c>
      <c r="C46">
        <v>-0.66</v>
      </c>
      <c r="D46">
        <v>4.6399999999999997</v>
      </c>
      <c r="E46">
        <v>7.49</v>
      </c>
      <c r="F46">
        <v>4.9800000000000004</v>
      </c>
      <c r="G46">
        <v>6.98</v>
      </c>
      <c r="H46">
        <v>5.54</v>
      </c>
      <c r="I46">
        <v>5.74</v>
      </c>
      <c r="J46">
        <v>6.48</v>
      </c>
      <c r="K46">
        <v>7.53</v>
      </c>
      <c r="L46">
        <v>4.79</v>
      </c>
      <c r="M46">
        <v>2.99</v>
      </c>
      <c r="N46">
        <v>4.47</v>
      </c>
      <c r="O46">
        <v>6.42</v>
      </c>
      <c r="P46">
        <v>4.58</v>
      </c>
      <c r="Q46">
        <v>3.74</v>
      </c>
      <c r="R46">
        <v>2.82</v>
      </c>
      <c r="S46">
        <v>1.81</v>
      </c>
      <c r="T46">
        <v>3.55</v>
      </c>
      <c r="U46">
        <v>5.23</v>
      </c>
      <c r="V46">
        <v>2.11</v>
      </c>
      <c r="W46" t="s">
        <v>67</v>
      </c>
    </row>
    <row r="47" spans="1:23" x14ac:dyDescent="0.25">
      <c r="A47" s="5" t="s">
        <v>116</v>
      </c>
      <c r="B47" s="5" t="s">
        <v>117</v>
      </c>
      <c r="C47">
        <v>110.15</v>
      </c>
      <c r="D47">
        <v>105.96</v>
      </c>
      <c r="E47">
        <v>95.7</v>
      </c>
      <c r="F47">
        <v>90.22</v>
      </c>
      <c r="G47">
        <v>86.86</v>
      </c>
      <c r="H47">
        <v>81.64</v>
      </c>
      <c r="I47">
        <v>73.45</v>
      </c>
      <c r="J47">
        <v>72.98</v>
      </c>
      <c r="K47">
        <v>71.03</v>
      </c>
      <c r="L47">
        <v>67.930000000000007</v>
      </c>
      <c r="M47">
        <v>59.09</v>
      </c>
      <c r="N47">
        <v>62.24</v>
      </c>
      <c r="O47">
        <v>53.77</v>
      </c>
      <c r="P47">
        <v>46.17</v>
      </c>
      <c r="Q47">
        <v>35.47</v>
      </c>
      <c r="R47">
        <v>29.83</v>
      </c>
      <c r="S47">
        <v>36.51</v>
      </c>
      <c r="T47">
        <v>35.33</v>
      </c>
      <c r="U47">
        <v>33.32</v>
      </c>
      <c r="V47">
        <v>29.52</v>
      </c>
      <c r="W47" t="s">
        <v>67</v>
      </c>
    </row>
    <row r="48" spans="1:23" x14ac:dyDescent="0.25">
      <c r="A48" s="5" t="s">
        <v>118</v>
      </c>
      <c r="B48" s="5" t="s">
        <v>119</v>
      </c>
      <c r="C48">
        <v>94591</v>
      </c>
      <c r="D48">
        <v>83381</v>
      </c>
      <c r="E48">
        <v>77909</v>
      </c>
      <c r="F48">
        <v>69283</v>
      </c>
      <c r="G48">
        <v>64745</v>
      </c>
      <c r="H48">
        <v>59056</v>
      </c>
      <c r="I48">
        <v>53163</v>
      </c>
      <c r="J48">
        <v>59393</v>
      </c>
      <c r="K48">
        <v>60745</v>
      </c>
      <c r="L48">
        <v>55156</v>
      </c>
      <c r="M48">
        <v>49822</v>
      </c>
      <c r="N48">
        <v>50821</v>
      </c>
      <c r="O48">
        <v>36855</v>
      </c>
      <c r="P48">
        <v>35129</v>
      </c>
      <c r="Q48">
        <v>32638</v>
      </c>
      <c r="R48">
        <v>29957</v>
      </c>
      <c r="S48">
        <v>21392</v>
      </c>
      <c r="T48">
        <v>18478</v>
      </c>
      <c r="U48">
        <v>17589</v>
      </c>
      <c r="V48">
        <v>15753</v>
      </c>
      <c r="W48" t="s">
        <v>67</v>
      </c>
    </row>
    <row r="49" spans="1:23" x14ac:dyDescent="0.25">
      <c r="A49" s="5" t="s">
        <v>120</v>
      </c>
      <c r="B49" s="5" t="s">
        <v>121</v>
      </c>
      <c r="C49">
        <v>1237</v>
      </c>
      <c r="D49">
        <v>1121</v>
      </c>
      <c r="E49">
        <v>1059</v>
      </c>
      <c r="F49">
        <v>971.3</v>
      </c>
      <c r="G49">
        <v>925.5</v>
      </c>
      <c r="H49">
        <v>816.8</v>
      </c>
      <c r="I49">
        <v>766</v>
      </c>
      <c r="J49">
        <v>732.3</v>
      </c>
      <c r="K49">
        <v>669.1</v>
      </c>
      <c r="L49">
        <v>607.70000000000005</v>
      </c>
      <c r="M49">
        <v>530.70000000000005</v>
      </c>
      <c r="N49">
        <v>596.20000000000005</v>
      </c>
      <c r="O49">
        <v>449.3</v>
      </c>
      <c r="P49">
        <v>399.4</v>
      </c>
      <c r="Q49">
        <v>330.4</v>
      </c>
      <c r="R49">
        <v>290.2</v>
      </c>
      <c r="S49">
        <v>263.3</v>
      </c>
      <c r="T49">
        <v>260.5</v>
      </c>
      <c r="U49">
        <v>252.8</v>
      </c>
      <c r="V49">
        <v>241.7</v>
      </c>
      <c r="W49" t="s">
        <v>67</v>
      </c>
    </row>
    <row r="50" spans="1:23" x14ac:dyDescent="0.25">
      <c r="A50" s="5" t="s">
        <v>122</v>
      </c>
      <c r="B50" s="5" t="s">
        <v>123</v>
      </c>
      <c r="C50">
        <v>13074</v>
      </c>
      <c r="D50">
        <v>13438</v>
      </c>
      <c r="E50">
        <v>13588</v>
      </c>
      <c r="F50">
        <v>14019</v>
      </c>
      <c r="G50">
        <v>14295</v>
      </c>
      <c r="H50">
        <v>13831</v>
      </c>
      <c r="I50">
        <v>14409</v>
      </c>
      <c r="J50">
        <v>12330</v>
      </c>
      <c r="K50">
        <v>11015</v>
      </c>
      <c r="L50">
        <v>11018</v>
      </c>
      <c r="M50">
        <v>10652</v>
      </c>
      <c r="N50">
        <v>11731</v>
      </c>
      <c r="O50">
        <v>12191</v>
      </c>
      <c r="P50">
        <v>11370</v>
      </c>
      <c r="Q50">
        <v>10123</v>
      </c>
      <c r="R50">
        <v>9687</v>
      </c>
      <c r="S50">
        <v>12308</v>
      </c>
      <c r="T50">
        <v>14098</v>
      </c>
      <c r="U50">
        <v>14373</v>
      </c>
      <c r="V50">
        <v>15343</v>
      </c>
      <c r="W50" t="s">
        <v>67</v>
      </c>
    </row>
    <row r="51" spans="1:23" x14ac:dyDescent="0.25">
      <c r="A51" s="5" t="s">
        <v>124</v>
      </c>
      <c r="B51" s="5" t="s">
        <v>125</v>
      </c>
      <c r="C51">
        <v>51228</v>
      </c>
      <c r="D51">
        <v>61178</v>
      </c>
      <c r="E51">
        <v>63187</v>
      </c>
      <c r="F51">
        <v>63960</v>
      </c>
      <c r="G51">
        <v>69549</v>
      </c>
      <c r="H51">
        <v>69484</v>
      </c>
      <c r="I51">
        <v>73696</v>
      </c>
      <c r="J51">
        <v>64132</v>
      </c>
      <c r="K51">
        <v>60935</v>
      </c>
      <c r="L51">
        <v>53587</v>
      </c>
      <c r="M51">
        <v>43356</v>
      </c>
      <c r="N51">
        <v>57299</v>
      </c>
      <c r="O51">
        <v>64219</v>
      </c>
      <c r="P51">
        <v>60001</v>
      </c>
      <c r="Q51">
        <v>47429</v>
      </c>
      <c r="R51">
        <v>41633</v>
      </c>
      <c r="S51">
        <v>50481</v>
      </c>
      <c r="T51">
        <v>60282</v>
      </c>
      <c r="U51">
        <v>62414</v>
      </c>
      <c r="V51">
        <v>61067</v>
      </c>
      <c r="W51" t="s">
        <v>67</v>
      </c>
    </row>
    <row r="52" spans="1:23" x14ac:dyDescent="0.25">
      <c r="A52" s="5" t="s">
        <v>126</v>
      </c>
      <c r="B52" s="5" t="s">
        <v>127</v>
      </c>
      <c r="C52" t="s">
        <v>67</v>
      </c>
      <c r="D52" t="s">
        <v>67</v>
      </c>
      <c r="E52" t="s">
        <v>67</v>
      </c>
      <c r="F52" t="s">
        <v>67</v>
      </c>
      <c r="G52" t="s">
        <v>67</v>
      </c>
      <c r="H52" t="s">
        <v>67</v>
      </c>
      <c r="I52" t="s">
        <v>67</v>
      </c>
      <c r="J52" t="s">
        <v>67</v>
      </c>
      <c r="K52" t="s">
        <v>67</v>
      </c>
      <c r="L52" t="s">
        <v>67</v>
      </c>
      <c r="M52" t="s">
        <v>67</v>
      </c>
      <c r="N52" t="s">
        <v>67</v>
      </c>
      <c r="O52" t="s">
        <v>67</v>
      </c>
      <c r="P52" t="s">
        <v>67</v>
      </c>
      <c r="Q52" t="s">
        <v>67</v>
      </c>
      <c r="R52" t="s">
        <v>67</v>
      </c>
      <c r="S52" t="s">
        <v>67</v>
      </c>
      <c r="T52" t="s">
        <v>67</v>
      </c>
      <c r="U52" t="s">
        <v>67</v>
      </c>
      <c r="V52" t="s">
        <v>67</v>
      </c>
      <c r="W52" t="s">
        <v>67</v>
      </c>
    </row>
    <row r="53" spans="1:23" x14ac:dyDescent="0.25">
      <c r="A53" s="5" t="s">
        <v>128</v>
      </c>
      <c r="B53" s="5" t="s">
        <v>129</v>
      </c>
      <c r="C53">
        <v>-4593</v>
      </c>
      <c r="D53">
        <v>906.68</v>
      </c>
      <c r="E53">
        <v>1861</v>
      </c>
      <c r="F53">
        <v>142.88999999999999</v>
      </c>
      <c r="G53">
        <v>1192</v>
      </c>
      <c r="H53">
        <v>1942</v>
      </c>
      <c r="I53">
        <v>1984</v>
      </c>
      <c r="J53">
        <v>2622</v>
      </c>
      <c r="K53">
        <v>2563</v>
      </c>
      <c r="L53">
        <v>1217</v>
      </c>
      <c r="M53">
        <v>-2772</v>
      </c>
      <c r="N53">
        <v>100.35</v>
      </c>
      <c r="O53">
        <v>2312</v>
      </c>
      <c r="P53">
        <v>2235</v>
      </c>
      <c r="Q53">
        <v>1725</v>
      </c>
      <c r="R53">
        <v>1108</v>
      </c>
      <c r="S53">
        <v>991.02</v>
      </c>
      <c r="T53">
        <v>2576</v>
      </c>
      <c r="U53">
        <v>1609</v>
      </c>
      <c r="V53">
        <v>1416</v>
      </c>
      <c r="W53" t="s">
        <v>67</v>
      </c>
    </row>
    <row r="54" spans="1:23" x14ac:dyDescent="0.25">
      <c r="A54" s="5" t="s">
        <v>130</v>
      </c>
      <c r="B54" s="5" t="s">
        <v>131</v>
      </c>
      <c r="C54" t="s">
        <v>67</v>
      </c>
      <c r="D54">
        <v>13.1</v>
      </c>
      <c r="E54">
        <v>14.1</v>
      </c>
      <c r="F54">
        <v>107.2</v>
      </c>
      <c r="G54">
        <v>15.4</v>
      </c>
      <c r="H54">
        <v>14.1</v>
      </c>
      <c r="I54">
        <v>16.8</v>
      </c>
      <c r="J54">
        <v>6</v>
      </c>
      <c r="K54">
        <v>5.2</v>
      </c>
      <c r="L54">
        <v>14.6</v>
      </c>
      <c r="M54" t="s">
        <v>67</v>
      </c>
      <c r="N54">
        <v>76.400000000000006</v>
      </c>
      <c r="O54">
        <v>11.7</v>
      </c>
      <c r="P54">
        <v>11.7</v>
      </c>
      <c r="Q54">
        <v>14.2</v>
      </c>
      <c r="R54">
        <v>12.3</v>
      </c>
      <c r="S54">
        <v>15.3</v>
      </c>
      <c r="T54">
        <v>4.2</v>
      </c>
      <c r="U54">
        <v>5.6</v>
      </c>
      <c r="V54">
        <v>9.5</v>
      </c>
      <c r="W54">
        <v>9.1999999999999993</v>
      </c>
    </row>
    <row r="55" spans="1:23" x14ac:dyDescent="0.25">
      <c r="A55" s="5" t="s">
        <v>132</v>
      </c>
      <c r="B55" s="5" t="s">
        <v>133</v>
      </c>
      <c r="C55">
        <v>7.0000000000000007E-2</v>
      </c>
      <c r="D55">
        <v>0.19</v>
      </c>
      <c r="E55">
        <v>0.41</v>
      </c>
      <c r="F55">
        <v>0.24</v>
      </c>
      <c r="G55">
        <v>0.26</v>
      </c>
      <c r="H55">
        <v>0.39</v>
      </c>
      <c r="I55">
        <v>0.45</v>
      </c>
      <c r="J55">
        <v>0.24</v>
      </c>
      <c r="K55">
        <v>0.23</v>
      </c>
      <c r="L55">
        <v>0.33</v>
      </c>
      <c r="M55">
        <v>0.22</v>
      </c>
      <c r="N55">
        <v>0.13</v>
      </c>
      <c r="O55">
        <v>0.42</v>
      </c>
      <c r="P55">
        <v>0.44</v>
      </c>
      <c r="Q55">
        <v>0.52</v>
      </c>
      <c r="R55">
        <v>0.4</v>
      </c>
      <c r="S55">
        <v>0.3</v>
      </c>
      <c r="T55">
        <v>0.18</v>
      </c>
      <c r="U55">
        <v>0.14000000000000001</v>
      </c>
      <c r="V55">
        <v>0.2</v>
      </c>
      <c r="W55" t="s">
        <v>67</v>
      </c>
    </row>
    <row r="56" spans="1:23" x14ac:dyDescent="0.25">
      <c r="A56" s="5" t="s">
        <v>134</v>
      </c>
      <c r="B56" s="5" t="s">
        <v>135</v>
      </c>
      <c r="C56">
        <v>0.53</v>
      </c>
      <c r="D56">
        <v>0.92</v>
      </c>
      <c r="E56">
        <v>2.0099999999999998</v>
      </c>
      <c r="F56">
        <v>1.1599999999999999</v>
      </c>
      <c r="G56">
        <v>1.2</v>
      </c>
      <c r="H56">
        <v>1.76</v>
      </c>
      <c r="I56">
        <v>2.15</v>
      </c>
      <c r="J56">
        <v>1.1100000000000001</v>
      </c>
      <c r="K56">
        <v>1.1399999999999999</v>
      </c>
      <c r="L56">
        <v>2.04</v>
      </c>
      <c r="M56">
        <v>1.31</v>
      </c>
      <c r="N56">
        <v>0.86</v>
      </c>
      <c r="O56">
        <v>1.9</v>
      </c>
      <c r="P56">
        <v>1.92</v>
      </c>
      <c r="Q56">
        <v>1.88</v>
      </c>
      <c r="R56">
        <v>1.33</v>
      </c>
      <c r="S56">
        <v>1.45</v>
      </c>
      <c r="T56">
        <v>0.85</v>
      </c>
      <c r="U56">
        <v>0.88</v>
      </c>
      <c r="V56">
        <v>1.25</v>
      </c>
      <c r="W56" t="s">
        <v>67</v>
      </c>
    </row>
    <row r="57" spans="1:23" x14ac:dyDescent="0.25">
      <c r="A57" s="5" t="s">
        <v>136</v>
      </c>
      <c r="B57" s="5" t="s">
        <v>137</v>
      </c>
      <c r="C57">
        <v>-15.65</v>
      </c>
      <c r="D57">
        <v>6.53</v>
      </c>
      <c r="E57">
        <v>8.33</v>
      </c>
      <c r="F57">
        <v>6.46</v>
      </c>
      <c r="G57">
        <v>5.22</v>
      </c>
      <c r="H57">
        <v>8.92</v>
      </c>
      <c r="I57">
        <v>9.4700000000000006</v>
      </c>
      <c r="J57">
        <v>4.41</v>
      </c>
      <c r="K57">
        <v>3.42</v>
      </c>
      <c r="L57">
        <v>6.88</v>
      </c>
      <c r="M57">
        <v>5.45</v>
      </c>
      <c r="N57">
        <v>2.91</v>
      </c>
      <c r="O57">
        <v>5.23</v>
      </c>
      <c r="P57">
        <v>6.75</v>
      </c>
      <c r="Q57">
        <v>7.2</v>
      </c>
      <c r="R57">
        <v>5.9</v>
      </c>
      <c r="S57">
        <v>9.01</v>
      </c>
      <c r="T57">
        <v>2.87</v>
      </c>
      <c r="U57">
        <v>1.53</v>
      </c>
      <c r="V57">
        <v>4.58</v>
      </c>
      <c r="W57" t="s">
        <v>67</v>
      </c>
    </row>
    <row r="58" spans="1:23" x14ac:dyDescent="0.25">
      <c r="A58" s="5" t="s">
        <v>138</v>
      </c>
      <c r="B58" s="5" t="s">
        <v>139</v>
      </c>
      <c r="C58" t="s">
        <v>67</v>
      </c>
      <c r="D58" t="s">
        <v>67</v>
      </c>
      <c r="E58">
        <v>2.2400000000000002</v>
      </c>
      <c r="F58">
        <v>1.55</v>
      </c>
      <c r="G58">
        <v>2.74</v>
      </c>
      <c r="H58">
        <v>2.4300000000000002</v>
      </c>
      <c r="I58">
        <v>1.84</v>
      </c>
      <c r="J58">
        <v>5.25</v>
      </c>
      <c r="K58">
        <v>5.83</v>
      </c>
      <c r="L58">
        <v>2.12</v>
      </c>
      <c r="M58" t="s">
        <v>67</v>
      </c>
      <c r="N58">
        <v>1.54</v>
      </c>
      <c r="O58">
        <v>2.68</v>
      </c>
      <c r="P58">
        <v>2.59</v>
      </c>
      <c r="Q58">
        <v>2.12</v>
      </c>
      <c r="R58">
        <v>2.52</v>
      </c>
      <c r="S58">
        <v>2.33</v>
      </c>
      <c r="T58">
        <v>3.74</v>
      </c>
      <c r="U58">
        <v>4.49</v>
      </c>
      <c r="V58">
        <v>4.24</v>
      </c>
      <c r="W58" t="s">
        <v>67</v>
      </c>
    </row>
    <row r="59" spans="1:23" x14ac:dyDescent="0.25">
      <c r="A59" s="5" t="s">
        <v>140</v>
      </c>
      <c r="B59" s="5" t="s">
        <v>141</v>
      </c>
      <c r="C59">
        <v>-128.5</v>
      </c>
      <c r="D59">
        <v>7.6</v>
      </c>
      <c r="E59">
        <v>7.1</v>
      </c>
      <c r="F59">
        <v>0.9</v>
      </c>
      <c r="G59">
        <v>6.5</v>
      </c>
      <c r="H59">
        <v>7.1</v>
      </c>
      <c r="I59">
        <v>5.9</v>
      </c>
      <c r="J59">
        <v>16.7</v>
      </c>
      <c r="K59">
        <v>19.399999999999999</v>
      </c>
      <c r="L59">
        <v>6.9</v>
      </c>
      <c r="M59">
        <v>-30.9</v>
      </c>
      <c r="N59">
        <v>1.3</v>
      </c>
      <c r="O59">
        <v>8.5</v>
      </c>
      <c r="P59">
        <v>8.5</v>
      </c>
      <c r="Q59">
        <v>7</v>
      </c>
      <c r="R59">
        <v>8.1999999999999993</v>
      </c>
      <c r="S59">
        <v>6.6</v>
      </c>
      <c r="T59">
        <v>23.6</v>
      </c>
      <c r="U59">
        <v>17.8</v>
      </c>
      <c r="V59">
        <v>10.5</v>
      </c>
      <c r="W59">
        <v>10.9</v>
      </c>
    </row>
    <row r="60" spans="1:23" x14ac:dyDescent="0.25">
      <c r="A60" s="5" t="s">
        <v>142</v>
      </c>
      <c r="B60" s="5" t="s">
        <v>143</v>
      </c>
      <c r="C60">
        <v>-68.489999999999995</v>
      </c>
      <c r="D60">
        <v>7.03</v>
      </c>
      <c r="E60">
        <v>14.28</v>
      </c>
      <c r="F60">
        <v>1.0900000000000001</v>
      </c>
      <c r="G60">
        <v>7.76</v>
      </c>
      <c r="H60">
        <v>12.52</v>
      </c>
      <c r="I60">
        <v>12.77</v>
      </c>
      <c r="J60">
        <v>18.46</v>
      </c>
      <c r="K60">
        <v>21.15</v>
      </c>
      <c r="L60">
        <v>13.98</v>
      </c>
      <c r="M60">
        <v>-37.51</v>
      </c>
      <c r="N60">
        <v>1.1399999999999999</v>
      </c>
      <c r="O60">
        <v>16.239999999999998</v>
      </c>
      <c r="P60">
        <v>16.38</v>
      </c>
      <c r="Q60">
        <v>13.25</v>
      </c>
      <c r="R60">
        <v>8.94</v>
      </c>
      <c r="S60">
        <v>9.49</v>
      </c>
      <c r="T60">
        <v>20.2</v>
      </c>
      <c r="U60">
        <v>15.66</v>
      </c>
      <c r="V60">
        <v>14.51</v>
      </c>
      <c r="W60" t="s">
        <v>67</v>
      </c>
    </row>
    <row r="61" spans="1:23" x14ac:dyDescent="0.25">
      <c r="A61" s="5" t="s">
        <v>144</v>
      </c>
      <c r="B61" s="5" t="s">
        <v>145</v>
      </c>
      <c r="C61">
        <v>-8.9700000000000006</v>
      </c>
      <c r="D61">
        <v>1.48</v>
      </c>
      <c r="E61">
        <v>2.95</v>
      </c>
      <c r="F61">
        <v>0.22</v>
      </c>
      <c r="G61">
        <v>1.71</v>
      </c>
      <c r="H61">
        <v>2.8</v>
      </c>
      <c r="I61">
        <v>2.69</v>
      </c>
      <c r="J61">
        <v>4.09</v>
      </c>
      <c r="K61">
        <v>4.21</v>
      </c>
      <c r="L61">
        <v>2.27</v>
      </c>
      <c r="M61">
        <v>-6.39</v>
      </c>
      <c r="N61">
        <v>0.18</v>
      </c>
      <c r="O61">
        <v>3.6</v>
      </c>
      <c r="P61">
        <v>3.72</v>
      </c>
      <c r="Q61">
        <v>3.64</v>
      </c>
      <c r="R61">
        <v>2.66</v>
      </c>
      <c r="S61">
        <v>1.96</v>
      </c>
      <c r="T61">
        <v>4.2699999999999996</v>
      </c>
      <c r="U61">
        <v>2.58</v>
      </c>
      <c r="V61">
        <v>2.3199999999999998</v>
      </c>
      <c r="W61" t="s">
        <v>67</v>
      </c>
    </row>
    <row r="62" spans="1:23" x14ac:dyDescent="0.25">
      <c r="A62" s="5" t="s">
        <v>146</v>
      </c>
      <c r="B62" s="5" t="s">
        <v>147</v>
      </c>
      <c r="C62">
        <v>-11.09</v>
      </c>
      <c r="D62">
        <v>2.88</v>
      </c>
      <c r="E62">
        <v>5.47</v>
      </c>
      <c r="F62">
        <v>1.19</v>
      </c>
      <c r="G62">
        <v>3.67</v>
      </c>
      <c r="H62">
        <v>5.52</v>
      </c>
      <c r="I62">
        <v>5.76</v>
      </c>
      <c r="J62">
        <v>8.33</v>
      </c>
      <c r="K62">
        <v>8.5500000000000007</v>
      </c>
      <c r="L62">
        <v>3.33</v>
      </c>
      <c r="M62">
        <v>-7.87</v>
      </c>
      <c r="N62">
        <v>0.28000000000000003</v>
      </c>
      <c r="O62">
        <v>5.34</v>
      </c>
      <c r="P62">
        <v>5.72</v>
      </c>
      <c r="Q62">
        <v>5.34</v>
      </c>
      <c r="R62">
        <v>3.75</v>
      </c>
      <c r="S62">
        <v>2.93</v>
      </c>
      <c r="T62">
        <v>6.8</v>
      </c>
      <c r="U62">
        <v>4.29</v>
      </c>
      <c r="V62">
        <v>3.82</v>
      </c>
      <c r="W62" t="s">
        <v>67</v>
      </c>
    </row>
    <row r="63" spans="1:23" x14ac:dyDescent="0.25">
      <c r="A63" s="5" t="s">
        <v>148</v>
      </c>
      <c r="B63" s="5" t="s">
        <v>148</v>
      </c>
      <c r="C63">
        <v>-12.07</v>
      </c>
      <c r="D63">
        <v>2.1800000000000002</v>
      </c>
      <c r="E63">
        <v>4.6399999999999997</v>
      </c>
      <c r="F63">
        <v>0.34</v>
      </c>
      <c r="G63">
        <v>2.72</v>
      </c>
      <c r="H63">
        <v>4.3</v>
      </c>
      <c r="I63">
        <v>4.4000000000000004</v>
      </c>
      <c r="J63">
        <v>6.53</v>
      </c>
      <c r="K63">
        <v>6.71</v>
      </c>
      <c r="L63">
        <v>3.33</v>
      </c>
      <c r="M63">
        <v>-7.87</v>
      </c>
      <c r="N63">
        <v>0.28000000000000003</v>
      </c>
      <c r="O63">
        <v>5.34</v>
      </c>
      <c r="P63">
        <v>5.72</v>
      </c>
      <c r="Q63">
        <v>5.34</v>
      </c>
      <c r="R63">
        <v>3.75</v>
      </c>
      <c r="S63">
        <v>2.93</v>
      </c>
      <c r="T63">
        <v>6.8</v>
      </c>
      <c r="U63">
        <v>4.29</v>
      </c>
      <c r="V63">
        <v>3.82</v>
      </c>
      <c r="W63" t="s">
        <v>67</v>
      </c>
    </row>
    <row r="64" spans="1:23" x14ac:dyDescent="0.25">
      <c r="A64" s="5" t="s">
        <v>149</v>
      </c>
      <c r="B64" s="5" t="s">
        <v>150</v>
      </c>
      <c r="C64">
        <v>43.41</v>
      </c>
      <c r="D64">
        <v>49.67</v>
      </c>
      <c r="E64">
        <v>52.95</v>
      </c>
      <c r="F64">
        <v>53.89</v>
      </c>
      <c r="G64">
        <v>54.5</v>
      </c>
      <c r="H64">
        <v>55.18</v>
      </c>
      <c r="I64">
        <v>55.52</v>
      </c>
      <c r="J64">
        <v>57.3</v>
      </c>
      <c r="K64">
        <v>59.01</v>
      </c>
      <c r="L64">
        <v>53.85</v>
      </c>
      <c r="M64">
        <v>50.26</v>
      </c>
      <c r="N64">
        <v>50.76</v>
      </c>
      <c r="O64">
        <v>54.93</v>
      </c>
      <c r="P64">
        <v>61.57</v>
      </c>
      <c r="Q64">
        <v>58.45</v>
      </c>
      <c r="R64">
        <v>54.92</v>
      </c>
      <c r="S64">
        <v>49.65</v>
      </c>
      <c r="T64">
        <v>48.85</v>
      </c>
      <c r="U64">
        <v>49.68</v>
      </c>
      <c r="V64">
        <v>54.59</v>
      </c>
      <c r="W64" t="s">
        <v>67</v>
      </c>
    </row>
    <row r="65" spans="1:23" x14ac:dyDescent="0.25">
      <c r="A65" s="5" t="s">
        <v>151</v>
      </c>
      <c r="B65" s="5" t="s">
        <v>152</v>
      </c>
      <c r="C65">
        <v>17.63</v>
      </c>
      <c r="D65">
        <v>31.07</v>
      </c>
      <c r="E65">
        <v>32.479999999999997</v>
      </c>
      <c r="F65">
        <v>30.76</v>
      </c>
      <c r="G65">
        <v>35.049999999999997</v>
      </c>
      <c r="H65">
        <v>34.35</v>
      </c>
      <c r="I65">
        <v>34.43</v>
      </c>
      <c r="J65">
        <v>35.380000000000003</v>
      </c>
      <c r="K65">
        <v>31.72</v>
      </c>
      <c r="L65">
        <v>23.8</v>
      </c>
      <c r="M65">
        <v>20.98</v>
      </c>
      <c r="N65">
        <v>24.18</v>
      </c>
      <c r="O65">
        <v>32.840000000000003</v>
      </c>
      <c r="P65">
        <v>34.950000000000003</v>
      </c>
      <c r="Q65">
        <v>40.33</v>
      </c>
      <c r="R65">
        <v>41.91</v>
      </c>
      <c r="S65">
        <v>30.89</v>
      </c>
      <c r="T65">
        <v>33.68</v>
      </c>
      <c r="U65">
        <v>27.39</v>
      </c>
      <c r="V65">
        <v>26.3</v>
      </c>
      <c r="W65" t="s">
        <v>67</v>
      </c>
    </row>
    <row r="66" spans="1:23" x14ac:dyDescent="0.25">
      <c r="A66" s="5" t="s">
        <v>153</v>
      </c>
      <c r="B66" s="5" t="s">
        <v>154</v>
      </c>
      <c r="C66">
        <v>82.37</v>
      </c>
      <c r="D66">
        <v>68.930000000000007</v>
      </c>
      <c r="E66">
        <v>67.52</v>
      </c>
      <c r="F66">
        <v>69.239999999999995</v>
      </c>
      <c r="G66">
        <v>64.95</v>
      </c>
      <c r="H66">
        <v>65.650000000000006</v>
      </c>
      <c r="I66">
        <v>65.569999999999993</v>
      </c>
      <c r="J66">
        <v>64.62</v>
      </c>
      <c r="K66">
        <v>68.28</v>
      </c>
      <c r="L66">
        <v>76.2</v>
      </c>
      <c r="M66">
        <v>79.02</v>
      </c>
      <c r="N66">
        <v>75.819999999999993</v>
      </c>
      <c r="O66">
        <v>67.16</v>
      </c>
      <c r="P66">
        <v>65.05</v>
      </c>
      <c r="Q66">
        <v>59.67</v>
      </c>
      <c r="R66">
        <v>58.09</v>
      </c>
      <c r="S66">
        <v>69.11</v>
      </c>
      <c r="T66">
        <v>66.319999999999993</v>
      </c>
      <c r="U66">
        <v>72.61</v>
      </c>
      <c r="V66">
        <v>73.7</v>
      </c>
      <c r="W66" t="s">
        <v>67</v>
      </c>
    </row>
    <row r="67" spans="1:23" x14ac:dyDescent="0.25">
      <c r="A67" s="5" t="s">
        <v>155</v>
      </c>
      <c r="B67" s="5" t="s">
        <v>156</v>
      </c>
      <c r="C67">
        <v>467.23</v>
      </c>
      <c r="D67">
        <v>221.85</v>
      </c>
      <c r="E67">
        <v>207.92</v>
      </c>
      <c r="F67">
        <v>225.07</v>
      </c>
      <c r="G67">
        <v>185.29</v>
      </c>
      <c r="H67">
        <v>191.12</v>
      </c>
      <c r="I67">
        <v>190.42</v>
      </c>
      <c r="J67">
        <v>182.68</v>
      </c>
      <c r="K67">
        <v>215.21</v>
      </c>
      <c r="L67">
        <v>320.2</v>
      </c>
      <c r="M67">
        <v>376.64</v>
      </c>
      <c r="N67">
        <v>313.60000000000002</v>
      </c>
      <c r="O67">
        <v>204.48</v>
      </c>
      <c r="P67">
        <v>186.08</v>
      </c>
      <c r="Q67">
        <v>147.97999999999999</v>
      </c>
      <c r="R67">
        <v>138.62</v>
      </c>
      <c r="S67">
        <v>223.69</v>
      </c>
      <c r="T67">
        <v>196.9</v>
      </c>
      <c r="U67">
        <v>265.14</v>
      </c>
      <c r="V67">
        <v>280.22000000000003</v>
      </c>
      <c r="W67" t="s">
        <v>67</v>
      </c>
    </row>
    <row r="68" spans="1:23" x14ac:dyDescent="0.25">
      <c r="A68" s="5"/>
      <c r="B68" s="5"/>
    </row>
    <row r="69" spans="1:23" x14ac:dyDescent="0.25">
      <c r="A69" s="5" t="s">
        <v>157</v>
      </c>
      <c r="B69" s="5" t="s">
        <v>158</v>
      </c>
      <c r="C69">
        <v>43.4</v>
      </c>
      <c r="D69">
        <v>49.65</v>
      </c>
      <c r="E69">
        <v>52.94</v>
      </c>
      <c r="F69">
        <v>53.89</v>
      </c>
      <c r="G69">
        <v>54.47</v>
      </c>
      <c r="H69">
        <v>55.19</v>
      </c>
      <c r="I69">
        <v>55.5</v>
      </c>
      <c r="J69">
        <v>57.3</v>
      </c>
      <c r="K69">
        <v>58.98</v>
      </c>
      <c r="L69">
        <v>53.84</v>
      </c>
      <c r="M69">
        <v>50.26</v>
      </c>
      <c r="N69">
        <v>50.77</v>
      </c>
      <c r="O69">
        <v>54.93</v>
      </c>
      <c r="P69">
        <v>61.58</v>
      </c>
      <c r="Q69">
        <v>58.47</v>
      </c>
      <c r="R69">
        <v>54.92</v>
      </c>
      <c r="S69">
        <v>49.65</v>
      </c>
      <c r="T69">
        <v>48.85</v>
      </c>
      <c r="U69">
        <v>49.68</v>
      </c>
      <c r="V69">
        <v>54.59</v>
      </c>
    </row>
    <row r="70" spans="1:23" x14ac:dyDescent="0.25">
      <c r="A70" s="5" t="s">
        <v>159</v>
      </c>
      <c r="B70" s="5" t="s">
        <v>160</v>
      </c>
      <c r="C70">
        <v>-292.93</v>
      </c>
      <c r="D70">
        <v>48.42</v>
      </c>
      <c r="E70">
        <v>96.22</v>
      </c>
      <c r="F70">
        <v>7.3</v>
      </c>
      <c r="G70">
        <v>56.01</v>
      </c>
      <c r="H70">
        <v>91.31</v>
      </c>
      <c r="I70">
        <v>87.97</v>
      </c>
      <c r="J70">
        <v>133.54</v>
      </c>
      <c r="K70">
        <v>137.41999999999999</v>
      </c>
      <c r="L70">
        <v>67.42</v>
      </c>
      <c r="M70">
        <v>-189.88</v>
      </c>
      <c r="N70">
        <v>5.2</v>
      </c>
      <c r="O70">
        <v>106.91</v>
      </c>
      <c r="P70">
        <v>110.59</v>
      </c>
      <c r="Q70">
        <v>108.02</v>
      </c>
      <c r="R70">
        <v>79.069999999999993</v>
      </c>
      <c r="S70">
        <v>38.869999999999997</v>
      </c>
      <c r="T70">
        <v>84.61</v>
      </c>
      <c r="U70">
        <v>51.05</v>
      </c>
      <c r="V70">
        <v>45.89</v>
      </c>
    </row>
    <row r="71" spans="1:23" x14ac:dyDescent="0.25">
      <c r="A71" s="5" t="s">
        <v>161</v>
      </c>
      <c r="B71" s="5" t="s">
        <v>162</v>
      </c>
      <c r="C71">
        <v>-258.81</v>
      </c>
      <c r="D71">
        <v>92.42</v>
      </c>
      <c r="E71">
        <v>149.51</v>
      </c>
      <c r="F71">
        <v>57.58</v>
      </c>
      <c r="G71">
        <v>109.77</v>
      </c>
      <c r="H71">
        <v>145.29</v>
      </c>
      <c r="I71">
        <v>136</v>
      </c>
      <c r="J71">
        <v>202.25</v>
      </c>
      <c r="K71">
        <v>209.27</v>
      </c>
      <c r="L71">
        <v>131.33000000000001</v>
      </c>
      <c r="M71">
        <v>-159.91</v>
      </c>
      <c r="N71">
        <v>56.81</v>
      </c>
      <c r="O71">
        <v>163.38</v>
      </c>
      <c r="P71">
        <v>183.71</v>
      </c>
      <c r="Q71">
        <v>196.09</v>
      </c>
      <c r="R71">
        <v>144.32</v>
      </c>
      <c r="S71">
        <v>101.39</v>
      </c>
      <c r="T71">
        <v>113.4</v>
      </c>
      <c r="U71">
        <v>117.97</v>
      </c>
      <c r="V71">
        <v>109.08</v>
      </c>
    </row>
    <row r="72" spans="1:23" x14ac:dyDescent="0.25">
      <c r="A72" s="5" t="s">
        <v>163</v>
      </c>
      <c r="B72" s="5" t="s">
        <v>164</v>
      </c>
      <c r="C72">
        <v>4.12</v>
      </c>
      <c r="D72">
        <v>4.51</v>
      </c>
      <c r="E72">
        <v>4.82</v>
      </c>
      <c r="F72">
        <v>4.5999999999999996</v>
      </c>
      <c r="G72">
        <v>4.8600000000000003</v>
      </c>
      <c r="H72">
        <v>4.71</v>
      </c>
      <c r="I72">
        <v>5</v>
      </c>
      <c r="J72">
        <v>4.8899999999999997</v>
      </c>
      <c r="K72">
        <v>4.88</v>
      </c>
      <c r="L72">
        <v>4.93</v>
      </c>
      <c r="M72">
        <v>4.1399999999999997</v>
      </c>
      <c r="N72">
        <v>5.31</v>
      </c>
      <c r="O72">
        <v>4.99</v>
      </c>
      <c r="P72">
        <v>5.18</v>
      </c>
      <c r="Q72">
        <v>4.95</v>
      </c>
      <c r="R72">
        <v>4.74</v>
      </c>
      <c r="S72">
        <v>7.55</v>
      </c>
      <c r="T72">
        <v>8.0399999999999991</v>
      </c>
      <c r="U72">
        <v>8.4</v>
      </c>
      <c r="V72">
        <v>8.31</v>
      </c>
    </row>
    <row r="73" spans="1:23" x14ac:dyDescent="0.25">
      <c r="A73" s="5" t="s">
        <v>165</v>
      </c>
      <c r="B73" s="5" t="s">
        <v>166</v>
      </c>
      <c r="C73">
        <v>56.57</v>
      </c>
      <c r="D73">
        <v>50.32</v>
      </c>
      <c r="E73">
        <v>47.06</v>
      </c>
      <c r="F73">
        <v>46.11</v>
      </c>
      <c r="G73">
        <v>45.49</v>
      </c>
      <c r="H73">
        <v>44.84</v>
      </c>
      <c r="I73">
        <v>44.46</v>
      </c>
      <c r="J73">
        <v>42.7</v>
      </c>
      <c r="K73">
        <v>40.98</v>
      </c>
      <c r="L73">
        <v>46.16</v>
      </c>
      <c r="M73">
        <v>49.74</v>
      </c>
      <c r="N73">
        <v>49.25</v>
      </c>
      <c r="O73">
        <v>45.07</v>
      </c>
      <c r="P73">
        <v>38.43</v>
      </c>
      <c r="Q73">
        <v>41.57</v>
      </c>
      <c r="R73">
        <v>45.08</v>
      </c>
      <c r="S73">
        <v>50.35</v>
      </c>
      <c r="T73">
        <v>51.15</v>
      </c>
      <c r="U73">
        <v>50.32</v>
      </c>
      <c r="V73">
        <v>45.41</v>
      </c>
    </row>
    <row r="74" spans="1:23" x14ac:dyDescent="0.25">
      <c r="A74" s="5" t="s">
        <v>167</v>
      </c>
      <c r="B74" s="5" t="s">
        <v>168</v>
      </c>
      <c r="C74">
        <v>-12.07</v>
      </c>
      <c r="D74">
        <v>2.1800000000000002</v>
      </c>
      <c r="E74">
        <v>4.6399999999999997</v>
      </c>
      <c r="F74">
        <v>0.34</v>
      </c>
      <c r="G74">
        <v>2.72</v>
      </c>
      <c r="H74">
        <v>4.3</v>
      </c>
      <c r="I74">
        <v>4.4000000000000004</v>
      </c>
      <c r="J74">
        <v>6.53</v>
      </c>
      <c r="K74">
        <v>6.71</v>
      </c>
      <c r="L74">
        <v>3.33</v>
      </c>
      <c r="M74">
        <v>-7.87</v>
      </c>
      <c r="N74">
        <v>0.28000000000000003</v>
      </c>
      <c r="O74">
        <v>5.34</v>
      </c>
      <c r="P74">
        <v>5.73</v>
      </c>
      <c r="Q74">
        <v>5.35</v>
      </c>
      <c r="R74">
        <v>3.75</v>
      </c>
      <c r="S74">
        <v>2.93</v>
      </c>
      <c r="T74">
        <v>6.8</v>
      </c>
      <c r="U74">
        <v>4.29</v>
      </c>
      <c r="V74">
        <v>3.82</v>
      </c>
    </row>
    <row r="75" spans="1:23" x14ac:dyDescent="0.25">
      <c r="A75" s="5" t="s">
        <v>169</v>
      </c>
      <c r="B75" s="5" t="s">
        <v>170</v>
      </c>
      <c r="C75">
        <v>-19.190000000000001</v>
      </c>
      <c r="D75">
        <v>7.35</v>
      </c>
      <c r="E75">
        <v>13.66</v>
      </c>
      <c r="F75">
        <v>4.71</v>
      </c>
      <c r="G75">
        <v>8.7799999999999994</v>
      </c>
      <c r="H75">
        <v>11.4</v>
      </c>
      <c r="I75">
        <v>11.35</v>
      </c>
      <c r="J75">
        <v>18.7</v>
      </c>
      <c r="K75">
        <v>17.22</v>
      </c>
      <c r="L75">
        <v>10.67</v>
      </c>
      <c r="M75">
        <v>-10.66</v>
      </c>
      <c r="N75">
        <v>4.74</v>
      </c>
      <c r="O75">
        <v>14.02</v>
      </c>
      <c r="P75">
        <v>14.28</v>
      </c>
      <c r="Q75">
        <v>15.57</v>
      </c>
      <c r="R75">
        <v>9.3800000000000008</v>
      </c>
      <c r="S75">
        <v>11.02</v>
      </c>
      <c r="T75">
        <v>13.4</v>
      </c>
      <c r="U75" t="s">
        <v>67</v>
      </c>
      <c r="V75" t="s">
        <v>67</v>
      </c>
    </row>
    <row r="76" spans="1:23" x14ac:dyDescent="0.25">
      <c r="A76" s="5" t="s">
        <v>171</v>
      </c>
      <c r="B76" s="5" t="s">
        <v>172</v>
      </c>
      <c r="C76">
        <v>31.16</v>
      </c>
      <c r="D76">
        <v>61.77</v>
      </c>
      <c r="E76">
        <v>69</v>
      </c>
      <c r="F76">
        <v>66.72</v>
      </c>
      <c r="G76">
        <v>77.040000000000006</v>
      </c>
      <c r="H76">
        <v>76.61</v>
      </c>
      <c r="I76">
        <v>77.44</v>
      </c>
      <c r="J76">
        <v>82.85</v>
      </c>
      <c r="K76">
        <v>77.400000000000006</v>
      </c>
      <c r="L76">
        <v>51.56</v>
      </c>
      <c r="M76">
        <v>42.18</v>
      </c>
      <c r="N76">
        <v>49.1</v>
      </c>
      <c r="O76">
        <v>72.87</v>
      </c>
      <c r="P76">
        <v>90.97</v>
      </c>
      <c r="Q76">
        <v>97.05</v>
      </c>
      <c r="R76">
        <v>92.96</v>
      </c>
      <c r="S76">
        <v>61.36</v>
      </c>
      <c r="T76">
        <v>65.849999999999994</v>
      </c>
      <c r="U76">
        <v>54.43</v>
      </c>
      <c r="V76">
        <v>57.91</v>
      </c>
    </row>
    <row r="77" spans="1:23" x14ac:dyDescent="0.25">
      <c r="A77" s="5" t="s">
        <v>173</v>
      </c>
      <c r="B77" s="5" t="s">
        <v>174</v>
      </c>
      <c r="C77">
        <v>97.75</v>
      </c>
      <c r="D77">
        <v>114.75</v>
      </c>
      <c r="E77">
        <v>112.05</v>
      </c>
      <c r="F77">
        <v>123.2</v>
      </c>
      <c r="G77">
        <v>138.78</v>
      </c>
      <c r="H77">
        <v>138.09</v>
      </c>
      <c r="I77">
        <v>138.22999999999999</v>
      </c>
      <c r="J77">
        <v>121.64</v>
      </c>
      <c r="K77">
        <v>145.04</v>
      </c>
      <c r="L77">
        <v>137.21</v>
      </c>
      <c r="M77">
        <v>132.85</v>
      </c>
      <c r="N77">
        <v>139.43</v>
      </c>
      <c r="O77">
        <v>131.28</v>
      </c>
      <c r="P77">
        <v>184.3</v>
      </c>
      <c r="Q77">
        <v>155.28</v>
      </c>
      <c r="R77">
        <v>202.83</v>
      </c>
      <c r="S77">
        <v>162.25</v>
      </c>
      <c r="T77">
        <v>152.88999999999999</v>
      </c>
      <c r="U77" t="s">
        <v>67</v>
      </c>
      <c r="V77" t="s">
        <v>67</v>
      </c>
    </row>
    <row r="78" spans="1:23" x14ac:dyDescent="0.25">
      <c r="A78" s="5" t="s">
        <v>175</v>
      </c>
      <c r="B78" s="5" t="s">
        <v>176</v>
      </c>
      <c r="C78">
        <v>-511.28550000000001</v>
      </c>
      <c r="D78">
        <v>213.33510000000001</v>
      </c>
      <c r="E78">
        <v>272.14109999999999</v>
      </c>
      <c r="F78">
        <v>211.04820000000001</v>
      </c>
      <c r="G78">
        <v>170.53739999999999</v>
      </c>
      <c r="H78">
        <v>291.41640000000001</v>
      </c>
      <c r="I78">
        <v>309.38490000000002</v>
      </c>
      <c r="J78">
        <v>144.07470000000001</v>
      </c>
      <c r="K78">
        <v>111.73139999999999</v>
      </c>
      <c r="L78">
        <v>204.33600000000001</v>
      </c>
      <c r="M78">
        <v>161.86500000000001</v>
      </c>
      <c r="N78">
        <v>86.427000000000007</v>
      </c>
      <c r="O78">
        <v>155.33099999999999</v>
      </c>
      <c r="P78">
        <v>200.47499999999999</v>
      </c>
      <c r="Q78">
        <v>213.84</v>
      </c>
      <c r="R78">
        <v>175.23</v>
      </c>
      <c r="S78">
        <v>178.398</v>
      </c>
      <c r="T78">
        <v>56.826000000000008</v>
      </c>
      <c r="U78">
        <v>30.294</v>
      </c>
      <c r="V78">
        <v>90.684000000000012</v>
      </c>
    </row>
    <row r="79" spans="1:23" x14ac:dyDescent="0.25">
      <c r="A79" s="5" t="s">
        <v>177</v>
      </c>
      <c r="B79" s="5" t="s">
        <v>178</v>
      </c>
      <c r="C79">
        <v>0</v>
      </c>
      <c r="D79">
        <v>0</v>
      </c>
      <c r="E79">
        <v>0</v>
      </c>
      <c r="F79">
        <v>0</v>
      </c>
      <c r="G79">
        <v>0</v>
      </c>
      <c r="H79">
        <v>0</v>
      </c>
      <c r="I79">
        <v>0</v>
      </c>
      <c r="J79">
        <v>0</v>
      </c>
      <c r="K79">
        <v>-2.970000000000002</v>
      </c>
      <c r="L79">
        <v>0</v>
      </c>
      <c r="M79">
        <v>0</v>
      </c>
      <c r="N79">
        <v>0</v>
      </c>
      <c r="O79">
        <v>0</v>
      </c>
      <c r="P79">
        <v>0</v>
      </c>
      <c r="Q79">
        <v>0</v>
      </c>
      <c r="R79">
        <v>-9.8999999999999986</v>
      </c>
      <c r="S79">
        <v>0</v>
      </c>
      <c r="T79">
        <v>0</v>
      </c>
      <c r="U79">
        <v>0</v>
      </c>
      <c r="V79" t="s">
        <v>67</v>
      </c>
    </row>
    <row r="80" spans="1:23" x14ac:dyDescent="0.25">
      <c r="A80" s="5" t="s">
        <v>179</v>
      </c>
      <c r="B80" s="5" t="s">
        <v>180</v>
      </c>
      <c r="C80">
        <v>-5</v>
      </c>
      <c r="D80">
        <v>3.62</v>
      </c>
      <c r="E80">
        <v>11.1</v>
      </c>
      <c r="F80">
        <v>-1.59</v>
      </c>
      <c r="G80">
        <v>9.73</v>
      </c>
      <c r="H80">
        <v>4.74</v>
      </c>
      <c r="I80">
        <v>2.86</v>
      </c>
      <c r="J80">
        <v>2.9</v>
      </c>
      <c r="K80">
        <v>13.85</v>
      </c>
      <c r="L80">
        <v>36.83</v>
      </c>
      <c r="M80">
        <v>-25.82</v>
      </c>
      <c r="N80">
        <v>23.04</v>
      </c>
      <c r="O80">
        <v>12.27</v>
      </c>
      <c r="P80">
        <v>36.19</v>
      </c>
      <c r="Q80">
        <v>24.12</v>
      </c>
      <c r="R80">
        <v>-23.01</v>
      </c>
      <c r="S80">
        <v>-3.06</v>
      </c>
      <c r="T80">
        <v>1.48</v>
      </c>
      <c r="U80">
        <v>14.1</v>
      </c>
      <c r="V80" t="s">
        <v>67</v>
      </c>
    </row>
    <row r="81" spans="1:22" x14ac:dyDescent="0.25">
      <c r="A81" s="5" t="s">
        <v>181</v>
      </c>
      <c r="B81" s="5" t="s">
        <v>182</v>
      </c>
      <c r="C81">
        <v>3.24</v>
      </c>
      <c r="D81">
        <v>4.38</v>
      </c>
      <c r="E81">
        <v>6.41</v>
      </c>
      <c r="F81">
        <v>4.29</v>
      </c>
      <c r="G81">
        <v>5.78</v>
      </c>
      <c r="H81">
        <v>3.5</v>
      </c>
      <c r="I81">
        <v>6.54</v>
      </c>
      <c r="J81">
        <v>17.86</v>
      </c>
      <c r="K81">
        <v>8.2899999999999991</v>
      </c>
      <c r="L81">
        <v>11.35</v>
      </c>
      <c r="M81">
        <v>3.16</v>
      </c>
      <c r="N81">
        <v>23.83</v>
      </c>
      <c r="O81">
        <v>24.19</v>
      </c>
      <c r="P81">
        <v>12.43</v>
      </c>
      <c r="Q81">
        <v>-0.65</v>
      </c>
      <c r="R81">
        <v>-8.1999999999999993</v>
      </c>
      <c r="S81">
        <v>4.17</v>
      </c>
      <c r="T81" t="s">
        <v>67</v>
      </c>
      <c r="U81" t="s">
        <v>67</v>
      </c>
      <c r="V81" t="s">
        <v>67</v>
      </c>
    </row>
    <row r="82" spans="1:22" x14ac:dyDescent="0.25">
      <c r="A82" s="5" t="s">
        <v>183</v>
      </c>
      <c r="B82" s="5" t="s">
        <v>184</v>
      </c>
      <c r="C82">
        <v>3.57</v>
      </c>
      <c r="D82">
        <v>5.52</v>
      </c>
      <c r="E82">
        <v>5.37</v>
      </c>
      <c r="F82">
        <v>3.73</v>
      </c>
      <c r="G82">
        <v>6.82</v>
      </c>
      <c r="H82">
        <v>12.24</v>
      </c>
      <c r="I82">
        <v>6.12</v>
      </c>
      <c r="J82">
        <v>10.16</v>
      </c>
      <c r="K82">
        <v>12.03</v>
      </c>
      <c r="L82">
        <v>16.5</v>
      </c>
      <c r="M82">
        <v>13.96</v>
      </c>
      <c r="N82">
        <v>14.52</v>
      </c>
      <c r="O82">
        <v>9.3000000000000007</v>
      </c>
      <c r="P82">
        <v>7.14</v>
      </c>
      <c r="Q82">
        <v>2.73</v>
      </c>
      <c r="R82" t="s">
        <v>67</v>
      </c>
      <c r="S82" t="s">
        <v>67</v>
      </c>
      <c r="T82" t="s">
        <v>67</v>
      </c>
      <c r="U82" t="s">
        <v>67</v>
      </c>
      <c r="V82" t="s">
        <v>67</v>
      </c>
    </row>
    <row r="83" spans="1:22" x14ac:dyDescent="0.25">
      <c r="A83" s="5" t="s">
        <v>185</v>
      </c>
      <c r="B83" s="5" t="s">
        <v>186</v>
      </c>
      <c r="C83">
        <v>7.9</v>
      </c>
      <c r="D83">
        <v>5.82</v>
      </c>
      <c r="E83">
        <v>7.76</v>
      </c>
      <c r="F83">
        <v>7.88</v>
      </c>
      <c r="G83">
        <v>11.66</v>
      </c>
      <c r="H83">
        <v>13.1</v>
      </c>
      <c r="I83">
        <v>10.32</v>
      </c>
      <c r="J83">
        <v>9.73</v>
      </c>
      <c r="K83">
        <v>9.59</v>
      </c>
      <c r="L83">
        <v>9.61</v>
      </c>
      <c r="M83" t="s">
        <v>67</v>
      </c>
      <c r="N83" t="s">
        <v>67</v>
      </c>
      <c r="O83" t="s">
        <v>67</v>
      </c>
      <c r="P83" t="s">
        <v>67</v>
      </c>
      <c r="Q83" t="s">
        <v>67</v>
      </c>
      <c r="R83" t="s">
        <v>67</v>
      </c>
      <c r="S83" t="s">
        <v>67</v>
      </c>
      <c r="T83" t="s">
        <v>67</v>
      </c>
      <c r="U83" t="s">
        <v>67</v>
      </c>
      <c r="V83" t="s">
        <v>67</v>
      </c>
    </row>
    <row r="84" spans="1:22" x14ac:dyDescent="0.25">
      <c r="A84" s="5" t="s">
        <v>187</v>
      </c>
      <c r="B84" s="5" t="s">
        <v>188</v>
      </c>
      <c r="C84">
        <v>-674.74</v>
      </c>
      <c r="D84">
        <v>-47.86</v>
      </c>
      <c r="E84">
        <v>1364.65</v>
      </c>
      <c r="F84">
        <v>-87.18</v>
      </c>
      <c r="G84">
        <v>-32.69</v>
      </c>
      <c r="H84">
        <v>8.7200000000000006</v>
      </c>
      <c r="I84">
        <v>-32.24</v>
      </c>
      <c r="J84" t="s">
        <v>67</v>
      </c>
      <c r="K84">
        <v>132.04</v>
      </c>
      <c r="L84">
        <v>-148.59</v>
      </c>
      <c r="M84">
        <v>-2807.84</v>
      </c>
      <c r="N84">
        <v>-94.01</v>
      </c>
      <c r="O84">
        <v>8.5399999999999991</v>
      </c>
      <c r="P84">
        <v>39.43</v>
      </c>
      <c r="Q84">
        <v>69.58</v>
      </c>
      <c r="R84">
        <v>56.6</v>
      </c>
      <c r="S84">
        <v>-55.46</v>
      </c>
      <c r="T84">
        <v>68.2</v>
      </c>
      <c r="U84">
        <v>26.91</v>
      </c>
      <c r="V84" t="s">
        <v>67</v>
      </c>
    </row>
    <row r="85" spans="1:22" x14ac:dyDescent="0.25">
      <c r="A85" s="5" t="s">
        <v>189</v>
      </c>
      <c r="B85" s="5" t="s">
        <v>190</v>
      </c>
      <c r="C85">
        <v>214.02</v>
      </c>
      <c r="D85">
        <v>409.87</v>
      </c>
      <c r="E85">
        <v>414.93</v>
      </c>
      <c r="F85">
        <v>-37.049999999999997</v>
      </c>
      <c r="G85">
        <v>-18.739999999999998</v>
      </c>
      <c r="H85">
        <v>-7.84</v>
      </c>
      <c r="I85">
        <v>33.270000000000003</v>
      </c>
      <c r="J85">
        <v>-5.52</v>
      </c>
      <c r="K85">
        <v>-941.46</v>
      </c>
      <c r="L85">
        <v>-1016.81</v>
      </c>
      <c r="M85">
        <v>-964.44</v>
      </c>
      <c r="N85">
        <v>-15.35</v>
      </c>
      <c r="O85">
        <v>39.18</v>
      </c>
      <c r="P85">
        <v>55.2</v>
      </c>
      <c r="Q85">
        <v>23.57</v>
      </c>
      <c r="R85">
        <v>23.11</v>
      </c>
      <c r="S85">
        <v>13.22</v>
      </c>
      <c r="T85" t="s">
        <v>67</v>
      </c>
      <c r="U85" t="s">
        <v>67</v>
      </c>
      <c r="V85" t="s">
        <v>67</v>
      </c>
    </row>
    <row r="86" spans="1:22" x14ac:dyDescent="0.25">
      <c r="A86" s="5" t="s">
        <v>191</v>
      </c>
      <c r="B86" s="5" t="s">
        <v>192</v>
      </c>
      <c r="C86">
        <v>104.44</v>
      </c>
      <c r="D86">
        <v>241.13</v>
      </c>
      <c r="E86">
        <v>244.25</v>
      </c>
      <c r="F86">
        <v>-28.68</v>
      </c>
      <c r="G86">
        <v>15.17</v>
      </c>
      <c r="H86">
        <v>-8.01</v>
      </c>
      <c r="I86">
        <v>-571.33000000000004</v>
      </c>
      <c r="J86">
        <v>-583.67999999999995</v>
      </c>
      <c r="K86">
        <v>-581.97</v>
      </c>
      <c r="L86">
        <v>-600.49</v>
      </c>
      <c r="M86">
        <v>-556.86</v>
      </c>
      <c r="N86">
        <v>16.03</v>
      </c>
      <c r="O86">
        <v>23.74</v>
      </c>
      <c r="P86">
        <v>35.67</v>
      </c>
      <c r="Q86">
        <v>33.17</v>
      </c>
      <c r="R86" t="s">
        <v>67</v>
      </c>
      <c r="S86" t="s">
        <v>67</v>
      </c>
      <c r="T86" t="s">
        <v>67</v>
      </c>
      <c r="U86" t="s">
        <v>67</v>
      </c>
      <c r="V86" t="s">
        <v>67</v>
      </c>
    </row>
    <row r="87" spans="1:22" x14ac:dyDescent="0.25">
      <c r="A87" s="5" t="s">
        <v>193</v>
      </c>
      <c r="B87" s="5" t="s">
        <v>194</v>
      </c>
      <c r="C87">
        <v>48.21</v>
      </c>
      <c r="D87">
        <v>-165.1</v>
      </c>
      <c r="E87">
        <v>-169.71</v>
      </c>
      <c r="F87">
        <v>-305.33</v>
      </c>
      <c r="G87">
        <v>-292.66000000000003</v>
      </c>
      <c r="H87">
        <v>-282.44</v>
      </c>
      <c r="I87">
        <v>-277.64999999999998</v>
      </c>
      <c r="J87">
        <v>-279.97000000000003</v>
      </c>
      <c r="K87">
        <v>-273.14999999999998</v>
      </c>
      <c r="L87">
        <v>-283.66000000000003</v>
      </c>
      <c r="M87" t="s">
        <v>67</v>
      </c>
      <c r="N87" t="s">
        <v>67</v>
      </c>
      <c r="O87" t="s">
        <v>67</v>
      </c>
      <c r="P87" t="s">
        <v>67</v>
      </c>
      <c r="Q87" t="s">
        <v>67</v>
      </c>
      <c r="R87" t="s">
        <v>67</v>
      </c>
      <c r="S87" t="s">
        <v>67</v>
      </c>
      <c r="T87" t="s">
        <v>67</v>
      </c>
      <c r="U87" t="s">
        <v>67</v>
      </c>
      <c r="V87" t="s">
        <v>67</v>
      </c>
    </row>
    <row r="88" spans="1:22" x14ac:dyDescent="0.25">
      <c r="A88" s="5" t="s">
        <v>195</v>
      </c>
      <c r="B88" s="5" t="s">
        <v>196</v>
      </c>
      <c r="C88" t="s">
        <v>67</v>
      </c>
      <c r="D88">
        <v>0.05</v>
      </c>
      <c r="E88">
        <v>0.06</v>
      </c>
      <c r="F88">
        <v>-3.74</v>
      </c>
      <c r="G88">
        <v>1.02</v>
      </c>
      <c r="H88">
        <v>-1.76</v>
      </c>
      <c r="I88">
        <v>-0.03</v>
      </c>
      <c r="J88">
        <v>-0.01</v>
      </c>
      <c r="K88">
        <v>-0.01</v>
      </c>
      <c r="L88">
        <v>-0.02</v>
      </c>
      <c r="M88" t="s">
        <v>67</v>
      </c>
      <c r="N88">
        <v>4.7699999999999996</v>
      </c>
      <c r="O88">
        <v>0.49</v>
      </c>
      <c r="P88">
        <v>0.33</v>
      </c>
      <c r="Q88">
        <v>0.43</v>
      </c>
      <c r="R88" t="s">
        <v>67</v>
      </c>
      <c r="S88" t="s">
        <v>67</v>
      </c>
      <c r="T88" t="s">
        <v>67</v>
      </c>
      <c r="U88" t="s">
        <v>67</v>
      </c>
      <c r="V88" t="s">
        <v>67</v>
      </c>
    </row>
    <row r="89" spans="1:22" x14ac:dyDescent="0.25">
      <c r="A89" s="5" t="s">
        <v>197</v>
      </c>
      <c r="B89" s="5" t="s">
        <v>198</v>
      </c>
      <c r="C89">
        <v>-366.04</v>
      </c>
      <c r="D89">
        <v>-35.950000000000003</v>
      </c>
      <c r="E89">
        <v>188.48</v>
      </c>
      <c r="F89">
        <v>-48.38</v>
      </c>
      <c r="G89">
        <v>-17.100000000000001</v>
      </c>
      <c r="H89">
        <v>11.89</v>
      </c>
      <c r="I89">
        <v>-30.83</v>
      </c>
      <c r="J89">
        <v>-0.55000000000000004</v>
      </c>
      <c r="K89">
        <v>81.41</v>
      </c>
      <c r="L89">
        <v>-212.38</v>
      </c>
      <c r="M89">
        <v>-308.8</v>
      </c>
      <c r="N89">
        <v>-57.22</v>
      </c>
      <c r="O89">
        <v>-0.15</v>
      </c>
      <c r="P89">
        <v>27.59</v>
      </c>
      <c r="Q89">
        <v>68.650000000000006</v>
      </c>
      <c r="R89">
        <v>9.58</v>
      </c>
      <c r="S89">
        <v>-13.32</v>
      </c>
      <c r="T89">
        <v>-2.4500000000000002</v>
      </c>
      <c r="U89">
        <v>23.4</v>
      </c>
      <c r="V89" t="s">
        <v>67</v>
      </c>
    </row>
    <row r="90" spans="1:22" x14ac:dyDescent="0.25">
      <c r="A90" s="5" t="s">
        <v>199</v>
      </c>
      <c r="B90" s="5" t="s">
        <v>200</v>
      </c>
      <c r="C90">
        <v>-71.17</v>
      </c>
      <c r="D90">
        <v>34.72</v>
      </c>
      <c r="E90">
        <v>41</v>
      </c>
      <c r="F90">
        <v>-17.86</v>
      </c>
      <c r="G90">
        <v>-12.01</v>
      </c>
      <c r="H90">
        <v>-6.5</v>
      </c>
      <c r="I90">
        <v>16.68</v>
      </c>
      <c r="J90">
        <v>-43.84</v>
      </c>
      <c r="K90">
        <v>-146.59</v>
      </c>
      <c r="L90">
        <v>-192.8</v>
      </c>
      <c r="M90">
        <v>-122.06</v>
      </c>
      <c r="N90">
        <v>-9.93</v>
      </c>
      <c r="O90">
        <v>32.03</v>
      </c>
      <c r="P90">
        <v>35.270000000000003</v>
      </c>
      <c r="Q90">
        <v>21.64</v>
      </c>
      <c r="R90">
        <v>-2.06</v>
      </c>
      <c r="S90">
        <v>2.54</v>
      </c>
      <c r="T90" t="s">
        <v>67</v>
      </c>
      <c r="U90" t="s">
        <v>67</v>
      </c>
      <c r="V90" t="s">
        <v>67</v>
      </c>
    </row>
    <row r="91" spans="1:22" x14ac:dyDescent="0.25">
      <c r="A91" s="5" t="s">
        <v>201</v>
      </c>
      <c r="B91" s="5" t="s">
        <v>202</v>
      </c>
      <c r="C91">
        <v>-55.8</v>
      </c>
      <c r="D91">
        <v>19.79</v>
      </c>
      <c r="E91">
        <v>20.81</v>
      </c>
      <c r="F91">
        <v>-16.989999999999998</v>
      </c>
      <c r="G91">
        <v>8.9600000000000009</v>
      </c>
      <c r="H91">
        <v>-30.09</v>
      </c>
      <c r="I91">
        <v>-94.23</v>
      </c>
      <c r="J91">
        <v>-99.51</v>
      </c>
      <c r="K91">
        <v>-99.43</v>
      </c>
      <c r="L91">
        <v>-110.19</v>
      </c>
      <c r="M91">
        <v>-53.99</v>
      </c>
      <c r="N91">
        <v>9.69</v>
      </c>
      <c r="O91">
        <v>18.47</v>
      </c>
      <c r="P91">
        <v>18.010000000000002</v>
      </c>
      <c r="Q91">
        <v>17.170000000000002</v>
      </c>
      <c r="R91" t="s">
        <v>67</v>
      </c>
      <c r="S91" t="s">
        <v>67</v>
      </c>
      <c r="T91" t="s">
        <v>67</v>
      </c>
      <c r="U91" t="s">
        <v>67</v>
      </c>
      <c r="V91" t="s">
        <v>67</v>
      </c>
    </row>
    <row r="92" spans="1:22" x14ac:dyDescent="0.25">
      <c r="A92" s="5" t="s">
        <v>203</v>
      </c>
      <c r="B92" s="5" t="s">
        <v>204</v>
      </c>
      <c r="C92">
        <v>-42.95</v>
      </c>
      <c r="D92">
        <v>-37.22</v>
      </c>
      <c r="E92">
        <v>-39.35</v>
      </c>
      <c r="F92">
        <v>-58.21</v>
      </c>
      <c r="G92">
        <v>-50.61</v>
      </c>
      <c r="H92">
        <v>-42.04</v>
      </c>
      <c r="I92">
        <v>-42.27</v>
      </c>
      <c r="J92">
        <v>-40.520000000000003</v>
      </c>
      <c r="K92">
        <v>-40.71</v>
      </c>
      <c r="L92">
        <v>-46.51</v>
      </c>
      <c r="M92" t="s">
        <v>67</v>
      </c>
      <c r="N92" t="s">
        <v>67</v>
      </c>
      <c r="O92" t="s">
        <v>67</v>
      </c>
      <c r="P92" t="s">
        <v>67</v>
      </c>
      <c r="Q92" t="s">
        <v>67</v>
      </c>
      <c r="R92" t="s">
        <v>67</v>
      </c>
      <c r="S92" t="s">
        <v>67</v>
      </c>
      <c r="T92" t="s">
        <v>67</v>
      </c>
      <c r="U92" t="s">
        <v>67</v>
      </c>
      <c r="V92" t="s">
        <v>67</v>
      </c>
    </row>
    <row r="93" spans="1:22" x14ac:dyDescent="0.25">
      <c r="A93" s="5" t="s">
        <v>205</v>
      </c>
      <c r="B93" s="5" t="s">
        <v>206</v>
      </c>
      <c r="C93">
        <v>-339.66</v>
      </c>
      <c r="D93">
        <v>-21.61</v>
      </c>
      <c r="E93">
        <v>28.95</v>
      </c>
      <c r="F93">
        <v>23.75</v>
      </c>
      <c r="G93">
        <v>-41.48</v>
      </c>
      <c r="H93">
        <v>-5.81</v>
      </c>
      <c r="I93">
        <v>114.74</v>
      </c>
      <c r="J93">
        <v>28.95</v>
      </c>
      <c r="K93">
        <v>-50.29</v>
      </c>
      <c r="L93">
        <v>26.24</v>
      </c>
      <c r="M93">
        <v>87.29</v>
      </c>
      <c r="N93">
        <v>-44.36</v>
      </c>
      <c r="O93">
        <v>-22.52</v>
      </c>
      <c r="P93">
        <v>-6.25</v>
      </c>
      <c r="Q93">
        <v>22.03</v>
      </c>
      <c r="R93">
        <v>-34.520000000000003</v>
      </c>
      <c r="S93">
        <v>213.94</v>
      </c>
      <c r="T93">
        <v>87.58</v>
      </c>
      <c r="U93">
        <v>-66.59</v>
      </c>
      <c r="V93" t="s">
        <v>67</v>
      </c>
    </row>
    <row r="94" spans="1:22" x14ac:dyDescent="0.25">
      <c r="A94" s="5" t="s">
        <v>207</v>
      </c>
      <c r="B94" s="5" t="s">
        <v>208</v>
      </c>
      <c r="C94">
        <v>-110.77</v>
      </c>
      <c r="D94">
        <v>10.36</v>
      </c>
      <c r="E94">
        <v>3.74</v>
      </c>
      <c r="F94">
        <v>-7.85</v>
      </c>
      <c r="G94">
        <v>22.48</v>
      </c>
      <c r="H94">
        <v>45.96</v>
      </c>
      <c r="I94">
        <v>31.13</v>
      </c>
      <c r="J94">
        <v>1.63</v>
      </c>
      <c r="K94">
        <v>21.08</v>
      </c>
      <c r="L94">
        <v>23.06</v>
      </c>
      <c r="M94">
        <v>6.8</v>
      </c>
      <c r="N94">
        <v>-24.38</v>
      </c>
      <c r="O94">
        <v>-2.25</v>
      </c>
      <c r="P94">
        <v>-6.25</v>
      </c>
      <c r="Q94">
        <v>67.150000000000006</v>
      </c>
      <c r="R94">
        <v>89</v>
      </c>
      <c r="S94">
        <v>78.31</v>
      </c>
      <c r="T94" t="s">
        <v>67</v>
      </c>
      <c r="U94" t="s">
        <v>67</v>
      </c>
      <c r="V94" t="s">
        <v>67</v>
      </c>
    </row>
    <row r="95" spans="1:22" x14ac:dyDescent="0.25">
      <c r="A95" s="5" t="s">
        <v>209</v>
      </c>
      <c r="B95" s="5" t="s">
        <v>210</v>
      </c>
      <c r="C95">
        <v>-70.010000000000005</v>
      </c>
      <c r="D95">
        <v>-3.24</v>
      </c>
      <c r="E95">
        <v>24.03</v>
      </c>
      <c r="F95">
        <v>24.03</v>
      </c>
      <c r="G95">
        <v>9.2200000000000006</v>
      </c>
      <c r="H95">
        <v>22.77</v>
      </c>
      <c r="I95">
        <v>41.39</v>
      </c>
      <c r="J95">
        <v>9.57</v>
      </c>
      <c r="K95">
        <v>-0.73</v>
      </c>
      <c r="L95">
        <v>8.08</v>
      </c>
      <c r="M95">
        <v>7.24</v>
      </c>
      <c r="N95">
        <v>-17.12</v>
      </c>
      <c r="O95">
        <v>34.54</v>
      </c>
      <c r="P95">
        <v>56.56</v>
      </c>
      <c r="Q95">
        <v>44.49</v>
      </c>
      <c r="R95" t="s">
        <v>67</v>
      </c>
      <c r="S95" t="s">
        <v>67</v>
      </c>
      <c r="T95" t="s">
        <v>67</v>
      </c>
      <c r="U95" t="s">
        <v>67</v>
      </c>
      <c r="V95" t="s">
        <v>67</v>
      </c>
    </row>
    <row r="96" spans="1:22" x14ac:dyDescent="0.25">
      <c r="A96" s="5" t="s">
        <v>211</v>
      </c>
      <c r="B96" s="5" t="s">
        <v>212</v>
      </c>
      <c r="C96">
        <v>-23.62</v>
      </c>
      <c r="D96">
        <v>19.07</v>
      </c>
      <c r="E96">
        <v>16.8</v>
      </c>
      <c r="F96">
        <v>11.65</v>
      </c>
      <c r="G96">
        <v>8.65</v>
      </c>
      <c r="H96">
        <v>15</v>
      </c>
      <c r="I96">
        <v>12.13</v>
      </c>
      <c r="J96">
        <v>22.05</v>
      </c>
      <c r="K96">
        <v>27.91</v>
      </c>
      <c r="L96">
        <v>26.28</v>
      </c>
      <c r="M96" t="s">
        <v>67</v>
      </c>
      <c r="N96" t="s">
        <v>67</v>
      </c>
      <c r="O96" t="s">
        <v>67</v>
      </c>
      <c r="P96" t="s">
        <v>67</v>
      </c>
      <c r="Q96" t="s">
        <v>67</v>
      </c>
      <c r="R96" t="s">
        <v>67</v>
      </c>
      <c r="S96" t="s">
        <v>67</v>
      </c>
      <c r="T96" t="s">
        <v>67</v>
      </c>
      <c r="U96" t="s">
        <v>67</v>
      </c>
      <c r="V96" t="s">
        <v>67</v>
      </c>
    </row>
    <row r="97" spans="1:23" x14ac:dyDescent="0.25">
      <c r="A97" s="5" t="s">
        <v>213</v>
      </c>
      <c r="B97" s="5" t="s">
        <v>214</v>
      </c>
      <c r="C97">
        <v>-36.1</v>
      </c>
      <c r="D97">
        <v>221.5</v>
      </c>
      <c r="E97">
        <v>178.5</v>
      </c>
      <c r="F97">
        <v>299.8</v>
      </c>
      <c r="G97">
        <v>432.4</v>
      </c>
      <c r="H97">
        <v>405.9</v>
      </c>
      <c r="I97">
        <v>368.8</v>
      </c>
      <c r="J97">
        <v>243.1</v>
      </c>
      <c r="K97">
        <v>425.5</v>
      </c>
      <c r="L97">
        <v>294.8</v>
      </c>
      <c r="M97">
        <v>218.1</v>
      </c>
      <c r="N97">
        <v>265.3</v>
      </c>
      <c r="O97">
        <v>209</v>
      </c>
      <c r="P97">
        <v>386.2</v>
      </c>
      <c r="Q97">
        <v>219.2</v>
      </c>
      <c r="R97">
        <v>246.7</v>
      </c>
      <c r="S97">
        <v>137.69999999999999</v>
      </c>
      <c r="T97">
        <v>118.2</v>
      </c>
      <c r="U97">
        <v>327.8</v>
      </c>
      <c r="V97">
        <v>319</v>
      </c>
      <c r="W97" t="s">
        <v>67</v>
      </c>
    </row>
  </sheetData>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L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8" customWidth="1"/>
  </cols>
  <sheetData>
    <row r="1" spans="1:12" ht="18.75" customHeight="1" x14ac:dyDescent="0.3">
      <c r="A1" s="1" t="s">
        <v>2580</v>
      </c>
      <c r="B1" s="2" t="s">
        <v>2581</v>
      </c>
      <c r="C1" s="2"/>
      <c r="D1" s="2"/>
      <c r="E1" s="2"/>
      <c r="F1" s="2" t="str">
        <f>HYPERLINK("dax-30_Stock_Data_EUR.xlsx#INDEX!A1", "Back to INDEX")</f>
        <v>Back to INDEX</v>
      </c>
      <c r="G1" s="2"/>
      <c r="H1" s="2"/>
      <c r="I1" s="2"/>
      <c r="J1" s="2"/>
      <c r="K1" s="2"/>
      <c r="L1" s="2"/>
    </row>
    <row r="2" spans="1:12" x14ac:dyDescent="0.25">
      <c r="A2" s="3"/>
      <c r="B2" s="4"/>
      <c r="C2" s="4"/>
      <c r="D2" s="4"/>
      <c r="E2" s="4"/>
      <c r="F2" s="4"/>
      <c r="G2" s="4"/>
      <c r="H2" s="4"/>
      <c r="I2" s="4"/>
      <c r="J2" s="4"/>
      <c r="K2" s="4"/>
      <c r="L2" s="4"/>
    </row>
    <row r="3" spans="1:12" x14ac:dyDescent="0.25">
      <c r="A3" s="5" t="s">
        <v>3</v>
      </c>
      <c r="C3" s="5" t="s">
        <v>4</v>
      </c>
      <c r="D3" s="5"/>
      <c r="G3" s="5" t="s">
        <v>5</v>
      </c>
      <c r="H3" s="5"/>
      <c r="J3" s="5" t="s">
        <v>6</v>
      </c>
      <c r="K3" s="5"/>
    </row>
    <row r="4" spans="1:12" x14ac:dyDescent="0.25">
      <c r="A4" s="5" t="s">
        <v>7</v>
      </c>
      <c r="B4" t="s">
        <v>2582</v>
      </c>
      <c r="C4" s="5" t="s">
        <v>9</v>
      </c>
      <c r="D4" s="5"/>
      <c r="E4" t="s">
        <v>2583</v>
      </c>
      <c r="G4" t="s">
        <v>367</v>
      </c>
      <c r="H4" t="s">
        <v>368</v>
      </c>
      <c r="J4" t="s">
        <v>2584</v>
      </c>
      <c r="L4" t="s">
        <v>2585</v>
      </c>
    </row>
    <row r="5" spans="1:12" x14ac:dyDescent="0.25">
      <c r="A5" s="5" t="s">
        <v>15</v>
      </c>
      <c r="B5" t="s">
        <v>2586</v>
      </c>
      <c r="C5" s="5" t="s">
        <v>17</v>
      </c>
      <c r="D5" s="5"/>
      <c r="E5" t="s">
        <v>2587</v>
      </c>
      <c r="G5" t="s">
        <v>1073</v>
      </c>
      <c r="H5" t="s">
        <v>450</v>
      </c>
      <c r="J5" t="s">
        <v>225</v>
      </c>
      <c r="L5" t="s">
        <v>2588</v>
      </c>
    </row>
    <row r="6" spans="1:12" x14ac:dyDescent="0.25">
      <c r="A6" s="5" t="s">
        <v>23</v>
      </c>
      <c r="B6" t="s">
        <v>2589</v>
      </c>
      <c r="C6" s="5" t="s">
        <v>25</v>
      </c>
      <c r="D6" s="5"/>
      <c r="E6" t="s">
        <v>2590</v>
      </c>
      <c r="G6" t="s">
        <v>1023</v>
      </c>
      <c r="H6" t="s">
        <v>454</v>
      </c>
      <c r="J6" t="s">
        <v>275</v>
      </c>
      <c r="L6" t="s">
        <v>2591</v>
      </c>
    </row>
    <row r="7" spans="1:12" x14ac:dyDescent="0.25">
      <c r="A7" s="5" t="s">
        <v>29</v>
      </c>
      <c r="B7" t="s">
        <v>67</v>
      </c>
      <c r="C7" s="5" t="s">
        <v>31</v>
      </c>
      <c r="D7" s="5"/>
      <c r="E7" t="s">
        <v>2592</v>
      </c>
      <c r="G7" t="s">
        <v>381</v>
      </c>
      <c r="H7" t="s">
        <v>12</v>
      </c>
      <c r="J7" t="s">
        <v>1449</v>
      </c>
      <c r="L7" t="s">
        <v>2593</v>
      </c>
    </row>
    <row r="8" spans="1:12" x14ac:dyDescent="0.25">
      <c r="A8" s="5" t="s">
        <v>35</v>
      </c>
      <c r="B8" t="s">
        <v>2594</v>
      </c>
      <c r="C8" s="5" t="s">
        <v>37</v>
      </c>
      <c r="D8" s="5"/>
      <c r="E8" t="s">
        <v>2595</v>
      </c>
      <c r="G8" t="s">
        <v>449</v>
      </c>
      <c r="H8" t="s">
        <v>20</v>
      </c>
      <c r="J8" t="s">
        <v>2559</v>
      </c>
      <c r="L8" t="s">
        <v>2596</v>
      </c>
    </row>
    <row r="9" spans="1:12" x14ac:dyDescent="0.25">
      <c r="A9" s="5" t="s">
        <v>41</v>
      </c>
      <c r="B9" t="s">
        <v>2597</v>
      </c>
      <c r="C9" s="5" t="s">
        <v>43</v>
      </c>
      <c r="D9" s="5"/>
      <c r="E9" t="s">
        <v>2598</v>
      </c>
      <c r="G9" t="s">
        <v>1247</v>
      </c>
      <c r="H9" t="s">
        <v>454</v>
      </c>
      <c r="J9" t="s">
        <v>21</v>
      </c>
      <c r="L9" t="s">
        <v>2599</v>
      </c>
    </row>
    <row r="10" spans="1:12" x14ac:dyDescent="0.25">
      <c r="A10" s="5" t="s">
        <v>45</v>
      </c>
      <c r="B10" t="s">
        <v>611</v>
      </c>
      <c r="C10" s="5" t="s">
        <v>47</v>
      </c>
      <c r="D10" s="5"/>
      <c r="E10" t="s">
        <v>2600</v>
      </c>
      <c r="G10" t="s">
        <v>2601</v>
      </c>
      <c r="H10" t="s">
        <v>28</v>
      </c>
    </row>
    <row r="11" spans="1:12" x14ac:dyDescent="0.25">
      <c r="A11" s="5" t="s">
        <v>49</v>
      </c>
      <c r="B11" t="s">
        <v>613</v>
      </c>
    </row>
    <row r="12" spans="1:12" x14ac:dyDescent="0.25">
      <c r="A12" s="5" t="s">
        <v>51</v>
      </c>
      <c r="B12" t="s">
        <v>52</v>
      </c>
    </row>
    <row r="13" spans="1:12" x14ac:dyDescent="0.25">
      <c r="A13" s="5" t="s">
        <v>53</v>
      </c>
      <c r="B13" t="s">
        <v>2602</v>
      </c>
    </row>
    <row r="14" spans="1:12" x14ac:dyDescent="0.25">
      <c r="A14" s="5" t="s">
        <v>55</v>
      </c>
      <c r="B14" t="s">
        <v>2603</v>
      </c>
    </row>
    <row r="15" spans="1:12" x14ac:dyDescent="0.25">
      <c r="A15" s="5" t="s">
        <v>57</v>
      </c>
      <c r="B15" t="s">
        <v>2604</v>
      </c>
    </row>
    <row r="16" spans="1:12" x14ac:dyDescent="0.25">
      <c r="A16" s="5" t="s">
        <v>59</v>
      </c>
      <c r="B16" t="s">
        <v>2605</v>
      </c>
    </row>
    <row r="17" spans="1:12" x14ac:dyDescent="0.25">
      <c r="A17" s="5" t="s">
        <v>61</v>
      </c>
      <c r="B17" t="s">
        <v>2606</v>
      </c>
    </row>
    <row r="18" spans="1:12" x14ac:dyDescent="0.25">
      <c r="A18" s="3"/>
      <c r="B18" s="4"/>
      <c r="C18" s="4"/>
      <c r="D18" s="4"/>
      <c r="E18" s="4"/>
      <c r="F18" s="4"/>
      <c r="G18" s="4"/>
      <c r="H18" s="4"/>
      <c r="I18" s="4"/>
      <c r="J18" s="4"/>
      <c r="K18" s="4"/>
      <c r="L18" s="4"/>
    </row>
    <row r="19" spans="1:12" x14ac:dyDescent="0.25">
      <c r="A19" s="5" t="s">
        <v>2607</v>
      </c>
      <c r="B19" s="5" t="s">
        <v>2608</v>
      </c>
      <c r="C19" s="5">
        <v>2019</v>
      </c>
      <c r="D19" s="5">
        <v>2018</v>
      </c>
      <c r="E19" s="5">
        <v>2017</v>
      </c>
      <c r="F19" s="5"/>
      <c r="G19" s="5"/>
      <c r="H19" s="5"/>
      <c r="I19" s="5"/>
      <c r="J19" s="5"/>
      <c r="K19" s="5"/>
      <c r="L19" s="5"/>
    </row>
    <row r="20" spans="1:12" x14ac:dyDescent="0.25">
      <c r="A20" s="5" t="s">
        <v>65</v>
      </c>
      <c r="B20" s="5" t="s">
        <v>66</v>
      </c>
      <c r="C20">
        <v>28228</v>
      </c>
      <c r="D20">
        <v>14900</v>
      </c>
      <c r="E20" t="s">
        <v>67</v>
      </c>
    </row>
    <row r="21" spans="1:12" x14ac:dyDescent="0.25">
      <c r="A21" s="5" t="s">
        <v>299</v>
      </c>
      <c r="B21" s="5" t="s">
        <v>300</v>
      </c>
      <c r="C21">
        <v>11584</v>
      </c>
      <c r="D21">
        <v>5816</v>
      </c>
      <c r="E21" t="s">
        <v>67</v>
      </c>
    </row>
    <row r="22" spans="1:12" x14ac:dyDescent="0.25">
      <c r="A22" s="5" t="s">
        <v>68</v>
      </c>
      <c r="B22" s="5" t="s">
        <v>69</v>
      </c>
      <c r="C22">
        <v>2933</v>
      </c>
      <c r="D22">
        <v>5247</v>
      </c>
      <c r="E22" t="s">
        <v>67</v>
      </c>
    </row>
    <row r="23" spans="1:12" x14ac:dyDescent="0.25">
      <c r="A23" s="5" t="s">
        <v>70</v>
      </c>
      <c r="B23" s="5" t="s">
        <v>71</v>
      </c>
      <c r="C23">
        <v>-6</v>
      </c>
      <c r="D23">
        <v>-198</v>
      </c>
      <c r="E23" t="s">
        <v>67</v>
      </c>
    </row>
    <row r="24" spans="1:12" x14ac:dyDescent="0.25">
      <c r="A24" s="5" t="s">
        <v>72</v>
      </c>
      <c r="B24" s="5" t="s">
        <v>73</v>
      </c>
      <c r="C24">
        <v>2927</v>
      </c>
      <c r="D24">
        <v>5049</v>
      </c>
      <c r="E24" t="s">
        <v>67</v>
      </c>
    </row>
    <row r="25" spans="1:12" x14ac:dyDescent="0.25">
      <c r="A25" s="5" t="s">
        <v>74</v>
      </c>
      <c r="B25" s="5" t="s">
        <v>75</v>
      </c>
      <c r="C25">
        <v>769</v>
      </c>
      <c r="D25">
        <v>817</v>
      </c>
      <c r="E25" t="s">
        <v>67</v>
      </c>
    </row>
    <row r="26" spans="1:12" x14ac:dyDescent="0.25">
      <c r="A26" s="5" t="s">
        <v>76</v>
      </c>
      <c r="B26" s="5" t="s">
        <v>77</v>
      </c>
      <c r="C26">
        <v>2158</v>
      </c>
      <c r="D26">
        <v>4232</v>
      </c>
      <c r="E26" t="s">
        <v>67</v>
      </c>
    </row>
    <row r="27" spans="1:12" x14ac:dyDescent="0.25">
      <c r="A27" s="5" t="s">
        <v>78</v>
      </c>
      <c r="B27" s="5" t="s">
        <v>79</v>
      </c>
      <c r="C27">
        <v>-96</v>
      </c>
      <c r="D27">
        <v>-24</v>
      </c>
      <c r="E27" t="s">
        <v>67</v>
      </c>
    </row>
    <row r="28" spans="1:12" x14ac:dyDescent="0.25">
      <c r="A28" s="5" t="s">
        <v>80</v>
      </c>
      <c r="B28" s="5" t="s">
        <v>81</v>
      </c>
      <c r="C28">
        <v>2285</v>
      </c>
      <c r="D28">
        <v>4381</v>
      </c>
      <c r="E28" t="s">
        <v>67</v>
      </c>
    </row>
    <row r="29" spans="1:12" x14ac:dyDescent="0.25">
      <c r="A29" s="5" t="s">
        <v>82</v>
      </c>
      <c r="B29" s="5" t="s">
        <v>83</v>
      </c>
      <c r="C29">
        <v>10352</v>
      </c>
      <c r="D29">
        <v>17272</v>
      </c>
      <c r="E29" t="s">
        <v>67</v>
      </c>
    </row>
    <row r="30" spans="1:12" x14ac:dyDescent="0.25">
      <c r="A30" s="5" t="s">
        <v>84</v>
      </c>
      <c r="B30" s="5" t="s">
        <v>85</v>
      </c>
      <c r="C30">
        <v>76260</v>
      </c>
      <c r="D30">
        <v>76114</v>
      </c>
      <c r="E30" t="s">
        <v>67</v>
      </c>
    </row>
    <row r="31" spans="1:12" x14ac:dyDescent="0.25">
      <c r="A31" s="5" t="s">
        <v>86</v>
      </c>
      <c r="B31" s="5" t="s">
        <v>87</v>
      </c>
      <c r="C31">
        <v>86612</v>
      </c>
      <c r="D31">
        <v>93386</v>
      </c>
      <c r="E31" t="s">
        <v>67</v>
      </c>
    </row>
    <row r="32" spans="1:12" x14ac:dyDescent="0.25">
      <c r="A32" s="5" t="s">
        <v>88</v>
      </c>
      <c r="B32" s="5" t="s">
        <v>89</v>
      </c>
      <c r="C32">
        <v>12160</v>
      </c>
      <c r="D32">
        <v>12956</v>
      </c>
      <c r="E32" t="s">
        <v>67</v>
      </c>
    </row>
    <row r="33" spans="1:5" x14ac:dyDescent="0.25">
      <c r="A33" s="5" t="s">
        <v>90</v>
      </c>
      <c r="B33" s="5" t="s">
        <v>91</v>
      </c>
      <c r="C33">
        <v>22817</v>
      </c>
      <c r="D33">
        <v>23334</v>
      </c>
      <c r="E33" t="s">
        <v>67</v>
      </c>
    </row>
    <row r="34" spans="1:5" x14ac:dyDescent="0.25">
      <c r="A34" s="5" t="s">
        <v>92</v>
      </c>
      <c r="B34" s="5" t="s">
        <v>93</v>
      </c>
      <c r="C34">
        <v>34977</v>
      </c>
      <c r="D34">
        <v>36290</v>
      </c>
      <c r="E34" t="s">
        <v>67</v>
      </c>
    </row>
    <row r="35" spans="1:5" x14ac:dyDescent="0.25">
      <c r="A35" s="5" t="s">
        <v>78</v>
      </c>
      <c r="B35" s="5" t="s">
        <v>79</v>
      </c>
      <c r="C35">
        <v>2448</v>
      </c>
      <c r="D35">
        <v>5484</v>
      </c>
      <c r="E35" t="s">
        <v>67</v>
      </c>
    </row>
    <row r="36" spans="1:5" x14ac:dyDescent="0.25">
      <c r="A36" s="5" t="s">
        <v>94</v>
      </c>
      <c r="B36" s="5" t="s">
        <v>95</v>
      </c>
      <c r="C36">
        <v>49074</v>
      </c>
      <c r="D36">
        <v>51596</v>
      </c>
      <c r="E36" t="s">
        <v>67</v>
      </c>
    </row>
    <row r="37" spans="1:5" x14ac:dyDescent="0.25">
      <c r="A37" s="5" t="s">
        <v>96</v>
      </c>
      <c r="B37" s="5" t="s">
        <v>97</v>
      </c>
      <c r="C37">
        <v>86612</v>
      </c>
      <c r="D37">
        <v>93386</v>
      </c>
      <c r="E37" t="s">
        <v>67</v>
      </c>
    </row>
    <row r="38" spans="1:5" x14ac:dyDescent="0.25">
      <c r="A38" s="5" t="s">
        <v>98</v>
      </c>
      <c r="B38" s="5" t="s">
        <v>99</v>
      </c>
      <c r="C38">
        <v>534.38</v>
      </c>
      <c r="D38">
        <v>547.24</v>
      </c>
      <c r="E38" t="s">
        <v>67</v>
      </c>
    </row>
    <row r="39" spans="1:5" x14ac:dyDescent="0.25">
      <c r="A39" s="5" t="s">
        <v>102</v>
      </c>
      <c r="B39" s="5" t="s">
        <v>103</v>
      </c>
      <c r="C39">
        <v>5.48</v>
      </c>
      <c r="D39">
        <v>9.23</v>
      </c>
      <c r="E39" t="s">
        <v>67</v>
      </c>
    </row>
    <row r="40" spans="1:5" x14ac:dyDescent="0.25">
      <c r="A40" s="5" t="s">
        <v>104</v>
      </c>
      <c r="B40" s="5" t="s">
        <v>105</v>
      </c>
      <c r="C40">
        <v>4.22</v>
      </c>
      <c r="D40">
        <v>13.26</v>
      </c>
      <c r="E40" t="s">
        <v>67</v>
      </c>
    </row>
    <row r="41" spans="1:5" x14ac:dyDescent="0.25">
      <c r="A41" s="5" t="s">
        <v>106</v>
      </c>
      <c r="B41" s="5" t="s">
        <v>107</v>
      </c>
      <c r="C41">
        <v>4.1900000000000004</v>
      </c>
      <c r="D41">
        <v>13.11</v>
      </c>
      <c r="E41" t="s">
        <v>67</v>
      </c>
    </row>
    <row r="42" spans="1:5" x14ac:dyDescent="0.25">
      <c r="A42" s="5" t="s">
        <v>108</v>
      </c>
      <c r="B42" s="5" t="s">
        <v>109</v>
      </c>
      <c r="C42">
        <v>3.5</v>
      </c>
      <c r="D42">
        <v>3.3</v>
      </c>
      <c r="E42">
        <v>3.9</v>
      </c>
    </row>
    <row r="43" spans="1:5" x14ac:dyDescent="0.25">
      <c r="A43" s="5" t="s">
        <v>110</v>
      </c>
      <c r="B43" s="5" t="s">
        <v>111</v>
      </c>
      <c r="C43">
        <v>1891</v>
      </c>
      <c r="D43">
        <v>1166</v>
      </c>
      <c r="E43" t="s">
        <v>67</v>
      </c>
    </row>
    <row r="44" spans="1:5" x14ac:dyDescent="0.25">
      <c r="A44" s="5" t="s">
        <v>124</v>
      </c>
      <c r="B44" s="5" t="s">
        <v>125</v>
      </c>
      <c r="C44">
        <v>52.82</v>
      </c>
      <c r="D44">
        <v>27.23</v>
      </c>
      <c r="E44" t="s">
        <v>67</v>
      </c>
    </row>
    <row r="45" spans="1:5" x14ac:dyDescent="0.25">
      <c r="A45" s="5" t="s">
        <v>112</v>
      </c>
      <c r="B45" s="5" t="s">
        <v>113</v>
      </c>
      <c r="C45">
        <v>96.41</v>
      </c>
      <c r="D45">
        <v>104.3</v>
      </c>
      <c r="E45" t="s">
        <v>67</v>
      </c>
    </row>
    <row r="46" spans="1:5" x14ac:dyDescent="0.25">
      <c r="A46" s="5" t="s">
        <v>114</v>
      </c>
      <c r="B46" s="5" t="s">
        <v>115</v>
      </c>
      <c r="C46">
        <v>11.45</v>
      </c>
      <c r="D46">
        <v>6.68</v>
      </c>
      <c r="E46" t="s">
        <v>67</v>
      </c>
    </row>
    <row r="47" spans="1:5" x14ac:dyDescent="0.25">
      <c r="A47" s="5" t="s">
        <v>116</v>
      </c>
      <c r="B47" s="5" t="s">
        <v>117</v>
      </c>
      <c r="C47">
        <v>162.08000000000001</v>
      </c>
      <c r="D47">
        <v>170.65</v>
      </c>
      <c r="E47" t="s">
        <v>67</v>
      </c>
    </row>
    <row r="48" spans="1:5" x14ac:dyDescent="0.25">
      <c r="A48" s="5" t="s">
        <v>118</v>
      </c>
      <c r="B48" s="5" t="s">
        <v>119</v>
      </c>
      <c r="C48">
        <v>79886</v>
      </c>
      <c r="D48">
        <v>80820</v>
      </c>
      <c r="E48" t="s">
        <v>67</v>
      </c>
    </row>
    <row r="49" spans="1:5" x14ac:dyDescent="0.25">
      <c r="A49" s="5" t="s">
        <v>2609</v>
      </c>
      <c r="B49" s="5" t="s">
        <v>121</v>
      </c>
      <c r="C49" t="s">
        <v>67</v>
      </c>
      <c r="D49" t="s">
        <v>67</v>
      </c>
      <c r="E49" t="s">
        <v>67</v>
      </c>
    </row>
    <row r="50" spans="1:5" x14ac:dyDescent="0.25">
      <c r="A50" s="5" t="s">
        <v>2610</v>
      </c>
      <c r="B50" s="5" t="s">
        <v>123</v>
      </c>
      <c r="C50" t="s">
        <v>67</v>
      </c>
      <c r="D50" t="s">
        <v>67</v>
      </c>
      <c r="E50" t="s">
        <v>67</v>
      </c>
    </row>
    <row r="51" spans="1:5" x14ac:dyDescent="0.25">
      <c r="A51" s="5" t="s">
        <v>2611</v>
      </c>
      <c r="B51" s="5" t="s">
        <v>302</v>
      </c>
      <c r="C51">
        <v>353354</v>
      </c>
      <c r="D51">
        <v>184360</v>
      </c>
      <c r="E51" t="s">
        <v>67</v>
      </c>
    </row>
    <row r="52" spans="1:5" x14ac:dyDescent="0.25">
      <c r="A52" s="5" t="s">
        <v>2612</v>
      </c>
      <c r="B52" s="5" t="s">
        <v>127</v>
      </c>
      <c r="C52">
        <v>145007</v>
      </c>
      <c r="D52">
        <v>71962</v>
      </c>
      <c r="E52" t="s">
        <v>67</v>
      </c>
    </row>
    <row r="53" spans="1:5" x14ac:dyDescent="0.25">
      <c r="A53" s="5" t="s">
        <v>2613</v>
      </c>
      <c r="B53" s="5" t="s">
        <v>129</v>
      </c>
      <c r="C53">
        <v>28603</v>
      </c>
      <c r="D53">
        <v>54207</v>
      </c>
      <c r="E53" t="s">
        <v>67</v>
      </c>
    </row>
    <row r="54" spans="1:5" x14ac:dyDescent="0.25">
      <c r="A54" s="5" t="s">
        <v>130</v>
      </c>
      <c r="B54" s="5" t="s">
        <v>131</v>
      </c>
      <c r="C54">
        <v>50.7</v>
      </c>
      <c r="D54">
        <v>10.45</v>
      </c>
      <c r="E54" t="s">
        <v>67</v>
      </c>
    </row>
    <row r="55" spans="1:5" x14ac:dyDescent="0.25">
      <c r="A55" s="5" t="s">
        <v>132</v>
      </c>
      <c r="B55" s="5" t="s">
        <v>133</v>
      </c>
      <c r="C55">
        <v>4.05</v>
      </c>
      <c r="D55">
        <v>5.09</v>
      </c>
      <c r="E55" t="s">
        <v>67</v>
      </c>
    </row>
    <row r="56" spans="1:5" x14ac:dyDescent="0.25">
      <c r="A56" s="5" t="s">
        <v>134</v>
      </c>
      <c r="B56" s="5" t="s">
        <v>135</v>
      </c>
      <c r="C56">
        <v>2.33</v>
      </c>
      <c r="D56">
        <v>1.33</v>
      </c>
      <c r="E56" t="s">
        <v>67</v>
      </c>
    </row>
    <row r="57" spans="1:5" x14ac:dyDescent="0.25">
      <c r="A57" s="5" t="s">
        <v>136</v>
      </c>
      <c r="B57" s="5" t="s">
        <v>137</v>
      </c>
      <c r="C57">
        <v>18.7</v>
      </c>
      <c r="D57" t="s">
        <v>67</v>
      </c>
      <c r="E57" t="s">
        <v>67</v>
      </c>
    </row>
    <row r="58" spans="1:5" x14ac:dyDescent="0.25">
      <c r="A58" s="5" t="s">
        <v>138</v>
      </c>
      <c r="B58" s="5" t="s">
        <v>139</v>
      </c>
      <c r="C58">
        <v>1.63</v>
      </c>
      <c r="D58">
        <v>2.38</v>
      </c>
      <c r="E58" t="s">
        <v>67</v>
      </c>
    </row>
    <row r="59" spans="1:5" x14ac:dyDescent="0.25">
      <c r="A59" s="5" t="s">
        <v>140</v>
      </c>
      <c r="B59" s="5" t="s">
        <v>141</v>
      </c>
      <c r="C59">
        <v>2</v>
      </c>
      <c r="D59" t="s">
        <v>67</v>
      </c>
      <c r="E59" t="s">
        <v>67</v>
      </c>
    </row>
    <row r="60" spans="1:5" x14ac:dyDescent="0.25">
      <c r="A60" s="5" t="s">
        <v>142</v>
      </c>
      <c r="B60" s="5" t="s">
        <v>143</v>
      </c>
      <c r="C60">
        <v>4.43</v>
      </c>
      <c r="D60">
        <v>7.68</v>
      </c>
      <c r="E60" t="s">
        <v>67</v>
      </c>
    </row>
    <row r="61" spans="1:5" x14ac:dyDescent="0.25">
      <c r="A61" s="5" t="s">
        <v>144</v>
      </c>
      <c r="B61" s="5" t="s">
        <v>145</v>
      </c>
      <c r="C61">
        <v>8.09</v>
      </c>
      <c r="D61">
        <v>29.4</v>
      </c>
      <c r="E61" t="s">
        <v>67</v>
      </c>
    </row>
    <row r="62" spans="1:5" x14ac:dyDescent="0.25">
      <c r="A62" s="5" t="s">
        <v>146</v>
      </c>
      <c r="B62" s="5" t="s">
        <v>147</v>
      </c>
      <c r="C62">
        <v>2.68</v>
      </c>
      <c r="D62">
        <v>4.91</v>
      </c>
      <c r="E62" t="s">
        <v>67</v>
      </c>
    </row>
    <row r="63" spans="1:5" x14ac:dyDescent="0.25">
      <c r="A63" s="5" t="s">
        <v>148</v>
      </c>
      <c r="B63" s="5" t="s">
        <v>148</v>
      </c>
      <c r="C63">
        <v>2.64</v>
      </c>
      <c r="D63">
        <v>4.6900000000000004</v>
      </c>
      <c r="E63" t="s">
        <v>67</v>
      </c>
    </row>
    <row r="64" spans="1:5" x14ac:dyDescent="0.25">
      <c r="A64" s="5" t="s">
        <v>149</v>
      </c>
      <c r="B64" s="5" t="s">
        <v>150</v>
      </c>
      <c r="C64">
        <v>11.95</v>
      </c>
      <c r="D64">
        <v>18.5</v>
      </c>
      <c r="E64" t="s">
        <v>67</v>
      </c>
    </row>
    <row r="65" spans="1:5" x14ac:dyDescent="0.25">
      <c r="A65" s="5" t="s">
        <v>151</v>
      </c>
      <c r="B65" s="5" t="s">
        <v>152</v>
      </c>
      <c r="C65">
        <v>59.49</v>
      </c>
      <c r="D65">
        <v>61.12</v>
      </c>
      <c r="E65" t="s">
        <v>67</v>
      </c>
    </row>
    <row r="66" spans="1:5" x14ac:dyDescent="0.25">
      <c r="A66" s="5" t="s">
        <v>153</v>
      </c>
      <c r="B66" s="5" t="s">
        <v>154</v>
      </c>
      <c r="C66">
        <v>40.51</v>
      </c>
      <c r="D66">
        <v>38.880000000000003</v>
      </c>
      <c r="E66" t="s">
        <v>67</v>
      </c>
    </row>
    <row r="67" spans="1:5" x14ac:dyDescent="0.25">
      <c r="A67" s="5" t="s">
        <v>155</v>
      </c>
      <c r="B67" s="5" t="s">
        <v>156</v>
      </c>
      <c r="C67">
        <v>68.11</v>
      </c>
      <c r="D67">
        <v>63.61</v>
      </c>
      <c r="E67" t="s">
        <v>67</v>
      </c>
    </row>
    <row r="68" spans="1:5" x14ac:dyDescent="0.25">
      <c r="A68" s="5" t="s">
        <v>303</v>
      </c>
      <c r="B68" s="5" t="s">
        <v>304</v>
      </c>
      <c r="C68">
        <v>41.04</v>
      </c>
      <c r="D68">
        <v>39.03</v>
      </c>
    </row>
    <row r="69" spans="1:5" x14ac:dyDescent="0.25">
      <c r="A69" s="5" t="s">
        <v>157</v>
      </c>
      <c r="B69" s="5" t="s">
        <v>158</v>
      </c>
      <c r="C69">
        <v>11.95</v>
      </c>
      <c r="D69">
        <v>18.5</v>
      </c>
    </row>
    <row r="70" spans="1:5" x14ac:dyDescent="0.25">
      <c r="A70" s="5" t="s">
        <v>159</v>
      </c>
      <c r="B70" s="5" t="s">
        <v>160</v>
      </c>
      <c r="C70">
        <v>8.09</v>
      </c>
      <c r="D70">
        <v>29.4</v>
      </c>
    </row>
    <row r="71" spans="1:5" x14ac:dyDescent="0.25">
      <c r="A71" s="5" t="s">
        <v>161</v>
      </c>
      <c r="B71" s="5" t="s">
        <v>162</v>
      </c>
      <c r="C71">
        <v>10.39</v>
      </c>
      <c r="D71">
        <v>35.21</v>
      </c>
    </row>
    <row r="72" spans="1:5" x14ac:dyDescent="0.25">
      <c r="A72" s="5" t="s">
        <v>163</v>
      </c>
      <c r="B72" s="5" t="s">
        <v>164</v>
      </c>
      <c r="C72">
        <v>32.590000000000003</v>
      </c>
      <c r="D72">
        <v>15.96</v>
      </c>
    </row>
    <row r="73" spans="1:5" x14ac:dyDescent="0.25">
      <c r="A73" s="5" t="s">
        <v>165</v>
      </c>
      <c r="B73" s="5" t="s">
        <v>166</v>
      </c>
      <c r="C73">
        <v>88.05</v>
      </c>
      <c r="D73">
        <v>81.5</v>
      </c>
    </row>
    <row r="74" spans="1:5" x14ac:dyDescent="0.25">
      <c r="A74" s="5" t="s">
        <v>167</v>
      </c>
      <c r="B74" s="5" t="s">
        <v>168</v>
      </c>
      <c r="C74">
        <v>2.64</v>
      </c>
      <c r="D74">
        <v>4.6900000000000004</v>
      </c>
    </row>
    <row r="75" spans="1:5" x14ac:dyDescent="0.25">
      <c r="A75" s="5" t="s">
        <v>169</v>
      </c>
      <c r="B75" s="5" t="s">
        <v>170</v>
      </c>
      <c r="C75">
        <v>3.94</v>
      </c>
      <c r="D75">
        <v>6.52</v>
      </c>
    </row>
    <row r="76" spans="1:5" x14ac:dyDescent="0.25">
      <c r="A76" s="5" t="s">
        <v>171</v>
      </c>
      <c r="B76" s="5" t="s">
        <v>172</v>
      </c>
      <c r="C76">
        <v>64.349999999999994</v>
      </c>
      <c r="D76">
        <v>67.790000000000006</v>
      </c>
    </row>
    <row r="77" spans="1:5" x14ac:dyDescent="0.25">
      <c r="A77" s="5" t="s">
        <v>173</v>
      </c>
      <c r="B77" s="5" t="s">
        <v>174</v>
      </c>
      <c r="C77">
        <v>85.13</v>
      </c>
      <c r="D77">
        <v>133.31</v>
      </c>
    </row>
    <row r="78" spans="1:5" x14ac:dyDescent="0.25">
      <c r="A78" s="5" t="s">
        <v>175</v>
      </c>
      <c r="B78" s="5" t="s">
        <v>176</v>
      </c>
      <c r="C78">
        <v>9992.905999999999</v>
      </c>
      <c r="D78" t="s">
        <v>67</v>
      </c>
    </row>
    <row r="79" spans="1:5" x14ac:dyDescent="0.25">
      <c r="A79" s="5" t="s">
        <v>177</v>
      </c>
      <c r="B79" s="5" t="s">
        <v>178</v>
      </c>
      <c r="C79">
        <v>12.86000000000001</v>
      </c>
      <c r="D79" t="s">
        <v>67</v>
      </c>
    </row>
    <row r="80" spans="1:5" x14ac:dyDescent="0.25">
      <c r="A80" s="5" t="s">
        <v>179</v>
      </c>
      <c r="B80" s="5" t="s">
        <v>180</v>
      </c>
      <c r="C80">
        <v>89.45</v>
      </c>
      <c r="D80" t="s">
        <v>67</v>
      </c>
    </row>
    <row r="81" spans="1:4" x14ac:dyDescent="0.25">
      <c r="A81" s="5" t="s">
        <v>181</v>
      </c>
      <c r="B81" s="5" t="s">
        <v>182</v>
      </c>
      <c r="C81" t="s">
        <v>67</v>
      </c>
      <c r="D81" t="s">
        <v>67</v>
      </c>
    </row>
    <row r="82" spans="1:4" x14ac:dyDescent="0.25">
      <c r="A82" s="5" t="s">
        <v>183</v>
      </c>
      <c r="B82" s="5" t="s">
        <v>184</v>
      </c>
      <c r="C82" t="s">
        <v>67</v>
      </c>
      <c r="D82" t="s">
        <v>67</v>
      </c>
    </row>
    <row r="83" spans="1:4" x14ac:dyDescent="0.25">
      <c r="A83" s="5" t="s">
        <v>185</v>
      </c>
      <c r="B83" s="5" t="s">
        <v>186</v>
      </c>
      <c r="C83" t="s">
        <v>67</v>
      </c>
      <c r="D83" t="s">
        <v>67</v>
      </c>
    </row>
    <row r="84" spans="1:4" x14ac:dyDescent="0.25">
      <c r="A84" s="5" t="s">
        <v>187</v>
      </c>
      <c r="B84" s="5" t="s">
        <v>188</v>
      </c>
      <c r="C84">
        <v>-47.84</v>
      </c>
      <c r="D84" t="s">
        <v>67</v>
      </c>
    </row>
    <row r="85" spans="1:4" x14ac:dyDescent="0.25">
      <c r="A85" s="5" t="s">
        <v>189</v>
      </c>
      <c r="B85" s="5" t="s">
        <v>190</v>
      </c>
      <c r="C85" t="s">
        <v>67</v>
      </c>
      <c r="D85" t="s">
        <v>67</v>
      </c>
    </row>
    <row r="86" spans="1:4" x14ac:dyDescent="0.25">
      <c r="A86" s="5" t="s">
        <v>191</v>
      </c>
      <c r="B86" s="5" t="s">
        <v>192</v>
      </c>
      <c r="C86" t="s">
        <v>67</v>
      </c>
      <c r="D86" t="s">
        <v>67</v>
      </c>
    </row>
    <row r="87" spans="1:4" x14ac:dyDescent="0.25">
      <c r="A87" s="5" t="s">
        <v>193</v>
      </c>
      <c r="B87" s="5" t="s">
        <v>194</v>
      </c>
      <c r="C87" t="s">
        <v>67</v>
      </c>
      <c r="D87" t="s">
        <v>67</v>
      </c>
    </row>
    <row r="88" spans="1:4" x14ac:dyDescent="0.25">
      <c r="A88" s="5" t="s">
        <v>195</v>
      </c>
      <c r="B88" s="5" t="s">
        <v>196</v>
      </c>
      <c r="C88" t="s">
        <v>67</v>
      </c>
      <c r="D88" t="s">
        <v>67</v>
      </c>
    </row>
    <row r="89" spans="1:4" x14ac:dyDescent="0.25">
      <c r="A89" s="5" t="s">
        <v>197</v>
      </c>
      <c r="B89" s="5" t="s">
        <v>198</v>
      </c>
      <c r="C89">
        <v>-44.1</v>
      </c>
      <c r="D89" t="s">
        <v>67</v>
      </c>
    </row>
    <row r="90" spans="1:4" x14ac:dyDescent="0.25">
      <c r="A90" s="5" t="s">
        <v>199</v>
      </c>
      <c r="B90" s="5" t="s">
        <v>200</v>
      </c>
      <c r="C90" t="s">
        <v>67</v>
      </c>
      <c r="D90" t="s">
        <v>67</v>
      </c>
    </row>
    <row r="91" spans="1:4" x14ac:dyDescent="0.25">
      <c r="A91" s="5" t="s">
        <v>201</v>
      </c>
      <c r="B91" s="5" t="s">
        <v>202</v>
      </c>
      <c r="C91" t="s">
        <v>67</v>
      </c>
      <c r="D91" t="s">
        <v>67</v>
      </c>
    </row>
    <row r="92" spans="1:4" x14ac:dyDescent="0.25">
      <c r="A92" s="5" t="s">
        <v>203</v>
      </c>
      <c r="B92" s="5" t="s">
        <v>204</v>
      </c>
      <c r="C92" t="s">
        <v>67</v>
      </c>
      <c r="D92" t="s">
        <v>67</v>
      </c>
    </row>
    <row r="93" spans="1:4" x14ac:dyDescent="0.25">
      <c r="A93" s="5" t="s">
        <v>205</v>
      </c>
      <c r="B93" s="5" t="s">
        <v>206</v>
      </c>
      <c r="C93" t="s">
        <v>67</v>
      </c>
      <c r="D93" t="s">
        <v>67</v>
      </c>
    </row>
    <row r="94" spans="1:4" x14ac:dyDescent="0.25">
      <c r="A94" s="5" t="s">
        <v>207</v>
      </c>
      <c r="B94" s="5" t="s">
        <v>208</v>
      </c>
      <c r="C94" t="s">
        <v>67</v>
      </c>
      <c r="D94" t="s">
        <v>67</v>
      </c>
    </row>
    <row r="95" spans="1:4" x14ac:dyDescent="0.25">
      <c r="A95" s="5" t="s">
        <v>209</v>
      </c>
      <c r="B95" s="5" t="s">
        <v>210</v>
      </c>
      <c r="C95" t="s">
        <v>67</v>
      </c>
      <c r="D95" t="s">
        <v>67</v>
      </c>
    </row>
    <row r="96" spans="1:4" x14ac:dyDescent="0.25">
      <c r="A96" s="5" t="s">
        <v>211</v>
      </c>
      <c r="B96" s="5" t="s">
        <v>212</v>
      </c>
      <c r="C96" t="s">
        <v>67</v>
      </c>
      <c r="D96" t="s">
        <v>67</v>
      </c>
    </row>
    <row r="97" spans="1:5" x14ac:dyDescent="0.25">
      <c r="A97" s="5" t="s">
        <v>213</v>
      </c>
      <c r="B97" s="5" t="s">
        <v>214</v>
      </c>
      <c r="C97">
        <v>-1808</v>
      </c>
      <c r="D97">
        <v>4316</v>
      </c>
      <c r="E97" t="s">
        <v>67</v>
      </c>
    </row>
  </sheetData>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W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3" width="21" customWidth="1"/>
    <col min="14" max="16" width="10" customWidth="1"/>
    <col min="17" max="17" width="22" customWidth="1"/>
    <col min="18" max="18" width="20" customWidth="1"/>
    <col min="19" max="20" width="10" customWidth="1"/>
    <col min="21" max="21" width="21" customWidth="1"/>
    <col min="22" max="22" width="20" customWidth="1"/>
    <col min="23" max="23" width="8" customWidth="1"/>
  </cols>
  <sheetData>
    <row r="1" spans="1:23" ht="18.75" customHeight="1" x14ac:dyDescent="0.3">
      <c r="A1" s="1" t="s">
        <v>2614</v>
      </c>
      <c r="B1" s="2" t="s">
        <v>2615</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2616</v>
      </c>
      <c r="C4" s="5" t="s">
        <v>9</v>
      </c>
      <c r="D4" s="5"/>
      <c r="E4" t="s">
        <v>2617</v>
      </c>
      <c r="G4" t="s">
        <v>333</v>
      </c>
      <c r="H4" t="s">
        <v>220</v>
      </c>
      <c r="J4" t="s">
        <v>2618</v>
      </c>
      <c r="L4" t="s">
        <v>2619</v>
      </c>
    </row>
    <row r="5" spans="1:23" x14ac:dyDescent="0.25">
      <c r="A5" s="5" t="s">
        <v>15</v>
      </c>
      <c r="B5" t="s">
        <v>2620</v>
      </c>
      <c r="C5" s="5" t="s">
        <v>17</v>
      </c>
      <c r="D5" s="5"/>
      <c r="E5" t="s">
        <v>2621</v>
      </c>
      <c r="G5" t="s">
        <v>939</v>
      </c>
      <c r="H5" t="s">
        <v>12</v>
      </c>
      <c r="J5" t="s">
        <v>2622</v>
      </c>
      <c r="L5" t="s">
        <v>2623</v>
      </c>
    </row>
    <row r="6" spans="1:23" x14ac:dyDescent="0.25">
      <c r="A6" s="5" t="s">
        <v>23</v>
      </c>
      <c r="B6" t="s">
        <v>2624</v>
      </c>
      <c r="C6" s="5" t="s">
        <v>25</v>
      </c>
      <c r="D6" s="5"/>
      <c r="E6" t="s">
        <v>2625</v>
      </c>
      <c r="G6" t="s">
        <v>1049</v>
      </c>
      <c r="H6" t="s">
        <v>658</v>
      </c>
      <c r="J6" t="s">
        <v>1726</v>
      </c>
      <c r="L6" t="s">
        <v>1061</v>
      </c>
    </row>
    <row r="7" spans="1:23" x14ac:dyDescent="0.25">
      <c r="A7" s="5" t="s">
        <v>29</v>
      </c>
      <c r="B7" t="s">
        <v>67</v>
      </c>
      <c r="C7" s="5" t="s">
        <v>37</v>
      </c>
      <c r="D7" s="5"/>
      <c r="E7" t="s">
        <v>2626</v>
      </c>
      <c r="G7" t="s">
        <v>479</v>
      </c>
      <c r="H7" t="s">
        <v>20</v>
      </c>
      <c r="J7" t="s">
        <v>2627</v>
      </c>
      <c r="L7" t="s">
        <v>2628</v>
      </c>
    </row>
    <row r="8" spans="1:23" x14ac:dyDescent="0.25">
      <c r="A8" s="5" t="s">
        <v>35</v>
      </c>
      <c r="B8" t="s">
        <v>36</v>
      </c>
      <c r="C8" s="5" t="s">
        <v>47</v>
      </c>
      <c r="D8" s="5"/>
      <c r="E8" t="s">
        <v>2629</v>
      </c>
      <c r="G8" t="s">
        <v>2021</v>
      </c>
      <c r="H8" t="s">
        <v>28</v>
      </c>
      <c r="J8" t="s">
        <v>2630</v>
      </c>
      <c r="L8" t="s">
        <v>244</v>
      </c>
    </row>
    <row r="9" spans="1:23" x14ac:dyDescent="0.25">
      <c r="A9" s="5" t="s">
        <v>41</v>
      </c>
      <c r="B9" t="s">
        <v>42</v>
      </c>
      <c r="C9" s="5" t="s">
        <v>460</v>
      </c>
      <c r="D9" s="5" t="s">
        <v>34</v>
      </c>
      <c r="J9" t="s">
        <v>2631</v>
      </c>
      <c r="L9" t="s">
        <v>2632</v>
      </c>
    </row>
    <row r="10" spans="1:23" x14ac:dyDescent="0.25">
      <c r="A10" s="5" t="s">
        <v>45</v>
      </c>
      <c r="B10" t="s">
        <v>2311</v>
      </c>
      <c r="C10" s="5" t="s">
        <v>387</v>
      </c>
      <c r="D10" s="5" t="s">
        <v>40</v>
      </c>
      <c r="J10" t="s">
        <v>2633</v>
      </c>
      <c r="L10" t="s">
        <v>1982</v>
      </c>
    </row>
    <row r="11" spans="1:23" x14ac:dyDescent="0.25">
      <c r="A11" s="5" t="s">
        <v>49</v>
      </c>
      <c r="B11" t="s">
        <v>355</v>
      </c>
      <c r="J11" t="s">
        <v>1318</v>
      </c>
      <c r="L11" t="s">
        <v>694</v>
      </c>
    </row>
    <row r="12" spans="1:23" x14ac:dyDescent="0.25">
      <c r="A12" s="5" t="s">
        <v>51</v>
      </c>
      <c r="B12" t="s">
        <v>52</v>
      </c>
      <c r="J12" t="s">
        <v>2634</v>
      </c>
      <c r="L12" t="s">
        <v>2635</v>
      </c>
    </row>
    <row r="13" spans="1:23" x14ac:dyDescent="0.25">
      <c r="A13" s="5" t="s">
        <v>53</v>
      </c>
      <c r="B13" t="s">
        <v>2636</v>
      </c>
    </row>
    <row r="14" spans="1:23" x14ac:dyDescent="0.25">
      <c r="A14" s="5" t="s">
        <v>55</v>
      </c>
      <c r="B14" t="s">
        <v>2637</v>
      </c>
    </row>
    <row r="15" spans="1:23" x14ac:dyDescent="0.25">
      <c r="A15" s="5" t="s">
        <v>57</v>
      </c>
      <c r="B15" t="s">
        <v>2638</v>
      </c>
    </row>
    <row r="16" spans="1:23" x14ac:dyDescent="0.25">
      <c r="A16" s="5" t="s">
        <v>59</v>
      </c>
      <c r="B16" t="s">
        <v>2639</v>
      </c>
    </row>
    <row r="17" spans="1:23" x14ac:dyDescent="0.25">
      <c r="A17" s="5" t="s">
        <v>61</v>
      </c>
      <c r="B17" t="s">
        <v>2640</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140</v>
      </c>
      <c r="D20">
        <v>120</v>
      </c>
      <c r="E20">
        <v>102.1</v>
      </c>
      <c r="F20">
        <v>91</v>
      </c>
      <c r="G20">
        <v>87.3</v>
      </c>
      <c r="H20">
        <v>119.7</v>
      </c>
      <c r="I20">
        <v>129.69999999999999</v>
      </c>
      <c r="J20">
        <v>115.1</v>
      </c>
      <c r="K20">
        <v>91.1</v>
      </c>
      <c r="L20">
        <v>81.2</v>
      </c>
      <c r="M20">
        <v>50.7</v>
      </c>
      <c r="N20">
        <v>45.4</v>
      </c>
      <c r="O20">
        <v>42.2</v>
      </c>
      <c r="P20">
        <v>39.799999999999997</v>
      </c>
      <c r="Q20">
        <v>34.9</v>
      </c>
      <c r="R20">
        <v>25.2</v>
      </c>
      <c r="S20">
        <v>22.7</v>
      </c>
      <c r="T20">
        <v>25.3</v>
      </c>
      <c r="U20">
        <v>23</v>
      </c>
      <c r="V20">
        <v>28</v>
      </c>
      <c r="W20" t="s">
        <v>67</v>
      </c>
    </row>
    <row r="21" spans="1:23" x14ac:dyDescent="0.25">
      <c r="A21" s="5" t="s">
        <v>68</v>
      </c>
      <c r="B21" s="5" t="s">
        <v>69</v>
      </c>
      <c r="C21">
        <v>19.2</v>
      </c>
      <c r="D21">
        <v>6.8</v>
      </c>
      <c r="E21">
        <v>4</v>
      </c>
      <c r="F21">
        <v>-6.8</v>
      </c>
      <c r="G21">
        <v>-3.7</v>
      </c>
      <c r="H21">
        <v>12.7</v>
      </c>
      <c r="I21">
        <v>23.2</v>
      </c>
      <c r="J21">
        <v>20.399999999999999</v>
      </c>
      <c r="K21">
        <v>15.2</v>
      </c>
      <c r="L21">
        <v>17.3</v>
      </c>
      <c r="M21">
        <v>7</v>
      </c>
      <c r="N21">
        <v>3.1</v>
      </c>
      <c r="O21">
        <v>6</v>
      </c>
      <c r="P21">
        <v>6.4</v>
      </c>
      <c r="Q21">
        <v>6</v>
      </c>
      <c r="R21">
        <v>1.8</v>
      </c>
      <c r="S21">
        <v>1.3</v>
      </c>
      <c r="T21">
        <v>1.4</v>
      </c>
      <c r="U21">
        <v>2</v>
      </c>
      <c r="V21">
        <v>6.3</v>
      </c>
      <c r="W21" t="s">
        <v>67</v>
      </c>
    </row>
    <row r="22" spans="1:23" x14ac:dyDescent="0.25">
      <c r="A22" s="5" t="s">
        <v>70</v>
      </c>
      <c r="B22" s="5" t="s">
        <v>71</v>
      </c>
      <c r="C22">
        <v>-0.4</v>
      </c>
      <c r="D22">
        <v>-0.8</v>
      </c>
      <c r="E22">
        <v>-1</v>
      </c>
      <c r="F22">
        <v>-0.8</v>
      </c>
      <c r="G22">
        <v>-0.7</v>
      </c>
      <c r="H22">
        <v>-0.8</v>
      </c>
      <c r="I22">
        <v>-0.7</v>
      </c>
      <c r="J22">
        <v>-0.8</v>
      </c>
      <c r="K22">
        <v>-0.4</v>
      </c>
      <c r="L22">
        <v>0.2</v>
      </c>
      <c r="M22">
        <v>-0.2</v>
      </c>
      <c r="N22">
        <v>-0.2</v>
      </c>
      <c r="O22">
        <v>-0.1</v>
      </c>
      <c r="P22">
        <v>0.2</v>
      </c>
      <c r="Q22" t="s">
        <v>67</v>
      </c>
      <c r="R22">
        <v>-0.1</v>
      </c>
      <c r="S22">
        <v>-0.1</v>
      </c>
      <c r="T22">
        <v>-0.1</v>
      </c>
      <c r="U22">
        <v>-0.2</v>
      </c>
      <c r="V22">
        <v>-0.1</v>
      </c>
      <c r="W22" t="s">
        <v>67</v>
      </c>
    </row>
    <row r="23" spans="1:23" x14ac:dyDescent="0.25">
      <c r="A23" s="5" t="s">
        <v>72</v>
      </c>
      <c r="B23" s="5" t="s">
        <v>73</v>
      </c>
      <c r="C23">
        <v>18.8</v>
      </c>
      <c r="D23">
        <v>6</v>
      </c>
      <c r="E23">
        <v>3</v>
      </c>
      <c r="F23">
        <v>-7.6</v>
      </c>
      <c r="G23">
        <v>-4.4000000000000004</v>
      </c>
      <c r="H23">
        <v>11.9</v>
      </c>
      <c r="I23">
        <v>22.5</v>
      </c>
      <c r="J23">
        <v>19.600000000000001</v>
      </c>
      <c r="K23">
        <v>14.8</v>
      </c>
      <c r="L23">
        <v>17.5</v>
      </c>
      <c r="M23">
        <v>6.8</v>
      </c>
      <c r="N23">
        <v>2.9</v>
      </c>
      <c r="O23">
        <v>5.9</v>
      </c>
      <c r="P23">
        <v>6.6</v>
      </c>
      <c r="Q23">
        <v>6</v>
      </c>
      <c r="R23">
        <v>1.7</v>
      </c>
      <c r="S23">
        <v>1.2</v>
      </c>
      <c r="T23">
        <v>1.3</v>
      </c>
      <c r="U23">
        <v>1.8</v>
      </c>
      <c r="V23">
        <v>6.2</v>
      </c>
      <c r="W23" t="s">
        <v>67</v>
      </c>
    </row>
    <row r="24" spans="1:23" x14ac:dyDescent="0.25">
      <c r="A24" s="5" t="s">
        <v>74</v>
      </c>
      <c r="B24" s="5" t="s">
        <v>75</v>
      </c>
      <c r="C24">
        <v>5.6</v>
      </c>
      <c r="D24">
        <v>-2.1</v>
      </c>
      <c r="E24">
        <v>1.9</v>
      </c>
      <c r="F24">
        <v>1.2</v>
      </c>
      <c r="G24">
        <v>-0.9</v>
      </c>
      <c r="H24">
        <v>3.4</v>
      </c>
      <c r="I24">
        <v>6.8</v>
      </c>
      <c r="J24">
        <v>5.2</v>
      </c>
      <c r="K24">
        <v>4.4000000000000004</v>
      </c>
      <c r="L24">
        <v>4.9000000000000004</v>
      </c>
      <c r="M24">
        <v>2.1</v>
      </c>
      <c r="N24">
        <v>0.6</v>
      </c>
      <c r="O24">
        <v>1.7</v>
      </c>
      <c r="P24">
        <v>2.1</v>
      </c>
      <c r="Q24">
        <v>2.2999999999999998</v>
      </c>
      <c r="R24">
        <v>0.6</v>
      </c>
      <c r="S24">
        <v>0.4</v>
      </c>
      <c r="T24">
        <v>0.6</v>
      </c>
      <c r="U24">
        <v>0.6</v>
      </c>
      <c r="V24">
        <v>2.8</v>
      </c>
      <c r="W24" t="s">
        <v>67</v>
      </c>
    </row>
    <row r="25" spans="1:23" x14ac:dyDescent="0.25">
      <c r="A25" s="5" t="s">
        <v>76</v>
      </c>
      <c r="B25" s="5" t="s">
        <v>77</v>
      </c>
      <c r="C25">
        <v>13.1</v>
      </c>
      <c r="D25">
        <v>8</v>
      </c>
      <c r="E25">
        <v>1.2</v>
      </c>
      <c r="F25">
        <v>-8.8000000000000007</v>
      </c>
      <c r="G25">
        <v>-3.5</v>
      </c>
      <c r="H25">
        <v>8.5</v>
      </c>
      <c r="I25">
        <v>15.7</v>
      </c>
      <c r="J25">
        <v>14.3</v>
      </c>
      <c r="K25">
        <v>10.4</v>
      </c>
      <c r="L25">
        <v>12.5</v>
      </c>
      <c r="M25">
        <v>4.7</v>
      </c>
      <c r="N25">
        <v>2.2999999999999998</v>
      </c>
      <c r="O25">
        <v>4.2</v>
      </c>
      <c r="P25">
        <v>4.5</v>
      </c>
      <c r="Q25">
        <v>3.7</v>
      </c>
      <c r="R25">
        <v>1.2</v>
      </c>
      <c r="S25">
        <v>0.8</v>
      </c>
      <c r="T25">
        <v>0.7</v>
      </c>
      <c r="U25">
        <v>1.2</v>
      </c>
      <c r="V25">
        <v>3.4</v>
      </c>
      <c r="W25" t="s">
        <v>67</v>
      </c>
    </row>
    <row r="26" spans="1:23" x14ac:dyDescent="0.25">
      <c r="A26" s="5" t="s">
        <v>78</v>
      </c>
      <c r="B26" s="5" t="s">
        <v>79</v>
      </c>
      <c r="C26" t="s">
        <v>67</v>
      </c>
      <c r="D26" t="s">
        <v>67</v>
      </c>
      <c r="E26" t="s">
        <v>67</v>
      </c>
      <c r="F26" t="s">
        <v>67</v>
      </c>
      <c r="G26" t="s">
        <v>67</v>
      </c>
      <c r="H26" t="s">
        <v>67</v>
      </c>
      <c r="I26">
        <v>-0.7</v>
      </c>
      <c r="J26">
        <v>-0.8</v>
      </c>
      <c r="K26">
        <v>-0.4</v>
      </c>
      <c r="L26">
        <v>-0.4</v>
      </c>
      <c r="M26">
        <v>-0.1</v>
      </c>
      <c r="N26">
        <v>-0.5</v>
      </c>
      <c r="O26">
        <v>-0.3</v>
      </c>
      <c r="P26">
        <v>-0.5</v>
      </c>
      <c r="Q26">
        <v>-0.7</v>
      </c>
      <c r="R26">
        <v>-0.2</v>
      </c>
      <c r="S26" t="s">
        <v>67</v>
      </c>
      <c r="T26">
        <v>-0.1</v>
      </c>
      <c r="U26">
        <v>-0.4</v>
      </c>
      <c r="V26">
        <v>-0.2</v>
      </c>
      <c r="W26" t="s">
        <v>67</v>
      </c>
    </row>
    <row r="27" spans="1:23" x14ac:dyDescent="0.25">
      <c r="A27" s="5" t="s">
        <v>80</v>
      </c>
      <c r="B27" s="5" t="s">
        <v>81</v>
      </c>
      <c r="C27">
        <v>13.1</v>
      </c>
      <c r="D27">
        <v>8</v>
      </c>
      <c r="E27">
        <v>1.2</v>
      </c>
      <c r="F27">
        <v>-8.8000000000000007</v>
      </c>
      <c r="G27">
        <v>-3.5</v>
      </c>
      <c r="H27">
        <v>8.5</v>
      </c>
      <c r="I27">
        <v>15.1</v>
      </c>
      <c r="J27">
        <v>13.5</v>
      </c>
      <c r="K27">
        <v>9.9</v>
      </c>
      <c r="L27">
        <v>12.1</v>
      </c>
      <c r="M27">
        <v>4.7</v>
      </c>
      <c r="N27">
        <v>1.8</v>
      </c>
      <c r="O27">
        <v>3.9</v>
      </c>
      <c r="P27">
        <v>4.5</v>
      </c>
      <c r="Q27">
        <v>3</v>
      </c>
      <c r="R27">
        <v>0.9</v>
      </c>
      <c r="S27">
        <v>0.8</v>
      </c>
      <c r="T27">
        <v>0.6</v>
      </c>
      <c r="U27">
        <v>0.8</v>
      </c>
      <c r="V27">
        <v>3.2</v>
      </c>
      <c r="W27" t="s">
        <v>67</v>
      </c>
    </row>
    <row r="28" spans="1:23" x14ac:dyDescent="0.25">
      <c r="A28" s="5" t="s">
        <v>82</v>
      </c>
      <c r="B28" s="5" t="s">
        <v>83</v>
      </c>
      <c r="C28">
        <v>63.9</v>
      </c>
      <c r="D28">
        <v>64</v>
      </c>
      <c r="E28">
        <v>52.7</v>
      </c>
      <c r="F28">
        <v>50.5</v>
      </c>
      <c r="G28">
        <v>51.2</v>
      </c>
      <c r="H28">
        <v>67.900000000000006</v>
      </c>
      <c r="I28">
        <v>60</v>
      </c>
      <c r="J28">
        <v>61.8</v>
      </c>
      <c r="K28">
        <v>54.9</v>
      </c>
      <c r="L28">
        <v>48.6</v>
      </c>
      <c r="M28">
        <v>38.1</v>
      </c>
      <c r="N28">
        <v>32.700000000000003</v>
      </c>
      <c r="O28">
        <v>30.3</v>
      </c>
      <c r="P28">
        <v>28.6</v>
      </c>
      <c r="Q28">
        <v>28.9</v>
      </c>
      <c r="R28">
        <v>22.5</v>
      </c>
      <c r="S28">
        <v>21.5</v>
      </c>
      <c r="T28">
        <v>21.7</v>
      </c>
      <c r="U28">
        <v>21.1</v>
      </c>
      <c r="V28">
        <v>19.3</v>
      </c>
      <c r="W28" t="s">
        <v>67</v>
      </c>
    </row>
    <row r="29" spans="1:23" x14ac:dyDescent="0.25">
      <c r="A29" s="5" t="s">
        <v>84</v>
      </c>
      <c r="B29" s="5" t="s">
        <v>85</v>
      </c>
      <c r="C29">
        <v>60.9</v>
      </c>
      <c r="D29">
        <v>59.7</v>
      </c>
      <c r="E29">
        <v>62.2</v>
      </c>
      <c r="F29">
        <v>63.4</v>
      </c>
      <c r="G29">
        <v>64.7</v>
      </c>
      <c r="H29">
        <v>57.7</v>
      </c>
      <c r="I29">
        <v>51.1</v>
      </c>
      <c r="J29">
        <v>37.799999999999997</v>
      </c>
      <c r="K29">
        <v>33.1</v>
      </c>
      <c r="L29">
        <v>23.3</v>
      </c>
      <c r="M29">
        <v>18.899999999999999</v>
      </c>
      <c r="N29">
        <v>18.600000000000001</v>
      </c>
      <c r="O29">
        <v>18.2</v>
      </c>
      <c r="P29">
        <v>15.1</v>
      </c>
      <c r="Q29">
        <v>9.3000000000000007</v>
      </c>
      <c r="R29">
        <v>8.6999999999999993</v>
      </c>
      <c r="S29">
        <v>9.1999999999999993</v>
      </c>
      <c r="T29">
        <v>10.7</v>
      </c>
      <c r="U29">
        <v>11.7</v>
      </c>
      <c r="V29">
        <v>12.6</v>
      </c>
      <c r="W29" t="s">
        <v>67</v>
      </c>
    </row>
    <row r="30" spans="1:23" x14ac:dyDescent="0.25">
      <c r="A30" s="5" t="s">
        <v>86</v>
      </c>
      <c r="B30" s="5" t="s">
        <v>87</v>
      </c>
      <c r="C30">
        <v>128</v>
      </c>
      <c r="D30">
        <v>128.80000000000001</v>
      </c>
      <c r="E30">
        <v>116.6</v>
      </c>
      <c r="F30">
        <v>116.4</v>
      </c>
      <c r="G30">
        <v>118.8</v>
      </c>
      <c r="H30">
        <v>128.19999999999999</v>
      </c>
      <c r="I30">
        <v>113.2</v>
      </c>
      <c r="J30">
        <v>101.5</v>
      </c>
      <c r="K30">
        <v>89.6</v>
      </c>
      <c r="L30">
        <v>73.099999999999994</v>
      </c>
      <c r="M30">
        <v>57.6</v>
      </c>
      <c r="N30">
        <v>51.8</v>
      </c>
      <c r="O30">
        <v>49</v>
      </c>
      <c r="P30">
        <v>44.2</v>
      </c>
      <c r="Q30">
        <v>38.6</v>
      </c>
      <c r="R30">
        <v>32.6</v>
      </c>
      <c r="S30">
        <v>32</v>
      </c>
      <c r="T30">
        <v>33.299999999999997</v>
      </c>
      <c r="U30">
        <v>33.5</v>
      </c>
      <c r="V30">
        <v>32.4</v>
      </c>
      <c r="W30" t="s">
        <v>67</v>
      </c>
    </row>
    <row r="31" spans="1:23" x14ac:dyDescent="0.25">
      <c r="A31" s="5" t="s">
        <v>88</v>
      </c>
      <c r="B31" s="5" t="s">
        <v>89</v>
      </c>
      <c r="C31">
        <v>28.2</v>
      </c>
      <c r="D31">
        <v>32.6</v>
      </c>
      <c r="E31">
        <v>40.799999999999997</v>
      </c>
      <c r="F31">
        <v>38.5</v>
      </c>
      <c r="G31">
        <v>28.2</v>
      </c>
      <c r="H31">
        <v>40.4</v>
      </c>
      <c r="I31">
        <v>29</v>
      </c>
      <c r="J31">
        <v>31.7</v>
      </c>
      <c r="K31">
        <v>26</v>
      </c>
      <c r="L31">
        <v>17.7</v>
      </c>
      <c r="M31">
        <v>12.7</v>
      </c>
      <c r="N31">
        <v>10.9</v>
      </c>
      <c r="O31">
        <v>9.4</v>
      </c>
      <c r="P31">
        <v>8</v>
      </c>
      <c r="Q31">
        <v>7</v>
      </c>
      <c r="R31" t="s">
        <v>67</v>
      </c>
      <c r="S31" t="s">
        <v>67</v>
      </c>
      <c r="T31" t="s">
        <v>67</v>
      </c>
      <c r="U31" t="s">
        <v>67</v>
      </c>
      <c r="V31" t="s">
        <v>67</v>
      </c>
      <c r="W31" t="s">
        <v>67</v>
      </c>
    </row>
    <row r="32" spans="1:23" x14ac:dyDescent="0.25">
      <c r="A32" s="5" t="s">
        <v>90</v>
      </c>
      <c r="B32" s="5" t="s">
        <v>91</v>
      </c>
      <c r="C32">
        <v>8.9</v>
      </c>
      <c r="D32">
        <v>18.5</v>
      </c>
      <c r="E32">
        <v>21.6</v>
      </c>
      <c r="F32">
        <v>24.1</v>
      </c>
      <c r="G32">
        <v>27.1</v>
      </c>
      <c r="H32">
        <v>19.3</v>
      </c>
      <c r="I32">
        <v>20.2</v>
      </c>
      <c r="J32">
        <v>10.8</v>
      </c>
      <c r="K32">
        <v>13.8</v>
      </c>
      <c r="L32">
        <v>4</v>
      </c>
      <c r="M32">
        <v>4.7</v>
      </c>
      <c r="N32">
        <v>5.6</v>
      </c>
      <c r="O32">
        <v>5.6</v>
      </c>
      <c r="P32">
        <v>4.5</v>
      </c>
      <c r="Q32">
        <v>3</v>
      </c>
      <c r="R32" t="s">
        <v>67</v>
      </c>
      <c r="S32" t="s">
        <v>67</v>
      </c>
      <c r="T32" t="s">
        <v>67</v>
      </c>
      <c r="U32" t="s">
        <v>67</v>
      </c>
      <c r="V32" t="s">
        <v>67</v>
      </c>
      <c r="W32" t="s">
        <v>67</v>
      </c>
    </row>
    <row r="33" spans="1:23" x14ac:dyDescent="0.25">
      <c r="A33" s="5" t="s">
        <v>92</v>
      </c>
      <c r="B33" s="5" t="s">
        <v>93</v>
      </c>
      <c r="C33">
        <v>37.200000000000003</v>
      </c>
      <c r="D33">
        <v>51.1</v>
      </c>
      <c r="E33">
        <v>62.4</v>
      </c>
      <c r="F33">
        <v>62.6</v>
      </c>
      <c r="G33">
        <v>55.3</v>
      </c>
      <c r="H33">
        <v>59.7</v>
      </c>
      <c r="I33">
        <v>49.2</v>
      </c>
      <c r="J33">
        <v>42.5</v>
      </c>
      <c r="K33">
        <v>39.799999999999997</v>
      </c>
      <c r="L33">
        <v>21.7</v>
      </c>
      <c r="M33">
        <v>17.399999999999999</v>
      </c>
      <c r="N33">
        <v>16.600000000000001</v>
      </c>
      <c r="O33">
        <v>15</v>
      </c>
      <c r="P33">
        <v>12.5</v>
      </c>
      <c r="Q33">
        <v>10</v>
      </c>
      <c r="R33">
        <v>7.8</v>
      </c>
      <c r="S33">
        <v>7.7</v>
      </c>
      <c r="T33">
        <v>8.9</v>
      </c>
      <c r="U33">
        <v>9.1</v>
      </c>
      <c r="V33">
        <v>9.6999999999999993</v>
      </c>
      <c r="W33" t="s">
        <v>67</v>
      </c>
    </row>
    <row r="34" spans="1:23" x14ac:dyDescent="0.25">
      <c r="A34" s="5" t="s">
        <v>78</v>
      </c>
      <c r="B34" s="5" t="s">
        <v>79</v>
      </c>
      <c r="C34" t="s">
        <v>67</v>
      </c>
      <c r="D34" t="s">
        <v>67</v>
      </c>
      <c r="E34" t="s">
        <v>67</v>
      </c>
      <c r="F34" t="s">
        <v>67</v>
      </c>
      <c r="G34" t="s">
        <v>67</v>
      </c>
      <c r="H34" t="s">
        <v>67</v>
      </c>
      <c r="I34" t="s">
        <v>67</v>
      </c>
      <c r="J34">
        <v>2</v>
      </c>
      <c r="K34">
        <v>2</v>
      </c>
      <c r="L34">
        <v>3.4</v>
      </c>
      <c r="M34">
        <v>3.5</v>
      </c>
      <c r="N34">
        <v>3.3</v>
      </c>
      <c r="O34">
        <v>2.6</v>
      </c>
      <c r="P34">
        <v>2.6</v>
      </c>
      <c r="Q34">
        <v>2.2000000000000002</v>
      </c>
      <c r="R34">
        <v>1.9</v>
      </c>
      <c r="S34">
        <v>1.6</v>
      </c>
      <c r="T34">
        <v>1.7</v>
      </c>
      <c r="U34">
        <v>1.7</v>
      </c>
      <c r="V34">
        <v>1.3</v>
      </c>
      <c r="W34" t="s">
        <v>67</v>
      </c>
    </row>
    <row r="35" spans="1:23" x14ac:dyDescent="0.25">
      <c r="A35" s="5" t="s">
        <v>94</v>
      </c>
      <c r="B35" s="5" t="s">
        <v>95</v>
      </c>
      <c r="C35">
        <v>90.8</v>
      </c>
      <c r="D35">
        <v>77.7</v>
      </c>
      <c r="E35">
        <v>54.2</v>
      </c>
      <c r="F35">
        <v>54.3</v>
      </c>
      <c r="G35">
        <v>63.5</v>
      </c>
      <c r="H35">
        <v>68.599999999999994</v>
      </c>
      <c r="I35">
        <v>64.099999999999994</v>
      </c>
      <c r="J35">
        <v>57</v>
      </c>
      <c r="K35">
        <v>47.8</v>
      </c>
      <c r="L35">
        <v>48</v>
      </c>
      <c r="M35">
        <v>36.700000000000003</v>
      </c>
      <c r="N35">
        <v>31.9</v>
      </c>
      <c r="O35">
        <v>31.3</v>
      </c>
      <c r="P35">
        <v>29.1</v>
      </c>
      <c r="Q35">
        <v>26.4</v>
      </c>
      <c r="R35">
        <v>22.9</v>
      </c>
      <c r="S35">
        <v>22.7</v>
      </c>
      <c r="T35">
        <v>22.7</v>
      </c>
      <c r="U35">
        <v>22.7</v>
      </c>
      <c r="V35">
        <v>21.4</v>
      </c>
      <c r="W35" t="s">
        <v>67</v>
      </c>
    </row>
    <row r="36" spans="1:23" x14ac:dyDescent="0.25">
      <c r="A36" s="5" t="s">
        <v>96</v>
      </c>
      <c r="B36" s="5" t="s">
        <v>97</v>
      </c>
      <c r="C36">
        <v>128</v>
      </c>
      <c r="D36">
        <v>128.80000000000001</v>
      </c>
      <c r="E36">
        <v>116.6</v>
      </c>
      <c r="F36">
        <v>116.4</v>
      </c>
      <c r="G36">
        <v>118.8</v>
      </c>
      <c r="H36">
        <v>128.19999999999999</v>
      </c>
      <c r="I36">
        <v>113.2</v>
      </c>
      <c r="J36">
        <v>101.5</v>
      </c>
      <c r="K36">
        <v>89.6</v>
      </c>
      <c r="L36">
        <v>73.099999999999994</v>
      </c>
      <c r="M36">
        <v>57.6</v>
      </c>
      <c r="N36">
        <v>51.8</v>
      </c>
      <c r="O36">
        <v>49</v>
      </c>
      <c r="P36">
        <v>44.2</v>
      </c>
      <c r="Q36">
        <v>38.6</v>
      </c>
      <c r="R36">
        <v>32.6</v>
      </c>
      <c r="S36">
        <v>32</v>
      </c>
      <c r="T36">
        <v>33.299999999999997</v>
      </c>
      <c r="U36">
        <v>33.5</v>
      </c>
      <c r="V36">
        <v>32.4</v>
      </c>
      <c r="W36" t="s">
        <v>67</v>
      </c>
    </row>
    <row r="37" spans="1:23" x14ac:dyDescent="0.25">
      <c r="A37" s="5" t="s">
        <v>98</v>
      </c>
      <c r="B37" s="5" t="s">
        <v>99</v>
      </c>
      <c r="C37">
        <v>24.5</v>
      </c>
      <c r="D37">
        <v>24.5</v>
      </c>
      <c r="E37">
        <v>22.27</v>
      </c>
      <c r="F37">
        <v>22.27</v>
      </c>
      <c r="G37">
        <v>22.27</v>
      </c>
      <c r="H37">
        <v>22.27</v>
      </c>
      <c r="I37">
        <v>22.27</v>
      </c>
      <c r="J37">
        <v>22.27</v>
      </c>
      <c r="K37">
        <v>22.2</v>
      </c>
      <c r="L37">
        <v>22</v>
      </c>
      <c r="M37">
        <v>21.8</v>
      </c>
      <c r="N37">
        <v>21.6</v>
      </c>
      <c r="O37">
        <v>21.6</v>
      </c>
      <c r="P37">
        <v>21.6</v>
      </c>
      <c r="Q37">
        <v>21.6</v>
      </c>
      <c r="R37">
        <v>21.2</v>
      </c>
      <c r="S37">
        <v>21.2</v>
      </c>
      <c r="T37">
        <v>21.2</v>
      </c>
      <c r="U37">
        <v>21.2</v>
      </c>
      <c r="V37">
        <v>21</v>
      </c>
      <c r="W37">
        <v>21</v>
      </c>
    </row>
    <row r="38" spans="1:23" x14ac:dyDescent="0.25">
      <c r="A38" s="5" t="s">
        <v>100</v>
      </c>
      <c r="B38" s="5" t="s">
        <v>101</v>
      </c>
      <c r="C38">
        <v>24.5</v>
      </c>
      <c r="D38">
        <v>24.5</v>
      </c>
      <c r="E38">
        <v>22.27</v>
      </c>
      <c r="F38">
        <v>22.27</v>
      </c>
      <c r="G38">
        <v>22.27</v>
      </c>
      <c r="H38">
        <v>22.27</v>
      </c>
      <c r="I38">
        <v>22.27</v>
      </c>
      <c r="J38">
        <v>22.27</v>
      </c>
      <c r="K38">
        <v>22.2</v>
      </c>
      <c r="L38">
        <v>22</v>
      </c>
      <c r="M38">
        <v>21.8</v>
      </c>
      <c r="N38">
        <v>21.6</v>
      </c>
      <c r="O38">
        <v>21.6</v>
      </c>
      <c r="P38">
        <v>21.6</v>
      </c>
      <c r="Q38">
        <v>21.6</v>
      </c>
      <c r="R38">
        <v>21.2</v>
      </c>
      <c r="S38">
        <v>21.2</v>
      </c>
      <c r="T38">
        <v>21.2</v>
      </c>
      <c r="U38">
        <v>21.2</v>
      </c>
      <c r="V38">
        <v>21</v>
      </c>
      <c r="W38">
        <v>21</v>
      </c>
    </row>
    <row r="39" spans="1:23" x14ac:dyDescent="0.25">
      <c r="A39" s="5" t="s">
        <v>102</v>
      </c>
      <c r="B39" s="5" t="s">
        <v>103</v>
      </c>
      <c r="C39">
        <v>0.77</v>
      </c>
      <c r="D39">
        <v>0.24</v>
      </c>
      <c r="E39">
        <v>0.13</v>
      </c>
      <c r="F39">
        <v>-0.34</v>
      </c>
      <c r="G39">
        <v>-0.2</v>
      </c>
      <c r="H39">
        <v>0.53</v>
      </c>
      <c r="I39">
        <v>1.01</v>
      </c>
      <c r="J39">
        <v>0.88</v>
      </c>
      <c r="K39">
        <v>0.67</v>
      </c>
      <c r="L39">
        <v>0.8</v>
      </c>
      <c r="M39">
        <v>0.31</v>
      </c>
      <c r="N39">
        <v>0.13</v>
      </c>
      <c r="O39">
        <v>0.27</v>
      </c>
      <c r="P39">
        <v>0.31</v>
      </c>
      <c r="Q39">
        <v>0.28000000000000003</v>
      </c>
      <c r="R39">
        <v>0.08</v>
      </c>
      <c r="S39">
        <v>0.06</v>
      </c>
      <c r="T39">
        <v>0.06</v>
      </c>
      <c r="U39">
        <v>0.08</v>
      </c>
      <c r="V39">
        <v>0.3</v>
      </c>
      <c r="W39" t="s">
        <v>67</v>
      </c>
    </row>
    <row r="40" spans="1:23" x14ac:dyDescent="0.25">
      <c r="A40" s="5" t="s">
        <v>104</v>
      </c>
      <c r="B40" s="5" t="s">
        <v>105</v>
      </c>
      <c r="C40">
        <v>0.54</v>
      </c>
      <c r="D40">
        <v>0.33</v>
      </c>
      <c r="E40">
        <v>0.05</v>
      </c>
      <c r="F40">
        <v>-0.4</v>
      </c>
      <c r="G40">
        <v>-0.16</v>
      </c>
      <c r="H40">
        <v>0.38</v>
      </c>
      <c r="I40">
        <v>0.68</v>
      </c>
      <c r="J40">
        <v>0.61</v>
      </c>
      <c r="K40">
        <v>0.45</v>
      </c>
      <c r="L40">
        <v>0.56000000000000005</v>
      </c>
      <c r="M40">
        <v>0.22</v>
      </c>
      <c r="N40">
        <v>0.09</v>
      </c>
      <c r="O40">
        <v>0.18</v>
      </c>
      <c r="P40">
        <v>0.19</v>
      </c>
      <c r="Q40">
        <v>0.14000000000000001</v>
      </c>
      <c r="R40">
        <v>0.05</v>
      </c>
      <c r="S40">
        <v>0.04</v>
      </c>
      <c r="T40">
        <v>0.03</v>
      </c>
      <c r="U40">
        <v>0.04</v>
      </c>
      <c r="V40">
        <v>0.15</v>
      </c>
      <c r="W40" t="s">
        <v>67</v>
      </c>
    </row>
    <row r="41" spans="1:23" x14ac:dyDescent="0.25">
      <c r="A41" s="5" t="s">
        <v>106</v>
      </c>
      <c r="B41" s="5" t="s">
        <v>107</v>
      </c>
      <c r="C41">
        <v>0.54</v>
      </c>
      <c r="D41">
        <v>0.33</v>
      </c>
      <c r="E41">
        <v>0.05</v>
      </c>
      <c r="F41">
        <v>-0.4</v>
      </c>
      <c r="G41">
        <v>-0.16</v>
      </c>
      <c r="H41">
        <v>0.38</v>
      </c>
      <c r="I41">
        <v>0.68</v>
      </c>
      <c r="J41">
        <v>0.61</v>
      </c>
      <c r="K41">
        <v>0.45</v>
      </c>
      <c r="L41">
        <v>0.55000000000000004</v>
      </c>
      <c r="M41">
        <v>0.22</v>
      </c>
      <c r="N41">
        <v>8.5000000000000006E-2</v>
      </c>
      <c r="O41">
        <v>0.18</v>
      </c>
      <c r="P41">
        <v>0.19</v>
      </c>
      <c r="Q41">
        <v>0.14000000000000001</v>
      </c>
      <c r="R41">
        <v>4.4999999999999998E-2</v>
      </c>
      <c r="S41">
        <v>3.5000000000000003E-2</v>
      </c>
      <c r="T41">
        <v>0.03</v>
      </c>
      <c r="U41">
        <v>0.04</v>
      </c>
      <c r="V41">
        <v>0.15</v>
      </c>
      <c r="W41" t="s">
        <v>67</v>
      </c>
    </row>
    <row r="42" spans="1:23" x14ac:dyDescent="0.25">
      <c r="A42" s="5" t="s">
        <v>108</v>
      </c>
      <c r="B42" s="5" t="s">
        <v>109</v>
      </c>
      <c r="C42">
        <v>0.1</v>
      </c>
      <c r="D42" t="s">
        <v>67</v>
      </c>
      <c r="E42" t="s">
        <v>67</v>
      </c>
      <c r="F42" t="s">
        <v>67</v>
      </c>
      <c r="G42" t="s">
        <v>67</v>
      </c>
      <c r="H42">
        <v>0.12</v>
      </c>
      <c r="I42">
        <v>0.25</v>
      </c>
      <c r="J42">
        <v>0.25</v>
      </c>
      <c r="K42">
        <v>0.2</v>
      </c>
      <c r="L42">
        <v>0.2</v>
      </c>
      <c r="M42">
        <v>0.1</v>
      </c>
      <c r="N42" t="s">
        <v>67</v>
      </c>
      <c r="O42">
        <v>0.06</v>
      </c>
      <c r="P42">
        <v>0.06</v>
      </c>
      <c r="Q42">
        <v>0.05</v>
      </c>
      <c r="R42">
        <v>0.02</v>
      </c>
      <c r="S42">
        <v>1.4999999999999999E-2</v>
      </c>
      <c r="T42" t="s">
        <v>67</v>
      </c>
      <c r="U42" t="s">
        <v>67</v>
      </c>
      <c r="V42" t="s">
        <v>67</v>
      </c>
      <c r="W42" t="s">
        <v>67</v>
      </c>
    </row>
    <row r="43" spans="1:23" x14ac:dyDescent="0.25">
      <c r="A43" s="5" t="s">
        <v>110</v>
      </c>
      <c r="B43" s="5" t="s">
        <v>111</v>
      </c>
      <c r="C43" t="s">
        <v>67</v>
      </c>
      <c r="D43" t="s">
        <v>67</v>
      </c>
      <c r="E43" t="s">
        <v>67</v>
      </c>
      <c r="F43" t="s">
        <v>67</v>
      </c>
      <c r="G43" t="s">
        <v>67</v>
      </c>
      <c r="H43">
        <v>2.67</v>
      </c>
      <c r="I43">
        <v>5.57</v>
      </c>
      <c r="J43">
        <v>4.4400000000000004</v>
      </c>
      <c r="K43">
        <v>4.4000000000000004</v>
      </c>
      <c r="L43">
        <v>4.4000000000000004</v>
      </c>
      <c r="M43">
        <v>2.2000000000000002</v>
      </c>
      <c r="N43" t="s">
        <v>67</v>
      </c>
      <c r="O43">
        <v>1.3</v>
      </c>
      <c r="P43">
        <v>1.3</v>
      </c>
      <c r="Q43">
        <v>1</v>
      </c>
      <c r="R43">
        <v>0.4</v>
      </c>
      <c r="S43">
        <v>0.3</v>
      </c>
      <c r="T43" t="s">
        <v>67</v>
      </c>
      <c r="U43" t="s">
        <v>67</v>
      </c>
      <c r="V43" t="s">
        <v>67</v>
      </c>
      <c r="W43" t="s">
        <v>67</v>
      </c>
    </row>
    <row r="44" spans="1:23" x14ac:dyDescent="0.25">
      <c r="A44" s="5" t="s">
        <v>65</v>
      </c>
      <c r="B44" s="5" t="s">
        <v>66</v>
      </c>
      <c r="C44">
        <v>5.71</v>
      </c>
      <c r="D44">
        <v>4.9000000000000004</v>
      </c>
      <c r="E44">
        <v>4.58</v>
      </c>
      <c r="F44">
        <v>4.09</v>
      </c>
      <c r="G44">
        <v>3.92</v>
      </c>
      <c r="H44">
        <v>5.37</v>
      </c>
      <c r="I44">
        <v>5.82</v>
      </c>
      <c r="J44">
        <v>5.17</v>
      </c>
      <c r="K44">
        <v>4.0999999999999996</v>
      </c>
      <c r="L44">
        <v>3.69</v>
      </c>
      <c r="M44">
        <v>2.33</v>
      </c>
      <c r="N44">
        <v>2.1</v>
      </c>
      <c r="O44">
        <v>1.95</v>
      </c>
      <c r="P44">
        <v>1.84</v>
      </c>
      <c r="Q44">
        <v>1.62</v>
      </c>
      <c r="R44">
        <v>1.19</v>
      </c>
      <c r="S44">
        <v>1.07</v>
      </c>
      <c r="T44">
        <v>1.19</v>
      </c>
      <c r="U44">
        <v>1.08</v>
      </c>
      <c r="V44">
        <v>1.33</v>
      </c>
      <c r="W44" t="s">
        <v>67</v>
      </c>
    </row>
    <row r="45" spans="1:23" x14ac:dyDescent="0.25">
      <c r="A45" s="5" t="s">
        <v>112</v>
      </c>
      <c r="B45" s="5" t="s">
        <v>113</v>
      </c>
      <c r="C45">
        <v>3.71</v>
      </c>
      <c r="D45">
        <v>3.17</v>
      </c>
      <c r="E45">
        <v>2.4300000000000002</v>
      </c>
      <c r="F45">
        <v>2.44</v>
      </c>
      <c r="G45">
        <v>2.85</v>
      </c>
      <c r="H45">
        <v>3.08</v>
      </c>
      <c r="I45">
        <v>2.88</v>
      </c>
      <c r="J45">
        <v>2.56</v>
      </c>
      <c r="K45">
        <v>2.15</v>
      </c>
      <c r="L45">
        <v>2.1800000000000002</v>
      </c>
      <c r="M45">
        <v>1.68</v>
      </c>
      <c r="N45">
        <v>1.48</v>
      </c>
      <c r="O45">
        <v>1.45</v>
      </c>
      <c r="P45">
        <v>1.35</v>
      </c>
      <c r="Q45">
        <v>1.22</v>
      </c>
      <c r="R45">
        <v>1.08</v>
      </c>
      <c r="S45">
        <v>1.07</v>
      </c>
      <c r="T45">
        <v>1.07</v>
      </c>
      <c r="U45">
        <v>1.07</v>
      </c>
      <c r="V45">
        <v>1.02</v>
      </c>
      <c r="W45" t="s">
        <v>67</v>
      </c>
    </row>
    <row r="46" spans="1:23" x14ac:dyDescent="0.25">
      <c r="A46" s="5" t="s">
        <v>114</v>
      </c>
      <c r="B46" s="5" t="s">
        <v>115</v>
      </c>
      <c r="C46">
        <v>1.96</v>
      </c>
      <c r="D46">
        <v>0.47</v>
      </c>
      <c r="E46">
        <v>0.43</v>
      </c>
      <c r="F46">
        <v>0.26</v>
      </c>
      <c r="G46">
        <v>0.45</v>
      </c>
      <c r="H46">
        <v>0.08</v>
      </c>
      <c r="I46">
        <v>1.54</v>
      </c>
      <c r="J46">
        <v>0.77</v>
      </c>
      <c r="K46">
        <v>0.15</v>
      </c>
      <c r="L46">
        <v>0.61</v>
      </c>
      <c r="M46">
        <v>0.52</v>
      </c>
      <c r="N46">
        <v>0.3</v>
      </c>
      <c r="O46">
        <v>0.13</v>
      </c>
      <c r="P46">
        <v>0.18</v>
      </c>
      <c r="Q46">
        <v>0.16</v>
      </c>
      <c r="R46">
        <v>0.15</v>
      </c>
      <c r="S46">
        <v>0.08</v>
      </c>
      <c r="T46">
        <v>0.28000000000000003</v>
      </c>
      <c r="U46">
        <v>-0.03</v>
      </c>
      <c r="V46">
        <v>0.08</v>
      </c>
      <c r="W46" t="s">
        <v>67</v>
      </c>
    </row>
    <row r="47" spans="1:23" x14ac:dyDescent="0.25">
      <c r="A47" s="5" t="s">
        <v>116</v>
      </c>
      <c r="B47" s="5" t="s">
        <v>117</v>
      </c>
      <c r="C47">
        <v>5.23</v>
      </c>
      <c r="D47">
        <v>5.26</v>
      </c>
      <c r="E47">
        <v>5.24</v>
      </c>
      <c r="F47">
        <v>5.23</v>
      </c>
      <c r="G47">
        <v>5.33</v>
      </c>
      <c r="H47">
        <v>5.76</v>
      </c>
      <c r="I47">
        <v>5.08</v>
      </c>
      <c r="J47">
        <v>4.5599999999999996</v>
      </c>
      <c r="K47">
        <v>4.04</v>
      </c>
      <c r="L47">
        <v>3.32</v>
      </c>
      <c r="M47">
        <v>2.64</v>
      </c>
      <c r="N47">
        <v>2.4</v>
      </c>
      <c r="O47">
        <v>2.27</v>
      </c>
      <c r="P47">
        <v>2.0499999999999998</v>
      </c>
      <c r="Q47">
        <v>1.79</v>
      </c>
      <c r="R47">
        <v>1.54</v>
      </c>
      <c r="S47">
        <v>1.51</v>
      </c>
      <c r="T47">
        <v>1.57</v>
      </c>
      <c r="U47">
        <v>1.58</v>
      </c>
      <c r="V47">
        <v>1.54</v>
      </c>
      <c r="W47" t="s">
        <v>67</v>
      </c>
    </row>
    <row r="48" spans="1:23" x14ac:dyDescent="0.25">
      <c r="A48" s="5" t="s">
        <v>118</v>
      </c>
      <c r="B48" s="5" t="s">
        <v>119</v>
      </c>
      <c r="C48">
        <v>682</v>
      </c>
      <c r="D48">
        <v>655</v>
      </c>
      <c r="E48">
        <v>683</v>
      </c>
      <c r="F48">
        <v>700</v>
      </c>
      <c r="G48">
        <v>778</v>
      </c>
      <c r="H48">
        <v>795</v>
      </c>
      <c r="I48">
        <v>752</v>
      </c>
      <c r="J48">
        <v>690</v>
      </c>
      <c r="K48">
        <v>602</v>
      </c>
      <c r="L48">
        <v>466</v>
      </c>
      <c r="M48">
        <v>384</v>
      </c>
      <c r="N48">
        <v>374</v>
      </c>
      <c r="O48">
        <v>339</v>
      </c>
      <c r="P48">
        <v>292</v>
      </c>
      <c r="Q48">
        <v>248</v>
      </c>
      <c r="R48">
        <v>223</v>
      </c>
      <c r="S48">
        <v>200</v>
      </c>
      <c r="T48">
        <v>219</v>
      </c>
      <c r="U48">
        <v>210</v>
      </c>
      <c r="V48">
        <v>186</v>
      </c>
      <c r="W48" t="s">
        <v>67</v>
      </c>
    </row>
    <row r="49" spans="1:23" x14ac:dyDescent="0.25">
      <c r="A49" s="5" t="s">
        <v>120</v>
      </c>
      <c r="B49" s="5" t="s">
        <v>121</v>
      </c>
      <c r="C49">
        <v>44.7</v>
      </c>
      <c r="D49">
        <v>44.3</v>
      </c>
      <c r="E49">
        <v>41.9</v>
      </c>
      <c r="F49">
        <v>43.9</v>
      </c>
      <c r="G49">
        <v>43.7</v>
      </c>
      <c r="H49">
        <v>43.4</v>
      </c>
      <c r="I49">
        <v>40.5</v>
      </c>
      <c r="J49">
        <v>35.1</v>
      </c>
      <c r="K49">
        <v>29.5</v>
      </c>
      <c r="L49">
        <v>23.5</v>
      </c>
      <c r="M49">
        <v>17.899999999999999</v>
      </c>
      <c r="N49">
        <v>17</v>
      </c>
      <c r="O49">
        <v>15.5</v>
      </c>
      <c r="P49">
        <v>13.7</v>
      </c>
      <c r="Q49">
        <v>12.2</v>
      </c>
      <c r="R49">
        <v>9.8000000000000007</v>
      </c>
      <c r="S49">
        <v>9.6</v>
      </c>
      <c r="T49">
        <v>10.3</v>
      </c>
      <c r="U49">
        <v>9.1</v>
      </c>
      <c r="V49">
        <v>8</v>
      </c>
      <c r="W49" t="s">
        <v>67</v>
      </c>
    </row>
    <row r="50" spans="1:23" x14ac:dyDescent="0.25">
      <c r="A50" s="5" t="s">
        <v>122</v>
      </c>
      <c r="B50" s="5" t="s">
        <v>123</v>
      </c>
      <c r="C50">
        <v>65543</v>
      </c>
      <c r="D50">
        <v>67634</v>
      </c>
      <c r="E50">
        <v>61347</v>
      </c>
      <c r="F50">
        <v>62714</v>
      </c>
      <c r="G50">
        <v>56170</v>
      </c>
      <c r="H50">
        <v>54591</v>
      </c>
      <c r="I50">
        <v>53856</v>
      </c>
      <c r="J50">
        <v>50870</v>
      </c>
      <c r="K50">
        <v>49003</v>
      </c>
      <c r="L50">
        <v>50429</v>
      </c>
      <c r="M50">
        <v>46615</v>
      </c>
      <c r="N50">
        <v>45455</v>
      </c>
      <c r="O50">
        <v>45723</v>
      </c>
      <c r="P50">
        <v>46918</v>
      </c>
      <c r="Q50">
        <v>49194</v>
      </c>
      <c r="R50">
        <v>43946</v>
      </c>
      <c r="S50">
        <v>48000</v>
      </c>
      <c r="T50">
        <v>47032</v>
      </c>
      <c r="U50">
        <v>43333</v>
      </c>
      <c r="V50">
        <v>43011</v>
      </c>
      <c r="W50" t="s">
        <v>67</v>
      </c>
    </row>
    <row r="51" spans="1:23" x14ac:dyDescent="0.25">
      <c r="A51" s="5" t="s">
        <v>124</v>
      </c>
      <c r="B51" s="5" t="s">
        <v>125</v>
      </c>
      <c r="C51">
        <v>205328</v>
      </c>
      <c r="D51">
        <v>183145</v>
      </c>
      <c r="E51">
        <v>149439</v>
      </c>
      <c r="F51">
        <v>130177</v>
      </c>
      <c r="G51">
        <v>112153</v>
      </c>
      <c r="H51">
        <v>150628</v>
      </c>
      <c r="I51">
        <v>172424</v>
      </c>
      <c r="J51">
        <v>166786</v>
      </c>
      <c r="K51">
        <v>151350</v>
      </c>
      <c r="L51">
        <v>174202</v>
      </c>
      <c r="M51">
        <v>132031</v>
      </c>
      <c r="N51">
        <v>128074</v>
      </c>
      <c r="O51">
        <v>136283</v>
      </c>
      <c r="P51">
        <v>146575</v>
      </c>
      <c r="Q51">
        <v>152822</v>
      </c>
      <c r="R51">
        <v>124663</v>
      </c>
      <c r="S51">
        <v>113500</v>
      </c>
      <c r="T51">
        <v>124200</v>
      </c>
      <c r="U51">
        <v>129523</v>
      </c>
      <c r="V51">
        <v>171505</v>
      </c>
      <c r="W51" t="s">
        <v>67</v>
      </c>
    </row>
    <row r="52" spans="1:23" x14ac:dyDescent="0.25">
      <c r="A52" s="5" t="s">
        <v>126</v>
      </c>
      <c r="B52" s="5" t="s">
        <v>127</v>
      </c>
      <c r="C52" t="s">
        <v>67</v>
      </c>
      <c r="D52" t="s">
        <v>67</v>
      </c>
      <c r="E52" t="s">
        <v>67</v>
      </c>
      <c r="F52" t="s">
        <v>67</v>
      </c>
      <c r="G52" t="s">
        <v>67</v>
      </c>
      <c r="H52" t="s">
        <v>67</v>
      </c>
      <c r="I52" t="s">
        <v>67</v>
      </c>
      <c r="J52" t="s">
        <v>67</v>
      </c>
      <c r="K52" t="s">
        <v>67</v>
      </c>
      <c r="L52" t="s">
        <v>67</v>
      </c>
      <c r="M52" t="s">
        <v>67</v>
      </c>
      <c r="N52" t="s">
        <v>67</v>
      </c>
      <c r="O52" t="s">
        <v>67</v>
      </c>
      <c r="P52" t="s">
        <v>67</v>
      </c>
      <c r="Q52" t="s">
        <v>67</v>
      </c>
      <c r="R52" t="s">
        <v>67</v>
      </c>
      <c r="S52" t="s">
        <v>67</v>
      </c>
      <c r="T52" t="s">
        <v>67</v>
      </c>
      <c r="U52" t="s">
        <v>67</v>
      </c>
      <c r="V52" t="s">
        <v>67</v>
      </c>
      <c r="W52" t="s">
        <v>67</v>
      </c>
    </row>
    <row r="53" spans="1:23" x14ac:dyDescent="0.25">
      <c r="A53" s="5" t="s">
        <v>128</v>
      </c>
      <c r="B53" s="5" t="s">
        <v>129</v>
      </c>
      <c r="C53">
        <v>19208</v>
      </c>
      <c r="D53">
        <v>12214</v>
      </c>
      <c r="E53">
        <v>1757</v>
      </c>
      <c r="F53">
        <v>-12571</v>
      </c>
      <c r="G53">
        <v>-4499</v>
      </c>
      <c r="H53">
        <v>10692</v>
      </c>
      <c r="I53">
        <v>20080</v>
      </c>
      <c r="J53">
        <v>19565</v>
      </c>
      <c r="K53">
        <v>16445</v>
      </c>
      <c r="L53">
        <v>25966</v>
      </c>
      <c r="M53">
        <v>12240</v>
      </c>
      <c r="N53">
        <v>4813</v>
      </c>
      <c r="O53">
        <v>11504</v>
      </c>
      <c r="P53">
        <v>15411</v>
      </c>
      <c r="Q53">
        <v>12097</v>
      </c>
      <c r="R53">
        <v>4036</v>
      </c>
      <c r="S53">
        <v>4000</v>
      </c>
      <c r="T53">
        <v>2740</v>
      </c>
      <c r="U53">
        <v>3810</v>
      </c>
      <c r="V53">
        <v>17204</v>
      </c>
      <c r="W53" t="s">
        <v>67</v>
      </c>
    </row>
    <row r="54" spans="1:23" x14ac:dyDescent="0.25">
      <c r="A54" s="5" t="s">
        <v>130</v>
      </c>
      <c r="B54" s="5" t="s">
        <v>131</v>
      </c>
      <c r="C54">
        <v>29.3</v>
      </c>
      <c r="D54">
        <v>16.7</v>
      </c>
      <c r="E54">
        <v>186.8</v>
      </c>
      <c r="F54" t="s">
        <v>67</v>
      </c>
      <c r="G54" t="s">
        <v>67</v>
      </c>
      <c r="H54">
        <v>28.5</v>
      </c>
      <c r="I54">
        <v>27.3</v>
      </c>
      <c r="J54">
        <v>12.9</v>
      </c>
      <c r="K54">
        <v>10.6</v>
      </c>
      <c r="L54">
        <v>10.9</v>
      </c>
      <c r="M54">
        <v>11.3</v>
      </c>
      <c r="N54">
        <v>11.1</v>
      </c>
      <c r="O54">
        <v>13.9</v>
      </c>
      <c r="P54">
        <v>13.7</v>
      </c>
      <c r="Q54">
        <v>22</v>
      </c>
      <c r="R54">
        <v>30</v>
      </c>
      <c r="S54">
        <v>65.5</v>
      </c>
      <c r="T54">
        <v>53.3</v>
      </c>
      <c r="U54">
        <v>101.3</v>
      </c>
      <c r="V54">
        <v>98.2</v>
      </c>
      <c r="W54" t="s">
        <v>67</v>
      </c>
    </row>
    <row r="55" spans="1:23" x14ac:dyDescent="0.25">
      <c r="A55" s="5" t="s">
        <v>132</v>
      </c>
      <c r="B55" s="5" t="s">
        <v>133</v>
      </c>
      <c r="C55">
        <v>2.76</v>
      </c>
      <c r="D55">
        <v>1.1299999999999999</v>
      </c>
      <c r="E55">
        <v>2.04</v>
      </c>
      <c r="F55">
        <v>1.7</v>
      </c>
      <c r="G55">
        <v>1.84</v>
      </c>
      <c r="H55">
        <v>2.0099999999999998</v>
      </c>
      <c r="I55">
        <v>3.19</v>
      </c>
      <c r="J55">
        <v>1.52</v>
      </c>
      <c r="K55">
        <v>1.1599999999999999</v>
      </c>
      <c r="L55">
        <v>1.65</v>
      </c>
      <c r="M55">
        <v>1.07</v>
      </c>
      <c r="N55">
        <v>0.48</v>
      </c>
      <c r="O55">
        <v>1.28</v>
      </c>
      <c r="P55">
        <v>1.41</v>
      </c>
      <c r="Q55">
        <v>1.91</v>
      </c>
      <c r="R55">
        <v>1.26</v>
      </c>
      <c r="S55">
        <v>2.4500000000000002</v>
      </c>
      <c r="T55">
        <v>1.34</v>
      </c>
      <c r="U55">
        <v>3.73</v>
      </c>
      <c r="V55">
        <v>11.05</v>
      </c>
      <c r="W55" t="s">
        <v>67</v>
      </c>
    </row>
    <row r="56" spans="1:23" x14ac:dyDescent="0.25">
      <c r="A56" s="5" t="s">
        <v>134</v>
      </c>
      <c r="B56" s="5" t="s">
        <v>135</v>
      </c>
      <c r="C56">
        <v>4.26</v>
      </c>
      <c r="D56">
        <v>1.74</v>
      </c>
      <c r="E56">
        <v>3.84</v>
      </c>
      <c r="F56">
        <v>2.85</v>
      </c>
      <c r="G56">
        <v>2.5299999999999998</v>
      </c>
      <c r="H56">
        <v>3.52</v>
      </c>
      <c r="I56">
        <v>6.46</v>
      </c>
      <c r="J56">
        <v>3.08</v>
      </c>
      <c r="K56">
        <v>2.21</v>
      </c>
      <c r="L56">
        <v>2.79</v>
      </c>
      <c r="M56">
        <v>1.48</v>
      </c>
      <c r="N56">
        <v>0.68</v>
      </c>
      <c r="O56">
        <v>1.73</v>
      </c>
      <c r="P56">
        <v>1.93</v>
      </c>
      <c r="Q56">
        <v>2.52</v>
      </c>
      <c r="R56">
        <v>1.39</v>
      </c>
      <c r="S56">
        <v>2.4500000000000002</v>
      </c>
      <c r="T56">
        <v>1.49</v>
      </c>
      <c r="U56">
        <v>3.78</v>
      </c>
      <c r="V56">
        <v>14.45</v>
      </c>
      <c r="W56" t="s">
        <v>67</v>
      </c>
    </row>
    <row r="57" spans="1:23" x14ac:dyDescent="0.25">
      <c r="A57" s="5" t="s">
        <v>136</v>
      </c>
      <c r="B57" s="5" t="s">
        <v>137</v>
      </c>
      <c r="C57">
        <v>8.06</v>
      </c>
      <c r="D57">
        <v>11.76</v>
      </c>
      <c r="E57">
        <v>21.67</v>
      </c>
      <c r="F57">
        <v>27.15</v>
      </c>
      <c r="G57">
        <v>15.88</v>
      </c>
      <c r="H57">
        <v>133.99</v>
      </c>
      <c r="I57">
        <v>12.1</v>
      </c>
      <c r="J57">
        <v>10.26</v>
      </c>
      <c r="K57">
        <v>31.96</v>
      </c>
      <c r="L57">
        <v>9.91</v>
      </c>
      <c r="M57">
        <v>4.76</v>
      </c>
      <c r="N57">
        <v>3.38</v>
      </c>
      <c r="O57">
        <v>20</v>
      </c>
      <c r="P57">
        <v>14.78</v>
      </c>
      <c r="Q57">
        <v>19.57</v>
      </c>
      <c r="R57">
        <v>9.94</v>
      </c>
      <c r="S57">
        <v>34.72</v>
      </c>
      <c r="T57">
        <v>5.65</v>
      </c>
      <c r="U57">
        <v>-143.1</v>
      </c>
      <c r="V57">
        <v>193.33</v>
      </c>
      <c r="W57" t="s">
        <v>67</v>
      </c>
    </row>
    <row r="58" spans="1:23" x14ac:dyDescent="0.25">
      <c r="A58" s="5" t="s">
        <v>138</v>
      </c>
      <c r="B58" s="5" t="s">
        <v>139</v>
      </c>
      <c r="C58">
        <v>0.63</v>
      </c>
      <c r="D58" t="s">
        <v>67</v>
      </c>
      <c r="E58" t="s">
        <v>67</v>
      </c>
      <c r="F58" t="s">
        <v>67</v>
      </c>
      <c r="G58" t="s">
        <v>67</v>
      </c>
      <c r="H58">
        <v>1.1100000000000001</v>
      </c>
      <c r="I58">
        <v>1.35</v>
      </c>
      <c r="J58">
        <v>3.17</v>
      </c>
      <c r="K58">
        <v>4.21</v>
      </c>
      <c r="L58">
        <v>3.29</v>
      </c>
      <c r="M58">
        <v>4.0199999999999996</v>
      </c>
      <c r="N58" t="s">
        <v>67</v>
      </c>
      <c r="O58">
        <v>2.4</v>
      </c>
      <c r="P58">
        <v>2.31</v>
      </c>
      <c r="Q58">
        <v>1.62</v>
      </c>
      <c r="R58">
        <v>1.33</v>
      </c>
      <c r="S58">
        <v>0.56999999999999995</v>
      </c>
      <c r="T58" t="s">
        <v>67</v>
      </c>
      <c r="U58" t="s">
        <v>67</v>
      </c>
      <c r="V58" t="s">
        <v>67</v>
      </c>
      <c r="W58" t="s">
        <v>67</v>
      </c>
    </row>
    <row r="59" spans="1:23" x14ac:dyDescent="0.25">
      <c r="A59" s="5" t="s">
        <v>140</v>
      </c>
      <c r="B59" s="5" t="s">
        <v>141</v>
      </c>
      <c r="C59">
        <v>3.4</v>
      </c>
      <c r="D59">
        <v>6</v>
      </c>
      <c r="E59">
        <v>0.5</v>
      </c>
      <c r="F59">
        <v>-5.8</v>
      </c>
      <c r="G59">
        <v>-2.2000000000000002</v>
      </c>
      <c r="H59">
        <v>3.5</v>
      </c>
      <c r="I59">
        <v>3.7</v>
      </c>
      <c r="J59">
        <v>7.7</v>
      </c>
      <c r="K59">
        <v>9.5</v>
      </c>
      <c r="L59">
        <v>9.1999999999999993</v>
      </c>
      <c r="M59">
        <v>8.8000000000000007</v>
      </c>
      <c r="N59">
        <v>9</v>
      </c>
      <c r="O59">
        <v>7.2</v>
      </c>
      <c r="P59">
        <v>7.3</v>
      </c>
      <c r="Q59">
        <v>4.5</v>
      </c>
      <c r="R59">
        <v>3.3</v>
      </c>
      <c r="S59">
        <v>1.5</v>
      </c>
      <c r="T59">
        <v>1.9</v>
      </c>
      <c r="U59">
        <v>1</v>
      </c>
      <c r="V59">
        <v>1</v>
      </c>
      <c r="W59" t="s">
        <v>67</v>
      </c>
    </row>
    <row r="60" spans="1:23" x14ac:dyDescent="0.25">
      <c r="A60" s="5" t="s">
        <v>142</v>
      </c>
      <c r="B60" s="5" t="s">
        <v>143</v>
      </c>
      <c r="C60">
        <v>14.43</v>
      </c>
      <c r="D60">
        <v>10.3</v>
      </c>
      <c r="E60">
        <v>2.21</v>
      </c>
      <c r="F60">
        <v>-16.21</v>
      </c>
      <c r="G60">
        <v>-5.51</v>
      </c>
      <c r="H60">
        <v>12.39</v>
      </c>
      <c r="I60">
        <v>23.56</v>
      </c>
      <c r="J60">
        <v>23.68</v>
      </c>
      <c r="K60">
        <v>20.71</v>
      </c>
      <c r="L60">
        <v>25.21</v>
      </c>
      <c r="M60">
        <v>12.81</v>
      </c>
      <c r="N60">
        <v>5.64</v>
      </c>
      <c r="O60">
        <v>12.46</v>
      </c>
      <c r="P60">
        <v>15.46</v>
      </c>
      <c r="Q60">
        <v>11.36</v>
      </c>
      <c r="R60">
        <v>3.93</v>
      </c>
      <c r="S60">
        <v>3.52</v>
      </c>
      <c r="T60">
        <v>2.64</v>
      </c>
      <c r="U60">
        <v>3.52</v>
      </c>
      <c r="V60">
        <v>14.95</v>
      </c>
      <c r="W60" t="s">
        <v>67</v>
      </c>
    </row>
    <row r="61" spans="1:23" x14ac:dyDescent="0.25">
      <c r="A61" s="5" t="s">
        <v>144</v>
      </c>
      <c r="B61" s="5" t="s">
        <v>145</v>
      </c>
      <c r="C61">
        <v>9.36</v>
      </c>
      <c r="D61">
        <v>6.67</v>
      </c>
      <c r="E61">
        <v>1.18</v>
      </c>
      <c r="F61">
        <v>-9.67</v>
      </c>
      <c r="G61">
        <v>-4.01</v>
      </c>
      <c r="H61">
        <v>7.1</v>
      </c>
      <c r="I61">
        <v>11.64</v>
      </c>
      <c r="J61">
        <v>11.73</v>
      </c>
      <c r="K61">
        <v>10.87</v>
      </c>
      <c r="L61">
        <v>14.9</v>
      </c>
      <c r="M61">
        <v>9.27</v>
      </c>
      <c r="N61">
        <v>3.96</v>
      </c>
      <c r="O61">
        <v>9.24</v>
      </c>
      <c r="P61">
        <v>11.31</v>
      </c>
      <c r="Q61">
        <v>8.6</v>
      </c>
      <c r="R61">
        <v>3.57</v>
      </c>
      <c r="S61">
        <v>3.52</v>
      </c>
      <c r="T61">
        <v>2.37</v>
      </c>
      <c r="U61">
        <v>3.48</v>
      </c>
      <c r="V61">
        <v>11.43</v>
      </c>
      <c r="W61" t="s">
        <v>67</v>
      </c>
    </row>
    <row r="62" spans="1:23" x14ac:dyDescent="0.25">
      <c r="A62" s="5" t="s">
        <v>146</v>
      </c>
      <c r="B62" s="5" t="s">
        <v>147</v>
      </c>
      <c r="C62">
        <v>10.63</v>
      </c>
      <c r="D62">
        <v>6.91</v>
      </c>
      <c r="E62">
        <v>1.8</v>
      </c>
      <c r="F62">
        <v>-6.87</v>
      </c>
      <c r="G62">
        <v>-2.36</v>
      </c>
      <c r="H62">
        <v>7.25</v>
      </c>
      <c r="I62">
        <v>13.96</v>
      </c>
      <c r="J62">
        <v>14.09</v>
      </c>
      <c r="K62">
        <v>11.72</v>
      </c>
      <c r="L62">
        <v>16.829999999999998</v>
      </c>
      <c r="M62">
        <v>8.68</v>
      </c>
      <c r="N62">
        <v>4.25</v>
      </c>
      <c r="O62">
        <v>8.3699999999999992</v>
      </c>
      <c r="P62">
        <v>10.63</v>
      </c>
      <c r="Q62">
        <v>8.2899999999999991</v>
      </c>
      <c r="R62">
        <v>3.37</v>
      </c>
      <c r="S62">
        <v>3.13</v>
      </c>
      <c r="T62">
        <v>2.7</v>
      </c>
      <c r="U62">
        <v>3.28</v>
      </c>
      <c r="V62">
        <v>10.8</v>
      </c>
      <c r="W62" t="s">
        <v>67</v>
      </c>
    </row>
    <row r="63" spans="1:23" x14ac:dyDescent="0.25">
      <c r="A63" s="5" t="s">
        <v>148</v>
      </c>
      <c r="B63" s="5" t="s">
        <v>148</v>
      </c>
      <c r="C63">
        <v>10.23</v>
      </c>
      <c r="D63">
        <v>6.21</v>
      </c>
      <c r="E63">
        <v>1.03</v>
      </c>
      <c r="F63">
        <v>-7.56</v>
      </c>
      <c r="G63">
        <v>-2.95</v>
      </c>
      <c r="H63">
        <v>6.63</v>
      </c>
      <c r="I63">
        <v>13.34</v>
      </c>
      <c r="J63">
        <v>13.3</v>
      </c>
      <c r="K63">
        <v>11.05</v>
      </c>
      <c r="L63">
        <v>16.55</v>
      </c>
      <c r="M63">
        <v>8.16</v>
      </c>
      <c r="N63">
        <v>3.47</v>
      </c>
      <c r="O63">
        <v>7.96</v>
      </c>
      <c r="P63">
        <v>10.18</v>
      </c>
      <c r="Q63">
        <v>7.77</v>
      </c>
      <c r="R63">
        <v>2.76</v>
      </c>
      <c r="S63">
        <v>2.5</v>
      </c>
      <c r="T63">
        <v>1.8</v>
      </c>
      <c r="U63">
        <v>2.39</v>
      </c>
      <c r="V63">
        <v>9.8800000000000008</v>
      </c>
      <c r="W63" t="s">
        <v>67</v>
      </c>
    </row>
    <row r="64" spans="1:23" x14ac:dyDescent="0.25">
      <c r="A64" s="5" t="s">
        <v>149</v>
      </c>
      <c r="B64" s="5" t="s">
        <v>150</v>
      </c>
      <c r="C64">
        <v>49.92</v>
      </c>
      <c r="D64">
        <v>49.69</v>
      </c>
      <c r="E64">
        <v>45.2</v>
      </c>
      <c r="F64">
        <v>43.38</v>
      </c>
      <c r="G64">
        <v>43.1</v>
      </c>
      <c r="H64">
        <v>52.96</v>
      </c>
      <c r="I64">
        <v>53</v>
      </c>
      <c r="J64">
        <v>60.89</v>
      </c>
      <c r="K64">
        <v>61.27</v>
      </c>
      <c r="L64">
        <v>66.48</v>
      </c>
      <c r="M64">
        <v>66.150000000000006</v>
      </c>
      <c r="N64">
        <v>63.13</v>
      </c>
      <c r="O64">
        <v>61.84</v>
      </c>
      <c r="P64">
        <v>64.709999999999994</v>
      </c>
      <c r="Q64">
        <v>74.87</v>
      </c>
      <c r="R64">
        <v>69.02</v>
      </c>
      <c r="S64">
        <v>67.19</v>
      </c>
      <c r="T64">
        <v>65.17</v>
      </c>
      <c r="U64">
        <v>62.99</v>
      </c>
      <c r="V64">
        <v>59.57</v>
      </c>
      <c r="W64" t="s">
        <v>67</v>
      </c>
    </row>
    <row r="65" spans="1:23" x14ac:dyDescent="0.25">
      <c r="A65" s="5" t="s">
        <v>151</v>
      </c>
      <c r="B65" s="5" t="s">
        <v>152</v>
      </c>
      <c r="C65">
        <v>70.94</v>
      </c>
      <c r="D65">
        <v>60.33</v>
      </c>
      <c r="E65">
        <v>46.48</v>
      </c>
      <c r="F65">
        <v>46.65</v>
      </c>
      <c r="G65">
        <v>53.45</v>
      </c>
      <c r="H65">
        <v>53.51</v>
      </c>
      <c r="I65">
        <v>56.63</v>
      </c>
      <c r="J65">
        <v>56.16</v>
      </c>
      <c r="K65">
        <v>53.35</v>
      </c>
      <c r="L65">
        <v>65.66</v>
      </c>
      <c r="M65">
        <v>63.72</v>
      </c>
      <c r="N65">
        <v>61.58</v>
      </c>
      <c r="O65">
        <v>63.88</v>
      </c>
      <c r="P65">
        <v>65.84</v>
      </c>
      <c r="Q65">
        <v>68.39</v>
      </c>
      <c r="R65">
        <v>70.25</v>
      </c>
      <c r="S65">
        <v>70.94</v>
      </c>
      <c r="T65">
        <v>68.17</v>
      </c>
      <c r="U65">
        <v>67.760000000000005</v>
      </c>
      <c r="V65">
        <v>66.05</v>
      </c>
      <c r="W65" t="s">
        <v>67</v>
      </c>
    </row>
    <row r="66" spans="1:23" x14ac:dyDescent="0.25">
      <c r="A66" s="5" t="s">
        <v>153</v>
      </c>
      <c r="B66" s="5" t="s">
        <v>154</v>
      </c>
      <c r="C66">
        <v>29.06</v>
      </c>
      <c r="D66">
        <v>39.67</v>
      </c>
      <c r="E66">
        <v>53.52</v>
      </c>
      <c r="F66">
        <v>53.35</v>
      </c>
      <c r="G66">
        <v>46.55</v>
      </c>
      <c r="H66">
        <v>46.49</v>
      </c>
      <c r="I66">
        <v>43.37</v>
      </c>
      <c r="J66">
        <v>43.84</v>
      </c>
      <c r="K66">
        <v>46.65</v>
      </c>
      <c r="L66">
        <v>34.340000000000003</v>
      </c>
      <c r="M66">
        <v>36.28</v>
      </c>
      <c r="N66">
        <v>38.42</v>
      </c>
      <c r="O66">
        <v>36.119999999999997</v>
      </c>
      <c r="P66">
        <v>34.159999999999997</v>
      </c>
      <c r="Q66">
        <v>31.61</v>
      </c>
      <c r="R66">
        <v>29.75</v>
      </c>
      <c r="S66">
        <v>29.06</v>
      </c>
      <c r="T66">
        <v>31.83</v>
      </c>
      <c r="U66">
        <v>32.24</v>
      </c>
      <c r="V66">
        <v>33.950000000000003</v>
      </c>
      <c r="W66" t="s">
        <v>67</v>
      </c>
    </row>
    <row r="67" spans="1:23" x14ac:dyDescent="0.25">
      <c r="A67" s="5" t="s">
        <v>155</v>
      </c>
      <c r="B67" s="5" t="s">
        <v>156</v>
      </c>
      <c r="C67">
        <v>40.97</v>
      </c>
      <c r="D67">
        <v>65.77</v>
      </c>
      <c r="E67">
        <v>115.13</v>
      </c>
      <c r="F67">
        <v>114.36</v>
      </c>
      <c r="G67">
        <v>87.09</v>
      </c>
      <c r="H67">
        <v>86.88</v>
      </c>
      <c r="I67">
        <v>76.599999999999994</v>
      </c>
      <c r="J67">
        <v>78.069999999999993</v>
      </c>
      <c r="K67">
        <v>87.45</v>
      </c>
      <c r="L67">
        <v>52.29</v>
      </c>
      <c r="M67">
        <v>56.95</v>
      </c>
      <c r="N67">
        <v>62.38</v>
      </c>
      <c r="O67">
        <v>56.55</v>
      </c>
      <c r="P67">
        <v>51.89</v>
      </c>
      <c r="Q67">
        <v>46.21</v>
      </c>
      <c r="R67">
        <v>42.36</v>
      </c>
      <c r="S67">
        <v>40.97</v>
      </c>
      <c r="T67">
        <v>46.7</v>
      </c>
      <c r="U67">
        <v>47.58</v>
      </c>
      <c r="V67">
        <v>51.4</v>
      </c>
      <c r="W67" t="s">
        <v>67</v>
      </c>
    </row>
    <row r="68" spans="1:23" x14ac:dyDescent="0.25">
      <c r="A68" s="5"/>
      <c r="B68" s="5"/>
    </row>
    <row r="69" spans="1:23" x14ac:dyDescent="0.25">
      <c r="A69" s="5" t="s">
        <v>157</v>
      </c>
      <c r="B69" s="5" t="s">
        <v>158</v>
      </c>
      <c r="C69">
        <v>49.92</v>
      </c>
      <c r="D69">
        <v>49.69</v>
      </c>
      <c r="E69">
        <v>45.2</v>
      </c>
      <c r="F69">
        <v>43.38</v>
      </c>
      <c r="G69">
        <v>43.1</v>
      </c>
      <c r="H69">
        <v>52.96</v>
      </c>
      <c r="I69">
        <v>53</v>
      </c>
      <c r="J69">
        <v>60.89</v>
      </c>
      <c r="K69">
        <v>61.27</v>
      </c>
      <c r="L69">
        <v>66.48</v>
      </c>
      <c r="M69">
        <v>66.150000000000006</v>
      </c>
      <c r="N69">
        <v>63.13</v>
      </c>
      <c r="O69">
        <v>61.84</v>
      </c>
      <c r="P69">
        <v>64.709999999999994</v>
      </c>
      <c r="Q69">
        <v>74.87</v>
      </c>
      <c r="R69">
        <v>69.02</v>
      </c>
      <c r="S69">
        <v>67.19</v>
      </c>
      <c r="T69">
        <v>65.17</v>
      </c>
      <c r="U69">
        <v>62.99</v>
      </c>
      <c r="V69">
        <v>59.57</v>
      </c>
    </row>
    <row r="70" spans="1:23" x14ac:dyDescent="0.25">
      <c r="A70" s="5" t="s">
        <v>159</v>
      </c>
      <c r="B70" s="5" t="s">
        <v>160</v>
      </c>
      <c r="C70">
        <v>229.42</v>
      </c>
      <c r="D70">
        <v>163.27000000000001</v>
      </c>
      <c r="E70">
        <v>26.2</v>
      </c>
      <c r="F70">
        <v>-215.16</v>
      </c>
      <c r="G70">
        <v>-89.29</v>
      </c>
      <c r="H70">
        <v>158.29</v>
      </c>
      <c r="I70">
        <v>259.45</v>
      </c>
      <c r="J70">
        <v>261.12</v>
      </c>
      <c r="K70">
        <v>241.46</v>
      </c>
      <c r="L70">
        <v>327.91</v>
      </c>
      <c r="M70">
        <v>201.72</v>
      </c>
      <c r="N70">
        <v>85.71</v>
      </c>
      <c r="O70">
        <v>200</v>
      </c>
      <c r="P70">
        <v>244.57</v>
      </c>
      <c r="Q70">
        <v>185.19</v>
      </c>
      <c r="R70">
        <v>75.63</v>
      </c>
      <c r="S70">
        <v>74.77</v>
      </c>
      <c r="T70">
        <v>50.42</v>
      </c>
      <c r="U70">
        <v>74.069999999999993</v>
      </c>
      <c r="V70">
        <v>240.6</v>
      </c>
    </row>
    <row r="71" spans="1:23" x14ac:dyDescent="0.25">
      <c r="A71" s="5" t="s">
        <v>161</v>
      </c>
      <c r="B71" s="5" t="s">
        <v>162</v>
      </c>
      <c r="C71">
        <v>336.25</v>
      </c>
      <c r="D71">
        <v>138.78</v>
      </c>
      <c r="E71">
        <v>87.34</v>
      </c>
      <c r="F71">
        <v>-166.26</v>
      </c>
      <c r="G71">
        <v>-94.39</v>
      </c>
      <c r="H71">
        <v>236.5</v>
      </c>
      <c r="I71">
        <v>398.63</v>
      </c>
      <c r="J71">
        <v>394.58</v>
      </c>
      <c r="K71">
        <v>370.73</v>
      </c>
      <c r="L71">
        <v>468.83</v>
      </c>
      <c r="M71">
        <v>300.43</v>
      </c>
      <c r="N71">
        <v>147.62</v>
      </c>
      <c r="O71">
        <v>307.69</v>
      </c>
      <c r="P71">
        <v>347.83</v>
      </c>
      <c r="Q71">
        <v>370.37</v>
      </c>
      <c r="R71">
        <v>151.26</v>
      </c>
      <c r="S71">
        <v>121.5</v>
      </c>
      <c r="T71">
        <v>117.65</v>
      </c>
      <c r="U71">
        <v>185.19</v>
      </c>
      <c r="V71">
        <v>473.68</v>
      </c>
    </row>
    <row r="72" spans="1:23" x14ac:dyDescent="0.25">
      <c r="A72" s="5" t="s">
        <v>163</v>
      </c>
      <c r="B72" s="5" t="s">
        <v>164</v>
      </c>
      <c r="C72">
        <v>4.46</v>
      </c>
      <c r="D72">
        <v>3.8</v>
      </c>
      <c r="E72">
        <v>3.93</v>
      </c>
      <c r="F72">
        <v>3.51</v>
      </c>
      <c r="G72">
        <v>3.3</v>
      </c>
      <c r="H72">
        <v>4.1900000000000004</v>
      </c>
      <c r="I72">
        <v>5.14</v>
      </c>
      <c r="J72">
        <v>5.09</v>
      </c>
      <c r="K72">
        <v>4.58</v>
      </c>
      <c r="L72">
        <v>5.05</v>
      </c>
      <c r="M72">
        <v>4.05</v>
      </c>
      <c r="N72">
        <v>4.05</v>
      </c>
      <c r="O72">
        <v>3.98</v>
      </c>
      <c r="P72">
        <v>4.16</v>
      </c>
      <c r="Q72">
        <v>4.2</v>
      </c>
      <c r="R72">
        <v>3.65</v>
      </c>
      <c r="S72">
        <v>3.34</v>
      </c>
      <c r="T72">
        <v>3.57</v>
      </c>
      <c r="U72">
        <v>3.22</v>
      </c>
      <c r="V72">
        <v>4.0999999999999996</v>
      </c>
    </row>
    <row r="73" spans="1:23" x14ac:dyDescent="0.25">
      <c r="A73" s="5" t="s">
        <v>165</v>
      </c>
      <c r="B73" s="5" t="s">
        <v>166</v>
      </c>
      <c r="C73">
        <v>47.58</v>
      </c>
      <c r="D73">
        <v>46.35</v>
      </c>
      <c r="E73">
        <v>53.34</v>
      </c>
      <c r="F73">
        <v>54.47</v>
      </c>
      <c r="G73">
        <v>54.46</v>
      </c>
      <c r="H73">
        <v>45.01</v>
      </c>
      <c r="I73">
        <v>45.14</v>
      </c>
      <c r="J73">
        <v>37.24</v>
      </c>
      <c r="K73">
        <v>36.94</v>
      </c>
      <c r="L73">
        <v>31.87</v>
      </c>
      <c r="M73">
        <v>32.81</v>
      </c>
      <c r="N73">
        <v>35.909999999999997</v>
      </c>
      <c r="O73">
        <v>37.14</v>
      </c>
      <c r="P73">
        <v>34.159999999999997</v>
      </c>
      <c r="Q73">
        <v>24.09</v>
      </c>
      <c r="R73">
        <v>26.69</v>
      </c>
      <c r="S73">
        <v>28.75</v>
      </c>
      <c r="T73">
        <v>32.130000000000003</v>
      </c>
      <c r="U73">
        <v>34.93</v>
      </c>
      <c r="V73">
        <v>38.89</v>
      </c>
    </row>
    <row r="74" spans="1:23" x14ac:dyDescent="0.25">
      <c r="A74" s="5" t="s">
        <v>167</v>
      </c>
      <c r="B74" s="5" t="s">
        <v>168</v>
      </c>
      <c r="C74">
        <v>10.23</v>
      </c>
      <c r="D74">
        <v>6.21</v>
      </c>
      <c r="E74">
        <v>1.03</v>
      </c>
      <c r="F74">
        <v>-7.56</v>
      </c>
      <c r="G74">
        <v>-2.95</v>
      </c>
      <c r="H74">
        <v>6.63</v>
      </c>
      <c r="I74">
        <v>13.34</v>
      </c>
      <c r="J74">
        <v>13.3</v>
      </c>
      <c r="K74">
        <v>11.05</v>
      </c>
      <c r="L74">
        <v>16.55</v>
      </c>
      <c r="M74">
        <v>8.16</v>
      </c>
      <c r="N74">
        <v>3.47</v>
      </c>
      <c r="O74">
        <v>7.96</v>
      </c>
      <c r="P74">
        <v>10.18</v>
      </c>
      <c r="Q74">
        <v>7.77</v>
      </c>
      <c r="R74">
        <v>2.76</v>
      </c>
      <c r="S74">
        <v>2.5</v>
      </c>
      <c r="T74">
        <v>1.8</v>
      </c>
      <c r="U74">
        <v>2.39</v>
      </c>
      <c r="V74">
        <v>9.8800000000000008</v>
      </c>
    </row>
    <row r="75" spans="1:23" x14ac:dyDescent="0.25">
      <c r="A75" s="5" t="s">
        <v>169</v>
      </c>
      <c r="B75" s="5" t="s">
        <v>170</v>
      </c>
      <c r="C75">
        <v>19.239999999999998</v>
      </c>
      <c r="D75">
        <v>7.07</v>
      </c>
      <c r="E75">
        <v>5.28</v>
      </c>
      <c r="F75">
        <v>-8.73</v>
      </c>
      <c r="G75">
        <v>-4.08</v>
      </c>
      <c r="H75">
        <v>14.46</v>
      </c>
      <c r="I75">
        <v>27.55</v>
      </c>
      <c r="J75">
        <v>29.23</v>
      </c>
      <c r="K75">
        <v>23.9</v>
      </c>
      <c r="L75">
        <v>31.23</v>
      </c>
      <c r="M75">
        <v>15.59</v>
      </c>
      <c r="N75">
        <v>7.58</v>
      </c>
      <c r="O75">
        <v>15.15</v>
      </c>
      <c r="P75">
        <v>17.68</v>
      </c>
      <c r="Q75">
        <v>18.989999999999998</v>
      </c>
      <c r="R75" t="s">
        <v>67</v>
      </c>
      <c r="S75" t="s">
        <v>67</v>
      </c>
      <c r="T75" t="s">
        <v>67</v>
      </c>
      <c r="U75" t="s">
        <v>67</v>
      </c>
      <c r="V75" t="s">
        <v>67</v>
      </c>
    </row>
    <row r="76" spans="1:23" x14ac:dyDescent="0.25">
      <c r="A76" s="5" t="s">
        <v>171</v>
      </c>
      <c r="B76" s="5" t="s">
        <v>172</v>
      </c>
      <c r="C76">
        <v>149.1</v>
      </c>
      <c r="D76">
        <v>130.15</v>
      </c>
      <c r="E76">
        <v>87.14</v>
      </c>
      <c r="F76">
        <v>85.65</v>
      </c>
      <c r="G76">
        <v>98.15</v>
      </c>
      <c r="H76">
        <v>118.89</v>
      </c>
      <c r="I76">
        <v>125.44</v>
      </c>
      <c r="J76">
        <v>150.79</v>
      </c>
      <c r="K76">
        <v>144.41</v>
      </c>
      <c r="L76">
        <v>206.01</v>
      </c>
      <c r="M76">
        <v>194.18</v>
      </c>
      <c r="N76">
        <v>171.51</v>
      </c>
      <c r="O76">
        <v>171.98</v>
      </c>
      <c r="P76">
        <v>192.72</v>
      </c>
      <c r="Q76">
        <v>283.87</v>
      </c>
      <c r="R76">
        <v>263.22000000000003</v>
      </c>
      <c r="S76">
        <v>246.74</v>
      </c>
      <c r="T76">
        <v>212.15</v>
      </c>
      <c r="U76">
        <v>194.02</v>
      </c>
      <c r="V76">
        <v>169.84</v>
      </c>
    </row>
    <row r="77" spans="1:23" x14ac:dyDescent="0.25">
      <c r="A77" s="5" t="s">
        <v>173</v>
      </c>
      <c r="B77" s="5" t="s">
        <v>174</v>
      </c>
      <c r="C77">
        <v>226.6</v>
      </c>
      <c r="D77">
        <v>196.32</v>
      </c>
      <c r="E77">
        <v>129.16999999999999</v>
      </c>
      <c r="F77">
        <v>131.16999999999999</v>
      </c>
      <c r="G77">
        <v>181.56</v>
      </c>
      <c r="H77">
        <v>168.07</v>
      </c>
      <c r="I77">
        <v>206.9</v>
      </c>
      <c r="J77">
        <v>194.95</v>
      </c>
      <c r="K77">
        <v>211.15</v>
      </c>
      <c r="L77">
        <v>274.58</v>
      </c>
      <c r="M77">
        <v>300</v>
      </c>
      <c r="N77">
        <v>300</v>
      </c>
      <c r="O77">
        <v>322.33999999999997</v>
      </c>
      <c r="P77">
        <v>357.5</v>
      </c>
      <c r="Q77">
        <v>412.86</v>
      </c>
      <c r="R77" t="s">
        <v>67</v>
      </c>
      <c r="S77" t="s">
        <v>67</v>
      </c>
      <c r="T77" t="s">
        <v>67</v>
      </c>
      <c r="U77" t="s">
        <v>67</v>
      </c>
      <c r="V77" t="s">
        <v>67</v>
      </c>
    </row>
    <row r="78" spans="1:23" x14ac:dyDescent="0.25">
      <c r="A78" s="5" t="s">
        <v>175</v>
      </c>
      <c r="B78" s="5" t="s">
        <v>176</v>
      </c>
      <c r="C78">
        <v>197.47</v>
      </c>
      <c r="D78">
        <v>288.12</v>
      </c>
      <c r="E78">
        <v>482.59089999999998</v>
      </c>
      <c r="F78">
        <v>604.63049999999998</v>
      </c>
      <c r="G78">
        <v>353.64760000000001</v>
      </c>
      <c r="H78">
        <v>2983.9573</v>
      </c>
      <c r="I78">
        <v>269.46699999999998</v>
      </c>
      <c r="J78">
        <v>228.49019999999999</v>
      </c>
      <c r="K78">
        <v>709.51199999999994</v>
      </c>
      <c r="L78">
        <v>218.02</v>
      </c>
      <c r="M78">
        <v>103.768</v>
      </c>
      <c r="N78">
        <v>73.007999999999996</v>
      </c>
      <c r="O78">
        <v>432</v>
      </c>
      <c r="P78">
        <v>319.24799999999999</v>
      </c>
      <c r="Q78">
        <v>422.71199999999999</v>
      </c>
      <c r="R78">
        <v>210.72800000000001</v>
      </c>
      <c r="S78">
        <v>736.06399999999996</v>
      </c>
      <c r="T78">
        <v>119.78</v>
      </c>
      <c r="U78">
        <v>-3033.72</v>
      </c>
      <c r="V78">
        <v>4059.93</v>
      </c>
    </row>
    <row r="79" spans="1:23" x14ac:dyDescent="0.25">
      <c r="A79" s="5" t="s">
        <v>177</v>
      </c>
      <c r="B79" s="5" t="s">
        <v>178</v>
      </c>
      <c r="C79">
        <v>0</v>
      </c>
      <c r="D79">
        <v>-2.23</v>
      </c>
      <c r="E79">
        <v>0</v>
      </c>
      <c r="F79">
        <v>0</v>
      </c>
      <c r="G79">
        <v>0</v>
      </c>
      <c r="H79">
        <v>0</v>
      </c>
      <c r="I79">
        <v>0</v>
      </c>
      <c r="J79">
        <v>-7.0000000000000284E-2</v>
      </c>
      <c r="K79">
        <v>-0.19999999999999929</v>
      </c>
      <c r="L79">
        <v>-0.19999999999999929</v>
      </c>
      <c r="M79">
        <v>-0.19999999999999929</v>
      </c>
      <c r="N79">
        <v>0</v>
      </c>
      <c r="O79">
        <v>0</v>
      </c>
      <c r="P79">
        <v>0</v>
      </c>
      <c r="Q79">
        <v>-0.40000000000000208</v>
      </c>
      <c r="R79">
        <v>0</v>
      </c>
      <c r="S79">
        <v>0</v>
      </c>
      <c r="T79">
        <v>0</v>
      </c>
      <c r="U79">
        <v>-0.19999999999999929</v>
      </c>
      <c r="V79">
        <v>0</v>
      </c>
    </row>
    <row r="80" spans="1:23" x14ac:dyDescent="0.25">
      <c r="A80" s="5" t="s">
        <v>179</v>
      </c>
      <c r="B80" s="5" t="s">
        <v>180</v>
      </c>
      <c r="C80">
        <v>16.53</v>
      </c>
      <c r="D80">
        <v>6.99</v>
      </c>
      <c r="E80">
        <v>11.98</v>
      </c>
      <c r="F80">
        <v>4.34</v>
      </c>
      <c r="G80">
        <v>-27</v>
      </c>
      <c r="H80">
        <v>-7.73</v>
      </c>
      <c r="I80">
        <v>12.57</v>
      </c>
      <c r="J80">
        <v>26.1</v>
      </c>
      <c r="K80">
        <v>11.11</v>
      </c>
      <c r="L80">
        <v>58.37</v>
      </c>
      <c r="M80">
        <v>10.95</v>
      </c>
      <c r="N80">
        <v>7.69</v>
      </c>
      <c r="O80">
        <v>5.98</v>
      </c>
      <c r="P80">
        <v>13.58</v>
      </c>
      <c r="Q80">
        <v>36.130000000000003</v>
      </c>
      <c r="R80">
        <v>11.21</v>
      </c>
      <c r="S80">
        <v>-10.08</v>
      </c>
      <c r="T80">
        <v>10.19</v>
      </c>
      <c r="U80">
        <v>-18.8</v>
      </c>
      <c r="V80" t="s">
        <v>67</v>
      </c>
    </row>
    <row r="81" spans="1:22" x14ac:dyDescent="0.25">
      <c r="A81" s="5" t="s">
        <v>181</v>
      </c>
      <c r="B81" s="5" t="s">
        <v>182</v>
      </c>
      <c r="C81">
        <v>11.83</v>
      </c>
      <c r="D81">
        <v>7.77</v>
      </c>
      <c r="E81">
        <v>-3.56</v>
      </c>
      <c r="F81">
        <v>-10.130000000000001</v>
      </c>
      <c r="G81">
        <v>-7.39</v>
      </c>
      <c r="H81">
        <v>10.31</v>
      </c>
      <c r="I81">
        <v>16.59</v>
      </c>
      <c r="J81">
        <v>31.86</v>
      </c>
      <c r="K81">
        <v>26.81</v>
      </c>
      <c r="L81">
        <v>25.67</v>
      </c>
      <c r="M81">
        <v>8.2100000000000009</v>
      </c>
      <c r="N81">
        <v>9.08</v>
      </c>
      <c r="O81">
        <v>18.559999999999999</v>
      </c>
      <c r="P81">
        <v>20.309999999999999</v>
      </c>
      <c r="Q81">
        <v>12.42</v>
      </c>
      <c r="R81">
        <v>3.77</v>
      </c>
      <c r="S81">
        <v>-6.23</v>
      </c>
      <c r="T81" t="s">
        <v>67</v>
      </c>
      <c r="U81" t="s">
        <v>67</v>
      </c>
      <c r="V81" t="s">
        <v>67</v>
      </c>
    </row>
    <row r="82" spans="1:22" x14ac:dyDescent="0.25">
      <c r="A82" s="5" t="s">
        <v>183</v>
      </c>
      <c r="B82" s="5" t="s">
        <v>184</v>
      </c>
      <c r="C82">
        <v>2.57</v>
      </c>
      <c r="D82">
        <v>-2.2799999999999998</v>
      </c>
      <c r="E82">
        <v>-1.17</v>
      </c>
      <c r="F82">
        <v>1.66</v>
      </c>
      <c r="G82">
        <v>3.01</v>
      </c>
      <c r="H82">
        <v>20.079999999999998</v>
      </c>
      <c r="I82">
        <v>23.82</v>
      </c>
      <c r="J82">
        <v>22.84</v>
      </c>
      <c r="K82">
        <v>18.82</v>
      </c>
      <c r="L82">
        <v>19.309999999999999</v>
      </c>
      <c r="M82">
        <v>14.87</v>
      </c>
      <c r="N82">
        <v>14.92</v>
      </c>
      <c r="O82">
        <v>11.36</v>
      </c>
      <c r="P82">
        <v>12.21</v>
      </c>
      <c r="Q82">
        <v>5.73</v>
      </c>
      <c r="R82" t="s">
        <v>67</v>
      </c>
      <c r="S82" t="s">
        <v>67</v>
      </c>
      <c r="T82" t="s">
        <v>67</v>
      </c>
      <c r="U82" t="s">
        <v>67</v>
      </c>
      <c r="V82" t="s">
        <v>67</v>
      </c>
    </row>
    <row r="83" spans="1:22" x14ac:dyDescent="0.25">
      <c r="A83" s="5" t="s">
        <v>185</v>
      </c>
      <c r="B83" s="5" t="s">
        <v>186</v>
      </c>
      <c r="C83">
        <v>11.33</v>
      </c>
      <c r="D83">
        <v>10.77</v>
      </c>
      <c r="E83">
        <v>10.84</v>
      </c>
      <c r="F83">
        <v>10.24</v>
      </c>
      <c r="G83">
        <v>11.16</v>
      </c>
      <c r="H83">
        <v>17.48</v>
      </c>
      <c r="I83">
        <v>19.37</v>
      </c>
      <c r="J83">
        <v>17.100000000000001</v>
      </c>
      <c r="K83">
        <v>15.51</v>
      </c>
      <c r="L83">
        <v>12.52</v>
      </c>
      <c r="M83" t="s">
        <v>67</v>
      </c>
      <c r="N83" t="s">
        <v>67</v>
      </c>
      <c r="O83" t="s">
        <v>67</v>
      </c>
      <c r="P83" t="s">
        <v>67</v>
      </c>
      <c r="Q83" t="s">
        <v>67</v>
      </c>
      <c r="R83" t="s">
        <v>67</v>
      </c>
      <c r="S83" t="s">
        <v>67</v>
      </c>
      <c r="T83" t="s">
        <v>67</v>
      </c>
      <c r="U83" t="s">
        <v>67</v>
      </c>
      <c r="V83" t="s">
        <v>67</v>
      </c>
    </row>
    <row r="84" spans="1:22" x14ac:dyDescent="0.25">
      <c r="A84" s="5" t="s">
        <v>187</v>
      </c>
      <c r="B84" s="5" t="s">
        <v>188</v>
      </c>
      <c r="C84">
        <v>63.75</v>
      </c>
      <c r="D84">
        <v>566.66999999999996</v>
      </c>
      <c r="E84">
        <v>-113.64</v>
      </c>
      <c r="F84">
        <v>151.43</v>
      </c>
      <c r="G84">
        <v>-141.18</v>
      </c>
      <c r="H84">
        <v>-43.71</v>
      </c>
      <c r="I84">
        <v>11.85</v>
      </c>
      <c r="J84">
        <v>36.36</v>
      </c>
      <c r="K84">
        <v>-18.18</v>
      </c>
      <c r="L84">
        <v>157.44999999999999</v>
      </c>
      <c r="M84">
        <v>161.11000000000001</v>
      </c>
      <c r="N84">
        <v>-53.85</v>
      </c>
      <c r="O84">
        <v>-13.33</v>
      </c>
      <c r="P84">
        <v>50</v>
      </c>
      <c r="Q84">
        <v>233.33</v>
      </c>
      <c r="R84">
        <v>12.5</v>
      </c>
      <c r="S84">
        <v>33.33</v>
      </c>
      <c r="T84">
        <v>-25</v>
      </c>
      <c r="U84">
        <v>-75</v>
      </c>
      <c r="V84" t="s">
        <v>67</v>
      </c>
    </row>
    <row r="85" spans="1:22" x14ac:dyDescent="0.25">
      <c r="A85" s="5" t="s">
        <v>189</v>
      </c>
      <c r="B85" s="5" t="s">
        <v>190</v>
      </c>
      <c r="C85">
        <v>172.26</v>
      </c>
      <c r="D85">
        <v>201.49</v>
      </c>
      <c r="E85">
        <v>-34.46</v>
      </c>
      <c r="F85">
        <v>-11.15</v>
      </c>
      <c r="G85">
        <v>-57.68</v>
      </c>
      <c r="H85">
        <v>1.5</v>
      </c>
      <c r="I85">
        <v>10.01</v>
      </c>
      <c r="J85">
        <v>58.54</v>
      </c>
      <c r="K85">
        <v>100.13</v>
      </c>
      <c r="L85">
        <v>88.24</v>
      </c>
      <c r="M85">
        <v>31.31</v>
      </c>
      <c r="N85">
        <v>-5.73</v>
      </c>
      <c r="O85">
        <v>90</v>
      </c>
      <c r="P85">
        <v>98.61</v>
      </c>
      <c r="Q85">
        <v>93.05</v>
      </c>
      <c r="R85">
        <v>6.94</v>
      </c>
      <c r="S85">
        <v>-22.22</v>
      </c>
      <c r="T85" t="s">
        <v>67</v>
      </c>
      <c r="U85" t="s">
        <v>67</v>
      </c>
      <c r="V85" t="s">
        <v>67</v>
      </c>
    </row>
    <row r="86" spans="1:22" x14ac:dyDescent="0.25">
      <c r="A86" s="5" t="s">
        <v>191</v>
      </c>
      <c r="B86" s="5" t="s">
        <v>192</v>
      </c>
      <c r="C86">
        <v>105.41</v>
      </c>
      <c r="D86">
        <v>83.91</v>
      </c>
      <c r="E86">
        <v>-27.05</v>
      </c>
      <c r="F86">
        <v>2.95</v>
      </c>
      <c r="G86">
        <v>-30.97</v>
      </c>
      <c r="H86">
        <v>28.75</v>
      </c>
      <c r="I86">
        <v>69.72</v>
      </c>
      <c r="J86">
        <v>56.58</v>
      </c>
      <c r="K86">
        <v>46.64</v>
      </c>
      <c r="L86">
        <v>60.28</v>
      </c>
      <c r="M86">
        <v>75.45</v>
      </c>
      <c r="N86">
        <v>45.73</v>
      </c>
      <c r="O86">
        <v>63.17</v>
      </c>
      <c r="P86">
        <v>60.83</v>
      </c>
      <c r="Q86">
        <v>35.83</v>
      </c>
      <c r="R86" t="s">
        <v>67</v>
      </c>
      <c r="S86" t="s">
        <v>67</v>
      </c>
      <c r="T86" t="s">
        <v>67</v>
      </c>
      <c r="U86" t="s">
        <v>67</v>
      </c>
      <c r="V86" t="s">
        <v>67</v>
      </c>
    </row>
    <row r="87" spans="1:22" x14ac:dyDescent="0.25">
      <c r="A87" s="5" t="s">
        <v>193</v>
      </c>
      <c r="B87" s="5" t="s">
        <v>194</v>
      </c>
      <c r="C87">
        <v>67.08</v>
      </c>
      <c r="D87">
        <v>76.819999999999993</v>
      </c>
      <c r="E87">
        <v>14.76</v>
      </c>
      <c r="F87">
        <v>24.79</v>
      </c>
      <c r="G87">
        <v>14.65</v>
      </c>
      <c r="H87">
        <v>52.1</v>
      </c>
      <c r="I87">
        <v>57.72</v>
      </c>
      <c r="J87">
        <v>59.87</v>
      </c>
      <c r="K87">
        <v>53.74</v>
      </c>
      <c r="L87">
        <v>48.05</v>
      </c>
      <c r="M87" t="s">
        <v>67</v>
      </c>
      <c r="N87" t="s">
        <v>67</v>
      </c>
      <c r="O87" t="s">
        <v>67</v>
      </c>
      <c r="P87" t="s">
        <v>67</v>
      </c>
      <c r="Q87" t="s">
        <v>67</v>
      </c>
      <c r="R87" t="s">
        <v>67</v>
      </c>
      <c r="S87" t="s">
        <v>67</v>
      </c>
      <c r="T87" t="s">
        <v>67</v>
      </c>
      <c r="U87" t="s">
        <v>67</v>
      </c>
      <c r="V87" t="s">
        <v>67</v>
      </c>
    </row>
    <row r="88" spans="1:22" x14ac:dyDescent="0.25">
      <c r="A88" s="5" t="s">
        <v>195</v>
      </c>
      <c r="B88" s="5" t="s">
        <v>196</v>
      </c>
      <c r="C88">
        <v>0.28000000000000003</v>
      </c>
      <c r="D88">
        <v>0.2</v>
      </c>
      <c r="E88">
        <v>-6.91</v>
      </c>
      <c r="F88" t="s">
        <v>67</v>
      </c>
      <c r="G88" t="s">
        <v>67</v>
      </c>
      <c r="H88">
        <v>0.99</v>
      </c>
      <c r="I88">
        <v>0.39</v>
      </c>
      <c r="J88">
        <v>0.23</v>
      </c>
      <c r="K88">
        <v>0.23</v>
      </c>
      <c r="L88">
        <v>0.18</v>
      </c>
      <c r="M88">
        <v>0.15</v>
      </c>
      <c r="N88">
        <v>0.24</v>
      </c>
      <c r="O88">
        <v>0.22</v>
      </c>
      <c r="P88">
        <v>0.23</v>
      </c>
      <c r="Q88">
        <v>0.61</v>
      </c>
      <c r="R88" t="s">
        <v>67</v>
      </c>
      <c r="S88" t="s">
        <v>67</v>
      </c>
      <c r="T88" t="s">
        <v>67</v>
      </c>
      <c r="U88" t="s">
        <v>67</v>
      </c>
      <c r="V88" t="s">
        <v>67</v>
      </c>
    </row>
    <row r="89" spans="1:22" x14ac:dyDescent="0.25">
      <c r="A89" s="5" t="s">
        <v>197</v>
      </c>
      <c r="B89" s="5" t="s">
        <v>198</v>
      </c>
      <c r="C89">
        <v>182.35</v>
      </c>
      <c r="D89">
        <v>70</v>
      </c>
      <c r="E89">
        <v>-158.82</v>
      </c>
      <c r="F89">
        <v>83.78</v>
      </c>
      <c r="G89">
        <v>-129.13</v>
      </c>
      <c r="H89">
        <v>-45.26</v>
      </c>
      <c r="I89">
        <v>13.73</v>
      </c>
      <c r="J89">
        <v>34.21</v>
      </c>
      <c r="K89">
        <v>-12.14</v>
      </c>
      <c r="L89">
        <v>147.13999999999999</v>
      </c>
      <c r="M89">
        <v>125.81</v>
      </c>
      <c r="N89">
        <v>-48.33</v>
      </c>
      <c r="O89">
        <v>-6.25</v>
      </c>
      <c r="P89">
        <v>6.67</v>
      </c>
      <c r="Q89">
        <v>233.33</v>
      </c>
      <c r="R89">
        <v>38.46</v>
      </c>
      <c r="S89">
        <v>-7.14</v>
      </c>
      <c r="T89">
        <v>-30</v>
      </c>
      <c r="U89">
        <v>-68.25</v>
      </c>
      <c r="V89" t="s">
        <v>67</v>
      </c>
    </row>
    <row r="90" spans="1:22" x14ac:dyDescent="0.25">
      <c r="A90" s="5" t="s">
        <v>199</v>
      </c>
      <c r="B90" s="5" t="s">
        <v>200</v>
      </c>
      <c r="C90">
        <v>31.18</v>
      </c>
      <c r="D90">
        <v>-1.68</v>
      </c>
      <c r="E90">
        <v>-68.06</v>
      </c>
      <c r="F90">
        <v>-30.2</v>
      </c>
      <c r="G90">
        <v>-53.55</v>
      </c>
      <c r="H90">
        <v>0.89</v>
      </c>
      <c r="I90">
        <v>11.93</v>
      </c>
      <c r="J90">
        <v>56.4</v>
      </c>
      <c r="K90">
        <v>86.94</v>
      </c>
      <c r="L90">
        <v>74.87</v>
      </c>
      <c r="M90">
        <v>23.74</v>
      </c>
      <c r="N90">
        <v>-15.97</v>
      </c>
      <c r="O90">
        <v>77.92</v>
      </c>
      <c r="P90">
        <v>92.82</v>
      </c>
      <c r="Q90">
        <v>88.22</v>
      </c>
      <c r="R90">
        <v>0.44</v>
      </c>
      <c r="S90">
        <v>-35.130000000000003</v>
      </c>
      <c r="T90" t="s">
        <v>67</v>
      </c>
      <c r="U90" t="s">
        <v>67</v>
      </c>
      <c r="V90" t="s">
        <v>67</v>
      </c>
    </row>
    <row r="91" spans="1:22" x14ac:dyDescent="0.25">
      <c r="A91" s="5" t="s">
        <v>201</v>
      </c>
      <c r="B91" s="5" t="s">
        <v>202</v>
      </c>
      <c r="C91">
        <v>9.64</v>
      </c>
      <c r="D91">
        <v>-35.89</v>
      </c>
      <c r="E91">
        <v>-47.14</v>
      </c>
      <c r="F91">
        <v>-8.5299999999999994</v>
      </c>
      <c r="G91">
        <v>-27.72</v>
      </c>
      <c r="H91">
        <v>27.54</v>
      </c>
      <c r="I91">
        <v>61.75</v>
      </c>
      <c r="J91">
        <v>49.34</v>
      </c>
      <c r="K91">
        <v>41.25</v>
      </c>
      <c r="L91">
        <v>45.01</v>
      </c>
      <c r="M91">
        <v>62.25</v>
      </c>
      <c r="N91">
        <v>44.78</v>
      </c>
      <c r="O91">
        <v>53.01</v>
      </c>
      <c r="P91">
        <v>48.26</v>
      </c>
      <c r="Q91">
        <v>33.28</v>
      </c>
      <c r="R91" t="s">
        <v>67</v>
      </c>
      <c r="S91" t="s">
        <v>67</v>
      </c>
      <c r="T91" t="s">
        <v>67</v>
      </c>
      <c r="U91" t="s">
        <v>67</v>
      </c>
      <c r="V91" t="s">
        <v>67</v>
      </c>
    </row>
    <row r="92" spans="1:22" x14ac:dyDescent="0.25">
      <c r="A92" s="5" t="s">
        <v>203</v>
      </c>
      <c r="B92" s="5" t="s">
        <v>204</v>
      </c>
      <c r="C92">
        <v>18.59</v>
      </c>
      <c r="D92">
        <v>12.93</v>
      </c>
      <c r="E92">
        <v>1.1000000000000001</v>
      </c>
      <c r="F92">
        <v>16.36</v>
      </c>
      <c r="G92">
        <v>8.65</v>
      </c>
      <c r="H92">
        <v>44.89</v>
      </c>
      <c r="I92">
        <v>53.26</v>
      </c>
      <c r="J92">
        <v>51.18</v>
      </c>
      <c r="K92">
        <v>44.76</v>
      </c>
      <c r="L92">
        <v>39.14</v>
      </c>
      <c r="M92" t="s">
        <v>67</v>
      </c>
      <c r="N92" t="s">
        <v>67</v>
      </c>
      <c r="O92" t="s">
        <v>67</v>
      </c>
      <c r="P92" t="s">
        <v>67</v>
      </c>
      <c r="Q92" t="s">
        <v>67</v>
      </c>
      <c r="R92" t="s">
        <v>67</v>
      </c>
      <c r="S92" t="s">
        <v>67</v>
      </c>
      <c r="T92" t="s">
        <v>67</v>
      </c>
      <c r="U92" t="s">
        <v>67</v>
      </c>
      <c r="V92" t="s">
        <v>67</v>
      </c>
    </row>
    <row r="93" spans="1:22" x14ac:dyDescent="0.25">
      <c r="A93" s="5" t="s">
        <v>205</v>
      </c>
      <c r="B93" s="5" t="s">
        <v>206</v>
      </c>
      <c r="C93">
        <v>-31.46</v>
      </c>
      <c r="D93">
        <v>-45.73</v>
      </c>
      <c r="E93">
        <v>-20.18</v>
      </c>
      <c r="F93">
        <v>70.97</v>
      </c>
      <c r="G93">
        <v>-88.15</v>
      </c>
      <c r="H93">
        <v>1007.36</v>
      </c>
      <c r="I93">
        <v>17.93</v>
      </c>
      <c r="J93">
        <v>-67.900000000000006</v>
      </c>
      <c r="K93">
        <v>222.5</v>
      </c>
      <c r="L93">
        <v>108.19</v>
      </c>
      <c r="M93">
        <v>40.83</v>
      </c>
      <c r="N93">
        <v>-83.1</v>
      </c>
      <c r="O93">
        <v>35.32</v>
      </c>
      <c r="P93">
        <v>-24.48</v>
      </c>
      <c r="Q93">
        <v>96.88</v>
      </c>
      <c r="R93">
        <v>-71.37</v>
      </c>
      <c r="S93">
        <v>514.51</v>
      </c>
      <c r="T93">
        <v>-103.95</v>
      </c>
      <c r="U93">
        <v>-174.02</v>
      </c>
      <c r="V93" t="s">
        <v>67</v>
      </c>
    </row>
    <row r="94" spans="1:22" x14ac:dyDescent="0.25">
      <c r="A94" s="5" t="s">
        <v>207</v>
      </c>
      <c r="B94" s="5" t="s">
        <v>208</v>
      </c>
      <c r="C94">
        <v>-32.46</v>
      </c>
      <c r="D94">
        <v>1.69</v>
      </c>
      <c r="E94">
        <v>-12.45</v>
      </c>
      <c r="F94">
        <v>330.06</v>
      </c>
      <c r="G94">
        <v>312.38</v>
      </c>
      <c r="H94">
        <v>319.13</v>
      </c>
      <c r="I94">
        <v>57.51</v>
      </c>
      <c r="J94">
        <v>87.6</v>
      </c>
      <c r="K94">
        <v>123.84</v>
      </c>
      <c r="L94">
        <v>21.97</v>
      </c>
      <c r="M94">
        <v>-2.3199999999999998</v>
      </c>
      <c r="N94">
        <v>-24.09</v>
      </c>
      <c r="O94">
        <v>35.909999999999997</v>
      </c>
      <c r="P94">
        <v>0.34</v>
      </c>
      <c r="Q94">
        <v>180.01</v>
      </c>
      <c r="R94">
        <v>113.06</v>
      </c>
      <c r="S94">
        <v>78.849999999999994</v>
      </c>
      <c r="T94" t="s">
        <v>67</v>
      </c>
      <c r="U94" t="s">
        <v>67</v>
      </c>
      <c r="V94" t="s">
        <v>67</v>
      </c>
    </row>
    <row r="95" spans="1:22" x14ac:dyDescent="0.25">
      <c r="A95" s="5" t="s">
        <v>209</v>
      </c>
      <c r="B95" s="5" t="s">
        <v>210</v>
      </c>
      <c r="C95">
        <v>-22.91</v>
      </c>
      <c r="D95">
        <v>184.85</v>
      </c>
      <c r="E95">
        <v>197.59</v>
      </c>
      <c r="F95">
        <v>188.04</v>
      </c>
      <c r="G95">
        <v>218.35</v>
      </c>
      <c r="H95">
        <v>257.62</v>
      </c>
      <c r="I95">
        <v>64.31</v>
      </c>
      <c r="J95">
        <v>44.1</v>
      </c>
      <c r="K95">
        <v>64.75</v>
      </c>
      <c r="L95">
        <v>15.35</v>
      </c>
      <c r="M95">
        <v>13.09</v>
      </c>
      <c r="N95">
        <v>-9.35</v>
      </c>
      <c r="O95">
        <v>110.17</v>
      </c>
      <c r="P95">
        <v>82.32</v>
      </c>
      <c r="Q95">
        <v>52.41</v>
      </c>
      <c r="R95" t="s">
        <v>67</v>
      </c>
      <c r="S95" t="s">
        <v>67</v>
      </c>
      <c r="T95" t="s">
        <v>67</v>
      </c>
      <c r="U95" t="s">
        <v>67</v>
      </c>
      <c r="V95" t="s">
        <v>67</v>
      </c>
    </row>
    <row r="96" spans="1:22" x14ac:dyDescent="0.25">
      <c r="A96" s="5" t="s">
        <v>211</v>
      </c>
      <c r="B96" s="5" t="s">
        <v>212</v>
      </c>
      <c r="C96">
        <v>117.35</v>
      </c>
      <c r="D96">
        <v>124.58</v>
      </c>
      <c r="E96">
        <v>120.84</v>
      </c>
      <c r="F96">
        <v>126.4</v>
      </c>
      <c r="G96">
        <v>116.85</v>
      </c>
      <c r="H96">
        <v>135.35</v>
      </c>
      <c r="I96">
        <v>27.48</v>
      </c>
      <c r="J96">
        <v>77.14</v>
      </c>
      <c r="K96">
        <v>73.53</v>
      </c>
      <c r="L96">
        <v>33.880000000000003</v>
      </c>
      <c r="M96" t="s">
        <v>67</v>
      </c>
      <c r="N96" t="s">
        <v>67</v>
      </c>
      <c r="O96" t="s">
        <v>67</v>
      </c>
      <c r="P96" t="s">
        <v>67</v>
      </c>
      <c r="Q96" t="s">
        <v>67</v>
      </c>
      <c r="R96" t="s">
        <v>67</v>
      </c>
      <c r="S96" t="s">
        <v>67</v>
      </c>
      <c r="T96" t="s">
        <v>67</v>
      </c>
      <c r="U96" t="s">
        <v>67</v>
      </c>
      <c r="V96" t="s">
        <v>67</v>
      </c>
    </row>
    <row r="97" spans="1:23" x14ac:dyDescent="0.25">
      <c r="A97" s="5" t="s">
        <v>213</v>
      </c>
      <c r="B97" s="5" t="s">
        <v>214</v>
      </c>
      <c r="C97">
        <v>35.700000000000003</v>
      </c>
      <c r="D97">
        <v>31.4</v>
      </c>
      <c r="E97">
        <v>11.9</v>
      </c>
      <c r="F97">
        <v>12</v>
      </c>
      <c r="G97">
        <v>23</v>
      </c>
      <c r="H97">
        <v>27.5</v>
      </c>
      <c r="I97">
        <v>31</v>
      </c>
      <c r="J97">
        <v>30.1</v>
      </c>
      <c r="K97">
        <v>28.9</v>
      </c>
      <c r="L97">
        <v>30.9</v>
      </c>
      <c r="M97">
        <v>25.4</v>
      </c>
      <c r="N97">
        <v>21.8</v>
      </c>
      <c r="O97">
        <v>20.9</v>
      </c>
      <c r="P97">
        <v>20.6</v>
      </c>
      <c r="Q97">
        <v>21.9</v>
      </c>
      <c r="R97" t="s">
        <v>67</v>
      </c>
      <c r="S97" t="s">
        <v>67</v>
      </c>
      <c r="T97" t="s">
        <v>67</v>
      </c>
      <c r="U97" t="s">
        <v>67</v>
      </c>
      <c r="V97" t="s">
        <v>67</v>
      </c>
      <c r="W97" t="s">
        <v>67</v>
      </c>
    </row>
  </sheetData>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W96"/>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20" customWidth="1"/>
    <col min="13" max="13" width="10" customWidth="1"/>
    <col min="14" max="14" width="19" customWidth="1"/>
    <col min="15" max="17" width="10" customWidth="1"/>
    <col min="18" max="19" width="20" customWidth="1"/>
    <col min="20" max="23" width="10" customWidth="1"/>
  </cols>
  <sheetData>
    <row r="1" spans="1:23" ht="18.75" customHeight="1" x14ac:dyDescent="0.3">
      <c r="A1" s="1" t="s">
        <v>2641</v>
      </c>
      <c r="B1" s="2" t="s">
        <v>2642</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1971</v>
      </c>
      <c r="C4" s="5" t="s">
        <v>9</v>
      </c>
      <c r="D4" s="5"/>
      <c r="E4" t="s">
        <v>2643</v>
      </c>
      <c r="G4" t="s">
        <v>678</v>
      </c>
      <c r="H4" t="s">
        <v>12</v>
      </c>
      <c r="J4" t="s">
        <v>2644</v>
      </c>
      <c r="L4" t="s">
        <v>2645</v>
      </c>
    </row>
    <row r="5" spans="1:23" x14ac:dyDescent="0.25">
      <c r="A5" s="5" t="s">
        <v>15</v>
      </c>
      <c r="B5" t="s">
        <v>2646</v>
      </c>
      <c r="C5" s="5" t="s">
        <v>17</v>
      </c>
      <c r="D5" s="5"/>
      <c r="E5" t="s">
        <v>2647</v>
      </c>
      <c r="G5" t="s">
        <v>479</v>
      </c>
      <c r="H5" t="s">
        <v>28</v>
      </c>
      <c r="J5" t="s">
        <v>225</v>
      </c>
      <c r="L5" t="s">
        <v>920</v>
      </c>
    </row>
    <row r="6" spans="1:23" x14ac:dyDescent="0.25">
      <c r="A6" s="5" t="s">
        <v>23</v>
      </c>
      <c r="B6" t="s">
        <v>2648</v>
      </c>
      <c r="C6" s="5" t="s">
        <v>25</v>
      </c>
      <c r="D6" s="5"/>
      <c r="E6" t="s">
        <v>2649</v>
      </c>
      <c r="G6" t="s">
        <v>279</v>
      </c>
      <c r="H6" t="s">
        <v>34</v>
      </c>
      <c r="J6" t="s">
        <v>2650</v>
      </c>
      <c r="L6" t="s">
        <v>1158</v>
      </c>
    </row>
    <row r="7" spans="1:23" x14ac:dyDescent="0.25">
      <c r="A7" s="5" t="s">
        <v>29</v>
      </c>
      <c r="B7" t="s">
        <v>447</v>
      </c>
      <c r="C7" s="5" t="s">
        <v>31</v>
      </c>
      <c r="D7" s="5"/>
      <c r="E7" t="s">
        <v>2651</v>
      </c>
      <c r="G7" t="s">
        <v>484</v>
      </c>
      <c r="H7" t="s">
        <v>40</v>
      </c>
      <c r="J7" t="s">
        <v>1805</v>
      </c>
      <c r="L7" t="s">
        <v>626</v>
      </c>
    </row>
    <row r="8" spans="1:23" x14ac:dyDescent="0.25">
      <c r="A8" s="5" t="s">
        <v>35</v>
      </c>
      <c r="B8" t="s">
        <v>36</v>
      </c>
      <c r="C8" s="5" t="s">
        <v>37</v>
      </c>
      <c r="D8" s="5"/>
      <c r="E8" t="s">
        <v>2652</v>
      </c>
      <c r="J8" t="s">
        <v>862</v>
      </c>
      <c r="L8" t="s">
        <v>344</v>
      </c>
    </row>
    <row r="9" spans="1:23" x14ac:dyDescent="0.25">
      <c r="A9" s="5" t="s">
        <v>41</v>
      </c>
      <c r="B9" t="s">
        <v>42</v>
      </c>
      <c r="C9" s="5" t="s">
        <v>43</v>
      </c>
      <c r="D9" s="5"/>
      <c r="E9" t="s">
        <v>2653</v>
      </c>
      <c r="J9" t="s">
        <v>237</v>
      </c>
      <c r="L9" t="s">
        <v>1982</v>
      </c>
    </row>
    <row r="10" spans="1:23" x14ac:dyDescent="0.25">
      <c r="A10" s="5" t="s">
        <v>45</v>
      </c>
      <c r="B10" t="s">
        <v>2654</v>
      </c>
      <c r="C10" s="5" t="s">
        <v>47</v>
      </c>
      <c r="D10" s="5"/>
      <c r="E10" t="s">
        <v>2655</v>
      </c>
      <c r="J10" t="s">
        <v>1137</v>
      </c>
      <c r="L10" t="s">
        <v>2656</v>
      </c>
    </row>
    <row r="11" spans="1:23" x14ac:dyDescent="0.25">
      <c r="A11" s="5" t="s">
        <v>49</v>
      </c>
      <c r="B11" t="s">
        <v>389</v>
      </c>
      <c r="J11" t="s">
        <v>2427</v>
      </c>
      <c r="L11" t="s">
        <v>2657</v>
      </c>
    </row>
    <row r="12" spans="1:23" x14ac:dyDescent="0.25">
      <c r="A12" s="5" t="s">
        <v>51</v>
      </c>
      <c r="B12" t="s">
        <v>292</v>
      </c>
      <c r="J12" t="s">
        <v>21</v>
      </c>
      <c r="L12" t="s">
        <v>2658</v>
      </c>
    </row>
    <row r="13" spans="1:23" x14ac:dyDescent="0.25">
      <c r="A13" s="5" t="s">
        <v>53</v>
      </c>
      <c r="B13" t="s">
        <v>2659</v>
      </c>
    </row>
    <row r="14" spans="1:23" x14ac:dyDescent="0.25">
      <c r="A14" s="5" t="s">
        <v>55</v>
      </c>
      <c r="B14" t="s">
        <v>2660</v>
      </c>
    </row>
    <row r="15" spans="1:23" x14ac:dyDescent="0.25">
      <c r="A15" s="5" t="s">
        <v>57</v>
      </c>
      <c r="B15" t="s">
        <v>2661</v>
      </c>
    </row>
    <row r="16" spans="1:23" x14ac:dyDescent="0.25">
      <c r="A16" s="5" t="s">
        <v>59</v>
      </c>
      <c r="B16" t="s">
        <v>2662</v>
      </c>
    </row>
    <row r="17" spans="1:23" x14ac:dyDescent="0.25">
      <c r="A17" s="5" t="s">
        <v>61</v>
      </c>
      <c r="B17" t="s">
        <v>2663</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36424</v>
      </c>
      <c r="D20">
        <v>35844</v>
      </c>
      <c r="E20">
        <v>35579</v>
      </c>
      <c r="F20">
        <v>31660</v>
      </c>
      <c r="G20">
        <v>32056</v>
      </c>
      <c r="H20">
        <v>30011</v>
      </c>
      <c r="I20">
        <v>30028</v>
      </c>
      <c r="J20">
        <v>30135</v>
      </c>
      <c r="K20">
        <v>28734</v>
      </c>
      <c r="L20">
        <v>27324</v>
      </c>
      <c r="M20">
        <v>22283</v>
      </c>
      <c r="N20">
        <v>24870</v>
      </c>
      <c r="O20">
        <v>22420</v>
      </c>
      <c r="P20">
        <v>19849</v>
      </c>
      <c r="Q20">
        <v>18065</v>
      </c>
      <c r="R20">
        <v>16965</v>
      </c>
      <c r="S20">
        <v>15957</v>
      </c>
      <c r="T20">
        <v>16971</v>
      </c>
      <c r="U20">
        <v>16690</v>
      </c>
      <c r="V20">
        <v>15200</v>
      </c>
      <c r="W20">
        <v>12795</v>
      </c>
    </row>
    <row r="21" spans="1:23" x14ac:dyDescent="0.25">
      <c r="A21" s="5" t="s">
        <v>68</v>
      </c>
      <c r="B21" s="5" t="s">
        <v>69</v>
      </c>
      <c r="C21">
        <v>1689</v>
      </c>
      <c r="D21">
        <v>2800</v>
      </c>
      <c r="E21">
        <v>3153</v>
      </c>
      <c r="F21">
        <v>2190</v>
      </c>
      <c r="G21">
        <v>1555</v>
      </c>
      <c r="H21">
        <v>767</v>
      </c>
      <c r="I21">
        <v>849</v>
      </c>
      <c r="J21">
        <v>1311</v>
      </c>
      <c r="K21">
        <v>773</v>
      </c>
      <c r="L21">
        <v>1240</v>
      </c>
      <c r="M21">
        <v>271</v>
      </c>
      <c r="N21">
        <v>1383</v>
      </c>
      <c r="O21">
        <v>1586</v>
      </c>
      <c r="P21">
        <v>1078</v>
      </c>
      <c r="Q21">
        <v>719</v>
      </c>
      <c r="R21">
        <v>1004</v>
      </c>
      <c r="S21">
        <v>-147</v>
      </c>
      <c r="T21">
        <v>1592</v>
      </c>
      <c r="U21">
        <v>-315.60000000000002</v>
      </c>
      <c r="V21">
        <v>1482</v>
      </c>
      <c r="W21">
        <v>1012</v>
      </c>
    </row>
    <row r="22" spans="1:23" x14ac:dyDescent="0.25">
      <c r="A22" s="5" t="s">
        <v>70</v>
      </c>
      <c r="B22" s="5" t="s">
        <v>71</v>
      </c>
      <c r="C22">
        <v>171</v>
      </c>
      <c r="D22">
        <v>-16</v>
      </c>
      <c r="E22">
        <v>34</v>
      </c>
      <c r="F22">
        <v>58</v>
      </c>
      <c r="G22">
        <v>471</v>
      </c>
      <c r="H22">
        <v>-587</v>
      </c>
      <c r="I22">
        <v>-304</v>
      </c>
      <c r="J22">
        <v>-272</v>
      </c>
      <c r="K22">
        <v>-327</v>
      </c>
      <c r="L22">
        <v>-262</v>
      </c>
      <c r="M22">
        <v>-500</v>
      </c>
      <c r="N22">
        <v>-579</v>
      </c>
      <c r="O22">
        <v>27</v>
      </c>
      <c r="P22">
        <v>-33</v>
      </c>
      <c r="Q22">
        <v>156</v>
      </c>
      <c r="R22">
        <v>-413</v>
      </c>
      <c r="S22">
        <v>-638</v>
      </c>
      <c r="T22">
        <v>-639.70000000000005</v>
      </c>
      <c r="U22">
        <v>-429.1</v>
      </c>
      <c r="V22">
        <v>-266.7</v>
      </c>
      <c r="W22">
        <v>-9.4</v>
      </c>
    </row>
    <row r="23" spans="1:23" x14ac:dyDescent="0.25">
      <c r="A23" s="5" t="s">
        <v>72</v>
      </c>
      <c r="B23" s="5" t="s">
        <v>73</v>
      </c>
      <c r="C23">
        <v>1860</v>
      </c>
      <c r="D23">
        <v>2784</v>
      </c>
      <c r="E23">
        <v>3187</v>
      </c>
      <c r="F23">
        <v>2248</v>
      </c>
      <c r="G23">
        <v>2026</v>
      </c>
      <c r="H23">
        <v>180</v>
      </c>
      <c r="I23">
        <v>545</v>
      </c>
      <c r="J23">
        <v>1039</v>
      </c>
      <c r="K23">
        <v>446</v>
      </c>
      <c r="L23">
        <v>978</v>
      </c>
      <c r="M23">
        <v>-229</v>
      </c>
      <c r="N23">
        <v>804</v>
      </c>
      <c r="O23">
        <v>1613</v>
      </c>
      <c r="P23">
        <v>1045</v>
      </c>
      <c r="Q23">
        <v>875</v>
      </c>
      <c r="R23">
        <v>591</v>
      </c>
      <c r="S23">
        <v>-785</v>
      </c>
      <c r="T23">
        <v>952.4</v>
      </c>
      <c r="U23">
        <v>-744.7</v>
      </c>
      <c r="V23">
        <v>1215</v>
      </c>
      <c r="W23">
        <v>1003</v>
      </c>
    </row>
    <row r="24" spans="1:23" x14ac:dyDescent="0.25">
      <c r="A24" s="5" t="s">
        <v>74</v>
      </c>
      <c r="B24" s="5" t="s">
        <v>75</v>
      </c>
      <c r="C24">
        <v>615</v>
      </c>
      <c r="D24">
        <v>588</v>
      </c>
      <c r="E24">
        <v>789</v>
      </c>
      <c r="F24">
        <v>445</v>
      </c>
      <c r="G24">
        <v>304</v>
      </c>
      <c r="H24">
        <v>105</v>
      </c>
      <c r="I24">
        <v>219</v>
      </c>
      <c r="J24">
        <v>72</v>
      </c>
      <c r="K24">
        <v>157</v>
      </c>
      <c r="L24">
        <v>-165</v>
      </c>
      <c r="M24">
        <v>-129</v>
      </c>
      <c r="N24">
        <v>195</v>
      </c>
      <c r="O24">
        <v>356</v>
      </c>
      <c r="P24">
        <v>230</v>
      </c>
      <c r="Q24">
        <v>263</v>
      </c>
      <c r="R24">
        <v>133</v>
      </c>
      <c r="S24">
        <v>164</v>
      </c>
      <c r="T24">
        <v>182.8</v>
      </c>
      <c r="U24">
        <v>-202.4</v>
      </c>
      <c r="V24">
        <v>502.9</v>
      </c>
      <c r="W24">
        <v>334.6</v>
      </c>
    </row>
    <row r="25" spans="1:23" x14ac:dyDescent="0.25">
      <c r="A25" s="5" t="s">
        <v>76</v>
      </c>
      <c r="B25" s="5" t="s">
        <v>77</v>
      </c>
      <c r="C25">
        <v>1245</v>
      </c>
      <c r="D25">
        <v>2196</v>
      </c>
      <c r="E25">
        <v>2398</v>
      </c>
      <c r="F25">
        <v>1803</v>
      </c>
      <c r="G25">
        <v>1722</v>
      </c>
      <c r="H25">
        <v>75</v>
      </c>
      <c r="I25">
        <v>326</v>
      </c>
      <c r="J25">
        <v>967</v>
      </c>
      <c r="K25">
        <v>289</v>
      </c>
      <c r="L25">
        <v>1143</v>
      </c>
      <c r="M25">
        <v>-100</v>
      </c>
      <c r="N25">
        <v>609</v>
      </c>
      <c r="O25">
        <v>1257</v>
      </c>
      <c r="P25">
        <v>815</v>
      </c>
      <c r="Q25">
        <v>612</v>
      </c>
      <c r="R25">
        <v>408</v>
      </c>
      <c r="S25">
        <v>-978</v>
      </c>
      <c r="T25">
        <v>721.9</v>
      </c>
      <c r="U25">
        <v>-604.5</v>
      </c>
      <c r="V25">
        <v>686</v>
      </c>
      <c r="W25">
        <v>639.6</v>
      </c>
    </row>
    <row r="26" spans="1:23" x14ac:dyDescent="0.25">
      <c r="A26" s="5" t="s">
        <v>78</v>
      </c>
      <c r="B26" s="5" t="s">
        <v>79</v>
      </c>
      <c r="C26">
        <v>-32</v>
      </c>
      <c r="D26">
        <v>-33</v>
      </c>
      <c r="E26">
        <v>-34</v>
      </c>
      <c r="F26">
        <v>-27</v>
      </c>
      <c r="G26">
        <v>-24</v>
      </c>
      <c r="H26">
        <v>-20</v>
      </c>
      <c r="I26">
        <v>-13</v>
      </c>
      <c r="J26">
        <v>-13</v>
      </c>
      <c r="K26">
        <v>-17</v>
      </c>
      <c r="L26">
        <v>-12</v>
      </c>
      <c r="M26">
        <v>-12</v>
      </c>
      <c r="N26">
        <v>-10</v>
      </c>
      <c r="O26">
        <v>-105</v>
      </c>
      <c r="P26">
        <v>-94</v>
      </c>
      <c r="Q26">
        <v>-159</v>
      </c>
      <c r="R26">
        <v>-4</v>
      </c>
      <c r="S26">
        <v>-6</v>
      </c>
      <c r="T26">
        <v>-5.0999999999999996</v>
      </c>
      <c r="U26">
        <v>-28.7</v>
      </c>
      <c r="V26">
        <v>3</v>
      </c>
      <c r="W26">
        <v>-9.1999999999999993</v>
      </c>
    </row>
    <row r="27" spans="1:23" x14ac:dyDescent="0.25">
      <c r="A27" s="5" t="s">
        <v>80</v>
      </c>
      <c r="B27" s="5" t="s">
        <v>81</v>
      </c>
      <c r="C27">
        <v>1213</v>
      </c>
      <c r="D27">
        <v>2163</v>
      </c>
      <c r="E27">
        <v>2364</v>
      </c>
      <c r="F27">
        <v>1776</v>
      </c>
      <c r="G27">
        <v>1698</v>
      </c>
      <c r="H27">
        <v>55</v>
      </c>
      <c r="I27">
        <v>313</v>
      </c>
      <c r="J27">
        <v>990</v>
      </c>
      <c r="K27">
        <v>-13</v>
      </c>
      <c r="L27">
        <v>1131</v>
      </c>
      <c r="M27">
        <v>-112</v>
      </c>
      <c r="N27">
        <v>599</v>
      </c>
      <c r="O27">
        <v>1655</v>
      </c>
      <c r="P27">
        <v>803</v>
      </c>
      <c r="Q27">
        <v>453</v>
      </c>
      <c r="R27">
        <v>404</v>
      </c>
      <c r="S27">
        <v>-984</v>
      </c>
      <c r="T27">
        <v>716.8</v>
      </c>
      <c r="U27">
        <v>-633.20000000000005</v>
      </c>
      <c r="V27">
        <v>689</v>
      </c>
      <c r="W27">
        <v>630.4</v>
      </c>
    </row>
    <row r="28" spans="1:23" x14ac:dyDescent="0.25">
      <c r="A28" s="5" t="s">
        <v>82</v>
      </c>
      <c r="B28" s="5" t="s">
        <v>83</v>
      </c>
      <c r="C28">
        <v>11285</v>
      </c>
      <c r="D28">
        <v>10654</v>
      </c>
      <c r="E28">
        <v>11030</v>
      </c>
      <c r="F28">
        <v>10193</v>
      </c>
      <c r="G28">
        <v>8936</v>
      </c>
      <c r="H28">
        <v>8247</v>
      </c>
      <c r="I28">
        <v>9663</v>
      </c>
      <c r="J28">
        <v>9760</v>
      </c>
      <c r="K28">
        <v>9454</v>
      </c>
      <c r="L28">
        <v>10357</v>
      </c>
      <c r="M28">
        <v>8696</v>
      </c>
      <c r="N28">
        <v>7433</v>
      </c>
      <c r="O28">
        <v>8244</v>
      </c>
      <c r="P28">
        <v>6492</v>
      </c>
      <c r="Q28">
        <v>6954</v>
      </c>
      <c r="R28">
        <v>6588</v>
      </c>
      <c r="S28">
        <v>5569</v>
      </c>
      <c r="T28">
        <v>6710</v>
      </c>
      <c r="U28">
        <v>4615</v>
      </c>
      <c r="V28">
        <v>3666</v>
      </c>
      <c r="W28">
        <v>2916</v>
      </c>
    </row>
    <row r="29" spans="1:23" x14ac:dyDescent="0.25">
      <c r="A29" s="5" t="s">
        <v>84</v>
      </c>
      <c r="B29" s="5" t="s">
        <v>85</v>
      </c>
      <c r="C29">
        <v>28990</v>
      </c>
      <c r="D29">
        <v>25310</v>
      </c>
      <c r="E29">
        <v>23705</v>
      </c>
      <c r="F29">
        <v>23080</v>
      </c>
      <c r="G29">
        <v>22314</v>
      </c>
      <c r="H29">
        <v>20727</v>
      </c>
      <c r="I29">
        <v>18783</v>
      </c>
      <c r="J29">
        <v>18590</v>
      </c>
      <c r="K29">
        <v>18570</v>
      </c>
      <c r="L29">
        <v>18855</v>
      </c>
      <c r="M29">
        <v>17630</v>
      </c>
      <c r="N29">
        <v>14932</v>
      </c>
      <c r="O29">
        <v>14035</v>
      </c>
      <c r="P29">
        <v>12817</v>
      </c>
      <c r="Q29">
        <v>12130</v>
      </c>
      <c r="R29">
        <v>11234</v>
      </c>
      <c r="S29">
        <v>10885</v>
      </c>
      <c r="T29">
        <v>12103</v>
      </c>
      <c r="U29">
        <v>13244</v>
      </c>
      <c r="V29">
        <v>11082</v>
      </c>
      <c r="W29">
        <v>9672</v>
      </c>
    </row>
    <row r="30" spans="1:23" x14ac:dyDescent="0.25">
      <c r="A30" s="5" t="s">
        <v>86</v>
      </c>
      <c r="B30" s="5" t="s">
        <v>87</v>
      </c>
      <c r="C30">
        <v>42659</v>
      </c>
      <c r="D30">
        <v>38213</v>
      </c>
      <c r="E30">
        <v>36267</v>
      </c>
      <c r="F30">
        <v>34697</v>
      </c>
      <c r="G30">
        <v>32462</v>
      </c>
      <c r="H30">
        <v>30474</v>
      </c>
      <c r="I30">
        <v>29084</v>
      </c>
      <c r="J30">
        <v>28419</v>
      </c>
      <c r="K30">
        <v>28081</v>
      </c>
      <c r="L30">
        <v>29320</v>
      </c>
      <c r="M30">
        <v>26392</v>
      </c>
      <c r="N30">
        <v>22408</v>
      </c>
      <c r="O30">
        <v>22320</v>
      </c>
      <c r="P30">
        <v>19461</v>
      </c>
      <c r="Q30">
        <v>19272</v>
      </c>
      <c r="R30">
        <v>18070</v>
      </c>
      <c r="S30">
        <v>16732</v>
      </c>
      <c r="T30">
        <v>19137</v>
      </c>
      <c r="U30">
        <v>18206</v>
      </c>
      <c r="V30">
        <v>14810</v>
      </c>
      <c r="W30">
        <v>12887</v>
      </c>
    </row>
    <row r="31" spans="1:23" x14ac:dyDescent="0.25">
      <c r="A31" s="5" t="s">
        <v>88</v>
      </c>
      <c r="B31" s="5" t="s">
        <v>89</v>
      </c>
      <c r="C31">
        <v>15986</v>
      </c>
      <c r="D31">
        <v>16215</v>
      </c>
      <c r="E31">
        <v>12639</v>
      </c>
      <c r="F31">
        <v>11009</v>
      </c>
      <c r="G31">
        <v>12437</v>
      </c>
      <c r="H31">
        <v>10974</v>
      </c>
      <c r="I31">
        <v>10947</v>
      </c>
      <c r="J31">
        <v>9759</v>
      </c>
      <c r="K31">
        <v>9783</v>
      </c>
      <c r="L31">
        <v>9826</v>
      </c>
      <c r="M31">
        <v>8776</v>
      </c>
      <c r="N31">
        <v>8591</v>
      </c>
      <c r="O31">
        <v>8271</v>
      </c>
      <c r="P31">
        <v>6688</v>
      </c>
      <c r="Q31">
        <v>6948</v>
      </c>
      <c r="R31" t="s">
        <v>67</v>
      </c>
      <c r="S31" t="s">
        <v>67</v>
      </c>
      <c r="T31" t="s">
        <v>67</v>
      </c>
      <c r="U31" t="s">
        <v>67</v>
      </c>
      <c r="V31" t="s">
        <v>67</v>
      </c>
      <c r="W31" t="s">
        <v>67</v>
      </c>
    </row>
    <row r="32" spans="1:23" x14ac:dyDescent="0.25">
      <c r="A32" s="5" t="s">
        <v>90</v>
      </c>
      <c r="B32" s="5" t="s">
        <v>91</v>
      </c>
      <c r="C32">
        <v>16417</v>
      </c>
      <c r="D32">
        <v>12425</v>
      </c>
      <c r="E32">
        <v>14030</v>
      </c>
      <c r="F32">
        <v>16539</v>
      </c>
      <c r="G32">
        <v>14180</v>
      </c>
      <c r="H32">
        <v>15469</v>
      </c>
      <c r="I32">
        <v>12029</v>
      </c>
      <c r="J32">
        <v>10362</v>
      </c>
      <c r="K32">
        <v>10254</v>
      </c>
      <c r="L32">
        <v>11154</v>
      </c>
      <c r="M32">
        <v>11414</v>
      </c>
      <c r="N32">
        <v>6898</v>
      </c>
      <c r="O32">
        <v>7149</v>
      </c>
      <c r="P32">
        <v>7870</v>
      </c>
      <c r="Q32">
        <v>7802</v>
      </c>
      <c r="R32" t="s">
        <v>67</v>
      </c>
      <c r="S32" t="s">
        <v>67</v>
      </c>
      <c r="T32" t="s">
        <v>67</v>
      </c>
      <c r="U32" t="s">
        <v>67</v>
      </c>
      <c r="V32" t="s">
        <v>67</v>
      </c>
      <c r="W32" t="s">
        <v>67</v>
      </c>
    </row>
    <row r="33" spans="1:23" x14ac:dyDescent="0.25">
      <c r="A33" s="5" t="s">
        <v>92</v>
      </c>
      <c r="B33" s="5" t="s">
        <v>93</v>
      </c>
      <c r="C33">
        <v>32403</v>
      </c>
      <c r="D33">
        <v>28640</v>
      </c>
      <c r="E33">
        <v>26669</v>
      </c>
      <c r="F33">
        <v>27548</v>
      </c>
      <c r="G33">
        <v>26617</v>
      </c>
      <c r="H33">
        <v>26443</v>
      </c>
      <c r="I33">
        <v>22976</v>
      </c>
      <c r="J33">
        <v>20121</v>
      </c>
      <c r="K33">
        <v>20037</v>
      </c>
      <c r="L33">
        <v>20980</v>
      </c>
      <c r="M33">
        <v>20190</v>
      </c>
      <c r="N33">
        <v>15489</v>
      </c>
      <c r="O33">
        <v>15420</v>
      </c>
      <c r="P33">
        <v>14558</v>
      </c>
      <c r="Q33">
        <v>14750</v>
      </c>
      <c r="R33">
        <v>14056</v>
      </c>
      <c r="S33">
        <v>14036</v>
      </c>
      <c r="T33">
        <v>14965</v>
      </c>
      <c r="U33">
        <v>14678</v>
      </c>
      <c r="V33">
        <v>10646</v>
      </c>
      <c r="W33">
        <v>9154</v>
      </c>
    </row>
    <row r="34" spans="1:23" x14ac:dyDescent="0.25">
      <c r="A34" s="5" t="s">
        <v>78</v>
      </c>
      <c r="B34" s="5" t="s">
        <v>79</v>
      </c>
      <c r="C34">
        <v>109</v>
      </c>
      <c r="D34">
        <v>110</v>
      </c>
      <c r="E34">
        <v>103</v>
      </c>
      <c r="F34">
        <v>89</v>
      </c>
      <c r="G34">
        <v>77</v>
      </c>
      <c r="H34">
        <v>63</v>
      </c>
      <c r="I34">
        <v>52</v>
      </c>
      <c r="J34">
        <v>60</v>
      </c>
      <c r="K34">
        <v>95</v>
      </c>
      <c r="L34">
        <v>98</v>
      </c>
      <c r="M34">
        <v>108</v>
      </c>
      <c r="N34">
        <v>63</v>
      </c>
      <c r="O34">
        <v>55</v>
      </c>
      <c r="P34">
        <v>280</v>
      </c>
      <c r="Q34">
        <v>190</v>
      </c>
      <c r="R34">
        <v>40</v>
      </c>
      <c r="S34">
        <v>43</v>
      </c>
      <c r="T34">
        <v>46.8</v>
      </c>
      <c r="U34">
        <v>30.1</v>
      </c>
      <c r="V34">
        <v>51.3</v>
      </c>
      <c r="W34">
        <v>41.5</v>
      </c>
    </row>
    <row r="35" spans="1:23" x14ac:dyDescent="0.25">
      <c r="A35" s="5" t="s">
        <v>94</v>
      </c>
      <c r="B35" s="5" t="s">
        <v>95</v>
      </c>
      <c r="C35">
        <v>10147</v>
      </c>
      <c r="D35">
        <v>9463</v>
      </c>
      <c r="E35">
        <v>9495</v>
      </c>
      <c r="F35">
        <v>7060</v>
      </c>
      <c r="G35">
        <v>5768</v>
      </c>
      <c r="H35">
        <v>3968</v>
      </c>
      <c r="I35">
        <v>6056</v>
      </c>
      <c r="J35">
        <v>8238</v>
      </c>
      <c r="K35">
        <v>7949</v>
      </c>
      <c r="L35">
        <v>8242</v>
      </c>
      <c r="M35">
        <v>6094</v>
      </c>
      <c r="N35">
        <v>6856</v>
      </c>
      <c r="O35">
        <v>6845</v>
      </c>
      <c r="P35">
        <v>4623</v>
      </c>
      <c r="Q35">
        <v>4332</v>
      </c>
      <c r="R35">
        <v>3974</v>
      </c>
      <c r="S35">
        <v>2653</v>
      </c>
      <c r="T35">
        <v>4125</v>
      </c>
      <c r="U35">
        <v>3498</v>
      </c>
      <c r="V35">
        <v>4114</v>
      </c>
      <c r="W35">
        <v>3692</v>
      </c>
    </row>
    <row r="36" spans="1:23" x14ac:dyDescent="0.25">
      <c r="A36" s="5" t="s">
        <v>96</v>
      </c>
      <c r="B36" s="5" t="s">
        <v>97</v>
      </c>
      <c r="C36">
        <v>42659</v>
      </c>
      <c r="D36">
        <v>38213</v>
      </c>
      <c r="E36">
        <v>36267</v>
      </c>
      <c r="F36">
        <v>34697</v>
      </c>
      <c r="G36">
        <v>32462</v>
      </c>
      <c r="H36">
        <v>30474</v>
      </c>
      <c r="I36">
        <v>29084</v>
      </c>
      <c r="J36">
        <v>28419</v>
      </c>
      <c r="K36">
        <v>28081</v>
      </c>
      <c r="L36">
        <v>29320</v>
      </c>
      <c r="M36">
        <v>26392</v>
      </c>
      <c r="N36">
        <v>22408</v>
      </c>
      <c r="O36">
        <v>22320</v>
      </c>
      <c r="P36">
        <v>19461</v>
      </c>
      <c r="Q36">
        <v>19272</v>
      </c>
      <c r="R36">
        <v>18070</v>
      </c>
      <c r="S36">
        <v>16732</v>
      </c>
      <c r="T36">
        <v>19137</v>
      </c>
      <c r="U36">
        <v>18206</v>
      </c>
      <c r="V36">
        <v>14810</v>
      </c>
      <c r="W36">
        <v>12887</v>
      </c>
    </row>
    <row r="37" spans="1:23" x14ac:dyDescent="0.25">
      <c r="A37" s="5" t="s">
        <v>98</v>
      </c>
      <c r="B37" s="5" t="s">
        <v>99</v>
      </c>
      <c r="C37">
        <v>478.19</v>
      </c>
      <c r="D37">
        <v>475.21</v>
      </c>
      <c r="E37">
        <v>471.26</v>
      </c>
      <c r="F37">
        <v>468.82</v>
      </c>
      <c r="G37">
        <v>464.54</v>
      </c>
      <c r="H37">
        <v>462.77</v>
      </c>
      <c r="I37">
        <v>461.08</v>
      </c>
      <c r="J37">
        <v>459.9</v>
      </c>
      <c r="K37">
        <v>457.9</v>
      </c>
      <c r="L37">
        <v>457.9</v>
      </c>
      <c r="M37">
        <v>457.9</v>
      </c>
      <c r="N37">
        <v>457.9</v>
      </c>
      <c r="O37">
        <v>457.9</v>
      </c>
      <c r="P37">
        <v>457.9</v>
      </c>
      <c r="Q37">
        <v>457.9</v>
      </c>
      <c r="R37">
        <v>457.9</v>
      </c>
      <c r="S37">
        <v>381.6</v>
      </c>
      <c r="T37">
        <v>381.6</v>
      </c>
      <c r="U37">
        <v>381.6</v>
      </c>
      <c r="V37">
        <v>381.6</v>
      </c>
      <c r="W37" t="s">
        <v>67</v>
      </c>
    </row>
    <row r="38" spans="1:23" x14ac:dyDescent="0.25">
      <c r="A38" s="5" t="s">
        <v>102</v>
      </c>
      <c r="B38" s="5" t="s">
        <v>103</v>
      </c>
      <c r="C38">
        <v>3.89</v>
      </c>
      <c r="D38">
        <v>5.86</v>
      </c>
      <c r="E38">
        <v>6.76</v>
      </c>
      <c r="F38">
        <v>4.8</v>
      </c>
      <c r="G38">
        <v>4.3600000000000003</v>
      </c>
      <c r="H38">
        <v>0.39</v>
      </c>
      <c r="I38">
        <v>1.18</v>
      </c>
      <c r="J38">
        <v>2.2599999999999998</v>
      </c>
      <c r="K38">
        <v>0.97</v>
      </c>
      <c r="L38">
        <v>2.14</v>
      </c>
      <c r="M38">
        <v>-0.5</v>
      </c>
      <c r="N38">
        <v>1.76</v>
      </c>
      <c r="O38">
        <v>3.52</v>
      </c>
      <c r="P38">
        <v>2.2799999999999998</v>
      </c>
      <c r="Q38">
        <v>1.91</v>
      </c>
      <c r="R38">
        <v>1.29</v>
      </c>
      <c r="S38">
        <v>-2.06</v>
      </c>
      <c r="T38">
        <v>2.5</v>
      </c>
      <c r="U38">
        <v>-1.95</v>
      </c>
      <c r="V38">
        <v>3.18</v>
      </c>
      <c r="W38" t="s">
        <v>67</v>
      </c>
    </row>
    <row r="39" spans="1:23" x14ac:dyDescent="0.25">
      <c r="A39" s="5" t="s">
        <v>104</v>
      </c>
      <c r="B39" s="5" t="s">
        <v>105</v>
      </c>
      <c r="C39">
        <v>2.5499999999999998</v>
      </c>
      <c r="D39">
        <v>4.58</v>
      </c>
      <c r="E39">
        <v>5.03</v>
      </c>
      <c r="F39">
        <v>3.81</v>
      </c>
      <c r="G39">
        <v>3.67</v>
      </c>
      <c r="H39">
        <v>0.12</v>
      </c>
      <c r="I39">
        <v>0.68</v>
      </c>
      <c r="J39">
        <v>2.16</v>
      </c>
      <c r="K39">
        <v>-0.03</v>
      </c>
      <c r="L39">
        <v>2.4700000000000002</v>
      </c>
      <c r="M39">
        <v>-0.24</v>
      </c>
      <c r="N39">
        <v>1.31</v>
      </c>
      <c r="O39">
        <v>3.61</v>
      </c>
      <c r="P39">
        <v>1.75</v>
      </c>
      <c r="Q39">
        <v>0.99</v>
      </c>
      <c r="R39">
        <v>0.94</v>
      </c>
      <c r="S39">
        <v>-2.58</v>
      </c>
      <c r="T39">
        <v>1.88</v>
      </c>
      <c r="U39">
        <v>-1.66</v>
      </c>
      <c r="V39">
        <v>1.81</v>
      </c>
      <c r="W39">
        <v>1.65</v>
      </c>
    </row>
    <row r="40" spans="1:23" x14ac:dyDescent="0.25">
      <c r="A40" s="5" t="s">
        <v>106</v>
      </c>
      <c r="B40" s="5" t="s">
        <v>107</v>
      </c>
      <c r="C40">
        <v>2.5499999999999998</v>
      </c>
      <c r="D40">
        <v>4.58</v>
      </c>
      <c r="E40">
        <v>5.03</v>
      </c>
      <c r="F40">
        <v>3.81</v>
      </c>
      <c r="G40">
        <v>3.67</v>
      </c>
      <c r="H40">
        <v>0.12</v>
      </c>
      <c r="I40">
        <v>0.68</v>
      </c>
      <c r="J40">
        <v>2.16</v>
      </c>
      <c r="K40">
        <v>-0.03</v>
      </c>
      <c r="L40">
        <v>2.4700000000000002</v>
      </c>
      <c r="M40">
        <v>-0.24</v>
      </c>
      <c r="N40">
        <v>1.3</v>
      </c>
      <c r="O40">
        <v>3.6</v>
      </c>
      <c r="P40">
        <v>1.75</v>
      </c>
      <c r="Q40">
        <v>0.95</v>
      </c>
      <c r="R40">
        <v>0.9</v>
      </c>
      <c r="S40">
        <v>-2.58</v>
      </c>
      <c r="T40">
        <v>1.88</v>
      </c>
      <c r="U40">
        <v>-1.66</v>
      </c>
      <c r="V40">
        <v>1.81</v>
      </c>
      <c r="W40">
        <v>1.65</v>
      </c>
    </row>
    <row r="41" spans="1:23" x14ac:dyDescent="0.25">
      <c r="A41" s="5" t="s">
        <v>108</v>
      </c>
      <c r="B41" s="5" t="s">
        <v>109</v>
      </c>
      <c r="C41" t="s">
        <v>67</v>
      </c>
      <c r="D41">
        <v>0.8</v>
      </c>
      <c r="E41">
        <v>0.8</v>
      </c>
      <c r="F41">
        <v>0.5</v>
      </c>
      <c r="G41">
        <v>0.5</v>
      </c>
      <c r="H41" t="s">
        <v>67</v>
      </c>
      <c r="I41">
        <v>0.45</v>
      </c>
      <c r="J41" t="s">
        <v>67</v>
      </c>
      <c r="K41">
        <v>0.25</v>
      </c>
      <c r="L41">
        <v>0.6</v>
      </c>
      <c r="M41" t="s">
        <v>67</v>
      </c>
      <c r="N41">
        <v>0.7</v>
      </c>
      <c r="O41">
        <v>1.25</v>
      </c>
      <c r="P41">
        <v>0.7</v>
      </c>
      <c r="Q41">
        <v>0.5</v>
      </c>
      <c r="R41">
        <v>0.3</v>
      </c>
      <c r="S41" t="s">
        <v>67</v>
      </c>
      <c r="T41">
        <v>0.6</v>
      </c>
      <c r="U41" t="s">
        <v>67</v>
      </c>
      <c r="V41">
        <v>0.6</v>
      </c>
      <c r="W41">
        <v>0.56000000000000005</v>
      </c>
    </row>
    <row r="42" spans="1:23" x14ac:dyDescent="0.25">
      <c r="A42" s="5" t="s">
        <v>110</v>
      </c>
      <c r="B42" s="5" t="s">
        <v>111</v>
      </c>
      <c r="C42" t="s">
        <v>67</v>
      </c>
      <c r="D42">
        <v>380</v>
      </c>
      <c r="E42">
        <v>377</v>
      </c>
      <c r="F42">
        <v>234.4</v>
      </c>
      <c r="G42">
        <v>232</v>
      </c>
      <c r="H42" t="s">
        <v>67</v>
      </c>
      <c r="I42">
        <v>207</v>
      </c>
      <c r="J42" t="s">
        <v>67</v>
      </c>
      <c r="K42">
        <v>114</v>
      </c>
      <c r="L42">
        <v>275</v>
      </c>
      <c r="M42" t="s">
        <v>67</v>
      </c>
      <c r="N42">
        <v>320.5</v>
      </c>
      <c r="O42">
        <v>572.4</v>
      </c>
      <c r="P42">
        <v>321</v>
      </c>
      <c r="Q42">
        <v>229</v>
      </c>
      <c r="R42">
        <v>137</v>
      </c>
      <c r="S42" t="s">
        <v>67</v>
      </c>
      <c r="T42">
        <v>229</v>
      </c>
      <c r="U42" t="s">
        <v>67</v>
      </c>
      <c r="V42">
        <v>229</v>
      </c>
      <c r="W42">
        <v>214.7</v>
      </c>
    </row>
    <row r="43" spans="1:23" x14ac:dyDescent="0.25">
      <c r="A43" s="5" t="s">
        <v>65</v>
      </c>
      <c r="B43" s="5" t="s">
        <v>66</v>
      </c>
      <c r="C43">
        <v>76.17</v>
      </c>
      <c r="D43">
        <v>75.430000000000007</v>
      </c>
      <c r="E43">
        <v>75.5</v>
      </c>
      <c r="F43">
        <v>67.53</v>
      </c>
      <c r="G43">
        <v>69.010000000000005</v>
      </c>
      <c r="H43">
        <v>64.849999999999994</v>
      </c>
      <c r="I43">
        <v>65.13</v>
      </c>
      <c r="J43">
        <v>65.53</v>
      </c>
      <c r="K43">
        <v>62.75</v>
      </c>
      <c r="L43">
        <v>59.67</v>
      </c>
      <c r="M43">
        <v>48.66</v>
      </c>
      <c r="N43">
        <v>54.31</v>
      </c>
      <c r="O43">
        <v>48.96</v>
      </c>
      <c r="P43">
        <v>43.35</v>
      </c>
      <c r="Q43">
        <v>39.450000000000003</v>
      </c>
      <c r="R43">
        <v>37.049999999999997</v>
      </c>
      <c r="S43">
        <v>41.82</v>
      </c>
      <c r="T43">
        <v>44.47</v>
      </c>
      <c r="U43">
        <v>43.74</v>
      </c>
      <c r="V43">
        <v>39.83</v>
      </c>
      <c r="W43" t="s">
        <v>67</v>
      </c>
    </row>
    <row r="44" spans="1:23" x14ac:dyDescent="0.25">
      <c r="A44" s="5" t="s">
        <v>112</v>
      </c>
      <c r="B44" s="5" t="s">
        <v>113</v>
      </c>
      <c r="C44">
        <v>21.22</v>
      </c>
      <c r="D44">
        <v>19.91</v>
      </c>
      <c r="E44">
        <v>20.149999999999999</v>
      </c>
      <c r="F44">
        <v>15.06</v>
      </c>
      <c r="G44">
        <v>12.42</v>
      </c>
      <c r="H44">
        <v>8.57</v>
      </c>
      <c r="I44">
        <v>13.13</v>
      </c>
      <c r="J44">
        <v>17.91</v>
      </c>
      <c r="K44">
        <v>17.36</v>
      </c>
      <c r="L44">
        <v>18</v>
      </c>
      <c r="M44">
        <v>13.31</v>
      </c>
      <c r="N44">
        <v>14.97</v>
      </c>
      <c r="O44">
        <v>14.95</v>
      </c>
      <c r="P44">
        <v>10.1</v>
      </c>
      <c r="Q44">
        <v>9.4600000000000009</v>
      </c>
      <c r="R44">
        <v>8.68</v>
      </c>
      <c r="S44">
        <v>6.95</v>
      </c>
      <c r="T44">
        <v>10.81</v>
      </c>
      <c r="U44">
        <v>9.17</v>
      </c>
      <c r="V44">
        <v>10.78</v>
      </c>
      <c r="W44" t="s">
        <v>67</v>
      </c>
    </row>
    <row r="45" spans="1:23" x14ac:dyDescent="0.25">
      <c r="A45" s="5" t="s">
        <v>114</v>
      </c>
      <c r="B45" s="5" t="s">
        <v>115</v>
      </c>
      <c r="C45">
        <v>8.43</v>
      </c>
      <c r="D45">
        <v>8.65</v>
      </c>
      <c r="E45">
        <v>10.68</v>
      </c>
      <c r="F45">
        <v>6.92</v>
      </c>
      <c r="G45">
        <v>7.3</v>
      </c>
      <c r="H45">
        <v>4.2699999999999996</v>
      </c>
      <c r="I45">
        <v>7.14</v>
      </c>
      <c r="J45">
        <v>6.18</v>
      </c>
      <c r="K45">
        <v>5.15</v>
      </c>
      <c r="L45">
        <v>6.72</v>
      </c>
      <c r="M45">
        <v>4.3499999999999996</v>
      </c>
      <c r="N45">
        <v>5.4</v>
      </c>
      <c r="O45">
        <v>6.25</v>
      </c>
      <c r="P45">
        <v>4.5999999999999996</v>
      </c>
      <c r="Q45">
        <v>4.2699999999999996</v>
      </c>
      <c r="R45">
        <v>4.1100000000000003</v>
      </c>
      <c r="S45">
        <v>4.1399999999999997</v>
      </c>
      <c r="T45">
        <v>6.06</v>
      </c>
      <c r="U45">
        <v>4.55</v>
      </c>
      <c r="V45">
        <v>5.61</v>
      </c>
      <c r="W45" t="s">
        <v>67</v>
      </c>
    </row>
    <row r="46" spans="1:23" x14ac:dyDescent="0.25">
      <c r="A46" s="5" t="s">
        <v>116</v>
      </c>
      <c r="B46" s="5" t="s">
        <v>117</v>
      </c>
      <c r="C46">
        <v>89.21</v>
      </c>
      <c r="D46">
        <v>80.41</v>
      </c>
      <c r="E46">
        <v>76.959999999999994</v>
      </c>
      <c r="F46">
        <v>74.010000000000005</v>
      </c>
      <c r="G46">
        <v>69.88</v>
      </c>
      <c r="H46">
        <v>65.849999999999994</v>
      </c>
      <c r="I46">
        <v>63.08</v>
      </c>
      <c r="J46">
        <v>61.79</v>
      </c>
      <c r="K46">
        <v>61.33</v>
      </c>
      <c r="L46">
        <v>64.03</v>
      </c>
      <c r="M46">
        <v>57.64</v>
      </c>
      <c r="N46">
        <v>48.94</v>
      </c>
      <c r="O46">
        <v>48.74</v>
      </c>
      <c r="P46">
        <v>42.5</v>
      </c>
      <c r="Q46">
        <v>42.09</v>
      </c>
      <c r="R46">
        <v>39.46</v>
      </c>
      <c r="S46">
        <v>43.85</v>
      </c>
      <c r="T46">
        <v>50.15</v>
      </c>
      <c r="U46">
        <v>47.71</v>
      </c>
      <c r="V46">
        <v>38.81</v>
      </c>
      <c r="W46" t="s">
        <v>67</v>
      </c>
    </row>
    <row r="47" spans="1:23" x14ac:dyDescent="0.25">
      <c r="A47" s="5" t="s">
        <v>118</v>
      </c>
      <c r="B47" s="5" t="s">
        <v>119</v>
      </c>
      <c r="C47">
        <v>138353</v>
      </c>
      <c r="D47">
        <v>135534</v>
      </c>
      <c r="E47">
        <v>129424</v>
      </c>
      <c r="F47">
        <v>124306</v>
      </c>
      <c r="G47">
        <v>120652</v>
      </c>
      <c r="H47">
        <v>118781</v>
      </c>
      <c r="I47">
        <v>118285</v>
      </c>
      <c r="J47">
        <v>118368</v>
      </c>
      <c r="K47">
        <v>119084</v>
      </c>
      <c r="L47">
        <v>117066</v>
      </c>
      <c r="M47">
        <v>117521</v>
      </c>
      <c r="N47">
        <v>108123</v>
      </c>
      <c r="O47">
        <v>100779</v>
      </c>
      <c r="P47">
        <v>93541</v>
      </c>
      <c r="Q47">
        <v>92303</v>
      </c>
      <c r="R47">
        <v>90673</v>
      </c>
      <c r="S47">
        <v>94798</v>
      </c>
      <c r="T47">
        <v>94135</v>
      </c>
      <c r="U47">
        <v>87975</v>
      </c>
      <c r="V47">
        <v>69523</v>
      </c>
      <c r="W47">
        <v>66207</v>
      </c>
    </row>
    <row r="48" spans="1:23" x14ac:dyDescent="0.25">
      <c r="A48" s="5" t="s">
        <v>120</v>
      </c>
      <c r="B48" s="5" t="s">
        <v>121</v>
      </c>
      <c r="C48">
        <v>9121</v>
      </c>
      <c r="D48">
        <v>8811</v>
      </c>
      <c r="E48">
        <v>8172</v>
      </c>
      <c r="F48">
        <v>7354</v>
      </c>
      <c r="G48">
        <v>8075</v>
      </c>
      <c r="H48">
        <v>7335</v>
      </c>
      <c r="I48">
        <v>7350</v>
      </c>
      <c r="J48">
        <v>6741</v>
      </c>
      <c r="K48">
        <v>6678</v>
      </c>
      <c r="L48">
        <v>6491</v>
      </c>
      <c r="M48">
        <v>5996</v>
      </c>
      <c r="N48">
        <v>5692</v>
      </c>
      <c r="O48">
        <v>5498</v>
      </c>
      <c r="P48">
        <v>5029</v>
      </c>
      <c r="Q48">
        <v>4853</v>
      </c>
      <c r="R48">
        <v>4813</v>
      </c>
      <c r="S48">
        <v>4612</v>
      </c>
      <c r="T48">
        <v>4660</v>
      </c>
      <c r="U48">
        <v>4481</v>
      </c>
      <c r="V48">
        <v>3625</v>
      </c>
      <c r="W48">
        <v>3232</v>
      </c>
    </row>
    <row r="49" spans="1:23" x14ac:dyDescent="0.25">
      <c r="A49" s="5" t="s">
        <v>122</v>
      </c>
      <c r="B49" s="5" t="s">
        <v>123</v>
      </c>
      <c r="C49">
        <v>65926</v>
      </c>
      <c r="D49">
        <v>65010</v>
      </c>
      <c r="E49">
        <v>63141</v>
      </c>
      <c r="F49">
        <v>59160</v>
      </c>
      <c r="G49">
        <v>66928</v>
      </c>
      <c r="H49">
        <v>61752</v>
      </c>
      <c r="I49">
        <v>62138</v>
      </c>
      <c r="J49">
        <v>56950</v>
      </c>
      <c r="K49">
        <v>56078</v>
      </c>
      <c r="L49">
        <v>55447</v>
      </c>
      <c r="M49">
        <v>51021</v>
      </c>
      <c r="N49">
        <v>52644</v>
      </c>
      <c r="O49">
        <v>54555</v>
      </c>
      <c r="P49">
        <v>53763</v>
      </c>
      <c r="Q49">
        <v>52577</v>
      </c>
      <c r="R49">
        <v>53081</v>
      </c>
      <c r="S49">
        <v>48651</v>
      </c>
      <c r="T49">
        <v>49504</v>
      </c>
      <c r="U49">
        <v>50935</v>
      </c>
      <c r="V49">
        <v>52140</v>
      </c>
      <c r="W49" t="s">
        <v>67</v>
      </c>
    </row>
    <row r="50" spans="1:23" x14ac:dyDescent="0.25">
      <c r="A50" s="5" t="s">
        <v>124</v>
      </c>
      <c r="B50" s="5" t="s">
        <v>125</v>
      </c>
      <c r="C50">
        <v>263269</v>
      </c>
      <c r="D50">
        <v>264465</v>
      </c>
      <c r="E50">
        <v>274903</v>
      </c>
      <c r="F50">
        <v>254694</v>
      </c>
      <c r="G50">
        <v>265690</v>
      </c>
      <c r="H50">
        <v>252658</v>
      </c>
      <c r="I50">
        <v>255899</v>
      </c>
      <c r="J50">
        <v>254587</v>
      </c>
      <c r="K50">
        <v>241292</v>
      </c>
      <c r="L50">
        <v>233500</v>
      </c>
      <c r="M50">
        <v>189608</v>
      </c>
      <c r="N50">
        <v>230015</v>
      </c>
      <c r="O50">
        <v>222466</v>
      </c>
      <c r="P50">
        <v>212195</v>
      </c>
      <c r="Q50">
        <v>195714</v>
      </c>
      <c r="R50">
        <v>187100</v>
      </c>
      <c r="S50">
        <v>168326</v>
      </c>
      <c r="T50">
        <v>180287</v>
      </c>
      <c r="U50">
        <v>189713</v>
      </c>
      <c r="V50">
        <v>218638</v>
      </c>
      <c r="W50">
        <v>193252</v>
      </c>
    </row>
    <row r="51" spans="1:23" x14ac:dyDescent="0.25">
      <c r="A51" s="5" t="s">
        <v>126</v>
      </c>
      <c r="B51" s="5" t="s">
        <v>127</v>
      </c>
      <c r="C51" t="s">
        <v>67</v>
      </c>
      <c r="D51" t="s">
        <v>67</v>
      </c>
      <c r="E51" t="s">
        <v>67</v>
      </c>
      <c r="F51" t="s">
        <v>67</v>
      </c>
      <c r="G51" t="s">
        <v>67</v>
      </c>
      <c r="H51" t="s">
        <v>67</v>
      </c>
      <c r="I51" t="s">
        <v>67</v>
      </c>
      <c r="J51" t="s">
        <v>67</v>
      </c>
      <c r="K51" t="s">
        <v>67</v>
      </c>
      <c r="L51" t="s">
        <v>67</v>
      </c>
      <c r="M51" t="s">
        <v>67</v>
      </c>
      <c r="N51" t="s">
        <v>67</v>
      </c>
      <c r="O51" t="s">
        <v>67</v>
      </c>
      <c r="P51" t="s">
        <v>67</v>
      </c>
      <c r="Q51" t="s">
        <v>67</v>
      </c>
      <c r="R51" t="s">
        <v>67</v>
      </c>
      <c r="S51" t="s">
        <v>67</v>
      </c>
      <c r="T51" t="s">
        <v>67</v>
      </c>
      <c r="U51" t="s">
        <v>67</v>
      </c>
      <c r="V51" t="s">
        <v>67</v>
      </c>
      <c r="W51" t="s">
        <v>67</v>
      </c>
    </row>
    <row r="52" spans="1:23" x14ac:dyDescent="0.25">
      <c r="A52" s="5" t="s">
        <v>128</v>
      </c>
      <c r="B52" s="5" t="s">
        <v>129</v>
      </c>
      <c r="C52">
        <v>8767</v>
      </c>
      <c r="D52">
        <v>15959</v>
      </c>
      <c r="E52">
        <v>18266</v>
      </c>
      <c r="F52">
        <v>14287</v>
      </c>
      <c r="G52">
        <v>14074</v>
      </c>
      <c r="H52">
        <v>463.04</v>
      </c>
      <c r="I52">
        <v>2646</v>
      </c>
      <c r="J52">
        <v>8364</v>
      </c>
      <c r="K52">
        <v>-109.17</v>
      </c>
      <c r="L52">
        <v>9661</v>
      </c>
      <c r="M52">
        <v>-953.02</v>
      </c>
      <c r="N52">
        <v>5540</v>
      </c>
      <c r="O52">
        <v>16422</v>
      </c>
      <c r="P52">
        <v>8584</v>
      </c>
      <c r="Q52">
        <v>4908</v>
      </c>
      <c r="R52">
        <v>4456</v>
      </c>
      <c r="S52">
        <v>-10380</v>
      </c>
      <c r="T52">
        <v>7615</v>
      </c>
      <c r="U52">
        <v>-7198</v>
      </c>
      <c r="V52">
        <v>9910</v>
      </c>
      <c r="W52">
        <v>9522</v>
      </c>
    </row>
    <row r="53" spans="1:23" x14ac:dyDescent="0.25">
      <c r="A53" s="5" t="s">
        <v>130</v>
      </c>
      <c r="B53" s="5" t="s">
        <v>131</v>
      </c>
      <c r="C53">
        <v>6.4</v>
      </c>
      <c r="D53">
        <v>4.3</v>
      </c>
      <c r="E53">
        <v>6.1</v>
      </c>
      <c r="F53">
        <v>3.2</v>
      </c>
      <c r="G53">
        <v>4</v>
      </c>
      <c r="H53">
        <v>115.3</v>
      </c>
      <c r="I53">
        <v>22.7</v>
      </c>
      <c r="J53">
        <v>6.6</v>
      </c>
      <c r="K53" t="s">
        <v>67</v>
      </c>
      <c r="L53">
        <v>6.6</v>
      </c>
      <c r="M53" t="s">
        <v>67</v>
      </c>
      <c r="N53">
        <v>8.5</v>
      </c>
      <c r="O53">
        <v>5</v>
      </c>
      <c r="P53">
        <v>11.9</v>
      </c>
      <c r="Q53">
        <v>12.6</v>
      </c>
      <c r="R53">
        <v>11.2</v>
      </c>
      <c r="S53" t="s">
        <v>67</v>
      </c>
      <c r="T53">
        <v>4.7</v>
      </c>
      <c r="U53" t="s">
        <v>67</v>
      </c>
      <c r="V53">
        <v>15.2</v>
      </c>
      <c r="W53">
        <v>14.4</v>
      </c>
    </row>
    <row r="54" spans="1:23" x14ac:dyDescent="0.25">
      <c r="A54" s="5" t="s">
        <v>132</v>
      </c>
      <c r="B54" s="5" t="s">
        <v>133</v>
      </c>
      <c r="C54">
        <v>0.22</v>
      </c>
      <c r="D54">
        <v>0.26</v>
      </c>
      <c r="E54">
        <v>0.41</v>
      </c>
      <c r="F54">
        <v>0.18</v>
      </c>
      <c r="G54">
        <v>0.21</v>
      </c>
      <c r="H54">
        <v>0.21</v>
      </c>
      <c r="I54">
        <v>0.24</v>
      </c>
      <c r="J54">
        <v>0.22</v>
      </c>
      <c r="K54">
        <v>0.15</v>
      </c>
      <c r="L54">
        <v>0.27</v>
      </c>
      <c r="M54">
        <v>0.24</v>
      </c>
      <c r="N54">
        <v>0.21</v>
      </c>
      <c r="O54">
        <v>0.37</v>
      </c>
      <c r="P54">
        <v>0.48</v>
      </c>
      <c r="Q54">
        <v>0.32</v>
      </c>
      <c r="R54">
        <v>0.28000000000000003</v>
      </c>
      <c r="S54">
        <v>0.32</v>
      </c>
      <c r="T54">
        <v>0.2</v>
      </c>
      <c r="U54">
        <v>0.34</v>
      </c>
      <c r="V54">
        <v>0.69</v>
      </c>
      <c r="W54" t="s">
        <v>67</v>
      </c>
    </row>
    <row r="55" spans="1:23" x14ac:dyDescent="0.25">
      <c r="A55" s="5" t="s">
        <v>134</v>
      </c>
      <c r="B55" s="5" t="s">
        <v>135</v>
      </c>
      <c r="C55">
        <v>0.77</v>
      </c>
      <c r="D55">
        <v>0.99</v>
      </c>
      <c r="E55">
        <v>1.52</v>
      </c>
      <c r="F55">
        <v>0.81</v>
      </c>
      <c r="G55">
        <v>1.17</v>
      </c>
      <c r="H55">
        <v>1.61</v>
      </c>
      <c r="I55">
        <v>1.17</v>
      </c>
      <c r="J55">
        <v>0.79</v>
      </c>
      <c r="K55">
        <v>0.53</v>
      </c>
      <c r="L55">
        <v>0.91</v>
      </c>
      <c r="M55">
        <v>0.88</v>
      </c>
      <c r="N55">
        <v>0.75</v>
      </c>
      <c r="O55">
        <v>1.22</v>
      </c>
      <c r="P55">
        <v>2.0699999999999998</v>
      </c>
      <c r="Q55">
        <v>1.32</v>
      </c>
      <c r="R55">
        <v>1.22</v>
      </c>
      <c r="S55">
        <v>1.91</v>
      </c>
      <c r="T55">
        <v>0.81</v>
      </c>
      <c r="U55">
        <v>1.62</v>
      </c>
      <c r="V55">
        <v>2.5499999999999998</v>
      </c>
      <c r="W55" t="s">
        <v>67</v>
      </c>
    </row>
    <row r="56" spans="1:23" x14ac:dyDescent="0.25">
      <c r="A56" s="5" t="s">
        <v>136</v>
      </c>
      <c r="B56" s="5" t="s">
        <v>137</v>
      </c>
      <c r="C56">
        <v>1.95</v>
      </c>
      <c r="D56">
        <v>2.2799999999999998</v>
      </c>
      <c r="E56">
        <v>2.88</v>
      </c>
      <c r="F56">
        <v>1.77</v>
      </c>
      <c r="G56">
        <v>1.99</v>
      </c>
      <c r="H56">
        <v>3.24</v>
      </c>
      <c r="I56">
        <v>2.16</v>
      </c>
      <c r="J56">
        <v>2.2999999999999998</v>
      </c>
      <c r="K56">
        <v>1.79</v>
      </c>
      <c r="L56">
        <v>2.4300000000000002</v>
      </c>
      <c r="M56">
        <v>2.7</v>
      </c>
      <c r="N56">
        <v>2.0699999999999998</v>
      </c>
      <c r="O56">
        <v>2.92</v>
      </c>
      <c r="P56">
        <v>4.54</v>
      </c>
      <c r="Q56">
        <v>2.93</v>
      </c>
      <c r="R56">
        <v>2.57</v>
      </c>
      <c r="S56">
        <v>3.2</v>
      </c>
      <c r="T56">
        <v>1.45</v>
      </c>
      <c r="U56">
        <v>3.26</v>
      </c>
      <c r="V56">
        <v>4.8899999999999997</v>
      </c>
      <c r="W56" t="s">
        <v>67</v>
      </c>
    </row>
    <row r="57" spans="1:23" x14ac:dyDescent="0.25">
      <c r="A57" s="5" t="s">
        <v>138</v>
      </c>
      <c r="B57" s="5" t="s">
        <v>139</v>
      </c>
      <c r="C57" t="s">
        <v>67</v>
      </c>
      <c r="D57">
        <v>4.0599999999999996</v>
      </c>
      <c r="E57">
        <v>2.6</v>
      </c>
      <c r="F57">
        <v>4.07</v>
      </c>
      <c r="G57">
        <v>3.43</v>
      </c>
      <c r="H57" t="s">
        <v>67</v>
      </c>
      <c r="I57">
        <v>2.92</v>
      </c>
      <c r="J57" t="s">
        <v>67</v>
      </c>
      <c r="K57">
        <v>2.72</v>
      </c>
      <c r="L57">
        <v>3.67</v>
      </c>
      <c r="M57" t="s">
        <v>67</v>
      </c>
      <c r="N57">
        <v>6.26</v>
      </c>
      <c r="O57">
        <v>6.86</v>
      </c>
      <c r="P57">
        <v>3.36</v>
      </c>
      <c r="Q57">
        <v>4</v>
      </c>
      <c r="R57">
        <v>2.84</v>
      </c>
      <c r="S57" t="s">
        <v>67</v>
      </c>
      <c r="T57">
        <v>6.83</v>
      </c>
      <c r="U57" t="s">
        <v>67</v>
      </c>
      <c r="V57">
        <v>2.19</v>
      </c>
      <c r="W57">
        <v>2.36</v>
      </c>
    </row>
    <row r="58" spans="1:23" x14ac:dyDescent="0.25">
      <c r="A58" s="5" t="s">
        <v>140</v>
      </c>
      <c r="B58" s="5" t="s">
        <v>141</v>
      </c>
      <c r="C58">
        <v>15.5</v>
      </c>
      <c r="D58">
        <v>23.2</v>
      </c>
      <c r="E58">
        <v>16.399999999999999</v>
      </c>
      <c r="F58">
        <v>31.1</v>
      </c>
      <c r="G58">
        <v>25.2</v>
      </c>
      <c r="H58">
        <v>0.9</v>
      </c>
      <c r="I58">
        <v>4.4000000000000004</v>
      </c>
      <c r="J58">
        <v>15.2</v>
      </c>
      <c r="K58">
        <v>-0.3</v>
      </c>
      <c r="L58">
        <v>15.1</v>
      </c>
      <c r="M58">
        <v>-2</v>
      </c>
      <c r="N58">
        <v>11.7</v>
      </c>
      <c r="O58">
        <v>19.8</v>
      </c>
      <c r="P58">
        <v>8.4</v>
      </c>
      <c r="Q58">
        <v>7.9</v>
      </c>
      <c r="R58">
        <v>8.9</v>
      </c>
      <c r="S58">
        <v>-19.5</v>
      </c>
      <c r="T58">
        <v>21.4</v>
      </c>
      <c r="U58">
        <v>-11.2</v>
      </c>
      <c r="V58">
        <v>6.6</v>
      </c>
      <c r="W58">
        <v>7</v>
      </c>
    </row>
    <row r="59" spans="1:23" x14ac:dyDescent="0.25">
      <c r="A59" s="5" t="s">
        <v>142</v>
      </c>
      <c r="B59" s="5" t="s">
        <v>143</v>
      </c>
      <c r="C59">
        <v>11.95</v>
      </c>
      <c r="D59">
        <v>22.86</v>
      </c>
      <c r="E59">
        <v>24.9</v>
      </c>
      <c r="F59">
        <v>25.16</v>
      </c>
      <c r="G59">
        <v>29.44</v>
      </c>
      <c r="H59">
        <v>1.39</v>
      </c>
      <c r="I59">
        <v>5.17</v>
      </c>
      <c r="J59">
        <v>12.02</v>
      </c>
      <c r="K59">
        <v>-0.16</v>
      </c>
      <c r="L59">
        <v>13.72</v>
      </c>
      <c r="M59">
        <v>-1.84</v>
      </c>
      <c r="N59">
        <v>8.74</v>
      </c>
      <c r="O59">
        <v>24.18</v>
      </c>
      <c r="P59">
        <v>17.37</v>
      </c>
      <c r="Q59">
        <v>10.46</v>
      </c>
      <c r="R59">
        <v>10.17</v>
      </c>
      <c r="S59">
        <v>-37.090000000000003</v>
      </c>
      <c r="T59">
        <v>17.38</v>
      </c>
      <c r="U59">
        <v>-18.100000000000001</v>
      </c>
      <c r="V59">
        <v>16.75</v>
      </c>
      <c r="W59">
        <v>17.079999999999998</v>
      </c>
    </row>
    <row r="60" spans="1:23" x14ac:dyDescent="0.25">
      <c r="A60" s="5" t="s">
        <v>144</v>
      </c>
      <c r="B60" s="5" t="s">
        <v>145</v>
      </c>
      <c r="C60">
        <v>3.33</v>
      </c>
      <c r="D60">
        <v>6.03</v>
      </c>
      <c r="E60">
        <v>6.64</v>
      </c>
      <c r="F60">
        <v>5.61</v>
      </c>
      <c r="G60">
        <v>5.3</v>
      </c>
      <c r="H60">
        <v>0.18</v>
      </c>
      <c r="I60">
        <v>1.04</v>
      </c>
      <c r="J60">
        <v>3.29</v>
      </c>
      <c r="K60">
        <v>-0.05</v>
      </c>
      <c r="L60">
        <v>4.1399999999999997</v>
      </c>
      <c r="M60">
        <v>-0.5</v>
      </c>
      <c r="N60">
        <v>2.41</v>
      </c>
      <c r="O60">
        <v>7.38</v>
      </c>
      <c r="P60">
        <v>4.05</v>
      </c>
      <c r="Q60">
        <v>2.5099999999999998</v>
      </c>
      <c r="R60">
        <v>4.76</v>
      </c>
      <c r="S60">
        <v>-6.17</v>
      </c>
      <c r="T60">
        <v>4.22</v>
      </c>
      <c r="U60">
        <v>-3.79</v>
      </c>
      <c r="V60">
        <v>4.53</v>
      </c>
      <c r="W60">
        <v>4.93</v>
      </c>
    </row>
    <row r="61" spans="1:23" x14ac:dyDescent="0.25">
      <c r="A61" s="5" t="s">
        <v>146</v>
      </c>
      <c r="B61" s="5" t="s">
        <v>147</v>
      </c>
      <c r="C61">
        <v>3.77</v>
      </c>
      <c r="D61">
        <v>6.22</v>
      </c>
      <c r="E61">
        <v>7.55</v>
      </c>
      <c r="F61">
        <v>5.93</v>
      </c>
      <c r="G61">
        <v>6.33</v>
      </c>
      <c r="H61">
        <v>1.54</v>
      </c>
      <c r="I61">
        <v>2.82</v>
      </c>
      <c r="J61">
        <v>5.19</v>
      </c>
      <c r="K61">
        <v>1.66</v>
      </c>
      <c r="L61">
        <v>3.86</v>
      </c>
      <c r="M61">
        <v>-0.42</v>
      </c>
      <c r="N61">
        <v>2.67</v>
      </c>
      <c r="O61">
        <v>7.41</v>
      </c>
      <c r="P61">
        <v>4.13</v>
      </c>
      <c r="Q61">
        <v>2.35</v>
      </c>
      <c r="R61">
        <v>2.2400000000000002</v>
      </c>
      <c r="S61">
        <v>-5.88</v>
      </c>
      <c r="T61">
        <v>3.75</v>
      </c>
      <c r="U61">
        <v>-3.48</v>
      </c>
      <c r="V61">
        <v>4.6500000000000004</v>
      </c>
      <c r="W61">
        <v>4.8899999999999997</v>
      </c>
    </row>
    <row r="62" spans="1:23" x14ac:dyDescent="0.25">
      <c r="A62" s="5" t="s">
        <v>148</v>
      </c>
      <c r="B62" s="5" t="s">
        <v>148</v>
      </c>
      <c r="C62">
        <v>2.84</v>
      </c>
      <c r="D62">
        <v>5.66</v>
      </c>
      <c r="E62">
        <v>6.52</v>
      </c>
      <c r="F62">
        <v>5.12</v>
      </c>
      <c r="G62">
        <v>5.23</v>
      </c>
      <c r="H62">
        <v>0.18</v>
      </c>
      <c r="I62">
        <v>1.08</v>
      </c>
      <c r="J62">
        <v>3.48</v>
      </c>
      <c r="K62">
        <v>-0.05</v>
      </c>
      <c r="L62">
        <v>3.86</v>
      </c>
      <c r="M62">
        <v>-0.42</v>
      </c>
      <c r="N62">
        <v>2.67</v>
      </c>
      <c r="O62">
        <v>7.41</v>
      </c>
      <c r="P62">
        <v>4.13</v>
      </c>
      <c r="Q62">
        <v>2.35</v>
      </c>
      <c r="R62">
        <v>2.2400000000000002</v>
      </c>
      <c r="S62">
        <v>-5.88</v>
      </c>
      <c r="T62">
        <v>3.75</v>
      </c>
      <c r="U62">
        <v>-3.48</v>
      </c>
      <c r="V62">
        <v>4.6500000000000004</v>
      </c>
      <c r="W62">
        <v>4.8899999999999997</v>
      </c>
    </row>
    <row r="63" spans="1:23" x14ac:dyDescent="0.25">
      <c r="A63" s="5" t="s">
        <v>149</v>
      </c>
      <c r="B63" s="5" t="s">
        <v>150</v>
      </c>
      <c r="C63">
        <v>26.45</v>
      </c>
      <c r="D63">
        <v>27.88</v>
      </c>
      <c r="E63">
        <v>30.41</v>
      </c>
      <c r="F63">
        <v>29.38</v>
      </c>
      <c r="G63">
        <v>27.53</v>
      </c>
      <c r="H63">
        <v>27.06</v>
      </c>
      <c r="I63">
        <v>33.22</v>
      </c>
      <c r="J63">
        <v>34.340000000000003</v>
      </c>
      <c r="K63">
        <v>33.67</v>
      </c>
      <c r="L63">
        <v>35.32</v>
      </c>
      <c r="M63">
        <v>32.950000000000003</v>
      </c>
      <c r="N63">
        <v>33.17</v>
      </c>
      <c r="O63">
        <v>36.94</v>
      </c>
      <c r="P63">
        <v>33.36</v>
      </c>
      <c r="Q63">
        <v>36.08</v>
      </c>
      <c r="R63">
        <v>36.46</v>
      </c>
      <c r="S63">
        <v>33.28</v>
      </c>
      <c r="T63">
        <v>35.06</v>
      </c>
      <c r="U63">
        <v>25.35</v>
      </c>
      <c r="V63">
        <v>24.75</v>
      </c>
      <c r="W63">
        <v>22.63</v>
      </c>
    </row>
    <row r="64" spans="1:23" x14ac:dyDescent="0.25">
      <c r="A64" s="5" t="s">
        <v>151</v>
      </c>
      <c r="B64" s="5" t="s">
        <v>152</v>
      </c>
      <c r="C64">
        <v>23.79</v>
      </c>
      <c r="D64">
        <v>24.76</v>
      </c>
      <c r="E64">
        <v>26.18</v>
      </c>
      <c r="F64">
        <v>20.350000000000001</v>
      </c>
      <c r="G64">
        <v>17.77</v>
      </c>
      <c r="H64">
        <v>13.02</v>
      </c>
      <c r="I64">
        <v>20.82</v>
      </c>
      <c r="J64">
        <v>28.99</v>
      </c>
      <c r="K64">
        <v>28.31</v>
      </c>
      <c r="L64">
        <v>28.11</v>
      </c>
      <c r="M64">
        <v>23.09</v>
      </c>
      <c r="N64">
        <v>30.6</v>
      </c>
      <c r="O64">
        <v>30.67</v>
      </c>
      <c r="P64">
        <v>23.76</v>
      </c>
      <c r="Q64">
        <v>22.48</v>
      </c>
      <c r="R64">
        <v>21.99</v>
      </c>
      <c r="S64">
        <v>15.86</v>
      </c>
      <c r="T64">
        <v>21.56</v>
      </c>
      <c r="U64">
        <v>19.21</v>
      </c>
      <c r="V64">
        <v>27.77</v>
      </c>
      <c r="W64">
        <v>28.64</v>
      </c>
    </row>
    <row r="65" spans="1:23" x14ac:dyDescent="0.25">
      <c r="A65" s="5" t="s">
        <v>153</v>
      </c>
      <c r="B65" s="5" t="s">
        <v>154</v>
      </c>
      <c r="C65">
        <v>76.209999999999994</v>
      </c>
      <c r="D65">
        <v>75.239999999999995</v>
      </c>
      <c r="E65">
        <v>73.819999999999993</v>
      </c>
      <c r="F65">
        <v>79.650000000000006</v>
      </c>
      <c r="G65">
        <v>82.23</v>
      </c>
      <c r="H65">
        <v>86.98</v>
      </c>
      <c r="I65">
        <v>79.180000000000007</v>
      </c>
      <c r="J65">
        <v>71.010000000000005</v>
      </c>
      <c r="K65">
        <v>71.69</v>
      </c>
      <c r="L65">
        <v>71.89</v>
      </c>
      <c r="M65">
        <v>76.91</v>
      </c>
      <c r="N65">
        <v>69.400000000000006</v>
      </c>
      <c r="O65">
        <v>69.33</v>
      </c>
      <c r="P65">
        <v>76.239999999999995</v>
      </c>
      <c r="Q65">
        <v>77.52</v>
      </c>
      <c r="R65">
        <v>78.010000000000005</v>
      </c>
      <c r="S65">
        <v>84.14</v>
      </c>
      <c r="T65">
        <v>78.44</v>
      </c>
      <c r="U65">
        <v>80.790000000000006</v>
      </c>
      <c r="V65">
        <v>72.23</v>
      </c>
      <c r="W65">
        <v>71.36</v>
      </c>
    </row>
    <row r="66" spans="1:23" x14ac:dyDescent="0.25">
      <c r="A66" s="5" t="s">
        <v>155</v>
      </c>
      <c r="B66" s="5" t="s">
        <v>156</v>
      </c>
      <c r="C66">
        <v>320.41000000000003</v>
      </c>
      <c r="D66">
        <v>303.81</v>
      </c>
      <c r="E66">
        <v>281.95999999999998</v>
      </c>
      <c r="F66">
        <v>391.46</v>
      </c>
      <c r="G66">
        <v>462.79</v>
      </c>
      <c r="H66">
        <v>667.99</v>
      </c>
      <c r="I66">
        <v>380.25</v>
      </c>
      <c r="J66">
        <v>244.97</v>
      </c>
      <c r="K66">
        <v>253.26</v>
      </c>
      <c r="L66">
        <v>255.74</v>
      </c>
      <c r="M66">
        <v>333.08</v>
      </c>
      <c r="N66">
        <v>226.84</v>
      </c>
      <c r="O66">
        <v>226.08</v>
      </c>
      <c r="P66">
        <v>320.95999999999998</v>
      </c>
      <c r="Q66">
        <v>344.88</v>
      </c>
      <c r="R66">
        <v>354.71</v>
      </c>
      <c r="S66">
        <v>530.67999999999995</v>
      </c>
      <c r="T66">
        <v>363.9</v>
      </c>
      <c r="U66">
        <v>420.45</v>
      </c>
      <c r="V66">
        <v>260.04000000000002</v>
      </c>
      <c r="W66">
        <v>249.1</v>
      </c>
    </row>
    <row r="67" spans="1:23" x14ac:dyDescent="0.25">
      <c r="A67" s="5"/>
      <c r="B67" s="5"/>
    </row>
    <row r="68" spans="1:23" x14ac:dyDescent="0.25">
      <c r="A68" s="5" t="s">
        <v>157</v>
      </c>
      <c r="B68" s="5" t="s">
        <v>158</v>
      </c>
      <c r="C68">
        <v>26.45</v>
      </c>
      <c r="D68">
        <v>27.88</v>
      </c>
      <c r="E68">
        <v>30.41</v>
      </c>
      <c r="F68">
        <v>29.38</v>
      </c>
      <c r="G68">
        <v>27.53</v>
      </c>
      <c r="H68">
        <v>27.06</v>
      </c>
      <c r="I68">
        <v>33.22</v>
      </c>
      <c r="J68">
        <v>34.340000000000003</v>
      </c>
      <c r="K68">
        <v>33.67</v>
      </c>
      <c r="L68">
        <v>35.32</v>
      </c>
      <c r="M68">
        <v>32.950000000000003</v>
      </c>
      <c r="N68">
        <v>33.17</v>
      </c>
      <c r="O68">
        <v>36.94</v>
      </c>
      <c r="P68">
        <v>33.36</v>
      </c>
      <c r="Q68">
        <v>36.08</v>
      </c>
      <c r="R68">
        <v>36.46</v>
      </c>
      <c r="S68">
        <v>33.28</v>
      </c>
      <c r="T68">
        <v>35.06</v>
      </c>
      <c r="U68">
        <v>25.35</v>
      </c>
      <c r="V68">
        <v>24.75</v>
      </c>
    </row>
    <row r="69" spans="1:23" x14ac:dyDescent="0.25">
      <c r="A69" s="5" t="s">
        <v>159</v>
      </c>
      <c r="B69" s="5" t="s">
        <v>160</v>
      </c>
      <c r="C69">
        <v>1592.49</v>
      </c>
      <c r="D69">
        <v>2867.56</v>
      </c>
      <c r="E69">
        <v>3131.13</v>
      </c>
      <c r="F69">
        <v>2629.94</v>
      </c>
      <c r="G69">
        <v>2460.5100000000002</v>
      </c>
      <c r="H69">
        <v>84.81</v>
      </c>
      <c r="I69">
        <v>480.58</v>
      </c>
      <c r="J69">
        <v>1510.76</v>
      </c>
      <c r="K69">
        <v>-20.72</v>
      </c>
      <c r="L69">
        <v>1895.42</v>
      </c>
      <c r="M69">
        <v>-230.17</v>
      </c>
      <c r="N69">
        <v>1102.93</v>
      </c>
      <c r="O69">
        <v>3380.31</v>
      </c>
      <c r="P69">
        <v>1852.36</v>
      </c>
      <c r="Q69">
        <v>1148.29</v>
      </c>
      <c r="R69">
        <v>1090.42</v>
      </c>
      <c r="S69">
        <v>-2352.94</v>
      </c>
      <c r="T69">
        <v>1611.87</v>
      </c>
      <c r="U69">
        <v>-1447.65</v>
      </c>
      <c r="V69">
        <v>1729.85</v>
      </c>
    </row>
    <row r="70" spans="1:23" x14ac:dyDescent="0.25">
      <c r="A70" s="5" t="s">
        <v>161</v>
      </c>
      <c r="B70" s="5" t="s">
        <v>162</v>
      </c>
      <c r="C70">
        <v>2217.41</v>
      </c>
      <c r="D70">
        <v>3712.05</v>
      </c>
      <c r="E70">
        <v>4176.16</v>
      </c>
      <c r="F70">
        <v>3243</v>
      </c>
      <c r="G70">
        <v>2253.3000000000002</v>
      </c>
      <c r="H70">
        <v>1182.73</v>
      </c>
      <c r="I70">
        <v>1303.55</v>
      </c>
      <c r="J70">
        <v>2000.61</v>
      </c>
      <c r="K70">
        <v>1231.8699999999999</v>
      </c>
      <c r="L70">
        <v>2078.1</v>
      </c>
      <c r="M70">
        <v>556.92999999999995</v>
      </c>
      <c r="N70">
        <v>2546.4899999999998</v>
      </c>
      <c r="O70">
        <v>3239.38</v>
      </c>
      <c r="P70">
        <v>2486.7399999999998</v>
      </c>
      <c r="Q70">
        <v>1822.56</v>
      </c>
      <c r="R70">
        <v>2709.85</v>
      </c>
      <c r="S70">
        <v>-351.51</v>
      </c>
      <c r="T70">
        <v>3579.94</v>
      </c>
      <c r="U70">
        <v>-721.54</v>
      </c>
      <c r="V70">
        <v>3720.81</v>
      </c>
    </row>
    <row r="71" spans="1:23" x14ac:dyDescent="0.25">
      <c r="A71" s="5" t="s">
        <v>163</v>
      </c>
      <c r="B71" s="5" t="s">
        <v>164</v>
      </c>
      <c r="C71">
        <v>0.18</v>
      </c>
      <c r="D71">
        <v>0.2</v>
      </c>
      <c r="E71">
        <v>0.21</v>
      </c>
      <c r="F71">
        <v>0.19</v>
      </c>
      <c r="G71">
        <v>0.21</v>
      </c>
      <c r="H71">
        <v>0.21</v>
      </c>
      <c r="I71">
        <v>0.22</v>
      </c>
      <c r="J71">
        <v>0.23</v>
      </c>
      <c r="K71">
        <v>0.22</v>
      </c>
      <c r="L71">
        <v>0.2</v>
      </c>
      <c r="M71">
        <v>0.18</v>
      </c>
      <c r="N71">
        <v>0.24</v>
      </c>
      <c r="O71">
        <v>0.22</v>
      </c>
      <c r="P71">
        <v>0.22</v>
      </c>
      <c r="Q71">
        <v>0.2</v>
      </c>
      <c r="R71">
        <v>0.21</v>
      </c>
      <c r="S71">
        <v>0.25</v>
      </c>
      <c r="T71">
        <v>0.23</v>
      </c>
      <c r="U71">
        <v>0.24</v>
      </c>
      <c r="V71">
        <v>0.27</v>
      </c>
    </row>
    <row r="72" spans="1:23" x14ac:dyDescent="0.25">
      <c r="A72" s="5" t="s">
        <v>165</v>
      </c>
      <c r="B72" s="5" t="s">
        <v>166</v>
      </c>
      <c r="C72">
        <v>67.959999999999994</v>
      </c>
      <c r="D72">
        <v>66.23</v>
      </c>
      <c r="E72">
        <v>65.36</v>
      </c>
      <c r="F72">
        <v>66.52</v>
      </c>
      <c r="G72">
        <v>68.739999999999995</v>
      </c>
      <c r="H72">
        <v>68.02</v>
      </c>
      <c r="I72">
        <v>64.58</v>
      </c>
      <c r="J72">
        <v>65.41</v>
      </c>
      <c r="K72">
        <v>66.13</v>
      </c>
      <c r="L72">
        <v>64.31</v>
      </c>
      <c r="M72">
        <v>66.8</v>
      </c>
      <c r="N72">
        <v>66.64</v>
      </c>
      <c r="O72">
        <v>62.88</v>
      </c>
      <c r="P72">
        <v>65.86</v>
      </c>
      <c r="Q72">
        <v>62.94</v>
      </c>
      <c r="R72">
        <v>62.17</v>
      </c>
      <c r="S72">
        <v>65.05</v>
      </c>
      <c r="T72">
        <v>63.24</v>
      </c>
      <c r="U72">
        <v>72.75</v>
      </c>
      <c r="V72">
        <v>74.83</v>
      </c>
    </row>
    <row r="73" spans="1:23" x14ac:dyDescent="0.25">
      <c r="A73" s="5" t="s">
        <v>167</v>
      </c>
      <c r="B73" s="5" t="s">
        <v>168</v>
      </c>
      <c r="C73">
        <v>2.84</v>
      </c>
      <c r="D73">
        <v>5.66</v>
      </c>
      <c r="E73">
        <v>6.52</v>
      </c>
      <c r="F73">
        <v>5.12</v>
      </c>
      <c r="G73">
        <v>5.23</v>
      </c>
      <c r="H73">
        <v>0.18</v>
      </c>
      <c r="I73">
        <v>1.08</v>
      </c>
      <c r="J73">
        <v>3.48</v>
      </c>
      <c r="K73">
        <v>-0.05</v>
      </c>
      <c r="L73">
        <v>3.86</v>
      </c>
      <c r="M73">
        <v>-0.42</v>
      </c>
      <c r="N73">
        <v>2.67</v>
      </c>
      <c r="O73">
        <v>7.41</v>
      </c>
      <c r="P73">
        <v>4.13</v>
      </c>
      <c r="Q73">
        <v>2.35</v>
      </c>
      <c r="R73">
        <v>2.2400000000000002</v>
      </c>
      <c r="S73">
        <v>-5.88</v>
      </c>
      <c r="T73">
        <v>3.75</v>
      </c>
      <c r="U73">
        <v>-3.48</v>
      </c>
      <c r="V73">
        <v>4.6500000000000004</v>
      </c>
    </row>
    <row r="74" spans="1:23" x14ac:dyDescent="0.25">
      <c r="A74" s="5" t="s">
        <v>169</v>
      </c>
      <c r="B74" s="5" t="s">
        <v>170</v>
      </c>
      <c r="C74">
        <v>6.33</v>
      </c>
      <c r="D74">
        <v>12.73</v>
      </c>
      <c r="E74">
        <v>13.34</v>
      </c>
      <c r="F74">
        <v>9.25</v>
      </c>
      <c r="G74">
        <v>7.77</v>
      </c>
      <c r="H74">
        <v>3.93</v>
      </c>
      <c r="I74">
        <v>4.68</v>
      </c>
      <c r="J74">
        <v>7.03</v>
      </c>
      <c r="K74">
        <v>4.22</v>
      </c>
      <c r="L74">
        <v>6.36</v>
      </c>
      <c r="M74">
        <v>1.54</v>
      </c>
      <c r="N74">
        <v>10.01</v>
      </c>
      <c r="O74">
        <v>11.29</v>
      </c>
      <c r="P74">
        <v>8.44</v>
      </c>
      <c r="Q74">
        <v>5.83</v>
      </c>
      <c r="R74" t="s">
        <v>67</v>
      </c>
      <c r="S74" t="s">
        <v>67</v>
      </c>
      <c r="T74" t="s">
        <v>67</v>
      </c>
      <c r="U74" t="s">
        <v>67</v>
      </c>
      <c r="V74" t="s">
        <v>67</v>
      </c>
    </row>
    <row r="75" spans="1:23" x14ac:dyDescent="0.25">
      <c r="A75" s="5" t="s">
        <v>171</v>
      </c>
      <c r="B75" s="5" t="s">
        <v>172</v>
      </c>
      <c r="C75">
        <v>35</v>
      </c>
      <c r="D75">
        <v>37.39</v>
      </c>
      <c r="E75">
        <v>40.049999999999997</v>
      </c>
      <c r="F75">
        <v>30.59</v>
      </c>
      <c r="G75">
        <v>25.85</v>
      </c>
      <c r="H75">
        <v>19.14</v>
      </c>
      <c r="I75">
        <v>32.24</v>
      </c>
      <c r="J75">
        <v>44.31</v>
      </c>
      <c r="K75">
        <v>42.81</v>
      </c>
      <c r="L75">
        <v>43.71</v>
      </c>
      <c r="M75">
        <v>34.57</v>
      </c>
      <c r="N75">
        <v>45.91</v>
      </c>
      <c r="O75">
        <v>48.77</v>
      </c>
      <c r="P75">
        <v>36.07</v>
      </c>
      <c r="Q75">
        <v>35.71</v>
      </c>
      <c r="R75">
        <v>35.369999999999997</v>
      </c>
      <c r="S75">
        <v>24.37</v>
      </c>
      <c r="T75">
        <v>34.08</v>
      </c>
      <c r="U75">
        <v>26.41</v>
      </c>
      <c r="V75">
        <v>37.119999999999997</v>
      </c>
    </row>
    <row r="76" spans="1:23" x14ac:dyDescent="0.25">
      <c r="A76" s="5" t="s">
        <v>173</v>
      </c>
      <c r="B76" s="5" t="s">
        <v>174</v>
      </c>
      <c r="C76">
        <v>70.59</v>
      </c>
      <c r="D76">
        <v>65.7</v>
      </c>
      <c r="E76">
        <v>87.27</v>
      </c>
      <c r="F76">
        <v>92.59</v>
      </c>
      <c r="G76">
        <v>71.849999999999994</v>
      </c>
      <c r="H76">
        <v>75.150000000000006</v>
      </c>
      <c r="I76">
        <v>88.27</v>
      </c>
      <c r="J76">
        <v>100.01</v>
      </c>
      <c r="K76">
        <v>96.64</v>
      </c>
      <c r="L76">
        <v>105.4</v>
      </c>
      <c r="M76">
        <v>99.09</v>
      </c>
      <c r="N76">
        <v>86.52</v>
      </c>
      <c r="O76">
        <v>99.67</v>
      </c>
      <c r="P76">
        <v>97.07</v>
      </c>
      <c r="Q76">
        <v>100.09</v>
      </c>
      <c r="R76" t="s">
        <v>67</v>
      </c>
      <c r="S76" t="s">
        <v>67</v>
      </c>
      <c r="T76" t="s">
        <v>67</v>
      </c>
      <c r="U76" t="s">
        <v>67</v>
      </c>
      <c r="V76" t="s">
        <v>67</v>
      </c>
    </row>
    <row r="77" spans="1:23" x14ac:dyDescent="0.25">
      <c r="A77" s="5" t="s">
        <v>175</v>
      </c>
      <c r="B77" s="5" t="s">
        <v>176</v>
      </c>
      <c r="C77">
        <v>932.47050000000002</v>
      </c>
      <c r="D77">
        <v>1083.4788000000001</v>
      </c>
      <c r="E77">
        <v>1357.2288000000001</v>
      </c>
      <c r="F77">
        <v>829.81140000000005</v>
      </c>
      <c r="G77">
        <v>924.43460000000005</v>
      </c>
      <c r="H77">
        <v>1499.3748000000001</v>
      </c>
      <c r="I77">
        <v>995.93280000000004</v>
      </c>
      <c r="J77">
        <v>1057.77</v>
      </c>
      <c r="K77">
        <v>819.64099999999996</v>
      </c>
      <c r="L77">
        <v>1112.6969999999999</v>
      </c>
      <c r="M77">
        <v>1236.33</v>
      </c>
      <c r="N77">
        <v>947.85299999999984</v>
      </c>
      <c r="O77">
        <v>1337.068</v>
      </c>
      <c r="P77">
        <v>2078.866</v>
      </c>
      <c r="Q77">
        <v>1341.6469999999999</v>
      </c>
      <c r="R77">
        <v>1176.8030000000001</v>
      </c>
      <c r="S77">
        <v>1221.1199999999999</v>
      </c>
      <c r="T77">
        <v>553.32000000000005</v>
      </c>
      <c r="U77">
        <v>1244.0160000000001</v>
      </c>
      <c r="V77">
        <v>1866.0239999999999</v>
      </c>
    </row>
    <row r="78" spans="1:23" x14ac:dyDescent="0.25">
      <c r="A78" s="5" t="s">
        <v>177</v>
      </c>
      <c r="B78" s="5" t="s">
        <v>178</v>
      </c>
      <c r="C78">
        <v>-2.9800000000000182</v>
      </c>
      <c r="D78">
        <v>-3.9499999999999891</v>
      </c>
      <c r="E78">
        <v>-2.4399999999999982</v>
      </c>
      <c r="F78">
        <v>-4.2799999999999727</v>
      </c>
      <c r="G78">
        <v>-1.7700000000000391</v>
      </c>
      <c r="H78">
        <v>-1.6899999999999979</v>
      </c>
      <c r="I78">
        <v>-1.180000000000007</v>
      </c>
      <c r="J78">
        <v>-2</v>
      </c>
      <c r="K78">
        <v>0</v>
      </c>
      <c r="L78">
        <v>0</v>
      </c>
      <c r="M78">
        <v>0</v>
      </c>
      <c r="N78">
        <v>0</v>
      </c>
      <c r="O78">
        <v>0</v>
      </c>
      <c r="P78">
        <v>0</v>
      </c>
      <c r="Q78">
        <v>0</v>
      </c>
      <c r="R78">
        <v>-76.299999999999955</v>
      </c>
      <c r="S78">
        <v>0</v>
      </c>
      <c r="T78">
        <v>0</v>
      </c>
      <c r="U78">
        <v>0</v>
      </c>
      <c r="V78" t="s">
        <v>67</v>
      </c>
    </row>
    <row r="79" spans="1:23" x14ac:dyDescent="0.25">
      <c r="A79" s="5" t="s">
        <v>179</v>
      </c>
      <c r="B79" s="5" t="s">
        <v>180</v>
      </c>
      <c r="C79">
        <v>0.98</v>
      </c>
      <c r="D79">
        <v>-0.09</v>
      </c>
      <c r="E79">
        <v>11.8</v>
      </c>
      <c r="F79">
        <v>-2.14</v>
      </c>
      <c r="G79">
        <v>6.41</v>
      </c>
      <c r="H79">
        <v>-0.43</v>
      </c>
      <c r="I79">
        <v>-0.61</v>
      </c>
      <c r="J79">
        <v>4.43</v>
      </c>
      <c r="K79">
        <v>5.16</v>
      </c>
      <c r="L79">
        <v>22.63</v>
      </c>
      <c r="M79">
        <v>-10.4</v>
      </c>
      <c r="N79">
        <v>10.93</v>
      </c>
      <c r="O79">
        <v>12.94</v>
      </c>
      <c r="P79">
        <v>9.89</v>
      </c>
      <c r="Q79">
        <v>6.48</v>
      </c>
      <c r="R79">
        <v>-11.41</v>
      </c>
      <c r="S79">
        <v>-5.96</v>
      </c>
      <c r="T79">
        <v>1.67</v>
      </c>
      <c r="U79">
        <v>9.82</v>
      </c>
      <c r="V79" t="s">
        <v>67</v>
      </c>
    </row>
    <row r="80" spans="1:23" x14ac:dyDescent="0.25">
      <c r="A80" s="5" t="s">
        <v>181</v>
      </c>
      <c r="B80" s="5" t="s">
        <v>182</v>
      </c>
      <c r="C80">
        <v>4.2300000000000004</v>
      </c>
      <c r="D80">
        <v>3.19</v>
      </c>
      <c r="E80">
        <v>5.36</v>
      </c>
      <c r="F80">
        <v>1.28</v>
      </c>
      <c r="G80">
        <v>1.79</v>
      </c>
      <c r="H80">
        <v>1.1299999999999999</v>
      </c>
      <c r="I80">
        <v>2.99</v>
      </c>
      <c r="J80">
        <v>10.74</v>
      </c>
      <c r="K80">
        <v>5.8</v>
      </c>
      <c r="L80">
        <v>7.72</v>
      </c>
      <c r="M80">
        <v>4.49</v>
      </c>
      <c r="N80">
        <v>11.25</v>
      </c>
      <c r="O80">
        <v>9.77</v>
      </c>
      <c r="P80">
        <v>1.65</v>
      </c>
      <c r="Q80">
        <v>-3.63</v>
      </c>
      <c r="R80">
        <v>-5.23</v>
      </c>
      <c r="S80">
        <v>1.84</v>
      </c>
      <c r="T80" t="s">
        <v>67</v>
      </c>
      <c r="U80" t="s">
        <v>67</v>
      </c>
      <c r="V80" t="s">
        <v>67</v>
      </c>
    </row>
    <row r="81" spans="1:23" x14ac:dyDescent="0.25">
      <c r="A81" s="5" t="s">
        <v>183</v>
      </c>
      <c r="B81" s="5" t="s">
        <v>184</v>
      </c>
      <c r="C81">
        <v>3.39</v>
      </c>
      <c r="D81">
        <v>3.11</v>
      </c>
      <c r="E81">
        <v>3.01</v>
      </c>
      <c r="F81">
        <v>1.53</v>
      </c>
      <c r="G81">
        <v>2.99</v>
      </c>
      <c r="H81">
        <v>6.24</v>
      </c>
      <c r="I81">
        <v>4.24</v>
      </c>
      <c r="J81">
        <v>6.55</v>
      </c>
      <c r="K81">
        <v>8.25</v>
      </c>
      <c r="L81">
        <v>9.1999999999999993</v>
      </c>
      <c r="M81">
        <v>5.97</v>
      </c>
      <c r="N81">
        <v>5.77</v>
      </c>
      <c r="O81">
        <v>2.39</v>
      </c>
      <c r="P81">
        <v>0.13</v>
      </c>
      <c r="Q81">
        <v>0.12</v>
      </c>
      <c r="R81" t="s">
        <v>67</v>
      </c>
      <c r="S81" t="s">
        <v>67</v>
      </c>
      <c r="T81" t="s">
        <v>67</v>
      </c>
      <c r="U81" t="s">
        <v>67</v>
      </c>
      <c r="V81" t="s">
        <v>67</v>
      </c>
    </row>
    <row r="82" spans="1:23" x14ac:dyDescent="0.25">
      <c r="A82" s="5" t="s">
        <v>185</v>
      </c>
      <c r="B82" s="5" t="s">
        <v>186</v>
      </c>
      <c r="C82">
        <v>4.8099999999999996</v>
      </c>
      <c r="D82">
        <v>3.68</v>
      </c>
      <c r="E82">
        <v>4.78</v>
      </c>
      <c r="F82">
        <v>4.8899999999999997</v>
      </c>
      <c r="G82">
        <v>6.1</v>
      </c>
      <c r="H82">
        <v>6.1</v>
      </c>
      <c r="I82">
        <v>5</v>
      </c>
      <c r="J82">
        <v>4.47</v>
      </c>
      <c r="K82">
        <v>4.1900000000000004</v>
      </c>
      <c r="L82">
        <v>4.66</v>
      </c>
      <c r="M82" t="s">
        <v>67</v>
      </c>
      <c r="N82" t="s">
        <v>67</v>
      </c>
      <c r="O82" t="s">
        <v>67</v>
      </c>
      <c r="P82" t="s">
        <v>67</v>
      </c>
      <c r="Q82" t="s">
        <v>67</v>
      </c>
      <c r="R82" t="s">
        <v>67</v>
      </c>
      <c r="S82" t="s">
        <v>67</v>
      </c>
      <c r="T82" t="s">
        <v>67</v>
      </c>
      <c r="U82" t="s">
        <v>67</v>
      </c>
      <c r="V82" t="s">
        <v>67</v>
      </c>
    </row>
    <row r="83" spans="1:23" x14ac:dyDescent="0.25">
      <c r="A83" s="5" t="s">
        <v>187</v>
      </c>
      <c r="B83" s="5" t="s">
        <v>188</v>
      </c>
      <c r="C83">
        <v>-43.92</v>
      </c>
      <c r="D83">
        <v>-8.5</v>
      </c>
      <c r="E83">
        <v>33.11</v>
      </c>
      <c r="F83">
        <v>4.59</v>
      </c>
      <c r="G83">
        <v>2987.27</v>
      </c>
      <c r="H83">
        <v>-82.43</v>
      </c>
      <c r="I83">
        <v>-68.38</v>
      </c>
      <c r="J83">
        <v>-7715.38</v>
      </c>
      <c r="K83">
        <v>-101.15</v>
      </c>
      <c r="L83">
        <v>-1109.82</v>
      </c>
      <c r="M83">
        <v>-118.7</v>
      </c>
      <c r="N83">
        <v>-63.81</v>
      </c>
      <c r="O83">
        <v>106.1</v>
      </c>
      <c r="P83">
        <v>77.260000000000005</v>
      </c>
      <c r="Q83">
        <v>12.13</v>
      </c>
      <c r="R83">
        <v>-141.06</v>
      </c>
      <c r="S83">
        <v>-237.28</v>
      </c>
      <c r="T83">
        <v>-213.2</v>
      </c>
      <c r="U83">
        <v>-191.9</v>
      </c>
      <c r="V83">
        <v>9.3000000000000007</v>
      </c>
    </row>
    <row r="84" spans="1:23" x14ac:dyDescent="0.25">
      <c r="A84" s="5" t="s">
        <v>189</v>
      </c>
      <c r="B84" s="5" t="s">
        <v>190</v>
      </c>
      <c r="C84">
        <v>-6.44</v>
      </c>
      <c r="D84">
        <v>9.73</v>
      </c>
      <c r="E84">
        <v>1008.32</v>
      </c>
      <c r="F84">
        <v>969.81</v>
      </c>
      <c r="G84">
        <v>945.49</v>
      </c>
      <c r="H84">
        <v>-2622.06</v>
      </c>
      <c r="I84">
        <v>-2628.3</v>
      </c>
      <c r="J84">
        <v>-2975.45</v>
      </c>
      <c r="K84">
        <v>-443.22</v>
      </c>
      <c r="L84">
        <v>-430.78</v>
      </c>
      <c r="M84">
        <v>-25.47</v>
      </c>
      <c r="N84">
        <v>39.85</v>
      </c>
      <c r="O84">
        <v>65.16</v>
      </c>
      <c r="P84">
        <v>-17.22</v>
      </c>
      <c r="Q84">
        <v>-122.07</v>
      </c>
      <c r="R84">
        <v>-197.18</v>
      </c>
      <c r="S84">
        <v>-214.13</v>
      </c>
      <c r="T84">
        <v>-131.93</v>
      </c>
      <c r="U84" t="s">
        <v>67</v>
      </c>
      <c r="V84" t="s">
        <v>67</v>
      </c>
    </row>
    <row r="85" spans="1:23" x14ac:dyDescent="0.25">
      <c r="A85" s="5" t="s">
        <v>191</v>
      </c>
      <c r="B85" s="5" t="s">
        <v>192</v>
      </c>
      <c r="C85">
        <v>594.51</v>
      </c>
      <c r="D85">
        <v>586.80999999999995</v>
      </c>
      <c r="E85">
        <v>574.83000000000004</v>
      </c>
      <c r="F85">
        <v>-974.87</v>
      </c>
      <c r="G85">
        <v>-996.01</v>
      </c>
      <c r="H85">
        <v>-1815.43</v>
      </c>
      <c r="I85">
        <v>-1822.69</v>
      </c>
      <c r="J85">
        <v>-1821.77</v>
      </c>
      <c r="K85">
        <v>-257.48</v>
      </c>
      <c r="L85">
        <v>-221.79</v>
      </c>
      <c r="M85">
        <v>2.6</v>
      </c>
      <c r="N85">
        <v>-1.88</v>
      </c>
      <c r="O85">
        <v>-36.57</v>
      </c>
      <c r="P85">
        <v>-100.43</v>
      </c>
      <c r="Q85">
        <v>-154.26</v>
      </c>
      <c r="R85">
        <v>-154.83000000000001</v>
      </c>
      <c r="S85" t="s">
        <v>67</v>
      </c>
      <c r="T85" t="s">
        <v>67</v>
      </c>
      <c r="U85" t="s">
        <v>67</v>
      </c>
      <c r="V85" t="s">
        <v>67</v>
      </c>
    </row>
    <row r="86" spans="1:23" x14ac:dyDescent="0.25">
      <c r="A86" s="5" t="s">
        <v>193</v>
      </c>
      <c r="B86" s="5" t="s">
        <v>194</v>
      </c>
      <c r="C86">
        <v>-610.46</v>
      </c>
      <c r="D86">
        <v>-617.94000000000005</v>
      </c>
      <c r="E86">
        <v>-623.47</v>
      </c>
      <c r="F86">
        <v>-616.16999999999996</v>
      </c>
      <c r="G86">
        <v>-608.9</v>
      </c>
      <c r="H86">
        <v>-906.42</v>
      </c>
      <c r="I86">
        <v>-912.28</v>
      </c>
      <c r="J86">
        <v>-929.17</v>
      </c>
      <c r="K86">
        <v>-178.95</v>
      </c>
      <c r="L86">
        <v>-188.03</v>
      </c>
      <c r="M86">
        <v>-76.12</v>
      </c>
      <c r="N86" t="s">
        <v>67</v>
      </c>
      <c r="O86" t="s">
        <v>67</v>
      </c>
      <c r="P86" t="s">
        <v>67</v>
      </c>
      <c r="Q86" t="s">
        <v>67</v>
      </c>
      <c r="R86" t="s">
        <v>67</v>
      </c>
      <c r="S86" t="s">
        <v>67</v>
      </c>
      <c r="T86" t="s">
        <v>67</v>
      </c>
      <c r="U86" t="s">
        <v>67</v>
      </c>
      <c r="V86" t="s">
        <v>67</v>
      </c>
    </row>
    <row r="87" spans="1:23" x14ac:dyDescent="0.25">
      <c r="A87" s="5" t="s">
        <v>195</v>
      </c>
      <c r="B87" s="5" t="s">
        <v>196</v>
      </c>
      <c r="C87">
        <v>0.01</v>
      </c>
      <c r="D87">
        <v>0.01</v>
      </c>
      <c r="E87">
        <v>0.01</v>
      </c>
      <c r="F87">
        <v>0</v>
      </c>
      <c r="G87">
        <v>0</v>
      </c>
      <c r="H87">
        <v>-0.06</v>
      </c>
      <c r="I87">
        <v>-0.01</v>
      </c>
      <c r="J87">
        <v>0</v>
      </c>
      <c r="K87" t="s">
        <v>67</v>
      </c>
      <c r="L87">
        <v>-0.03</v>
      </c>
      <c r="M87" t="s">
        <v>67</v>
      </c>
      <c r="N87">
        <v>-4.5199999999999996</v>
      </c>
      <c r="O87">
        <v>-0.14000000000000001</v>
      </c>
      <c r="P87">
        <v>-0.12</v>
      </c>
      <c r="Q87">
        <v>-0.08</v>
      </c>
      <c r="R87">
        <v>-7.0000000000000007E-2</v>
      </c>
      <c r="S87" t="s">
        <v>67</v>
      </c>
      <c r="T87" t="s">
        <v>67</v>
      </c>
      <c r="U87" t="s">
        <v>67</v>
      </c>
      <c r="V87" t="s">
        <v>67</v>
      </c>
    </row>
    <row r="88" spans="1:23" x14ac:dyDescent="0.25">
      <c r="A88" s="5" t="s">
        <v>197</v>
      </c>
      <c r="B88" s="5" t="s">
        <v>198</v>
      </c>
      <c r="C88">
        <v>-39.68</v>
      </c>
      <c r="D88">
        <v>-11.2</v>
      </c>
      <c r="E88">
        <v>43.97</v>
      </c>
      <c r="F88">
        <v>40.840000000000003</v>
      </c>
      <c r="G88">
        <v>102.74</v>
      </c>
      <c r="H88">
        <v>-9.66</v>
      </c>
      <c r="I88">
        <v>-35.24</v>
      </c>
      <c r="J88">
        <v>69.599999999999994</v>
      </c>
      <c r="K88">
        <v>-37.659999999999997</v>
      </c>
      <c r="L88">
        <v>357.56</v>
      </c>
      <c r="M88">
        <v>-80.400000000000006</v>
      </c>
      <c r="N88">
        <v>-12.8</v>
      </c>
      <c r="O88">
        <v>47.12</v>
      </c>
      <c r="P88">
        <v>49.93</v>
      </c>
      <c r="Q88">
        <v>-28.39</v>
      </c>
      <c r="R88">
        <v>-782.99</v>
      </c>
      <c r="S88">
        <v>-109.23</v>
      </c>
      <c r="T88">
        <v>-604.44000000000005</v>
      </c>
      <c r="U88">
        <v>-121.3</v>
      </c>
      <c r="V88">
        <v>46.44</v>
      </c>
    </row>
    <row r="89" spans="1:23" x14ac:dyDescent="0.25">
      <c r="A89" s="5" t="s">
        <v>199</v>
      </c>
      <c r="B89" s="5" t="s">
        <v>200</v>
      </c>
      <c r="C89">
        <v>-2.2999999999999998</v>
      </c>
      <c r="D89">
        <v>24.54</v>
      </c>
      <c r="E89">
        <v>62.52</v>
      </c>
      <c r="F89">
        <v>44.64</v>
      </c>
      <c r="G89">
        <v>19.28</v>
      </c>
      <c r="H89">
        <v>8.23</v>
      </c>
      <c r="I89">
        <v>-1.1000000000000001</v>
      </c>
      <c r="J89">
        <v>129.83000000000001</v>
      </c>
      <c r="K89">
        <v>79.83</v>
      </c>
      <c r="L89">
        <v>88.12</v>
      </c>
      <c r="M89">
        <v>-15.36</v>
      </c>
      <c r="N89">
        <v>28.08</v>
      </c>
      <c r="O89">
        <v>22.89</v>
      </c>
      <c r="P89">
        <v>-253.82</v>
      </c>
      <c r="Q89">
        <v>-306.87</v>
      </c>
      <c r="R89">
        <v>-498.89</v>
      </c>
      <c r="S89">
        <v>-278.32</v>
      </c>
      <c r="T89">
        <v>-226.43</v>
      </c>
      <c r="U89" t="s">
        <v>67</v>
      </c>
      <c r="V89" t="s">
        <v>67</v>
      </c>
    </row>
    <row r="90" spans="1:23" x14ac:dyDescent="0.25">
      <c r="A90" s="5" t="s">
        <v>201</v>
      </c>
      <c r="B90" s="5" t="s">
        <v>202</v>
      </c>
      <c r="C90">
        <v>27.33</v>
      </c>
      <c r="D90">
        <v>33.340000000000003</v>
      </c>
      <c r="E90">
        <v>28.53</v>
      </c>
      <c r="F90">
        <v>33.659999999999997</v>
      </c>
      <c r="G90">
        <v>17.96</v>
      </c>
      <c r="H90">
        <v>68.92</v>
      </c>
      <c r="I90">
        <v>54.77</v>
      </c>
      <c r="J90">
        <v>59.26</v>
      </c>
      <c r="K90">
        <v>54.76</v>
      </c>
      <c r="L90">
        <v>72.28</v>
      </c>
      <c r="M90">
        <v>-4.91</v>
      </c>
      <c r="N90">
        <v>-145.43</v>
      </c>
      <c r="O90">
        <v>-164.71</v>
      </c>
      <c r="P90">
        <v>-295.02</v>
      </c>
      <c r="Q90">
        <v>-329.27</v>
      </c>
      <c r="R90">
        <v>-314.3</v>
      </c>
      <c r="S90" t="s">
        <v>67</v>
      </c>
      <c r="T90" t="s">
        <v>67</v>
      </c>
      <c r="U90" t="s">
        <v>67</v>
      </c>
      <c r="V90" t="s">
        <v>67</v>
      </c>
    </row>
    <row r="91" spans="1:23" x14ac:dyDescent="0.25">
      <c r="A91" s="5" t="s">
        <v>203</v>
      </c>
      <c r="B91" s="5" t="s">
        <v>204</v>
      </c>
      <c r="C91">
        <v>48.13</v>
      </c>
      <c r="D91">
        <v>44.06</v>
      </c>
      <c r="E91">
        <v>43.89</v>
      </c>
      <c r="F91">
        <v>44.21</v>
      </c>
      <c r="G91">
        <v>45.12</v>
      </c>
      <c r="H91">
        <v>32.01</v>
      </c>
      <c r="I91">
        <v>-45.33</v>
      </c>
      <c r="J91">
        <v>-52.73</v>
      </c>
      <c r="K91">
        <v>-120.13</v>
      </c>
      <c r="L91">
        <v>-128.49</v>
      </c>
      <c r="M91">
        <v>-159.61000000000001</v>
      </c>
      <c r="N91" t="s">
        <v>67</v>
      </c>
      <c r="O91" t="s">
        <v>67</v>
      </c>
      <c r="P91" t="s">
        <v>67</v>
      </c>
      <c r="Q91" t="s">
        <v>67</v>
      </c>
      <c r="R91" t="s">
        <v>67</v>
      </c>
      <c r="S91" t="s">
        <v>67</v>
      </c>
      <c r="T91" t="s">
        <v>67</v>
      </c>
      <c r="U91" t="s">
        <v>67</v>
      </c>
      <c r="V91" t="s">
        <v>67</v>
      </c>
    </row>
    <row r="92" spans="1:23" x14ac:dyDescent="0.25">
      <c r="A92" s="5" t="s">
        <v>205</v>
      </c>
      <c r="B92" s="5" t="s">
        <v>206</v>
      </c>
      <c r="C92">
        <v>-14.47</v>
      </c>
      <c r="D92">
        <v>-20.83</v>
      </c>
      <c r="E92">
        <v>62.71</v>
      </c>
      <c r="F92">
        <v>-11.06</v>
      </c>
      <c r="G92">
        <v>-38.58</v>
      </c>
      <c r="H92">
        <v>50</v>
      </c>
      <c r="I92">
        <v>-6.09</v>
      </c>
      <c r="J92">
        <v>28.49</v>
      </c>
      <c r="K92">
        <v>-26.34</v>
      </c>
      <c r="L92">
        <v>-10</v>
      </c>
      <c r="M92">
        <v>30.43</v>
      </c>
      <c r="N92">
        <v>-29.11</v>
      </c>
      <c r="O92">
        <v>-35.68</v>
      </c>
      <c r="P92">
        <v>54.95</v>
      </c>
      <c r="Q92">
        <v>14.01</v>
      </c>
      <c r="R92">
        <v>-19.690000000000001</v>
      </c>
      <c r="S92">
        <v>120.69</v>
      </c>
      <c r="T92">
        <v>-55.52</v>
      </c>
      <c r="U92">
        <v>-33.33</v>
      </c>
      <c r="V92" t="s">
        <v>67</v>
      </c>
    </row>
    <row r="93" spans="1:23" x14ac:dyDescent="0.25">
      <c r="A93" s="5" t="s">
        <v>207</v>
      </c>
      <c r="B93" s="5" t="s">
        <v>208</v>
      </c>
      <c r="C93">
        <v>9.14</v>
      </c>
      <c r="D93">
        <v>10.27</v>
      </c>
      <c r="E93">
        <v>4.3600000000000003</v>
      </c>
      <c r="F93">
        <v>0.12</v>
      </c>
      <c r="G93">
        <v>1.78</v>
      </c>
      <c r="H93">
        <v>24.13</v>
      </c>
      <c r="I93">
        <v>-1.31</v>
      </c>
      <c r="J93">
        <v>-2.62</v>
      </c>
      <c r="K93">
        <v>-1.97</v>
      </c>
      <c r="L93">
        <v>-2.89</v>
      </c>
      <c r="M93">
        <v>-11.45</v>
      </c>
      <c r="N93">
        <v>-3.28</v>
      </c>
      <c r="O93">
        <v>11.09</v>
      </c>
      <c r="P93">
        <v>16.420000000000002</v>
      </c>
      <c r="Q93">
        <v>38.340000000000003</v>
      </c>
      <c r="R93">
        <v>15.16</v>
      </c>
      <c r="S93">
        <v>10.61</v>
      </c>
      <c r="T93" t="s">
        <v>67</v>
      </c>
      <c r="U93" t="s">
        <v>67</v>
      </c>
      <c r="V93" t="s">
        <v>67</v>
      </c>
    </row>
    <row r="94" spans="1:23" x14ac:dyDescent="0.25">
      <c r="A94" s="5" t="s">
        <v>209</v>
      </c>
      <c r="B94" s="5" t="s">
        <v>210</v>
      </c>
      <c r="C94">
        <v>-4.45</v>
      </c>
      <c r="D94">
        <v>8.4499999999999993</v>
      </c>
      <c r="E94">
        <v>11.4</v>
      </c>
      <c r="F94">
        <v>4.55</v>
      </c>
      <c r="G94">
        <v>1.5</v>
      </c>
      <c r="H94">
        <v>7.21</v>
      </c>
      <c r="I94">
        <v>3.3</v>
      </c>
      <c r="J94">
        <v>-1.31</v>
      </c>
      <c r="K94">
        <v>-14.14</v>
      </c>
      <c r="L94">
        <v>2.12</v>
      </c>
      <c r="M94">
        <v>6.92</v>
      </c>
      <c r="N94">
        <v>-3.1</v>
      </c>
      <c r="O94">
        <v>26.86</v>
      </c>
      <c r="P94">
        <v>22.89</v>
      </c>
      <c r="Q94">
        <v>5.23</v>
      </c>
      <c r="R94" t="s">
        <v>67</v>
      </c>
      <c r="S94" t="s">
        <v>67</v>
      </c>
      <c r="T94" t="s">
        <v>67</v>
      </c>
      <c r="U94" t="s">
        <v>67</v>
      </c>
      <c r="V94" t="s">
        <v>67</v>
      </c>
    </row>
    <row r="95" spans="1:23" x14ac:dyDescent="0.25">
      <c r="A95" s="5" t="s">
        <v>211</v>
      </c>
      <c r="B95" s="5" t="s">
        <v>212</v>
      </c>
      <c r="C95">
        <v>1.38</v>
      </c>
      <c r="D95">
        <v>5.87</v>
      </c>
      <c r="E95">
        <v>5.04</v>
      </c>
      <c r="F95">
        <v>-4.79</v>
      </c>
      <c r="G95">
        <v>1.81</v>
      </c>
      <c r="H95">
        <v>7.07</v>
      </c>
      <c r="I95">
        <v>0.1</v>
      </c>
      <c r="J95">
        <v>12.78</v>
      </c>
      <c r="K95">
        <v>4.37</v>
      </c>
      <c r="L95">
        <v>3.67</v>
      </c>
      <c r="M95" t="s">
        <v>67</v>
      </c>
      <c r="N95" t="s">
        <v>67</v>
      </c>
      <c r="O95" t="s">
        <v>67</v>
      </c>
      <c r="P95" t="s">
        <v>67</v>
      </c>
      <c r="Q95" t="s">
        <v>67</v>
      </c>
      <c r="R95" t="s">
        <v>67</v>
      </c>
      <c r="S95" t="s">
        <v>67</v>
      </c>
      <c r="T95" t="s">
        <v>67</v>
      </c>
      <c r="U95" t="s">
        <v>67</v>
      </c>
      <c r="V95" t="s">
        <v>67</v>
      </c>
    </row>
    <row r="96" spans="1:23" x14ac:dyDescent="0.25">
      <c r="A96" s="5" t="s">
        <v>213</v>
      </c>
      <c r="B96" s="5" t="s">
        <v>214</v>
      </c>
      <c r="C96">
        <v>-4701</v>
      </c>
      <c r="D96">
        <v>-5561</v>
      </c>
      <c r="E96">
        <v>-1609</v>
      </c>
      <c r="F96">
        <v>-816</v>
      </c>
      <c r="G96">
        <v>-3501</v>
      </c>
      <c r="H96">
        <v>-2727</v>
      </c>
      <c r="I96">
        <v>-1284</v>
      </c>
      <c r="J96">
        <v>1</v>
      </c>
      <c r="K96">
        <v>-329</v>
      </c>
      <c r="L96">
        <v>531</v>
      </c>
      <c r="M96">
        <v>-80</v>
      </c>
      <c r="N96">
        <v>-1158</v>
      </c>
      <c r="O96">
        <v>-27</v>
      </c>
      <c r="P96">
        <v>-196</v>
      </c>
      <c r="Q96">
        <v>6</v>
      </c>
      <c r="R96">
        <v>6588</v>
      </c>
      <c r="S96">
        <v>5569</v>
      </c>
      <c r="T96">
        <v>6710</v>
      </c>
      <c r="U96">
        <v>4615</v>
      </c>
      <c r="V96">
        <v>3666</v>
      </c>
      <c r="W96">
        <v>2916</v>
      </c>
    </row>
  </sheetData>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W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10" customWidth="1"/>
    <col min="13" max="13" width="20" customWidth="1"/>
    <col min="14" max="14" width="19" customWidth="1"/>
    <col min="15" max="15" width="21" customWidth="1"/>
    <col min="16" max="16" width="22" customWidth="1"/>
    <col min="17" max="17" width="21" customWidth="1"/>
    <col min="18" max="19" width="20" customWidth="1"/>
    <col min="20" max="23" width="10" customWidth="1"/>
  </cols>
  <sheetData>
    <row r="1" spans="1:23" ht="18.75" customHeight="1" x14ac:dyDescent="0.3">
      <c r="A1" s="1" t="s">
        <v>2664</v>
      </c>
      <c r="B1" s="2" t="s">
        <v>2665</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2666</v>
      </c>
      <c r="C4" s="5" t="s">
        <v>9</v>
      </c>
      <c r="D4" s="5"/>
      <c r="E4" t="s">
        <v>2667</v>
      </c>
      <c r="G4" t="s">
        <v>1073</v>
      </c>
      <c r="H4" t="s">
        <v>507</v>
      </c>
      <c r="J4" t="s">
        <v>2668</v>
      </c>
      <c r="L4" t="s">
        <v>860</v>
      </c>
    </row>
    <row r="5" spans="1:23" x14ac:dyDescent="0.25">
      <c r="A5" s="5" t="s">
        <v>15</v>
      </c>
      <c r="B5" t="s">
        <v>2669</v>
      </c>
      <c r="C5" s="5" t="s">
        <v>17</v>
      </c>
      <c r="D5" s="5"/>
      <c r="E5" t="s">
        <v>2670</v>
      </c>
      <c r="G5" t="s">
        <v>273</v>
      </c>
      <c r="H5" t="s">
        <v>20</v>
      </c>
      <c r="J5" t="s">
        <v>225</v>
      </c>
      <c r="L5" t="s">
        <v>860</v>
      </c>
    </row>
    <row r="6" spans="1:23" x14ac:dyDescent="0.25">
      <c r="A6" s="5" t="s">
        <v>23</v>
      </c>
      <c r="B6" t="s">
        <v>2671</v>
      </c>
      <c r="C6" s="5" t="s">
        <v>25</v>
      </c>
      <c r="D6" s="5"/>
      <c r="E6" t="s">
        <v>2672</v>
      </c>
      <c r="G6" t="s">
        <v>767</v>
      </c>
      <c r="H6" t="s">
        <v>28</v>
      </c>
      <c r="J6" t="s">
        <v>2673</v>
      </c>
      <c r="L6" t="s">
        <v>289</v>
      </c>
    </row>
    <row r="7" spans="1:23" x14ac:dyDescent="0.25">
      <c r="A7" s="5" t="s">
        <v>29</v>
      </c>
      <c r="B7" t="s">
        <v>2674</v>
      </c>
      <c r="C7" s="5" t="s">
        <v>31</v>
      </c>
      <c r="D7" s="5"/>
      <c r="E7" t="s">
        <v>2675</v>
      </c>
      <c r="G7" t="s">
        <v>279</v>
      </c>
      <c r="H7" t="s">
        <v>34</v>
      </c>
      <c r="J7" t="s">
        <v>2676</v>
      </c>
      <c r="L7" t="s">
        <v>289</v>
      </c>
    </row>
    <row r="8" spans="1:23" x14ac:dyDescent="0.25">
      <c r="A8" s="5" t="s">
        <v>35</v>
      </c>
      <c r="B8" t="s">
        <v>36</v>
      </c>
      <c r="C8" s="5" t="s">
        <v>37</v>
      </c>
      <c r="D8" s="5"/>
      <c r="E8" t="s">
        <v>2677</v>
      </c>
      <c r="G8" t="s">
        <v>239</v>
      </c>
      <c r="H8" t="s">
        <v>40</v>
      </c>
      <c r="J8" t="s">
        <v>1449</v>
      </c>
      <c r="L8" t="s">
        <v>289</v>
      </c>
    </row>
    <row r="9" spans="1:23" x14ac:dyDescent="0.25">
      <c r="A9" s="5" t="s">
        <v>41</v>
      </c>
      <c r="B9" t="s">
        <v>42</v>
      </c>
      <c r="C9" s="5" t="s">
        <v>43</v>
      </c>
      <c r="D9" s="5"/>
      <c r="E9" t="s">
        <v>2678</v>
      </c>
      <c r="J9" t="s">
        <v>2679</v>
      </c>
      <c r="L9" t="s">
        <v>289</v>
      </c>
    </row>
    <row r="10" spans="1:23" x14ac:dyDescent="0.25">
      <c r="A10" s="5" t="s">
        <v>45</v>
      </c>
      <c r="B10" t="s">
        <v>1252</v>
      </c>
      <c r="C10" s="5" t="s">
        <v>47</v>
      </c>
      <c r="D10" s="5"/>
      <c r="E10" t="s">
        <v>2680</v>
      </c>
      <c r="J10" t="s">
        <v>2681</v>
      </c>
      <c r="L10" t="s">
        <v>289</v>
      </c>
    </row>
    <row r="11" spans="1:23" x14ac:dyDescent="0.25">
      <c r="A11" s="5" t="s">
        <v>49</v>
      </c>
      <c r="B11" t="s">
        <v>613</v>
      </c>
      <c r="J11" t="s">
        <v>2682</v>
      </c>
      <c r="L11" t="s">
        <v>509</v>
      </c>
    </row>
    <row r="12" spans="1:23" x14ac:dyDescent="0.25">
      <c r="A12" s="5" t="s">
        <v>51</v>
      </c>
      <c r="B12" t="s">
        <v>357</v>
      </c>
      <c r="J12" t="s">
        <v>1137</v>
      </c>
      <c r="L12" t="s">
        <v>441</v>
      </c>
    </row>
    <row r="13" spans="1:23" x14ac:dyDescent="0.25">
      <c r="A13" s="5" t="s">
        <v>53</v>
      </c>
      <c r="B13" t="s">
        <v>2683</v>
      </c>
    </row>
    <row r="14" spans="1:23" x14ac:dyDescent="0.25">
      <c r="A14" s="5" t="s">
        <v>55</v>
      </c>
      <c r="B14" t="s">
        <v>2684</v>
      </c>
    </row>
    <row r="15" spans="1:23" x14ac:dyDescent="0.25">
      <c r="A15" s="5" t="s">
        <v>57</v>
      </c>
      <c r="B15" t="s">
        <v>2685</v>
      </c>
    </row>
    <row r="16" spans="1:23" x14ac:dyDescent="0.25">
      <c r="A16" s="5" t="s">
        <v>59</v>
      </c>
      <c r="B16" t="s">
        <v>2686</v>
      </c>
    </row>
    <row r="17" spans="1:23" x14ac:dyDescent="0.25">
      <c r="A17" s="5" t="s">
        <v>61</v>
      </c>
      <c r="B17" t="s">
        <v>2687</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16152</v>
      </c>
      <c r="D20">
        <v>14836</v>
      </c>
      <c r="E20">
        <v>15327</v>
      </c>
      <c r="F20">
        <v>15024</v>
      </c>
      <c r="G20">
        <v>12845</v>
      </c>
      <c r="H20">
        <v>11292</v>
      </c>
      <c r="I20">
        <v>10700</v>
      </c>
      <c r="J20">
        <v>10741</v>
      </c>
      <c r="K20">
        <v>9906</v>
      </c>
      <c r="L20">
        <v>8929</v>
      </c>
      <c r="M20">
        <v>7378</v>
      </c>
      <c r="N20">
        <v>7202</v>
      </c>
      <c r="O20">
        <v>6775</v>
      </c>
      <c r="P20">
        <v>6259</v>
      </c>
      <c r="Q20">
        <v>5870</v>
      </c>
      <c r="R20">
        <v>5340</v>
      </c>
      <c r="S20">
        <v>7202</v>
      </c>
      <c r="T20">
        <v>7473</v>
      </c>
      <c r="U20">
        <v>7528</v>
      </c>
      <c r="V20">
        <v>6740</v>
      </c>
      <c r="W20">
        <v>5347</v>
      </c>
    </row>
    <row r="21" spans="1:23" x14ac:dyDescent="0.25">
      <c r="A21" s="5" t="s">
        <v>299</v>
      </c>
      <c r="B21" s="5" t="s">
        <v>300</v>
      </c>
      <c r="C21">
        <v>10145</v>
      </c>
      <c r="D21">
        <v>9454</v>
      </c>
      <c r="E21">
        <v>10007</v>
      </c>
      <c r="F21">
        <v>9823</v>
      </c>
      <c r="G21">
        <v>8768</v>
      </c>
      <c r="H21">
        <v>7765</v>
      </c>
      <c r="I21">
        <v>7708</v>
      </c>
      <c r="J21">
        <v>7583</v>
      </c>
      <c r="K21">
        <v>7118</v>
      </c>
      <c r="L21">
        <v>6544</v>
      </c>
      <c r="M21">
        <v>5348</v>
      </c>
      <c r="N21">
        <v>5296</v>
      </c>
      <c r="O21">
        <v>4995</v>
      </c>
      <c r="P21">
        <v>3845</v>
      </c>
      <c r="Q21">
        <v>3501</v>
      </c>
      <c r="R21">
        <v>3090</v>
      </c>
      <c r="S21">
        <v>3630</v>
      </c>
      <c r="T21">
        <v>3679</v>
      </c>
      <c r="U21">
        <v>3846</v>
      </c>
      <c r="V21">
        <v>3408</v>
      </c>
      <c r="W21">
        <v>2912</v>
      </c>
    </row>
    <row r="22" spans="1:23" x14ac:dyDescent="0.25">
      <c r="A22" s="5" t="s">
        <v>68</v>
      </c>
      <c r="B22" s="5" t="s">
        <v>69</v>
      </c>
      <c r="C22">
        <v>2120</v>
      </c>
      <c r="D22">
        <v>1727</v>
      </c>
      <c r="E22">
        <v>2525</v>
      </c>
      <c r="F22">
        <v>2481</v>
      </c>
      <c r="G22">
        <v>1843</v>
      </c>
      <c r="H22">
        <v>1762</v>
      </c>
      <c r="I22">
        <v>1611</v>
      </c>
      <c r="J22">
        <v>963.6</v>
      </c>
      <c r="K22">
        <v>1137</v>
      </c>
      <c r="L22">
        <v>1113</v>
      </c>
      <c r="M22">
        <v>620.9</v>
      </c>
      <c r="N22">
        <v>731.4</v>
      </c>
      <c r="O22">
        <v>200.4</v>
      </c>
      <c r="P22">
        <v>1325</v>
      </c>
      <c r="Q22">
        <v>955.6</v>
      </c>
      <c r="R22">
        <v>1044</v>
      </c>
      <c r="S22">
        <v>735.5</v>
      </c>
      <c r="T22">
        <v>616</v>
      </c>
      <c r="U22">
        <v>876.6</v>
      </c>
      <c r="V22">
        <v>746.1</v>
      </c>
      <c r="W22">
        <v>645.4</v>
      </c>
    </row>
    <row r="23" spans="1:23" x14ac:dyDescent="0.25">
      <c r="A23" s="5" t="s">
        <v>70</v>
      </c>
      <c r="B23" s="5" t="s">
        <v>71</v>
      </c>
      <c r="C23">
        <v>-385</v>
      </c>
      <c r="D23">
        <v>-266</v>
      </c>
      <c r="E23">
        <v>-301</v>
      </c>
      <c r="F23">
        <v>-327</v>
      </c>
      <c r="G23">
        <v>-356.7</v>
      </c>
      <c r="H23">
        <v>-205</v>
      </c>
      <c r="I23">
        <v>-222.2</v>
      </c>
      <c r="J23">
        <v>-254.6</v>
      </c>
      <c r="K23">
        <v>-285.8</v>
      </c>
      <c r="L23">
        <v>-251.6</v>
      </c>
      <c r="M23">
        <v>-134.5</v>
      </c>
      <c r="N23">
        <v>-156.5</v>
      </c>
      <c r="O23">
        <v>-311.3</v>
      </c>
      <c r="P23">
        <v>-51.3</v>
      </c>
      <c r="Q23">
        <v>-62.2</v>
      </c>
      <c r="R23">
        <v>-82.7</v>
      </c>
      <c r="S23">
        <v>-312.89999999999998</v>
      </c>
      <c r="T23">
        <v>-204.4</v>
      </c>
      <c r="U23">
        <v>201.6</v>
      </c>
      <c r="V23">
        <v>-222.4</v>
      </c>
      <c r="W23">
        <v>-220.6</v>
      </c>
    </row>
    <row r="24" spans="1:23" x14ac:dyDescent="0.25">
      <c r="A24" s="5" t="s">
        <v>72</v>
      </c>
      <c r="B24" s="5" t="s">
        <v>73</v>
      </c>
      <c r="C24">
        <v>1735</v>
      </c>
      <c r="D24">
        <v>1461</v>
      </c>
      <c r="E24">
        <v>2224</v>
      </c>
      <c r="F24">
        <v>2154</v>
      </c>
      <c r="G24">
        <v>1487</v>
      </c>
      <c r="H24">
        <v>1557</v>
      </c>
      <c r="I24">
        <v>1389</v>
      </c>
      <c r="J24">
        <v>709</v>
      </c>
      <c r="K24">
        <v>851.1</v>
      </c>
      <c r="L24">
        <v>861.1</v>
      </c>
      <c r="M24">
        <v>486.4</v>
      </c>
      <c r="N24">
        <v>574.9</v>
      </c>
      <c r="O24">
        <v>-110.9</v>
      </c>
      <c r="P24">
        <v>1274</v>
      </c>
      <c r="Q24">
        <v>893.4</v>
      </c>
      <c r="R24">
        <v>960.8</v>
      </c>
      <c r="S24">
        <v>422.6</v>
      </c>
      <c r="T24">
        <v>411.6</v>
      </c>
      <c r="U24">
        <v>1078</v>
      </c>
      <c r="V24">
        <v>523.70000000000005</v>
      </c>
      <c r="W24">
        <v>424.8</v>
      </c>
    </row>
    <row r="25" spans="1:23" x14ac:dyDescent="0.25">
      <c r="A25" s="5" t="s">
        <v>74</v>
      </c>
      <c r="B25" s="5" t="s">
        <v>75</v>
      </c>
      <c r="C25">
        <v>440</v>
      </c>
      <c r="D25">
        <v>368</v>
      </c>
      <c r="E25">
        <v>-386</v>
      </c>
      <c r="F25">
        <v>521</v>
      </c>
      <c r="G25">
        <v>368</v>
      </c>
      <c r="H25">
        <v>392.2</v>
      </c>
      <c r="I25">
        <v>179.5</v>
      </c>
      <c r="J25">
        <v>130</v>
      </c>
      <c r="K25">
        <v>222.1</v>
      </c>
      <c r="L25">
        <v>219.6</v>
      </c>
      <c r="M25">
        <v>109.7</v>
      </c>
      <c r="N25">
        <v>195.8</v>
      </c>
      <c r="O25">
        <v>-23.1</v>
      </c>
      <c r="P25">
        <v>272.2</v>
      </c>
      <c r="Q25">
        <v>220.7</v>
      </c>
      <c r="R25">
        <v>288.89999999999998</v>
      </c>
      <c r="S25">
        <v>204.9</v>
      </c>
      <c r="T25">
        <v>196.4</v>
      </c>
      <c r="U25">
        <v>423.2</v>
      </c>
      <c r="V25">
        <v>261.89999999999998</v>
      </c>
      <c r="W25">
        <v>204.7</v>
      </c>
    </row>
    <row r="26" spans="1:23" x14ac:dyDescent="0.25">
      <c r="A26" s="5" t="s">
        <v>76</v>
      </c>
      <c r="B26" s="5" t="s">
        <v>77</v>
      </c>
      <c r="C26">
        <v>1296</v>
      </c>
      <c r="D26">
        <v>1093</v>
      </c>
      <c r="E26">
        <v>2610</v>
      </c>
      <c r="F26">
        <v>1633</v>
      </c>
      <c r="G26">
        <v>1119</v>
      </c>
      <c r="H26">
        <v>1165</v>
      </c>
      <c r="I26">
        <v>1209</v>
      </c>
      <c r="J26">
        <v>579</v>
      </c>
      <c r="K26">
        <v>629</v>
      </c>
      <c r="L26">
        <v>641.5</v>
      </c>
      <c r="M26">
        <v>376.7</v>
      </c>
      <c r="N26">
        <v>379.1</v>
      </c>
      <c r="O26">
        <v>-87.8</v>
      </c>
      <c r="P26">
        <v>1001</v>
      </c>
      <c r="Q26">
        <v>672.7</v>
      </c>
      <c r="R26">
        <v>671.9</v>
      </c>
      <c r="S26">
        <v>217.7</v>
      </c>
      <c r="T26">
        <v>215.2</v>
      </c>
      <c r="U26">
        <v>655</v>
      </c>
      <c r="V26">
        <v>261.8</v>
      </c>
      <c r="W26">
        <v>220.1</v>
      </c>
    </row>
    <row r="27" spans="1:23" x14ac:dyDescent="0.25">
      <c r="A27" s="5" t="s">
        <v>78</v>
      </c>
      <c r="B27" s="5" t="s">
        <v>79</v>
      </c>
      <c r="C27">
        <v>-4</v>
      </c>
      <c r="D27">
        <v>-22</v>
      </c>
      <c r="E27">
        <v>-10</v>
      </c>
      <c r="F27">
        <v>-4</v>
      </c>
      <c r="G27">
        <v>-9.3000000000000007</v>
      </c>
      <c r="H27">
        <v>-7.5</v>
      </c>
      <c r="I27">
        <v>-6.9</v>
      </c>
      <c r="J27">
        <v>-12.3</v>
      </c>
      <c r="K27">
        <v>-11.5</v>
      </c>
      <c r="L27">
        <v>-9.4</v>
      </c>
      <c r="M27">
        <v>-10.4</v>
      </c>
      <c r="N27">
        <v>-12</v>
      </c>
      <c r="O27">
        <v>-20.100000000000001</v>
      </c>
      <c r="P27">
        <v>-18.2</v>
      </c>
      <c r="Q27">
        <v>-13.8</v>
      </c>
      <c r="R27">
        <v>-13.3</v>
      </c>
      <c r="S27">
        <v>-9.4</v>
      </c>
      <c r="T27">
        <v>-12.2</v>
      </c>
      <c r="U27">
        <v>-25.8</v>
      </c>
      <c r="V27">
        <v>-14.6</v>
      </c>
      <c r="W27">
        <v>-8.4</v>
      </c>
    </row>
    <row r="28" spans="1:23" x14ac:dyDescent="0.25">
      <c r="A28" s="5" t="s">
        <v>80</v>
      </c>
      <c r="B28" s="5" t="s">
        <v>81</v>
      </c>
      <c r="C28">
        <v>1320</v>
      </c>
      <c r="D28">
        <v>3374</v>
      </c>
      <c r="E28">
        <v>2600</v>
      </c>
      <c r="F28">
        <v>1629</v>
      </c>
      <c r="G28">
        <v>1115</v>
      </c>
      <c r="H28">
        <v>1157</v>
      </c>
      <c r="I28">
        <v>1202</v>
      </c>
      <c r="J28">
        <v>566.70000000000005</v>
      </c>
      <c r="K28">
        <v>617.5</v>
      </c>
      <c r="L28">
        <v>632.1</v>
      </c>
      <c r="M28">
        <v>366.3</v>
      </c>
      <c r="N28">
        <v>367.1</v>
      </c>
      <c r="O28">
        <v>3500</v>
      </c>
      <c r="P28">
        <v>983.1</v>
      </c>
      <c r="Q28">
        <v>658.9</v>
      </c>
      <c r="R28">
        <v>658.6</v>
      </c>
      <c r="S28">
        <v>208.3</v>
      </c>
      <c r="T28">
        <v>203</v>
      </c>
      <c r="U28">
        <v>629.20000000000005</v>
      </c>
      <c r="V28">
        <v>247.2</v>
      </c>
      <c r="W28">
        <v>211.7</v>
      </c>
    </row>
    <row r="29" spans="1:23" x14ac:dyDescent="0.25">
      <c r="A29" s="5" t="s">
        <v>82</v>
      </c>
      <c r="B29" s="5" t="s">
        <v>83</v>
      </c>
      <c r="C29">
        <v>9003</v>
      </c>
      <c r="D29">
        <v>9236</v>
      </c>
      <c r="E29">
        <v>7455</v>
      </c>
      <c r="F29">
        <v>7670</v>
      </c>
      <c r="G29">
        <v>7350</v>
      </c>
      <c r="H29">
        <v>10480</v>
      </c>
      <c r="I29">
        <v>7385</v>
      </c>
      <c r="J29">
        <v>6626</v>
      </c>
      <c r="K29">
        <v>6397</v>
      </c>
      <c r="L29">
        <v>5664</v>
      </c>
      <c r="M29">
        <v>5532</v>
      </c>
      <c r="N29">
        <v>4359</v>
      </c>
      <c r="O29">
        <v>3826</v>
      </c>
      <c r="P29">
        <v>3314</v>
      </c>
      <c r="Q29">
        <v>4032</v>
      </c>
      <c r="R29">
        <v>2622</v>
      </c>
      <c r="S29">
        <v>2937</v>
      </c>
      <c r="T29">
        <v>3148</v>
      </c>
      <c r="U29">
        <v>3258</v>
      </c>
      <c r="V29">
        <v>3290</v>
      </c>
      <c r="W29">
        <v>3377</v>
      </c>
    </row>
    <row r="30" spans="1:23" x14ac:dyDescent="0.25">
      <c r="A30" s="5" t="s">
        <v>84</v>
      </c>
      <c r="B30" s="5" t="s">
        <v>85</v>
      </c>
      <c r="C30">
        <v>34808</v>
      </c>
      <c r="D30">
        <v>27652</v>
      </c>
      <c r="E30">
        <v>28166</v>
      </c>
      <c r="F30">
        <v>30581</v>
      </c>
      <c r="G30">
        <v>30657</v>
      </c>
      <c r="H30">
        <v>15530</v>
      </c>
      <c r="I30">
        <v>12698</v>
      </c>
      <c r="J30">
        <v>14071</v>
      </c>
      <c r="K30">
        <v>14993</v>
      </c>
      <c r="L30">
        <v>16131</v>
      </c>
      <c r="M30">
        <v>10635</v>
      </c>
      <c r="N30">
        <v>10806</v>
      </c>
      <c r="O30">
        <v>10633</v>
      </c>
      <c r="P30">
        <v>4519</v>
      </c>
      <c r="Q30">
        <v>2981</v>
      </c>
      <c r="R30">
        <v>2926</v>
      </c>
      <c r="S30">
        <v>3866</v>
      </c>
      <c r="T30">
        <v>4169</v>
      </c>
      <c r="U30">
        <v>4826</v>
      </c>
      <c r="V30">
        <v>4811</v>
      </c>
      <c r="W30">
        <v>4402</v>
      </c>
    </row>
    <row r="31" spans="1:23" x14ac:dyDescent="0.25">
      <c r="A31" s="5" t="s">
        <v>86</v>
      </c>
      <c r="B31" s="5" t="s">
        <v>87</v>
      </c>
      <c r="C31">
        <v>43811</v>
      </c>
      <c r="D31">
        <v>36888</v>
      </c>
      <c r="E31">
        <v>35621</v>
      </c>
      <c r="F31">
        <v>38251</v>
      </c>
      <c r="G31">
        <v>38007</v>
      </c>
      <c r="H31">
        <v>26010</v>
      </c>
      <c r="I31">
        <v>20819</v>
      </c>
      <c r="J31">
        <v>21643</v>
      </c>
      <c r="K31">
        <v>22120</v>
      </c>
      <c r="L31">
        <v>22388</v>
      </c>
      <c r="M31">
        <v>16713</v>
      </c>
      <c r="N31">
        <v>15645</v>
      </c>
      <c r="O31">
        <v>14922</v>
      </c>
      <c r="P31">
        <v>8103</v>
      </c>
      <c r="Q31">
        <v>7281</v>
      </c>
      <c r="R31">
        <v>5722</v>
      </c>
      <c r="S31">
        <v>6982</v>
      </c>
      <c r="T31">
        <v>7511</v>
      </c>
      <c r="U31">
        <v>8255</v>
      </c>
      <c r="V31">
        <v>8235</v>
      </c>
      <c r="W31">
        <v>7865</v>
      </c>
    </row>
    <row r="32" spans="1:23" x14ac:dyDescent="0.25">
      <c r="A32" s="5" t="s">
        <v>88</v>
      </c>
      <c r="B32" s="5" t="s">
        <v>89</v>
      </c>
      <c r="C32">
        <v>11842</v>
      </c>
      <c r="D32">
        <v>8517</v>
      </c>
      <c r="E32">
        <v>8635</v>
      </c>
      <c r="F32">
        <v>9086</v>
      </c>
      <c r="G32">
        <v>9383</v>
      </c>
      <c r="H32">
        <v>6601</v>
      </c>
      <c r="I32">
        <v>3899</v>
      </c>
      <c r="J32">
        <v>4562</v>
      </c>
      <c r="K32">
        <v>4362</v>
      </c>
      <c r="L32">
        <v>3360</v>
      </c>
      <c r="M32">
        <v>2820</v>
      </c>
      <c r="N32">
        <v>2378</v>
      </c>
      <c r="O32">
        <v>2571</v>
      </c>
      <c r="P32">
        <v>2065</v>
      </c>
      <c r="Q32">
        <v>1800</v>
      </c>
      <c r="R32" t="s">
        <v>67</v>
      </c>
      <c r="S32" t="s">
        <v>67</v>
      </c>
      <c r="T32" t="s">
        <v>67</v>
      </c>
      <c r="U32" t="s">
        <v>67</v>
      </c>
      <c r="V32" t="s">
        <v>67</v>
      </c>
      <c r="W32" t="s">
        <v>67</v>
      </c>
    </row>
    <row r="33" spans="1:23" x14ac:dyDescent="0.25">
      <c r="A33" s="5" t="s">
        <v>90</v>
      </c>
      <c r="B33" s="5" t="s">
        <v>91</v>
      </c>
      <c r="C33">
        <v>14056</v>
      </c>
      <c r="D33">
        <v>11138</v>
      </c>
      <c r="E33">
        <v>12919</v>
      </c>
      <c r="F33">
        <v>15115</v>
      </c>
      <c r="G33">
        <v>15769</v>
      </c>
      <c r="H33">
        <v>7608</v>
      </c>
      <c r="I33">
        <v>5851</v>
      </c>
      <c r="J33">
        <v>6667</v>
      </c>
      <c r="K33">
        <v>7265</v>
      </c>
      <c r="L33">
        <v>8657</v>
      </c>
      <c r="M33">
        <v>4379</v>
      </c>
      <c r="N33">
        <v>3703</v>
      </c>
      <c r="O33">
        <v>3664</v>
      </c>
      <c r="P33">
        <v>2230</v>
      </c>
      <c r="Q33">
        <v>2151</v>
      </c>
      <c r="R33" t="s">
        <v>67</v>
      </c>
      <c r="S33" t="s">
        <v>67</v>
      </c>
      <c r="T33" t="s">
        <v>67</v>
      </c>
      <c r="U33" t="s">
        <v>67</v>
      </c>
      <c r="V33" t="s">
        <v>67</v>
      </c>
      <c r="W33" t="s">
        <v>67</v>
      </c>
    </row>
    <row r="34" spans="1:23" x14ac:dyDescent="0.25">
      <c r="A34" s="5" t="s">
        <v>92</v>
      </c>
      <c r="B34" s="5" t="s">
        <v>93</v>
      </c>
      <c r="C34">
        <v>25898</v>
      </c>
      <c r="D34">
        <v>19655</v>
      </c>
      <c r="E34">
        <v>21554</v>
      </c>
      <c r="F34">
        <v>24201</v>
      </c>
      <c r="G34">
        <v>25152</v>
      </c>
      <c r="H34">
        <v>14209</v>
      </c>
      <c r="I34">
        <v>9749</v>
      </c>
      <c r="J34">
        <v>11229</v>
      </c>
      <c r="K34">
        <v>11627</v>
      </c>
      <c r="L34">
        <v>12016</v>
      </c>
      <c r="M34">
        <v>7199</v>
      </c>
      <c r="N34">
        <v>6082</v>
      </c>
      <c r="O34">
        <v>6235</v>
      </c>
      <c r="P34">
        <v>4295</v>
      </c>
      <c r="Q34">
        <v>3952</v>
      </c>
      <c r="R34">
        <v>2827</v>
      </c>
      <c r="S34">
        <v>4619</v>
      </c>
      <c r="T34">
        <v>5457</v>
      </c>
      <c r="U34">
        <v>5919</v>
      </c>
      <c r="V34">
        <v>6289</v>
      </c>
      <c r="W34">
        <v>5804</v>
      </c>
    </row>
    <row r="35" spans="1:23" x14ac:dyDescent="0.25">
      <c r="A35" s="5" t="s">
        <v>78</v>
      </c>
      <c r="B35" s="5" t="s">
        <v>79</v>
      </c>
      <c r="C35">
        <v>48</v>
      </c>
      <c r="D35">
        <v>33</v>
      </c>
      <c r="E35">
        <v>63</v>
      </c>
      <c r="F35">
        <v>61</v>
      </c>
      <c r="G35">
        <v>67.8</v>
      </c>
      <c r="H35">
        <v>59.4</v>
      </c>
      <c r="I35">
        <v>49.2</v>
      </c>
      <c r="J35">
        <v>53.4</v>
      </c>
      <c r="K35">
        <v>46.3</v>
      </c>
      <c r="L35">
        <v>42</v>
      </c>
      <c r="M35">
        <v>53.5</v>
      </c>
      <c r="N35">
        <v>57.6</v>
      </c>
      <c r="O35">
        <v>61.9</v>
      </c>
      <c r="P35">
        <v>54.1</v>
      </c>
      <c r="Q35">
        <v>52.4</v>
      </c>
      <c r="R35">
        <v>41.9</v>
      </c>
      <c r="S35">
        <v>29.2</v>
      </c>
      <c r="T35">
        <v>40.4</v>
      </c>
      <c r="U35">
        <v>40.799999999999997</v>
      </c>
      <c r="V35">
        <v>75.7</v>
      </c>
      <c r="W35">
        <v>85.6</v>
      </c>
    </row>
    <row r="36" spans="1:23" x14ac:dyDescent="0.25">
      <c r="A36" s="5" t="s">
        <v>94</v>
      </c>
      <c r="B36" s="5" t="s">
        <v>95</v>
      </c>
      <c r="C36">
        <v>17865</v>
      </c>
      <c r="D36">
        <v>17200</v>
      </c>
      <c r="E36">
        <v>14003</v>
      </c>
      <c r="F36">
        <v>13989</v>
      </c>
      <c r="G36">
        <v>12788</v>
      </c>
      <c r="H36">
        <v>11742</v>
      </c>
      <c r="I36">
        <v>11020</v>
      </c>
      <c r="J36">
        <v>10361</v>
      </c>
      <c r="K36">
        <v>10447</v>
      </c>
      <c r="L36">
        <v>10330</v>
      </c>
      <c r="M36">
        <v>9460</v>
      </c>
      <c r="N36">
        <v>9505</v>
      </c>
      <c r="O36">
        <v>8626</v>
      </c>
      <c r="P36">
        <v>3753</v>
      </c>
      <c r="Q36">
        <v>3277</v>
      </c>
      <c r="R36">
        <v>2853</v>
      </c>
      <c r="S36">
        <v>2334</v>
      </c>
      <c r="T36">
        <v>2013</v>
      </c>
      <c r="U36">
        <v>2296</v>
      </c>
      <c r="V36">
        <v>1871</v>
      </c>
      <c r="W36">
        <v>1975</v>
      </c>
    </row>
    <row r="37" spans="1:23" x14ac:dyDescent="0.25">
      <c r="A37" s="5" t="s">
        <v>96</v>
      </c>
      <c r="B37" s="5" t="s">
        <v>97</v>
      </c>
      <c r="C37">
        <v>43811</v>
      </c>
      <c r="D37">
        <v>36888</v>
      </c>
      <c r="E37">
        <v>35621</v>
      </c>
      <c r="F37">
        <v>38251</v>
      </c>
      <c r="G37">
        <v>38007</v>
      </c>
      <c r="H37">
        <v>26010</v>
      </c>
      <c r="I37">
        <v>20819</v>
      </c>
      <c r="J37">
        <v>21643</v>
      </c>
      <c r="K37">
        <v>22120</v>
      </c>
      <c r="L37">
        <v>22388</v>
      </c>
      <c r="M37">
        <v>16713</v>
      </c>
      <c r="N37">
        <v>15645</v>
      </c>
      <c r="O37">
        <v>14922</v>
      </c>
      <c r="P37">
        <v>8103</v>
      </c>
      <c r="Q37">
        <v>7281</v>
      </c>
      <c r="R37">
        <v>5722</v>
      </c>
      <c r="S37">
        <v>6982</v>
      </c>
      <c r="T37">
        <v>7511</v>
      </c>
      <c r="U37">
        <v>8255</v>
      </c>
      <c r="V37">
        <v>8235</v>
      </c>
      <c r="W37">
        <v>7865</v>
      </c>
    </row>
    <row r="38" spans="1:23" x14ac:dyDescent="0.25">
      <c r="A38" s="5" t="s">
        <v>98</v>
      </c>
      <c r="B38" s="5" t="s">
        <v>99</v>
      </c>
      <c r="C38">
        <v>129.24</v>
      </c>
      <c r="D38">
        <v>129.24</v>
      </c>
      <c r="E38">
        <v>129.24</v>
      </c>
      <c r="F38">
        <v>129.24</v>
      </c>
      <c r="G38">
        <v>129.24</v>
      </c>
      <c r="H38">
        <v>129.24</v>
      </c>
      <c r="I38">
        <v>129.24</v>
      </c>
      <c r="J38">
        <v>129.24</v>
      </c>
      <c r="K38">
        <v>129.19999999999999</v>
      </c>
      <c r="L38">
        <v>129.19999999999999</v>
      </c>
      <c r="M38">
        <v>129.19999999999999</v>
      </c>
      <c r="N38">
        <v>129.19999999999999</v>
      </c>
      <c r="O38">
        <v>129.19999999999999</v>
      </c>
      <c r="P38">
        <v>102.6</v>
      </c>
      <c r="Q38">
        <v>102.4</v>
      </c>
      <c r="R38">
        <v>101.2</v>
      </c>
      <c r="S38">
        <v>99</v>
      </c>
      <c r="T38">
        <v>90</v>
      </c>
      <c r="U38">
        <v>90</v>
      </c>
      <c r="V38">
        <v>90</v>
      </c>
      <c r="W38">
        <v>90</v>
      </c>
    </row>
    <row r="39" spans="1:23" x14ac:dyDescent="0.25">
      <c r="A39" s="5" t="s">
        <v>100</v>
      </c>
      <c r="B39" s="5" t="s">
        <v>101</v>
      </c>
      <c r="C39">
        <v>168.02</v>
      </c>
      <c r="D39">
        <v>168.02</v>
      </c>
      <c r="E39">
        <v>168.02</v>
      </c>
      <c r="F39">
        <v>168.02</v>
      </c>
      <c r="G39">
        <v>168.02</v>
      </c>
      <c r="H39">
        <v>168.02</v>
      </c>
      <c r="I39">
        <v>168.02</v>
      </c>
      <c r="J39">
        <v>168.02</v>
      </c>
      <c r="K39">
        <v>168</v>
      </c>
      <c r="L39">
        <v>168</v>
      </c>
      <c r="M39">
        <v>168</v>
      </c>
      <c r="N39">
        <v>168</v>
      </c>
      <c r="O39">
        <v>168</v>
      </c>
      <c r="P39">
        <v>133.4</v>
      </c>
      <c r="Q39">
        <v>133.19999999999999</v>
      </c>
      <c r="R39">
        <v>131.5</v>
      </c>
      <c r="S39">
        <v>128.69999999999999</v>
      </c>
      <c r="T39">
        <v>117</v>
      </c>
      <c r="U39">
        <v>117</v>
      </c>
      <c r="V39" t="s">
        <v>67</v>
      </c>
      <c r="W39" t="s">
        <v>67</v>
      </c>
    </row>
    <row r="40" spans="1:23" x14ac:dyDescent="0.25">
      <c r="A40" s="5" t="s">
        <v>102</v>
      </c>
      <c r="B40" s="5" t="s">
        <v>103</v>
      </c>
      <c r="C40">
        <v>13.42</v>
      </c>
      <c r="D40">
        <v>11.3</v>
      </c>
      <c r="E40">
        <v>17.21</v>
      </c>
      <c r="F40">
        <v>16.670000000000002</v>
      </c>
      <c r="G40">
        <v>11.5</v>
      </c>
      <c r="H40">
        <v>12.05</v>
      </c>
      <c r="I40">
        <v>10.74</v>
      </c>
      <c r="J40">
        <v>5.49</v>
      </c>
      <c r="K40">
        <v>6.59</v>
      </c>
      <c r="L40">
        <v>6.66</v>
      </c>
      <c r="M40">
        <v>3.76</v>
      </c>
      <c r="N40">
        <v>4.45</v>
      </c>
      <c r="O40">
        <v>-0.86</v>
      </c>
      <c r="P40">
        <v>12.41</v>
      </c>
      <c r="Q40">
        <v>8.7200000000000006</v>
      </c>
      <c r="R40">
        <v>9.49</v>
      </c>
      <c r="S40">
        <v>4.2699999999999996</v>
      </c>
      <c r="T40">
        <v>4.57</v>
      </c>
      <c r="U40">
        <v>11.98</v>
      </c>
      <c r="V40">
        <v>5.82</v>
      </c>
      <c r="W40">
        <v>4.72</v>
      </c>
    </row>
    <row r="41" spans="1:23" x14ac:dyDescent="0.25">
      <c r="A41" s="5" t="s">
        <v>104</v>
      </c>
      <c r="B41" s="5" t="s">
        <v>105</v>
      </c>
      <c r="C41">
        <v>3.04</v>
      </c>
      <c r="D41">
        <v>7.76</v>
      </c>
      <c r="E41">
        <v>5.98</v>
      </c>
      <c r="F41">
        <v>3.75</v>
      </c>
      <c r="G41">
        <v>2.56</v>
      </c>
      <c r="H41">
        <v>2.66</v>
      </c>
      <c r="I41">
        <v>2.77</v>
      </c>
      <c r="J41">
        <v>1.31</v>
      </c>
      <c r="K41">
        <v>1.42</v>
      </c>
      <c r="L41">
        <v>1.46</v>
      </c>
      <c r="M41">
        <v>0.84</v>
      </c>
      <c r="N41">
        <v>0.85</v>
      </c>
      <c r="O41">
        <v>8.11</v>
      </c>
      <c r="P41">
        <v>2.54</v>
      </c>
      <c r="Q41">
        <v>1.73</v>
      </c>
      <c r="R41">
        <v>1.74</v>
      </c>
      <c r="S41">
        <v>0.56999999999999995</v>
      </c>
      <c r="T41">
        <v>0.59</v>
      </c>
      <c r="U41">
        <v>1.83</v>
      </c>
      <c r="V41">
        <v>0.66</v>
      </c>
      <c r="W41">
        <v>0.66</v>
      </c>
    </row>
    <row r="42" spans="1:23" x14ac:dyDescent="0.25">
      <c r="A42" s="5" t="s">
        <v>106</v>
      </c>
      <c r="B42" s="5" t="s">
        <v>107</v>
      </c>
      <c r="C42">
        <v>3.04</v>
      </c>
      <c r="D42">
        <v>7.76</v>
      </c>
      <c r="E42">
        <v>5.98</v>
      </c>
      <c r="F42">
        <v>3.75</v>
      </c>
      <c r="G42">
        <v>2.56</v>
      </c>
      <c r="H42">
        <v>2.66</v>
      </c>
      <c r="I42">
        <v>2.77</v>
      </c>
      <c r="J42">
        <v>1.31</v>
      </c>
      <c r="K42">
        <v>1.42</v>
      </c>
      <c r="L42">
        <v>1.46</v>
      </c>
      <c r="M42">
        <v>0.84</v>
      </c>
      <c r="N42">
        <v>0.85</v>
      </c>
      <c r="O42">
        <v>8.11</v>
      </c>
      <c r="P42">
        <v>2.54</v>
      </c>
      <c r="Q42">
        <v>1.73</v>
      </c>
      <c r="R42">
        <v>1.74</v>
      </c>
      <c r="S42">
        <v>0.56999999999999995</v>
      </c>
      <c r="T42">
        <v>0.59</v>
      </c>
      <c r="U42">
        <v>1.83</v>
      </c>
      <c r="V42">
        <v>0.72</v>
      </c>
      <c r="W42">
        <v>0.66</v>
      </c>
    </row>
    <row r="43" spans="1:23" x14ac:dyDescent="0.25">
      <c r="A43" s="5" t="s">
        <v>108</v>
      </c>
      <c r="B43" s="5" t="s">
        <v>109</v>
      </c>
      <c r="C43">
        <v>1.3</v>
      </c>
      <c r="D43">
        <v>1.25</v>
      </c>
      <c r="E43">
        <v>1.25</v>
      </c>
      <c r="F43">
        <v>1.2</v>
      </c>
      <c r="G43">
        <v>1.05</v>
      </c>
      <c r="H43">
        <v>1</v>
      </c>
      <c r="I43">
        <v>0.95</v>
      </c>
      <c r="J43">
        <v>0.85</v>
      </c>
      <c r="K43">
        <v>0.75</v>
      </c>
      <c r="L43">
        <v>0.63</v>
      </c>
      <c r="M43">
        <v>0.5</v>
      </c>
      <c r="N43">
        <v>0.75</v>
      </c>
      <c r="O43">
        <v>1.6</v>
      </c>
      <c r="P43">
        <v>0.53</v>
      </c>
      <c r="Q43">
        <v>0.43</v>
      </c>
      <c r="R43">
        <v>0.4</v>
      </c>
      <c r="S43">
        <v>0.4</v>
      </c>
      <c r="T43">
        <v>0.5</v>
      </c>
      <c r="U43">
        <v>0.48</v>
      </c>
      <c r="V43">
        <v>0.45</v>
      </c>
      <c r="W43">
        <v>0.43</v>
      </c>
    </row>
    <row r="44" spans="1:23" x14ac:dyDescent="0.25">
      <c r="A44" s="5" t="s">
        <v>110</v>
      </c>
      <c r="B44" s="5" t="s">
        <v>111</v>
      </c>
      <c r="C44">
        <v>168</v>
      </c>
      <c r="D44">
        <v>162</v>
      </c>
      <c r="E44">
        <v>162</v>
      </c>
      <c r="F44">
        <v>155</v>
      </c>
      <c r="G44">
        <v>136</v>
      </c>
      <c r="H44">
        <v>129.19999999999999</v>
      </c>
      <c r="I44">
        <v>122.8</v>
      </c>
      <c r="J44">
        <v>109.86</v>
      </c>
      <c r="K44">
        <v>102.6</v>
      </c>
      <c r="L44">
        <v>86.8</v>
      </c>
      <c r="M44">
        <v>86.1</v>
      </c>
      <c r="N44">
        <v>104.8</v>
      </c>
      <c r="O44">
        <v>212.5</v>
      </c>
      <c r="P44">
        <v>77</v>
      </c>
      <c r="Q44">
        <v>49.7</v>
      </c>
      <c r="R44">
        <v>57.8</v>
      </c>
      <c r="S44">
        <v>44.2</v>
      </c>
      <c r="T44">
        <v>53.9</v>
      </c>
      <c r="U44">
        <v>49.5</v>
      </c>
      <c r="V44">
        <v>50.4</v>
      </c>
      <c r="W44">
        <v>46.9</v>
      </c>
    </row>
    <row r="45" spans="1:23" x14ac:dyDescent="0.25">
      <c r="A45" s="5" t="s">
        <v>124</v>
      </c>
      <c r="B45" s="5" t="s">
        <v>125</v>
      </c>
      <c r="C45">
        <v>124.97</v>
      </c>
      <c r="D45">
        <v>114.79</v>
      </c>
      <c r="E45">
        <v>118.59</v>
      </c>
      <c r="F45">
        <v>116.25</v>
      </c>
      <c r="G45">
        <v>99.38</v>
      </c>
      <c r="H45">
        <v>87.37</v>
      </c>
      <c r="I45">
        <v>82.79</v>
      </c>
      <c r="J45">
        <v>83.11</v>
      </c>
      <c r="K45">
        <v>76.67</v>
      </c>
      <c r="L45">
        <v>69.11</v>
      </c>
      <c r="M45">
        <v>57.1</v>
      </c>
      <c r="N45">
        <v>55.74</v>
      </c>
      <c r="O45">
        <v>52.44</v>
      </c>
      <c r="P45">
        <v>61</v>
      </c>
      <c r="Q45">
        <v>57.33</v>
      </c>
      <c r="R45">
        <v>52.76</v>
      </c>
      <c r="S45">
        <v>72.75</v>
      </c>
      <c r="T45">
        <v>83.03</v>
      </c>
      <c r="U45">
        <v>83.65</v>
      </c>
      <c r="V45">
        <v>74.89</v>
      </c>
      <c r="W45">
        <v>59.41</v>
      </c>
    </row>
    <row r="46" spans="1:23" x14ac:dyDescent="0.25">
      <c r="A46" s="5" t="s">
        <v>112</v>
      </c>
      <c r="B46" s="5" t="s">
        <v>113</v>
      </c>
      <c r="C46">
        <v>138.22999999999999</v>
      </c>
      <c r="D46">
        <v>133.08000000000001</v>
      </c>
      <c r="E46">
        <v>108.35</v>
      </c>
      <c r="F46">
        <v>108.24</v>
      </c>
      <c r="G46">
        <v>98.94</v>
      </c>
      <c r="H46">
        <v>90.85</v>
      </c>
      <c r="I46">
        <v>85.27</v>
      </c>
      <c r="J46">
        <v>80.17</v>
      </c>
      <c r="K46">
        <v>80.86</v>
      </c>
      <c r="L46">
        <v>79.95</v>
      </c>
      <c r="M46">
        <v>73.22</v>
      </c>
      <c r="N46">
        <v>73.569999999999993</v>
      </c>
      <c r="O46">
        <v>66.760000000000005</v>
      </c>
      <c r="P46">
        <v>36.58</v>
      </c>
      <c r="Q46">
        <v>32</v>
      </c>
      <c r="R46">
        <v>28.19</v>
      </c>
      <c r="S46">
        <v>23.57</v>
      </c>
      <c r="T46">
        <v>22.37</v>
      </c>
      <c r="U46">
        <v>25.51</v>
      </c>
      <c r="V46">
        <v>20.79</v>
      </c>
      <c r="W46">
        <v>21.94</v>
      </c>
    </row>
    <row r="47" spans="1:23" x14ac:dyDescent="0.25">
      <c r="A47" s="5" t="s">
        <v>114</v>
      </c>
      <c r="B47" s="5" t="s">
        <v>115</v>
      </c>
      <c r="C47">
        <v>22.1</v>
      </c>
      <c r="D47">
        <v>17.170000000000002</v>
      </c>
      <c r="E47">
        <v>20.86</v>
      </c>
      <c r="F47">
        <v>19.48</v>
      </c>
      <c r="G47">
        <v>16.989999999999998</v>
      </c>
      <c r="H47">
        <v>20.93</v>
      </c>
      <c r="I47">
        <v>17.22</v>
      </c>
      <c r="J47">
        <v>19.13</v>
      </c>
      <c r="K47">
        <v>9.84</v>
      </c>
      <c r="L47">
        <v>13.8</v>
      </c>
      <c r="M47">
        <v>10.61</v>
      </c>
      <c r="N47">
        <v>7.93</v>
      </c>
      <c r="O47">
        <v>9.43</v>
      </c>
      <c r="P47">
        <v>7.91</v>
      </c>
      <c r="Q47">
        <v>7.15</v>
      </c>
      <c r="R47">
        <v>5.64</v>
      </c>
      <c r="S47">
        <v>7.6</v>
      </c>
      <c r="T47">
        <v>4.6900000000000004</v>
      </c>
      <c r="U47">
        <v>6.25</v>
      </c>
      <c r="V47">
        <v>6.67</v>
      </c>
      <c r="W47">
        <v>2.95</v>
      </c>
    </row>
    <row r="48" spans="1:23" x14ac:dyDescent="0.25">
      <c r="A48" s="5" t="s">
        <v>116</v>
      </c>
      <c r="B48" s="5" t="s">
        <v>117</v>
      </c>
      <c r="C48">
        <v>338.98</v>
      </c>
      <c r="D48">
        <v>285.42</v>
      </c>
      <c r="E48">
        <v>275.61</v>
      </c>
      <c r="F48">
        <v>295.95999999999998</v>
      </c>
      <c r="G48">
        <v>294.08</v>
      </c>
      <c r="H48">
        <v>201.25</v>
      </c>
      <c r="I48">
        <v>161.08000000000001</v>
      </c>
      <c r="J48">
        <v>167.46</v>
      </c>
      <c r="K48">
        <v>171.21</v>
      </c>
      <c r="L48">
        <v>173.28</v>
      </c>
      <c r="M48">
        <v>129.35</v>
      </c>
      <c r="N48">
        <v>121.09</v>
      </c>
      <c r="O48">
        <v>115.5</v>
      </c>
      <c r="P48">
        <v>78.97</v>
      </c>
      <c r="Q48">
        <v>71.099999999999994</v>
      </c>
      <c r="R48">
        <v>56.54</v>
      </c>
      <c r="S48">
        <v>70.53</v>
      </c>
      <c r="T48">
        <v>83.45</v>
      </c>
      <c r="U48">
        <v>91.73</v>
      </c>
      <c r="V48">
        <v>91.5</v>
      </c>
      <c r="W48" t="s">
        <v>67</v>
      </c>
    </row>
    <row r="49" spans="1:23" x14ac:dyDescent="0.25">
      <c r="A49" s="5" t="s">
        <v>118</v>
      </c>
      <c r="B49" s="5" t="s">
        <v>119</v>
      </c>
      <c r="C49">
        <v>57071</v>
      </c>
      <c r="D49">
        <v>51749</v>
      </c>
      <c r="E49">
        <v>52941</v>
      </c>
      <c r="F49">
        <v>50414</v>
      </c>
      <c r="G49">
        <v>49613</v>
      </c>
      <c r="H49">
        <v>39639</v>
      </c>
      <c r="I49">
        <v>38154</v>
      </c>
      <c r="J49">
        <v>38847</v>
      </c>
      <c r="K49">
        <v>40676</v>
      </c>
      <c r="L49">
        <v>40562</v>
      </c>
      <c r="M49">
        <v>33062</v>
      </c>
      <c r="N49">
        <v>32800</v>
      </c>
      <c r="O49">
        <v>30968</v>
      </c>
      <c r="P49">
        <v>29999</v>
      </c>
      <c r="Q49">
        <v>29133</v>
      </c>
      <c r="R49">
        <v>28877</v>
      </c>
      <c r="S49">
        <v>34206</v>
      </c>
      <c r="T49">
        <v>34504</v>
      </c>
      <c r="U49">
        <v>34294</v>
      </c>
      <c r="V49">
        <v>33520</v>
      </c>
      <c r="W49">
        <v>32721</v>
      </c>
    </row>
    <row r="50" spans="1:23" x14ac:dyDescent="0.25">
      <c r="A50" s="5" t="s">
        <v>120</v>
      </c>
      <c r="B50" s="5" t="s">
        <v>121</v>
      </c>
      <c r="C50">
        <v>5281</v>
      </c>
      <c r="D50">
        <v>5024</v>
      </c>
      <c r="E50">
        <v>4843</v>
      </c>
      <c r="F50">
        <v>4356</v>
      </c>
      <c r="G50">
        <v>3634</v>
      </c>
      <c r="H50">
        <v>3165</v>
      </c>
      <c r="I50">
        <v>3126</v>
      </c>
      <c r="J50">
        <v>3565</v>
      </c>
      <c r="K50">
        <v>2974</v>
      </c>
      <c r="L50">
        <v>2597</v>
      </c>
      <c r="M50">
        <v>2129</v>
      </c>
      <c r="N50">
        <v>2015</v>
      </c>
      <c r="O50">
        <v>1933</v>
      </c>
      <c r="P50">
        <v>1698</v>
      </c>
      <c r="Q50">
        <v>1581</v>
      </c>
      <c r="R50">
        <v>1554</v>
      </c>
      <c r="S50">
        <v>1802</v>
      </c>
      <c r="T50">
        <v>1813</v>
      </c>
      <c r="U50">
        <v>1757</v>
      </c>
      <c r="V50">
        <v>1609</v>
      </c>
      <c r="W50" t="s">
        <v>67</v>
      </c>
    </row>
    <row r="51" spans="1:23" x14ac:dyDescent="0.25">
      <c r="A51" s="5" t="s">
        <v>122</v>
      </c>
      <c r="B51" s="5" t="s">
        <v>123</v>
      </c>
      <c r="C51">
        <v>92534</v>
      </c>
      <c r="D51">
        <v>97084</v>
      </c>
      <c r="E51">
        <v>91479</v>
      </c>
      <c r="F51">
        <v>86405</v>
      </c>
      <c r="G51">
        <v>73251</v>
      </c>
      <c r="H51">
        <v>79843</v>
      </c>
      <c r="I51">
        <v>81942</v>
      </c>
      <c r="J51">
        <v>91757</v>
      </c>
      <c r="K51">
        <v>73107</v>
      </c>
      <c r="L51">
        <v>64023</v>
      </c>
      <c r="M51">
        <v>64391</v>
      </c>
      <c r="N51">
        <v>61445</v>
      </c>
      <c r="O51">
        <v>62432</v>
      </c>
      <c r="P51">
        <v>56612</v>
      </c>
      <c r="Q51">
        <v>54268</v>
      </c>
      <c r="R51">
        <v>53804</v>
      </c>
      <c r="S51">
        <v>52690</v>
      </c>
      <c r="T51">
        <v>52530</v>
      </c>
      <c r="U51">
        <v>51231</v>
      </c>
      <c r="V51">
        <v>48007</v>
      </c>
      <c r="W51" t="s">
        <v>67</v>
      </c>
    </row>
    <row r="52" spans="1:23" x14ac:dyDescent="0.25">
      <c r="A52" s="5" t="s">
        <v>301</v>
      </c>
      <c r="B52" s="5" t="s">
        <v>302</v>
      </c>
      <c r="C52">
        <v>283016</v>
      </c>
      <c r="D52">
        <v>286692</v>
      </c>
      <c r="E52">
        <v>289511</v>
      </c>
      <c r="F52">
        <v>298012</v>
      </c>
      <c r="G52">
        <v>258898</v>
      </c>
      <c r="H52">
        <v>290139</v>
      </c>
      <c r="I52">
        <v>290798</v>
      </c>
      <c r="J52">
        <v>276490</v>
      </c>
      <c r="K52">
        <v>243030</v>
      </c>
      <c r="L52">
        <v>220129</v>
      </c>
      <c r="M52">
        <v>223147</v>
      </c>
      <c r="N52">
        <v>219560</v>
      </c>
      <c r="O52">
        <v>218777</v>
      </c>
      <c r="P52">
        <v>208626</v>
      </c>
      <c r="Q52">
        <v>201500</v>
      </c>
      <c r="R52">
        <v>184904</v>
      </c>
      <c r="S52">
        <v>210550</v>
      </c>
      <c r="T52">
        <v>216586</v>
      </c>
      <c r="U52">
        <v>219513</v>
      </c>
      <c r="V52">
        <v>201073</v>
      </c>
      <c r="W52">
        <v>163411</v>
      </c>
    </row>
    <row r="53" spans="1:23" x14ac:dyDescent="0.25">
      <c r="A53" s="5" t="s">
        <v>126</v>
      </c>
      <c r="B53" s="5" t="s">
        <v>127</v>
      </c>
      <c r="C53">
        <v>177761</v>
      </c>
      <c r="D53">
        <v>182690</v>
      </c>
      <c r="E53">
        <v>189022</v>
      </c>
      <c r="F53">
        <v>194847</v>
      </c>
      <c r="G53">
        <v>176736</v>
      </c>
      <c r="H53">
        <v>195895</v>
      </c>
      <c r="I53">
        <v>202013</v>
      </c>
      <c r="J53">
        <v>195204</v>
      </c>
      <c r="K53">
        <v>174983</v>
      </c>
      <c r="L53">
        <v>161321</v>
      </c>
      <c r="M53">
        <v>161769</v>
      </c>
      <c r="N53">
        <v>161451</v>
      </c>
      <c r="O53">
        <v>161305</v>
      </c>
      <c r="P53">
        <v>128168</v>
      </c>
      <c r="Q53">
        <v>120166</v>
      </c>
      <c r="R53">
        <v>107013</v>
      </c>
      <c r="S53">
        <v>106128</v>
      </c>
      <c r="T53">
        <v>106614</v>
      </c>
      <c r="U53">
        <v>112157</v>
      </c>
      <c r="V53">
        <v>101665</v>
      </c>
      <c r="W53">
        <v>88986</v>
      </c>
    </row>
    <row r="54" spans="1:23" x14ac:dyDescent="0.25">
      <c r="A54" s="5" t="s">
        <v>128</v>
      </c>
      <c r="B54" s="5" t="s">
        <v>129</v>
      </c>
      <c r="C54">
        <v>23129</v>
      </c>
      <c r="D54">
        <v>65199</v>
      </c>
      <c r="E54">
        <v>49111</v>
      </c>
      <c r="F54">
        <v>32312</v>
      </c>
      <c r="G54">
        <v>22470</v>
      </c>
      <c r="H54">
        <v>29196</v>
      </c>
      <c r="I54">
        <v>31509</v>
      </c>
      <c r="J54">
        <v>14588</v>
      </c>
      <c r="K54">
        <v>15181</v>
      </c>
      <c r="L54">
        <v>15584</v>
      </c>
      <c r="M54">
        <v>11079</v>
      </c>
      <c r="N54">
        <v>11192</v>
      </c>
      <c r="O54">
        <v>113023</v>
      </c>
      <c r="P54">
        <v>32771</v>
      </c>
      <c r="Q54">
        <v>22617</v>
      </c>
      <c r="R54">
        <v>22807</v>
      </c>
      <c r="S54">
        <v>6090</v>
      </c>
      <c r="T54">
        <v>5883</v>
      </c>
      <c r="U54">
        <v>18347</v>
      </c>
      <c r="V54">
        <v>7375</v>
      </c>
      <c r="W54">
        <v>6470</v>
      </c>
    </row>
    <row r="55" spans="1:23" x14ac:dyDescent="0.25">
      <c r="A55" s="5" t="s">
        <v>130</v>
      </c>
      <c r="B55" s="5" t="s">
        <v>131</v>
      </c>
      <c r="C55">
        <v>34.700000000000003</v>
      </c>
      <c r="D55">
        <v>11.6</v>
      </c>
      <c r="E55">
        <v>15</v>
      </c>
      <c r="F55">
        <v>26.4</v>
      </c>
      <c r="G55">
        <v>35</v>
      </c>
      <c r="H55">
        <v>29.5</v>
      </c>
      <c r="I55">
        <v>23.6</v>
      </c>
      <c r="J55">
        <v>38.200000000000003</v>
      </c>
      <c r="K55">
        <v>27.1</v>
      </c>
      <c r="L55">
        <v>20.6</v>
      </c>
      <c r="M55">
        <v>38.799999999999997</v>
      </c>
      <c r="N55">
        <v>38.200000000000003</v>
      </c>
      <c r="O55">
        <v>5.4</v>
      </c>
      <c r="P55">
        <v>15.5</v>
      </c>
      <c r="Q55">
        <v>20.3</v>
      </c>
      <c r="R55">
        <v>14.6</v>
      </c>
      <c r="S55">
        <v>28.7</v>
      </c>
      <c r="T55">
        <v>21.5</v>
      </c>
      <c r="U55">
        <v>11.3</v>
      </c>
      <c r="V55">
        <v>35.6</v>
      </c>
      <c r="W55">
        <v>23.5</v>
      </c>
    </row>
    <row r="56" spans="1:23" x14ac:dyDescent="0.25">
      <c r="A56" s="5" t="s">
        <v>132</v>
      </c>
      <c r="B56" s="5" t="s">
        <v>133</v>
      </c>
      <c r="C56">
        <v>0.84</v>
      </c>
      <c r="D56">
        <v>0.78</v>
      </c>
      <c r="E56">
        <v>0.76</v>
      </c>
      <c r="F56">
        <v>0.85</v>
      </c>
      <c r="G56">
        <v>0.9</v>
      </c>
      <c r="H56">
        <v>0.9</v>
      </c>
      <c r="I56">
        <v>0.79</v>
      </c>
      <c r="J56">
        <v>0.6</v>
      </c>
      <c r="K56">
        <v>0.5</v>
      </c>
      <c r="L56">
        <v>0.43</v>
      </c>
      <c r="M56">
        <v>0.56999999999999995</v>
      </c>
      <c r="N56">
        <v>0.57999999999999996</v>
      </c>
      <c r="O56">
        <v>0.84</v>
      </c>
      <c r="P56">
        <v>0.64</v>
      </c>
      <c r="Q56">
        <v>0.61</v>
      </c>
      <c r="R56">
        <v>0.48</v>
      </c>
      <c r="S56">
        <v>0.23</v>
      </c>
      <c r="T56">
        <v>0.15</v>
      </c>
      <c r="U56">
        <v>0.25</v>
      </c>
      <c r="V56">
        <v>0.31</v>
      </c>
      <c r="W56">
        <v>0.26</v>
      </c>
    </row>
    <row r="57" spans="1:23" x14ac:dyDescent="0.25">
      <c r="A57" s="5" t="s">
        <v>134</v>
      </c>
      <c r="B57" s="5" t="s">
        <v>135</v>
      </c>
      <c r="C57">
        <v>0.76</v>
      </c>
      <c r="D57">
        <v>0.68</v>
      </c>
      <c r="E57">
        <v>0.83</v>
      </c>
      <c r="F57">
        <v>0.92</v>
      </c>
      <c r="G57">
        <v>0.91</v>
      </c>
      <c r="H57">
        <v>0.86</v>
      </c>
      <c r="I57">
        <v>0.76</v>
      </c>
      <c r="J57">
        <v>0.62</v>
      </c>
      <c r="K57">
        <v>0.48</v>
      </c>
      <c r="L57">
        <v>0.37</v>
      </c>
      <c r="M57">
        <v>0.44</v>
      </c>
      <c r="N57">
        <v>0.44</v>
      </c>
      <c r="O57">
        <v>0.66</v>
      </c>
      <c r="P57">
        <v>1.07</v>
      </c>
      <c r="Q57">
        <v>1.0900000000000001</v>
      </c>
      <c r="R57">
        <v>0.9</v>
      </c>
      <c r="S57">
        <v>0.7</v>
      </c>
      <c r="T57">
        <v>0.56999999999999995</v>
      </c>
      <c r="U57">
        <v>0.81</v>
      </c>
      <c r="V57">
        <v>1.1299999999999999</v>
      </c>
      <c r="W57">
        <v>0.71</v>
      </c>
    </row>
    <row r="58" spans="1:23" x14ac:dyDescent="0.25">
      <c r="A58" s="5" t="s">
        <v>136</v>
      </c>
      <c r="B58" s="5" t="s">
        <v>137</v>
      </c>
      <c r="C58">
        <v>4.7699999999999996</v>
      </c>
      <c r="D58">
        <v>5.24</v>
      </c>
      <c r="E58">
        <v>4.3</v>
      </c>
      <c r="F58">
        <v>5.09</v>
      </c>
      <c r="G58">
        <v>5.27</v>
      </c>
      <c r="H58">
        <v>3.75</v>
      </c>
      <c r="I58">
        <v>3.78</v>
      </c>
      <c r="J58">
        <v>2.61</v>
      </c>
      <c r="K58">
        <v>3.91</v>
      </c>
      <c r="L58">
        <v>2.17</v>
      </c>
      <c r="M58">
        <v>3.07</v>
      </c>
      <c r="N58">
        <v>4.07</v>
      </c>
      <c r="O58">
        <v>4.68</v>
      </c>
      <c r="P58">
        <v>4.96</v>
      </c>
      <c r="Q58">
        <v>4.8899999999999997</v>
      </c>
      <c r="R58">
        <v>4.49</v>
      </c>
      <c r="S58">
        <v>2.17</v>
      </c>
      <c r="T58">
        <v>2.71</v>
      </c>
      <c r="U58">
        <v>3.32</v>
      </c>
      <c r="V58">
        <v>3.52</v>
      </c>
      <c r="W58">
        <v>5.26</v>
      </c>
    </row>
    <row r="59" spans="1:23" x14ac:dyDescent="0.25">
      <c r="A59" s="5" t="s">
        <v>138</v>
      </c>
      <c r="B59" s="5" t="s">
        <v>139</v>
      </c>
      <c r="C59">
        <v>1.23</v>
      </c>
      <c r="D59">
        <v>1.39</v>
      </c>
      <c r="E59">
        <v>1.39</v>
      </c>
      <c r="F59">
        <v>1.21</v>
      </c>
      <c r="G59">
        <v>1.17</v>
      </c>
      <c r="H59">
        <v>1.28</v>
      </c>
      <c r="I59">
        <v>1.46</v>
      </c>
      <c r="J59">
        <v>1.7</v>
      </c>
      <c r="K59">
        <v>1.95</v>
      </c>
      <c r="L59">
        <v>2.09</v>
      </c>
      <c r="M59">
        <v>1.53</v>
      </c>
      <c r="N59">
        <v>2.33</v>
      </c>
      <c r="O59">
        <v>3.62</v>
      </c>
      <c r="P59">
        <v>1.34</v>
      </c>
      <c r="Q59">
        <v>1.22</v>
      </c>
      <c r="R59">
        <v>1.58</v>
      </c>
      <c r="S59">
        <v>2.42</v>
      </c>
      <c r="T59">
        <v>3.94</v>
      </c>
      <c r="U59">
        <v>2.29</v>
      </c>
      <c r="V59">
        <v>1.91</v>
      </c>
      <c r="W59">
        <v>2.74</v>
      </c>
    </row>
    <row r="60" spans="1:23" x14ac:dyDescent="0.25">
      <c r="A60" s="5" t="s">
        <v>140</v>
      </c>
      <c r="B60" s="5" t="s">
        <v>141</v>
      </c>
      <c r="C60">
        <v>2.9</v>
      </c>
      <c r="D60">
        <v>8.6</v>
      </c>
      <c r="E60">
        <v>6.7</v>
      </c>
      <c r="F60">
        <v>3.8</v>
      </c>
      <c r="G60">
        <v>2.9</v>
      </c>
      <c r="H60">
        <v>3.4</v>
      </c>
      <c r="I60">
        <v>4.2</v>
      </c>
      <c r="J60">
        <v>2.6</v>
      </c>
      <c r="K60">
        <v>3.7</v>
      </c>
      <c r="L60">
        <v>4.9000000000000004</v>
      </c>
      <c r="M60">
        <v>2.6</v>
      </c>
      <c r="N60">
        <v>2.6</v>
      </c>
      <c r="O60">
        <v>18.399999999999999</v>
      </c>
      <c r="P60">
        <v>6.5</v>
      </c>
      <c r="Q60">
        <v>4.9000000000000004</v>
      </c>
      <c r="R60">
        <v>6.9</v>
      </c>
      <c r="S60">
        <v>3.5</v>
      </c>
      <c r="T60">
        <v>4.5999999999999996</v>
      </c>
      <c r="U60">
        <v>8.8000000000000007</v>
      </c>
      <c r="V60">
        <v>2.8</v>
      </c>
      <c r="W60">
        <v>4.3</v>
      </c>
    </row>
    <row r="61" spans="1:23" x14ac:dyDescent="0.25">
      <c r="A61" s="5" t="s">
        <v>142</v>
      </c>
      <c r="B61" s="5" t="s">
        <v>143</v>
      </c>
      <c r="C61">
        <v>7.39</v>
      </c>
      <c r="D61">
        <v>19.62</v>
      </c>
      <c r="E61">
        <v>18.57</v>
      </c>
      <c r="F61">
        <v>11.64</v>
      </c>
      <c r="G61">
        <v>8.7200000000000006</v>
      </c>
      <c r="H61">
        <v>9.86</v>
      </c>
      <c r="I61">
        <v>10.91</v>
      </c>
      <c r="J61">
        <v>5.47</v>
      </c>
      <c r="K61">
        <v>5.91</v>
      </c>
      <c r="L61">
        <v>6.12</v>
      </c>
      <c r="M61">
        <v>3.87</v>
      </c>
      <c r="N61">
        <v>3.86</v>
      </c>
      <c r="O61">
        <v>40.58</v>
      </c>
      <c r="P61">
        <v>26.19</v>
      </c>
      <c r="Q61">
        <v>20.11</v>
      </c>
      <c r="R61">
        <v>23.09</v>
      </c>
      <c r="S61">
        <v>8.93</v>
      </c>
      <c r="T61">
        <v>10.08</v>
      </c>
      <c r="U61">
        <v>27.41</v>
      </c>
      <c r="V61">
        <v>13.21</v>
      </c>
      <c r="W61">
        <v>10.72</v>
      </c>
    </row>
    <row r="62" spans="1:23" x14ac:dyDescent="0.25">
      <c r="A62" s="5" t="s">
        <v>144</v>
      </c>
      <c r="B62" s="5" t="s">
        <v>145</v>
      </c>
      <c r="C62">
        <v>8.17</v>
      </c>
      <c r="D62">
        <v>22.74</v>
      </c>
      <c r="E62">
        <v>16.96</v>
      </c>
      <c r="F62">
        <v>10.84</v>
      </c>
      <c r="G62">
        <v>8.68</v>
      </c>
      <c r="H62">
        <v>10.25</v>
      </c>
      <c r="I62">
        <v>11.24</v>
      </c>
      <c r="J62">
        <v>5.28</v>
      </c>
      <c r="K62">
        <v>6.23</v>
      </c>
      <c r="L62">
        <v>7.08</v>
      </c>
      <c r="M62">
        <v>4.96</v>
      </c>
      <c r="N62">
        <v>5.0999999999999996</v>
      </c>
      <c r="O62">
        <v>51.66</v>
      </c>
      <c r="P62">
        <v>15.71</v>
      </c>
      <c r="Q62">
        <v>11.22</v>
      </c>
      <c r="R62">
        <v>12.33</v>
      </c>
      <c r="S62">
        <v>2.89</v>
      </c>
      <c r="T62">
        <v>2.72</v>
      </c>
      <c r="U62">
        <v>8.36</v>
      </c>
      <c r="V62">
        <v>3.67</v>
      </c>
      <c r="W62">
        <v>3.96</v>
      </c>
    </row>
    <row r="63" spans="1:23" x14ac:dyDescent="0.25">
      <c r="A63" s="5" t="s">
        <v>146</v>
      </c>
      <c r="B63" s="5" t="s">
        <v>147</v>
      </c>
      <c r="C63">
        <v>3.01</v>
      </c>
      <c r="D63">
        <v>9.15</v>
      </c>
      <c r="E63">
        <v>7.3</v>
      </c>
      <c r="F63">
        <v>4.26</v>
      </c>
      <c r="G63">
        <v>2.93</v>
      </c>
      <c r="H63">
        <v>4.45</v>
      </c>
      <c r="I63">
        <v>5.77</v>
      </c>
      <c r="J63">
        <v>2.62</v>
      </c>
      <c r="K63">
        <v>2.79</v>
      </c>
      <c r="L63">
        <v>2.82</v>
      </c>
      <c r="M63">
        <v>2.19</v>
      </c>
      <c r="N63">
        <v>2.35</v>
      </c>
      <c r="O63">
        <v>23.46</v>
      </c>
      <c r="P63">
        <v>12.13</v>
      </c>
      <c r="Q63">
        <v>9.0500000000000007</v>
      </c>
      <c r="R63">
        <v>11.51</v>
      </c>
      <c r="S63">
        <v>2.98</v>
      </c>
      <c r="T63">
        <v>2.7</v>
      </c>
      <c r="U63">
        <v>7.62</v>
      </c>
      <c r="V63">
        <v>3</v>
      </c>
      <c r="W63">
        <v>2.69</v>
      </c>
    </row>
    <row r="64" spans="1:23" x14ac:dyDescent="0.25">
      <c r="A64" s="5" t="s">
        <v>148</v>
      </c>
      <c r="B64" s="5" t="s">
        <v>148</v>
      </c>
      <c r="C64">
        <v>3.01</v>
      </c>
      <c r="D64">
        <v>9.15</v>
      </c>
      <c r="E64">
        <v>7.3</v>
      </c>
      <c r="F64">
        <v>4.26</v>
      </c>
      <c r="G64">
        <v>2.93</v>
      </c>
      <c r="H64">
        <v>4.45</v>
      </c>
      <c r="I64">
        <v>5.77</v>
      </c>
      <c r="J64">
        <v>2.62</v>
      </c>
      <c r="K64">
        <v>2.79</v>
      </c>
      <c r="L64">
        <v>2.82</v>
      </c>
      <c r="M64">
        <v>2.19</v>
      </c>
      <c r="N64">
        <v>2.35</v>
      </c>
      <c r="O64">
        <v>23.46</v>
      </c>
      <c r="P64">
        <v>12.13</v>
      </c>
      <c r="Q64">
        <v>9.0500000000000007</v>
      </c>
      <c r="R64">
        <v>11.51</v>
      </c>
      <c r="S64">
        <v>2.98</v>
      </c>
      <c r="T64">
        <v>2.7</v>
      </c>
      <c r="U64">
        <v>7.62</v>
      </c>
      <c r="V64">
        <v>3</v>
      </c>
      <c r="W64">
        <v>2.69</v>
      </c>
    </row>
    <row r="65" spans="1:23" x14ac:dyDescent="0.25">
      <c r="A65" s="5" t="s">
        <v>149</v>
      </c>
      <c r="B65" s="5" t="s">
        <v>150</v>
      </c>
      <c r="C65">
        <v>20.55</v>
      </c>
      <c r="D65">
        <v>25.04</v>
      </c>
      <c r="E65">
        <v>20.93</v>
      </c>
      <c r="F65">
        <v>20.05</v>
      </c>
      <c r="G65">
        <v>19.34</v>
      </c>
      <c r="H65">
        <v>40.29</v>
      </c>
      <c r="I65">
        <v>35.47</v>
      </c>
      <c r="J65">
        <v>30.62</v>
      </c>
      <c r="K65">
        <v>28.92</v>
      </c>
      <c r="L65">
        <v>25.3</v>
      </c>
      <c r="M65">
        <v>33.1</v>
      </c>
      <c r="N65">
        <v>27.86</v>
      </c>
      <c r="O65">
        <v>25.64</v>
      </c>
      <c r="P65">
        <v>40.9</v>
      </c>
      <c r="Q65">
        <v>55.37</v>
      </c>
      <c r="R65">
        <v>45.83</v>
      </c>
      <c r="S65">
        <v>42.07</v>
      </c>
      <c r="T65">
        <v>41.92</v>
      </c>
      <c r="U65">
        <v>39.46</v>
      </c>
      <c r="V65">
        <v>39.950000000000003</v>
      </c>
      <c r="W65">
        <v>42.94</v>
      </c>
    </row>
    <row r="66" spans="1:23" x14ac:dyDescent="0.25">
      <c r="A66" s="5" t="s">
        <v>151</v>
      </c>
      <c r="B66" s="5" t="s">
        <v>152</v>
      </c>
      <c r="C66">
        <v>40.78</v>
      </c>
      <c r="D66">
        <v>46.63</v>
      </c>
      <c r="E66">
        <v>39.31</v>
      </c>
      <c r="F66">
        <v>36.57</v>
      </c>
      <c r="G66">
        <v>33.64</v>
      </c>
      <c r="H66">
        <v>45.14</v>
      </c>
      <c r="I66">
        <v>52.93</v>
      </c>
      <c r="J66">
        <v>47.87</v>
      </c>
      <c r="K66">
        <v>47.23</v>
      </c>
      <c r="L66">
        <v>46.14</v>
      </c>
      <c r="M66">
        <v>56.6</v>
      </c>
      <c r="N66">
        <v>60.76</v>
      </c>
      <c r="O66">
        <v>57.8</v>
      </c>
      <c r="P66">
        <v>46.32</v>
      </c>
      <c r="Q66">
        <v>45</v>
      </c>
      <c r="R66">
        <v>49.86</v>
      </c>
      <c r="S66">
        <v>33.42</v>
      </c>
      <c r="T66">
        <v>26.8</v>
      </c>
      <c r="U66">
        <v>27.81</v>
      </c>
      <c r="V66">
        <v>22.72</v>
      </c>
      <c r="W66">
        <v>25.11</v>
      </c>
    </row>
    <row r="67" spans="1:23" x14ac:dyDescent="0.25">
      <c r="A67" s="5" t="s">
        <v>153</v>
      </c>
      <c r="B67" s="5" t="s">
        <v>154</v>
      </c>
      <c r="C67">
        <v>59.22</v>
      </c>
      <c r="D67">
        <v>53.37</v>
      </c>
      <c r="E67">
        <v>60.69</v>
      </c>
      <c r="F67">
        <v>63.43</v>
      </c>
      <c r="G67">
        <v>66.36</v>
      </c>
      <c r="H67">
        <v>54.86</v>
      </c>
      <c r="I67">
        <v>47.07</v>
      </c>
      <c r="J67">
        <v>52.13</v>
      </c>
      <c r="K67">
        <v>52.77</v>
      </c>
      <c r="L67">
        <v>53.86</v>
      </c>
      <c r="M67">
        <v>43.4</v>
      </c>
      <c r="N67">
        <v>39.24</v>
      </c>
      <c r="O67">
        <v>42.2</v>
      </c>
      <c r="P67">
        <v>53.68</v>
      </c>
      <c r="Q67">
        <v>55</v>
      </c>
      <c r="R67">
        <v>50.14</v>
      </c>
      <c r="S67">
        <v>66.58</v>
      </c>
      <c r="T67">
        <v>73.2</v>
      </c>
      <c r="U67">
        <v>72.19</v>
      </c>
      <c r="V67">
        <v>77.28</v>
      </c>
      <c r="W67">
        <v>74.89</v>
      </c>
    </row>
    <row r="68" spans="1:23" x14ac:dyDescent="0.25">
      <c r="A68" s="5" t="s">
        <v>155</v>
      </c>
      <c r="B68" s="5" t="s">
        <v>156</v>
      </c>
      <c r="C68">
        <v>145.22999999999999</v>
      </c>
      <c r="D68">
        <v>114.47</v>
      </c>
      <c r="E68">
        <v>154.38</v>
      </c>
      <c r="F68">
        <v>173.44</v>
      </c>
      <c r="G68">
        <v>197.22</v>
      </c>
      <c r="H68">
        <v>121.52</v>
      </c>
      <c r="I68">
        <v>88.92</v>
      </c>
      <c r="J68">
        <v>108.88</v>
      </c>
      <c r="K68">
        <v>111.73</v>
      </c>
      <c r="L68">
        <v>116.73</v>
      </c>
      <c r="M68">
        <v>76.66</v>
      </c>
      <c r="N68">
        <v>64.59</v>
      </c>
      <c r="O68">
        <v>73</v>
      </c>
      <c r="P68">
        <v>115.88</v>
      </c>
      <c r="Q68">
        <v>122.2</v>
      </c>
      <c r="R68">
        <v>100.57</v>
      </c>
      <c r="S68">
        <v>199.2</v>
      </c>
      <c r="T68">
        <v>273.08</v>
      </c>
      <c r="U68">
        <v>259.60000000000002</v>
      </c>
      <c r="V68">
        <v>340.14</v>
      </c>
      <c r="W68">
        <v>298.26</v>
      </c>
    </row>
    <row r="69" spans="1:23" x14ac:dyDescent="0.25">
      <c r="A69" s="5" t="s">
        <v>303</v>
      </c>
      <c r="B69" s="5" t="s">
        <v>304</v>
      </c>
      <c r="C69">
        <v>62.81</v>
      </c>
      <c r="D69">
        <v>63.72</v>
      </c>
      <c r="E69">
        <v>65.290000000000006</v>
      </c>
      <c r="F69">
        <v>65.38</v>
      </c>
      <c r="G69">
        <v>68.260000000000005</v>
      </c>
      <c r="H69">
        <v>68.77</v>
      </c>
      <c r="I69">
        <v>72.040000000000006</v>
      </c>
      <c r="J69">
        <v>70.599999999999994</v>
      </c>
      <c r="K69">
        <v>71.86</v>
      </c>
      <c r="L69">
        <v>73.290000000000006</v>
      </c>
      <c r="M69">
        <v>72.489999999999995</v>
      </c>
      <c r="N69">
        <v>73.540000000000006</v>
      </c>
      <c r="O69">
        <v>73.73</v>
      </c>
      <c r="P69">
        <v>61.43</v>
      </c>
      <c r="Q69">
        <v>59.64</v>
      </c>
      <c r="R69">
        <v>57.87</v>
      </c>
      <c r="S69">
        <v>50.4</v>
      </c>
      <c r="T69">
        <v>49.23</v>
      </c>
      <c r="U69">
        <v>51.09</v>
      </c>
      <c r="V69">
        <v>50.56</v>
      </c>
    </row>
    <row r="70" spans="1:23" x14ac:dyDescent="0.25">
      <c r="A70" s="5" t="s">
        <v>157</v>
      </c>
      <c r="B70" s="5" t="s">
        <v>158</v>
      </c>
      <c r="C70">
        <v>20.55</v>
      </c>
      <c r="D70">
        <v>25.04</v>
      </c>
      <c r="E70">
        <v>20.93</v>
      </c>
      <c r="F70">
        <v>20.05</v>
      </c>
      <c r="G70">
        <v>19.34</v>
      </c>
      <c r="H70">
        <v>40.29</v>
      </c>
      <c r="I70">
        <v>35.47</v>
      </c>
      <c r="J70">
        <v>30.61</v>
      </c>
      <c r="K70">
        <v>28.92</v>
      </c>
      <c r="L70">
        <v>25.3</v>
      </c>
      <c r="M70">
        <v>33.1</v>
      </c>
      <c r="N70">
        <v>27.86</v>
      </c>
      <c r="O70">
        <v>25.64</v>
      </c>
      <c r="P70">
        <v>40.9</v>
      </c>
      <c r="Q70">
        <v>55.38</v>
      </c>
      <c r="R70">
        <v>45.82</v>
      </c>
      <c r="S70">
        <v>42.07</v>
      </c>
      <c r="T70">
        <v>41.91</v>
      </c>
      <c r="U70">
        <v>39.47</v>
      </c>
      <c r="V70">
        <v>39.950000000000003</v>
      </c>
    </row>
    <row r="71" spans="1:23" x14ac:dyDescent="0.25">
      <c r="A71" s="5" t="s">
        <v>159</v>
      </c>
      <c r="B71" s="5" t="s">
        <v>160</v>
      </c>
      <c r="C71">
        <v>8.17</v>
      </c>
      <c r="D71">
        <v>22.74</v>
      </c>
      <c r="E71">
        <v>16.96</v>
      </c>
      <c r="F71">
        <v>10.84</v>
      </c>
      <c r="G71">
        <v>8.68</v>
      </c>
      <c r="H71">
        <v>10.25</v>
      </c>
      <c r="I71">
        <v>11.23</v>
      </c>
      <c r="J71">
        <v>5.28</v>
      </c>
      <c r="K71">
        <v>6.23</v>
      </c>
      <c r="L71">
        <v>7.08</v>
      </c>
      <c r="M71">
        <v>4.96</v>
      </c>
      <c r="N71">
        <v>5.0999999999999996</v>
      </c>
      <c r="O71">
        <v>51.66</v>
      </c>
      <c r="P71">
        <v>15.71</v>
      </c>
      <c r="Q71">
        <v>11.22</v>
      </c>
      <c r="R71">
        <v>12.33</v>
      </c>
      <c r="S71">
        <v>2.89</v>
      </c>
      <c r="T71">
        <v>2.72</v>
      </c>
      <c r="U71">
        <v>8.36</v>
      </c>
      <c r="V71">
        <v>3.67</v>
      </c>
    </row>
    <row r="72" spans="1:23" x14ac:dyDescent="0.25">
      <c r="A72" s="5" t="s">
        <v>161</v>
      </c>
      <c r="B72" s="5" t="s">
        <v>162</v>
      </c>
      <c r="C72">
        <v>13.13</v>
      </c>
      <c r="D72">
        <v>11.64</v>
      </c>
      <c r="E72">
        <v>16.47</v>
      </c>
      <c r="F72">
        <v>16.510000000000002</v>
      </c>
      <c r="G72">
        <v>14.35</v>
      </c>
      <c r="H72">
        <v>15.6</v>
      </c>
      <c r="I72">
        <v>15.06</v>
      </c>
      <c r="J72">
        <v>8.9700000000000006</v>
      </c>
      <c r="K72">
        <v>11.48</v>
      </c>
      <c r="L72">
        <v>12.47</v>
      </c>
      <c r="M72">
        <v>8.42</v>
      </c>
      <c r="N72">
        <v>10.16</v>
      </c>
      <c r="O72">
        <v>2.96</v>
      </c>
      <c r="P72">
        <v>21.17</v>
      </c>
      <c r="Q72">
        <v>16.28</v>
      </c>
      <c r="R72">
        <v>19.55</v>
      </c>
      <c r="S72">
        <v>10.210000000000001</v>
      </c>
      <c r="T72">
        <v>8.24</v>
      </c>
      <c r="U72">
        <v>11.64</v>
      </c>
      <c r="V72">
        <v>11.07</v>
      </c>
    </row>
    <row r="73" spans="1:23" x14ac:dyDescent="0.25">
      <c r="A73" s="5" t="s">
        <v>163</v>
      </c>
      <c r="B73" s="5" t="s">
        <v>164</v>
      </c>
      <c r="C73">
        <v>36.869999999999997</v>
      </c>
      <c r="D73">
        <v>40.22</v>
      </c>
      <c r="E73">
        <v>43.03</v>
      </c>
      <c r="F73">
        <v>39.28</v>
      </c>
      <c r="G73">
        <v>33.799999999999997</v>
      </c>
      <c r="H73">
        <v>43.41</v>
      </c>
      <c r="I73">
        <v>51.4</v>
      </c>
      <c r="J73">
        <v>49.63</v>
      </c>
      <c r="K73">
        <v>44.78</v>
      </c>
      <c r="L73">
        <v>39.880000000000003</v>
      </c>
      <c r="M73">
        <v>44.15</v>
      </c>
      <c r="N73">
        <v>46.03</v>
      </c>
      <c r="O73">
        <v>45.4</v>
      </c>
      <c r="P73">
        <v>77.239999999999995</v>
      </c>
      <c r="Q73">
        <v>80.62</v>
      </c>
      <c r="R73">
        <v>93.32</v>
      </c>
      <c r="S73">
        <v>103.15</v>
      </c>
      <c r="T73">
        <v>99.49</v>
      </c>
      <c r="U73">
        <v>91.19</v>
      </c>
      <c r="V73">
        <v>81.849999999999994</v>
      </c>
    </row>
    <row r="74" spans="1:23" x14ac:dyDescent="0.25">
      <c r="A74" s="5" t="s">
        <v>165</v>
      </c>
      <c r="B74" s="5" t="s">
        <v>166</v>
      </c>
      <c r="C74">
        <v>79.45</v>
      </c>
      <c r="D74">
        <v>74.959999999999994</v>
      </c>
      <c r="E74">
        <v>79.069999999999993</v>
      </c>
      <c r="F74">
        <v>79.95</v>
      </c>
      <c r="G74">
        <v>80.66</v>
      </c>
      <c r="H74">
        <v>59.71</v>
      </c>
      <c r="I74">
        <v>60.99</v>
      </c>
      <c r="J74">
        <v>65.010000000000005</v>
      </c>
      <c r="K74">
        <v>67.78</v>
      </c>
      <c r="L74">
        <v>72.05</v>
      </c>
      <c r="M74">
        <v>63.63</v>
      </c>
      <c r="N74">
        <v>69.069999999999993</v>
      </c>
      <c r="O74">
        <v>71.260000000000005</v>
      </c>
      <c r="P74">
        <v>55.77</v>
      </c>
      <c r="Q74">
        <v>40.94</v>
      </c>
      <c r="R74">
        <v>51.14</v>
      </c>
      <c r="S74">
        <v>55.37</v>
      </c>
      <c r="T74">
        <v>55.51</v>
      </c>
      <c r="U74">
        <v>58.46</v>
      </c>
      <c r="V74">
        <v>58.42</v>
      </c>
    </row>
    <row r="75" spans="1:23" x14ac:dyDescent="0.25">
      <c r="A75" s="5" t="s">
        <v>167</v>
      </c>
      <c r="B75" s="5" t="s">
        <v>168</v>
      </c>
      <c r="C75">
        <v>3.01</v>
      </c>
      <c r="D75">
        <v>9.15</v>
      </c>
      <c r="E75">
        <v>7.3</v>
      </c>
      <c r="F75">
        <v>4.26</v>
      </c>
      <c r="G75">
        <v>2.93</v>
      </c>
      <c r="H75">
        <v>4.45</v>
      </c>
      <c r="I75">
        <v>5.77</v>
      </c>
      <c r="J75">
        <v>2.62</v>
      </c>
      <c r="K75">
        <v>2.79</v>
      </c>
      <c r="L75">
        <v>2.82</v>
      </c>
      <c r="M75">
        <v>2.19</v>
      </c>
      <c r="N75">
        <v>2.35</v>
      </c>
      <c r="O75">
        <v>23.46</v>
      </c>
      <c r="P75">
        <v>12.13</v>
      </c>
      <c r="Q75">
        <v>9.0500000000000007</v>
      </c>
      <c r="R75">
        <v>11.51</v>
      </c>
      <c r="S75">
        <v>2.98</v>
      </c>
      <c r="T75">
        <v>2.7</v>
      </c>
      <c r="U75">
        <v>7.62</v>
      </c>
      <c r="V75">
        <v>3</v>
      </c>
    </row>
    <row r="76" spans="1:23" x14ac:dyDescent="0.25">
      <c r="A76" s="5" t="s">
        <v>169</v>
      </c>
      <c r="B76" s="5" t="s">
        <v>170</v>
      </c>
      <c r="C76">
        <v>6.63</v>
      </c>
      <c r="D76">
        <v>6.09</v>
      </c>
      <c r="E76">
        <v>9.36</v>
      </c>
      <c r="F76">
        <v>8.51</v>
      </c>
      <c r="G76">
        <v>6.44</v>
      </c>
      <c r="H76">
        <v>9.08</v>
      </c>
      <c r="I76">
        <v>9.52</v>
      </c>
      <c r="J76">
        <v>5.64</v>
      </c>
      <c r="K76">
        <v>6.4</v>
      </c>
      <c r="L76">
        <v>5.85</v>
      </c>
      <c r="M76">
        <v>4.47</v>
      </c>
      <c r="N76">
        <v>5.51</v>
      </c>
      <c r="O76">
        <v>1.62</v>
      </c>
      <c r="P76">
        <v>21.94</v>
      </c>
      <c r="Q76">
        <v>17.43</v>
      </c>
      <c r="R76" t="s">
        <v>67</v>
      </c>
      <c r="S76" t="s">
        <v>67</v>
      </c>
      <c r="T76" t="s">
        <v>67</v>
      </c>
      <c r="U76" t="s">
        <v>67</v>
      </c>
      <c r="V76" t="s">
        <v>67</v>
      </c>
    </row>
    <row r="77" spans="1:23" x14ac:dyDescent="0.25">
      <c r="A77" s="5" t="s">
        <v>171</v>
      </c>
      <c r="B77" s="5" t="s">
        <v>172</v>
      </c>
      <c r="C77">
        <v>51.32</v>
      </c>
      <c r="D77">
        <v>62.2</v>
      </c>
      <c r="E77">
        <v>49.72</v>
      </c>
      <c r="F77">
        <v>45.74</v>
      </c>
      <c r="G77">
        <v>41.71</v>
      </c>
      <c r="H77">
        <v>75.61</v>
      </c>
      <c r="I77">
        <v>86.79</v>
      </c>
      <c r="J77">
        <v>73.63</v>
      </c>
      <c r="K77">
        <v>69.680000000000007</v>
      </c>
      <c r="L77">
        <v>64.040000000000006</v>
      </c>
      <c r="M77">
        <v>88.95</v>
      </c>
      <c r="N77">
        <v>87.96</v>
      </c>
      <c r="O77">
        <v>81.12</v>
      </c>
      <c r="P77">
        <v>83.05</v>
      </c>
      <c r="Q77">
        <v>109.93</v>
      </c>
      <c r="R77">
        <v>97.51</v>
      </c>
      <c r="S77">
        <v>60.37</v>
      </c>
      <c r="T77">
        <v>48.28</v>
      </c>
      <c r="U77">
        <v>47.58</v>
      </c>
      <c r="V77">
        <v>38.89</v>
      </c>
    </row>
    <row r="78" spans="1:23" x14ac:dyDescent="0.25">
      <c r="A78" s="5" t="s">
        <v>173</v>
      </c>
      <c r="B78" s="5" t="s">
        <v>174</v>
      </c>
      <c r="C78">
        <v>76.03</v>
      </c>
      <c r="D78">
        <v>108.44</v>
      </c>
      <c r="E78">
        <v>86.33</v>
      </c>
      <c r="F78">
        <v>84.42</v>
      </c>
      <c r="G78">
        <v>78.33</v>
      </c>
      <c r="H78">
        <v>158.76</v>
      </c>
      <c r="I78">
        <v>189.41</v>
      </c>
      <c r="J78">
        <v>145.24</v>
      </c>
      <c r="K78">
        <v>146.65</v>
      </c>
      <c r="L78">
        <v>168.57</v>
      </c>
      <c r="M78">
        <v>196.17</v>
      </c>
      <c r="N78">
        <v>183.31</v>
      </c>
      <c r="O78">
        <v>148.81</v>
      </c>
      <c r="P78">
        <v>160.47999999999999</v>
      </c>
      <c r="Q78">
        <v>224</v>
      </c>
      <c r="R78" t="s">
        <v>67</v>
      </c>
      <c r="S78" t="s">
        <v>67</v>
      </c>
      <c r="T78" t="s">
        <v>67</v>
      </c>
      <c r="U78" t="s">
        <v>67</v>
      </c>
      <c r="V78" t="s">
        <v>67</v>
      </c>
    </row>
    <row r="79" spans="1:23" x14ac:dyDescent="0.25">
      <c r="A79" s="5" t="s">
        <v>175</v>
      </c>
      <c r="B79" s="5" t="s">
        <v>176</v>
      </c>
      <c r="C79">
        <v>616.47479999999996</v>
      </c>
      <c r="D79">
        <v>677.21760000000006</v>
      </c>
      <c r="E79">
        <v>555.73199999999997</v>
      </c>
      <c r="F79">
        <v>657.83159999999998</v>
      </c>
      <c r="G79">
        <v>681.09479999999996</v>
      </c>
      <c r="H79">
        <v>484.65</v>
      </c>
      <c r="I79">
        <v>488.52719999999999</v>
      </c>
      <c r="J79">
        <v>337.31639999999999</v>
      </c>
      <c r="K79">
        <v>505.17200000000003</v>
      </c>
      <c r="L79">
        <v>280.36399999999998</v>
      </c>
      <c r="M79">
        <v>396.64399999999989</v>
      </c>
      <c r="N79">
        <v>525.84399999999994</v>
      </c>
      <c r="O79">
        <v>604.65599999999995</v>
      </c>
      <c r="P79">
        <v>508.89600000000002</v>
      </c>
      <c r="Q79">
        <v>500.73599999999999</v>
      </c>
      <c r="R79">
        <v>454.38799999999998</v>
      </c>
      <c r="S79">
        <v>214.83</v>
      </c>
      <c r="T79">
        <v>243.9</v>
      </c>
      <c r="U79">
        <v>298.8</v>
      </c>
      <c r="V79">
        <v>316.8</v>
      </c>
    </row>
    <row r="80" spans="1:23" x14ac:dyDescent="0.25">
      <c r="A80" s="5" t="s">
        <v>177</v>
      </c>
      <c r="B80" s="5" t="s">
        <v>178</v>
      </c>
      <c r="C80">
        <v>0</v>
      </c>
      <c r="D80">
        <v>0</v>
      </c>
      <c r="E80">
        <v>0</v>
      </c>
      <c r="F80">
        <v>0</v>
      </c>
      <c r="G80">
        <v>0</v>
      </c>
      <c r="H80">
        <v>0</v>
      </c>
      <c r="I80">
        <v>0</v>
      </c>
      <c r="J80">
        <v>-4.0000000000020457E-2</v>
      </c>
      <c r="K80">
        <v>0</v>
      </c>
      <c r="L80">
        <v>0</v>
      </c>
      <c r="M80">
        <v>0</v>
      </c>
      <c r="N80">
        <v>0</v>
      </c>
      <c r="O80">
        <v>-26.599999999999991</v>
      </c>
      <c r="P80">
        <v>-0.1999999999999886</v>
      </c>
      <c r="Q80">
        <v>-1.2000000000000031</v>
      </c>
      <c r="R80">
        <v>-2.2000000000000028</v>
      </c>
      <c r="S80">
        <v>-9</v>
      </c>
      <c r="T80">
        <v>0</v>
      </c>
      <c r="U80">
        <v>0</v>
      </c>
      <c r="V80">
        <v>0</v>
      </c>
    </row>
    <row r="81" spans="1:22" x14ac:dyDescent="0.25">
      <c r="A81" s="5" t="s">
        <v>179</v>
      </c>
      <c r="B81" s="5" t="s">
        <v>180</v>
      </c>
      <c r="C81">
        <v>8.8699999999999992</v>
      </c>
      <c r="D81">
        <v>-3.2</v>
      </c>
      <c r="E81">
        <v>2.02</v>
      </c>
      <c r="F81">
        <v>16.96</v>
      </c>
      <c r="G81">
        <v>13.75</v>
      </c>
      <c r="H81">
        <v>5.53</v>
      </c>
      <c r="I81">
        <v>-0.38</v>
      </c>
      <c r="J81">
        <v>8.43</v>
      </c>
      <c r="K81">
        <v>10.94</v>
      </c>
      <c r="L81">
        <v>21.02</v>
      </c>
      <c r="M81">
        <v>2.44</v>
      </c>
      <c r="N81">
        <v>6.3</v>
      </c>
      <c r="O81">
        <v>8.24</v>
      </c>
      <c r="P81">
        <v>6.63</v>
      </c>
      <c r="Q81">
        <v>9.93</v>
      </c>
      <c r="R81">
        <v>-25.85</v>
      </c>
      <c r="S81">
        <v>-3.63</v>
      </c>
      <c r="T81">
        <v>-0.73</v>
      </c>
      <c r="U81">
        <v>11.69</v>
      </c>
      <c r="V81">
        <v>26.05</v>
      </c>
    </row>
    <row r="82" spans="1:22" x14ac:dyDescent="0.25">
      <c r="A82" s="5" t="s">
        <v>181</v>
      </c>
      <c r="B82" s="5" t="s">
        <v>182</v>
      </c>
      <c r="C82">
        <v>2.56</v>
      </c>
      <c r="D82">
        <v>5.26</v>
      </c>
      <c r="E82">
        <v>10.91</v>
      </c>
      <c r="F82">
        <v>12.08</v>
      </c>
      <c r="G82">
        <v>6.3</v>
      </c>
      <c r="H82">
        <v>4.53</v>
      </c>
      <c r="I82">
        <v>6.33</v>
      </c>
      <c r="J82">
        <v>13.46</v>
      </c>
      <c r="K82">
        <v>11.47</v>
      </c>
      <c r="L82">
        <v>9.92</v>
      </c>
      <c r="M82">
        <v>5.66</v>
      </c>
      <c r="N82">
        <v>7.06</v>
      </c>
      <c r="O82">
        <v>8.27</v>
      </c>
      <c r="P82">
        <v>-3.1</v>
      </c>
      <c r="Q82">
        <v>-6.52</v>
      </c>
      <c r="R82">
        <v>-10.07</v>
      </c>
      <c r="S82">
        <v>2.44</v>
      </c>
      <c r="T82">
        <v>12.34</v>
      </c>
      <c r="U82" t="s">
        <v>67</v>
      </c>
      <c r="V82" t="s">
        <v>67</v>
      </c>
    </row>
    <row r="83" spans="1:22" x14ac:dyDescent="0.25">
      <c r="A83" s="5" t="s">
        <v>183</v>
      </c>
      <c r="B83" s="5" t="s">
        <v>184</v>
      </c>
      <c r="C83">
        <v>7.68</v>
      </c>
      <c r="D83">
        <v>7.01</v>
      </c>
      <c r="E83">
        <v>7.58</v>
      </c>
      <c r="F83">
        <v>8.86</v>
      </c>
      <c r="G83">
        <v>7.65</v>
      </c>
      <c r="H83">
        <v>9.11</v>
      </c>
      <c r="I83">
        <v>8.49</v>
      </c>
      <c r="J83">
        <v>9.83</v>
      </c>
      <c r="K83">
        <v>9.7899999999999991</v>
      </c>
      <c r="L83">
        <v>8.93</v>
      </c>
      <c r="M83">
        <v>6.71</v>
      </c>
      <c r="N83">
        <v>1.05</v>
      </c>
      <c r="O83">
        <v>-0.94</v>
      </c>
      <c r="P83">
        <v>-2.73</v>
      </c>
      <c r="Q83">
        <v>-1.72</v>
      </c>
      <c r="R83">
        <v>1.51</v>
      </c>
      <c r="S83" t="s">
        <v>67</v>
      </c>
      <c r="T83" t="s">
        <v>67</v>
      </c>
      <c r="U83" t="s">
        <v>67</v>
      </c>
      <c r="V83" t="s">
        <v>67</v>
      </c>
    </row>
    <row r="84" spans="1:22" x14ac:dyDescent="0.25">
      <c r="A84" s="5" t="s">
        <v>185</v>
      </c>
      <c r="B84" s="5" t="s">
        <v>186</v>
      </c>
      <c r="C84">
        <v>8.39</v>
      </c>
      <c r="D84">
        <v>7.75</v>
      </c>
      <c r="E84">
        <v>8.6999999999999993</v>
      </c>
      <c r="F84">
        <v>9.32</v>
      </c>
      <c r="G84">
        <v>8.2899999999999991</v>
      </c>
      <c r="H84">
        <v>7.91</v>
      </c>
      <c r="I84">
        <v>4.7699999999999996</v>
      </c>
      <c r="J84">
        <v>4.45</v>
      </c>
      <c r="K84">
        <v>3.53</v>
      </c>
      <c r="L84">
        <v>3.6</v>
      </c>
      <c r="M84">
        <v>4.1100000000000003</v>
      </c>
      <c r="N84" t="s">
        <v>67</v>
      </c>
      <c r="O84" t="s">
        <v>67</v>
      </c>
      <c r="P84" t="s">
        <v>67</v>
      </c>
      <c r="Q84" t="s">
        <v>67</v>
      </c>
      <c r="R84" t="s">
        <v>67</v>
      </c>
      <c r="S84" t="s">
        <v>67</v>
      </c>
      <c r="T84" t="s">
        <v>67</v>
      </c>
      <c r="U84" t="s">
        <v>67</v>
      </c>
      <c r="V84" t="s">
        <v>67</v>
      </c>
    </row>
    <row r="85" spans="1:22" x14ac:dyDescent="0.25">
      <c r="A85" s="5" t="s">
        <v>187</v>
      </c>
      <c r="B85" s="5" t="s">
        <v>188</v>
      </c>
      <c r="C85">
        <v>-60.88</v>
      </c>
      <c r="D85">
        <v>29.77</v>
      </c>
      <c r="E85">
        <v>59.61</v>
      </c>
      <c r="F85">
        <v>46.1</v>
      </c>
      <c r="G85">
        <v>-3.63</v>
      </c>
      <c r="H85">
        <v>-3.74</v>
      </c>
      <c r="I85">
        <v>112.11</v>
      </c>
      <c r="J85">
        <v>-8.23</v>
      </c>
      <c r="K85">
        <v>-2.31</v>
      </c>
      <c r="L85">
        <v>72.56</v>
      </c>
      <c r="M85">
        <v>-0.22</v>
      </c>
      <c r="N85">
        <v>-89.51</v>
      </c>
      <c r="O85">
        <v>256.02</v>
      </c>
      <c r="P85">
        <v>49.2</v>
      </c>
      <c r="Q85">
        <v>0.05</v>
      </c>
      <c r="R85">
        <v>216.18</v>
      </c>
      <c r="S85">
        <v>2.61</v>
      </c>
      <c r="T85">
        <v>-67.739999999999995</v>
      </c>
      <c r="U85">
        <v>154.53</v>
      </c>
      <c r="V85">
        <v>16.77</v>
      </c>
    </row>
    <row r="86" spans="1:22" x14ac:dyDescent="0.25">
      <c r="A86" s="5" t="s">
        <v>189</v>
      </c>
      <c r="B86" s="5" t="s">
        <v>190</v>
      </c>
      <c r="C86">
        <v>9.5</v>
      </c>
      <c r="D86">
        <v>45.16</v>
      </c>
      <c r="E86">
        <v>34.03</v>
      </c>
      <c r="F86">
        <v>12.91</v>
      </c>
      <c r="G86">
        <v>34.909999999999997</v>
      </c>
      <c r="H86">
        <v>33.380000000000003</v>
      </c>
      <c r="I86">
        <v>33.86</v>
      </c>
      <c r="J86">
        <v>20.67</v>
      </c>
      <c r="K86">
        <v>23.34</v>
      </c>
      <c r="L86">
        <v>-5.72</v>
      </c>
      <c r="M86">
        <v>55.43</v>
      </c>
      <c r="N86">
        <v>71.900000000000006</v>
      </c>
      <c r="O86">
        <v>101.76</v>
      </c>
      <c r="P86">
        <v>88.48</v>
      </c>
      <c r="Q86">
        <v>72.95</v>
      </c>
      <c r="R86">
        <v>50.35</v>
      </c>
      <c r="S86">
        <v>29.8</v>
      </c>
      <c r="T86">
        <v>34.520000000000003</v>
      </c>
      <c r="U86" t="s">
        <v>67</v>
      </c>
      <c r="V86" t="s">
        <v>67</v>
      </c>
    </row>
    <row r="87" spans="1:22" x14ac:dyDescent="0.25">
      <c r="A87" s="5" t="s">
        <v>191</v>
      </c>
      <c r="B87" s="5" t="s">
        <v>192</v>
      </c>
      <c r="C87">
        <v>14.19</v>
      </c>
      <c r="D87">
        <v>25.62</v>
      </c>
      <c r="E87">
        <v>42.09</v>
      </c>
      <c r="F87">
        <v>28.52</v>
      </c>
      <c r="G87">
        <v>18.84</v>
      </c>
      <c r="H87">
        <v>34.08</v>
      </c>
      <c r="I87">
        <v>34.78</v>
      </c>
      <c r="J87">
        <v>-5.54</v>
      </c>
      <c r="K87">
        <v>47.31</v>
      </c>
      <c r="L87">
        <v>57.61</v>
      </c>
      <c r="M87">
        <v>43.11</v>
      </c>
      <c r="N87">
        <v>86.39</v>
      </c>
      <c r="O87">
        <v>104.81</v>
      </c>
      <c r="P87">
        <v>40.06</v>
      </c>
      <c r="Q87">
        <v>61.13</v>
      </c>
      <c r="R87">
        <v>64.47</v>
      </c>
      <c r="S87" t="s">
        <v>67</v>
      </c>
      <c r="T87" t="s">
        <v>67</v>
      </c>
      <c r="U87" t="s">
        <v>67</v>
      </c>
      <c r="V87" t="s">
        <v>67</v>
      </c>
    </row>
    <row r="88" spans="1:22" x14ac:dyDescent="0.25">
      <c r="A88" s="5" t="s">
        <v>193</v>
      </c>
      <c r="B88" s="5" t="s">
        <v>194</v>
      </c>
      <c r="C88">
        <v>24.14</v>
      </c>
      <c r="D88">
        <v>30.2</v>
      </c>
      <c r="E88">
        <v>18.27</v>
      </c>
      <c r="F88">
        <v>37.909999999999997</v>
      </c>
      <c r="G88">
        <v>38.22</v>
      </c>
      <c r="H88">
        <v>38.590000000000003</v>
      </c>
      <c r="I88">
        <v>60.58</v>
      </c>
      <c r="J88">
        <v>49.64</v>
      </c>
      <c r="K88">
        <v>43.68</v>
      </c>
      <c r="L88">
        <v>59.37</v>
      </c>
      <c r="M88">
        <v>53.79</v>
      </c>
      <c r="N88" t="s">
        <v>67</v>
      </c>
      <c r="O88" t="s">
        <v>67</v>
      </c>
      <c r="P88" t="s">
        <v>67</v>
      </c>
      <c r="Q88" t="s">
        <v>67</v>
      </c>
      <c r="R88" t="s">
        <v>67</v>
      </c>
      <c r="S88" t="s">
        <v>67</v>
      </c>
      <c r="T88" t="s">
        <v>67</v>
      </c>
      <c r="U88" t="s">
        <v>67</v>
      </c>
      <c r="V88" t="s">
        <v>67</v>
      </c>
    </row>
    <row r="89" spans="1:22" x14ac:dyDescent="0.25">
      <c r="A89" s="5" t="s">
        <v>195</v>
      </c>
      <c r="B89" s="5" t="s">
        <v>196</v>
      </c>
      <c r="C89">
        <v>2.4500000000000002</v>
      </c>
      <c r="D89">
        <v>0.45</v>
      </c>
      <c r="E89">
        <v>0.36</v>
      </c>
      <c r="F89">
        <v>0.93</v>
      </c>
      <c r="G89">
        <v>1.86</v>
      </c>
      <c r="H89">
        <v>0.87</v>
      </c>
      <c r="I89">
        <v>0.68</v>
      </c>
      <c r="J89">
        <v>-6.9</v>
      </c>
      <c r="K89">
        <v>0.56999999999999995</v>
      </c>
      <c r="L89">
        <v>0.36</v>
      </c>
      <c r="M89">
        <v>0.9</v>
      </c>
      <c r="N89">
        <v>0.44</v>
      </c>
      <c r="O89">
        <v>0.05</v>
      </c>
      <c r="P89">
        <v>0.39</v>
      </c>
      <c r="Q89">
        <v>0.33</v>
      </c>
      <c r="R89">
        <v>0.23</v>
      </c>
      <c r="S89" t="s">
        <v>67</v>
      </c>
      <c r="T89" t="s">
        <v>67</v>
      </c>
      <c r="U89" t="s">
        <v>67</v>
      </c>
      <c r="V89" t="s">
        <v>67</v>
      </c>
    </row>
    <row r="90" spans="1:22" x14ac:dyDescent="0.25">
      <c r="A90" s="5" t="s">
        <v>197</v>
      </c>
      <c r="B90" s="5" t="s">
        <v>198</v>
      </c>
      <c r="C90">
        <v>22.76</v>
      </c>
      <c r="D90">
        <v>-31.6</v>
      </c>
      <c r="E90">
        <v>1.77</v>
      </c>
      <c r="F90">
        <v>34.619999999999997</v>
      </c>
      <c r="G90">
        <v>4.5999999999999996</v>
      </c>
      <c r="H90">
        <v>9.3699999999999992</v>
      </c>
      <c r="I90">
        <v>67.19</v>
      </c>
      <c r="J90">
        <v>-15.25</v>
      </c>
      <c r="K90">
        <v>2.16</v>
      </c>
      <c r="L90">
        <v>79.260000000000005</v>
      </c>
      <c r="M90">
        <v>-15.11</v>
      </c>
      <c r="N90">
        <v>264.97000000000003</v>
      </c>
      <c r="O90">
        <v>-84.88</v>
      </c>
      <c r="P90">
        <v>38.659999999999997</v>
      </c>
      <c r="Q90">
        <v>-8.4700000000000006</v>
      </c>
      <c r="R90">
        <v>41.94</v>
      </c>
      <c r="S90">
        <v>19.399999999999999</v>
      </c>
      <c r="T90">
        <v>-29.73</v>
      </c>
      <c r="U90">
        <v>17.489999999999998</v>
      </c>
      <c r="V90">
        <v>15.6</v>
      </c>
    </row>
    <row r="91" spans="1:22" x14ac:dyDescent="0.25">
      <c r="A91" s="5" t="s">
        <v>199</v>
      </c>
      <c r="B91" s="5" t="s">
        <v>200</v>
      </c>
      <c r="C91">
        <v>-2.36</v>
      </c>
      <c r="D91">
        <v>1.6</v>
      </c>
      <c r="E91">
        <v>13.66</v>
      </c>
      <c r="F91">
        <v>16.2</v>
      </c>
      <c r="G91">
        <v>27.05</v>
      </c>
      <c r="H91">
        <v>20.440000000000001</v>
      </c>
      <c r="I91">
        <v>18.03</v>
      </c>
      <c r="J91">
        <v>22.06</v>
      </c>
      <c r="K91">
        <v>22.1</v>
      </c>
      <c r="L91">
        <v>109.71</v>
      </c>
      <c r="M91">
        <v>54.99</v>
      </c>
      <c r="N91">
        <v>72.92</v>
      </c>
      <c r="O91">
        <v>-18.23</v>
      </c>
      <c r="P91">
        <v>24.04</v>
      </c>
      <c r="Q91">
        <v>17.62</v>
      </c>
      <c r="R91">
        <v>10.54</v>
      </c>
      <c r="S91">
        <v>2.39</v>
      </c>
      <c r="T91">
        <v>1.1200000000000001</v>
      </c>
      <c r="U91" t="s">
        <v>67</v>
      </c>
      <c r="V91" t="s">
        <v>67</v>
      </c>
    </row>
    <row r="92" spans="1:22" x14ac:dyDescent="0.25">
      <c r="A92" s="5" t="s">
        <v>201</v>
      </c>
      <c r="B92" s="5" t="s">
        <v>202</v>
      </c>
      <c r="C92">
        <v>6.43</v>
      </c>
      <c r="D92">
        <v>3.75</v>
      </c>
      <c r="E92">
        <v>23.51</v>
      </c>
      <c r="F92">
        <v>20.11</v>
      </c>
      <c r="G92">
        <v>13.61</v>
      </c>
      <c r="H92">
        <v>28.55</v>
      </c>
      <c r="I92">
        <v>23.65</v>
      </c>
      <c r="J92">
        <v>63.21</v>
      </c>
      <c r="K92">
        <v>49.28</v>
      </c>
      <c r="L92">
        <v>56.58</v>
      </c>
      <c r="M92">
        <v>39.03</v>
      </c>
      <c r="N92">
        <v>50.44</v>
      </c>
      <c r="O92">
        <v>1.33</v>
      </c>
      <c r="P92">
        <v>12.36</v>
      </c>
      <c r="Q92">
        <v>8.1300000000000008</v>
      </c>
      <c r="R92">
        <v>12.94</v>
      </c>
      <c r="S92" t="s">
        <v>67</v>
      </c>
      <c r="T92" t="s">
        <v>67</v>
      </c>
      <c r="U92" t="s">
        <v>67</v>
      </c>
      <c r="V92" t="s">
        <v>67</v>
      </c>
    </row>
    <row r="93" spans="1:22" x14ac:dyDescent="0.25">
      <c r="A93" s="5" t="s">
        <v>203</v>
      </c>
      <c r="B93" s="5" t="s">
        <v>204</v>
      </c>
      <c r="C93">
        <v>17.489999999999998</v>
      </c>
      <c r="D93">
        <v>13.7</v>
      </c>
      <c r="E93">
        <v>43.36</v>
      </c>
      <c r="F93">
        <v>34.69</v>
      </c>
      <c r="G93">
        <v>35.1</v>
      </c>
      <c r="H93">
        <v>33.79</v>
      </c>
      <c r="I93">
        <v>37.049999999999997</v>
      </c>
      <c r="J93">
        <v>32.270000000000003</v>
      </c>
      <c r="K93">
        <v>30.82</v>
      </c>
      <c r="L93">
        <v>32.35</v>
      </c>
      <c r="M93">
        <v>25.99</v>
      </c>
      <c r="N93" t="s">
        <v>67</v>
      </c>
      <c r="O93" t="s">
        <v>67</v>
      </c>
      <c r="P93" t="s">
        <v>67</v>
      </c>
      <c r="Q93" t="s">
        <v>67</v>
      </c>
      <c r="R93" t="s">
        <v>67</v>
      </c>
      <c r="S93" t="s">
        <v>67</v>
      </c>
      <c r="T93" t="s">
        <v>67</v>
      </c>
      <c r="U93" t="s">
        <v>67</v>
      </c>
      <c r="V93" t="s">
        <v>67</v>
      </c>
    </row>
    <row r="94" spans="1:22" x14ac:dyDescent="0.25">
      <c r="A94" s="5" t="s">
        <v>205</v>
      </c>
      <c r="B94" s="5" t="s">
        <v>206</v>
      </c>
      <c r="C94">
        <v>-8.9700000000000006</v>
      </c>
      <c r="D94">
        <v>21.86</v>
      </c>
      <c r="E94">
        <v>-15.52</v>
      </c>
      <c r="F94">
        <v>-3.42</v>
      </c>
      <c r="G94">
        <v>40.53</v>
      </c>
      <c r="H94">
        <v>-0.79</v>
      </c>
      <c r="I94">
        <v>44.83</v>
      </c>
      <c r="J94">
        <v>-33.25</v>
      </c>
      <c r="K94">
        <v>80.180000000000007</v>
      </c>
      <c r="L94">
        <v>-29.32</v>
      </c>
      <c r="M94">
        <v>-24.57</v>
      </c>
      <c r="N94">
        <v>-13.03</v>
      </c>
      <c r="O94">
        <v>-5.65</v>
      </c>
      <c r="P94">
        <v>1.43</v>
      </c>
      <c r="Q94">
        <v>8.91</v>
      </c>
      <c r="R94">
        <v>106.91</v>
      </c>
      <c r="S94">
        <v>-19.93</v>
      </c>
      <c r="T94">
        <v>-18.37</v>
      </c>
      <c r="U94">
        <v>-5.68</v>
      </c>
      <c r="V94">
        <v>-33.08</v>
      </c>
    </row>
    <row r="95" spans="1:22" x14ac:dyDescent="0.25">
      <c r="A95" s="5" t="s">
        <v>207</v>
      </c>
      <c r="B95" s="5" t="s">
        <v>208</v>
      </c>
      <c r="C95">
        <v>-0.88</v>
      </c>
      <c r="D95">
        <v>0.97</v>
      </c>
      <c r="E95">
        <v>7.2</v>
      </c>
      <c r="F95">
        <v>12.11</v>
      </c>
      <c r="G95">
        <v>28.19</v>
      </c>
      <c r="H95">
        <v>3.6</v>
      </c>
      <c r="I95">
        <v>30.59</v>
      </c>
      <c r="J95">
        <v>5.87</v>
      </c>
      <c r="K95">
        <v>8.76</v>
      </c>
      <c r="L95">
        <v>-22.31</v>
      </c>
      <c r="M95">
        <v>-14.42</v>
      </c>
      <c r="N95">
        <v>-5.75</v>
      </c>
      <c r="O95">
        <v>1.56</v>
      </c>
      <c r="P95">
        <v>39.08</v>
      </c>
      <c r="Q95">
        <v>31.96</v>
      </c>
      <c r="R95">
        <v>22.87</v>
      </c>
      <c r="S95">
        <v>-14.66</v>
      </c>
      <c r="T95">
        <v>-19.04</v>
      </c>
      <c r="U95" t="s">
        <v>67</v>
      </c>
      <c r="V95" t="s">
        <v>67</v>
      </c>
    </row>
    <row r="96" spans="1:22" x14ac:dyDescent="0.25">
      <c r="A96" s="5" t="s">
        <v>209</v>
      </c>
      <c r="B96" s="5" t="s">
        <v>210</v>
      </c>
      <c r="C96">
        <v>6.9</v>
      </c>
      <c r="D96">
        <v>8.5299999999999994</v>
      </c>
      <c r="E96">
        <v>13.13</v>
      </c>
      <c r="F96">
        <v>9.58</v>
      </c>
      <c r="G96">
        <v>26.3</v>
      </c>
      <c r="H96">
        <v>12.33</v>
      </c>
      <c r="I96">
        <v>7.57</v>
      </c>
      <c r="J96">
        <v>-4</v>
      </c>
      <c r="K96">
        <v>1.52</v>
      </c>
      <c r="L96">
        <v>-14.23</v>
      </c>
      <c r="M96">
        <v>-6.58</v>
      </c>
      <c r="N96">
        <v>19.71</v>
      </c>
      <c r="O96">
        <v>18.329999999999998</v>
      </c>
      <c r="P96">
        <v>15.79</v>
      </c>
      <c r="Q96">
        <v>14.37</v>
      </c>
      <c r="R96">
        <v>5.97</v>
      </c>
      <c r="S96" t="s">
        <v>67</v>
      </c>
      <c r="T96" t="s">
        <v>67</v>
      </c>
      <c r="U96" t="s">
        <v>67</v>
      </c>
      <c r="V96" t="s">
        <v>67</v>
      </c>
    </row>
    <row r="97" spans="1:23" x14ac:dyDescent="0.25">
      <c r="A97" s="5" t="s">
        <v>211</v>
      </c>
      <c r="B97" s="5" t="s">
        <v>212</v>
      </c>
      <c r="C97">
        <v>9.61</v>
      </c>
      <c r="D97">
        <v>8.0500000000000007</v>
      </c>
      <c r="E97">
        <v>4.5599999999999996</v>
      </c>
      <c r="F97">
        <v>5.55</v>
      </c>
      <c r="G97">
        <v>6.04</v>
      </c>
      <c r="H97">
        <v>2.87</v>
      </c>
      <c r="I97">
        <v>13.64</v>
      </c>
      <c r="J97">
        <v>7.17</v>
      </c>
      <c r="K97">
        <v>8.66</v>
      </c>
      <c r="L97">
        <v>7.0000000000000007E-2</v>
      </c>
      <c r="M97">
        <v>-0.31</v>
      </c>
      <c r="N97" t="s">
        <v>67</v>
      </c>
      <c r="O97" t="s">
        <v>67</v>
      </c>
      <c r="P97" t="s">
        <v>67</v>
      </c>
      <c r="Q97" t="s">
        <v>67</v>
      </c>
      <c r="R97" t="s">
        <v>67</v>
      </c>
      <c r="S97" t="s">
        <v>67</v>
      </c>
      <c r="T97" t="s">
        <v>67</v>
      </c>
      <c r="U97" t="s">
        <v>67</v>
      </c>
      <c r="V97" t="s">
        <v>67</v>
      </c>
    </row>
    <row r="98" spans="1:23" x14ac:dyDescent="0.25">
      <c r="A98" s="5" t="s">
        <v>213</v>
      </c>
      <c r="B98" s="5" t="s">
        <v>214</v>
      </c>
      <c r="C98">
        <v>-2839</v>
      </c>
      <c r="D98">
        <v>719</v>
      </c>
      <c r="E98">
        <v>-1180</v>
      </c>
      <c r="F98">
        <v>-1416</v>
      </c>
      <c r="G98">
        <v>-2033</v>
      </c>
      <c r="H98">
        <v>3879</v>
      </c>
      <c r="I98">
        <v>3486</v>
      </c>
      <c r="J98">
        <v>2065</v>
      </c>
      <c r="K98">
        <v>2035</v>
      </c>
      <c r="L98">
        <v>2305</v>
      </c>
      <c r="M98">
        <v>2712</v>
      </c>
      <c r="N98">
        <v>1980</v>
      </c>
      <c r="O98">
        <v>1255</v>
      </c>
      <c r="P98">
        <v>1249</v>
      </c>
      <c r="Q98">
        <v>2231</v>
      </c>
      <c r="R98">
        <v>2622</v>
      </c>
      <c r="S98">
        <v>2937</v>
      </c>
      <c r="T98">
        <v>3148</v>
      </c>
      <c r="U98">
        <v>3258</v>
      </c>
      <c r="V98">
        <v>3290</v>
      </c>
      <c r="W98">
        <v>3377</v>
      </c>
    </row>
  </sheetData>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L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8" customWidth="1"/>
  </cols>
  <sheetData>
    <row r="1" spans="1:12" ht="18.75" customHeight="1" x14ac:dyDescent="0.3">
      <c r="A1" s="1" t="s">
        <v>2688</v>
      </c>
      <c r="B1" s="2" t="s">
        <v>2689</v>
      </c>
      <c r="C1" s="2"/>
      <c r="D1" s="2"/>
      <c r="E1" s="2"/>
      <c r="F1" s="2" t="str">
        <f>HYPERLINK("dax-30_Stock_Data_EUR.xlsx#INDEX!A1", "Back to INDEX")</f>
        <v>Back to INDEX</v>
      </c>
      <c r="G1" s="2"/>
      <c r="H1" s="2"/>
      <c r="I1" s="2"/>
      <c r="J1" s="2"/>
      <c r="K1" s="2"/>
      <c r="L1" s="2"/>
    </row>
    <row r="2" spans="1:12" x14ac:dyDescent="0.25">
      <c r="A2" s="3"/>
      <c r="B2" s="4"/>
      <c r="C2" s="4"/>
      <c r="D2" s="4"/>
      <c r="E2" s="4"/>
      <c r="F2" s="4"/>
      <c r="G2" s="4"/>
      <c r="H2" s="4"/>
      <c r="I2" s="4"/>
      <c r="J2" s="4"/>
      <c r="K2" s="4"/>
      <c r="L2" s="4"/>
    </row>
    <row r="3" spans="1:12" x14ac:dyDescent="0.25">
      <c r="A3" s="5" t="s">
        <v>3</v>
      </c>
      <c r="C3" s="5" t="s">
        <v>4</v>
      </c>
      <c r="D3" s="5"/>
      <c r="G3" s="5" t="s">
        <v>5</v>
      </c>
      <c r="H3" s="5"/>
      <c r="J3" s="5" t="s">
        <v>6</v>
      </c>
      <c r="K3" s="5"/>
    </row>
    <row r="4" spans="1:12" x14ac:dyDescent="0.25">
      <c r="A4" s="5" t="s">
        <v>7</v>
      </c>
      <c r="B4" t="s">
        <v>960</v>
      </c>
      <c r="C4" s="5" t="s">
        <v>9</v>
      </c>
      <c r="D4" s="5"/>
      <c r="E4" t="s">
        <v>2690</v>
      </c>
      <c r="G4" t="s">
        <v>367</v>
      </c>
      <c r="H4" t="s">
        <v>20</v>
      </c>
      <c r="J4" t="s">
        <v>2691</v>
      </c>
      <c r="L4" t="s">
        <v>473</v>
      </c>
    </row>
    <row r="5" spans="1:12" x14ac:dyDescent="0.25">
      <c r="A5" s="5" t="s">
        <v>15</v>
      </c>
      <c r="B5" t="s">
        <v>2692</v>
      </c>
      <c r="C5" s="5" t="s">
        <v>17</v>
      </c>
      <c r="D5" s="5"/>
      <c r="E5" t="s">
        <v>2693</v>
      </c>
      <c r="G5" t="s">
        <v>2694</v>
      </c>
      <c r="H5" t="s">
        <v>28</v>
      </c>
      <c r="J5" t="s">
        <v>225</v>
      </c>
      <c r="L5" t="s">
        <v>244</v>
      </c>
    </row>
    <row r="6" spans="1:12" x14ac:dyDescent="0.25">
      <c r="A6" s="5" t="s">
        <v>23</v>
      </c>
      <c r="B6" t="s">
        <v>2695</v>
      </c>
      <c r="C6" s="5" t="s">
        <v>25</v>
      </c>
      <c r="D6" s="5"/>
      <c r="E6" t="s">
        <v>2696</v>
      </c>
      <c r="G6" t="s">
        <v>758</v>
      </c>
      <c r="H6" t="s">
        <v>454</v>
      </c>
      <c r="J6" t="s">
        <v>2407</v>
      </c>
      <c r="L6" t="s">
        <v>244</v>
      </c>
    </row>
    <row r="7" spans="1:12" x14ac:dyDescent="0.25">
      <c r="A7" s="5" t="s">
        <v>29</v>
      </c>
      <c r="B7" t="s">
        <v>277</v>
      </c>
      <c r="C7" s="5" t="s">
        <v>31</v>
      </c>
      <c r="D7" s="5"/>
      <c r="E7" t="s">
        <v>2697</v>
      </c>
      <c r="G7" t="s">
        <v>449</v>
      </c>
      <c r="H7" t="s">
        <v>34</v>
      </c>
      <c r="J7" t="s">
        <v>2682</v>
      </c>
      <c r="L7" t="s">
        <v>451</v>
      </c>
    </row>
    <row r="8" spans="1:12" x14ac:dyDescent="0.25">
      <c r="A8" s="5" t="s">
        <v>35</v>
      </c>
      <c r="B8" t="s">
        <v>36</v>
      </c>
      <c r="C8" s="5" t="s">
        <v>37</v>
      </c>
      <c r="D8" s="5"/>
      <c r="E8" t="s">
        <v>2698</v>
      </c>
      <c r="G8" t="s">
        <v>460</v>
      </c>
      <c r="H8" t="s">
        <v>40</v>
      </c>
      <c r="J8" t="s">
        <v>974</v>
      </c>
      <c r="L8" t="s">
        <v>2699</v>
      </c>
    </row>
    <row r="9" spans="1:12" x14ac:dyDescent="0.25">
      <c r="A9" s="5" t="s">
        <v>41</v>
      </c>
      <c r="B9" t="s">
        <v>42</v>
      </c>
      <c r="C9" s="5" t="s">
        <v>43</v>
      </c>
      <c r="D9" s="5"/>
      <c r="E9" t="s">
        <v>2700</v>
      </c>
      <c r="G9" t="s">
        <v>349</v>
      </c>
      <c r="H9" t="s">
        <v>220</v>
      </c>
      <c r="J9" t="s">
        <v>2701</v>
      </c>
      <c r="L9" t="s">
        <v>735</v>
      </c>
    </row>
    <row r="10" spans="1:12" x14ac:dyDescent="0.25">
      <c r="A10" s="5" t="s">
        <v>45</v>
      </c>
      <c r="B10" t="s">
        <v>981</v>
      </c>
      <c r="C10" s="5" t="s">
        <v>47</v>
      </c>
      <c r="D10" s="5"/>
      <c r="E10" t="s">
        <v>2702</v>
      </c>
      <c r="J10" t="s">
        <v>978</v>
      </c>
      <c r="L10" t="s">
        <v>244</v>
      </c>
    </row>
    <row r="11" spans="1:12" x14ac:dyDescent="0.25">
      <c r="A11" s="5" t="s">
        <v>49</v>
      </c>
      <c r="B11" t="s">
        <v>323</v>
      </c>
      <c r="J11" t="s">
        <v>2174</v>
      </c>
      <c r="L11" t="s">
        <v>247</v>
      </c>
    </row>
    <row r="12" spans="1:12" x14ac:dyDescent="0.25">
      <c r="A12" s="5" t="s">
        <v>51</v>
      </c>
      <c r="B12" t="s">
        <v>720</v>
      </c>
      <c r="J12" t="s">
        <v>2703</v>
      </c>
      <c r="L12" t="s">
        <v>2704</v>
      </c>
    </row>
    <row r="13" spans="1:12" x14ac:dyDescent="0.25">
      <c r="A13" s="5" t="s">
        <v>53</v>
      </c>
      <c r="B13" t="s">
        <v>2705</v>
      </c>
    </row>
    <row r="14" spans="1:12" x14ac:dyDescent="0.25">
      <c r="A14" s="5" t="s">
        <v>55</v>
      </c>
      <c r="B14" t="s">
        <v>2706</v>
      </c>
    </row>
    <row r="15" spans="1:12" x14ac:dyDescent="0.25">
      <c r="A15" s="5" t="s">
        <v>57</v>
      </c>
      <c r="B15" t="s">
        <v>2707</v>
      </c>
    </row>
    <row r="16" spans="1:12" x14ac:dyDescent="0.25">
      <c r="A16" s="5" t="s">
        <v>59</v>
      </c>
      <c r="B16" t="s">
        <v>2708</v>
      </c>
    </row>
    <row r="17" spans="1:12" x14ac:dyDescent="0.25">
      <c r="A17" s="5" t="s">
        <v>61</v>
      </c>
      <c r="B17" t="s">
        <v>2709</v>
      </c>
    </row>
    <row r="18" spans="1:12" x14ac:dyDescent="0.25">
      <c r="A18" s="3"/>
      <c r="B18" s="4"/>
      <c r="C18" s="4"/>
      <c r="D18" s="4"/>
      <c r="E18" s="4"/>
      <c r="F18" s="4"/>
      <c r="G18" s="4"/>
      <c r="H18" s="4"/>
      <c r="I18" s="4"/>
      <c r="J18" s="4"/>
      <c r="K18" s="4"/>
      <c r="L18" s="4"/>
    </row>
    <row r="19" spans="1:12" x14ac:dyDescent="0.25">
      <c r="A19" s="5" t="s">
        <v>590</v>
      </c>
      <c r="B19" s="5" t="s">
        <v>591</v>
      </c>
      <c r="C19" s="5">
        <v>2019</v>
      </c>
      <c r="D19" s="5">
        <v>2018</v>
      </c>
      <c r="E19" s="5">
        <v>2017</v>
      </c>
      <c r="F19" s="5">
        <v>2016</v>
      </c>
      <c r="G19" s="5"/>
      <c r="H19" s="5"/>
      <c r="I19" s="5"/>
      <c r="J19" s="5"/>
      <c r="K19" s="5"/>
      <c r="L19" s="5"/>
    </row>
    <row r="20" spans="1:12" x14ac:dyDescent="0.25">
      <c r="A20" s="5" t="s">
        <v>65</v>
      </c>
      <c r="B20" s="5" t="s">
        <v>66</v>
      </c>
      <c r="C20">
        <v>27082</v>
      </c>
      <c r="D20">
        <v>36534</v>
      </c>
      <c r="E20">
        <v>37140</v>
      </c>
      <c r="F20" t="s">
        <v>67</v>
      </c>
    </row>
    <row r="21" spans="1:12" x14ac:dyDescent="0.25">
      <c r="A21" s="5" t="s">
        <v>68</v>
      </c>
      <c r="B21" s="5" t="s">
        <v>69</v>
      </c>
      <c r="C21">
        <v>828</v>
      </c>
      <c r="D21">
        <v>823</v>
      </c>
      <c r="E21">
        <v>852</v>
      </c>
      <c r="F21" t="s">
        <v>67</v>
      </c>
    </row>
    <row r="22" spans="1:12" x14ac:dyDescent="0.25">
      <c r="A22" s="5" t="s">
        <v>70</v>
      </c>
      <c r="B22" s="5" t="s">
        <v>71</v>
      </c>
      <c r="C22">
        <v>-119</v>
      </c>
      <c r="D22">
        <v>-130</v>
      </c>
      <c r="E22">
        <v>-203</v>
      </c>
      <c r="F22" t="s">
        <v>67</v>
      </c>
    </row>
    <row r="23" spans="1:12" x14ac:dyDescent="0.25">
      <c r="A23" s="5" t="s">
        <v>72</v>
      </c>
      <c r="B23" s="5" t="s">
        <v>73</v>
      </c>
      <c r="C23">
        <v>709</v>
      </c>
      <c r="D23">
        <v>693</v>
      </c>
      <c r="E23">
        <v>649</v>
      </c>
      <c r="F23" t="s">
        <v>67</v>
      </c>
    </row>
    <row r="24" spans="1:12" x14ac:dyDescent="0.25">
      <c r="A24" s="5" t="s">
        <v>74</v>
      </c>
      <c r="B24" s="5" t="s">
        <v>75</v>
      </c>
      <c r="C24">
        <v>298</v>
      </c>
      <c r="D24">
        <v>235</v>
      </c>
      <c r="E24">
        <v>304</v>
      </c>
      <c r="F24" t="s">
        <v>67</v>
      </c>
    </row>
    <row r="25" spans="1:12" x14ac:dyDescent="0.25">
      <c r="A25" s="5" t="s">
        <v>76</v>
      </c>
      <c r="B25" s="5" t="s">
        <v>77</v>
      </c>
      <c r="C25">
        <v>411</v>
      </c>
      <c r="D25">
        <v>458</v>
      </c>
      <c r="E25">
        <v>345</v>
      </c>
      <c r="F25" t="s">
        <v>67</v>
      </c>
    </row>
    <row r="26" spans="1:12" x14ac:dyDescent="0.25">
      <c r="A26" s="5" t="s">
        <v>78</v>
      </c>
      <c r="B26" s="5" t="s">
        <v>79</v>
      </c>
      <c r="C26">
        <v>-11</v>
      </c>
      <c r="D26">
        <v>-4</v>
      </c>
      <c r="E26">
        <v>-20</v>
      </c>
      <c r="F26" t="s">
        <v>67</v>
      </c>
    </row>
    <row r="27" spans="1:12" x14ac:dyDescent="0.25">
      <c r="A27" s="5" t="s">
        <v>80</v>
      </c>
      <c r="B27" s="5" t="s">
        <v>81</v>
      </c>
      <c r="C27">
        <v>-126</v>
      </c>
      <c r="D27">
        <v>344</v>
      </c>
      <c r="E27">
        <v>325</v>
      </c>
      <c r="F27" t="s">
        <v>67</v>
      </c>
    </row>
    <row r="28" spans="1:12" x14ac:dyDescent="0.25">
      <c r="A28" s="5" t="s">
        <v>82</v>
      </c>
      <c r="B28" s="5" t="s">
        <v>83</v>
      </c>
      <c r="C28">
        <v>7761</v>
      </c>
      <c r="D28">
        <v>7703</v>
      </c>
      <c r="E28">
        <v>6554</v>
      </c>
      <c r="F28" t="s">
        <v>67</v>
      </c>
    </row>
    <row r="29" spans="1:12" x14ac:dyDescent="0.25">
      <c r="A29" s="5" t="s">
        <v>84</v>
      </c>
      <c r="B29" s="5" t="s">
        <v>85</v>
      </c>
      <c r="C29">
        <v>6736</v>
      </c>
      <c r="D29">
        <v>7539</v>
      </c>
      <c r="E29">
        <v>9225</v>
      </c>
      <c r="F29" t="s">
        <v>67</v>
      </c>
    </row>
    <row r="30" spans="1:12" x14ac:dyDescent="0.25">
      <c r="A30" s="5" t="s">
        <v>86</v>
      </c>
      <c r="B30" s="5" t="s">
        <v>87</v>
      </c>
      <c r="C30">
        <v>14497</v>
      </c>
      <c r="D30">
        <v>15242</v>
      </c>
      <c r="E30">
        <v>15779</v>
      </c>
      <c r="F30" t="s">
        <v>67</v>
      </c>
    </row>
    <row r="31" spans="1:12" x14ac:dyDescent="0.25">
      <c r="A31" s="5" t="s">
        <v>88</v>
      </c>
      <c r="B31" s="5" t="s">
        <v>89</v>
      </c>
      <c r="C31">
        <v>8343</v>
      </c>
      <c r="D31">
        <v>8705</v>
      </c>
      <c r="E31">
        <v>8376</v>
      </c>
      <c r="F31" t="s">
        <v>67</v>
      </c>
    </row>
    <row r="32" spans="1:12" x14ac:dyDescent="0.25">
      <c r="A32" s="5" t="s">
        <v>90</v>
      </c>
      <c r="B32" s="5" t="s">
        <v>91</v>
      </c>
      <c r="C32">
        <v>3419</v>
      </c>
      <c r="D32">
        <v>3406</v>
      </c>
      <c r="E32">
        <v>4197</v>
      </c>
      <c r="F32" t="s">
        <v>67</v>
      </c>
    </row>
    <row r="33" spans="1:6" x14ac:dyDescent="0.25">
      <c r="A33" s="5" t="s">
        <v>92</v>
      </c>
      <c r="B33" s="5" t="s">
        <v>93</v>
      </c>
      <c r="C33">
        <v>11762</v>
      </c>
      <c r="D33">
        <v>12111</v>
      </c>
      <c r="E33">
        <v>12573</v>
      </c>
      <c r="F33" t="s">
        <v>67</v>
      </c>
    </row>
    <row r="34" spans="1:6" x14ac:dyDescent="0.25">
      <c r="A34" s="5" t="s">
        <v>78</v>
      </c>
      <c r="B34" s="5" t="s">
        <v>79</v>
      </c>
      <c r="C34">
        <v>32</v>
      </c>
      <c r="D34">
        <v>41</v>
      </c>
      <c r="E34">
        <v>46</v>
      </c>
      <c r="F34" t="s">
        <v>67</v>
      </c>
    </row>
    <row r="35" spans="1:6" x14ac:dyDescent="0.25">
      <c r="A35" s="5" t="s">
        <v>94</v>
      </c>
      <c r="B35" s="5" t="s">
        <v>95</v>
      </c>
      <c r="C35">
        <v>2703</v>
      </c>
      <c r="D35">
        <v>3089</v>
      </c>
      <c r="E35">
        <v>3161</v>
      </c>
      <c r="F35" t="s">
        <v>67</v>
      </c>
    </row>
    <row r="36" spans="1:6" x14ac:dyDescent="0.25">
      <c r="A36" s="5" t="s">
        <v>96</v>
      </c>
      <c r="B36" s="5" t="s">
        <v>97</v>
      </c>
      <c r="C36">
        <v>14497</v>
      </c>
      <c r="D36">
        <v>15242</v>
      </c>
      <c r="E36">
        <v>15779</v>
      </c>
      <c r="F36" t="s">
        <v>67</v>
      </c>
    </row>
    <row r="37" spans="1:6" x14ac:dyDescent="0.25">
      <c r="A37" s="5" t="s">
        <v>98</v>
      </c>
      <c r="B37" s="5" t="s">
        <v>99</v>
      </c>
      <c r="C37">
        <v>363.1</v>
      </c>
      <c r="D37">
        <v>363.1</v>
      </c>
      <c r="E37">
        <v>363.1</v>
      </c>
      <c r="F37" t="s">
        <v>67</v>
      </c>
    </row>
    <row r="38" spans="1:6" x14ac:dyDescent="0.25">
      <c r="A38" s="5" t="s">
        <v>98</v>
      </c>
      <c r="B38" s="5" t="s">
        <v>99</v>
      </c>
      <c r="C38">
        <v>360.12</v>
      </c>
      <c r="D38">
        <v>360.12</v>
      </c>
      <c r="E38">
        <v>360.12</v>
      </c>
      <c r="F38" t="s">
        <v>67</v>
      </c>
    </row>
    <row r="39" spans="1:6" x14ac:dyDescent="0.25">
      <c r="A39" s="5" t="s">
        <v>100</v>
      </c>
      <c r="B39" s="5" t="s">
        <v>101</v>
      </c>
      <c r="C39">
        <v>363.1</v>
      </c>
      <c r="D39">
        <v>363.1</v>
      </c>
      <c r="E39">
        <v>363.1</v>
      </c>
      <c r="F39" t="s">
        <v>67</v>
      </c>
    </row>
    <row r="40" spans="1:6" x14ac:dyDescent="0.25">
      <c r="A40" s="5" t="s">
        <v>102</v>
      </c>
      <c r="B40" s="5" t="s">
        <v>103</v>
      </c>
      <c r="C40">
        <v>1.95</v>
      </c>
      <c r="D40">
        <v>1.91</v>
      </c>
      <c r="E40">
        <v>1.79</v>
      </c>
      <c r="F40" t="s">
        <v>67</v>
      </c>
    </row>
    <row r="41" spans="1:6" x14ac:dyDescent="0.25">
      <c r="A41" s="5" t="s">
        <v>104</v>
      </c>
      <c r="B41" s="5" t="s">
        <v>105</v>
      </c>
      <c r="C41">
        <v>-0.35</v>
      </c>
      <c r="D41">
        <v>0.95</v>
      </c>
      <c r="E41">
        <v>0.89</v>
      </c>
      <c r="F41">
        <v>1.39</v>
      </c>
    </row>
    <row r="42" spans="1:6" x14ac:dyDescent="0.25">
      <c r="A42" s="5" t="s">
        <v>106</v>
      </c>
      <c r="B42" s="5" t="s">
        <v>107</v>
      </c>
      <c r="C42">
        <v>-0.35</v>
      </c>
      <c r="D42">
        <v>0.95</v>
      </c>
      <c r="E42">
        <v>0.89</v>
      </c>
      <c r="F42">
        <v>1.39</v>
      </c>
    </row>
    <row r="43" spans="1:6" x14ac:dyDescent="0.25">
      <c r="A43" s="5" t="s">
        <v>108</v>
      </c>
      <c r="B43" s="5" t="s">
        <v>109</v>
      </c>
      <c r="C43">
        <v>0.7</v>
      </c>
      <c r="D43">
        <v>0.7</v>
      </c>
      <c r="E43">
        <v>0.7</v>
      </c>
      <c r="F43" t="s">
        <v>67</v>
      </c>
    </row>
    <row r="44" spans="1:6" x14ac:dyDescent="0.25">
      <c r="A44" s="5" t="s">
        <v>110</v>
      </c>
      <c r="B44" s="5" t="s">
        <v>111</v>
      </c>
      <c r="C44">
        <v>254.2</v>
      </c>
      <c r="D44">
        <v>254</v>
      </c>
      <c r="E44">
        <v>254</v>
      </c>
      <c r="F44" t="s">
        <v>67</v>
      </c>
    </row>
    <row r="45" spans="1:6" x14ac:dyDescent="0.25">
      <c r="A45" s="5" t="s">
        <v>65</v>
      </c>
      <c r="B45" s="5" t="s">
        <v>66</v>
      </c>
      <c r="C45">
        <v>74.59</v>
      </c>
      <c r="D45">
        <v>100.62</v>
      </c>
      <c r="E45">
        <v>102.29</v>
      </c>
      <c r="F45" t="s">
        <v>67</v>
      </c>
    </row>
    <row r="46" spans="1:6" x14ac:dyDescent="0.25">
      <c r="A46" s="5" t="s">
        <v>112</v>
      </c>
      <c r="B46" s="5" t="s">
        <v>113</v>
      </c>
      <c r="C46">
        <v>7.53</v>
      </c>
      <c r="D46">
        <v>8.6199999999999992</v>
      </c>
      <c r="E46">
        <v>8.83</v>
      </c>
      <c r="F46" t="s">
        <v>67</v>
      </c>
    </row>
    <row r="47" spans="1:6" x14ac:dyDescent="0.25">
      <c r="A47" s="5" t="s">
        <v>114</v>
      </c>
      <c r="B47" s="5" t="s">
        <v>115</v>
      </c>
      <c r="C47">
        <v>2.62</v>
      </c>
      <c r="D47">
        <v>2.4900000000000002</v>
      </c>
      <c r="E47">
        <v>2.83</v>
      </c>
      <c r="F47" t="s">
        <v>67</v>
      </c>
    </row>
    <row r="48" spans="1:6" x14ac:dyDescent="0.25">
      <c r="A48" s="5" t="s">
        <v>116</v>
      </c>
      <c r="B48" s="5" t="s">
        <v>117</v>
      </c>
      <c r="C48">
        <v>39.93</v>
      </c>
      <c r="D48">
        <v>41.98</v>
      </c>
      <c r="E48">
        <v>43.46</v>
      </c>
      <c r="F48" t="s">
        <v>67</v>
      </c>
    </row>
    <row r="49" spans="1:6" x14ac:dyDescent="0.25">
      <c r="A49" s="5" t="s">
        <v>118</v>
      </c>
      <c r="B49" s="5" t="s">
        <v>119</v>
      </c>
      <c r="C49">
        <v>101654</v>
      </c>
      <c r="D49">
        <v>152426</v>
      </c>
      <c r="E49">
        <v>155082</v>
      </c>
      <c r="F49">
        <v>156852</v>
      </c>
    </row>
    <row r="50" spans="1:6" x14ac:dyDescent="0.25">
      <c r="A50" s="5" t="s">
        <v>120</v>
      </c>
      <c r="B50" s="5" t="s">
        <v>121</v>
      </c>
      <c r="C50">
        <v>2816</v>
      </c>
      <c r="D50">
        <v>2894</v>
      </c>
      <c r="E50">
        <v>4016</v>
      </c>
      <c r="F50">
        <v>4233</v>
      </c>
    </row>
    <row r="51" spans="1:6" x14ac:dyDescent="0.25">
      <c r="A51" s="5" t="s">
        <v>122</v>
      </c>
      <c r="B51" s="5" t="s">
        <v>123</v>
      </c>
      <c r="C51">
        <v>27702</v>
      </c>
      <c r="D51">
        <v>18986</v>
      </c>
      <c r="E51">
        <v>25896</v>
      </c>
      <c r="F51">
        <v>26987</v>
      </c>
    </row>
    <row r="52" spans="1:6" x14ac:dyDescent="0.25">
      <c r="A52" s="5" t="s">
        <v>124</v>
      </c>
      <c r="B52" s="5" t="s">
        <v>125</v>
      </c>
      <c r="C52">
        <v>266414</v>
      </c>
      <c r="D52">
        <v>239684</v>
      </c>
      <c r="E52">
        <v>239486</v>
      </c>
      <c r="F52" t="s">
        <v>67</v>
      </c>
    </row>
    <row r="53" spans="1:6" x14ac:dyDescent="0.25">
      <c r="A53" s="5" t="s">
        <v>126</v>
      </c>
      <c r="B53" s="5" t="s">
        <v>127</v>
      </c>
      <c r="C53" t="s">
        <v>67</v>
      </c>
      <c r="D53" t="s">
        <v>67</v>
      </c>
      <c r="E53" t="s">
        <v>67</v>
      </c>
      <c r="F53" t="s">
        <v>67</v>
      </c>
    </row>
    <row r="54" spans="1:6" x14ac:dyDescent="0.25">
      <c r="A54" s="5" t="s">
        <v>128</v>
      </c>
      <c r="B54" s="5" t="s">
        <v>129</v>
      </c>
      <c r="C54">
        <v>-1240</v>
      </c>
      <c r="D54">
        <v>2257</v>
      </c>
      <c r="E54">
        <v>2096</v>
      </c>
      <c r="F54" t="s">
        <v>67</v>
      </c>
    </row>
    <row r="55" spans="1:6" x14ac:dyDescent="0.25">
      <c r="A55" s="5" t="s">
        <v>130</v>
      </c>
      <c r="B55" s="5" t="s">
        <v>131</v>
      </c>
      <c r="C55" t="s">
        <v>67</v>
      </c>
      <c r="D55">
        <v>14.1</v>
      </c>
      <c r="E55">
        <v>20.100000000000001</v>
      </c>
      <c r="F55" t="s">
        <v>67</v>
      </c>
    </row>
    <row r="56" spans="1:6" x14ac:dyDescent="0.25">
      <c r="A56" s="5" t="s">
        <v>132</v>
      </c>
      <c r="B56" s="5" t="s">
        <v>133</v>
      </c>
      <c r="C56">
        <v>0.2</v>
      </c>
      <c r="D56">
        <v>0.13</v>
      </c>
      <c r="E56">
        <v>0.17</v>
      </c>
      <c r="F56" t="s">
        <v>67</v>
      </c>
    </row>
    <row r="57" spans="1:6" x14ac:dyDescent="0.25">
      <c r="A57" s="5" t="s">
        <v>134</v>
      </c>
      <c r="B57" s="5" t="s">
        <v>135</v>
      </c>
      <c r="C57">
        <v>1.95</v>
      </c>
      <c r="D57">
        <v>1.58</v>
      </c>
      <c r="E57">
        <v>2.06</v>
      </c>
      <c r="F57" t="s">
        <v>67</v>
      </c>
    </row>
    <row r="58" spans="1:6" x14ac:dyDescent="0.25">
      <c r="A58" s="5" t="s">
        <v>136</v>
      </c>
      <c r="B58" s="5" t="s">
        <v>137</v>
      </c>
      <c r="C58">
        <v>5.54</v>
      </c>
      <c r="D58">
        <v>5.39</v>
      </c>
      <c r="E58">
        <v>6.33</v>
      </c>
      <c r="F58" t="s">
        <v>67</v>
      </c>
    </row>
    <row r="59" spans="1:6" x14ac:dyDescent="0.25">
      <c r="A59" s="5" t="s">
        <v>138</v>
      </c>
      <c r="B59" s="5" t="s">
        <v>139</v>
      </c>
      <c r="C59">
        <v>4.8099999999999996</v>
      </c>
      <c r="D59">
        <v>5.21</v>
      </c>
      <c r="E59">
        <v>3.91</v>
      </c>
      <c r="F59" t="s">
        <v>67</v>
      </c>
    </row>
    <row r="60" spans="1:6" x14ac:dyDescent="0.25">
      <c r="A60" s="5" t="s">
        <v>140</v>
      </c>
      <c r="B60" s="5" t="s">
        <v>141</v>
      </c>
      <c r="C60">
        <v>-2.4</v>
      </c>
      <c r="D60">
        <v>7.1</v>
      </c>
      <c r="E60">
        <v>5</v>
      </c>
      <c r="F60" t="s">
        <v>67</v>
      </c>
    </row>
    <row r="61" spans="1:6" x14ac:dyDescent="0.25">
      <c r="A61" s="5" t="s">
        <v>142</v>
      </c>
      <c r="B61" s="5" t="s">
        <v>143</v>
      </c>
      <c r="C61">
        <v>-4.6100000000000003</v>
      </c>
      <c r="D61">
        <v>10.99</v>
      </c>
      <c r="E61">
        <v>10.130000000000001</v>
      </c>
      <c r="F61" t="s">
        <v>67</v>
      </c>
    </row>
    <row r="62" spans="1:6" x14ac:dyDescent="0.25">
      <c r="A62" s="5" t="s">
        <v>144</v>
      </c>
      <c r="B62" s="5" t="s">
        <v>145</v>
      </c>
      <c r="C62">
        <v>-0.47</v>
      </c>
      <c r="D62">
        <v>0.94</v>
      </c>
      <c r="E62">
        <v>0.88</v>
      </c>
      <c r="F62" t="s">
        <v>67</v>
      </c>
    </row>
    <row r="63" spans="1:6" x14ac:dyDescent="0.25">
      <c r="A63" s="5" t="s">
        <v>146</v>
      </c>
      <c r="B63" s="5" t="s">
        <v>147</v>
      </c>
      <c r="C63">
        <v>0.15</v>
      </c>
      <c r="D63">
        <v>3.33</v>
      </c>
      <c r="E63">
        <v>3.33</v>
      </c>
      <c r="F63" t="s">
        <v>67</v>
      </c>
    </row>
    <row r="64" spans="1:6" x14ac:dyDescent="0.25">
      <c r="A64" s="5" t="s">
        <v>148</v>
      </c>
      <c r="B64" s="5" t="s">
        <v>148</v>
      </c>
      <c r="C64">
        <v>-0.87</v>
      </c>
      <c r="D64">
        <v>2.2599999999999998</v>
      </c>
      <c r="E64">
        <v>2.06</v>
      </c>
      <c r="F64" t="s">
        <v>67</v>
      </c>
    </row>
    <row r="65" spans="1:6" x14ac:dyDescent="0.25">
      <c r="A65" s="5" t="s">
        <v>149</v>
      </c>
      <c r="B65" s="5" t="s">
        <v>150</v>
      </c>
      <c r="C65">
        <v>53.54</v>
      </c>
      <c r="D65">
        <v>50.54</v>
      </c>
      <c r="E65">
        <v>41.54</v>
      </c>
      <c r="F65" t="s">
        <v>67</v>
      </c>
    </row>
    <row r="66" spans="1:6" x14ac:dyDescent="0.25">
      <c r="A66" s="5" t="s">
        <v>151</v>
      </c>
      <c r="B66" s="5" t="s">
        <v>152</v>
      </c>
      <c r="C66">
        <v>18.87</v>
      </c>
      <c r="D66">
        <v>20.54</v>
      </c>
      <c r="E66">
        <v>20.32</v>
      </c>
      <c r="F66" t="s">
        <v>67</v>
      </c>
    </row>
    <row r="67" spans="1:6" x14ac:dyDescent="0.25">
      <c r="A67" s="5" t="s">
        <v>153</v>
      </c>
      <c r="B67" s="5" t="s">
        <v>154</v>
      </c>
      <c r="C67">
        <v>81.13</v>
      </c>
      <c r="D67">
        <v>79.459999999999994</v>
      </c>
      <c r="E67">
        <v>79.680000000000007</v>
      </c>
      <c r="F67" t="s">
        <v>67</v>
      </c>
    </row>
    <row r="68" spans="1:6" x14ac:dyDescent="0.25">
      <c r="A68" s="5" t="s">
        <v>155</v>
      </c>
      <c r="B68" s="5" t="s">
        <v>156</v>
      </c>
      <c r="C68">
        <v>430.05</v>
      </c>
      <c r="D68">
        <v>386.96</v>
      </c>
      <c r="E68">
        <v>392.02</v>
      </c>
      <c r="F68" t="s">
        <v>67</v>
      </c>
    </row>
    <row r="69" spans="1:6" x14ac:dyDescent="0.25">
      <c r="A69" s="5"/>
      <c r="B69" s="5"/>
    </row>
    <row r="70" spans="1:6" x14ac:dyDescent="0.25">
      <c r="A70" s="5" t="s">
        <v>157</v>
      </c>
      <c r="B70" s="5" t="s">
        <v>158</v>
      </c>
      <c r="C70">
        <v>53.54</v>
      </c>
      <c r="D70">
        <v>50.54</v>
      </c>
      <c r="E70">
        <v>41.54</v>
      </c>
    </row>
    <row r="71" spans="1:6" x14ac:dyDescent="0.25">
      <c r="A71" s="5" t="s">
        <v>159</v>
      </c>
      <c r="B71" s="5" t="s">
        <v>160</v>
      </c>
      <c r="C71">
        <v>-168.92</v>
      </c>
      <c r="D71">
        <v>341.88</v>
      </c>
      <c r="E71">
        <v>317.72000000000003</v>
      </c>
    </row>
    <row r="72" spans="1:6" x14ac:dyDescent="0.25">
      <c r="A72" s="5" t="s">
        <v>161</v>
      </c>
      <c r="B72" s="5" t="s">
        <v>162</v>
      </c>
      <c r="C72">
        <v>1110.07</v>
      </c>
      <c r="D72">
        <v>817.93</v>
      </c>
      <c r="E72">
        <v>832.93</v>
      </c>
    </row>
    <row r="73" spans="1:6" x14ac:dyDescent="0.25">
      <c r="A73" s="5" t="s">
        <v>163</v>
      </c>
      <c r="B73" s="5" t="s">
        <v>164</v>
      </c>
      <c r="C73">
        <v>0.51</v>
      </c>
      <c r="D73">
        <v>0.66</v>
      </c>
      <c r="E73">
        <v>0.65</v>
      </c>
    </row>
    <row r="74" spans="1:6" x14ac:dyDescent="0.25">
      <c r="A74" s="5" t="s">
        <v>165</v>
      </c>
      <c r="B74" s="5" t="s">
        <v>166</v>
      </c>
      <c r="C74">
        <v>46.46</v>
      </c>
      <c r="D74">
        <v>49.46</v>
      </c>
      <c r="E74">
        <v>58.46</v>
      </c>
    </row>
    <row r="75" spans="1:6" x14ac:dyDescent="0.25">
      <c r="A75" s="5" t="s">
        <v>167</v>
      </c>
      <c r="B75" s="5" t="s">
        <v>168</v>
      </c>
      <c r="C75">
        <v>-0.87</v>
      </c>
      <c r="D75">
        <v>2.2599999999999998</v>
      </c>
      <c r="E75">
        <v>2.06</v>
      </c>
    </row>
    <row r="76" spans="1:6" x14ac:dyDescent="0.25">
      <c r="A76" s="5" t="s">
        <v>169</v>
      </c>
      <c r="B76" s="5" t="s">
        <v>170</v>
      </c>
      <c r="C76">
        <v>13.45</v>
      </c>
      <c r="D76">
        <v>12.59</v>
      </c>
      <c r="E76">
        <v>11.51</v>
      </c>
    </row>
    <row r="77" spans="1:6" x14ac:dyDescent="0.25">
      <c r="A77" s="5" t="s">
        <v>171</v>
      </c>
      <c r="B77" s="5" t="s">
        <v>172</v>
      </c>
      <c r="C77">
        <v>40.130000000000003</v>
      </c>
      <c r="D77">
        <v>40.97</v>
      </c>
      <c r="E77">
        <v>34.270000000000003</v>
      </c>
    </row>
    <row r="78" spans="1:6" x14ac:dyDescent="0.25">
      <c r="A78" s="5" t="s">
        <v>173</v>
      </c>
      <c r="B78" s="5" t="s">
        <v>174</v>
      </c>
      <c r="C78">
        <v>93.02</v>
      </c>
      <c r="D78">
        <v>88.49</v>
      </c>
      <c r="E78">
        <v>78.25</v>
      </c>
    </row>
    <row r="79" spans="1:6" x14ac:dyDescent="0.25">
      <c r="A79" s="5" t="s">
        <v>175</v>
      </c>
      <c r="B79" s="5" t="s">
        <v>176</v>
      </c>
      <c r="C79">
        <v>1995.0648000000001</v>
      </c>
      <c r="D79">
        <v>1941.0468000000001</v>
      </c>
      <c r="E79">
        <v>2279.5596</v>
      </c>
    </row>
    <row r="80" spans="1:6" x14ac:dyDescent="0.25">
      <c r="A80" s="5" t="s">
        <v>177</v>
      </c>
      <c r="B80" s="5" t="s">
        <v>178</v>
      </c>
      <c r="C80">
        <v>0</v>
      </c>
      <c r="D80">
        <v>0</v>
      </c>
      <c r="E80" t="s">
        <v>67</v>
      </c>
    </row>
    <row r="81" spans="1:5" x14ac:dyDescent="0.25">
      <c r="A81" s="5" t="s">
        <v>179</v>
      </c>
      <c r="B81" s="5" t="s">
        <v>180</v>
      </c>
      <c r="C81">
        <v>-25.87</v>
      </c>
      <c r="D81">
        <v>-1.63</v>
      </c>
      <c r="E81" t="s">
        <v>67</v>
      </c>
    </row>
    <row r="82" spans="1:5" x14ac:dyDescent="0.25">
      <c r="A82" s="5" t="s">
        <v>181</v>
      </c>
      <c r="B82" s="5" t="s">
        <v>182</v>
      </c>
      <c r="C82" t="s">
        <v>67</v>
      </c>
      <c r="D82" t="s">
        <v>67</v>
      </c>
      <c r="E82" t="s">
        <v>67</v>
      </c>
    </row>
    <row r="83" spans="1:5" x14ac:dyDescent="0.25">
      <c r="A83" s="5" t="s">
        <v>183</v>
      </c>
      <c r="B83" s="5" t="s">
        <v>184</v>
      </c>
      <c r="C83" t="s">
        <v>67</v>
      </c>
      <c r="D83" t="s">
        <v>67</v>
      </c>
      <c r="E83" t="s">
        <v>67</v>
      </c>
    </row>
    <row r="84" spans="1:5" x14ac:dyDescent="0.25">
      <c r="A84" s="5" t="s">
        <v>185</v>
      </c>
      <c r="B84" s="5" t="s">
        <v>186</v>
      </c>
      <c r="C84" t="s">
        <v>67</v>
      </c>
      <c r="D84" t="s">
        <v>67</v>
      </c>
      <c r="E84" t="s">
        <v>67</v>
      </c>
    </row>
    <row r="85" spans="1:5" x14ac:dyDescent="0.25">
      <c r="A85" s="5" t="s">
        <v>187</v>
      </c>
      <c r="B85" s="5" t="s">
        <v>188</v>
      </c>
      <c r="C85">
        <v>-136.63</v>
      </c>
      <c r="D85">
        <v>5.85</v>
      </c>
      <c r="E85" t="s">
        <v>67</v>
      </c>
    </row>
    <row r="86" spans="1:5" x14ac:dyDescent="0.25">
      <c r="A86" s="5" t="s">
        <v>189</v>
      </c>
      <c r="B86" s="5" t="s">
        <v>190</v>
      </c>
      <c r="C86" t="s">
        <v>67</v>
      </c>
      <c r="D86" t="s">
        <v>67</v>
      </c>
      <c r="E86" t="s">
        <v>67</v>
      </c>
    </row>
    <row r="87" spans="1:5" x14ac:dyDescent="0.25">
      <c r="A87" s="5" t="s">
        <v>191</v>
      </c>
      <c r="B87" s="5" t="s">
        <v>192</v>
      </c>
      <c r="C87" t="s">
        <v>67</v>
      </c>
      <c r="D87" t="s">
        <v>67</v>
      </c>
      <c r="E87" t="s">
        <v>67</v>
      </c>
    </row>
    <row r="88" spans="1:5" x14ac:dyDescent="0.25">
      <c r="A88" s="5" t="s">
        <v>193</v>
      </c>
      <c r="B88" s="5" t="s">
        <v>194</v>
      </c>
      <c r="C88" t="s">
        <v>67</v>
      </c>
      <c r="D88" t="s">
        <v>67</v>
      </c>
      <c r="E88" t="s">
        <v>67</v>
      </c>
    </row>
    <row r="89" spans="1:5" x14ac:dyDescent="0.25">
      <c r="A89" s="5" t="s">
        <v>195</v>
      </c>
      <c r="B89" s="5" t="s">
        <v>196</v>
      </c>
      <c r="C89" t="s">
        <v>67</v>
      </c>
      <c r="D89" t="s">
        <v>67</v>
      </c>
      <c r="E89" t="s">
        <v>67</v>
      </c>
    </row>
    <row r="90" spans="1:5" x14ac:dyDescent="0.25">
      <c r="A90" s="5" t="s">
        <v>197</v>
      </c>
      <c r="B90" s="5" t="s">
        <v>198</v>
      </c>
      <c r="C90">
        <v>0.61</v>
      </c>
      <c r="D90">
        <v>-3.4</v>
      </c>
      <c r="E90" t="s">
        <v>67</v>
      </c>
    </row>
    <row r="91" spans="1:5" x14ac:dyDescent="0.25">
      <c r="A91" s="5" t="s">
        <v>199</v>
      </c>
      <c r="B91" s="5" t="s">
        <v>200</v>
      </c>
      <c r="C91" t="s">
        <v>67</v>
      </c>
      <c r="D91" t="s">
        <v>67</v>
      </c>
      <c r="E91" t="s">
        <v>67</v>
      </c>
    </row>
    <row r="92" spans="1:5" x14ac:dyDescent="0.25">
      <c r="A92" s="5" t="s">
        <v>201</v>
      </c>
      <c r="B92" s="5" t="s">
        <v>202</v>
      </c>
      <c r="C92" t="s">
        <v>67</v>
      </c>
      <c r="D92" t="s">
        <v>67</v>
      </c>
      <c r="E92" t="s">
        <v>67</v>
      </c>
    </row>
    <row r="93" spans="1:5" x14ac:dyDescent="0.25">
      <c r="A93" s="5" t="s">
        <v>203</v>
      </c>
      <c r="B93" s="5" t="s">
        <v>204</v>
      </c>
      <c r="C93" t="s">
        <v>67</v>
      </c>
      <c r="D93" t="s">
        <v>67</v>
      </c>
      <c r="E93" t="s">
        <v>67</v>
      </c>
    </row>
    <row r="94" spans="1:5" x14ac:dyDescent="0.25">
      <c r="A94" s="5" t="s">
        <v>205</v>
      </c>
      <c r="B94" s="5" t="s">
        <v>206</v>
      </c>
      <c r="C94">
        <v>2.78</v>
      </c>
      <c r="D94">
        <v>-14.85</v>
      </c>
      <c r="E94" t="s">
        <v>67</v>
      </c>
    </row>
    <row r="95" spans="1:5" x14ac:dyDescent="0.25">
      <c r="A95" s="5" t="s">
        <v>207</v>
      </c>
      <c r="B95" s="5" t="s">
        <v>208</v>
      </c>
      <c r="C95" t="s">
        <v>67</v>
      </c>
      <c r="D95" t="s">
        <v>67</v>
      </c>
      <c r="E95" t="s">
        <v>67</v>
      </c>
    </row>
    <row r="96" spans="1:5" x14ac:dyDescent="0.25">
      <c r="A96" s="5" t="s">
        <v>209</v>
      </c>
      <c r="B96" s="5" t="s">
        <v>210</v>
      </c>
      <c r="C96" t="s">
        <v>67</v>
      </c>
      <c r="D96" t="s">
        <v>67</v>
      </c>
      <c r="E96" t="s">
        <v>67</v>
      </c>
    </row>
    <row r="97" spans="1:6" x14ac:dyDescent="0.25">
      <c r="A97" s="5" t="s">
        <v>211</v>
      </c>
      <c r="B97" s="5" t="s">
        <v>212</v>
      </c>
      <c r="C97" t="s">
        <v>67</v>
      </c>
      <c r="D97" t="s">
        <v>67</v>
      </c>
      <c r="E97" t="s">
        <v>67</v>
      </c>
    </row>
    <row r="98" spans="1:6" x14ac:dyDescent="0.25">
      <c r="A98" s="5" t="s">
        <v>213</v>
      </c>
      <c r="B98" s="5" t="s">
        <v>214</v>
      </c>
      <c r="C98">
        <v>-582</v>
      </c>
      <c r="D98">
        <v>-1002</v>
      </c>
      <c r="E98">
        <v>-1822</v>
      </c>
      <c r="F98" t="s">
        <v>67</v>
      </c>
    </row>
  </sheetData>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W95"/>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4" width="21" customWidth="1"/>
    <col min="15" max="15" width="10" customWidth="1"/>
    <col min="16" max="16" width="20" customWidth="1"/>
    <col min="17" max="18" width="21" customWidth="1"/>
    <col min="19" max="19" width="20" customWidth="1"/>
    <col min="20" max="20" width="10" customWidth="1"/>
    <col min="21" max="21" width="21" customWidth="1"/>
    <col min="22" max="23" width="10" customWidth="1"/>
  </cols>
  <sheetData>
    <row r="1" spans="1:23" ht="18.75" customHeight="1" x14ac:dyDescent="0.3">
      <c r="A1" s="1" t="s">
        <v>2710</v>
      </c>
      <c r="B1" s="2" t="s">
        <v>2711</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903</v>
      </c>
      <c r="C4" s="5" t="s">
        <v>9</v>
      </c>
      <c r="D4" s="5"/>
      <c r="E4" t="s">
        <v>2712</v>
      </c>
      <c r="G4" t="s">
        <v>813</v>
      </c>
      <c r="H4" t="s">
        <v>12</v>
      </c>
      <c r="J4" t="s">
        <v>2713</v>
      </c>
      <c r="L4" t="s">
        <v>2714</v>
      </c>
    </row>
    <row r="5" spans="1:23" x14ac:dyDescent="0.25">
      <c r="A5" s="5" t="s">
        <v>15</v>
      </c>
      <c r="B5" t="s">
        <v>2715</v>
      </c>
      <c r="C5" s="5" t="s">
        <v>17</v>
      </c>
      <c r="D5" s="5"/>
      <c r="E5" t="s">
        <v>2716</v>
      </c>
      <c r="G5" t="s">
        <v>444</v>
      </c>
      <c r="H5" t="s">
        <v>20</v>
      </c>
      <c r="J5" t="s">
        <v>225</v>
      </c>
      <c r="L5" t="s">
        <v>1530</v>
      </c>
    </row>
    <row r="6" spans="1:23" x14ac:dyDescent="0.25">
      <c r="A6" s="5" t="s">
        <v>23</v>
      </c>
      <c r="B6" t="s">
        <v>2717</v>
      </c>
      <c r="C6" s="5" t="s">
        <v>25</v>
      </c>
      <c r="D6" s="5"/>
      <c r="E6" t="s">
        <v>2718</v>
      </c>
      <c r="G6" t="s">
        <v>233</v>
      </c>
      <c r="H6" t="s">
        <v>28</v>
      </c>
      <c r="J6" t="s">
        <v>2719</v>
      </c>
      <c r="L6" t="s">
        <v>1267</v>
      </c>
    </row>
    <row r="7" spans="1:23" x14ac:dyDescent="0.25">
      <c r="A7" s="5" t="s">
        <v>29</v>
      </c>
      <c r="B7" t="s">
        <v>67</v>
      </c>
      <c r="C7" s="5" t="s">
        <v>31</v>
      </c>
      <c r="D7" s="5"/>
      <c r="E7" t="s">
        <v>2720</v>
      </c>
      <c r="G7" t="s">
        <v>460</v>
      </c>
      <c r="H7" t="s">
        <v>34</v>
      </c>
      <c r="J7" t="s">
        <v>2721</v>
      </c>
      <c r="L7" t="s">
        <v>2722</v>
      </c>
    </row>
    <row r="8" spans="1:23" x14ac:dyDescent="0.25">
      <c r="A8" s="5" t="s">
        <v>35</v>
      </c>
      <c r="B8" t="s">
        <v>36</v>
      </c>
      <c r="C8" s="5" t="s">
        <v>37</v>
      </c>
      <c r="D8" s="5"/>
      <c r="E8" t="s">
        <v>2723</v>
      </c>
      <c r="G8" t="s">
        <v>321</v>
      </c>
      <c r="H8" t="s">
        <v>40</v>
      </c>
      <c r="J8" t="s">
        <v>416</v>
      </c>
      <c r="L8" t="s">
        <v>344</v>
      </c>
    </row>
    <row r="9" spans="1:23" x14ac:dyDescent="0.25">
      <c r="A9" s="5" t="s">
        <v>41</v>
      </c>
      <c r="B9" t="s">
        <v>42</v>
      </c>
      <c r="C9" s="5" t="s">
        <v>43</v>
      </c>
      <c r="D9" s="5"/>
      <c r="E9" t="s">
        <v>2724</v>
      </c>
      <c r="J9" t="s">
        <v>688</v>
      </c>
      <c r="L9" t="s">
        <v>2725</v>
      </c>
    </row>
    <row r="10" spans="1:23" x14ac:dyDescent="0.25">
      <c r="A10" s="5" t="s">
        <v>45</v>
      </c>
      <c r="B10" t="s">
        <v>1733</v>
      </c>
      <c r="C10" s="5" t="s">
        <v>47</v>
      </c>
      <c r="D10" s="5"/>
      <c r="E10" t="s">
        <v>2726</v>
      </c>
      <c r="J10" t="s">
        <v>2727</v>
      </c>
      <c r="L10" t="s">
        <v>247</v>
      </c>
    </row>
    <row r="11" spans="1:23" x14ac:dyDescent="0.25">
      <c r="A11" s="5" t="s">
        <v>49</v>
      </c>
      <c r="B11" t="s">
        <v>613</v>
      </c>
      <c r="J11" t="s">
        <v>221</v>
      </c>
      <c r="L11" t="s">
        <v>238</v>
      </c>
    </row>
    <row r="12" spans="1:23" x14ac:dyDescent="0.25">
      <c r="A12" s="5" t="s">
        <v>51</v>
      </c>
      <c r="B12" t="s">
        <v>357</v>
      </c>
      <c r="J12" t="s">
        <v>1892</v>
      </c>
      <c r="L12" t="s">
        <v>492</v>
      </c>
    </row>
    <row r="13" spans="1:23" x14ac:dyDescent="0.25">
      <c r="A13" s="5" t="s">
        <v>53</v>
      </c>
      <c r="B13" t="s">
        <v>2728</v>
      </c>
    </row>
    <row r="14" spans="1:23" x14ac:dyDescent="0.25">
      <c r="A14" s="5" t="s">
        <v>55</v>
      </c>
      <c r="B14" t="s">
        <v>2729</v>
      </c>
    </row>
    <row r="15" spans="1:23" x14ac:dyDescent="0.25">
      <c r="A15" s="5" t="s">
        <v>57</v>
      </c>
      <c r="B15" t="s">
        <v>2730</v>
      </c>
    </row>
    <row r="16" spans="1:23" x14ac:dyDescent="0.25">
      <c r="A16" s="5" t="s">
        <v>59</v>
      </c>
      <c r="B16" t="s">
        <v>2731</v>
      </c>
    </row>
    <row r="17" spans="1:23" x14ac:dyDescent="0.25">
      <c r="A17" s="5" t="s">
        <v>61</v>
      </c>
      <c r="B17" t="s">
        <v>2732</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2020</v>
      </c>
      <c r="D19" s="5">
        <v>2019</v>
      </c>
      <c r="E19" s="5">
        <v>2018</v>
      </c>
      <c r="F19" s="5">
        <v>2017</v>
      </c>
      <c r="G19" s="5">
        <v>2016</v>
      </c>
      <c r="H19" s="5">
        <v>2015</v>
      </c>
      <c r="I19" s="5">
        <v>2014</v>
      </c>
      <c r="J19" s="5">
        <v>2013</v>
      </c>
      <c r="K19" s="5">
        <v>2012</v>
      </c>
      <c r="L19" s="5">
        <v>2011</v>
      </c>
      <c r="M19" s="5">
        <v>2010</v>
      </c>
      <c r="N19" s="5">
        <v>2009</v>
      </c>
      <c r="O19" s="5">
        <v>2008</v>
      </c>
      <c r="P19" s="5">
        <v>2007</v>
      </c>
      <c r="Q19" s="5">
        <v>2006</v>
      </c>
      <c r="R19" s="5">
        <v>2005</v>
      </c>
      <c r="S19" s="5">
        <v>2004</v>
      </c>
      <c r="T19" s="5">
        <v>2003</v>
      </c>
      <c r="U19" s="5">
        <v>2002</v>
      </c>
      <c r="V19" s="5">
        <v>2001</v>
      </c>
      <c r="W19" s="5">
        <v>2000</v>
      </c>
    </row>
    <row r="20" spans="1:23" x14ac:dyDescent="0.25">
      <c r="A20" s="5" t="s">
        <v>65</v>
      </c>
      <c r="B20" s="5" t="s">
        <v>66</v>
      </c>
      <c r="C20" t="s">
        <v>67</v>
      </c>
      <c r="D20">
        <v>71.8</v>
      </c>
      <c r="E20">
        <v>76.400000000000006</v>
      </c>
      <c r="F20">
        <v>66.8</v>
      </c>
      <c r="G20">
        <v>49.7</v>
      </c>
      <c r="H20">
        <v>106.2</v>
      </c>
      <c r="I20">
        <v>64</v>
      </c>
      <c r="J20">
        <v>78</v>
      </c>
      <c r="K20">
        <v>51.9</v>
      </c>
      <c r="L20">
        <v>100.8</v>
      </c>
      <c r="M20">
        <v>87</v>
      </c>
      <c r="N20">
        <v>81</v>
      </c>
      <c r="O20">
        <v>71.599999999999994</v>
      </c>
      <c r="P20">
        <v>62</v>
      </c>
      <c r="Q20">
        <v>53</v>
      </c>
      <c r="R20">
        <v>33.5</v>
      </c>
      <c r="S20">
        <v>22</v>
      </c>
      <c r="T20">
        <v>15.3</v>
      </c>
      <c r="U20">
        <v>16.8</v>
      </c>
      <c r="V20">
        <v>16.100000000000001</v>
      </c>
      <c r="W20">
        <v>8.5</v>
      </c>
    </row>
    <row r="21" spans="1:23" x14ac:dyDescent="0.25">
      <c r="A21" s="5" t="s">
        <v>68</v>
      </c>
      <c r="B21" s="5" t="s">
        <v>69</v>
      </c>
      <c r="C21" t="s">
        <v>67</v>
      </c>
      <c r="D21">
        <v>-107.9</v>
      </c>
      <c r="E21">
        <v>-59.1</v>
      </c>
      <c r="F21">
        <v>-67.599999999999994</v>
      </c>
      <c r="G21">
        <v>-59.9</v>
      </c>
      <c r="H21">
        <v>17.2</v>
      </c>
      <c r="I21">
        <v>-5.9</v>
      </c>
      <c r="J21">
        <v>9.9</v>
      </c>
      <c r="K21">
        <v>2.5</v>
      </c>
      <c r="L21">
        <v>12.2</v>
      </c>
      <c r="M21">
        <v>9.8000000000000007</v>
      </c>
      <c r="N21">
        <v>11.4</v>
      </c>
      <c r="O21">
        <v>16.399999999999999</v>
      </c>
      <c r="P21">
        <v>7</v>
      </c>
      <c r="Q21">
        <v>6.2</v>
      </c>
      <c r="R21">
        <v>6.2</v>
      </c>
      <c r="S21">
        <v>0.6</v>
      </c>
      <c r="T21">
        <v>-3.5</v>
      </c>
      <c r="U21">
        <v>-25.5</v>
      </c>
      <c r="V21">
        <v>-7.2</v>
      </c>
      <c r="W21">
        <v>-6.8</v>
      </c>
    </row>
    <row r="22" spans="1:23" x14ac:dyDescent="0.25">
      <c r="A22" s="5" t="s">
        <v>70</v>
      </c>
      <c r="B22" s="5" t="s">
        <v>71</v>
      </c>
      <c r="C22" t="s">
        <v>67</v>
      </c>
      <c r="D22">
        <v>1.4</v>
      </c>
      <c r="E22">
        <v>-1.4</v>
      </c>
      <c r="F22">
        <v>-1.2</v>
      </c>
      <c r="G22" t="s">
        <v>67</v>
      </c>
      <c r="H22">
        <v>3.4</v>
      </c>
      <c r="I22">
        <v>1.6</v>
      </c>
      <c r="J22">
        <v>0.9</v>
      </c>
      <c r="K22">
        <v>0.6</v>
      </c>
      <c r="L22">
        <v>-0.8</v>
      </c>
      <c r="M22">
        <v>3.4</v>
      </c>
      <c r="N22">
        <v>1.6</v>
      </c>
      <c r="O22">
        <v>1.6</v>
      </c>
      <c r="P22">
        <v>2.2000000000000002</v>
      </c>
      <c r="Q22">
        <v>-0.9</v>
      </c>
      <c r="R22">
        <v>-1.1000000000000001</v>
      </c>
      <c r="S22">
        <v>-0.3</v>
      </c>
      <c r="T22">
        <v>-0.6</v>
      </c>
      <c r="U22">
        <v>1.2</v>
      </c>
      <c r="V22">
        <v>0.8</v>
      </c>
      <c r="W22">
        <v>0.8</v>
      </c>
    </row>
    <row r="23" spans="1:23" x14ac:dyDescent="0.25">
      <c r="A23" s="5" t="s">
        <v>72</v>
      </c>
      <c r="B23" s="5" t="s">
        <v>73</v>
      </c>
      <c r="C23" t="s">
        <v>67</v>
      </c>
      <c r="D23">
        <v>-106.5</v>
      </c>
      <c r="E23">
        <v>-60.5</v>
      </c>
      <c r="F23">
        <v>-68.8</v>
      </c>
      <c r="G23">
        <v>-59.9</v>
      </c>
      <c r="H23">
        <v>20.6</v>
      </c>
      <c r="I23">
        <v>-4.3</v>
      </c>
      <c r="J23">
        <v>10.8</v>
      </c>
      <c r="K23">
        <v>3.1</v>
      </c>
      <c r="L23">
        <v>11.4</v>
      </c>
      <c r="M23">
        <v>13.2</v>
      </c>
      <c r="N23">
        <v>13</v>
      </c>
      <c r="O23">
        <v>18</v>
      </c>
      <c r="P23">
        <v>9.1999999999999993</v>
      </c>
      <c r="Q23">
        <v>5.3</v>
      </c>
      <c r="R23">
        <v>5.0999999999999996</v>
      </c>
      <c r="S23">
        <v>0.3</v>
      </c>
      <c r="T23">
        <v>-4.0999999999999996</v>
      </c>
      <c r="U23">
        <v>-24.3</v>
      </c>
      <c r="V23">
        <v>-6.4</v>
      </c>
      <c r="W23">
        <v>-6</v>
      </c>
    </row>
    <row r="24" spans="1:23" x14ac:dyDescent="0.25">
      <c r="A24" s="5" t="s">
        <v>74</v>
      </c>
      <c r="B24" s="5" t="s">
        <v>75</v>
      </c>
      <c r="C24" t="s">
        <v>67</v>
      </c>
      <c r="D24">
        <v>-3.5</v>
      </c>
      <c r="E24">
        <v>-4.3</v>
      </c>
      <c r="F24">
        <v>1</v>
      </c>
      <c r="G24">
        <v>0.5</v>
      </c>
      <c r="H24">
        <v>5.7</v>
      </c>
      <c r="I24">
        <v>-1.3</v>
      </c>
      <c r="J24">
        <v>3.3</v>
      </c>
      <c r="K24">
        <v>0.7</v>
      </c>
      <c r="L24">
        <v>3.2</v>
      </c>
      <c r="M24">
        <v>4</v>
      </c>
      <c r="N24">
        <v>4.0999999999999996</v>
      </c>
      <c r="O24">
        <v>4.8</v>
      </c>
      <c r="P24">
        <v>-2.2999999999999998</v>
      </c>
      <c r="Q24">
        <v>-0.7</v>
      </c>
      <c r="R24">
        <v>0.4</v>
      </c>
      <c r="S24" t="s">
        <v>67</v>
      </c>
      <c r="T24" t="s">
        <v>67</v>
      </c>
      <c r="U24" t="s">
        <v>67</v>
      </c>
      <c r="V24">
        <v>0.1</v>
      </c>
      <c r="W24" t="s">
        <v>67</v>
      </c>
    </row>
    <row r="25" spans="1:23" x14ac:dyDescent="0.25">
      <c r="A25" s="5" t="s">
        <v>76</v>
      </c>
      <c r="B25" s="5" t="s">
        <v>77</v>
      </c>
      <c r="C25" t="s">
        <v>67</v>
      </c>
      <c r="D25">
        <v>-103</v>
      </c>
      <c r="E25">
        <v>-56.2</v>
      </c>
      <c r="F25">
        <v>-69.8</v>
      </c>
      <c r="G25">
        <v>-60.4</v>
      </c>
      <c r="H25">
        <v>14.9</v>
      </c>
      <c r="I25">
        <v>-3</v>
      </c>
      <c r="J25">
        <v>7.4</v>
      </c>
      <c r="K25">
        <v>2.4</v>
      </c>
      <c r="L25">
        <v>8.1999999999999993</v>
      </c>
      <c r="M25">
        <v>9.1999999999999993</v>
      </c>
      <c r="N25">
        <v>9</v>
      </c>
      <c r="O25">
        <v>13.2</v>
      </c>
      <c r="P25">
        <v>11.5</v>
      </c>
      <c r="Q25">
        <v>6</v>
      </c>
      <c r="R25">
        <v>4.7</v>
      </c>
      <c r="S25">
        <v>0.3</v>
      </c>
      <c r="T25">
        <v>-4.0999999999999996</v>
      </c>
      <c r="U25">
        <v>-24.4</v>
      </c>
      <c r="V25">
        <v>-6.5</v>
      </c>
      <c r="W25">
        <v>-6</v>
      </c>
    </row>
    <row r="26" spans="1:23" x14ac:dyDescent="0.25">
      <c r="A26" s="5" t="s">
        <v>80</v>
      </c>
      <c r="B26" s="5" t="s">
        <v>81</v>
      </c>
      <c r="C26" t="s">
        <v>67</v>
      </c>
      <c r="D26">
        <v>-103</v>
      </c>
      <c r="E26">
        <v>-56.2</v>
      </c>
      <c r="F26">
        <v>-69.8</v>
      </c>
      <c r="G26">
        <v>-60.4</v>
      </c>
      <c r="H26">
        <v>14.9</v>
      </c>
      <c r="I26">
        <v>-3</v>
      </c>
      <c r="J26">
        <v>13.2</v>
      </c>
      <c r="K26">
        <v>1.9</v>
      </c>
      <c r="L26">
        <v>8.1999999999999993</v>
      </c>
      <c r="M26">
        <v>9.1999999999999993</v>
      </c>
      <c r="N26">
        <v>9</v>
      </c>
      <c r="O26">
        <v>13.2</v>
      </c>
      <c r="P26">
        <v>11.5</v>
      </c>
      <c r="Q26">
        <v>6</v>
      </c>
      <c r="R26">
        <v>4.7</v>
      </c>
      <c r="S26">
        <v>0.3</v>
      </c>
      <c r="T26">
        <v>-4.0999999999999996</v>
      </c>
      <c r="U26">
        <v>-24.4</v>
      </c>
      <c r="V26">
        <v>-6.5</v>
      </c>
      <c r="W26">
        <v>-9.1999999999999993</v>
      </c>
    </row>
    <row r="27" spans="1:23" x14ac:dyDescent="0.25">
      <c r="A27" s="5" t="s">
        <v>82</v>
      </c>
      <c r="B27" s="5" t="s">
        <v>83</v>
      </c>
      <c r="C27" t="s">
        <v>67</v>
      </c>
      <c r="D27">
        <v>303.7</v>
      </c>
      <c r="E27">
        <v>388.9</v>
      </c>
      <c r="F27">
        <v>340.7</v>
      </c>
      <c r="G27">
        <v>308.10000000000002</v>
      </c>
      <c r="H27">
        <v>300.10000000000002</v>
      </c>
      <c r="I27">
        <v>322.39999999999998</v>
      </c>
      <c r="J27">
        <v>406.6</v>
      </c>
      <c r="K27">
        <v>142.9</v>
      </c>
      <c r="L27">
        <v>154.69999999999999</v>
      </c>
      <c r="M27">
        <v>132.5</v>
      </c>
      <c r="N27">
        <v>155.6</v>
      </c>
      <c r="O27">
        <v>150.1</v>
      </c>
      <c r="P27">
        <v>122.9</v>
      </c>
      <c r="Q27">
        <v>76.099999999999994</v>
      </c>
      <c r="R27">
        <v>58.5</v>
      </c>
      <c r="S27">
        <v>40.4</v>
      </c>
      <c r="T27">
        <v>26.2</v>
      </c>
      <c r="U27">
        <v>29.5</v>
      </c>
      <c r="V27">
        <v>18</v>
      </c>
      <c r="W27">
        <v>24.8</v>
      </c>
    </row>
    <row r="28" spans="1:23" x14ac:dyDescent="0.25">
      <c r="A28" s="5" t="s">
        <v>84</v>
      </c>
      <c r="B28" s="5" t="s">
        <v>85</v>
      </c>
      <c r="C28" t="s">
        <v>67</v>
      </c>
      <c r="D28">
        <v>192.7</v>
      </c>
      <c r="E28">
        <v>149.9</v>
      </c>
      <c r="F28">
        <v>74.7</v>
      </c>
      <c r="G28">
        <v>155.5</v>
      </c>
      <c r="H28">
        <v>100</v>
      </c>
      <c r="I28">
        <v>104.1</v>
      </c>
      <c r="J28">
        <v>41.1</v>
      </c>
      <c r="K28">
        <v>81.400000000000006</v>
      </c>
      <c r="L28">
        <v>73.7</v>
      </c>
      <c r="M28">
        <v>80.099999999999994</v>
      </c>
      <c r="N28">
        <v>50.5</v>
      </c>
      <c r="O28">
        <v>53.2</v>
      </c>
      <c r="P28">
        <v>61.8</v>
      </c>
      <c r="Q28">
        <v>51.7</v>
      </c>
      <c r="R28">
        <v>21.6</v>
      </c>
      <c r="S28">
        <v>15.4</v>
      </c>
      <c r="T28">
        <v>19.600000000000001</v>
      </c>
      <c r="U28">
        <v>12.9</v>
      </c>
      <c r="V28">
        <v>10.1</v>
      </c>
      <c r="W28">
        <v>8.6</v>
      </c>
    </row>
    <row r="29" spans="1:23" x14ac:dyDescent="0.25">
      <c r="A29" s="5" t="s">
        <v>86</v>
      </c>
      <c r="B29" s="5" t="s">
        <v>87</v>
      </c>
      <c r="C29" t="s">
        <v>67</v>
      </c>
      <c r="D29">
        <v>496.4</v>
      </c>
      <c r="E29">
        <v>538.79999999999995</v>
      </c>
      <c r="F29">
        <v>415.4</v>
      </c>
      <c r="G29">
        <v>463.6</v>
      </c>
      <c r="H29">
        <v>400.1</v>
      </c>
      <c r="I29">
        <v>426.5</v>
      </c>
      <c r="J29">
        <v>447.7</v>
      </c>
      <c r="K29">
        <v>224.3</v>
      </c>
      <c r="L29">
        <v>228.4</v>
      </c>
      <c r="M29">
        <v>212.6</v>
      </c>
      <c r="N29">
        <v>206.1</v>
      </c>
      <c r="O29">
        <v>203.3</v>
      </c>
      <c r="P29">
        <v>184.7</v>
      </c>
      <c r="Q29">
        <v>127.8</v>
      </c>
      <c r="R29">
        <v>80.099999999999994</v>
      </c>
      <c r="S29">
        <v>55.8</v>
      </c>
      <c r="T29">
        <v>45.8</v>
      </c>
      <c r="U29">
        <v>42.4</v>
      </c>
      <c r="V29">
        <v>28.1</v>
      </c>
      <c r="W29">
        <v>33.4</v>
      </c>
    </row>
    <row r="30" spans="1:23" x14ac:dyDescent="0.25">
      <c r="A30" s="5" t="s">
        <v>88</v>
      </c>
      <c r="B30" s="5" t="s">
        <v>89</v>
      </c>
      <c r="C30" t="s">
        <v>67</v>
      </c>
      <c r="D30">
        <v>61.6</v>
      </c>
      <c r="E30">
        <v>45.9</v>
      </c>
      <c r="F30">
        <v>47.7</v>
      </c>
      <c r="G30">
        <v>38.299999999999997</v>
      </c>
      <c r="H30">
        <v>27.5</v>
      </c>
      <c r="I30">
        <v>32.700000000000003</v>
      </c>
      <c r="J30">
        <v>35.4</v>
      </c>
      <c r="K30">
        <v>11.9</v>
      </c>
      <c r="L30">
        <v>23.8</v>
      </c>
      <c r="M30">
        <v>21.4</v>
      </c>
      <c r="N30">
        <v>24.3</v>
      </c>
      <c r="O30">
        <v>27.4</v>
      </c>
      <c r="P30">
        <v>29.4</v>
      </c>
      <c r="Q30">
        <v>18.3</v>
      </c>
      <c r="R30">
        <v>11</v>
      </c>
      <c r="S30">
        <v>10.1</v>
      </c>
      <c r="T30">
        <v>7.7</v>
      </c>
      <c r="U30">
        <v>19.399999999999999</v>
      </c>
      <c r="V30">
        <v>10.4</v>
      </c>
      <c r="W30">
        <v>12.6</v>
      </c>
    </row>
    <row r="31" spans="1:23" x14ac:dyDescent="0.25">
      <c r="A31" s="5" t="s">
        <v>90</v>
      </c>
      <c r="B31" s="5" t="s">
        <v>91</v>
      </c>
      <c r="C31" t="s">
        <v>67</v>
      </c>
      <c r="D31">
        <v>40.200000000000003</v>
      </c>
      <c r="E31">
        <v>4.5</v>
      </c>
      <c r="F31">
        <v>9</v>
      </c>
      <c r="G31">
        <v>9.8000000000000007</v>
      </c>
      <c r="H31">
        <v>9.9</v>
      </c>
      <c r="I31">
        <v>45</v>
      </c>
      <c r="J31">
        <v>60.1</v>
      </c>
      <c r="K31">
        <v>10.4</v>
      </c>
      <c r="L31">
        <v>7.5</v>
      </c>
      <c r="M31">
        <v>5.3</v>
      </c>
      <c r="N31">
        <v>7.9</v>
      </c>
      <c r="O31">
        <v>13.9</v>
      </c>
      <c r="P31">
        <v>9.8000000000000007</v>
      </c>
      <c r="Q31">
        <v>9.5</v>
      </c>
      <c r="R31">
        <v>5.0999999999999996</v>
      </c>
      <c r="S31">
        <v>6.3</v>
      </c>
      <c r="T31">
        <v>7.9</v>
      </c>
      <c r="U31">
        <v>2.4</v>
      </c>
      <c r="V31" t="s">
        <v>67</v>
      </c>
      <c r="W31" t="s">
        <v>67</v>
      </c>
    </row>
    <row r="32" spans="1:23" x14ac:dyDescent="0.25">
      <c r="A32" s="5" t="s">
        <v>92</v>
      </c>
      <c r="B32" s="5" t="s">
        <v>93</v>
      </c>
      <c r="C32" t="s">
        <v>67</v>
      </c>
      <c r="D32">
        <v>101.7</v>
      </c>
      <c r="E32">
        <v>50.4</v>
      </c>
      <c r="F32">
        <v>56.7</v>
      </c>
      <c r="G32">
        <v>48.1</v>
      </c>
      <c r="H32">
        <v>37.299999999999997</v>
      </c>
      <c r="I32">
        <v>77.7</v>
      </c>
      <c r="J32">
        <v>95.5</v>
      </c>
      <c r="K32">
        <v>22.3</v>
      </c>
      <c r="L32">
        <v>31.3</v>
      </c>
      <c r="M32">
        <v>26.7</v>
      </c>
      <c r="N32">
        <v>32.200000000000003</v>
      </c>
      <c r="O32">
        <v>41.3</v>
      </c>
      <c r="P32">
        <v>39.200000000000003</v>
      </c>
      <c r="Q32">
        <v>27.8</v>
      </c>
      <c r="R32">
        <v>16.100000000000001</v>
      </c>
      <c r="S32">
        <v>16.399999999999999</v>
      </c>
      <c r="T32">
        <v>15.6</v>
      </c>
      <c r="U32">
        <v>21.8</v>
      </c>
      <c r="V32">
        <v>10.4</v>
      </c>
      <c r="W32">
        <v>12.6</v>
      </c>
    </row>
    <row r="33" spans="1:23" x14ac:dyDescent="0.25">
      <c r="A33" s="5" t="s">
        <v>78</v>
      </c>
      <c r="B33" s="5" t="s">
        <v>79</v>
      </c>
      <c r="C33" t="s">
        <v>67</v>
      </c>
      <c r="D33" t="s">
        <v>67</v>
      </c>
      <c r="E33" t="s">
        <v>67</v>
      </c>
      <c r="F33" t="s">
        <v>67</v>
      </c>
      <c r="G33" t="s">
        <v>67</v>
      </c>
      <c r="H33" t="s">
        <v>67</v>
      </c>
      <c r="I33" t="s">
        <v>67</v>
      </c>
      <c r="J33" t="s">
        <v>67</v>
      </c>
      <c r="K33" t="s">
        <v>67</v>
      </c>
      <c r="L33" t="s">
        <v>67</v>
      </c>
      <c r="M33" t="s">
        <v>67</v>
      </c>
      <c r="N33" t="s">
        <v>67</v>
      </c>
      <c r="O33" t="s">
        <v>67</v>
      </c>
      <c r="P33" t="s">
        <v>67</v>
      </c>
      <c r="Q33" t="s">
        <v>67</v>
      </c>
      <c r="R33" t="s">
        <v>67</v>
      </c>
      <c r="S33" t="s">
        <v>67</v>
      </c>
      <c r="T33" t="s">
        <v>67</v>
      </c>
      <c r="U33" t="s">
        <v>67</v>
      </c>
      <c r="V33" t="s">
        <v>67</v>
      </c>
      <c r="W33" t="s">
        <v>67</v>
      </c>
    </row>
    <row r="34" spans="1:23" x14ac:dyDescent="0.25">
      <c r="A34" s="5" t="s">
        <v>94</v>
      </c>
      <c r="B34" s="5" t="s">
        <v>95</v>
      </c>
      <c r="C34" t="s">
        <v>67</v>
      </c>
      <c r="D34">
        <v>394.7</v>
      </c>
      <c r="E34">
        <v>488.4</v>
      </c>
      <c r="F34">
        <v>358.7</v>
      </c>
      <c r="G34">
        <v>415.5</v>
      </c>
      <c r="H34">
        <v>362.7</v>
      </c>
      <c r="I34">
        <v>348.8</v>
      </c>
      <c r="J34">
        <v>352.1</v>
      </c>
      <c r="K34">
        <v>202</v>
      </c>
      <c r="L34">
        <v>197.1</v>
      </c>
      <c r="M34">
        <v>185.9</v>
      </c>
      <c r="N34">
        <v>173.9</v>
      </c>
      <c r="O34">
        <v>162</v>
      </c>
      <c r="P34">
        <v>145.5</v>
      </c>
      <c r="Q34">
        <v>100.1</v>
      </c>
      <c r="R34">
        <v>64</v>
      </c>
      <c r="S34">
        <v>39.4</v>
      </c>
      <c r="T34">
        <v>30.2</v>
      </c>
      <c r="U34">
        <v>20.6</v>
      </c>
      <c r="V34">
        <v>17.7</v>
      </c>
      <c r="W34">
        <v>20.7</v>
      </c>
    </row>
    <row r="35" spans="1:23" x14ac:dyDescent="0.25">
      <c r="A35" s="5" t="s">
        <v>96</v>
      </c>
      <c r="B35" s="5" t="s">
        <v>97</v>
      </c>
      <c r="C35" t="s">
        <v>67</v>
      </c>
      <c r="D35">
        <v>496.4</v>
      </c>
      <c r="E35">
        <v>538.79999999999995</v>
      </c>
      <c r="F35">
        <v>415.4</v>
      </c>
      <c r="G35">
        <v>463.6</v>
      </c>
      <c r="H35">
        <v>400.1</v>
      </c>
      <c r="I35">
        <v>426.5</v>
      </c>
      <c r="J35">
        <v>447.7</v>
      </c>
      <c r="K35">
        <v>224.3</v>
      </c>
      <c r="L35">
        <v>228.4</v>
      </c>
      <c r="M35">
        <v>212.6</v>
      </c>
      <c r="N35">
        <v>206.1</v>
      </c>
      <c r="O35">
        <v>203.3</v>
      </c>
      <c r="P35">
        <v>184.7</v>
      </c>
      <c r="Q35">
        <v>127.8</v>
      </c>
      <c r="R35">
        <v>80.099999999999994</v>
      </c>
      <c r="S35">
        <v>55.8</v>
      </c>
      <c r="T35">
        <v>45.8</v>
      </c>
      <c r="U35">
        <v>42.4</v>
      </c>
      <c r="V35">
        <v>28.1</v>
      </c>
      <c r="W35">
        <v>33.4</v>
      </c>
    </row>
    <row r="36" spans="1:23" x14ac:dyDescent="0.25">
      <c r="A36" s="5" t="s">
        <v>98</v>
      </c>
      <c r="B36" s="5" t="s">
        <v>99</v>
      </c>
      <c r="C36">
        <v>32.89</v>
      </c>
      <c r="D36">
        <v>31.96</v>
      </c>
      <c r="E36">
        <v>31.84</v>
      </c>
      <c r="F36">
        <v>29.42</v>
      </c>
      <c r="G36">
        <v>29.16</v>
      </c>
      <c r="H36">
        <v>26.54</v>
      </c>
      <c r="I36">
        <v>26.46</v>
      </c>
      <c r="J36">
        <v>26.22</v>
      </c>
      <c r="K36">
        <v>23.36</v>
      </c>
      <c r="L36">
        <v>23.11</v>
      </c>
      <c r="M36">
        <v>22.8</v>
      </c>
      <c r="N36">
        <v>22.5</v>
      </c>
      <c r="O36">
        <v>22.2</v>
      </c>
      <c r="P36">
        <v>22.2</v>
      </c>
      <c r="Q36">
        <v>20.100000000000001</v>
      </c>
      <c r="R36">
        <v>18</v>
      </c>
      <c r="S36">
        <v>16.2</v>
      </c>
      <c r="T36">
        <v>12.9</v>
      </c>
      <c r="U36">
        <v>11.4</v>
      </c>
      <c r="V36">
        <v>10.5</v>
      </c>
      <c r="W36">
        <v>10.5</v>
      </c>
    </row>
    <row r="37" spans="1:23" x14ac:dyDescent="0.25">
      <c r="A37" s="5" t="s">
        <v>102</v>
      </c>
      <c r="B37" s="5" t="s">
        <v>103</v>
      </c>
      <c r="C37" t="s">
        <v>67</v>
      </c>
      <c r="D37">
        <v>-3.33</v>
      </c>
      <c r="E37">
        <v>-1.9</v>
      </c>
      <c r="F37">
        <v>-2.34</v>
      </c>
      <c r="G37">
        <v>-2.0499999999999998</v>
      </c>
      <c r="H37">
        <v>0.78</v>
      </c>
      <c r="I37">
        <v>-0.16</v>
      </c>
      <c r="J37">
        <v>0.41</v>
      </c>
      <c r="K37">
        <v>0.13</v>
      </c>
      <c r="L37">
        <v>0.49</v>
      </c>
      <c r="M37">
        <v>0.57999999999999996</v>
      </c>
      <c r="N37">
        <v>0.57999999999999996</v>
      </c>
      <c r="O37">
        <v>0.81</v>
      </c>
      <c r="P37">
        <v>0.41</v>
      </c>
      <c r="Q37">
        <v>0.26</v>
      </c>
      <c r="R37">
        <v>0.28000000000000003</v>
      </c>
      <c r="S37">
        <v>0.02</v>
      </c>
      <c r="T37">
        <v>-0.32</v>
      </c>
      <c r="U37">
        <v>-2.13</v>
      </c>
      <c r="V37">
        <v>-0.61</v>
      </c>
      <c r="W37">
        <v>-0.56999999999999995</v>
      </c>
    </row>
    <row r="38" spans="1:23" x14ac:dyDescent="0.25">
      <c r="A38" s="5" t="s">
        <v>104</v>
      </c>
      <c r="B38" s="5" t="s">
        <v>105</v>
      </c>
      <c r="C38" t="s">
        <v>67</v>
      </c>
      <c r="D38">
        <v>-3.26</v>
      </c>
      <c r="E38">
        <v>-1.79</v>
      </c>
      <c r="F38">
        <v>-2.41</v>
      </c>
      <c r="G38">
        <v>-2.2799999999999998</v>
      </c>
      <c r="H38">
        <v>0.56999999999999995</v>
      </c>
      <c r="I38">
        <v>-0.12</v>
      </c>
      <c r="J38">
        <v>0.54</v>
      </c>
      <c r="K38">
        <v>0.08</v>
      </c>
      <c r="L38">
        <v>0.36</v>
      </c>
      <c r="M38">
        <v>0.41</v>
      </c>
      <c r="N38">
        <v>0.4</v>
      </c>
      <c r="O38">
        <v>0.59</v>
      </c>
      <c r="P38">
        <v>0.54</v>
      </c>
      <c r="Q38">
        <v>0.31</v>
      </c>
      <c r="R38">
        <v>0.28000000000000003</v>
      </c>
      <c r="S38">
        <v>0.02</v>
      </c>
      <c r="T38">
        <v>-0.32</v>
      </c>
      <c r="U38">
        <v>-2.12</v>
      </c>
      <c r="V38">
        <v>-0.62</v>
      </c>
      <c r="W38">
        <v>-0.87</v>
      </c>
    </row>
    <row r="39" spans="1:23" x14ac:dyDescent="0.25">
      <c r="A39" s="5" t="s">
        <v>106</v>
      </c>
      <c r="B39" s="5" t="s">
        <v>107</v>
      </c>
      <c r="C39" t="s">
        <v>67</v>
      </c>
      <c r="D39">
        <v>-3.26</v>
      </c>
      <c r="E39">
        <v>-1.79</v>
      </c>
      <c r="F39">
        <v>-2.41</v>
      </c>
      <c r="G39">
        <v>-2.27</v>
      </c>
      <c r="H39">
        <v>0.56999999999999995</v>
      </c>
      <c r="I39">
        <v>-0.12</v>
      </c>
      <c r="J39">
        <v>0.54</v>
      </c>
      <c r="K39">
        <v>0.08</v>
      </c>
      <c r="L39">
        <v>0.36</v>
      </c>
      <c r="M39">
        <v>0.4</v>
      </c>
      <c r="N39">
        <v>0.4</v>
      </c>
      <c r="O39">
        <v>0.59</v>
      </c>
      <c r="P39">
        <v>0.53</v>
      </c>
      <c r="Q39">
        <v>0.31</v>
      </c>
      <c r="R39">
        <v>0.28000000000000003</v>
      </c>
      <c r="S39">
        <v>0.02</v>
      </c>
      <c r="T39">
        <v>-0.32</v>
      </c>
      <c r="U39">
        <v>-2.12</v>
      </c>
      <c r="V39">
        <v>-0.62</v>
      </c>
      <c r="W39">
        <v>-0.87</v>
      </c>
    </row>
    <row r="40" spans="1:23" x14ac:dyDescent="0.25">
      <c r="A40" s="5" t="s">
        <v>108</v>
      </c>
      <c r="B40" s="5" t="s">
        <v>109</v>
      </c>
      <c r="C40" t="s">
        <v>67</v>
      </c>
      <c r="D40" t="s">
        <v>67</v>
      </c>
      <c r="E40" t="s">
        <v>67</v>
      </c>
      <c r="F40" t="s">
        <v>67</v>
      </c>
      <c r="G40" t="s">
        <v>67</v>
      </c>
      <c r="H40" t="s">
        <v>67</v>
      </c>
      <c r="I40" t="s">
        <v>67</v>
      </c>
      <c r="J40" t="s">
        <v>67</v>
      </c>
      <c r="K40" t="s">
        <v>67</v>
      </c>
      <c r="L40" t="s">
        <v>67</v>
      </c>
      <c r="M40" t="s">
        <v>67</v>
      </c>
      <c r="N40" t="s">
        <v>67</v>
      </c>
      <c r="O40" t="s">
        <v>67</v>
      </c>
      <c r="P40" t="s">
        <v>67</v>
      </c>
      <c r="Q40" t="s">
        <v>67</v>
      </c>
      <c r="R40" t="s">
        <v>67</v>
      </c>
      <c r="S40" t="s">
        <v>67</v>
      </c>
      <c r="T40" t="s">
        <v>67</v>
      </c>
      <c r="U40" t="s">
        <v>67</v>
      </c>
      <c r="V40" t="s">
        <v>67</v>
      </c>
      <c r="W40" t="s">
        <v>67</v>
      </c>
    </row>
    <row r="41" spans="1:23" x14ac:dyDescent="0.25">
      <c r="A41" s="5" t="s">
        <v>110</v>
      </c>
      <c r="B41" s="5" t="s">
        <v>111</v>
      </c>
      <c r="C41" t="s">
        <v>67</v>
      </c>
      <c r="D41" t="s">
        <v>67</v>
      </c>
      <c r="E41" t="s">
        <v>67</v>
      </c>
      <c r="F41" t="s">
        <v>67</v>
      </c>
      <c r="G41" t="s">
        <v>67</v>
      </c>
      <c r="H41" t="s">
        <v>67</v>
      </c>
      <c r="I41" t="s">
        <v>67</v>
      </c>
      <c r="J41" t="s">
        <v>67</v>
      </c>
      <c r="K41" t="s">
        <v>67</v>
      </c>
      <c r="L41" t="s">
        <v>67</v>
      </c>
      <c r="M41" t="s">
        <v>67</v>
      </c>
      <c r="N41" t="s">
        <v>67</v>
      </c>
      <c r="O41" t="s">
        <v>67</v>
      </c>
      <c r="P41" t="s">
        <v>67</v>
      </c>
      <c r="Q41" t="s">
        <v>67</v>
      </c>
      <c r="R41" t="s">
        <v>67</v>
      </c>
      <c r="S41" t="s">
        <v>67</v>
      </c>
      <c r="T41" t="s">
        <v>67</v>
      </c>
      <c r="U41" t="s">
        <v>67</v>
      </c>
      <c r="V41" t="s">
        <v>67</v>
      </c>
      <c r="W41" t="s">
        <v>67</v>
      </c>
    </row>
    <row r="42" spans="1:23" x14ac:dyDescent="0.25">
      <c r="A42" s="5" t="s">
        <v>65</v>
      </c>
      <c r="B42" s="5" t="s">
        <v>66</v>
      </c>
      <c r="C42" t="s">
        <v>67</v>
      </c>
      <c r="D42">
        <v>2.25</v>
      </c>
      <c r="E42">
        <v>2.4</v>
      </c>
      <c r="F42">
        <v>2.27</v>
      </c>
      <c r="G42">
        <v>1.7</v>
      </c>
      <c r="H42">
        <v>4</v>
      </c>
      <c r="I42">
        <v>2.42</v>
      </c>
      <c r="J42">
        <v>2.97</v>
      </c>
      <c r="K42">
        <v>2.2200000000000002</v>
      </c>
      <c r="L42">
        <v>4.3600000000000003</v>
      </c>
      <c r="M42">
        <v>3.82</v>
      </c>
      <c r="N42">
        <v>3.6</v>
      </c>
      <c r="O42">
        <v>3.23</v>
      </c>
      <c r="P42">
        <v>2.79</v>
      </c>
      <c r="Q42">
        <v>2.64</v>
      </c>
      <c r="R42">
        <v>1.86</v>
      </c>
      <c r="S42">
        <v>1.36</v>
      </c>
      <c r="T42">
        <v>1.19</v>
      </c>
      <c r="U42">
        <v>1.47</v>
      </c>
      <c r="V42">
        <v>1.53</v>
      </c>
      <c r="W42">
        <v>0.81</v>
      </c>
    </row>
    <row r="43" spans="1:23" x14ac:dyDescent="0.25">
      <c r="A43" s="5" t="s">
        <v>112</v>
      </c>
      <c r="B43" s="5" t="s">
        <v>113</v>
      </c>
      <c r="C43" t="s">
        <v>67</v>
      </c>
      <c r="D43">
        <v>12.35</v>
      </c>
      <c r="E43">
        <v>15.34</v>
      </c>
      <c r="F43">
        <v>12.19</v>
      </c>
      <c r="G43">
        <v>14.25</v>
      </c>
      <c r="H43">
        <v>13.67</v>
      </c>
      <c r="I43">
        <v>13.18</v>
      </c>
      <c r="J43">
        <v>13.43</v>
      </c>
      <c r="K43">
        <v>8.65</v>
      </c>
      <c r="L43">
        <v>8.5299999999999994</v>
      </c>
      <c r="M43">
        <v>8.15</v>
      </c>
      <c r="N43">
        <v>7.73</v>
      </c>
      <c r="O43">
        <v>7.3</v>
      </c>
      <c r="P43">
        <v>6.55</v>
      </c>
      <c r="Q43">
        <v>4.9800000000000004</v>
      </c>
      <c r="R43">
        <v>3.56</v>
      </c>
      <c r="S43">
        <v>2.4300000000000002</v>
      </c>
      <c r="T43">
        <v>2.34</v>
      </c>
      <c r="U43">
        <v>1.81</v>
      </c>
      <c r="V43">
        <v>1.69</v>
      </c>
      <c r="W43">
        <v>1.97</v>
      </c>
    </row>
    <row r="44" spans="1:23" x14ac:dyDescent="0.25">
      <c r="A44" s="5" t="s">
        <v>114</v>
      </c>
      <c r="B44" s="5" t="s">
        <v>115</v>
      </c>
      <c r="C44" t="s">
        <v>67</v>
      </c>
      <c r="D44">
        <v>-2.5099999999999998</v>
      </c>
      <c r="E44">
        <v>-1.05</v>
      </c>
      <c r="F44">
        <v>-1.31</v>
      </c>
      <c r="G44">
        <v>-1.6</v>
      </c>
      <c r="H44">
        <v>-0.89</v>
      </c>
      <c r="I44">
        <v>-0.54</v>
      </c>
      <c r="J44">
        <v>3.4</v>
      </c>
      <c r="K44">
        <v>0.08</v>
      </c>
      <c r="L44">
        <v>1.17</v>
      </c>
      <c r="M44">
        <v>0.11</v>
      </c>
      <c r="N44">
        <v>-0.04</v>
      </c>
      <c r="O44">
        <v>1.29</v>
      </c>
      <c r="P44">
        <v>0.77</v>
      </c>
      <c r="Q44">
        <v>0.81</v>
      </c>
      <c r="R44">
        <v>0.24</v>
      </c>
      <c r="S44">
        <v>0.28999999999999998</v>
      </c>
      <c r="T44">
        <v>0.45</v>
      </c>
      <c r="U44">
        <v>-1.33</v>
      </c>
      <c r="V44">
        <v>-0.34</v>
      </c>
      <c r="W44" t="s">
        <v>67</v>
      </c>
    </row>
    <row r="45" spans="1:23" x14ac:dyDescent="0.25">
      <c r="A45" s="5" t="s">
        <v>116</v>
      </c>
      <c r="B45" s="5" t="s">
        <v>117</v>
      </c>
      <c r="C45" t="s">
        <v>67</v>
      </c>
      <c r="D45">
        <v>15.53</v>
      </c>
      <c r="E45">
        <v>16.920000000000002</v>
      </c>
      <c r="F45">
        <v>14.12</v>
      </c>
      <c r="G45">
        <v>15.9</v>
      </c>
      <c r="H45">
        <v>15.08</v>
      </c>
      <c r="I45">
        <v>16.12</v>
      </c>
      <c r="J45">
        <v>17.07</v>
      </c>
      <c r="K45">
        <v>9.6</v>
      </c>
      <c r="L45">
        <v>9.8800000000000008</v>
      </c>
      <c r="M45">
        <v>9.32</v>
      </c>
      <c r="N45">
        <v>9.16</v>
      </c>
      <c r="O45">
        <v>9.16</v>
      </c>
      <c r="P45">
        <v>8.32</v>
      </c>
      <c r="Q45">
        <v>6.36</v>
      </c>
      <c r="R45">
        <v>4.45</v>
      </c>
      <c r="S45">
        <v>3.44</v>
      </c>
      <c r="T45">
        <v>3.55</v>
      </c>
      <c r="U45">
        <v>3.72</v>
      </c>
      <c r="V45">
        <v>2.68</v>
      </c>
      <c r="W45">
        <v>3.18</v>
      </c>
    </row>
    <row r="46" spans="1:23" x14ac:dyDescent="0.25">
      <c r="A46" s="5" t="s">
        <v>118</v>
      </c>
      <c r="B46" s="5" t="s">
        <v>119</v>
      </c>
      <c r="C46" t="s">
        <v>67</v>
      </c>
      <c r="D46">
        <v>426</v>
      </c>
      <c r="E46">
        <v>329</v>
      </c>
      <c r="F46">
        <v>326</v>
      </c>
      <c r="G46">
        <v>345</v>
      </c>
      <c r="H46">
        <v>365</v>
      </c>
      <c r="I46">
        <v>329</v>
      </c>
      <c r="J46">
        <v>299</v>
      </c>
      <c r="K46">
        <v>421</v>
      </c>
      <c r="L46">
        <v>446</v>
      </c>
      <c r="M46">
        <v>464</v>
      </c>
      <c r="N46">
        <v>413</v>
      </c>
      <c r="O46">
        <v>334</v>
      </c>
      <c r="P46">
        <v>295</v>
      </c>
      <c r="Q46">
        <v>279</v>
      </c>
      <c r="R46">
        <v>172</v>
      </c>
      <c r="S46">
        <v>132</v>
      </c>
      <c r="T46">
        <v>95</v>
      </c>
      <c r="U46">
        <v>110</v>
      </c>
      <c r="V46">
        <v>105</v>
      </c>
      <c r="W46">
        <v>95</v>
      </c>
    </row>
    <row r="47" spans="1:23" x14ac:dyDescent="0.25">
      <c r="A47" s="5" t="s">
        <v>120</v>
      </c>
      <c r="B47" s="5" t="s">
        <v>121</v>
      </c>
      <c r="C47" t="s">
        <v>67</v>
      </c>
      <c r="D47">
        <v>63.7</v>
      </c>
      <c r="E47">
        <v>44.6</v>
      </c>
      <c r="F47">
        <v>42.1</v>
      </c>
      <c r="G47">
        <v>36</v>
      </c>
      <c r="H47">
        <v>35.9</v>
      </c>
      <c r="I47">
        <v>30.7</v>
      </c>
      <c r="J47">
        <v>33</v>
      </c>
      <c r="K47">
        <v>33.299999999999997</v>
      </c>
      <c r="L47">
        <v>36.799999999999997</v>
      </c>
      <c r="M47">
        <v>31.7</v>
      </c>
      <c r="N47">
        <v>27.8</v>
      </c>
      <c r="O47">
        <v>22.5</v>
      </c>
      <c r="P47">
        <v>20.2</v>
      </c>
      <c r="Q47">
        <v>19.399999999999999</v>
      </c>
      <c r="R47">
        <v>12</v>
      </c>
      <c r="S47" t="s">
        <v>67</v>
      </c>
      <c r="T47" t="s">
        <v>67</v>
      </c>
      <c r="U47" t="s">
        <v>67</v>
      </c>
      <c r="V47" t="s">
        <v>67</v>
      </c>
      <c r="W47" t="s">
        <v>67</v>
      </c>
    </row>
    <row r="48" spans="1:23" x14ac:dyDescent="0.25">
      <c r="A48" s="5" t="s">
        <v>122</v>
      </c>
      <c r="B48" s="5" t="s">
        <v>123</v>
      </c>
      <c r="C48" t="s">
        <v>67</v>
      </c>
      <c r="D48">
        <v>149531</v>
      </c>
      <c r="E48">
        <v>135562</v>
      </c>
      <c r="F48">
        <v>129141</v>
      </c>
      <c r="G48">
        <v>104348</v>
      </c>
      <c r="H48">
        <v>98356</v>
      </c>
      <c r="I48">
        <v>93313</v>
      </c>
      <c r="J48">
        <v>110368</v>
      </c>
      <c r="K48">
        <v>79097</v>
      </c>
      <c r="L48">
        <v>82511</v>
      </c>
      <c r="M48">
        <v>68319</v>
      </c>
      <c r="N48">
        <v>67312</v>
      </c>
      <c r="O48">
        <v>67365</v>
      </c>
      <c r="P48">
        <v>68475</v>
      </c>
      <c r="Q48">
        <v>69534</v>
      </c>
      <c r="R48">
        <v>69767</v>
      </c>
      <c r="S48" t="s">
        <v>67</v>
      </c>
      <c r="T48" t="s">
        <v>67</v>
      </c>
      <c r="U48" t="s">
        <v>67</v>
      </c>
      <c r="V48" t="s">
        <v>67</v>
      </c>
      <c r="W48" t="s">
        <v>67</v>
      </c>
    </row>
    <row r="49" spans="1:23" x14ac:dyDescent="0.25">
      <c r="A49" s="5" t="s">
        <v>124</v>
      </c>
      <c r="B49" s="5" t="s">
        <v>125</v>
      </c>
      <c r="C49" t="s">
        <v>67</v>
      </c>
      <c r="D49">
        <v>168440</v>
      </c>
      <c r="E49">
        <v>232347</v>
      </c>
      <c r="F49">
        <v>204880</v>
      </c>
      <c r="G49">
        <v>144184</v>
      </c>
      <c r="H49">
        <v>291022</v>
      </c>
      <c r="I49">
        <v>194462</v>
      </c>
      <c r="J49">
        <v>260736</v>
      </c>
      <c r="K49">
        <v>123318</v>
      </c>
      <c r="L49">
        <v>225958</v>
      </c>
      <c r="M49">
        <v>187578</v>
      </c>
      <c r="N49">
        <v>196125</v>
      </c>
      <c r="O49">
        <v>214371</v>
      </c>
      <c r="P49">
        <v>210169</v>
      </c>
      <c r="Q49">
        <v>189964</v>
      </c>
      <c r="R49">
        <v>194767</v>
      </c>
      <c r="S49">
        <v>166666</v>
      </c>
      <c r="T49">
        <v>161052</v>
      </c>
      <c r="U49">
        <v>152727</v>
      </c>
      <c r="V49">
        <v>153333</v>
      </c>
      <c r="W49">
        <v>89473</v>
      </c>
    </row>
    <row r="50" spans="1:23" x14ac:dyDescent="0.25">
      <c r="A50" s="5" t="s">
        <v>126</v>
      </c>
      <c r="B50" s="5" t="s">
        <v>127</v>
      </c>
      <c r="C50" t="s">
        <v>67</v>
      </c>
      <c r="D50" t="s">
        <v>67</v>
      </c>
      <c r="E50" t="s">
        <v>67</v>
      </c>
      <c r="F50" t="s">
        <v>67</v>
      </c>
      <c r="G50" t="s">
        <v>67</v>
      </c>
      <c r="H50" t="s">
        <v>67</v>
      </c>
      <c r="I50" t="s">
        <v>67</v>
      </c>
      <c r="J50" t="s">
        <v>67</v>
      </c>
      <c r="K50" t="s">
        <v>67</v>
      </c>
      <c r="L50" t="s">
        <v>67</v>
      </c>
      <c r="M50" t="s">
        <v>67</v>
      </c>
      <c r="N50" t="s">
        <v>67</v>
      </c>
      <c r="O50" t="s">
        <v>67</v>
      </c>
      <c r="P50" t="s">
        <v>67</v>
      </c>
      <c r="Q50" t="s">
        <v>67</v>
      </c>
      <c r="R50" t="s">
        <v>67</v>
      </c>
      <c r="S50" t="s">
        <v>67</v>
      </c>
      <c r="T50" t="s">
        <v>67</v>
      </c>
      <c r="U50" t="s">
        <v>67</v>
      </c>
      <c r="V50" t="s">
        <v>67</v>
      </c>
      <c r="W50" t="s">
        <v>67</v>
      </c>
    </row>
    <row r="51" spans="1:23" x14ac:dyDescent="0.25">
      <c r="A51" s="5" t="s">
        <v>128</v>
      </c>
      <c r="B51" s="5" t="s">
        <v>129</v>
      </c>
      <c r="C51" t="s">
        <v>67</v>
      </c>
      <c r="D51">
        <v>-241784</v>
      </c>
      <c r="E51">
        <v>-170821</v>
      </c>
      <c r="F51">
        <v>-214110</v>
      </c>
      <c r="G51">
        <v>-175072</v>
      </c>
      <c r="H51">
        <v>40822</v>
      </c>
      <c r="I51">
        <v>-9119</v>
      </c>
      <c r="J51">
        <v>44147</v>
      </c>
      <c r="K51">
        <v>4513</v>
      </c>
      <c r="L51">
        <v>18386</v>
      </c>
      <c r="M51">
        <v>19828</v>
      </c>
      <c r="N51">
        <v>21792</v>
      </c>
      <c r="O51">
        <v>39521</v>
      </c>
      <c r="P51">
        <v>38983</v>
      </c>
      <c r="Q51">
        <v>21505</v>
      </c>
      <c r="R51">
        <v>27326</v>
      </c>
      <c r="S51">
        <v>2273</v>
      </c>
      <c r="T51">
        <v>-43158</v>
      </c>
      <c r="U51">
        <v>-221818</v>
      </c>
      <c r="V51">
        <v>-61905</v>
      </c>
      <c r="W51">
        <v>-96842</v>
      </c>
    </row>
    <row r="52" spans="1:23" x14ac:dyDescent="0.25">
      <c r="A52" s="5" t="s">
        <v>130</v>
      </c>
      <c r="B52" s="5" t="s">
        <v>131</v>
      </c>
      <c r="C52" t="s">
        <v>67</v>
      </c>
      <c r="D52" t="s">
        <v>67</v>
      </c>
      <c r="E52" t="s">
        <v>67</v>
      </c>
      <c r="F52" t="s">
        <v>67</v>
      </c>
      <c r="G52" t="s">
        <v>67</v>
      </c>
      <c r="H52">
        <v>101.1</v>
      </c>
      <c r="I52" t="s">
        <v>67</v>
      </c>
      <c r="J52">
        <v>103.4</v>
      </c>
      <c r="K52">
        <v>366.3</v>
      </c>
      <c r="L52">
        <v>48.7</v>
      </c>
      <c r="M52">
        <v>45.2</v>
      </c>
      <c r="N52">
        <v>42.4</v>
      </c>
      <c r="O52">
        <v>31.8</v>
      </c>
      <c r="P52">
        <v>29.8</v>
      </c>
      <c r="Q52">
        <v>58.5</v>
      </c>
      <c r="R52">
        <v>49.2</v>
      </c>
      <c r="S52">
        <v>635</v>
      </c>
      <c r="T52" t="s">
        <v>67</v>
      </c>
      <c r="U52" t="s">
        <v>67</v>
      </c>
      <c r="V52" t="s">
        <v>67</v>
      </c>
      <c r="W52" t="s">
        <v>67</v>
      </c>
    </row>
    <row r="53" spans="1:23" x14ac:dyDescent="0.25">
      <c r="A53" s="5" t="s">
        <v>132</v>
      </c>
      <c r="B53" s="5" t="s">
        <v>133</v>
      </c>
      <c r="C53" t="s">
        <v>67</v>
      </c>
      <c r="D53">
        <v>56.44</v>
      </c>
      <c r="E53">
        <v>37.07</v>
      </c>
      <c r="F53">
        <v>33.729999999999997</v>
      </c>
      <c r="G53">
        <v>28.6</v>
      </c>
      <c r="H53">
        <v>14.41</v>
      </c>
      <c r="I53">
        <v>31.68</v>
      </c>
      <c r="J53">
        <v>18.77</v>
      </c>
      <c r="K53">
        <v>13.19</v>
      </c>
      <c r="L53">
        <v>4.0199999999999996</v>
      </c>
      <c r="M53">
        <v>4.8600000000000003</v>
      </c>
      <c r="N53">
        <v>4.71</v>
      </c>
      <c r="O53">
        <v>5.81</v>
      </c>
      <c r="P53">
        <v>5.76</v>
      </c>
      <c r="Q53">
        <v>6.87</v>
      </c>
      <c r="R53">
        <v>7.4</v>
      </c>
      <c r="S53">
        <v>9.35</v>
      </c>
      <c r="T53">
        <v>3.13</v>
      </c>
      <c r="U53">
        <v>3.61</v>
      </c>
      <c r="V53">
        <v>13.35</v>
      </c>
      <c r="W53">
        <v>51.88</v>
      </c>
    </row>
    <row r="54" spans="1:23" x14ac:dyDescent="0.25">
      <c r="A54" s="5" t="s">
        <v>134</v>
      </c>
      <c r="B54" s="5" t="s">
        <v>135</v>
      </c>
      <c r="C54" t="s">
        <v>67</v>
      </c>
      <c r="D54">
        <v>10.27</v>
      </c>
      <c r="E54">
        <v>5.8</v>
      </c>
      <c r="F54">
        <v>6.28</v>
      </c>
      <c r="G54">
        <v>3.42</v>
      </c>
      <c r="H54">
        <v>4.22</v>
      </c>
      <c r="I54">
        <v>5.81</v>
      </c>
      <c r="J54">
        <v>4.16</v>
      </c>
      <c r="K54">
        <v>3.39</v>
      </c>
      <c r="L54">
        <v>2.06</v>
      </c>
      <c r="M54">
        <v>2.27</v>
      </c>
      <c r="N54">
        <v>2.19</v>
      </c>
      <c r="O54">
        <v>2.57</v>
      </c>
      <c r="P54">
        <v>2.46</v>
      </c>
      <c r="Q54">
        <v>3.64</v>
      </c>
      <c r="R54">
        <v>3.87</v>
      </c>
      <c r="S54">
        <v>5.22</v>
      </c>
      <c r="T54">
        <v>1.58</v>
      </c>
      <c r="U54">
        <v>2.94</v>
      </c>
      <c r="V54">
        <v>12.14</v>
      </c>
      <c r="W54">
        <v>21.3</v>
      </c>
    </row>
    <row r="55" spans="1:23" x14ac:dyDescent="0.25">
      <c r="A55" s="5" t="s">
        <v>136</v>
      </c>
      <c r="B55" s="5" t="s">
        <v>137</v>
      </c>
      <c r="C55" t="s">
        <v>67</v>
      </c>
      <c r="D55">
        <v>-50.59</v>
      </c>
      <c r="E55">
        <v>-85.05</v>
      </c>
      <c r="F55">
        <v>-58.67</v>
      </c>
      <c r="G55">
        <v>-30.51</v>
      </c>
      <c r="H55">
        <v>-65.099999999999994</v>
      </c>
      <c r="I55">
        <v>-142.77000000000001</v>
      </c>
      <c r="J55">
        <v>16.440000000000001</v>
      </c>
      <c r="K55">
        <v>380.22</v>
      </c>
      <c r="L55">
        <v>14.95</v>
      </c>
      <c r="M55">
        <v>168.99</v>
      </c>
      <c r="N55">
        <v>-381.38</v>
      </c>
      <c r="O55">
        <v>14.55</v>
      </c>
      <c r="P55">
        <v>20.9</v>
      </c>
      <c r="Q55">
        <v>22.34</v>
      </c>
      <c r="R55">
        <v>56.33</v>
      </c>
      <c r="S55">
        <v>43.77</v>
      </c>
      <c r="T55">
        <v>8.25</v>
      </c>
      <c r="U55">
        <v>-3.99</v>
      </c>
      <c r="V55">
        <v>-59.7</v>
      </c>
      <c r="W55" t="s">
        <v>67</v>
      </c>
    </row>
    <row r="56" spans="1:23" x14ac:dyDescent="0.25">
      <c r="A56" s="5" t="s">
        <v>138</v>
      </c>
      <c r="B56" s="5" t="s">
        <v>139</v>
      </c>
      <c r="C56"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row>
    <row r="57" spans="1:23" x14ac:dyDescent="0.25">
      <c r="A57" s="5" t="s">
        <v>140</v>
      </c>
      <c r="B57" s="5" t="s">
        <v>141</v>
      </c>
      <c r="C57" t="s">
        <v>67</v>
      </c>
      <c r="D57">
        <v>-2.6</v>
      </c>
      <c r="E57">
        <v>-2</v>
      </c>
      <c r="F57">
        <v>-3.1</v>
      </c>
      <c r="G57">
        <v>-4.7</v>
      </c>
      <c r="H57">
        <v>1</v>
      </c>
      <c r="I57">
        <v>-0.2</v>
      </c>
      <c r="J57">
        <v>1</v>
      </c>
      <c r="K57">
        <v>0.3</v>
      </c>
      <c r="L57">
        <v>2.1</v>
      </c>
      <c r="M57">
        <v>2.2000000000000002</v>
      </c>
      <c r="N57">
        <v>2.4</v>
      </c>
      <c r="O57">
        <v>3.1</v>
      </c>
      <c r="P57">
        <v>3.4</v>
      </c>
      <c r="Q57">
        <v>1.7</v>
      </c>
      <c r="R57">
        <v>2</v>
      </c>
      <c r="S57">
        <v>0.2</v>
      </c>
      <c r="T57">
        <v>-8.6</v>
      </c>
      <c r="U57">
        <v>-39.799999999999997</v>
      </c>
      <c r="V57">
        <v>-3</v>
      </c>
      <c r="W57">
        <v>-2.1</v>
      </c>
    </row>
    <row r="58" spans="1:23" x14ac:dyDescent="0.25">
      <c r="A58" s="5" t="s">
        <v>142</v>
      </c>
      <c r="B58" s="5" t="s">
        <v>143</v>
      </c>
      <c r="C58" t="s">
        <v>67</v>
      </c>
      <c r="D58">
        <v>-26.1</v>
      </c>
      <c r="E58">
        <v>-11.51</v>
      </c>
      <c r="F58">
        <v>-19.46</v>
      </c>
      <c r="G58">
        <v>-14.54</v>
      </c>
      <c r="H58">
        <v>4.1100000000000003</v>
      </c>
      <c r="I58">
        <v>-0.86</v>
      </c>
      <c r="J58">
        <v>3.75</v>
      </c>
      <c r="K58">
        <v>0.94</v>
      </c>
      <c r="L58">
        <v>4.16</v>
      </c>
      <c r="M58">
        <v>4.95</v>
      </c>
      <c r="N58">
        <v>5.18</v>
      </c>
      <c r="O58">
        <v>8.15</v>
      </c>
      <c r="P58">
        <v>7.9</v>
      </c>
      <c r="Q58">
        <v>5.99</v>
      </c>
      <c r="R58">
        <v>7.34</v>
      </c>
      <c r="S58">
        <v>0.76</v>
      </c>
      <c r="T58">
        <v>-13.58</v>
      </c>
      <c r="U58">
        <v>-118.45</v>
      </c>
      <c r="V58">
        <v>-36.72</v>
      </c>
      <c r="W58">
        <v>-44.44</v>
      </c>
    </row>
    <row r="59" spans="1:23" x14ac:dyDescent="0.25">
      <c r="A59" s="5" t="s">
        <v>144</v>
      </c>
      <c r="B59" s="5" t="s">
        <v>145</v>
      </c>
      <c r="C59" t="s">
        <v>67</v>
      </c>
      <c r="D59">
        <v>-143.44999999999999</v>
      </c>
      <c r="E59">
        <v>-73.56</v>
      </c>
      <c r="F59">
        <v>-104.49</v>
      </c>
      <c r="G59">
        <v>-121.53</v>
      </c>
      <c r="H59">
        <v>14.03</v>
      </c>
      <c r="I59">
        <v>-4.6900000000000004</v>
      </c>
      <c r="J59">
        <v>16.920000000000002</v>
      </c>
      <c r="K59">
        <v>3.66</v>
      </c>
      <c r="L59">
        <v>8.1300000000000008</v>
      </c>
      <c r="M59">
        <v>10.57</v>
      </c>
      <c r="N59">
        <v>11.11</v>
      </c>
      <c r="O59">
        <v>18.440000000000001</v>
      </c>
      <c r="P59">
        <v>18.55</v>
      </c>
      <c r="Q59">
        <v>11.32</v>
      </c>
      <c r="R59">
        <v>14.03</v>
      </c>
      <c r="S59">
        <v>1.36</v>
      </c>
      <c r="T59">
        <v>-26.8</v>
      </c>
      <c r="U59">
        <v>-145.24</v>
      </c>
      <c r="V59">
        <v>-40.369999999999997</v>
      </c>
      <c r="W59">
        <v>-108.24</v>
      </c>
    </row>
    <row r="60" spans="1:23" x14ac:dyDescent="0.25">
      <c r="A60" s="5" t="s">
        <v>146</v>
      </c>
      <c r="B60" s="5" t="s">
        <v>147</v>
      </c>
      <c r="C60" t="s">
        <v>67</v>
      </c>
      <c r="D60">
        <v>-20.29</v>
      </c>
      <c r="E60">
        <v>-10.28</v>
      </c>
      <c r="F60">
        <v>-16.350000000000001</v>
      </c>
      <c r="G60">
        <v>-12.75</v>
      </c>
      <c r="H60">
        <v>3.82</v>
      </c>
      <c r="I60">
        <v>-0.66</v>
      </c>
      <c r="J60">
        <v>2.97</v>
      </c>
      <c r="K60">
        <v>0.89</v>
      </c>
      <c r="L60">
        <v>3.59</v>
      </c>
      <c r="M60">
        <v>4.33</v>
      </c>
      <c r="N60">
        <v>4.37</v>
      </c>
      <c r="O60">
        <v>6.49</v>
      </c>
      <c r="P60">
        <v>6.23</v>
      </c>
      <c r="Q60">
        <v>4.7699999999999996</v>
      </c>
      <c r="R60">
        <v>6.24</v>
      </c>
      <c r="S60">
        <v>1.08</v>
      </c>
      <c r="T60">
        <v>-6.99</v>
      </c>
      <c r="U60">
        <v>-57.55</v>
      </c>
      <c r="V60">
        <v>-23.13</v>
      </c>
      <c r="W60">
        <v>-27.54</v>
      </c>
    </row>
    <row r="61" spans="1:23" x14ac:dyDescent="0.25">
      <c r="A61" s="5" t="s">
        <v>148</v>
      </c>
      <c r="B61" s="5" t="s">
        <v>148</v>
      </c>
      <c r="C61" t="s">
        <v>67</v>
      </c>
      <c r="D61">
        <v>-20.75</v>
      </c>
      <c r="E61">
        <v>-10.43</v>
      </c>
      <c r="F61">
        <v>-16.8</v>
      </c>
      <c r="G61">
        <v>-13.03</v>
      </c>
      <c r="H61">
        <v>3.72</v>
      </c>
      <c r="I61">
        <v>-0.7</v>
      </c>
      <c r="J61">
        <v>2.95</v>
      </c>
      <c r="K61">
        <v>0.85</v>
      </c>
      <c r="L61">
        <v>3.59</v>
      </c>
      <c r="M61">
        <v>4.33</v>
      </c>
      <c r="N61">
        <v>4.37</v>
      </c>
      <c r="O61">
        <v>6.49</v>
      </c>
      <c r="P61">
        <v>6.23</v>
      </c>
      <c r="Q61">
        <v>4.6900000000000004</v>
      </c>
      <c r="R61">
        <v>5.87</v>
      </c>
      <c r="S61">
        <v>0.54</v>
      </c>
      <c r="T61">
        <v>-8.9499999999999993</v>
      </c>
      <c r="U61">
        <v>-57.55</v>
      </c>
      <c r="V61">
        <v>-23.13</v>
      </c>
      <c r="W61">
        <v>-27.54</v>
      </c>
    </row>
    <row r="62" spans="1:23" x14ac:dyDescent="0.25">
      <c r="A62" s="5" t="s">
        <v>149</v>
      </c>
      <c r="B62" s="5" t="s">
        <v>150</v>
      </c>
      <c r="C62" t="s">
        <v>67</v>
      </c>
      <c r="D62">
        <v>61.18</v>
      </c>
      <c r="E62">
        <v>72.180000000000007</v>
      </c>
      <c r="F62">
        <v>82.02</v>
      </c>
      <c r="G62">
        <v>66.459999999999994</v>
      </c>
      <c r="H62">
        <v>75.010000000000005</v>
      </c>
      <c r="I62">
        <v>75.59</v>
      </c>
      <c r="J62">
        <v>90.82</v>
      </c>
      <c r="K62">
        <v>63.71</v>
      </c>
      <c r="L62">
        <v>67.73</v>
      </c>
      <c r="M62">
        <v>62.32</v>
      </c>
      <c r="N62">
        <v>75.5</v>
      </c>
      <c r="O62">
        <v>73.83</v>
      </c>
      <c r="P62">
        <v>66.540000000000006</v>
      </c>
      <c r="Q62">
        <v>59.55</v>
      </c>
      <c r="R62">
        <v>73.03</v>
      </c>
      <c r="S62">
        <v>72.400000000000006</v>
      </c>
      <c r="T62">
        <v>57.21</v>
      </c>
      <c r="U62">
        <v>69.58</v>
      </c>
      <c r="V62">
        <v>64.06</v>
      </c>
      <c r="W62">
        <v>74.25</v>
      </c>
    </row>
    <row r="63" spans="1:23" x14ac:dyDescent="0.25">
      <c r="A63" s="5" t="s">
        <v>151</v>
      </c>
      <c r="B63" s="5" t="s">
        <v>152</v>
      </c>
      <c r="C63" t="s">
        <v>67</v>
      </c>
      <c r="D63">
        <v>79.510000000000005</v>
      </c>
      <c r="E63">
        <v>90.65</v>
      </c>
      <c r="F63">
        <v>86.35</v>
      </c>
      <c r="G63">
        <v>89.62</v>
      </c>
      <c r="H63">
        <v>90.65</v>
      </c>
      <c r="I63">
        <v>81.78</v>
      </c>
      <c r="J63">
        <v>78.650000000000006</v>
      </c>
      <c r="K63">
        <v>90.06</v>
      </c>
      <c r="L63">
        <v>86.3</v>
      </c>
      <c r="M63">
        <v>87.44</v>
      </c>
      <c r="N63">
        <v>84.38</v>
      </c>
      <c r="O63">
        <v>79.69</v>
      </c>
      <c r="P63">
        <v>78.78</v>
      </c>
      <c r="Q63">
        <v>78.33</v>
      </c>
      <c r="R63">
        <v>79.900000000000006</v>
      </c>
      <c r="S63">
        <v>70.61</v>
      </c>
      <c r="T63">
        <v>65.94</v>
      </c>
      <c r="U63">
        <v>48.58</v>
      </c>
      <c r="V63">
        <v>62.99</v>
      </c>
      <c r="W63">
        <v>61.98</v>
      </c>
    </row>
    <row r="64" spans="1:23" x14ac:dyDescent="0.25">
      <c r="A64" s="5" t="s">
        <v>153</v>
      </c>
      <c r="B64" s="5" t="s">
        <v>154</v>
      </c>
      <c r="C64" t="s">
        <v>67</v>
      </c>
      <c r="D64">
        <v>20.49</v>
      </c>
      <c r="E64">
        <v>9.35</v>
      </c>
      <c r="F64">
        <v>13.65</v>
      </c>
      <c r="G64">
        <v>10.38</v>
      </c>
      <c r="H64">
        <v>9.35</v>
      </c>
      <c r="I64">
        <v>18.22</v>
      </c>
      <c r="J64">
        <v>21.35</v>
      </c>
      <c r="K64">
        <v>9.94</v>
      </c>
      <c r="L64">
        <v>13.7</v>
      </c>
      <c r="M64">
        <v>12.56</v>
      </c>
      <c r="N64">
        <v>15.62</v>
      </c>
      <c r="O64">
        <v>20.309999999999999</v>
      </c>
      <c r="P64">
        <v>21.22</v>
      </c>
      <c r="Q64">
        <v>21.67</v>
      </c>
      <c r="R64">
        <v>20.100000000000001</v>
      </c>
      <c r="S64">
        <v>29.39</v>
      </c>
      <c r="T64">
        <v>34.06</v>
      </c>
      <c r="U64">
        <v>51.42</v>
      </c>
      <c r="V64">
        <v>37.01</v>
      </c>
      <c r="W64">
        <v>38.020000000000003</v>
      </c>
    </row>
    <row r="65" spans="1:23" x14ac:dyDescent="0.25">
      <c r="A65" s="5" t="s">
        <v>155</v>
      </c>
      <c r="B65" s="5" t="s">
        <v>156</v>
      </c>
      <c r="C65" t="s">
        <v>67</v>
      </c>
      <c r="D65">
        <v>25.77</v>
      </c>
      <c r="E65">
        <v>10.32</v>
      </c>
      <c r="F65">
        <v>15.81</v>
      </c>
      <c r="G65">
        <v>11.58</v>
      </c>
      <c r="H65">
        <v>10.31</v>
      </c>
      <c r="I65">
        <v>22.28</v>
      </c>
      <c r="J65">
        <v>27.15</v>
      </c>
      <c r="K65">
        <v>11.04</v>
      </c>
      <c r="L65">
        <v>15.88</v>
      </c>
      <c r="M65">
        <v>14.36</v>
      </c>
      <c r="N65">
        <v>18.52</v>
      </c>
      <c r="O65">
        <v>25.49</v>
      </c>
      <c r="P65">
        <v>26.94</v>
      </c>
      <c r="Q65">
        <v>27.67</v>
      </c>
      <c r="R65">
        <v>25.16</v>
      </c>
      <c r="S65">
        <v>41.62</v>
      </c>
      <c r="T65">
        <v>51.66</v>
      </c>
      <c r="U65">
        <v>105.83</v>
      </c>
      <c r="V65">
        <v>58.76</v>
      </c>
      <c r="W65">
        <v>61.35</v>
      </c>
    </row>
    <row r="66" spans="1:23" x14ac:dyDescent="0.25">
      <c r="A66" s="5"/>
      <c r="B66" s="5"/>
    </row>
    <row r="67" spans="1:23" x14ac:dyDescent="0.25">
      <c r="A67" s="5" t="s">
        <v>157</v>
      </c>
      <c r="B67" s="5" t="s">
        <v>158</v>
      </c>
      <c r="C67" t="s">
        <v>67</v>
      </c>
      <c r="D67">
        <v>61.18</v>
      </c>
      <c r="E67">
        <v>72.180000000000007</v>
      </c>
      <c r="F67">
        <v>82.02</v>
      </c>
      <c r="G67">
        <v>66.459999999999994</v>
      </c>
      <c r="H67">
        <v>75.010000000000005</v>
      </c>
      <c r="I67">
        <v>75.59</v>
      </c>
      <c r="J67">
        <v>90.82</v>
      </c>
      <c r="K67">
        <v>63.71</v>
      </c>
      <c r="L67">
        <v>67.73</v>
      </c>
      <c r="M67">
        <v>62.32</v>
      </c>
      <c r="N67">
        <v>75.5</v>
      </c>
      <c r="O67">
        <v>73.83</v>
      </c>
      <c r="P67">
        <v>66.540000000000006</v>
      </c>
      <c r="Q67">
        <v>59.55</v>
      </c>
      <c r="R67">
        <v>73.03</v>
      </c>
      <c r="S67">
        <v>72.400000000000006</v>
      </c>
      <c r="T67">
        <v>57.21</v>
      </c>
      <c r="U67">
        <v>69.58</v>
      </c>
      <c r="V67">
        <v>64.06</v>
      </c>
    </row>
    <row r="68" spans="1:23" x14ac:dyDescent="0.25">
      <c r="A68" s="5" t="s">
        <v>159</v>
      </c>
      <c r="B68" s="5" t="s">
        <v>160</v>
      </c>
      <c r="C68" t="s">
        <v>67</v>
      </c>
      <c r="D68">
        <v>-4577.78</v>
      </c>
      <c r="E68">
        <v>-2341.67</v>
      </c>
      <c r="F68">
        <v>-3074.89</v>
      </c>
      <c r="G68">
        <v>-3552.94</v>
      </c>
      <c r="H68">
        <v>372.5</v>
      </c>
      <c r="I68">
        <v>-123.97</v>
      </c>
      <c r="J68">
        <v>444.44</v>
      </c>
      <c r="K68">
        <v>85.59</v>
      </c>
      <c r="L68">
        <v>188.07</v>
      </c>
      <c r="M68">
        <v>240.84</v>
      </c>
      <c r="N68">
        <v>250</v>
      </c>
      <c r="O68">
        <v>408.67</v>
      </c>
      <c r="P68">
        <v>412.19</v>
      </c>
      <c r="Q68">
        <v>227.27</v>
      </c>
      <c r="R68">
        <v>252.69</v>
      </c>
      <c r="S68">
        <v>22.06</v>
      </c>
      <c r="T68">
        <v>-344.54</v>
      </c>
      <c r="U68">
        <v>-1659.86</v>
      </c>
      <c r="V68">
        <v>-424.84</v>
      </c>
    </row>
    <row r="69" spans="1:23" x14ac:dyDescent="0.25">
      <c r="A69" s="5" t="s">
        <v>161</v>
      </c>
      <c r="B69" s="5" t="s">
        <v>162</v>
      </c>
      <c r="C69" t="s">
        <v>67</v>
      </c>
      <c r="D69">
        <v>-4795.5600000000004</v>
      </c>
      <c r="E69">
        <v>-2462.5</v>
      </c>
      <c r="F69">
        <v>-2977.97</v>
      </c>
      <c r="G69">
        <v>-3523.53</v>
      </c>
      <c r="H69">
        <v>430</v>
      </c>
      <c r="I69">
        <v>-243.8</v>
      </c>
      <c r="J69">
        <v>333.33</v>
      </c>
      <c r="K69">
        <v>112.61</v>
      </c>
      <c r="L69">
        <v>279.82</v>
      </c>
      <c r="M69">
        <v>256.54000000000002</v>
      </c>
      <c r="N69">
        <v>316.67</v>
      </c>
      <c r="O69">
        <v>507.74</v>
      </c>
      <c r="P69">
        <v>250.9</v>
      </c>
      <c r="Q69">
        <v>234.85</v>
      </c>
      <c r="R69">
        <v>333.33</v>
      </c>
      <c r="S69">
        <v>44.12</v>
      </c>
      <c r="T69">
        <v>-294.12</v>
      </c>
      <c r="U69">
        <v>-1734.69</v>
      </c>
      <c r="V69">
        <v>-470.59</v>
      </c>
    </row>
    <row r="70" spans="1:23" x14ac:dyDescent="0.25">
      <c r="A70" s="5" t="s">
        <v>163</v>
      </c>
      <c r="B70" s="5" t="s">
        <v>164</v>
      </c>
      <c r="C70" t="s">
        <v>67</v>
      </c>
      <c r="D70">
        <v>0.45</v>
      </c>
      <c r="E70">
        <v>0.45</v>
      </c>
      <c r="F70">
        <v>0.55000000000000004</v>
      </c>
      <c r="G70">
        <v>0.37</v>
      </c>
      <c r="H70">
        <v>1</v>
      </c>
      <c r="I70">
        <v>0.56999999999999995</v>
      </c>
      <c r="J70">
        <v>0.66</v>
      </c>
      <c r="K70">
        <v>0.99</v>
      </c>
      <c r="L70">
        <v>1.91</v>
      </c>
      <c r="M70">
        <v>1.8</v>
      </c>
      <c r="N70">
        <v>1.75</v>
      </c>
      <c r="O70">
        <v>1.59</v>
      </c>
      <c r="P70">
        <v>1.51</v>
      </c>
      <c r="Q70">
        <v>2.0699999999999998</v>
      </c>
      <c r="R70">
        <v>2.3199999999999998</v>
      </c>
      <c r="S70">
        <v>2.44</v>
      </c>
      <c r="T70">
        <v>2.6</v>
      </c>
      <c r="U70">
        <v>3.47</v>
      </c>
      <c r="V70">
        <v>5.44</v>
      </c>
    </row>
    <row r="71" spans="1:23" x14ac:dyDescent="0.25">
      <c r="A71" s="5" t="s">
        <v>165</v>
      </c>
      <c r="B71" s="5" t="s">
        <v>166</v>
      </c>
      <c r="C71" t="s">
        <v>67</v>
      </c>
      <c r="D71">
        <v>38.82</v>
      </c>
      <c r="E71">
        <v>27.82</v>
      </c>
      <c r="F71">
        <v>17.98</v>
      </c>
      <c r="G71">
        <v>33.54</v>
      </c>
      <c r="H71">
        <v>24.99</v>
      </c>
      <c r="I71">
        <v>24.41</v>
      </c>
      <c r="J71">
        <v>9.18</v>
      </c>
      <c r="K71">
        <v>36.29</v>
      </c>
      <c r="L71">
        <v>32.270000000000003</v>
      </c>
      <c r="M71">
        <v>37.68</v>
      </c>
      <c r="N71">
        <v>24.5</v>
      </c>
      <c r="O71">
        <v>26.17</v>
      </c>
      <c r="P71">
        <v>33.46</v>
      </c>
      <c r="Q71">
        <v>40.450000000000003</v>
      </c>
      <c r="R71">
        <v>26.97</v>
      </c>
      <c r="S71">
        <v>27.6</v>
      </c>
      <c r="T71">
        <v>42.79</v>
      </c>
      <c r="U71">
        <v>30.42</v>
      </c>
      <c r="V71">
        <v>35.94</v>
      </c>
    </row>
    <row r="72" spans="1:23" x14ac:dyDescent="0.25">
      <c r="A72" s="5" t="s">
        <v>167</v>
      </c>
      <c r="B72" s="5" t="s">
        <v>168</v>
      </c>
      <c r="C72" t="s">
        <v>67</v>
      </c>
      <c r="D72">
        <v>-20.75</v>
      </c>
      <c r="E72">
        <v>-10.43</v>
      </c>
      <c r="F72">
        <v>-16.8</v>
      </c>
      <c r="G72">
        <v>-13.03</v>
      </c>
      <c r="H72">
        <v>3.72</v>
      </c>
      <c r="I72">
        <v>-0.7</v>
      </c>
      <c r="J72">
        <v>2.95</v>
      </c>
      <c r="K72">
        <v>0.85</v>
      </c>
      <c r="L72">
        <v>3.59</v>
      </c>
      <c r="M72">
        <v>4.33</v>
      </c>
      <c r="N72">
        <v>4.37</v>
      </c>
      <c r="O72">
        <v>6.49</v>
      </c>
      <c r="P72">
        <v>6.23</v>
      </c>
      <c r="Q72">
        <v>4.6900000000000004</v>
      </c>
      <c r="R72">
        <v>5.87</v>
      </c>
      <c r="S72">
        <v>0.54</v>
      </c>
      <c r="T72">
        <v>-8.9499999999999993</v>
      </c>
      <c r="U72">
        <v>-57.55</v>
      </c>
      <c r="V72">
        <v>-23.13</v>
      </c>
    </row>
    <row r="73" spans="1:23" x14ac:dyDescent="0.25">
      <c r="A73" s="5" t="s">
        <v>169</v>
      </c>
      <c r="B73" s="5" t="s">
        <v>170</v>
      </c>
      <c r="C73" t="s">
        <v>67</v>
      </c>
      <c r="D73">
        <v>-24.82</v>
      </c>
      <c r="E73">
        <v>-11.99</v>
      </c>
      <c r="F73">
        <v>-18.38</v>
      </c>
      <c r="G73">
        <v>-14.08</v>
      </c>
      <c r="H73">
        <v>4.62</v>
      </c>
      <c r="I73">
        <v>-1.5</v>
      </c>
      <c r="J73">
        <v>2.4</v>
      </c>
      <c r="K73">
        <v>1.18</v>
      </c>
      <c r="L73">
        <v>5.96</v>
      </c>
      <c r="M73">
        <v>5.13</v>
      </c>
      <c r="N73">
        <v>6.27</v>
      </c>
      <c r="O73">
        <v>9.32</v>
      </c>
      <c r="P73">
        <v>4.51</v>
      </c>
      <c r="Q73">
        <v>5.66</v>
      </c>
      <c r="R73">
        <v>8.9700000000000006</v>
      </c>
      <c r="S73">
        <v>1.31</v>
      </c>
      <c r="T73">
        <v>-9.19</v>
      </c>
      <c r="U73">
        <v>-110.87</v>
      </c>
      <c r="V73">
        <v>-40.68</v>
      </c>
    </row>
    <row r="74" spans="1:23" x14ac:dyDescent="0.25">
      <c r="A74" s="5" t="s">
        <v>171</v>
      </c>
      <c r="B74" s="5" t="s">
        <v>172</v>
      </c>
      <c r="C74" t="s">
        <v>67</v>
      </c>
      <c r="D74">
        <v>204.83</v>
      </c>
      <c r="E74">
        <v>325.82</v>
      </c>
      <c r="F74">
        <v>480.19</v>
      </c>
      <c r="G74">
        <v>267.2</v>
      </c>
      <c r="H74">
        <v>362.7</v>
      </c>
      <c r="I74">
        <v>335.06</v>
      </c>
      <c r="J74">
        <v>856.69</v>
      </c>
      <c r="K74">
        <v>248.16</v>
      </c>
      <c r="L74">
        <v>267.44</v>
      </c>
      <c r="M74">
        <v>232.08</v>
      </c>
      <c r="N74">
        <v>344.36</v>
      </c>
      <c r="O74">
        <v>304.51</v>
      </c>
      <c r="P74">
        <v>235.44</v>
      </c>
      <c r="Q74">
        <v>193.62</v>
      </c>
      <c r="R74">
        <v>296.3</v>
      </c>
      <c r="S74">
        <v>255.84</v>
      </c>
      <c r="T74">
        <v>154.08000000000001</v>
      </c>
      <c r="U74">
        <v>159.69</v>
      </c>
      <c r="V74">
        <v>175.25</v>
      </c>
    </row>
    <row r="75" spans="1:23" x14ac:dyDescent="0.25">
      <c r="A75" s="5" t="s">
        <v>173</v>
      </c>
      <c r="B75" s="5" t="s">
        <v>174</v>
      </c>
      <c r="C75" t="s">
        <v>67</v>
      </c>
      <c r="D75">
        <v>493.02</v>
      </c>
      <c r="E75">
        <v>847.28</v>
      </c>
      <c r="F75">
        <v>714.26</v>
      </c>
      <c r="G75">
        <v>804.44</v>
      </c>
      <c r="H75">
        <v>1091.27</v>
      </c>
      <c r="I75">
        <v>985.93</v>
      </c>
      <c r="J75">
        <v>1148.5899999999999</v>
      </c>
      <c r="K75">
        <v>1200.8399999999999</v>
      </c>
      <c r="L75">
        <v>650</v>
      </c>
      <c r="M75">
        <v>619.16</v>
      </c>
      <c r="N75">
        <v>640.33000000000004</v>
      </c>
      <c r="O75">
        <v>547.80999999999995</v>
      </c>
      <c r="P75">
        <v>418.03</v>
      </c>
      <c r="Q75">
        <v>415.85</v>
      </c>
      <c r="R75">
        <v>531.82000000000005</v>
      </c>
      <c r="S75">
        <v>400</v>
      </c>
      <c r="T75">
        <v>340.26</v>
      </c>
      <c r="U75">
        <v>152.06</v>
      </c>
      <c r="V75">
        <v>173.08</v>
      </c>
    </row>
    <row r="76" spans="1:23" x14ac:dyDescent="0.25">
      <c r="A76" s="5" t="s">
        <v>175</v>
      </c>
      <c r="B76" s="5" t="s">
        <v>176</v>
      </c>
      <c r="C76" t="s">
        <v>67</v>
      </c>
      <c r="D76">
        <v>-1616.8563999999999</v>
      </c>
      <c r="E76">
        <v>-2707.9920000000002</v>
      </c>
      <c r="F76">
        <v>-1726.0714</v>
      </c>
      <c r="G76">
        <v>-889.67160000000001</v>
      </c>
      <c r="H76">
        <v>-1727.7539999999999</v>
      </c>
      <c r="I76">
        <v>-3777.6941999999999</v>
      </c>
      <c r="J76">
        <v>431.05680000000001</v>
      </c>
      <c r="K76">
        <v>8881.9392000000007</v>
      </c>
      <c r="L76">
        <v>345.49450000000002</v>
      </c>
      <c r="M76">
        <v>3852.9720000000002</v>
      </c>
      <c r="N76">
        <v>-8581.0499999999993</v>
      </c>
      <c r="O76">
        <v>323.01</v>
      </c>
      <c r="P76">
        <v>463.98</v>
      </c>
      <c r="Q76">
        <v>449.03399999999999</v>
      </c>
      <c r="R76">
        <v>1013.94</v>
      </c>
      <c r="S76">
        <v>709.07400000000007</v>
      </c>
      <c r="T76">
        <v>106.425</v>
      </c>
      <c r="U76">
        <v>-45.485999999999997</v>
      </c>
      <c r="V76">
        <v>-626.85</v>
      </c>
    </row>
    <row r="77" spans="1:23" x14ac:dyDescent="0.25">
      <c r="A77" s="5" t="s">
        <v>177</v>
      </c>
      <c r="B77" s="5" t="s">
        <v>178</v>
      </c>
      <c r="C77">
        <v>-0.92999999999999972</v>
      </c>
      <c r="D77">
        <v>-0.12000000000000099</v>
      </c>
      <c r="E77">
        <v>-2.4199999999999982</v>
      </c>
      <c r="F77">
        <v>-0.26000000000000162</v>
      </c>
      <c r="G77">
        <v>-2.620000000000001</v>
      </c>
      <c r="H77">
        <v>-7.9999999999998295E-2</v>
      </c>
      <c r="I77">
        <v>-0.24000000000000199</v>
      </c>
      <c r="J77">
        <v>-2.859999999999999</v>
      </c>
      <c r="K77">
        <v>-0.25</v>
      </c>
      <c r="L77">
        <v>-0.30999999999999872</v>
      </c>
      <c r="M77">
        <v>-0.30000000000000071</v>
      </c>
      <c r="N77">
        <v>-0.30000000000000071</v>
      </c>
      <c r="O77">
        <v>0</v>
      </c>
      <c r="P77">
        <v>-2.0999999999999979</v>
      </c>
      <c r="Q77">
        <v>-2.100000000000001</v>
      </c>
      <c r="R77">
        <v>-1.8000000000000009</v>
      </c>
      <c r="S77">
        <v>-3.2999999999999989</v>
      </c>
      <c r="T77">
        <v>-1.5</v>
      </c>
      <c r="U77">
        <v>-0.90000000000000036</v>
      </c>
      <c r="V77">
        <v>0</v>
      </c>
    </row>
    <row r="78" spans="1:23" x14ac:dyDescent="0.25">
      <c r="A78" s="5" t="s">
        <v>179</v>
      </c>
      <c r="B78" s="5" t="s">
        <v>180</v>
      </c>
      <c r="C78" t="s">
        <v>67</v>
      </c>
      <c r="D78">
        <v>-6.25</v>
      </c>
      <c r="E78">
        <v>5.73</v>
      </c>
      <c r="F78">
        <v>33.53</v>
      </c>
      <c r="G78">
        <v>-57.5</v>
      </c>
      <c r="H78">
        <v>65.290000000000006</v>
      </c>
      <c r="I78">
        <v>-18.52</v>
      </c>
      <c r="J78">
        <v>33.78</v>
      </c>
      <c r="K78">
        <v>-49.08</v>
      </c>
      <c r="L78">
        <v>14.14</v>
      </c>
      <c r="M78">
        <v>6.11</v>
      </c>
      <c r="N78">
        <v>11.46</v>
      </c>
      <c r="O78">
        <v>15.77</v>
      </c>
      <c r="P78">
        <v>5.68</v>
      </c>
      <c r="Q78">
        <v>41.94</v>
      </c>
      <c r="R78">
        <v>36.76</v>
      </c>
      <c r="S78">
        <v>14.29</v>
      </c>
      <c r="T78">
        <v>-19.05</v>
      </c>
      <c r="U78">
        <v>-3.92</v>
      </c>
      <c r="V78">
        <v>88.89</v>
      </c>
    </row>
    <row r="79" spans="1:23" x14ac:dyDescent="0.25">
      <c r="A79" s="5" t="s">
        <v>181</v>
      </c>
      <c r="B79" s="5" t="s">
        <v>182</v>
      </c>
      <c r="C79" t="s">
        <v>67</v>
      </c>
      <c r="D79">
        <v>11</v>
      </c>
      <c r="E79">
        <v>-6.08</v>
      </c>
      <c r="F79">
        <v>13.77</v>
      </c>
      <c r="G79">
        <v>-3.58</v>
      </c>
      <c r="H79">
        <v>26.85</v>
      </c>
      <c r="I79">
        <v>-11.27</v>
      </c>
      <c r="J79">
        <v>-0.39</v>
      </c>
      <c r="K79">
        <v>-9.61</v>
      </c>
      <c r="L79">
        <v>10.57</v>
      </c>
      <c r="M79">
        <v>11.11</v>
      </c>
      <c r="N79">
        <v>10.97</v>
      </c>
      <c r="O79">
        <v>21.13</v>
      </c>
      <c r="P79">
        <v>28.13</v>
      </c>
      <c r="Q79">
        <v>31</v>
      </c>
      <c r="R79">
        <v>10.67</v>
      </c>
      <c r="S79">
        <v>-2.89</v>
      </c>
      <c r="T79">
        <v>21.97</v>
      </c>
      <c r="U79" t="s">
        <v>67</v>
      </c>
      <c r="V79" t="s">
        <v>67</v>
      </c>
    </row>
    <row r="80" spans="1:23" x14ac:dyDescent="0.25">
      <c r="A80" s="5" t="s">
        <v>183</v>
      </c>
      <c r="B80" s="5" t="s">
        <v>184</v>
      </c>
      <c r="C80" t="s">
        <v>67</v>
      </c>
      <c r="D80">
        <v>8.16</v>
      </c>
      <c r="E80">
        <v>5.71</v>
      </c>
      <c r="F80">
        <v>11.32</v>
      </c>
      <c r="G80">
        <v>-5.21</v>
      </c>
      <c r="H80">
        <v>9.1199999999999992</v>
      </c>
      <c r="I80">
        <v>-2.71</v>
      </c>
      <c r="J80">
        <v>3.28</v>
      </c>
      <c r="K80">
        <v>-0.32</v>
      </c>
      <c r="L80">
        <v>10.63</v>
      </c>
      <c r="M80">
        <v>16.190000000000001</v>
      </c>
      <c r="N80">
        <v>22.32</v>
      </c>
      <c r="O80">
        <v>22.89</v>
      </c>
      <c r="P80">
        <v>15.92</v>
      </c>
      <c r="Q80">
        <v>14</v>
      </c>
      <c r="R80">
        <v>23.39</v>
      </c>
      <c r="S80" t="s">
        <v>67</v>
      </c>
      <c r="T80" t="s">
        <v>67</v>
      </c>
      <c r="U80" t="s">
        <v>67</v>
      </c>
      <c r="V80" t="s">
        <v>67</v>
      </c>
    </row>
    <row r="81" spans="1:23" x14ac:dyDescent="0.25">
      <c r="A81" s="5" t="s">
        <v>185</v>
      </c>
      <c r="B81" s="5" t="s">
        <v>186</v>
      </c>
      <c r="C81" t="s">
        <v>67</v>
      </c>
      <c r="D81">
        <v>2.72</v>
      </c>
      <c r="E81">
        <v>4.49</v>
      </c>
      <c r="F81">
        <v>5.5</v>
      </c>
      <c r="G81">
        <v>2.71</v>
      </c>
      <c r="H81">
        <v>12.66</v>
      </c>
      <c r="I81">
        <v>9.8000000000000007</v>
      </c>
      <c r="J81">
        <v>13.08</v>
      </c>
      <c r="K81">
        <v>7.8</v>
      </c>
      <c r="L81">
        <v>12.32</v>
      </c>
      <c r="M81">
        <v>19.79</v>
      </c>
      <c r="N81" t="s">
        <v>67</v>
      </c>
      <c r="O81" t="s">
        <v>67</v>
      </c>
      <c r="P81" t="s">
        <v>67</v>
      </c>
      <c r="Q81" t="s">
        <v>67</v>
      </c>
      <c r="R81" t="s">
        <v>67</v>
      </c>
      <c r="S81" t="s">
        <v>67</v>
      </c>
      <c r="T81" t="s">
        <v>67</v>
      </c>
      <c r="U81" t="s">
        <v>67</v>
      </c>
      <c r="V81" t="s">
        <v>67</v>
      </c>
    </row>
    <row r="82" spans="1:23" x14ac:dyDescent="0.25">
      <c r="A82" s="5" t="s">
        <v>187</v>
      </c>
      <c r="B82" s="5" t="s">
        <v>188</v>
      </c>
      <c r="C82" t="s">
        <v>67</v>
      </c>
      <c r="D82">
        <v>83.27</v>
      </c>
      <c r="E82">
        <v>-19.48</v>
      </c>
      <c r="F82">
        <v>15.56</v>
      </c>
      <c r="G82">
        <v>-505.37</v>
      </c>
      <c r="H82">
        <v>-596.66999999999996</v>
      </c>
      <c r="I82">
        <v>-122.73</v>
      </c>
      <c r="J82">
        <v>594.74</v>
      </c>
      <c r="K82">
        <v>-76.83</v>
      </c>
      <c r="L82">
        <v>-10.87</v>
      </c>
      <c r="M82">
        <v>2.2200000000000002</v>
      </c>
      <c r="N82">
        <v>-31.82</v>
      </c>
      <c r="O82">
        <v>14.78</v>
      </c>
      <c r="P82">
        <v>91.67</v>
      </c>
      <c r="Q82">
        <v>27.66</v>
      </c>
      <c r="R82">
        <v>1466.67</v>
      </c>
      <c r="S82">
        <v>-107.32</v>
      </c>
      <c r="T82">
        <v>-83.2</v>
      </c>
      <c r="U82">
        <v>275.38</v>
      </c>
      <c r="V82">
        <v>-29.35</v>
      </c>
    </row>
    <row r="83" spans="1:23" x14ac:dyDescent="0.25">
      <c r="A83" s="5" t="s">
        <v>189</v>
      </c>
      <c r="B83" s="5" t="s">
        <v>190</v>
      </c>
      <c r="C83" t="s">
        <v>67</v>
      </c>
      <c r="D83">
        <v>26.45</v>
      </c>
      <c r="E83">
        <v>-169.76</v>
      </c>
      <c r="F83">
        <v>-362.16</v>
      </c>
      <c r="G83">
        <v>-408.26</v>
      </c>
      <c r="H83">
        <v>-41.55</v>
      </c>
      <c r="I83">
        <v>131.72999999999999</v>
      </c>
      <c r="J83">
        <v>169.01</v>
      </c>
      <c r="K83">
        <v>-28.49</v>
      </c>
      <c r="L83">
        <v>-13.49</v>
      </c>
      <c r="M83">
        <v>-4.9400000000000004</v>
      </c>
      <c r="N83">
        <v>24.88</v>
      </c>
      <c r="O83">
        <v>44.7</v>
      </c>
      <c r="P83">
        <v>528.66999999999996</v>
      </c>
      <c r="Q83">
        <v>462.34</v>
      </c>
      <c r="R83">
        <v>425.38</v>
      </c>
      <c r="S83">
        <v>28.29</v>
      </c>
      <c r="T83">
        <v>54.28</v>
      </c>
      <c r="U83" t="s">
        <v>67</v>
      </c>
      <c r="V83" t="s">
        <v>67</v>
      </c>
    </row>
    <row r="84" spans="1:23" x14ac:dyDescent="0.25">
      <c r="A84" s="5" t="s">
        <v>191</v>
      </c>
      <c r="B84" s="5" t="s">
        <v>192</v>
      </c>
      <c r="C84" t="s">
        <v>67</v>
      </c>
      <c r="D84">
        <v>-204.54</v>
      </c>
      <c r="E84">
        <v>-245.74</v>
      </c>
      <c r="F84">
        <v>-122.89</v>
      </c>
      <c r="G84">
        <v>-141.37</v>
      </c>
      <c r="H84">
        <v>-42.47</v>
      </c>
      <c r="I84">
        <v>77.31</v>
      </c>
      <c r="J84">
        <v>95.49</v>
      </c>
      <c r="K84">
        <v>-20.5</v>
      </c>
      <c r="L84">
        <v>13.2</v>
      </c>
      <c r="M84">
        <v>20.9</v>
      </c>
      <c r="N84">
        <v>313.79000000000002</v>
      </c>
      <c r="O84">
        <v>298.69</v>
      </c>
      <c r="P84">
        <v>279.10000000000002</v>
      </c>
      <c r="Q84">
        <v>315.83999999999997</v>
      </c>
      <c r="R84">
        <v>304.44</v>
      </c>
      <c r="S84" t="s">
        <v>67</v>
      </c>
      <c r="T84" t="s">
        <v>67</v>
      </c>
      <c r="U84" t="s">
        <v>67</v>
      </c>
      <c r="V84" t="s">
        <v>67</v>
      </c>
    </row>
    <row r="85" spans="1:23" x14ac:dyDescent="0.25">
      <c r="A85" s="5" t="s">
        <v>193</v>
      </c>
      <c r="B85" s="5" t="s">
        <v>194</v>
      </c>
      <c r="C85" t="s">
        <v>67</v>
      </c>
      <c r="D85">
        <v>-63.62</v>
      </c>
      <c r="E85">
        <v>-75.13</v>
      </c>
      <c r="F85">
        <v>-71.7</v>
      </c>
      <c r="G85">
        <v>-64.09</v>
      </c>
      <c r="H85">
        <v>-10.78</v>
      </c>
      <c r="I85">
        <v>195.55</v>
      </c>
      <c r="J85">
        <v>197.09</v>
      </c>
      <c r="K85">
        <v>129.30000000000001</v>
      </c>
      <c r="L85">
        <v>164.52</v>
      </c>
      <c r="M85">
        <v>162.66999999999999</v>
      </c>
      <c r="N85" t="s">
        <v>67</v>
      </c>
      <c r="O85" t="s">
        <v>67</v>
      </c>
      <c r="P85" t="s">
        <v>67</v>
      </c>
      <c r="Q85" t="s">
        <v>67</v>
      </c>
      <c r="R85" t="s">
        <v>67</v>
      </c>
      <c r="S85" t="s">
        <v>67</v>
      </c>
      <c r="T85" t="s">
        <v>67</v>
      </c>
      <c r="U85" t="s">
        <v>67</v>
      </c>
      <c r="V85" t="s">
        <v>67</v>
      </c>
    </row>
    <row r="86" spans="1:23" x14ac:dyDescent="0.25">
      <c r="A86" s="5" t="s">
        <v>195</v>
      </c>
      <c r="B86" s="5" t="s">
        <v>196</v>
      </c>
      <c r="C86" t="s">
        <v>67</v>
      </c>
      <c r="D86" t="s">
        <v>67</v>
      </c>
      <c r="E86" t="s">
        <v>67</v>
      </c>
      <c r="F86" t="s">
        <v>67</v>
      </c>
      <c r="G86" t="s">
        <v>67</v>
      </c>
      <c r="H86">
        <v>-2.38</v>
      </c>
      <c r="I86" t="s">
        <v>67</v>
      </c>
      <c r="J86">
        <v>1.08</v>
      </c>
      <c r="K86">
        <v>-17.87</v>
      </c>
      <c r="L86">
        <v>3.69</v>
      </c>
      <c r="M86">
        <v>2.16</v>
      </c>
      <c r="N86">
        <v>0.14000000000000001</v>
      </c>
      <c r="O86">
        <v>0.11</v>
      </c>
      <c r="P86">
        <v>0.11</v>
      </c>
      <c r="Q86">
        <v>0.19</v>
      </c>
      <c r="R86">
        <v>0.16</v>
      </c>
      <c r="S86" t="s">
        <v>67</v>
      </c>
      <c r="T86" t="s">
        <v>67</v>
      </c>
      <c r="U86" t="s">
        <v>67</v>
      </c>
      <c r="V86" t="s">
        <v>67</v>
      </c>
    </row>
    <row r="87" spans="1:23" x14ac:dyDescent="0.25">
      <c r="A87" s="5" t="s">
        <v>197</v>
      </c>
      <c r="B87" s="5" t="s">
        <v>198</v>
      </c>
      <c r="C87" t="s">
        <v>67</v>
      </c>
      <c r="D87">
        <v>82.57</v>
      </c>
      <c r="E87">
        <v>-12.57</v>
      </c>
      <c r="F87">
        <v>12.85</v>
      </c>
      <c r="G87">
        <v>-448.26</v>
      </c>
      <c r="H87">
        <v>-391.53</v>
      </c>
      <c r="I87">
        <v>-159.6</v>
      </c>
      <c r="J87">
        <v>296</v>
      </c>
      <c r="K87">
        <v>-79.510000000000005</v>
      </c>
      <c r="L87">
        <v>24.49</v>
      </c>
      <c r="M87">
        <v>-14.04</v>
      </c>
      <c r="N87">
        <v>-30.49</v>
      </c>
      <c r="O87">
        <v>134.29</v>
      </c>
      <c r="P87">
        <v>12.9</v>
      </c>
      <c r="Q87" t="s">
        <v>67</v>
      </c>
      <c r="R87">
        <v>933.33</v>
      </c>
      <c r="S87">
        <v>-117.14</v>
      </c>
      <c r="T87">
        <v>-86.27</v>
      </c>
      <c r="U87">
        <v>254.17</v>
      </c>
      <c r="V87">
        <v>5.88</v>
      </c>
    </row>
    <row r="88" spans="1:23" x14ac:dyDescent="0.25">
      <c r="A88" s="5" t="s">
        <v>199</v>
      </c>
      <c r="B88" s="5" t="s">
        <v>200</v>
      </c>
      <c r="C88" t="s">
        <v>67</v>
      </c>
      <c r="D88">
        <v>27.62</v>
      </c>
      <c r="E88">
        <v>-149.33000000000001</v>
      </c>
      <c r="F88">
        <v>-275.64999999999998</v>
      </c>
      <c r="G88">
        <v>-333.13</v>
      </c>
      <c r="H88">
        <v>-85.04</v>
      </c>
      <c r="I88">
        <v>18.96</v>
      </c>
      <c r="J88">
        <v>80.33</v>
      </c>
      <c r="K88">
        <v>-23.02</v>
      </c>
      <c r="L88">
        <v>-6.68</v>
      </c>
      <c r="M88">
        <v>29.92</v>
      </c>
      <c r="N88">
        <v>38.9</v>
      </c>
      <c r="O88">
        <v>49.06</v>
      </c>
      <c r="P88">
        <v>315.41000000000003</v>
      </c>
      <c r="Q88">
        <v>272.06</v>
      </c>
      <c r="R88">
        <v>243.31</v>
      </c>
      <c r="S88">
        <v>16.920000000000002</v>
      </c>
      <c r="T88">
        <v>57.93</v>
      </c>
      <c r="U88" t="s">
        <v>67</v>
      </c>
      <c r="V88" t="s">
        <v>67</v>
      </c>
    </row>
    <row r="89" spans="1:23" x14ac:dyDescent="0.25">
      <c r="A89" s="5" t="s">
        <v>201</v>
      </c>
      <c r="B89" s="5" t="s">
        <v>202</v>
      </c>
      <c r="C89" t="s">
        <v>67</v>
      </c>
      <c r="D89">
        <v>-151.38999999999999</v>
      </c>
      <c r="E89">
        <v>-199.82</v>
      </c>
      <c r="F89">
        <v>-138.11000000000001</v>
      </c>
      <c r="G89">
        <v>-156.58000000000001</v>
      </c>
      <c r="H89">
        <v>-62.03</v>
      </c>
      <c r="I89">
        <v>13.47</v>
      </c>
      <c r="J89">
        <v>39.29</v>
      </c>
      <c r="K89">
        <v>6.95</v>
      </c>
      <c r="L89">
        <v>25.43</v>
      </c>
      <c r="M89">
        <v>20.53</v>
      </c>
      <c r="N89">
        <v>210.01</v>
      </c>
      <c r="O89">
        <v>192.68</v>
      </c>
      <c r="P89">
        <v>148.56</v>
      </c>
      <c r="Q89">
        <v>196.82</v>
      </c>
      <c r="R89">
        <v>197.99</v>
      </c>
      <c r="S89" t="s">
        <v>67</v>
      </c>
      <c r="T89" t="s">
        <v>67</v>
      </c>
      <c r="U89" t="s">
        <v>67</v>
      </c>
      <c r="V89" t="s">
        <v>67</v>
      </c>
    </row>
    <row r="90" spans="1:23" x14ac:dyDescent="0.25">
      <c r="A90" s="5" t="s">
        <v>203</v>
      </c>
      <c r="B90" s="5" t="s">
        <v>204</v>
      </c>
      <c r="C90" t="s">
        <v>67</v>
      </c>
      <c r="D90">
        <v>-68.959999999999994</v>
      </c>
      <c r="E90">
        <v>-80.27</v>
      </c>
      <c r="F90">
        <v>-65.58</v>
      </c>
      <c r="G90">
        <v>-65.58</v>
      </c>
      <c r="H90">
        <v>-20.75</v>
      </c>
      <c r="I90">
        <v>111.74</v>
      </c>
      <c r="J90">
        <v>115.98</v>
      </c>
      <c r="K90">
        <v>77.760000000000005</v>
      </c>
      <c r="L90">
        <v>111.12</v>
      </c>
      <c r="M90">
        <v>109.26</v>
      </c>
      <c r="N90" t="s">
        <v>67</v>
      </c>
      <c r="O90" t="s">
        <v>67</v>
      </c>
      <c r="P90" t="s">
        <v>67</v>
      </c>
      <c r="Q90" t="s">
        <v>67</v>
      </c>
      <c r="R90" t="s">
        <v>67</v>
      </c>
      <c r="S90" t="s">
        <v>67</v>
      </c>
      <c r="T90" t="s">
        <v>67</v>
      </c>
      <c r="U90" t="s">
        <v>67</v>
      </c>
      <c r="V90" t="s">
        <v>67</v>
      </c>
    </row>
    <row r="91" spans="1:23" x14ac:dyDescent="0.25">
      <c r="A91" s="5" t="s">
        <v>205</v>
      </c>
      <c r="B91" s="5" t="s">
        <v>206</v>
      </c>
      <c r="C91" t="s">
        <v>67</v>
      </c>
      <c r="D91">
        <v>-40.520000000000003</v>
      </c>
      <c r="E91">
        <v>44.96</v>
      </c>
      <c r="F91">
        <v>92.3</v>
      </c>
      <c r="G91">
        <v>-53.13</v>
      </c>
      <c r="H91">
        <v>-54.4</v>
      </c>
      <c r="I91">
        <v>-968.43</v>
      </c>
      <c r="J91">
        <v>-95.68</v>
      </c>
      <c r="K91">
        <v>2443.2800000000002</v>
      </c>
      <c r="L91">
        <v>-91.15</v>
      </c>
      <c r="M91">
        <v>-144.31</v>
      </c>
      <c r="N91">
        <v>-2721.17</v>
      </c>
      <c r="O91">
        <v>-30.38</v>
      </c>
      <c r="P91">
        <v>-6.45</v>
      </c>
      <c r="Q91">
        <v>-60.34</v>
      </c>
      <c r="R91">
        <v>28.7</v>
      </c>
      <c r="S91">
        <v>430.55</v>
      </c>
      <c r="T91">
        <v>-306.77</v>
      </c>
      <c r="U91">
        <v>-93.32</v>
      </c>
      <c r="V91" t="s">
        <v>67</v>
      </c>
    </row>
    <row r="92" spans="1:23" x14ac:dyDescent="0.25">
      <c r="A92" s="5" t="s">
        <v>207</v>
      </c>
      <c r="B92" s="5" t="s">
        <v>208</v>
      </c>
      <c r="C92" t="s">
        <v>67</v>
      </c>
      <c r="D92">
        <v>32.25</v>
      </c>
      <c r="E92">
        <v>28.04</v>
      </c>
      <c r="F92">
        <v>-5.08</v>
      </c>
      <c r="G92">
        <v>-358.65</v>
      </c>
      <c r="H92">
        <v>-372.84</v>
      </c>
      <c r="I92">
        <v>459.72</v>
      </c>
      <c r="J92">
        <v>752.15</v>
      </c>
      <c r="K92">
        <v>735.94</v>
      </c>
      <c r="L92">
        <v>-985.54</v>
      </c>
      <c r="M92">
        <v>-965.29</v>
      </c>
      <c r="N92">
        <v>-919.33</v>
      </c>
      <c r="O92">
        <v>-32.39</v>
      </c>
      <c r="P92">
        <v>-12.7</v>
      </c>
      <c r="Q92">
        <v>132.97</v>
      </c>
      <c r="R92">
        <v>50.83</v>
      </c>
      <c r="S92">
        <v>10.15</v>
      </c>
      <c r="T92" t="s">
        <v>67</v>
      </c>
      <c r="U92" t="s">
        <v>67</v>
      </c>
      <c r="V92" t="s">
        <v>67</v>
      </c>
    </row>
    <row r="93" spans="1:23" x14ac:dyDescent="0.25">
      <c r="A93" s="5" t="s">
        <v>209</v>
      </c>
      <c r="B93" s="5" t="s">
        <v>210</v>
      </c>
      <c r="C93" t="s">
        <v>67</v>
      </c>
      <c r="D93">
        <v>-2.16</v>
      </c>
      <c r="E93">
        <v>-187.74</v>
      </c>
      <c r="F93">
        <v>-215.87</v>
      </c>
      <c r="G93">
        <v>254.33</v>
      </c>
      <c r="H93">
        <v>246.72</v>
      </c>
      <c r="I93">
        <v>228.74</v>
      </c>
      <c r="J93">
        <v>-121.81</v>
      </c>
      <c r="K93">
        <v>-108.75</v>
      </c>
      <c r="L93">
        <v>-598.69000000000005</v>
      </c>
      <c r="M93">
        <v>-592.53</v>
      </c>
      <c r="N93">
        <v>-557.92999999999995</v>
      </c>
      <c r="O93">
        <v>72.42</v>
      </c>
      <c r="P93">
        <v>17.14</v>
      </c>
      <c r="Q93">
        <v>-0.24</v>
      </c>
      <c r="R93" t="s">
        <v>67</v>
      </c>
      <c r="S93" t="s">
        <v>67</v>
      </c>
      <c r="T93" t="s">
        <v>67</v>
      </c>
      <c r="U93" t="s">
        <v>67</v>
      </c>
      <c r="V93" t="s">
        <v>67</v>
      </c>
    </row>
    <row r="94" spans="1:23" x14ac:dyDescent="0.25">
      <c r="A94" s="5" t="s">
        <v>211</v>
      </c>
      <c r="B94" s="5" t="s">
        <v>212</v>
      </c>
      <c r="C94" t="s">
        <v>67</v>
      </c>
      <c r="D94">
        <v>113.29</v>
      </c>
      <c r="E94">
        <v>-154.77000000000001</v>
      </c>
      <c r="F94">
        <v>-162.31</v>
      </c>
      <c r="G94">
        <v>-172.18</v>
      </c>
      <c r="H94">
        <v>-172.9</v>
      </c>
      <c r="I94">
        <v>-164.59</v>
      </c>
      <c r="J94">
        <v>-24.69</v>
      </c>
      <c r="K94">
        <v>-45.8</v>
      </c>
      <c r="L94">
        <v>-299.45999999999998</v>
      </c>
      <c r="M94" t="s">
        <v>67</v>
      </c>
      <c r="N94" t="s">
        <v>67</v>
      </c>
      <c r="O94" t="s">
        <v>67</v>
      </c>
      <c r="P94" t="s">
        <v>67</v>
      </c>
      <c r="Q94" t="s">
        <v>67</v>
      </c>
      <c r="R94" t="s">
        <v>67</v>
      </c>
      <c r="S94" t="s">
        <v>67</v>
      </c>
      <c r="T94" t="s">
        <v>67</v>
      </c>
      <c r="U94" t="s">
        <v>67</v>
      </c>
      <c r="V94" t="s">
        <v>67</v>
      </c>
    </row>
    <row r="95" spans="1:23" x14ac:dyDescent="0.25">
      <c r="A95" s="5" t="s">
        <v>213</v>
      </c>
      <c r="B95" s="5" t="s">
        <v>214</v>
      </c>
      <c r="C95" t="s">
        <v>67</v>
      </c>
      <c r="D95">
        <v>242.1</v>
      </c>
      <c r="E95">
        <v>343</v>
      </c>
      <c r="F95">
        <v>293</v>
      </c>
      <c r="G95">
        <v>269.8</v>
      </c>
      <c r="H95">
        <v>272.60000000000002</v>
      </c>
      <c r="I95">
        <v>289.7</v>
      </c>
      <c r="J95">
        <v>371.2</v>
      </c>
      <c r="K95">
        <v>131</v>
      </c>
      <c r="L95">
        <v>130.9</v>
      </c>
      <c r="M95">
        <v>111.1</v>
      </c>
      <c r="N95">
        <v>131.30000000000001</v>
      </c>
      <c r="O95">
        <v>122.7</v>
      </c>
      <c r="P95">
        <v>93.5</v>
      </c>
      <c r="Q95">
        <v>57.8</v>
      </c>
      <c r="R95">
        <v>47.5</v>
      </c>
      <c r="S95">
        <v>30.3</v>
      </c>
      <c r="T95">
        <v>18.5</v>
      </c>
      <c r="U95">
        <v>10.1</v>
      </c>
      <c r="V95">
        <v>7.6</v>
      </c>
      <c r="W95">
        <v>12.2</v>
      </c>
    </row>
  </sheetData>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R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4" width="10" customWidth="1"/>
    <col min="15" max="15" width="20" customWidth="1"/>
    <col min="16" max="16" width="19" customWidth="1"/>
    <col min="17" max="17" width="20" customWidth="1"/>
    <col min="18" max="18" width="10" customWidth="1"/>
  </cols>
  <sheetData>
    <row r="1" spans="1:18" ht="18.75" customHeight="1" x14ac:dyDescent="0.3">
      <c r="A1" s="1" t="s">
        <v>2733</v>
      </c>
      <c r="B1" s="2" t="s">
        <v>2734</v>
      </c>
      <c r="C1" s="2"/>
      <c r="D1" s="2"/>
      <c r="E1" s="2"/>
      <c r="F1" s="2" t="str">
        <f>HYPERLINK("dax-30_Stock_Data_EUR.xlsx#INDEX!A1", "Back to INDEX")</f>
        <v>Back to INDEX</v>
      </c>
      <c r="G1" s="2"/>
      <c r="H1" s="2"/>
      <c r="I1" s="2"/>
      <c r="J1" s="2"/>
      <c r="K1" s="2"/>
      <c r="L1" s="2"/>
      <c r="M1" s="2"/>
      <c r="N1" s="2"/>
      <c r="O1" s="2"/>
      <c r="P1" s="2"/>
      <c r="Q1" s="2"/>
      <c r="R1" s="2"/>
    </row>
    <row r="2" spans="1:18" x14ac:dyDescent="0.25">
      <c r="A2" s="3"/>
      <c r="B2" s="4"/>
      <c r="C2" s="4"/>
      <c r="D2" s="4"/>
      <c r="E2" s="4"/>
      <c r="F2" s="4"/>
      <c r="G2" s="4"/>
      <c r="H2" s="4"/>
      <c r="I2" s="4"/>
      <c r="J2" s="4"/>
      <c r="K2" s="4"/>
      <c r="L2" s="4"/>
      <c r="M2" s="4"/>
      <c r="N2" s="4"/>
      <c r="O2" s="4"/>
      <c r="P2" s="4"/>
      <c r="Q2" s="4"/>
      <c r="R2" s="4"/>
    </row>
    <row r="3" spans="1:18" x14ac:dyDescent="0.25">
      <c r="A3" s="5" t="s">
        <v>3</v>
      </c>
      <c r="C3" s="5" t="s">
        <v>4</v>
      </c>
      <c r="D3" s="5"/>
      <c r="G3" s="5" t="s">
        <v>5</v>
      </c>
      <c r="H3" s="5"/>
      <c r="J3" s="5" t="s">
        <v>6</v>
      </c>
      <c r="K3" s="5"/>
    </row>
    <row r="4" spans="1:18" x14ac:dyDescent="0.25">
      <c r="A4" s="5" t="s">
        <v>7</v>
      </c>
      <c r="B4" t="s">
        <v>2735</v>
      </c>
      <c r="C4" s="5" t="s">
        <v>9</v>
      </c>
      <c r="D4" s="5"/>
      <c r="E4" t="s">
        <v>2736</v>
      </c>
      <c r="G4" t="s">
        <v>333</v>
      </c>
      <c r="H4" t="s">
        <v>220</v>
      </c>
      <c r="J4" t="s">
        <v>2737</v>
      </c>
      <c r="L4" t="s">
        <v>515</v>
      </c>
    </row>
    <row r="5" spans="1:18" x14ac:dyDescent="0.25">
      <c r="A5" s="5" t="s">
        <v>15</v>
      </c>
      <c r="B5" t="s">
        <v>2738</v>
      </c>
      <c r="C5" s="5" t="s">
        <v>17</v>
      </c>
      <c r="D5" s="5"/>
      <c r="E5" t="s">
        <v>2739</v>
      </c>
      <c r="G5" t="s">
        <v>657</v>
      </c>
      <c r="H5" t="s">
        <v>12</v>
      </c>
      <c r="J5" t="s">
        <v>2740</v>
      </c>
      <c r="L5" t="s">
        <v>2741</v>
      </c>
    </row>
    <row r="6" spans="1:18" x14ac:dyDescent="0.25">
      <c r="A6" s="5" t="s">
        <v>23</v>
      </c>
      <c r="B6" t="s">
        <v>2742</v>
      </c>
      <c r="C6" s="5" t="s">
        <v>25</v>
      </c>
      <c r="D6" s="5"/>
      <c r="E6" t="s">
        <v>2743</v>
      </c>
      <c r="G6" t="s">
        <v>403</v>
      </c>
      <c r="H6" t="s">
        <v>20</v>
      </c>
      <c r="J6" t="s">
        <v>2744</v>
      </c>
      <c r="L6" t="s">
        <v>509</v>
      </c>
    </row>
    <row r="7" spans="1:18" x14ac:dyDescent="0.25">
      <c r="A7" s="5" t="s">
        <v>29</v>
      </c>
      <c r="B7" t="s">
        <v>277</v>
      </c>
      <c r="C7" s="5" t="s">
        <v>31</v>
      </c>
      <c r="D7" s="5"/>
      <c r="E7" t="s">
        <v>2745</v>
      </c>
      <c r="G7" t="s">
        <v>449</v>
      </c>
      <c r="H7" t="s">
        <v>274</v>
      </c>
      <c r="J7" t="s">
        <v>2746</v>
      </c>
      <c r="L7" t="s">
        <v>694</v>
      </c>
    </row>
    <row r="8" spans="1:18" x14ac:dyDescent="0.25">
      <c r="A8" s="5" t="s">
        <v>35</v>
      </c>
      <c r="B8" t="s">
        <v>36</v>
      </c>
      <c r="C8" s="5" t="s">
        <v>37</v>
      </c>
      <c r="D8" s="5"/>
      <c r="E8" t="s">
        <v>2747</v>
      </c>
      <c r="G8" t="s">
        <v>385</v>
      </c>
      <c r="H8" t="s">
        <v>34</v>
      </c>
      <c r="J8" t="s">
        <v>2748</v>
      </c>
      <c r="L8" t="s">
        <v>244</v>
      </c>
    </row>
    <row r="9" spans="1:18" x14ac:dyDescent="0.25">
      <c r="A9" s="5" t="s">
        <v>41</v>
      </c>
      <c r="B9" t="s">
        <v>42</v>
      </c>
      <c r="C9" s="5" t="s">
        <v>43</v>
      </c>
      <c r="D9" s="5"/>
      <c r="E9" t="s">
        <v>2749</v>
      </c>
      <c r="G9" t="s">
        <v>387</v>
      </c>
      <c r="H9" t="s">
        <v>40</v>
      </c>
      <c r="J9" t="s">
        <v>2750</v>
      </c>
      <c r="L9" t="s">
        <v>509</v>
      </c>
    </row>
    <row r="10" spans="1:18" x14ac:dyDescent="0.25">
      <c r="A10" s="5" t="s">
        <v>45</v>
      </c>
      <c r="B10" t="s">
        <v>388</v>
      </c>
      <c r="C10" s="5" t="s">
        <v>47</v>
      </c>
      <c r="D10" s="5"/>
      <c r="E10" t="s">
        <v>2751</v>
      </c>
      <c r="J10" t="s">
        <v>2752</v>
      </c>
      <c r="L10" t="s">
        <v>441</v>
      </c>
    </row>
    <row r="11" spans="1:18" x14ac:dyDescent="0.25">
      <c r="A11" s="5" t="s">
        <v>49</v>
      </c>
      <c r="B11" t="s">
        <v>389</v>
      </c>
      <c r="J11" t="s">
        <v>2753</v>
      </c>
      <c r="L11" t="s">
        <v>2754</v>
      </c>
    </row>
    <row r="12" spans="1:18" x14ac:dyDescent="0.25">
      <c r="A12" s="5" t="s">
        <v>51</v>
      </c>
      <c r="B12" t="s">
        <v>292</v>
      </c>
      <c r="J12" t="s">
        <v>440</v>
      </c>
      <c r="L12" t="s">
        <v>451</v>
      </c>
    </row>
    <row r="13" spans="1:18" x14ac:dyDescent="0.25">
      <c r="A13" s="5" t="s">
        <v>53</v>
      </c>
      <c r="B13" t="s">
        <v>2755</v>
      </c>
    </row>
    <row r="14" spans="1:18" x14ac:dyDescent="0.25">
      <c r="A14" s="5" t="s">
        <v>55</v>
      </c>
      <c r="B14" t="s">
        <v>2756</v>
      </c>
    </row>
    <row r="15" spans="1:18" x14ac:dyDescent="0.25">
      <c r="A15" s="5" t="s">
        <v>57</v>
      </c>
      <c r="B15" t="s">
        <v>2757</v>
      </c>
    </row>
    <row r="16" spans="1:18" x14ac:dyDescent="0.25">
      <c r="A16" s="5" t="s">
        <v>59</v>
      </c>
      <c r="B16" t="s">
        <v>2758</v>
      </c>
    </row>
    <row r="17" spans="1:18" x14ac:dyDescent="0.25">
      <c r="A17" s="5" t="s">
        <v>61</v>
      </c>
      <c r="B17" t="s">
        <v>2759</v>
      </c>
    </row>
    <row r="18" spans="1:18" x14ac:dyDescent="0.25">
      <c r="A18" s="3"/>
      <c r="B18" s="4"/>
      <c r="C18" s="4"/>
      <c r="D18" s="4"/>
      <c r="E18" s="4"/>
      <c r="F18" s="4"/>
      <c r="G18" s="4"/>
      <c r="H18" s="4"/>
      <c r="I18" s="4"/>
      <c r="J18" s="4"/>
      <c r="K18" s="4"/>
      <c r="L18" s="4"/>
      <c r="M18" s="4"/>
      <c r="N18" s="4"/>
      <c r="O18" s="4"/>
      <c r="P18" s="4"/>
      <c r="Q18" s="4"/>
      <c r="R18" s="4"/>
    </row>
    <row r="19" spans="1:18" x14ac:dyDescent="0.25">
      <c r="A19" s="5" t="s">
        <v>63</v>
      </c>
      <c r="B19" s="5" t="s">
        <v>64</v>
      </c>
      <c r="C19" s="5">
        <v>2020</v>
      </c>
      <c r="D19" s="5">
        <v>2019</v>
      </c>
      <c r="E19" s="5">
        <v>2018</v>
      </c>
      <c r="F19" s="5">
        <v>2017</v>
      </c>
      <c r="G19" s="5">
        <v>2016</v>
      </c>
      <c r="H19" s="5">
        <v>2015</v>
      </c>
      <c r="I19" s="5">
        <v>2014</v>
      </c>
      <c r="J19" s="5">
        <v>2013</v>
      </c>
      <c r="K19" s="5">
        <v>2012</v>
      </c>
      <c r="L19" s="5">
        <v>2011</v>
      </c>
      <c r="M19" s="5">
        <v>2010</v>
      </c>
      <c r="N19" s="5">
        <v>2009</v>
      </c>
      <c r="O19" s="5">
        <v>2008</v>
      </c>
      <c r="P19" s="5">
        <v>2007</v>
      </c>
      <c r="Q19" s="5">
        <v>2006</v>
      </c>
      <c r="R19" s="5">
        <v>2005</v>
      </c>
    </row>
    <row r="20" spans="1:18" x14ac:dyDescent="0.25">
      <c r="A20" s="5" t="s">
        <v>65</v>
      </c>
      <c r="B20" s="5" t="s">
        <v>66</v>
      </c>
      <c r="C20" t="s">
        <v>67</v>
      </c>
      <c r="D20">
        <v>4628</v>
      </c>
      <c r="E20">
        <v>4567</v>
      </c>
      <c r="F20">
        <v>5036</v>
      </c>
      <c r="G20">
        <v>4733</v>
      </c>
      <c r="H20">
        <v>4435</v>
      </c>
      <c r="I20">
        <v>3914</v>
      </c>
      <c r="J20">
        <v>3742</v>
      </c>
      <c r="K20">
        <v>3379</v>
      </c>
      <c r="L20">
        <v>2932</v>
      </c>
      <c r="M20">
        <v>2707</v>
      </c>
      <c r="N20">
        <v>2611</v>
      </c>
      <c r="O20">
        <v>2724</v>
      </c>
      <c r="P20">
        <v>2576</v>
      </c>
      <c r="Q20">
        <v>2416</v>
      </c>
      <c r="R20">
        <v>2149</v>
      </c>
    </row>
    <row r="21" spans="1:18" x14ac:dyDescent="0.25">
      <c r="A21" s="5" t="s">
        <v>299</v>
      </c>
      <c r="B21" s="5" t="s">
        <v>300</v>
      </c>
      <c r="C21" t="s">
        <v>67</v>
      </c>
      <c r="D21">
        <v>931.3</v>
      </c>
      <c r="E21">
        <v>851.3</v>
      </c>
      <c r="F21">
        <v>769.9</v>
      </c>
      <c r="G21">
        <v>657.9</v>
      </c>
      <c r="H21">
        <v>580.29999999999995</v>
      </c>
      <c r="I21">
        <v>538.5</v>
      </c>
      <c r="J21">
        <v>550.1</v>
      </c>
      <c r="K21">
        <v>555.29999999999995</v>
      </c>
      <c r="L21">
        <v>546.29999999999995</v>
      </c>
      <c r="M21">
        <v>522.9</v>
      </c>
      <c r="N21">
        <v>458.6</v>
      </c>
      <c r="O21">
        <v>483.5</v>
      </c>
      <c r="P21">
        <v>446.4</v>
      </c>
      <c r="Q21">
        <v>352.7</v>
      </c>
      <c r="R21">
        <v>283.8</v>
      </c>
    </row>
    <row r="22" spans="1:18" x14ac:dyDescent="0.25">
      <c r="A22" s="5" t="s">
        <v>68</v>
      </c>
      <c r="B22" s="5" t="s">
        <v>69</v>
      </c>
      <c r="C22" t="s">
        <v>67</v>
      </c>
      <c r="D22">
        <v>705.6</v>
      </c>
      <c r="E22">
        <v>620.20000000000005</v>
      </c>
      <c r="F22">
        <v>555.29999999999995</v>
      </c>
      <c r="G22">
        <v>452.8</v>
      </c>
      <c r="H22">
        <v>385.6</v>
      </c>
      <c r="I22">
        <v>333.5</v>
      </c>
      <c r="J22">
        <v>319.8</v>
      </c>
      <c r="K22">
        <v>300.10000000000002</v>
      </c>
      <c r="L22">
        <v>283</v>
      </c>
      <c r="M22">
        <v>268</v>
      </c>
      <c r="N22">
        <v>246.9</v>
      </c>
      <c r="O22">
        <v>248.3</v>
      </c>
      <c r="P22">
        <v>243.3</v>
      </c>
      <c r="Q22">
        <v>183.8</v>
      </c>
      <c r="R22">
        <v>130</v>
      </c>
    </row>
    <row r="23" spans="1:18" x14ac:dyDescent="0.25">
      <c r="A23" s="5" t="s">
        <v>70</v>
      </c>
      <c r="B23" s="5" t="s">
        <v>71</v>
      </c>
      <c r="C23" t="s">
        <v>67</v>
      </c>
      <c r="D23">
        <v>-39</v>
      </c>
      <c r="E23">
        <v>-12.9</v>
      </c>
      <c r="F23">
        <v>-40</v>
      </c>
      <c r="G23">
        <v>-37.200000000000003</v>
      </c>
      <c r="H23">
        <v>-64.8</v>
      </c>
      <c r="I23">
        <v>-54.8</v>
      </c>
      <c r="J23">
        <v>-55</v>
      </c>
      <c r="K23">
        <v>-28.3</v>
      </c>
      <c r="L23">
        <v>-52.2</v>
      </c>
      <c r="M23">
        <v>-40.799999999999997</v>
      </c>
      <c r="N23">
        <v>-39.4</v>
      </c>
      <c r="O23">
        <v>-50.5</v>
      </c>
      <c r="P23">
        <v>-63.9</v>
      </c>
      <c r="Q23">
        <v>-33.299999999999997</v>
      </c>
      <c r="R23">
        <v>-71.3</v>
      </c>
    </row>
    <row r="24" spans="1:18" x14ac:dyDescent="0.25">
      <c r="A24" s="5" t="s">
        <v>72</v>
      </c>
      <c r="B24" s="5" t="s">
        <v>73</v>
      </c>
      <c r="C24" t="s">
        <v>67</v>
      </c>
      <c r="D24">
        <v>666.6</v>
      </c>
      <c r="E24">
        <v>607.29999999999995</v>
      </c>
      <c r="F24">
        <v>515.29999999999995</v>
      </c>
      <c r="G24">
        <v>415.6</v>
      </c>
      <c r="H24">
        <v>320.8</v>
      </c>
      <c r="I24">
        <v>278.7</v>
      </c>
      <c r="J24">
        <v>264.8</v>
      </c>
      <c r="K24">
        <v>271.8</v>
      </c>
      <c r="L24">
        <v>230.8</v>
      </c>
      <c r="M24">
        <v>227.2</v>
      </c>
      <c r="N24">
        <v>207.5</v>
      </c>
      <c r="O24">
        <v>197.8</v>
      </c>
      <c r="P24">
        <v>179.4</v>
      </c>
      <c r="Q24">
        <v>150.5</v>
      </c>
      <c r="R24">
        <v>58.7</v>
      </c>
    </row>
    <row r="25" spans="1:18" x14ac:dyDescent="0.25">
      <c r="A25" s="5" t="s">
        <v>74</v>
      </c>
      <c r="B25" s="5" t="s">
        <v>75</v>
      </c>
      <c r="C25" t="s">
        <v>67</v>
      </c>
      <c r="D25">
        <v>178.2</v>
      </c>
      <c r="E25">
        <v>154</v>
      </c>
      <c r="F25">
        <v>133.5</v>
      </c>
      <c r="G25">
        <v>103</v>
      </c>
      <c r="H25">
        <v>103.2</v>
      </c>
      <c r="I25">
        <v>83.3</v>
      </c>
      <c r="J25">
        <v>92.4</v>
      </c>
      <c r="K25">
        <v>97.9</v>
      </c>
      <c r="L25">
        <v>72.599999999999994</v>
      </c>
      <c r="M25">
        <v>85</v>
      </c>
      <c r="N25">
        <v>66.5</v>
      </c>
      <c r="O25">
        <v>18.100000000000001</v>
      </c>
      <c r="P25">
        <v>25.3</v>
      </c>
      <c r="Q25">
        <v>61.4</v>
      </c>
      <c r="R25">
        <v>25.8</v>
      </c>
    </row>
    <row r="26" spans="1:18" x14ac:dyDescent="0.25">
      <c r="A26" s="5" t="s">
        <v>76</v>
      </c>
      <c r="B26" s="5" t="s">
        <v>77</v>
      </c>
      <c r="C26" t="s">
        <v>67</v>
      </c>
      <c r="D26">
        <v>488.4</v>
      </c>
      <c r="E26">
        <v>453.3</v>
      </c>
      <c r="F26">
        <v>381.8</v>
      </c>
      <c r="G26">
        <v>312.60000000000002</v>
      </c>
      <c r="H26">
        <v>217.6</v>
      </c>
      <c r="I26">
        <v>195.4</v>
      </c>
      <c r="J26">
        <v>172.4</v>
      </c>
      <c r="K26">
        <v>173.9</v>
      </c>
      <c r="L26">
        <v>158.19999999999999</v>
      </c>
      <c r="M26">
        <v>142.19999999999999</v>
      </c>
      <c r="N26">
        <v>141</v>
      </c>
      <c r="O26">
        <v>179.7</v>
      </c>
      <c r="P26">
        <v>154.1</v>
      </c>
      <c r="Q26">
        <v>89.1</v>
      </c>
      <c r="R26">
        <v>32.9</v>
      </c>
    </row>
    <row r="27" spans="1:18" x14ac:dyDescent="0.25">
      <c r="A27" s="5" t="s">
        <v>78</v>
      </c>
      <c r="B27" s="5" t="s">
        <v>79</v>
      </c>
      <c r="C27" t="s">
        <v>67</v>
      </c>
      <c r="D27">
        <v>-10.3</v>
      </c>
      <c r="E27">
        <v>-6.3</v>
      </c>
      <c r="F27">
        <v>-3.6</v>
      </c>
      <c r="G27">
        <v>-0.4</v>
      </c>
      <c r="H27" t="s">
        <v>67</v>
      </c>
      <c r="I27">
        <v>0.2</v>
      </c>
      <c r="J27" t="s">
        <v>67</v>
      </c>
      <c r="K27" t="s">
        <v>67</v>
      </c>
      <c r="L27" t="s">
        <v>67</v>
      </c>
      <c r="M27" t="s">
        <v>67</v>
      </c>
      <c r="N27" t="s">
        <v>67</v>
      </c>
      <c r="O27" t="s">
        <v>67</v>
      </c>
      <c r="P27" t="s">
        <v>67</v>
      </c>
      <c r="Q27" t="s">
        <v>67</v>
      </c>
      <c r="R27" t="s">
        <v>67</v>
      </c>
    </row>
    <row r="28" spans="1:18" x14ac:dyDescent="0.25">
      <c r="A28" s="5" t="s">
        <v>80</v>
      </c>
      <c r="B28" s="5" t="s">
        <v>81</v>
      </c>
      <c r="C28" t="s">
        <v>67</v>
      </c>
      <c r="D28">
        <v>478.1</v>
      </c>
      <c r="E28">
        <v>447</v>
      </c>
      <c r="F28">
        <v>378.2</v>
      </c>
      <c r="G28">
        <v>312.2</v>
      </c>
      <c r="H28">
        <v>217.6</v>
      </c>
      <c r="I28">
        <v>195.6</v>
      </c>
      <c r="J28">
        <v>172.4</v>
      </c>
      <c r="K28">
        <v>173.9</v>
      </c>
      <c r="L28">
        <v>158.19999999999999</v>
      </c>
      <c r="M28">
        <v>142.19999999999999</v>
      </c>
      <c r="N28">
        <v>141</v>
      </c>
      <c r="O28">
        <v>179.7</v>
      </c>
      <c r="P28">
        <v>154.1</v>
      </c>
      <c r="Q28">
        <v>89.1</v>
      </c>
      <c r="R28">
        <v>32.9</v>
      </c>
    </row>
    <row r="29" spans="1:18" x14ac:dyDescent="0.25">
      <c r="A29" s="5" t="s">
        <v>82</v>
      </c>
      <c r="B29" s="5" t="s">
        <v>83</v>
      </c>
      <c r="C29" t="s">
        <v>67</v>
      </c>
      <c r="D29">
        <v>3610</v>
      </c>
      <c r="E29">
        <v>3135</v>
      </c>
      <c r="F29">
        <v>2480</v>
      </c>
      <c r="G29">
        <v>2538</v>
      </c>
      <c r="H29">
        <v>2044</v>
      </c>
      <c r="I29">
        <v>1869</v>
      </c>
      <c r="J29">
        <v>1863</v>
      </c>
      <c r="K29">
        <v>1811</v>
      </c>
      <c r="L29">
        <v>1853</v>
      </c>
      <c r="M29">
        <v>1593</v>
      </c>
      <c r="N29">
        <v>1304</v>
      </c>
      <c r="O29">
        <v>1375</v>
      </c>
      <c r="P29">
        <v>1389</v>
      </c>
      <c r="Q29">
        <v>1360</v>
      </c>
      <c r="R29">
        <v>1017</v>
      </c>
    </row>
    <row r="30" spans="1:18" x14ac:dyDescent="0.25">
      <c r="A30" s="5" t="s">
        <v>84</v>
      </c>
      <c r="B30" s="5" t="s">
        <v>85</v>
      </c>
      <c r="C30" t="s">
        <v>67</v>
      </c>
      <c r="D30">
        <v>4155</v>
      </c>
      <c r="E30">
        <v>3716</v>
      </c>
      <c r="F30">
        <v>3570</v>
      </c>
      <c r="G30">
        <v>3306</v>
      </c>
      <c r="H30">
        <v>3144</v>
      </c>
      <c r="I30">
        <v>2937</v>
      </c>
      <c r="J30">
        <v>2596</v>
      </c>
      <c r="K30">
        <v>2451</v>
      </c>
      <c r="L30">
        <v>1886</v>
      </c>
      <c r="M30">
        <v>1833</v>
      </c>
      <c r="N30">
        <v>1845</v>
      </c>
      <c r="O30">
        <v>1822</v>
      </c>
      <c r="P30">
        <v>1696</v>
      </c>
      <c r="Q30">
        <v>1753</v>
      </c>
      <c r="R30">
        <v>1537</v>
      </c>
    </row>
    <row r="31" spans="1:18" x14ac:dyDescent="0.25">
      <c r="A31" s="5" t="s">
        <v>86</v>
      </c>
      <c r="B31" s="5" t="s">
        <v>87</v>
      </c>
      <c r="C31" t="s">
        <v>67</v>
      </c>
      <c r="D31">
        <v>7765</v>
      </c>
      <c r="E31">
        <v>6851</v>
      </c>
      <c r="F31">
        <v>6050</v>
      </c>
      <c r="G31">
        <v>5845</v>
      </c>
      <c r="H31">
        <v>5188</v>
      </c>
      <c r="I31">
        <v>4806</v>
      </c>
      <c r="J31">
        <v>4459</v>
      </c>
      <c r="K31">
        <v>4262</v>
      </c>
      <c r="L31">
        <v>3739</v>
      </c>
      <c r="M31">
        <v>3426</v>
      </c>
      <c r="N31">
        <v>3149</v>
      </c>
      <c r="O31">
        <v>3196</v>
      </c>
      <c r="P31">
        <v>3086</v>
      </c>
      <c r="Q31">
        <v>3112</v>
      </c>
      <c r="R31">
        <v>2553</v>
      </c>
    </row>
    <row r="32" spans="1:18" x14ac:dyDescent="0.25">
      <c r="A32" s="5" t="s">
        <v>88</v>
      </c>
      <c r="B32" s="5" t="s">
        <v>89</v>
      </c>
      <c r="C32" t="s">
        <v>67</v>
      </c>
      <c r="D32">
        <v>3214</v>
      </c>
      <c r="E32">
        <v>2804</v>
      </c>
      <c r="F32">
        <v>2134</v>
      </c>
      <c r="G32">
        <v>2380</v>
      </c>
      <c r="H32">
        <v>2153</v>
      </c>
      <c r="I32">
        <v>1835</v>
      </c>
      <c r="J32">
        <v>1690</v>
      </c>
      <c r="K32">
        <v>1638</v>
      </c>
      <c r="L32">
        <v>1868</v>
      </c>
      <c r="M32">
        <v>1510</v>
      </c>
      <c r="N32">
        <v>1475</v>
      </c>
      <c r="O32">
        <v>1395</v>
      </c>
      <c r="P32">
        <v>1347</v>
      </c>
      <c r="Q32">
        <v>1058</v>
      </c>
      <c r="R32">
        <v>1007</v>
      </c>
    </row>
    <row r="33" spans="1:18" x14ac:dyDescent="0.25">
      <c r="A33" s="5" t="s">
        <v>90</v>
      </c>
      <c r="B33" s="5" t="s">
        <v>91</v>
      </c>
      <c r="C33" t="s">
        <v>67</v>
      </c>
      <c r="D33">
        <v>2130</v>
      </c>
      <c r="E33">
        <v>1902</v>
      </c>
      <c r="F33">
        <v>1926</v>
      </c>
      <c r="G33">
        <v>1964</v>
      </c>
      <c r="H33">
        <v>1735</v>
      </c>
      <c r="I33">
        <v>1783</v>
      </c>
      <c r="J33">
        <v>1548</v>
      </c>
      <c r="K33">
        <v>1535</v>
      </c>
      <c r="L33">
        <v>964.4</v>
      </c>
      <c r="M33">
        <v>1097</v>
      </c>
      <c r="N33">
        <v>943.7</v>
      </c>
      <c r="O33">
        <v>1184</v>
      </c>
      <c r="P33">
        <v>1176</v>
      </c>
      <c r="Q33">
        <v>1492</v>
      </c>
      <c r="R33">
        <v>1018</v>
      </c>
    </row>
    <row r="34" spans="1:18" x14ac:dyDescent="0.25">
      <c r="A34" s="5" t="s">
        <v>92</v>
      </c>
      <c r="B34" s="5" t="s">
        <v>93</v>
      </c>
      <c r="C34" t="s">
        <v>67</v>
      </c>
      <c r="D34">
        <v>5344</v>
      </c>
      <c r="E34">
        <v>4707</v>
      </c>
      <c r="F34">
        <v>4060</v>
      </c>
      <c r="G34">
        <v>4344</v>
      </c>
      <c r="H34">
        <v>3888</v>
      </c>
      <c r="I34">
        <v>3618</v>
      </c>
      <c r="J34">
        <v>3239</v>
      </c>
      <c r="K34">
        <v>3173</v>
      </c>
      <c r="L34">
        <v>2833</v>
      </c>
      <c r="M34">
        <v>2607</v>
      </c>
      <c r="N34">
        <v>2418</v>
      </c>
      <c r="O34">
        <v>2579</v>
      </c>
      <c r="P34">
        <v>2524</v>
      </c>
      <c r="Q34">
        <v>2550</v>
      </c>
      <c r="R34">
        <v>2025</v>
      </c>
    </row>
    <row r="35" spans="1:18" x14ac:dyDescent="0.25">
      <c r="A35" s="5" t="s">
        <v>78</v>
      </c>
      <c r="B35" s="5" t="s">
        <v>79</v>
      </c>
      <c r="C35" t="s">
        <v>67</v>
      </c>
      <c r="D35">
        <v>85.7</v>
      </c>
      <c r="E35">
        <v>74</v>
      </c>
      <c r="F35">
        <v>36.299999999999997</v>
      </c>
      <c r="G35">
        <v>0.2</v>
      </c>
      <c r="H35">
        <v>-0.2</v>
      </c>
      <c r="I35">
        <v>-0.2</v>
      </c>
      <c r="J35" t="s">
        <v>67</v>
      </c>
      <c r="K35" t="s">
        <v>67</v>
      </c>
      <c r="L35" t="s">
        <v>67</v>
      </c>
      <c r="M35" t="s">
        <v>67</v>
      </c>
      <c r="N35" t="s">
        <v>67</v>
      </c>
      <c r="O35" t="s">
        <v>67</v>
      </c>
      <c r="P35" t="s">
        <v>67</v>
      </c>
      <c r="Q35" t="s">
        <v>67</v>
      </c>
      <c r="R35" t="s">
        <v>67</v>
      </c>
    </row>
    <row r="36" spans="1:18" x14ac:dyDescent="0.25">
      <c r="A36" s="5" t="s">
        <v>94</v>
      </c>
      <c r="B36" s="5" t="s">
        <v>95</v>
      </c>
      <c r="C36" t="s">
        <v>67</v>
      </c>
      <c r="D36">
        <v>2336</v>
      </c>
      <c r="E36">
        <v>2070</v>
      </c>
      <c r="F36">
        <v>1954</v>
      </c>
      <c r="G36">
        <v>1500</v>
      </c>
      <c r="H36">
        <v>1301</v>
      </c>
      <c r="I36">
        <v>1189</v>
      </c>
      <c r="J36">
        <v>1220</v>
      </c>
      <c r="K36">
        <v>1089</v>
      </c>
      <c r="L36">
        <v>906.1</v>
      </c>
      <c r="M36">
        <v>819.3</v>
      </c>
      <c r="N36">
        <v>730.7</v>
      </c>
      <c r="O36">
        <v>617.4</v>
      </c>
      <c r="P36">
        <v>562</v>
      </c>
      <c r="Q36">
        <v>562.29999999999995</v>
      </c>
      <c r="R36">
        <v>528.29999999999995</v>
      </c>
    </row>
    <row r="37" spans="1:18" x14ac:dyDescent="0.25">
      <c r="A37" s="5" t="s">
        <v>96</v>
      </c>
      <c r="B37" s="5" t="s">
        <v>97</v>
      </c>
      <c r="C37" t="s">
        <v>67</v>
      </c>
      <c r="D37">
        <v>7765</v>
      </c>
      <c r="E37">
        <v>6851</v>
      </c>
      <c r="F37">
        <v>6050</v>
      </c>
      <c r="G37">
        <v>5845</v>
      </c>
      <c r="H37">
        <v>5188</v>
      </c>
      <c r="I37">
        <v>4806</v>
      </c>
      <c r="J37">
        <v>4459</v>
      </c>
      <c r="K37">
        <v>4262</v>
      </c>
      <c r="L37">
        <v>3739</v>
      </c>
      <c r="M37">
        <v>3426</v>
      </c>
      <c r="N37">
        <v>3149</v>
      </c>
      <c r="O37">
        <v>3196</v>
      </c>
      <c r="P37">
        <v>3086</v>
      </c>
      <c r="Q37">
        <v>3112</v>
      </c>
      <c r="R37">
        <v>2553</v>
      </c>
    </row>
    <row r="38" spans="1:18" x14ac:dyDescent="0.25">
      <c r="A38" s="5" t="s">
        <v>98</v>
      </c>
      <c r="B38" s="5" t="s">
        <v>99</v>
      </c>
      <c r="C38">
        <v>53.1</v>
      </c>
      <c r="D38">
        <v>53.09</v>
      </c>
      <c r="E38">
        <v>52</v>
      </c>
      <c r="F38">
        <v>52</v>
      </c>
      <c r="G38">
        <v>52</v>
      </c>
      <c r="H38">
        <v>52</v>
      </c>
      <c r="I38">
        <v>52</v>
      </c>
      <c r="J38">
        <v>52</v>
      </c>
      <c r="K38">
        <v>52</v>
      </c>
      <c r="L38">
        <v>52</v>
      </c>
      <c r="M38">
        <v>52</v>
      </c>
      <c r="N38">
        <v>52</v>
      </c>
      <c r="O38">
        <v>52</v>
      </c>
      <c r="P38">
        <v>55</v>
      </c>
      <c r="Q38">
        <v>55</v>
      </c>
      <c r="R38">
        <v>55</v>
      </c>
    </row>
    <row r="39" spans="1:18" x14ac:dyDescent="0.25">
      <c r="A39" s="5" t="s">
        <v>100</v>
      </c>
      <c r="B39" s="5" t="s">
        <v>101</v>
      </c>
      <c r="C39">
        <v>53.1</v>
      </c>
      <c r="D39">
        <v>53.09</v>
      </c>
      <c r="E39">
        <v>52</v>
      </c>
      <c r="F39">
        <v>52</v>
      </c>
      <c r="G39">
        <v>52</v>
      </c>
      <c r="H39">
        <v>52</v>
      </c>
      <c r="I39">
        <v>52</v>
      </c>
      <c r="J39">
        <v>52</v>
      </c>
      <c r="K39">
        <v>52</v>
      </c>
      <c r="L39">
        <v>52</v>
      </c>
      <c r="M39">
        <v>52</v>
      </c>
      <c r="N39">
        <v>52</v>
      </c>
      <c r="O39">
        <v>52</v>
      </c>
      <c r="P39">
        <v>55</v>
      </c>
      <c r="Q39">
        <v>55</v>
      </c>
      <c r="R39">
        <v>55</v>
      </c>
    </row>
    <row r="40" spans="1:18" x14ac:dyDescent="0.25">
      <c r="A40" s="5" t="s">
        <v>102</v>
      </c>
      <c r="B40" s="5" t="s">
        <v>103</v>
      </c>
      <c r="C40" t="s">
        <v>67</v>
      </c>
      <c r="D40">
        <v>12.56</v>
      </c>
      <c r="E40">
        <v>11.68</v>
      </c>
      <c r="F40">
        <v>9.91</v>
      </c>
      <c r="G40">
        <v>7.99</v>
      </c>
      <c r="H40">
        <v>6.17</v>
      </c>
      <c r="I40">
        <v>5.36</v>
      </c>
      <c r="J40">
        <v>5.09</v>
      </c>
      <c r="K40">
        <v>5.23</v>
      </c>
      <c r="L40">
        <v>4.4400000000000004</v>
      </c>
      <c r="M40">
        <v>4.37</v>
      </c>
      <c r="N40">
        <v>3.99</v>
      </c>
      <c r="O40">
        <v>3.8</v>
      </c>
      <c r="P40">
        <v>3.26</v>
      </c>
      <c r="Q40">
        <v>2.74</v>
      </c>
      <c r="R40">
        <v>1.07</v>
      </c>
    </row>
    <row r="41" spans="1:18" x14ac:dyDescent="0.25">
      <c r="A41" s="5" t="s">
        <v>104</v>
      </c>
      <c r="B41" s="5" t="s">
        <v>105</v>
      </c>
      <c r="C41" t="s">
        <v>67</v>
      </c>
      <c r="D41">
        <v>9.23</v>
      </c>
      <c r="E41">
        <v>8.67</v>
      </c>
      <c r="F41">
        <v>7.35</v>
      </c>
      <c r="G41">
        <v>6.09</v>
      </c>
      <c r="H41">
        <v>4.26</v>
      </c>
      <c r="I41">
        <v>3.84</v>
      </c>
      <c r="J41">
        <v>3.39</v>
      </c>
      <c r="K41">
        <v>3.43</v>
      </c>
      <c r="L41">
        <v>3.24</v>
      </c>
      <c r="M41">
        <v>2.91</v>
      </c>
      <c r="N41">
        <v>2.89</v>
      </c>
      <c r="O41">
        <v>3.64</v>
      </c>
      <c r="P41">
        <v>2.95</v>
      </c>
      <c r="Q41">
        <v>1.64</v>
      </c>
      <c r="R41">
        <v>0.6</v>
      </c>
    </row>
    <row r="42" spans="1:18" x14ac:dyDescent="0.25">
      <c r="A42" s="5" t="s">
        <v>106</v>
      </c>
      <c r="B42" s="5" t="s">
        <v>107</v>
      </c>
      <c r="C42" t="s">
        <v>67</v>
      </c>
      <c r="D42">
        <v>8.4600000000000009</v>
      </c>
      <c r="E42">
        <v>8.1</v>
      </c>
      <c r="F42">
        <v>6.88</v>
      </c>
      <c r="G42">
        <v>5.83</v>
      </c>
      <c r="H42">
        <v>4.26</v>
      </c>
      <c r="I42">
        <v>3.83</v>
      </c>
      <c r="J42">
        <v>3.39</v>
      </c>
      <c r="K42">
        <v>3.43</v>
      </c>
      <c r="L42">
        <v>3.15</v>
      </c>
      <c r="M42">
        <v>2.83</v>
      </c>
      <c r="N42">
        <v>2.89</v>
      </c>
      <c r="O42">
        <v>3.54</v>
      </c>
      <c r="P42">
        <v>2.83</v>
      </c>
      <c r="Q42">
        <v>1.64</v>
      </c>
      <c r="R42">
        <v>0.6</v>
      </c>
    </row>
    <row r="43" spans="1:18" x14ac:dyDescent="0.25">
      <c r="A43" s="5" t="s">
        <v>108</v>
      </c>
      <c r="B43" s="5" t="s">
        <v>109</v>
      </c>
      <c r="C43" t="s">
        <v>67</v>
      </c>
      <c r="D43" t="s">
        <v>67</v>
      </c>
      <c r="E43">
        <v>2.85</v>
      </c>
      <c r="F43">
        <v>2.2999999999999998</v>
      </c>
      <c r="G43">
        <v>1.9</v>
      </c>
      <c r="H43">
        <v>1.7</v>
      </c>
      <c r="I43">
        <v>1.45</v>
      </c>
      <c r="J43">
        <v>1.35</v>
      </c>
      <c r="K43">
        <v>1.35</v>
      </c>
      <c r="L43">
        <v>1.2</v>
      </c>
      <c r="M43">
        <v>1.1000000000000001</v>
      </c>
      <c r="N43">
        <v>0.93</v>
      </c>
      <c r="O43">
        <v>0.93</v>
      </c>
      <c r="P43">
        <v>0.93</v>
      </c>
      <c r="Q43">
        <v>0.82</v>
      </c>
      <c r="R43">
        <v>0.73</v>
      </c>
    </row>
    <row r="44" spans="1:18" x14ac:dyDescent="0.25">
      <c r="A44" s="5" t="s">
        <v>110</v>
      </c>
      <c r="B44" s="5" t="s">
        <v>111</v>
      </c>
      <c r="C44" t="s">
        <v>67</v>
      </c>
      <c r="D44" t="s">
        <v>67</v>
      </c>
      <c r="E44">
        <v>147.19999999999999</v>
      </c>
      <c r="F44">
        <v>118.4</v>
      </c>
      <c r="G44">
        <v>97.6</v>
      </c>
      <c r="H44">
        <v>86.9</v>
      </c>
      <c r="I44">
        <v>74</v>
      </c>
      <c r="J44">
        <v>68.7</v>
      </c>
      <c r="K44">
        <v>68.5</v>
      </c>
      <c r="L44">
        <v>60.8</v>
      </c>
      <c r="M44">
        <v>53.6</v>
      </c>
      <c r="N44">
        <v>45.5</v>
      </c>
      <c r="O44">
        <v>45.4</v>
      </c>
      <c r="P44">
        <v>47.2</v>
      </c>
      <c r="Q44">
        <v>43.8</v>
      </c>
      <c r="R44">
        <v>40.1</v>
      </c>
    </row>
    <row r="45" spans="1:18" x14ac:dyDescent="0.25">
      <c r="A45" s="5" t="s">
        <v>124</v>
      </c>
      <c r="B45" s="5" t="s">
        <v>125</v>
      </c>
      <c r="C45" t="s">
        <v>67</v>
      </c>
      <c r="D45">
        <v>87.17</v>
      </c>
      <c r="E45">
        <v>87.83</v>
      </c>
      <c r="F45">
        <v>96.85</v>
      </c>
      <c r="G45">
        <v>91.01</v>
      </c>
      <c r="H45">
        <v>85.29</v>
      </c>
      <c r="I45">
        <v>75.27</v>
      </c>
      <c r="J45">
        <v>71.959999999999994</v>
      </c>
      <c r="K45">
        <v>64.97</v>
      </c>
      <c r="L45">
        <v>56.39</v>
      </c>
      <c r="M45">
        <v>52.07</v>
      </c>
      <c r="N45">
        <v>50.21</v>
      </c>
      <c r="O45">
        <v>52.39</v>
      </c>
      <c r="P45">
        <v>46.83</v>
      </c>
      <c r="Q45">
        <v>43.93</v>
      </c>
      <c r="R45">
        <v>39.07</v>
      </c>
    </row>
    <row r="46" spans="1:18" x14ac:dyDescent="0.25">
      <c r="A46" s="5" t="s">
        <v>112</v>
      </c>
      <c r="B46" s="5" t="s">
        <v>113</v>
      </c>
      <c r="C46" t="s">
        <v>67</v>
      </c>
      <c r="D46">
        <v>45.6</v>
      </c>
      <c r="E46">
        <v>41.23</v>
      </c>
      <c r="F46">
        <v>38.270000000000003</v>
      </c>
      <c r="G46">
        <v>28.86</v>
      </c>
      <c r="H46">
        <v>25.01</v>
      </c>
      <c r="I46">
        <v>22.85</v>
      </c>
      <c r="J46">
        <v>23.47</v>
      </c>
      <c r="K46">
        <v>20.95</v>
      </c>
      <c r="L46">
        <v>17.43</v>
      </c>
      <c r="M46">
        <v>15.76</v>
      </c>
      <c r="N46">
        <v>14.05</v>
      </c>
      <c r="O46">
        <v>11.87</v>
      </c>
      <c r="P46">
        <v>10.220000000000001</v>
      </c>
      <c r="Q46">
        <v>10.220000000000001</v>
      </c>
      <c r="R46">
        <v>9.61</v>
      </c>
    </row>
    <row r="47" spans="1:18" x14ac:dyDescent="0.25">
      <c r="A47" s="5" t="s">
        <v>114</v>
      </c>
      <c r="B47" s="5" t="s">
        <v>115</v>
      </c>
      <c r="C47" t="s">
        <v>67</v>
      </c>
      <c r="D47">
        <v>15.66</v>
      </c>
      <c r="E47">
        <v>11.44</v>
      </c>
      <c r="F47">
        <v>9.2799999999999994</v>
      </c>
      <c r="G47">
        <v>6.88</v>
      </c>
      <c r="H47">
        <v>5.7</v>
      </c>
      <c r="I47">
        <v>3.94</v>
      </c>
      <c r="J47">
        <v>3.7</v>
      </c>
      <c r="K47">
        <v>4.42</v>
      </c>
      <c r="L47">
        <v>5.54</v>
      </c>
      <c r="M47">
        <v>4.83</v>
      </c>
      <c r="N47">
        <v>4.8600000000000003</v>
      </c>
      <c r="O47">
        <v>7.8</v>
      </c>
      <c r="P47">
        <v>4.29</v>
      </c>
      <c r="Q47">
        <v>3.81</v>
      </c>
      <c r="R47">
        <v>5.27</v>
      </c>
    </row>
    <row r="48" spans="1:18" x14ac:dyDescent="0.25">
      <c r="A48" s="5" t="s">
        <v>116</v>
      </c>
      <c r="B48" s="5" t="s">
        <v>117</v>
      </c>
      <c r="C48" t="s">
        <v>67</v>
      </c>
      <c r="D48">
        <v>146.26</v>
      </c>
      <c r="E48">
        <v>131.75</v>
      </c>
      <c r="F48">
        <v>116.34</v>
      </c>
      <c r="G48">
        <v>112.4</v>
      </c>
      <c r="H48">
        <v>99.78</v>
      </c>
      <c r="I48">
        <v>92.43</v>
      </c>
      <c r="J48">
        <v>85.75</v>
      </c>
      <c r="K48">
        <v>81.96</v>
      </c>
      <c r="L48">
        <v>71.900000000000006</v>
      </c>
      <c r="M48">
        <v>65.89</v>
      </c>
      <c r="N48">
        <v>60.56</v>
      </c>
      <c r="O48">
        <v>61.46</v>
      </c>
      <c r="P48">
        <v>56.1</v>
      </c>
      <c r="Q48">
        <v>56.59</v>
      </c>
      <c r="R48">
        <v>46.42</v>
      </c>
    </row>
    <row r="49" spans="1:18" x14ac:dyDescent="0.25">
      <c r="A49" s="5" t="s">
        <v>118</v>
      </c>
      <c r="B49" s="5" t="s">
        <v>119</v>
      </c>
      <c r="C49" t="s">
        <v>67</v>
      </c>
      <c r="D49">
        <v>10660</v>
      </c>
      <c r="E49">
        <v>9731</v>
      </c>
      <c r="F49">
        <v>8846</v>
      </c>
      <c r="G49">
        <v>8368</v>
      </c>
      <c r="H49">
        <v>8334</v>
      </c>
      <c r="I49">
        <v>8333</v>
      </c>
      <c r="J49">
        <v>8695</v>
      </c>
      <c r="K49">
        <v>8541</v>
      </c>
      <c r="L49">
        <v>8202</v>
      </c>
      <c r="M49">
        <v>7907</v>
      </c>
      <c r="N49">
        <v>7665</v>
      </c>
      <c r="O49">
        <v>7537</v>
      </c>
      <c r="P49">
        <v>7092</v>
      </c>
      <c r="Q49">
        <v>7077</v>
      </c>
      <c r="R49">
        <v>6746</v>
      </c>
    </row>
    <row r="50" spans="1:18" x14ac:dyDescent="0.25">
      <c r="A50" s="5" t="s">
        <v>120</v>
      </c>
      <c r="B50" s="5" t="s">
        <v>121</v>
      </c>
      <c r="C50" t="s">
        <v>67</v>
      </c>
      <c r="D50">
        <v>721.7</v>
      </c>
      <c r="E50">
        <v>633.6</v>
      </c>
      <c r="F50">
        <v>518.5</v>
      </c>
      <c r="G50">
        <v>664</v>
      </c>
      <c r="H50">
        <v>650.79999999999995</v>
      </c>
      <c r="I50">
        <v>609.29999999999995</v>
      </c>
      <c r="J50">
        <v>594.9</v>
      </c>
      <c r="K50">
        <v>584.6</v>
      </c>
      <c r="L50">
        <v>544</v>
      </c>
      <c r="M50">
        <v>539</v>
      </c>
      <c r="N50">
        <v>516</v>
      </c>
      <c r="O50">
        <v>503.2</v>
      </c>
      <c r="P50">
        <v>470.9</v>
      </c>
      <c r="Q50">
        <v>524.79999999999995</v>
      </c>
      <c r="R50">
        <v>503.9</v>
      </c>
    </row>
    <row r="51" spans="1:18" x14ac:dyDescent="0.25">
      <c r="A51" s="5" t="s">
        <v>122</v>
      </c>
      <c r="B51" s="5" t="s">
        <v>123</v>
      </c>
      <c r="C51" t="s">
        <v>67</v>
      </c>
      <c r="D51">
        <v>67702</v>
      </c>
      <c r="E51">
        <v>65112</v>
      </c>
      <c r="F51">
        <v>58614</v>
      </c>
      <c r="G51">
        <v>79350</v>
      </c>
      <c r="H51">
        <v>78090</v>
      </c>
      <c r="I51">
        <v>73119</v>
      </c>
      <c r="J51">
        <v>68419</v>
      </c>
      <c r="K51">
        <v>68446</v>
      </c>
      <c r="L51">
        <v>66325</v>
      </c>
      <c r="M51">
        <v>68167</v>
      </c>
      <c r="N51">
        <v>67319</v>
      </c>
      <c r="O51">
        <v>66764</v>
      </c>
      <c r="P51">
        <v>66399</v>
      </c>
      <c r="Q51">
        <v>74156</v>
      </c>
      <c r="R51">
        <v>74696</v>
      </c>
    </row>
    <row r="52" spans="1:18" x14ac:dyDescent="0.25">
      <c r="A52" s="5" t="s">
        <v>301</v>
      </c>
      <c r="B52" s="5" t="s">
        <v>302</v>
      </c>
      <c r="C52" t="s">
        <v>67</v>
      </c>
      <c r="D52">
        <v>434184</v>
      </c>
      <c r="E52">
        <v>469335</v>
      </c>
      <c r="F52">
        <v>569331</v>
      </c>
      <c r="G52">
        <v>565571</v>
      </c>
      <c r="H52">
        <v>532193</v>
      </c>
      <c r="I52">
        <v>469687</v>
      </c>
      <c r="J52">
        <v>388568</v>
      </c>
      <c r="K52">
        <v>395574</v>
      </c>
      <c r="L52">
        <v>357489</v>
      </c>
      <c r="M52">
        <v>342405</v>
      </c>
      <c r="N52">
        <v>340613</v>
      </c>
      <c r="O52">
        <v>361456</v>
      </c>
      <c r="P52">
        <v>363212</v>
      </c>
      <c r="Q52">
        <v>358167</v>
      </c>
      <c r="R52">
        <v>318499</v>
      </c>
    </row>
    <row r="53" spans="1:18" x14ac:dyDescent="0.25">
      <c r="A53" s="5" t="s">
        <v>126</v>
      </c>
      <c r="B53" s="5" t="s">
        <v>127</v>
      </c>
      <c r="C53" t="s">
        <v>67</v>
      </c>
      <c r="D53">
        <v>87364</v>
      </c>
      <c r="E53">
        <v>87483</v>
      </c>
      <c r="F53">
        <v>87034</v>
      </c>
      <c r="G53">
        <v>78621</v>
      </c>
      <c r="H53">
        <v>69630</v>
      </c>
      <c r="I53">
        <v>64623</v>
      </c>
      <c r="J53">
        <v>63266</v>
      </c>
      <c r="K53">
        <v>65016</v>
      </c>
      <c r="L53">
        <v>66606</v>
      </c>
      <c r="M53">
        <v>66131</v>
      </c>
      <c r="N53">
        <v>59830</v>
      </c>
      <c r="O53">
        <v>64150</v>
      </c>
      <c r="P53">
        <v>62944</v>
      </c>
      <c r="Q53">
        <v>49838</v>
      </c>
      <c r="R53">
        <v>42069</v>
      </c>
    </row>
    <row r="54" spans="1:18" x14ac:dyDescent="0.25">
      <c r="A54" s="5" t="s">
        <v>128</v>
      </c>
      <c r="B54" s="5" t="s">
        <v>129</v>
      </c>
      <c r="C54" t="s">
        <v>67</v>
      </c>
      <c r="D54">
        <v>44850</v>
      </c>
      <c r="E54">
        <v>45936</v>
      </c>
      <c r="F54">
        <v>42754</v>
      </c>
      <c r="G54">
        <v>37309</v>
      </c>
      <c r="H54">
        <v>26110</v>
      </c>
      <c r="I54">
        <v>23473</v>
      </c>
      <c r="J54">
        <v>19827</v>
      </c>
      <c r="K54">
        <v>20361</v>
      </c>
      <c r="L54">
        <v>19288</v>
      </c>
      <c r="M54">
        <v>17984</v>
      </c>
      <c r="N54">
        <v>18395</v>
      </c>
      <c r="O54">
        <v>23842</v>
      </c>
      <c r="P54">
        <v>21729</v>
      </c>
      <c r="Q54">
        <v>12590</v>
      </c>
      <c r="R54">
        <v>4877</v>
      </c>
    </row>
    <row r="55" spans="1:18" x14ac:dyDescent="0.25">
      <c r="A55" s="5" t="s">
        <v>130</v>
      </c>
      <c r="B55" s="5" t="s">
        <v>131</v>
      </c>
      <c r="C55" t="s">
        <v>67</v>
      </c>
      <c r="D55">
        <v>27.6</v>
      </c>
      <c r="E55">
        <v>18.3</v>
      </c>
      <c r="F55">
        <v>20.3</v>
      </c>
      <c r="G55">
        <v>18</v>
      </c>
      <c r="H55">
        <v>21.2</v>
      </c>
      <c r="I55">
        <v>18.8</v>
      </c>
      <c r="J55">
        <v>21.1</v>
      </c>
      <c r="K55">
        <v>20.100000000000001</v>
      </c>
      <c r="L55">
        <v>15.3</v>
      </c>
      <c r="M55">
        <v>17.399999999999999</v>
      </c>
      <c r="N55">
        <v>13.2</v>
      </c>
      <c r="O55">
        <v>5.4</v>
      </c>
      <c r="P55">
        <v>13.6</v>
      </c>
      <c r="Q55">
        <v>21.6</v>
      </c>
      <c r="R55">
        <v>43.8</v>
      </c>
    </row>
    <row r="56" spans="1:18" x14ac:dyDescent="0.25">
      <c r="A56" s="5" t="s">
        <v>132</v>
      </c>
      <c r="B56" s="5" t="s">
        <v>133</v>
      </c>
      <c r="C56" t="s">
        <v>67</v>
      </c>
      <c r="D56">
        <v>2.93</v>
      </c>
      <c r="E56">
        <v>1.8</v>
      </c>
      <c r="F56">
        <v>1.54</v>
      </c>
      <c r="G56">
        <v>1.21</v>
      </c>
      <c r="H56">
        <v>1.06</v>
      </c>
      <c r="I56">
        <v>0.96</v>
      </c>
      <c r="J56">
        <v>0.99</v>
      </c>
      <c r="K56">
        <v>1.06</v>
      </c>
      <c r="L56">
        <v>0.88</v>
      </c>
      <c r="M56">
        <v>0.97</v>
      </c>
      <c r="N56">
        <v>0.76</v>
      </c>
      <c r="O56">
        <v>0.37</v>
      </c>
      <c r="P56">
        <v>0.85</v>
      </c>
      <c r="Q56">
        <v>0.81</v>
      </c>
      <c r="R56">
        <v>0.67</v>
      </c>
    </row>
    <row r="57" spans="1:18" x14ac:dyDescent="0.25">
      <c r="A57" s="5" t="s">
        <v>134</v>
      </c>
      <c r="B57" s="5" t="s">
        <v>135</v>
      </c>
      <c r="C57" t="s">
        <v>67</v>
      </c>
      <c r="D57">
        <v>5.8</v>
      </c>
      <c r="E57">
        <v>3.98</v>
      </c>
      <c r="F57">
        <v>3.98</v>
      </c>
      <c r="G57">
        <v>3.81</v>
      </c>
      <c r="H57">
        <v>3.6</v>
      </c>
      <c r="I57">
        <v>3.16</v>
      </c>
      <c r="J57">
        <v>3.04</v>
      </c>
      <c r="K57">
        <v>3.28</v>
      </c>
      <c r="L57">
        <v>2.84</v>
      </c>
      <c r="M57">
        <v>3.21</v>
      </c>
      <c r="N57">
        <v>2.72</v>
      </c>
      <c r="O57">
        <v>1.65</v>
      </c>
      <c r="P57">
        <v>3.91</v>
      </c>
      <c r="Q57">
        <v>3.47</v>
      </c>
      <c r="R57">
        <v>2.74</v>
      </c>
    </row>
    <row r="58" spans="1:18" x14ac:dyDescent="0.25">
      <c r="A58" s="5" t="s">
        <v>136</v>
      </c>
      <c r="B58" s="5" t="s">
        <v>137</v>
      </c>
      <c r="C58" t="s">
        <v>67</v>
      </c>
      <c r="D58">
        <v>16.29</v>
      </c>
      <c r="E58">
        <v>13.85</v>
      </c>
      <c r="F58">
        <v>16.100000000000001</v>
      </c>
      <c r="G58">
        <v>15.95</v>
      </c>
      <c r="H58">
        <v>15.82</v>
      </c>
      <c r="I58">
        <v>18.32</v>
      </c>
      <c r="J58">
        <v>19.27</v>
      </c>
      <c r="K58">
        <v>15.57</v>
      </c>
      <c r="L58">
        <v>8.93</v>
      </c>
      <c r="M58">
        <v>10.47</v>
      </c>
      <c r="N58">
        <v>7.86</v>
      </c>
      <c r="O58">
        <v>2.5099999999999998</v>
      </c>
      <c r="P58">
        <v>9.31</v>
      </c>
      <c r="Q58">
        <v>9.3000000000000007</v>
      </c>
      <c r="R58">
        <v>4.9800000000000004</v>
      </c>
    </row>
    <row r="59" spans="1:18" x14ac:dyDescent="0.25">
      <c r="A59" s="5" t="s">
        <v>138</v>
      </c>
      <c r="B59" s="5" t="s">
        <v>139</v>
      </c>
      <c r="C59" t="s">
        <v>67</v>
      </c>
      <c r="D59" t="s">
        <v>67</v>
      </c>
      <c r="E59">
        <v>1.8</v>
      </c>
      <c r="F59">
        <v>1.54</v>
      </c>
      <c r="G59">
        <v>1.73</v>
      </c>
      <c r="H59">
        <v>1.89</v>
      </c>
      <c r="I59">
        <v>2.0099999999999998</v>
      </c>
      <c r="J59">
        <v>1.89</v>
      </c>
      <c r="K59">
        <v>1.96</v>
      </c>
      <c r="L59">
        <v>2.4300000000000002</v>
      </c>
      <c r="M59">
        <v>2.17</v>
      </c>
      <c r="N59">
        <v>2.44</v>
      </c>
      <c r="O59">
        <v>4.75</v>
      </c>
      <c r="P59">
        <v>2.33</v>
      </c>
      <c r="Q59">
        <v>2.31</v>
      </c>
      <c r="R59">
        <v>2.78</v>
      </c>
    </row>
    <row r="60" spans="1:18" x14ac:dyDescent="0.25">
      <c r="A60" s="5" t="s">
        <v>140</v>
      </c>
      <c r="B60" s="5" t="s">
        <v>141</v>
      </c>
      <c r="C60" t="s">
        <v>67</v>
      </c>
      <c r="D60">
        <v>3.6</v>
      </c>
      <c r="E60">
        <v>5.5</v>
      </c>
      <c r="F60">
        <v>4.9000000000000004</v>
      </c>
      <c r="G60">
        <v>5.5</v>
      </c>
      <c r="H60">
        <v>4.7</v>
      </c>
      <c r="I60">
        <v>5.3</v>
      </c>
      <c r="J60">
        <v>4.7</v>
      </c>
      <c r="K60">
        <v>5</v>
      </c>
      <c r="L60">
        <v>6.6</v>
      </c>
      <c r="M60">
        <v>5.7</v>
      </c>
      <c r="N60">
        <v>7.6</v>
      </c>
      <c r="O60">
        <v>18.600000000000001</v>
      </c>
      <c r="P60">
        <v>7.4</v>
      </c>
      <c r="Q60">
        <v>4.5999999999999996</v>
      </c>
      <c r="R60">
        <v>2.2999999999999998</v>
      </c>
    </row>
    <row r="61" spans="1:18" x14ac:dyDescent="0.25">
      <c r="A61" s="5" t="s">
        <v>142</v>
      </c>
      <c r="B61" s="5" t="s">
        <v>143</v>
      </c>
      <c r="C61" t="s">
        <v>67</v>
      </c>
      <c r="D61">
        <v>19.75</v>
      </c>
      <c r="E61">
        <v>20.85</v>
      </c>
      <c r="F61">
        <v>19.010000000000002</v>
      </c>
      <c r="G61">
        <v>20.81</v>
      </c>
      <c r="H61">
        <v>16.73</v>
      </c>
      <c r="I61">
        <v>16.46</v>
      </c>
      <c r="J61">
        <v>14.13</v>
      </c>
      <c r="K61">
        <v>15.96</v>
      </c>
      <c r="L61">
        <v>17.46</v>
      </c>
      <c r="M61">
        <v>17.36</v>
      </c>
      <c r="N61">
        <v>19.3</v>
      </c>
      <c r="O61">
        <v>29.11</v>
      </c>
      <c r="P61">
        <v>27.42</v>
      </c>
      <c r="Q61">
        <v>15.85</v>
      </c>
      <c r="R61">
        <v>6.23</v>
      </c>
    </row>
    <row r="62" spans="1:18" x14ac:dyDescent="0.25">
      <c r="A62" s="5" t="s">
        <v>144</v>
      </c>
      <c r="B62" s="5" t="s">
        <v>145</v>
      </c>
      <c r="C62" t="s">
        <v>67</v>
      </c>
      <c r="D62">
        <v>10.33</v>
      </c>
      <c r="E62">
        <v>9.7899999999999991</v>
      </c>
      <c r="F62">
        <v>7.51</v>
      </c>
      <c r="G62">
        <v>6.6</v>
      </c>
      <c r="H62">
        <v>4.91</v>
      </c>
      <c r="I62">
        <v>5</v>
      </c>
      <c r="J62">
        <v>4.6100000000000003</v>
      </c>
      <c r="K62">
        <v>5.15</v>
      </c>
      <c r="L62">
        <v>5.4</v>
      </c>
      <c r="M62">
        <v>5.25</v>
      </c>
      <c r="N62">
        <v>5.4</v>
      </c>
      <c r="O62">
        <v>6.6</v>
      </c>
      <c r="P62">
        <v>5.98</v>
      </c>
      <c r="Q62">
        <v>3.69</v>
      </c>
      <c r="R62">
        <v>1.53</v>
      </c>
    </row>
    <row r="63" spans="1:18" x14ac:dyDescent="0.25">
      <c r="A63" s="5" t="s">
        <v>146</v>
      </c>
      <c r="B63" s="5" t="s">
        <v>147</v>
      </c>
      <c r="C63" t="s">
        <v>67</v>
      </c>
      <c r="D63">
        <v>6.38</v>
      </c>
      <c r="E63">
        <v>6.54</v>
      </c>
      <c r="F63">
        <v>6.37</v>
      </c>
      <c r="G63">
        <v>5.56</v>
      </c>
      <c r="H63">
        <v>4.26</v>
      </c>
      <c r="I63">
        <v>4.28</v>
      </c>
      <c r="J63">
        <v>4.26</v>
      </c>
      <c r="K63">
        <v>4.2300000000000004</v>
      </c>
      <c r="L63">
        <v>4.67</v>
      </c>
      <c r="M63">
        <v>4.7300000000000004</v>
      </c>
      <c r="N63">
        <v>4.9800000000000004</v>
      </c>
      <c r="O63">
        <v>7.17</v>
      </c>
      <c r="P63">
        <v>6.99</v>
      </c>
      <c r="Q63">
        <v>3.93</v>
      </c>
      <c r="R63">
        <v>4.17</v>
      </c>
    </row>
    <row r="64" spans="1:18" x14ac:dyDescent="0.25">
      <c r="A64" s="5" t="s">
        <v>148</v>
      </c>
      <c r="B64" s="5" t="s">
        <v>148</v>
      </c>
      <c r="C64" t="s">
        <v>67</v>
      </c>
      <c r="D64">
        <v>6.16</v>
      </c>
      <c r="E64">
        <v>6.52</v>
      </c>
      <c r="F64">
        <v>6.25</v>
      </c>
      <c r="G64">
        <v>5.34</v>
      </c>
      <c r="H64">
        <v>4.1900000000000004</v>
      </c>
      <c r="I64">
        <v>4.07</v>
      </c>
      <c r="J64">
        <v>3.87</v>
      </c>
      <c r="K64">
        <v>4.08</v>
      </c>
      <c r="L64">
        <v>4.2300000000000004</v>
      </c>
      <c r="M64">
        <v>4.1500000000000004</v>
      </c>
      <c r="N64">
        <v>4.4800000000000004</v>
      </c>
      <c r="O64">
        <v>5.62</v>
      </c>
      <c r="P64">
        <v>4.99</v>
      </c>
      <c r="Q64">
        <v>2.86</v>
      </c>
      <c r="R64">
        <v>1.29</v>
      </c>
    </row>
    <row r="65" spans="1:18" x14ac:dyDescent="0.25">
      <c r="A65" s="5" t="s">
        <v>149</v>
      </c>
      <c r="B65" s="5" t="s">
        <v>150</v>
      </c>
      <c r="C65" t="s">
        <v>67</v>
      </c>
      <c r="D65">
        <v>46.49</v>
      </c>
      <c r="E65">
        <v>45.76</v>
      </c>
      <c r="F65">
        <v>40.99</v>
      </c>
      <c r="G65">
        <v>43.43</v>
      </c>
      <c r="H65">
        <v>39.39</v>
      </c>
      <c r="I65">
        <v>38.89</v>
      </c>
      <c r="J65">
        <v>41.78</v>
      </c>
      <c r="K65">
        <v>42.49</v>
      </c>
      <c r="L65">
        <v>49.56</v>
      </c>
      <c r="M65">
        <v>46.49</v>
      </c>
      <c r="N65">
        <v>41.42</v>
      </c>
      <c r="O65">
        <v>43.01</v>
      </c>
      <c r="P65">
        <v>45.02</v>
      </c>
      <c r="Q65">
        <v>43.68</v>
      </c>
      <c r="R65">
        <v>39.81</v>
      </c>
    </row>
    <row r="66" spans="1:18" x14ac:dyDescent="0.25">
      <c r="A66" s="5" t="s">
        <v>151</v>
      </c>
      <c r="B66" s="5" t="s">
        <v>152</v>
      </c>
      <c r="C66" t="s">
        <v>67</v>
      </c>
      <c r="D66">
        <v>31.18</v>
      </c>
      <c r="E66">
        <v>31.3</v>
      </c>
      <c r="F66">
        <v>32.89</v>
      </c>
      <c r="G66">
        <v>25.67</v>
      </c>
      <c r="H66">
        <v>25.07</v>
      </c>
      <c r="I66">
        <v>24.72</v>
      </c>
      <c r="J66">
        <v>27.37</v>
      </c>
      <c r="K66">
        <v>25.56</v>
      </c>
      <c r="L66">
        <v>24.24</v>
      </c>
      <c r="M66">
        <v>23.91</v>
      </c>
      <c r="N66">
        <v>23.2</v>
      </c>
      <c r="O66">
        <v>19.32</v>
      </c>
      <c r="P66">
        <v>18.21</v>
      </c>
      <c r="Q66">
        <v>18.07</v>
      </c>
      <c r="R66">
        <v>20.69</v>
      </c>
    </row>
    <row r="67" spans="1:18" x14ac:dyDescent="0.25">
      <c r="A67" s="5" t="s">
        <v>153</v>
      </c>
      <c r="B67" s="5" t="s">
        <v>154</v>
      </c>
      <c r="C67" t="s">
        <v>67</v>
      </c>
      <c r="D67">
        <v>68.819999999999993</v>
      </c>
      <c r="E67">
        <v>68.7</v>
      </c>
      <c r="F67">
        <v>67.11</v>
      </c>
      <c r="G67">
        <v>74.33</v>
      </c>
      <c r="H67">
        <v>74.930000000000007</v>
      </c>
      <c r="I67">
        <v>75.28</v>
      </c>
      <c r="J67">
        <v>72.63</v>
      </c>
      <c r="K67">
        <v>74.44</v>
      </c>
      <c r="L67">
        <v>75.760000000000005</v>
      </c>
      <c r="M67">
        <v>76.09</v>
      </c>
      <c r="N67">
        <v>76.8</v>
      </c>
      <c r="O67">
        <v>80.680000000000007</v>
      </c>
      <c r="P67">
        <v>81.790000000000006</v>
      </c>
      <c r="Q67">
        <v>81.93</v>
      </c>
      <c r="R67">
        <v>79.31</v>
      </c>
    </row>
    <row r="68" spans="1:18" x14ac:dyDescent="0.25">
      <c r="A68" s="5" t="s">
        <v>155</v>
      </c>
      <c r="B68" s="5" t="s">
        <v>156</v>
      </c>
      <c r="C68" t="s">
        <v>67</v>
      </c>
      <c r="D68">
        <v>220.72</v>
      </c>
      <c r="E68">
        <v>219.5</v>
      </c>
      <c r="F68">
        <v>204.03</v>
      </c>
      <c r="G68">
        <v>289.51</v>
      </c>
      <c r="H68">
        <v>298.92</v>
      </c>
      <c r="I68">
        <v>304.47000000000003</v>
      </c>
      <c r="J68">
        <v>265.39</v>
      </c>
      <c r="K68">
        <v>291.25</v>
      </c>
      <c r="L68">
        <v>312.60000000000002</v>
      </c>
      <c r="M68">
        <v>318.17</v>
      </c>
      <c r="N68">
        <v>330.97</v>
      </c>
      <c r="O68">
        <v>417.67</v>
      </c>
      <c r="P68">
        <v>449.02</v>
      </c>
      <c r="Q68">
        <v>453.48</v>
      </c>
      <c r="R68">
        <v>383.3</v>
      </c>
    </row>
    <row r="69" spans="1:18" x14ac:dyDescent="0.25">
      <c r="A69" s="5" t="s">
        <v>303</v>
      </c>
      <c r="B69" s="5" t="s">
        <v>304</v>
      </c>
      <c r="C69" t="s">
        <v>67</v>
      </c>
      <c r="D69">
        <v>20.12</v>
      </c>
      <c r="E69">
        <v>18.64</v>
      </c>
      <c r="F69">
        <v>15.29</v>
      </c>
      <c r="G69">
        <v>13.9</v>
      </c>
      <c r="H69">
        <v>13.08</v>
      </c>
      <c r="I69">
        <v>13.76</v>
      </c>
      <c r="J69">
        <v>14.7</v>
      </c>
      <c r="K69">
        <v>16.43</v>
      </c>
      <c r="L69">
        <v>18.63</v>
      </c>
      <c r="M69">
        <v>19.32</v>
      </c>
      <c r="N69">
        <v>17.559999999999999</v>
      </c>
      <c r="O69">
        <v>17.75</v>
      </c>
      <c r="P69">
        <v>17.329999999999998</v>
      </c>
      <c r="Q69">
        <v>14.6</v>
      </c>
    </row>
    <row r="70" spans="1:18" x14ac:dyDescent="0.25">
      <c r="A70" s="5" t="s">
        <v>157</v>
      </c>
      <c r="B70" s="5" t="s">
        <v>158</v>
      </c>
      <c r="C70" t="s">
        <v>67</v>
      </c>
      <c r="D70">
        <v>46.49</v>
      </c>
      <c r="E70">
        <v>45.76</v>
      </c>
      <c r="F70">
        <v>40.99</v>
      </c>
      <c r="G70">
        <v>43.42</v>
      </c>
      <c r="H70">
        <v>39.4</v>
      </c>
      <c r="I70">
        <v>38.89</v>
      </c>
      <c r="J70">
        <v>41.78</v>
      </c>
      <c r="K70">
        <v>42.49</v>
      </c>
      <c r="L70">
        <v>49.56</v>
      </c>
      <c r="M70">
        <v>46.5</v>
      </c>
      <c r="N70">
        <v>41.41</v>
      </c>
      <c r="O70">
        <v>43.02</v>
      </c>
      <c r="P70">
        <v>45.01</v>
      </c>
      <c r="Q70">
        <v>43.7</v>
      </c>
    </row>
    <row r="71" spans="1:18" x14ac:dyDescent="0.25">
      <c r="A71" s="5" t="s">
        <v>159</v>
      </c>
      <c r="B71" s="5" t="s">
        <v>160</v>
      </c>
      <c r="C71" t="s">
        <v>67</v>
      </c>
      <c r="D71">
        <v>10.33</v>
      </c>
      <c r="E71">
        <v>9.7899999999999991</v>
      </c>
      <c r="F71">
        <v>7.51</v>
      </c>
      <c r="G71">
        <v>6.6</v>
      </c>
      <c r="H71">
        <v>4.91</v>
      </c>
      <c r="I71">
        <v>5</v>
      </c>
      <c r="J71">
        <v>4.6100000000000003</v>
      </c>
      <c r="K71">
        <v>5.15</v>
      </c>
      <c r="L71">
        <v>5.4</v>
      </c>
      <c r="M71">
        <v>5.25</v>
      </c>
      <c r="N71">
        <v>5.4</v>
      </c>
      <c r="O71">
        <v>6.6</v>
      </c>
      <c r="P71">
        <v>5.98</v>
      </c>
      <c r="Q71">
        <v>3.69</v>
      </c>
    </row>
    <row r="72" spans="1:18" x14ac:dyDescent="0.25">
      <c r="A72" s="5" t="s">
        <v>161</v>
      </c>
      <c r="B72" s="5" t="s">
        <v>162</v>
      </c>
      <c r="C72" t="s">
        <v>67</v>
      </c>
      <c r="D72">
        <v>15.25</v>
      </c>
      <c r="E72">
        <v>13.58</v>
      </c>
      <c r="F72">
        <v>11.03</v>
      </c>
      <c r="G72">
        <v>9.57</v>
      </c>
      <c r="H72">
        <v>8.69</v>
      </c>
      <c r="I72">
        <v>8.52</v>
      </c>
      <c r="J72">
        <v>8.5500000000000007</v>
      </c>
      <c r="K72">
        <v>8.8800000000000008</v>
      </c>
      <c r="L72">
        <v>9.65</v>
      </c>
      <c r="M72">
        <v>9.9</v>
      </c>
      <c r="N72">
        <v>9.4600000000000009</v>
      </c>
      <c r="O72">
        <v>9.1199999999999992</v>
      </c>
      <c r="P72">
        <v>9.44</v>
      </c>
      <c r="Q72">
        <v>7.61</v>
      </c>
    </row>
    <row r="73" spans="1:18" x14ac:dyDescent="0.25">
      <c r="A73" s="5" t="s">
        <v>163</v>
      </c>
      <c r="B73" s="5" t="s">
        <v>164</v>
      </c>
      <c r="C73" t="s">
        <v>67</v>
      </c>
      <c r="D73">
        <v>59.6</v>
      </c>
      <c r="E73">
        <v>66.66</v>
      </c>
      <c r="F73">
        <v>83.24</v>
      </c>
      <c r="G73">
        <v>80.98</v>
      </c>
      <c r="H73">
        <v>85.49</v>
      </c>
      <c r="I73">
        <v>81.44</v>
      </c>
      <c r="J73">
        <v>83.92</v>
      </c>
      <c r="K73">
        <v>79.28</v>
      </c>
      <c r="L73">
        <v>78.42</v>
      </c>
      <c r="M73">
        <v>79.010000000000005</v>
      </c>
      <c r="N73">
        <v>82.92</v>
      </c>
      <c r="O73">
        <v>85.23</v>
      </c>
      <c r="P73">
        <v>83.47</v>
      </c>
      <c r="Q73">
        <v>77.63</v>
      </c>
    </row>
    <row r="74" spans="1:18" x14ac:dyDescent="0.25">
      <c r="A74" s="5" t="s">
        <v>165</v>
      </c>
      <c r="B74" s="5" t="s">
        <v>166</v>
      </c>
      <c r="C74" t="s">
        <v>67</v>
      </c>
      <c r="D74">
        <v>53.51</v>
      </c>
      <c r="E74">
        <v>54.24</v>
      </c>
      <c r="F74">
        <v>59.01</v>
      </c>
      <c r="G74">
        <v>56.56</v>
      </c>
      <c r="H74">
        <v>60.6</v>
      </c>
      <c r="I74">
        <v>61.11</v>
      </c>
      <c r="J74">
        <v>58.22</v>
      </c>
      <c r="K74">
        <v>57.51</v>
      </c>
      <c r="L74">
        <v>50.44</v>
      </c>
      <c r="M74">
        <v>53.5</v>
      </c>
      <c r="N74">
        <v>58.59</v>
      </c>
      <c r="O74">
        <v>57.01</v>
      </c>
      <c r="P74">
        <v>54.96</v>
      </c>
      <c r="Q74">
        <v>56.33</v>
      </c>
    </row>
    <row r="75" spans="1:18" x14ac:dyDescent="0.25">
      <c r="A75" s="5" t="s">
        <v>167</v>
      </c>
      <c r="B75" s="5" t="s">
        <v>168</v>
      </c>
      <c r="C75" t="s">
        <v>67</v>
      </c>
      <c r="D75">
        <v>6.16</v>
      </c>
      <c r="E75">
        <v>6.52</v>
      </c>
      <c r="F75">
        <v>6.25</v>
      </c>
      <c r="G75">
        <v>5.34</v>
      </c>
      <c r="H75">
        <v>4.1900000000000004</v>
      </c>
      <c r="I75">
        <v>4.07</v>
      </c>
      <c r="J75">
        <v>3.87</v>
      </c>
      <c r="K75">
        <v>4.08</v>
      </c>
      <c r="L75">
        <v>4.2300000000000004</v>
      </c>
      <c r="M75">
        <v>4.1500000000000004</v>
      </c>
      <c r="N75">
        <v>4.4800000000000004</v>
      </c>
      <c r="O75">
        <v>5.62</v>
      </c>
      <c r="P75">
        <v>4.99</v>
      </c>
      <c r="Q75">
        <v>2.86</v>
      </c>
    </row>
    <row r="76" spans="1:18" x14ac:dyDescent="0.25">
      <c r="A76" s="5" t="s">
        <v>169</v>
      </c>
      <c r="B76" s="5" t="s">
        <v>170</v>
      </c>
      <c r="C76" t="s">
        <v>67</v>
      </c>
      <c r="D76">
        <v>15.5</v>
      </c>
      <c r="E76">
        <v>15.32</v>
      </c>
      <c r="F76">
        <v>14.18</v>
      </c>
      <c r="G76">
        <v>13.07</v>
      </c>
      <c r="H76">
        <v>12.71</v>
      </c>
      <c r="I76">
        <v>11.23</v>
      </c>
      <c r="J76">
        <v>11.55</v>
      </c>
      <c r="K76">
        <v>11.44</v>
      </c>
      <c r="L76">
        <v>15.13</v>
      </c>
      <c r="M76">
        <v>13.99</v>
      </c>
      <c r="N76">
        <v>14.75</v>
      </c>
      <c r="O76">
        <v>13.79</v>
      </c>
      <c r="P76">
        <v>13.99</v>
      </c>
      <c r="Q76">
        <v>8.9499999999999993</v>
      </c>
    </row>
    <row r="77" spans="1:18" x14ac:dyDescent="0.25">
      <c r="A77" s="5" t="s">
        <v>171</v>
      </c>
      <c r="B77" s="5" t="s">
        <v>172</v>
      </c>
      <c r="C77" t="s">
        <v>67</v>
      </c>
      <c r="D77">
        <v>56.22</v>
      </c>
      <c r="E77">
        <v>55.71</v>
      </c>
      <c r="F77">
        <v>54.73</v>
      </c>
      <c r="G77">
        <v>45.37</v>
      </c>
      <c r="H77">
        <v>41.38</v>
      </c>
      <c r="I77">
        <v>40.479999999999997</v>
      </c>
      <c r="J77">
        <v>47</v>
      </c>
      <c r="K77">
        <v>44.43</v>
      </c>
      <c r="L77">
        <v>48.04</v>
      </c>
      <c r="M77">
        <v>44.7</v>
      </c>
      <c r="N77">
        <v>39.6</v>
      </c>
      <c r="O77">
        <v>33.89</v>
      </c>
      <c r="P77">
        <v>33.14</v>
      </c>
      <c r="Q77">
        <v>32.08</v>
      </c>
    </row>
    <row r="78" spans="1:18" x14ac:dyDescent="0.25">
      <c r="A78" s="5" t="s">
        <v>173</v>
      </c>
      <c r="B78" s="5" t="s">
        <v>174</v>
      </c>
      <c r="C78" t="s">
        <v>67</v>
      </c>
      <c r="D78">
        <v>112.32</v>
      </c>
      <c r="E78">
        <v>111.8</v>
      </c>
      <c r="F78">
        <v>116.21</v>
      </c>
      <c r="G78">
        <v>106.64</v>
      </c>
      <c r="H78">
        <v>94.94</v>
      </c>
      <c r="I78">
        <v>101.85</v>
      </c>
      <c r="J78">
        <v>110.24</v>
      </c>
      <c r="K78">
        <v>110.56</v>
      </c>
      <c r="L78">
        <v>99.2</v>
      </c>
      <c r="M78">
        <v>105.5</v>
      </c>
      <c r="N78">
        <v>88.41</v>
      </c>
      <c r="O78">
        <v>98.57</v>
      </c>
      <c r="P78">
        <v>103.12</v>
      </c>
      <c r="Q78">
        <v>128.54</v>
      </c>
    </row>
    <row r="79" spans="1:18" x14ac:dyDescent="0.25">
      <c r="A79" s="5" t="s">
        <v>175</v>
      </c>
      <c r="B79" s="5" t="s">
        <v>176</v>
      </c>
      <c r="C79" t="s">
        <v>67</v>
      </c>
      <c r="D79">
        <v>864.83609999999999</v>
      </c>
      <c r="E79">
        <v>720.19999999999993</v>
      </c>
      <c r="F79">
        <v>837.2</v>
      </c>
      <c r="G79">
        <v>829.4</v>
      </c>
      <c r="H79">
        <v>822.64</v>
      </c>
      <c r="I79">
        <v>952.64</v>
      </c>
      <c r="J79">
        <v>1002.04</v>
      </c>
      <c r="K79">
        <v>809.64</v>
      </c>
      <c r="L79">
        <v>464.36</v>
      </c>
      <c r="M79">
        <v>544.44000000000005</v>
      </c>
      <c r="N79">
        <v>408.72</v>
      </c>
      <c r="O79">
        <v>130.52000000000001</v>
      </c>
      <c r="P79">
        <v>512.05000000000007</v>
      </c>
      <c r="Q79">
        <v>511.50000000000011</v>
      </c>
    </row>
    <row r="80" spans="1:18" x14ac:dyDescent="0.25">
      <c r="A80" s="5" t="s">
        <v>177</v>
      </c>
      <c r="B80" s="5" t="s">
        <v>178</v>
      </c>
      <c r="C80">
        <v>-9.9999999999980105E-3</v>
      </c>
      <c r="D80">
        <v>-1.090000000000003</v>
      </c>
      <c r="E80">
        <v>0</v>
      </c>
      <c r="F80">
        <v>0</v>
      </c>
      <c r="G80">
        <v>0</v>
      </c>
      <c r="H80">
        <v>0</v>
      </c>
      <c r="I80">
        <v>0</v>
      </c>
      <c r="J80">
        <v>0</v>
      </c>
      <c r="K80">
        <v>0</v>
      </c>
      <c r="L80">
        <v>0</v>
      </c>
      <c r="M80">
        <v>0</v>
      </c>
      <c r="N80">
        <v>0</v>
      </c>
      <c r="O80">
        <v>3</v>
      </c>
      <c r="P80">
        <v>0</v>
      </c>
      <c r="Q80">
        <v>0</v>
      </c>
    </row>
    <row r="81" spans="1:17" x14ac:dyDescent="0.25">
      <c r="A81" s="5" t="s">
        <v>179</v>
      </c>
      <c r="B81" s="5" t="s">
        <v>180</v>
      </c>
      <c r="C81" t="s">
        <v>67</v>
      </c>
      <c r="D81">
        <v>1.34</v>
      </c>
      <c r="E81">
        <v>-9.31</v>
      </c>
      <c r="F81">
        <v>6.4</v>
      </c>
      <c r="G81">
        <v>6.72</v>
      </c>
      <c r="H81">
        <v>13.31</v>
      </c>
      <c r="I81">
        <v>4.5999999999999996</v>
      </c>
      <c r="J81">
        <v>10.74</v>
      </c>
      <c r="K81">
        <v>15.25</v>
      </c>
      <c r="L81">
        <v>8.31</v>
      </c>
      <c r="M81">
        <v>3.68</v>
      </c>
      <c r="N81">
        <v>-4.1500000000000004</v>
      </c>
      <c r="O81">
        <v>5.75</v>
      </c>
      <c r="P81">
        <v>6.62</v>
      </c>
      <c r="Q81">
        <v>12.42</v>
      </c>
    </row>
    <row r="82" spans="1:17" x14ac:dyDescent="0.25">
      <c r="A82" s="5" t="s">
        <v>181</v>
      </c>
      <c r="B82" s="5" t="s">
        <v>182</v>
      </c>
      <c r="C82" t="s">
        <v>67</v>
      </c>
      <c r="D82">
        <v>-0.52</v>
      </c>
      <c r="E82">
        <v>1.27</v>
      </c>
      <c r="F82">
        <v>8.81</v>
      </c>
      <c r="G82">
        <v>8.2100000000000009</v>
      </c>
      <c r="H82">
        <v>9.5500000000000007</v>
      </c>
      <c r="I82">
        <v>10.199999999999999</v>
      </c>
      <c r="J82">
        <v>11.43</v>
      </c>
      <c r="K82">
        <v>9.08</v>
      </c>
      <c r="L82">
        <v>2.61</v>
      </c>
      <c r="M82">
        <v>1.76</v>
      </c>
      <c r="N82">
        <v>2.74</v>
      </c>
      <c r="O82">
        <v>8.26</v>
      </c>
      <c r="P82" t="s">
        <v>67</v>
      </c>
      <c r="Q82" t="s">
        <v>67</v>
      </c>
    </row>
    <row r="83" spans="1:17" x14ac:dyDescent="0.25">
      <c r="A83" s="5" t="s">
        <v>183</v>
      </c>
      <c r="B83" s="5" t="s">
        <v>184</v>
      </c>
      <c r="C83" t="s">
        <v>67</v>
      </c>
      <c r="D83">
        <v>3.69</v>
      </c>
      <c r="E83">
        <v>4.34</v>
      </c>
      <c r="F83">
        <v>8.35</v>
      </c>
      <c r="G83">
        <v>10.119999999999999</v>
      </c>
      <c r="H83">
        <v>10.44</v>
      </c>
      <c r="I83">
        <v>8.52</v>
      </c>
      <c r="J83">
        <v>6.77</v>
      </c>
      <c r="K83">
        <v>5.77</v>
      </c>
      <c r="L83">
        <v>4.04</v>
      </c>
      <c r="M83">
        <v>4.8600000000000003</v>
      </c>
      <c r="N83" t="s">
        <v>67</v>
      </c>
      <c r="O83" t="s">
        <v>67</v>
      </c>
      <c r="P83" t="s">
        <v>67</v>
      </c>
      <c r="Q83" t="s">
        <v>67</v>
      </c>
    </row>
    <row r="84" spans="1:17" x14ac:dyDescent="0.25">
      <c r="A84" s="5" t="s">
        <v>185</v>
      </c>
      <c r="B84" s="5" t="s">
        <v>186</v>
      </c>
      <c r="C84" t="s">
        <v>67</v>
      </c>
      <c r="D84">
        <v>6.1</v>
      </c>
      <c r="E84">
        <v>5.56</v>
      </c>
      <c r="F84">
        <v>7.06</v>
      </c>
      <c r="G84">
        <v>7.08</v>
      </c>
      <c r="H84">
        <v>7.65</v>
      </c>
      <c r="I84" t="s">
        <v>67</v>
      </c>
      <c r="J84" t="s">
        <v>67</v>
      </c>
      <c r="K84" t="s">
        <v>67</v>
      </c>
      <c r="L84" t="s">
        <v>67</v>
      </c>
      <c r="M84" t="s">
        <v>67</v>
      </c>
      <c r="N84" t="s">
        <v>67</v>
      </c>
      <c r="O84" t="s">
        <v>67</v>
      </c>
      <c r="P84" t="s">
        <v>67</v>
      </c>
      <c r="Q84" t="s">
        <v>67</v>
      </c>
    </row>
    <row r="85" spans="1:17" x14ac:dyDescent="0.25">
      <c r="A85" s="5" t="s">
        <v>187</v>
      </c>
      <c r="B85" s="5" t="s">
        <v>188</v>
      </c>
      <c r="C85" t="s">
        <v>67</v>
      </c>
      <c r="D85">
        <v>6.96</v>
      </c>
      <c r="E85">
        <v>18.190000000000001</v>
      </c>
      <c r="F85">
        <v>21.14</v>
      </c>
      <c r="G85">
        <v>43.47</v>
      </c>
      <c r="H85">
        <v>11.25</v>
      </c>
      <c r="I85">
        <v>13.46</v>
      </c>
      <c r="J85">
        <v>-0.86</v>
      </c>
      <c r="K85">
        <v>9.92</v>
      </c>
      <c r="L85">
        <v>11.25</v>
      </c>
      <c r="M85">
        <v>0.85</v>
      </c>
      <c r="N85">
        <v>-21.54</v>
      </c>
      <c r="O85">
        <v>16.61</v>
      </c>
      <c r="P85">
        <v>72.95</v>
      </c>
      <c r="Q85">
        <v>170.82</v>
      </c>
    </row>
    <row r="86" spans="1:17" x14ac:dyDescent="0.25">
      <c r="A86" s="5" t="s">
        <v>189</v>
      </c>
      <c r="B86" s="5" t="s">
        <v>190</v>
      </c>
      <c r="C86" t="s">
        <v>67</v>
      </c>
      <c r="D86">
        <v>15.43</v>
      </c>
      <c r="E86">
        <v>27.6</v>
      </c>
      <c r="F86">
        <v>25.29</v>
      </c>
      <c r="G86">
        <v>22.73</v>
      </c>
      <c r="H86">
        <v>7.95</v>
      </c>
      <c r="I86">
        <v>7.51</v>
      </c>
      <c r="J86">
        <v>6.77</v>
      </c>
      <c r="K86">
        <v>7.34</v>
      </c>
      <c r="L86">
        <v>-3.15</v>
      </c>
      <c r="M86">
        <v>-1.36</v>
      </c>
      <c r="N86">
        <v>22.67</v>
      </c>
      <c r="O86">
        <v>86.79</v>
      </c>
      <c r="P86" t="s">
        <v>67</v>
      </c>
      <c r="Q86" t="s">
        <v>67</v>
      </c>
    </row>
    <row r="87" spans="1:17" x14ac:dyDescent="0.25">
      <c r="A87" s="5" t="s">
        <v>191</v>
      </c>
      <c r="B87" s="5" t="s">
        <v>192</v>
      </c>
      <c r="C87" t="s">
        <v>67</v>
      </c>
      <c r="D87">
        <v>20.2</v>
      </c>
      <c r="E87">
        <v>21.5</v>
      </c>
      <c r="F87">
        <v>17.690000000000001</v>
      </c>
      <c r="G87">
        <v>15.45</v>
      </c>
      <c r="H87">
        <v>9</v>
      </c>
      <c r="I87">
        <v>6.92</v>
      </c>
      <c r="J87">
        <v>-0.08</v>
      </c>
      <c r="K87">
        <v>3.42</v>
      </c>
      <c r="L87">
        <v>16.02</v>
      </c>
      <c r="M87">
        <v>47.94</v>
      </c>
      <c r="N87" t="s">
        <v>67</v>
      </c>
      <c r="O87" t="s">
        <v>67</v>
      </c>
      <c r="P87" t="s">
        <v>67</v>
      </c>
      <c r="Q87" t="s">
        <v>67</v>
      </c>
    </row>
    <row r="88" spans="1:17" x14ac:dyDescent="0.25">
      <c r="A88" s="5" t="s">
        <v>193</v>
      </c>
      <c r="B88" s="5" t="s">
        <v>194</v>
      </c>
      <c r="C88" t="s">
        <v>67</v>
      </c>
      <c r="D88">
        <v>13.56</v>
      </c>
      <c r="E88">
        <v>10.71</v>
      </c>
      <c r="F88">
        <v>10.55</v>
      </c>
      <c r="G88">
        <v>15.74</v>
      </c>
      <c r="H88">
        <v>28.47</v>
      </c>
      <c r="I88" t="s">
        <v>67</v>
      </c>
      <c r="J88" t="s">
        <v>67</v>
      </c>
      <c r="K88" t="s">
        <v>67</v>
      </c>
      <c r="L88" t="s">
        <v>67</v>
      </c>
      <c r="M88" t="s">
        <v>67</v>
      </c>
      <c r="N88" t="s">
        <v>67</v>
      </c>
      <c r="O88" t="s">
        <v>67</v>
      </c>
      <c r="P88" t="s">
        <v>67</v>
      </c>
      <c r="Q88" t="s">
        <v>67</v>
      </c>
    </row>
    <row r="89" spans="1:17" x14ac:dyDescent="0.25">
      <c r="A89" s="5" t="s">
        <v>195</v>
      </c>
      <c r="B89" s="5" t="s">
        <v>196</v>
      </c>
      <c r="C89" t="s">
        <v>67</v>
      </c>
      <c r="D89">
        <v>1.37</v>
      </c>
      <c r="E89">
        <v>0.85</v>
      </c>
      <c r="F89">
        <v>1.1499999999999999</v>
      </c>
      <c r="G89">
        <v>1.17</v>
      </c>
      <c r="H89">
        <v>2.36</v>
      </c>
      <c r="I89">
        <v>2.72</v>
      </c>
      <c r="J89">
        <v>-263.75</v>
      </c>
      <c r="K89">
        <v>5.88</v>
      </c>
      <c r="L89">
        <v>0.96</v>
      </c>
      <c r="M89">
        <v>0.36</v>
      </c>
      <c r="N89" t="s">
        <v>67</v>
      </c>
      <c r="O89" t="s">
        <v>67</v>
      </c>
      <c r="P89" t="s">
        <v>67</v>
      </c>
      <c r="Q89" t="s">
        <v>67</v>
      </c>
    </row>
    <row r="90" spans="1:17" x14ac:dyDescent="0.25">
      <c r="A90" s="5" t="s">
        <v>197</v>
      </c>
      <c r="B90" s="5" t="s">
        <v>198</v>
      </c>
      <c r="C90" t="s">
        <v>67</v>
      </c>
      <c r="D90">
        <v>13.77</v>
      </c>
      <c r="E90">
        <v>11.69</v>
      </c>
      <c r="F90">
        <v>22.64</v>
      </c>
      <c r="G90">
        <v>17.43</v>
      </c>
      <c r="H90">
        <v>15.62</v>
      </c>
      <c r="I90">
        <v>4.28</v>
      </c>
      <c r="J90">
        <v>6.56</v>
      </c>
      <c r="K90">
        <v>6.04</v>
      </c>
      <c r="L90">
        <v>5.6</v>
      </c>
      <c r="M90">
        <v>8.5500000000000007</v>
      </c>
      <c r="N90">
        <v>-0.56000000000000005</v>
      </c>
      <c r="O90">
        <v>2.06</v>
      </c>
      <c r="P90">
        <v>32.369999999999997</v>
      </c>
      <c r="Q90">
        <v>41.38</v>
      </c>
    </row>
    <row r="91" spans="1:17" x14ac:dyDescent="0.25">
      <c r="A91" s="5" t="s">
        <v>199</v>
      </c>
      <c r="B91" s="5" t="s">
        <v>200</v>
      </c>
      <c r="C91" t="s">
        <v>67</v>
      </c>
      <c r="D91">
        <v>16.03</v>
      </c>
      <c r="E91">
        <v>17.25</v>
      </c>
      <c r="F91">
        <v>18.559999999999999</v>
      </c>
      <c r="G91">
        <v>12.44</v>
      </c>
      <c r="H91">
        <v>8.82</v>
      </c>
      <c r="I91">
        <v>5.63</v>
      </c>
      <c r="J91">
        <v>6.07</v>
      </c>
      <c r="K91">
        <v>6.73</v>
      </c>
      <c r="L91">
        <v>4.53</v>
      </c>
      <c r="M91">
        <v>3.35</v>
      </c>
      <c r="N91">
        <v>11.29</v>
      </c>
      <c r="O91">
        <v>25.27</v>
      </c>
      <c r="P91" t="s">
        <v>67</v>
      </c>
      <c r="Q91" t="s">
        <v>67</v>
      </c>
    </row>
    <row r="92" spans="1:17" x14ac:dyDescent="0.25">
      <c r="A92" s="5" t="s">
        <v>201</v>
      </c>
      <c r="B92" s="5" t="s">
        <v>202</v>
      </c>
      <c r="C92" t="s">
        <v>67</v>
      </c>
      <c r="D92">
        <v>16.23</v>
      </c>
      <c r="E92">
        <v>14.33</v>
      </c>
      <c r="F92">
        <v>13.31</v>
      </c>
      <c r="G92">
        <v>9.99</v>
      </c>
      <c r="H92">
        <v>7.62</v>
      </c>
      <c r="I92">
        <v>6.21</v>
      </c>
      <c r="J92">
        <v>5.24</v>
      </c>
      <c r="K92">
        <v>4.34</v>
      </c>
      <c r="L92">
        <v>9.6</v>
      </c>
      <c r="M92">
        <v>16.760000000000002</v>
      </c>
      <c r="N92" t="s">
        <v>67</v>
      </c>
      <c r="O92" t="s">
        <v>67</v>
      </c>
      <c r="P92" t="s">
        <v>67</v>
      </c>
      <c r="Q92" t="s">
        <v>67</v>
      </c>
    </row>
    <row r="93" spans="1:17" x14ac:dyDescent="0.25">
      <c r="A93" s="5" t="s">
        <v>203</v>
      </c>
      <c r="B93" s="5" t="s">
        <v>204</v>
      </c>
      <c r="C93" t="s">
        <v>67</v>
      </c>
      <c r="D93">
        <v>11.22</v>
      </c>
      <c r="E93">
        <v>9.7899999999999991</v>
      </c>
      <c r="F93">
        <v>8.82</v>
      </c>
      <c r="G93">
        <v>9.7899999999999991</v>
      </c>
      <c r="H93">
        <v>12.19</v>
      </c>
      <c r="I93" t="s">
        <v>67</v>
      </c>
      <c r="J93" t="s">
        <v>67</v>
      </c>
      <c r="K93" t="s">
        <v>67</v>
      </c>
      <c r="L93" t="s">
        <v>67</v>
      </c>
      <c r="M93" t="s">
        <v>67</v>
      </c>
      <c r="N93" t="s">
        <v>67</v>
      </c>
      <c r="O93" t="s">
        <v>67</v>
      </c>
      <c r="P93" t="s">
        <v>67</v>
      </c>
      <c r="Q93" t="s">
        <v>67</v>
      </c>
    </row>
    <row r="94" spans="1:17" x14ac:dyDescent="0.25">
      <c r="A94" s="5" t="s">
        <v>205</v>
      </c>
      <c r="B94" s="5" t="s">
        <v>206</v>
      </c>
      <c r="C94" t="s">
        <v>67</v>
      </c>
      <c r="D94">
        <v>17.62</v>
      </c>
      <c r="E94">
        <v>-13.98</v>
      </c>
      <c r="F94">
        <v>0.94</v>
      </c>
      <c r="G94">
        <v>0.82</v>
      </c>
      <c r="H94">
        <v>-13.65</v>
      </c>
      <c r="I94">
        <v>-4.93</v>
      </c>
      <c r="J94">
        <v>23.76</v>
      </c>
      <c r="K94">
        <v>74.36</v>
      </c>
      <c r="L94">
        <v>-14.71</v>
      </c>
      <c r="M94">
        <v>33.21</v>
      </c>
      <c r="N94">
        <v>213.15</v>
      </c>
      <c r="O94">
        <v>-73.040000000000006</v>
      </c>
      <c r="P94">
        <v>0.11</v>
      </c>
      <c r="Q94">
        <v>86.75</v>
      </c>
    </row>
    <row r="95" spans="1:17" x14ac:dyDescent="0.25">
      <c r="A95" s="5" t="s">
        <v>207</v>
      </c>
      <c r="B95" s="5" t="s">
        <v>208</v>
      </c>
      <c r="C95" t="s">
        <v>67</v>
      </c>
      <c r="D95">
        <v>1.53</v>
      </c>
      <c r="E95">
        <v>-4.07</v>
      </c>
      <c r="F95">
        <v>-3.96</v>
      </c>
      <c r="G95">
        <v>-5.92</v>
      </c>
      <c r="H95">
        <v>1.73</v>
      </c>
      <c r="I95">
        <v>31.06</v>
      </c>
      <c r="J95">
        <v>27.8</v>
      </c>
      <c r="K95">
        <v>30.95</v>
      </c>
      <c r="L95">
        <v>77.22</v>
      </c>
      <c r="M95">
        <v>57.77</v>
      </c>
      <c r="N95">
        <v>46.74</v>
      </c>
      <c r="O95">
        <v>4.6100000000000003</v>
      </c>
      <c r="P95" t="s">
        <v>67</v>
      </c>
      <c r="Q95" t="s">
        <v>67</v>
      </c>
    </row>
    <row r="96" spans="1:17" x14ac:dyDescent="0.25">
      <c r="A96" s="5" t="s">
        <v>209</v>
      </c>
      <c r="B96" s="5" t="s">
        <v>210</v>
      </c>
      <c r="C96" t="s">
        <v>67</v>
      </c>
      <c r="D96">
        <v>-1.65</v>
      </c>
      <c r="E96">
        <v>-6.16</v>
      </c>
      <c r="F96">
        <v>1.39</v>
      </c>
      <c r="G96">
        <v>16.07</v>
      </c>
      <c r="H96">
        <v>12.97</v>
      </c>
      <c r="I96">
        <v>22.34</v>
      </c>
      <c r="J96">
        <v>65.95</v>
      </c>
      <c r="K96">
        <v>46.59</v>
      </c>
      <c r="L96">
        <v>31.74</v>
      </c>
      <c r="M96">
        <v>52.04</v>
      </c>
      <c r="N96" t="s">
        <v>67</v>
      </c>
      <c r="O96" t="s">
        <v>67</v>
      </c>
      <c r="P96" t="s">
        <v>67</v>
      </c>
      <c r="Q96" t="s">
        <v>67</v>
      </c>
    </row>
    <row r="97" spans="1:18" x14ac:dyDescent="0.25">
      <c r="A97" s="5" t="s">
        <v>211</v>
      </c>
      <c r="B97" s="5" t="s">
        <v>212</v>
      </c>
      <c r="C97" t="s">
        <v>67</v>
      </c>
      <c r="D97">
        <v>10.34</v>
      </c>
      <c r="E97">
        <v>29.9</v>
      </c>
      <c r="F97">
        <v>23.99</v>
      </c>
      <c r="G97">
        <v>23.91</v>
      </c>
      <c r="H97">
        <v>32.5</v>
      </c>
      <c r="I97" t="s">
        <v>67</v>
      </c>
      <c r="J97" t="s">
        <v>67</v>
      </c>
      <c r="K97" t="s">
        <v>67</v>
      </c>
      <c r="L97" t="s">
        <v>67</v>
      </c>
      <c r="M97" t="s">
        <v>67</v>
      </c>
      <c r="N97" t="s">
        <v>67</v>
      </c>
      <c r="O97" t="s">
        <v>67</v>
      </c>
      <c r="P97" t="s">
        <v>67</v>
      </c>
      <c r="Q97" t="s">
        <v>67</v>
      </c>
    </row>
    <row r="98" spans="1:18" x14ac:dyDescent="0.25">
      <c r="A98" s="5" t="s">
        <v>213</v>
      </c>
      <c r="B98" s="5" t="s">
        <v>214</v>
      </c>
      <c r="C98" t="s">
        <v>67</v>
      </c>
      <c r="D98">
        <v>396.4</v>
      </c>
      <c r="E98">
        <v>330.6</v>
      </c>
      <c r="F98">
        <v>346.2</v>
      </c>
      <c r="G98">
        <v>158</v>
      </c>
      <c r="H98">
        <v>-108.6</v>
      </c>
      <c r="I98">
        <v>33.700000000000003</v>
      </c>
      <c r="J98">
        <v>172.6</v>
      </c>
      <c r="K98">
        <v>172.8</v>
      </c>
      <c r="L98">
        <v>-15.4</v>
      </c>
      <c r="M98">
        <v>82.5</v>
      </c>
      <c r="N98">
        <v>-170.5</v>
      </c>
      <c r="O98">
        <v>-20.399999999999999</v>
      </c>
      <c r="P98">
        <v>41.9</v>
      </c>
      <c r="Q98">
        <v>301.7</v>
      </c>
      <c r="R98">
        <v>9.9</v>
      </c>
    </row>
  </sheetData>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X8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19" customWidth="1"/>
    <col min="13" max="13" width="20" customWidth="1"/>
    <col min="14" max="15" width="11" customWidth="1"/>
    <col min="16" max="16" width="20" customWidth="1"/>
    <col min="17" max="17" width="19" customWidth="1"/>
    <col min="18" max="19" width="11" customWidth="1"/>
    <col min="20" max="20" width="21" customWidth="1"/>
    <col min="21" max="21" width="20" customWidth="1"/>
    <col min="22" max="24" width="11" customWidth="1"/>
  </cols>
  <sheetData>
    <row r="1" spans="1:24" ht="18.75" customHeight="1" x14ac:dyDescent="0.3">
      <c r="A1" s="1" t="s">
        <v>2760</v>
      </c>
      <c r="B1" s="2" t="s">
        <v>2761</v>
      </c>
      <c r="C1" s="2"/>
      <c r="D1" s="2"/>
      <c r="E1" s="2"/>
      <c r="F1" s="2" t="str">
        <f>HYPERLINK("dax-30_Stock_Data_EUR.xlsx#INDEX!A1", "Back to INDEX")</f>
        <v>Back to INDEX</v>
      </c>
      <c r="G1" s="2"/>
      <c r="H1" s="2"/>
      <c r="I1" s="2"/>
      <c r="J1" s="2"/>
      <c r="K1" s="2"/>
      <c r="L1" s="2"/>
      <c r="M1" s="2"/>
      <c r="N1" s="2"/>
      <c r="O1" s="2"/>
      <c r="P1" s="2"/>
      <c r="Q1" s="2"/>
      <c r="R1" s="2"/>
      <c r="S1" s="2"/>
      <c r="T1" s="2"/>
      <c r="U1" s="2"/>
      <c r="V1" s="2"/>
      <c r="W1" s="2"/>
      <c r="X1" s="2"/>
    </row>
    <row r="2" spans="1:24" x14ac:dyDescent="0.25">
      <c r="A2" s="3"/>
      <c r="B2" s="4"/>
      <c r="C2" s="4"/>
      <c r="D2" s="4"/>
      <c r="E2" s="4"/>
      <c r="F2" s="4"/>
      <c r="G2" s="4"/>
      <c r="H2" s="4"/>
      <c r="I2" s="4"/>
      <c r="J2" s="4"/>
      <c r="K2" s="4"/>
      <c r="L2" s="4"/>
      <c r="M2" s="4"/>
      <c r="N2" s="4"/>
      <c r="O2" s="4"/>
      <c r="P2" s="4"/>
      <c r="Q2" s="4"/>
      <c r="R2" s="4"/>
      <c r="S2" s="4"/>
      <c r="T2" s="4"/>
      <c r="U2" s="4"/>
      <c r="V2" s="4"/>
      <c r="W2" s="4"/>
      <c r="X2" s="4"/>
    </row>
    <row r="3" spans="1:24" x14ac:dyDescent="0.25">
      <c r="A3" s="5" t="s">
        <v>3</v>
      </c>
      <c r="C3" s="5" t="s">
        <v>4</v>
      </c>
      <c r="D3" s="5"/>
      <c r="G3" s="5" t="s">
        <v>5</v>
      </c>
      <c r="H3" s="5"/>
      <c r="J3" s="5" t="s">
        <v>6</v>
      </c>
      <c r="K3" s="5"/>
    </row>
    <row r="4" spans="1:24" x14ac:dyDescent="0.25">
      <c r="A4" s="5" t="s">
        <v>7</v>
      </c>
      <c r="B4" t="s">
        <v>786</v>
      </c>
      <c r="C4" s="5" t="s">
        <v>9</v>
      </c>
      <c r="D4" s="5"/>
      <c r="E4" t="s">
        <v>2762</v>
      </c>
      <c r="G4" t="s">
        <v>568</v>
      </c>
      <c r="H4" t="s">
        <v>220</v>
      </c>
      <c r="J4" t="s">
        <v>225</v>
      </c>
      <c r="L4" t="s">
        <v>2763</v>
      </c>
    </row>
    <row r="5" spans="1:24" x14ac:dyDescent="0.25">
      <c r="A5" s="5" t="s">
        <v>15</v>
      </c>
      <c r="B5" t="s">
        <v>2764</v>
      </c>
      <c r="C5" s="5" t="s">
        <v>17</v>
      </c>
      <c r="D5" s="5"/>
      <c r="E5" t="s">
        <v>2765</v>
      </c>
      <c r="G5" t="s">
        <v>813</v>
      </c>
      <c r="H5" t="s">
        <v>12</v>
      </c>
      <c r="J5" t="s">
        <v>2766</v>
      </c>
      <c r="L5" t="s">
        <v>2767</v>
      </c>
    </row>
    <row r="6" spans="1:24" x14ac:dyDescent="0.25">
      <c r="A6" s="5" t="s">
        <v>23</v>
      </c>
      <c r="B6" t="s">
        <v>2768</v>
      </c>
      <c r="C6" s="5" t="s">
        <v>25</v>
      </c>
      <c r="D6" s="5"/>
      <c r="E6" t="s">
        <v>2769</v>
      </c>
      <c r="G6" t="s">
        <v>381</v>
      </c>
      <c r="H6" t="s">
        <v>28</v>
      </c>
      <c r="J6" t="s">
        <v>2770</v>
      </c>
      <c r="L6" t="s">
        <v>2771</v>
      </c>
    </row>
    <row r="7" spans="1:24" x14ac:dyDescent="0.25">
      <c r="A7" s="5" t="s">
        <v>29</v>
      </c>
      <c r="B7" t="s">
        <v>67</v>
      </c>
      <c r="C7" s="5" t="s">
        <v>31</v>
      </c>
      <c r="D7" s="5"/>
      <c r="E7" t="s">
        <v>2772</v>
      </c>
      <c r="G7" t="s">
        <v>403</v>
      </c>
      <c r="H7" t="s">
        <v>450</v>
      </c>
      <c r="J7" t="s">
        <v>2773</v>
      </c>
      <c r="L7" t="s">
        <v>289</v>
      </c>
    </row>
    <row r="8" spans="1:24" x14ac:dyDescent="0.25">
      <c r="A8" s="5" t="s">
        <v>35</v>
      </c>
      <c r="B8" t="s">
        <v>36</v>
      </c>
      <c r="C8" s="5" t="s">
        <v>37</v>
      </c>
      <c r="D8" s="5"/>
      <c r="E8" t="s">
        <v>2774</v>
      </c>
      <c r="G8" t="s">
        <v>479</v>
      </c>
      <c r="H8" t="s">
        <v>454</v>
      </c>
      <c r="J8" t="s">
        <v>605</v>
      </c>
      <c r="L8" t="s">
        <v>2775</v>
      </c>
    </row>
    <row r="9" spans="1:24" x14ac:dyDescent="0.25">
      <c r="A9" s="5" t="s">
        <v>41</v>
      </c>
      <c r="B9" t="s">
        <v>42</v>
      </c>
      <c r="C9" s="5" t="s">
        <v>43</v>
      </c>
      <c r="D9" s="5"/>
      <c r="E9" t="s">
        <v>2776</v>
      </c>
      <c r="G9" t="s">
        <v>449</v>
      </c>
      <c r="H9" t="s">
        <v>20</v>
      </c>
      <c r="J9" t="s">
        <v>248</v>
      </c>
      <c r="L9" t="s">
        <v>509</v>
      </c>
    </row>
    <row r="10" spans="1:24" x14ac:dyDescent="0.25">
      <c r="A10" s="5" t="s">
        <v>45</v>
      </c>
      <c r="B10" t="s">
        <v>458</v>
      </c>
      <c r="C10" s="5" t="s">
        <v>47</v>
      </c>
      <c r="D10" s="5"/>
      <c r="E10" t="s">
        <v>2777</v>
      </c>
      <c r="G10" t="s">
        <v>279</v>
      </c>
      <c r="H10" t="s">
        <v>34</v>
      </c>
      <c r="J10" t="s">
        <v>2778</v>
      </c>
      <c r="L10" t="s">
        <v>276</v>
      </c>
    </row>
    <row r="11" spans="1:24" x14ac:dyDescent="0.25">
      <c r="A11" s="5" t="s">
        <v>49</v>
      </c>
      <c r="B11" t="s">
        <v>245</v>
      </c>
      <c r="C11" t="s">
        <v>484</v>
      </c>
      <c r="D11" t="s">
        <v>40</v>
      </c>
      <c r="J11" t="s">
        <v>21</v>
      </c>
      <c r="L11" t="s">
        <v>2779</v>
      </c>
    </row>
    <row r="12" spans="1:24" x14ac:dyDescent="0.25">
      <c r="A12" s="5" t="s">
        <v>51</v>
      </c>
      <c r="B12" t="s">
        <v>423</v>
      </c>
    </row>
    <row r="13" spans="1:24" x14ac:dyDescent="0.25">
      <c r="A13" s="5" t="s">
        <v>53</v>
      </c>
      <c r="B13" t="s">
        <v>2780</v>
      </c>
    </row>
    <row r="14" spans="1:24" x14ac:dyDescent="0.25">
      <c r="A14" s="5" t="s">
        <v>55</v>
      </c>
      <c r="B14" t="s">
        <v>2781</v>
      </c>
    </row>
    <row r="15" spans="1:24" x14ac:dyDescent="0.25">
      <c r="A15" s="5" t="s">
        <v>57</v>
      </c>
      <c r="B15" t="s">
        <v>2782</v>
      </c>
    </row>
    <row r="16" spans="1:24" x14ac:dyDescent="0.25">
      <c r="A16" s="5" t="s">
        <v>59</v>
      </c>
      <c r="B16" t="s">
        <v>2783</v>
      </c>
    </row>
    <row r="17" spans="1:24" x14ac:dyDescent="0.25">
      <c r="A17" s="5" t="s">
        <v>61</v>
      </c>
      <c r="B17" t="s">
        <v>2784</v>
      </c>
    </row>
    <row r="18" spans="1:24" x14ac:dyDescent="0.25">
      <c r="A18" s="3"/>
      <c r="B18" s="4"/>
      <c r="C18" s="4"/>
      <c r="D18" s="4"/>
      <c r="E18" s="4"/>
      <c r="F18" s="4"/>
      <c r="G18" s="4"/>
      <c r="H18" s="4"/>
      <c r="I18" s="4"/>
      <c r="J18" s="4"/>
      <c r="K18" s="4"/>
      <c r="L18" s="4"/>
      <c r="M18" s="4"/>
      <c r="N18" s="4"/>
      <c r="O18" s="4"/>
      <c r="P18" s="4"/>
      <c r="Q18" s="4"/>
      <c r="R18" s="4"/>
      <c r="S18" s="4"/>
      <c r="T18" s="4"/>
      <c r="U18" s="4"/>
      <c r="V18" s="4"/>
      <c r="W18" s="4"/>
      <c r="X18" s="4"/>
    </row>
    <row r="19" spans="1:24" x14ac:dyDescent="0.25">
      <c r="A19" s="5" t="s">
        <v>63</v>
      </c>
      <c r="B19" s="5" t="s">
        <v>64</v>
      </c>
      <c r="C19" s="5">
        <v>2020</v>
      </c>
      <c r="D19" s="5">
        <v>2019</v>
      </c>
      <c r="E19" s="5">
        <v>2018</v>
      </c>
      <c r="F19" s="5">
        <v>2017</v>
      </c>
      <c r="G19" s="5">
        <v>2016</v>
      </c>
      <c r="H19" s="5">
        <v>2015</v>
      </c>
      <c r="I19" s="5">
        <v>2014</v>
      </c>
      <c r="J19" s="5">
        <v>2013</v>
      </c>
      <c r="K19" s="5">
        <v>2012</v>
      </c>
      <c r="L19" s="5">
        <v>2011</v>
      </c>
      <c r="M19" s="5">
        <v>2010</v>
      </c>
      <c r="N19" s="5">
        <v>2009</v>
      </c>
      <c r="O19" s="5">
        <v>2008</v>
      </c>
      <c r="P19" s="5">
        <v>2007</v>
      </c>
      <c r="Q19" s="5">
        <v>2006</v>
      </c>
      <c r="R19" s="5">
        <v>2005</v>
      </c>
      <c r="S19" s="5">
        <v>2004</v>
      </c>
      <c r="T19" s="5">
        <v>2003</v>
      </c>
      <c r="U19" s="5">
        <v>2002</v>
      </c>
      <c r="V19" s="5">
        <v>2001</v>
      </c>
      <c r="W19" s="5">
        <v>2000</v>
      </c>
      <c r="X19" s="5">
        <v>1999</v>
      </c>
    </row>
    <row r="20" spans="1:24" x14ac:dyDescent="0.25">
      <c r="A20" s="5" t="s">
        <v>255</v>
      </c>
      <c r="B20" s="5" t="s">
        <v>256</v>
      </c>
      <c r="C20" t="s">
        <v>67</v>
      </c>
      <c r="D20">
        <v>63922</v>
      </c>
      <c r="E20">
        <v>57008</v>
      </c>
      <c r="F20">
        <v>61141</v>
      </c>
      <c r="G20">
        <v>62245</v>
      </c>
      <c r="H20">
        <v>63661</v>
      </c>
      <c r="I20">
        <v>64050</v>
      </c>
      <c r="J20">
        <v>63593</v>
      </c>
      <c r="K20">
        <v>65853</v>
      </c>
      <c r="L20">
        <v>60065</v>
      </c>
      <c r="M20">
        <v>58304</v>
      </c>
      <c r="N20">
        <v>53203</v>
      </c>
      <c r="O20">
        <v>46127</v>
      </c>
      <c r="P20">
        <v>47323</v>
      </c>
      <c r="Q20">
        <v>46374</v>
      </c>
      <c r="R20">
        <v>48493</v>
      </c>
      <c r="S20">
        <v>45691</v>
      </c>
      <c r="T20">
        <v>45959</v>
      </c>
      <c r="U20">
        <v>43254</v>
      </c>
      <c r="V20">
        <v>42992</v>
      </c>
      <c r="W20">
        <v>40796</v>
      </c>
      <c r="X20">
        <v>35217</v>
      </c>
    </row>
    <row r="21" spans="1:24" x14ac:dyDescent="0.25">
      <c r="A21" s="5" t="s">
        <v>68</v>
      </c>
      <c r="B21" s="5" t="s">
        <v>69</v>
      </c>
      <c r="C21" t="s">
        <v>67</v>
      </c>
      <c r="D21">
        <v>4004</v>
      </c>
      <c r="E21">
        <v>3719</v>
      </c>
      <c r="F21">
        <v>1231</v>
      </c>
      <c r="G21">
        <v>3997</v>
      </c>
      <c r="H21">
        <v>4368</v>
      </c>
      <c r="I21">
        <v>3583</v>
      </c>
      <c r="J21">
        <v>3707</v>
      </c>
      <c r="K21">
        <v>4374</v>
      </c>
      <c r="L21">
        <v>448</v>
      </c>
      <c r="M21">
        <v>3415</v>
      </c>
      <c r="N21">
        <v>4132</v>
      </c>
      <c r="O21">
        <v>3262</v>
      </c>
      <c r="P21">
        <v>5078</v>
      </c>
      <c r="Q21">
        <v>5494</v>
      </c>
      <c r="R21">
        <v>4130</v>
      </c>
      <c r="S21">
        <v>2604</v>
      </c>
      <c r="T21">
        <v>1325</v>
      </c>
      <c r="U21">
        <v>438</v>
      </c>
      <c r="V21">
        <v>-645</v>
      </c>
      <c r="W21">
        <v>2470</v>
      </c>
      <c r="X21">
        <v>1701</v>
      </c>
    </row>
    <row r="22" spans="1:24" x14ac:dyDescent="0.25">
      <c r="A22" s="5" t="s">
        <v>70</v>
      </c>
      <c r="B22" s="5" t="s">
        <v>71</v>
      </c>
      <c r="C22" t="s">
        <v>67</v>
      </c>
      <c r="D22">
        <v>-814</v>
      </c>
      <c r="E22">
        <v>-868</v>
      </c>
      <c r="F22">
        <v>-1137</v>
      </c>
      <c r="G22">
        <v>-656</v>
      </c>
      <c r="H22">
        <v>-770</v>
      </c>
      <c r="I22">
        <v>-724</v>
      </c>
      <c r="J22">
        <v>-257</v>
      </c>
      <c r="K22">
        <v>-297</v>
      </c>
      <c r="L22">
        <v>-288</v>
      </c>
      <c r="M22">
        <v>-293</v>
      </c>
      <c r="N22">
        <v>-304</v>
      </c>
      <c r="O22">
        <v>-361</v>
      </c>
      <c r="P22">
        <v>-333</v>
      </c>
      <c r="Q22">
        <v>-310</v>
      </c>
      <c r="R22">
        <v>-378</v>
      </c>
      <c r="S22" t="s">
        <v>67</v>
      </c>
      <c r="T22" t="s">
        <v>67</v>
      </c>
      <c r="U22" t="s">
        <v>67</v>
      </c>
      <c r="V22" t="s">
        <v>67</v>
      </c>
      <c r="W22" t="s">
        <v>67</v>
      </c>
      <c r="X22" t="s">
        <v>67</v>
      </c>
    </row>
    <row r="23" spans="1:24" x14ac:dyDescent="0.25">
      <c r="A23" s="5" t="s">
        <v>72</v>
      </c>
      <c r="B23" s="5" t="s">
        <v>73</v>
      </c>
      <c r="C23" t="s">
        <v>67</v>
      </c>
      <c r="D23">
        <v>3190</v>
      </c>
      <c r="E23">
        <v>2851</v>
      </c>
      <c r="F23">
        <v>94</v>
      </c>
      <c r="G23">
        <v>3341</v>
      </c>
      <c r="H23">
        <v>3598</v>
      </c>
      <c r="I23">
        <v>2859</v>
      </c>
      <c r="J23">
        <v>3450</v>
      </c>
      <c r="K23">
        <v>4077</v>
      </c>
      <c r="L23">
        <v>160</v>
      </c>
      <c r="M23">
        <v>3122</v>
      </c>
      <c r="N23">
        <v>3828</v>
      </c>
      <c r="O23">
        <v>2901</v>
      </c>
      <c r="P23">
        <v>4745</v>
      </c>
      <c r="Q23">
        <v>5184</v>
      </c>
      <c r="R23">
        <v>3752</v>
      </c>
      <c r="S23">
        <v>2604</v>
      </c>
      <c r="T23">
        <v>1325</v>
      </c>
      <c r="U23">
        <v>438</v>
      </c>
      <c r="V23">
        <v>-645</v>
      </c>
      <c r="W23">
        <v>2470</v>
      </c>
      <c r="X23">
        <v>1701</v>
      </c>
    </row>
    <row r="24" spans="1:24" x14ac:dyDescent="0.25">
      <c r="A24" s="5" t="s">
        <v>74</v>
      </c>
      <c r="B24" s="5" t="s">
        <v>75</v>
      </c>
      <c r="C24" t="s">
        <v>67</v>
      </c>
      <c r="D24">
        <v>483</v>
      </c>
      <c r="E24">
        <v>576</v>
      </c>
      <c r="F24">
        <v>-298</v>
      </c>
      <c r="G24">
        <v>760</v>
      </c>
      <c r="H24">
        <v>476</v>
      </c>
      <c r="I24">
        <v>-312</v>
      </c>
      <c r="J24">
        <v>108</v>
      </c>
      <c r="K24">
        <v>866</v>
      </c>
      <c r="L24">
        <v>-552</v>
      </c>
      <c r="M24">
        <v>692</v>
      </c>
      <c r="N24">
        <v>1264</v>
      </c>
      <c r="O24">
        <v>1373</v>
      </c>
      <c r="P24">
        <v>808</v>
      </c>
      <c r="Q24">
        <v>1648</v>
      </c>
      <c r="R24">
        <v>1009</v>
      </c>
      <c r="S24">
        <v>712</v>
      </c>
      <c r="T24">
        <v>1793</v>
      </c>
      <c r="U24">
        <v>-574</v>
      </c>
      <c r="V24">
        <v>-1040</v>
      </c>
      <c r="W24">
        <v>399</v>
      </c>
      <c r="X24">
        <v>383</v>
      </c>
    </row>
    <row r="25" spans="1:24" x14ac:dyDescent="0.25">
      <c r="A25" s="5" t="s">
        <v>76</v>
      </c>
      <c r="B25" s="5" t="s">
        <v>77</v>
      </c>
      <c r="C25" t="s">
        <v>67</v>
      </c>
      <c r="D25">
        <v>2707</v>
      </c>
      <c r="E25">
        <v>2275</v>
      </c>
      <c r="F25">
        <v>392</v>
      </c>
      <c r="G25">
        <v>2581</v>
      </c>
      <c r="H25">
        <v>3122</v>
      </c>
      <c r="I25">
        <v>3171</v>
      </c>
      <c r="J25">
        <v>3342</v>
      </c>
      <c r="K25">
        <v>3211</v>
      </c>
      <c r="L25">
        <v>712</v>
      </c>
      <c r="M25">
        <v>2430</v>
      </c>
      <c r="N25">
        <v>2564</v>
      </c>
      <c r="O25">
        <v>1528</v>
      </c>
      <c r="P25">
        <v>3937</v>
      </c>
      <c r="Q25">
        <v>3536</v>
      </c>
      <c r="R25">
        <v>2743</v>
      </c>
      <c r="S25">
        <v>1892</v>
      </c>
      <c r="T25">
        <v>-468</v>
      </c>
      <c r="U25">
        <v>1012</v>
      </c>
      <c r="V25">
        <v>395</v>
      </c>
      <c r="W25">
        <v>2071</v>
      </c>
      <c r="X25">
        <v>1318</v>
      </c>
    </row>
    <row r="26" spans="1:24" x14ac:dyDescent="0.25">
      <c r="A26" s="5" t="s">
        <v>78</v>
      </c>
      <c r="B26" s="5" t="s">
        <v>79</v>
      </c>
      <c r="C26" t="s">
        <v>67</v>
      </c>
      <c r="D26">
        <v>17</v>
      </c>
      <c r="E26">
        <v>34</v>
      </c>
      <c r="F26">
        <v>-17</v>
      </c>
      <c r="G26">
        <v>-1</v>
      </c>
      <c r="H26">
        <v>-15</v>
      </c>
      <c r="I26">
        <v>-18</v>
      </c>
      <c r="J26">
        <v>-29</v>
      </c>
      <c r="K26">
        <v>-16</v>
      </c>
      <c r="L26">
        <v>-10</v>
      </c>
      <c r="M26">
        <v>-8</v>
      </c>
      <c r="N26">
        <v>-43</v>
      </c>
      <c r="O26">
        <v>-25</v>
      </c>
      <c r="P26">
        <v>-83</v>
      </c>
      <c r="Q26">
        <v>-96</v>
      </c>
      <c r="R26">
        <v>-72</v>
      </c>
      <c r="S26">
        <v>-59</v>
      </c>
      <c r="T26">
        <v>34</v>
      </c>
      <c r="U26">
        <v>69</v>
      </c>
      <c r="V26">
        <v>-145</v>
      </c>
      <c r="W26">
        <v>-321</v>
      </c>
      <c r="X26">
        <v>-185</v>
      </c>
    </row>
    <row r="27" spans="1:24" x14ac:dyDescent="0.25">
      <c r="A27" s="5" t="s">
        <v>80</v>
      </c>
      <c r="B27" s="5" t="s">
        <v>81</v>
      </c>
      <c r="C27" t="s">
        <v>67</v>
      </c>
      <c r="D27">
        <v>2724</v>
      </c>
      <c r="E27">
        <v>2310</v>
      </c>
      <c r="F27">
        <v>375</v>
      </c>
      <c r="G27">
        <v>2580</v>
      </c>
      <c r="H27">
        <v>3107</v>
      </c>
      <c r="I27">
        <v>3153</v>
      </c>
      <c r="J27">
        <v>3313</v>
      </c>
      <c r="K27">
        <v>3195</v>
      </c>
      <c r="L27">
        <v>702</v>
      </c>
      <c r="M27">
        <v>2422</v>
      </c>
      <c r="N27">
        <v>2521</v>
      </c>
      <c r="O27">
        <v>1503</v>
      </c>
      <c r="P27">
        <v>3854</v>
      </c>
      <c r="Q27">
        <v>3440</v>
      </c>
      <c r="R27">
        <v>2671</v>
      </c>
      <c r="S27">
        <v>1833</v>
      </c>
      <c r="T27">
        <v>-434</v>
      </c>
      <c r="U27">
        <v>1081</v>
      </c>
      <c r="V27">
        <v>250</v>
      </c>
      <c r="W27">
        <v>1750</v>
      </c>
      <c r="X27">
        <v>1133</v>
      </c>
    </row>
    <row r="28" spans="1:24" x14ac:dyDescent="0.25">
      <c r="A28" s="5" t="s">
        <v>86</v>
      </c>
      <c r="B28" s="5" t="s">
        <v>87</v>
      </c>
      <c r="C28" t="s">
        <v>67</v>
      </c>
      <c r="D28">
        <v>287553</v>
      </c>
      <c r="E28">
        <v>270168</v>
      </c>
      <c r="F28">
        <v>265722</v>
      </c>
      <c r="G28">
        <v>267805</v>
      </c>
      <c r="H28">
        <v>276520</v>
      </c>
      <c r="I28">
        <v>272979</v>
      </c>
      <c r="J28">
        <v>254288</v>
      </c>
      <c r="K28">
        <v>258360</v>
      </c>
      <c r="L28">
        <v>247580</v>
      </c>
      <c r="M28">
        <v>236358</v>
      </c>
      <c r="N28">
        <v>223412</v>
      </c>
      <c r="O28">
        <v>215417</v>
      </c>
      <c r="P28">
        <v>214253</v>
      </c>
      <c r="Q28">
        <v>215874</v>
      </c>
      <c r="R28">
        <v>218639</v>
      </c>
      <c r="S28">
        <v>214791</v>
      </c>
      <c r="T28">
        <v>209384</v>
      </c>
      <c r="U28">
        <v>196441</v>
      </c>
      <c r="V28">
        <v>202054</v>
      </c>
      <c r="W28">
        <v>193567</v>
      </c>
      <c r="X28">
        <v>179880</v>
      </c>
    </row>
    <row r="29" spans="1:24" x14ac:dyDescent="0.25">
      <c r="A29" s="5" t="s">
        <v>92</v>
      </c>
      <c r="B29" s="5" t="s">
        <v>93</v>
      </c>
      <c r="C29" t="s">
        <v>67</v>
      </c>
      <c r="D29">
        <v>256743</v>
      </c>
      <c r="E29">
        <v>243668</v>
      </c>
      <c r="F29">
        <v>237524</v>
      </c>
      <c r="G29">
        <v>236020</v>
      </c>
      <c r="H29">
        <v>245555</v>
      </c>
      <c r="I29">
        <v>242685</v>
      </c>
      <c r="J29">
        <v>228062</v>
      </c>
      <c r="K29">
        <v>230937</v>
      </c>
      <c r="L29">
        <v>224271</v>
      </c>
      <c r="M29">
        <v>213330</v>
      </c>
      <c r="N29">
        <v>201134</v>
      </c>
      <c r="O29">
        <v>194161</v>
      </c>
      <c r="P29">
        <v>188795</v>
      </c>
      <c r="Q29">
        <v>189445</v>
      </c>
      <c r="R29">
        <v>193986</v>
      </c>
      <c r="S29">
        <v>194054</v>
      </c>
      <c r="T29">
        <v>190002</v>
      </c>
      <c r="U29">
        <v>181961</v>
      </c>
      <c r="V29">
        <v>181707</v>
      </c>
      <c r="W29">
        <v>167611</v>
      </c>
      <c r="X29">
        <v>159301</v>
      </c>
    </row>
    <row r="30" spans="1:24" x14ac:dyDescent="0.25">
      <c r="A30" s="5" t="s">
        <v>78</v>
      </c>
      <c r="B30" s="5" t="s">
        <v>79</v>
      </c>
      <c r="C30" t="s">
        <v>67</v>
      </c>
      <c r="D30">
        <v>117</v>
      </c>
      <c r="E30">
        <v>131</v>
      </c>
      <c r="F30">
        <v>186</v>
      </c>
      <c r="G30">
        <v>269</v>
      </c>
      <c r="H30">
        <v>298</v>
      </c>
      <c r="I30">
        <v>271</v>
      </c>
      <c r="J30">
        <v>243</v>
      </c>
      <c r="K30">
        <v>242</v>
      </c>
      <c r="L30">
        <v>247</v>
      </c>
      <c r="M30">
        <v>245</v>
      </c>
      <c r="N30">
        <v>229</v>
      </c>
      <c r="O30">
        <v>290</v>
      </c>
      <c r="P30">
        <v>501</v>
      </c>
      <c r="Q30">
        <v>483</v>
      </c>
      <c r="R30">
        <v>463</v>
      </c>
      <c r="S30">
        <v>541</v>
      </c>
      <c r="T30">
        <v>483</v>
      </c>
      <c r="U30">
        <v>532</v>
      </c>
      <c r="V30">
        <v>990</v>
      </c>
      <c r="W30">
        <v>2354</v>
      </c>
      <c r="X30">
        <v>2125</v>
      </c>
    </row>
    <row r="31" spans="1:24" x14ac:dyDescent="0.25">
      <c r="A31" s="5" t="s">
        <v>94</v>
      </c>
      <c r="B31" s="5" t="s">
        <v>95</v>
      </c>
      <c r="C31" t="s">
        <v>67</v>
      </c>
      <c r="D31">
        <v>30459</v>
      </c>
      <c r="E31">
        <v>26369</v>
      </c>
      <c r="F31">
        <v>28012</v>
      </c>
      <c r="G31">
        <v>31516</v>
      </c>
      <c r="H31">
        <v>30667</v>
      </c>
      <c r="I31">
        <v>30033</v>
      </c>
      <c r="J31">
        <v>25983</v>
      </c>
      <c r="K31">
        <v>27181</v>
      </c>
      <c r="L31">
        <v>23062</v>
      </c>
      <c r="M31">
        <v>22783</v>
      </c>
      <c r="N31">
        <v>22049</v>
      </c>
      <c r="O31">
        <v>20966</v>
      </c>
      <c r="P31">
        <v>24957</v>
      </c>
      <c r="Q31">
        <v>25946</v>
      </c>
      <c r="R31">
        <v>24190</v>
      </c>
      <c r="S31">
        <v>20196</v>
      </c>
      <c r="T31">
        <v>18899</v>
      </c>
      <c r="U31">
        <v>13948</v>
      </c>
      <c r="V31">
        <v>19357</v>
      </c>
      <c r="W31">
        <v>23602</v>
      </c>
      <c r="X31">
        <v>18454</v>
      </c>
    </row>
    <row r="32" spans="1:24" x14ac:dyDescent="0.25">
      <c r="A32" s="5" t="s">
        <v>96</v>
      </c>
      <c r="B32" s="5" t="s">
        <v>97</v>
      </c>
      <c r="C32" t="s">
        <v>67</v>
      </c>
      <c r="D32">
        <v>287553</v>
      </c>
      <c r="E32">
        <v>270168</v>
      </c>
      <c r="F32">
        <v>265722</v>
      </c>
      <c r="G32">
        <v>267805</v>
      </c>
      <c r="H32">
        <v>276520</v>
      </c>
      <c r="I32">
        <v>272979</v>
      </c>
      <c r="J32">
        <v>254288</v>
      </c>
      <c r="K32">
        <v>258360</v>
      </c>
      <c r="L32">
        <v>247580</v>
      </c>
      <c r="M32">
        <v>236358</v>
      </c>
      <c r="N32">
        <v>223412</v>
      </c>
      <c r="O32">
        <v>215417</v>
      </c>
      <c r="P32">
        <v>214253</v>
      </c>
      <c r="Q32">
        <v>215874</v>
      </c>
      <c r="R32">
        <v>218639</v>
      </c>
      <c r="S32">
        <v>214791</v>
      </c>
      <c r="T32">
        <v>209384</v>
      </c>
      <c r="U32">
        <v>196441</v>
      </c>
      <c r="V32">
        <v>202054</v>
      </c>
      <c r="W32">
        <v>193567</v>
      </c>
      <c r="X32">
        <v>179880</v>
      </c>
    </row>
    <row r="33" spans="1:24" x14ac:dyDescent="0.25">
      <c r="A33" s="5" t="s">
        <v>98</v>
      </c>
      <c r="B33" s="5" t="s">
        <v>99</v>
      </c>
      <c r="C33">
        <v>140.1</v>
      </c>
      <c r="D33">
        <v>144.32</v>
      </c>
      <c r="E33">
        <v>149.54</v>
      </c>
      <c r="F33">
        <v>155.03</v>
      </c>
      <c r="G33">
        <v>161.05000000000001</v>
      </c>
      <c r="H33">
        <v>166.84</v>
      </c>
      <c r="I33">
        <v>172.94</v>
      </c>
      <c r="J33">
        <v>179.34</v>
      </c>
      <c r="K33">
        <v>179.34</v>
      </c>
      <c r="L33">
        <v>179.3</v>
      </c>
      <c r="M33">
        <v>188.5</v>
      </c>
      <c r="N33">
        <v>197.4</v>
      </c>
      <c r="O33">
        <v>206.4</v>
      </c>
      <c r="P33">
        <v>217.9</v>
      </c>
      <c r="Q33">
        <v>229.6</v>
      </c>
      <c r="R33">
        <v>229.6</v>
      </c>
      <c r="S33">
        <v>229.6</v>
      </c>
      <c r="T33">
        <v>229.6</v>
      </c>
      <c r="U33">
        <v>178.7</v>
      </c>
      <c r="V33">
        <v>176.9</v>
      </c>
      <c r="W33">
        <v>176.9</v>
      </c>
      <c r="X33" t="s">
        <v>67</v>
      </c>
    </row>
    <row r="34" spans="1:24" x14ac:dyDescent="0.25">
      <c r="A34" s="5" t="s">
        <v>102</v>
      </c>
      <c r="B34" s="5" t="s">
        <v>103</v>
      </c>
      <c r="C34" t="s">
        <v>67</v>
      </c>
      <c r="D34">
        <v>22.1</v>
      </c>
      <c r="E34">
        <v>19.07</v>
      </c>
      <c r="F34">
        <v>0.61</v>
      </c>
      <c r="G34">
        <v>20.74</v>
      </c>
      <c r="H34">
        <v>21.57</v>
      </c>
      <c r="I34">
        <v>16.53</v>
      </c>
      <c r="J34">
        <v>19.239999999999998</v>
      </c>
      <c r="K34">
        <v>22.73</v>
      </c>
      <c r="L34">
        <v>0.89</v>
      </c>
      <c r="M34">
        <v>16.559999999999999</v>
      </c>
      <c r="N34">
        <v>19.39</v>
      </c>
      <c r="O34">
        <v>14.06</v>
      </c>
      <c r="P34">
        <v>21.78</v>
      </c>
      <c r="Q34">
        <v>22.58</v>
      </c>
      <c r="R34">
        <v>16.34</v>
      </c>
      <c r="S34">
        <v>11.34</v>
      </c>
      <c r="T34">
        <v>5.77</v>
      </c>
      <c r="U34">
        <v>2.4500000000000002</v>
      </c>
      <c r="V34">
        <v>-3.65</v>
      </c>
      <c r="W34">
        <v>13.96</v>
      </c>
      <c r="X34" t="s">
        <v>67</v>
      </c>
    </row>
    <row r="35" spans="1:24" x14ac:dyDescent="0.25">
      <c r="A35" s="5" t="s">
        <v>104</v>
      </c>
      <c r="B35" s="5" t="s">
        <v>105</v>
      </c>
      <c r="C35" t="s">
        <v>67</v>
      </c>
      <c r="D35">
        <v>18.97</v>
      </c>
      <c r="E35">
        <v>15.53</v>
      </c>
      <c r="F35">
        <v>2.44</v>
      </c>
      <c r="G35">
        <v>16.13</v>
      </c>
      <c r="H35">
        <v>18.73</v>
      </c>
      <c r="I35">
        <v>18.309999999999999</v>
      </c>
      <c r="J35">
        <v>18.5</v>
      </c>
      <c r="K35">
        <v>17.98</v>
      </c>
      <c r="L35">
        <v>3.94</v>
      </c>
      <c r="M35">
        <v>13.06</v>
      </c>
      <c r="N35">
        <v>12.95</v>
      </c>
      <c r="O35">
        <v>7.48</v>
      </c>
      <c r="P35">
        <v>17.899999999999999</v>
      </c>
      <c r="Q35">
        <v>15.12</v>
      </c>
      <c r="R35">
        <v>11.7</v>
      </c>
      <c r="S35">
        <v>8.01</v>
      </c>
      <c r="T35">
        <v>-2.25</v>
      </c>
      <c r="U35">
        <v>6.08</v>
      </c>
      <c r="V35">
        <v>1.41</v>
      </c>
      <c r="W35">
        <v>9.89</v>
      </c>
      <c r="X35">
        <v>6.45</v>
      </c>
    </row>
    <row r="36" spans="1:24" x14ac:dyDescent="0.25">
      <c r="A36" s="5" t="s">
        <v>106</v>
      </c>
      <c r="B36" s="5" t="s">
        <v>107</v>
      </c>
      <c r="C36" t="s">
        <v>67</v>
      </c>
      <c r="D36">
        <v>18.97</v>
      </c>
      <c r="E36">
        <v>15.53</v>
      </c>
      <c r="F36">
        <v>2.44</v>
      </c>
      <c r="G36">
        <v>16.13</v>
      </c>
      <c r="H36">
        <v>18.73</v>
      </c>
      <c r="I36">
        <v>18.309999999999999</v>
      </c>
      <c r="J36">
        <v>18.5</v>
      </c>
      <c r="K36">
        <v>17.98</v>
      </c>
      <c r="L36">
        <v>3.94</v>
      </c>
      <c r="M36">
        <v>13.06</v>
      </c>
      <c r="N36">
        <v>12.95</v>
      </c>
      <c r="O36">
        <v>7.48</v>
      </c>
      <c r="P36">
        <v>17.899999999999999</v>
      </c>
      <c r="Q36">
        <v>15.12</v>
      </c>
      <c r="R36">
        <v>11.7</v>
      </c>
      <c r="S36">
        <v>8.01</v>
      </c>
      <c r="T36">
        <v>-2.25</v>
      </c>
      <c r="U36">
        <v>6.08</v>
      </c>
      <c r="V36">
        <v>1.41</v>
      </c>
      <c r="W36">
        <v>9.84</v>
      </c>
      <c r="X36">
        <v>6.44</v>
      </c>
    </row>
    <row r="37" spans="1:24" x14ac:dyDescent="0.25">
      <c r="A37" s="5" t="s">
        <v>108</v>
      </c>
      <c r="B37" s="5" t="s">
        <v>109</v>
      </c>
      <c r="C37" t="s">
        <v>67</v>
      </c>
      <c r="D37">
        <v>9.8000000000000007</v>
      </c>
      <c r="E37">
        <v>9.25</v>
      </c>
      <c r="F37">
        <v>8.6</v>
      </c>
      <c r="G37">
        <v>8.6</v>
      </c>
      <c r="H37">
        <v>8.25</v>
      </c>
      <c r="I37">
        <v>7.75</v>
      </c>
      <c r="J37">
        <v>7.25</v>
      </c>
      <c r="K37">
        <v>7</v>
      </c>
      <c r="L37">
        <v>6.25</v>
      </c>
      <c r="M37">
        <v>6.25</v>
      </c>
      <c r="N37">
        <v>5.75</v>
      </c>
      <c r="O37">
        <v>5.5</v>
      </c>
      <c r="P37">
        <v>5.5</v>
      </c>
      <c r="Q37">
        <v>4.5</v>
      </c>
      <c r="R37">
        <v>3.1</v>
      </c>
      <c r="S37">
        <v>2</v>
      </c>
      <c r="T37">
        <v>1.25</v>
      </c>
      <c r="U37">
        <v>1.25</v>
      </c>
      <c r="V37">
        <v>1.25</v>
      </c>
      <c r="W37">
        <v>1.25</v>
      </c>
      <c r="X37">
        <v>0.95</v>
      </c>
    </row>
    <row r="38" spans="1:24" x14ac:dyDescent="0.25">
      <c r="A38" s="5" t="s">
        <v>110</v>
      </c>
      <c r="B38" s="5" t="s">
        <v>111</v>
      </c>
      <c r="C38" t="s">
        <v>67</v>
      </c>
      <c r="D38">
        <v>1374</v>
      </c>
      <c r="E38">
        <v>1335</v>
      </c>
      <c r="F38">
        <v>1286</v>
      </c>
      <c r="G38">
        <v>1338</v>
      </c>
      <c r="H38">
        <v>1329</v>
      </c>
      <c r="I38">
        <v>1293</v>
      </c>
      <c r="J38">
        <v>1254</v>
      </c>
      <c r="K38">
        <v>1255</v>
      </c>
      <c r="L38">
        <v>1110</v>
      </c>
      <c r="M38">
        <v>1110</v>
      </c>
      <c r="N38">
        <v>1088</v>
      </c>
      <c r="O38">
        <v>1074</v>
      </c>
      <c r="P38">
        <v>1124</v>
      </c>
      <c r="Q38">
        <v>988</v>
      </c>
      <c r="R38">
        <v>707</v>
      </c>
      <c r="S38">
        <v>457</v>
      </c>
      <c r="T38">
        <v>286</v>
      </c>
      <c r="U38">
        <v>223</v>
      </c>
      <c r="V38">
        <v>221</v>
      </c>
      <c r="W38">
        <v>221</v>
      </c>
      <c r="X38">
        <v>168</v>
      </c>
    </row>
    <row r="39" spans="1:24" x14ac:dyDescent="0.25">
      <c r="A39" s="5" t="s">
        <v>257</v>
      </c>
      <c r="B39" s="5" t="s">
        <v>258</v>
      </c>
      <c r="C39" t="s">
        <v>67</v>
      </c>
      <c r="D39">
        <v>442.92</v>
      </c>
      <c r="E39">
        <v>381.23</v>
      </c>
      <c r="F39">
        <v>394.39</v>
      </c>
      <c r="G39">
        <v>386.49</v>
      </c>
      <c r="H39">
        <v>381.56</v>
      </c>
      <c r="I39">
        <v>370.35</v>
      </c>
      <c r="J39">
        <v>354.59</v>
      </c>
      <c r="K39">
        <v>367.19</v>
      </c>
      <c r="L39">
        <v>335</v>
      </c>
      <c r="M39">
        <v>309.31</v>
      </c>
      <c r="N39">
        <v>269.52</v>
      </c>
      <c r="O39">
        <v>223.48</v>
      </c>
      <c r="P39">
        <v>217.18</v>
      </c>
      <c r="Q39">
        <v>201.98</v>
      </c>
      <c r="R39">
        <v>211.21</v>
      </c>
      <c r="S39">
        <v>199</v>
      </c>
      <c r="T39">
        <v>200.17</v>
      </c>
      <c r="U39">
        <v>242.05</v>
      </c>
      <c r="V39">
        <v>243.03</v>
      </c>
      <c r="W39">
        <v>230.62</v>
      </c>
      <c r="X39" t="s">
        <v>67</v>
      </c>
    </row>
    <row r="40" spans="1:24" x14ac:dyDescent="0.25">
      <c r="A40" s="5" t="s">
        <v>112</v>
      </c>
      <c r="B40" s="5" t="s">
        <v>113</v>
      </c>
      <c r="C40" t="s">
        <v>67</v>
      </c>
      <c r="D40">
        <v>211.05</v>
      </c>
      <c r="E40">
        <v>176.34</v>
      </c>
      <c r="F40">
        <v>180.69</v>
      </c>
      <c r="G40">
        <v>195.69</v>
      </c>
      <c r="H40">
        <v>183.81</v>
      </c>
      <c r="I40">
        <v>173.66</v>
      </c>
      <c r="J40">
        <v>144.88</v>
      </c>
      <c r="K40">
        <v>151.56</v>
      </c>
      <c r="L40">
        <v>128.62</v>
      </c>
      <c r="M40">
        <v>120.86</v>
      </c>
      <c r="N40">
        <v>111.7</v>
      </c>
      <c r="O40">
        <v>101.58</v>
      </c>
      <c r="P40">
        <v>114.53</v>
      </c>
      <c r="Q40">
        <v>113.01</v>
      </c>
      <c r="R40">
        <v>105.36</v>
      </c>
      <c r="S40">
        <v>87.96</v>
      </c>
      <c r="T40">
        <v>82.31</v>
      </c>
      <c r="U40">
        <v>78.05</v>
      </c>
      <c r="V40">
        <v>109.42</v>
      </c>
      <c r="W40">
        <v>133.41999999999999</v>
      </c>
      <c r="X40" t="s">
        <v>67</v>
      </c>
    </row>
    <row r="41" spans="1:24" x14ac:dyDescent="0.25">
      <c r="A41" s="5" t="s">
        <v>114</v>
      </c>
      <c r="B41" s="5" t="s">
        <v>115</v>
      </c>
      <c r="C41" t="s">
        <v>67</v>
      </c>
      <c r="D41">
        <v>65.78</v>
      </c>
      <c r="E41">
        <v>20.05</v>
      </c>
      <c r="F41">
        <v>11.82</v>
      </c>
      <c r="G41">
        <v>19.45</v>
      </c>
      <c r="H41">
        <v>25.93</v>
      </c>
      <c r="I41">
        <v>43.52</v>
      </c>
      <c r="J41">
        <v>12.19</v>
      </c>
      <c r="K41">
        <v>30.86</v>
      </c>
      <c r="L41">
        <v>33.880000000000003</v>
      </c>
      <c r="M41">
        <v>46.88</v>
      </c>
      <c r="N41">
        <v>43.84</v>
      </c>
      <c r="O41">
        <v>40.83</v>
      </c>
      <c r="P41">
        <v>30.42</v>
      </c>
      <c r="Q41">
        <v>29.99</v>
      </c>
      <c r="R41">
        <v>26.65</v>
      </c>
      <c r="S41">
        <v>23.12</v>
      </c>
      <c r="T41">
        <v>13.7</v>
      </c>
      <c r="U41">
        <v>18.239999999999998</v>
      </c>
      <c r="V41">
        <v>49.1</v>
      </c>
      <c r="W41">
        <v>24.67</v>
      </c>
      <c r="X41" t="s">
        <v>67</v>
      </c>
    </row>
    <row r="42" spans="1:24" x14ac:dyDescent="0.25">
      <c r="A42" s="5" t="s">
        <v>116</v>
      </c>
      <c r="B42" s="5" t="s">
        <v>117</v>
      </c>
      <c r="C42" t="s">
        <v>67</v>
      </c>
      <c r="D42">
        <v>1993</v>
      </c>
      <c r="E42">
        <v>1807</v>
      </c>
      <c r="F42">
        <v>1714</v>
      </c>
      <c r="G42">
        <v>1663</v>
      </c>
      <c r="H42">
        <v>1657</v>
      </c>
      <c r="I42">
        <v>1578</v>
      </c>
      <c r="J42">
        <v>1418</v>
      </c>
      <c r="K42">
        <v>1441</v>
      </c>
      <c r="L42">
        <v>1381</v>
      </c>
      <c r="M42">
        <v>1254</v>
      </c>
      <c r="N42">
        <v>1132</v>
      </c>
      <c r="O42">
        <v>1044</v>
      </c>
      <c r="P42">
        <v>983.26</v>
      </c>
      <c r="Q42">
        <v>940.22</v>
      </c>
      <c r="R42">
        <v>952.26</v>
      </c>
      <c r="S42">
        <v>935.5</v>
      </c>
      <c r="T42">
        <v>911.95</v>
      </c>
      <c r="U42">
        <v>1099</v>
      </c>
      <c r="V42">
        <v>1142</v>
      </c>
      <c r="W42">
        <v>1094</v>
      </c>
      <c r="X42" t="s">
        <v>67</v>
      </c>
    </row>
    <row r="43" spans="1:24" x14ac:dyDescent="0.25">
      <c r="A43" s="5" t="s">
        <v>118</v>
      </c>
      <c r="B43" s="5" t="s">
        <v>119</v>
      </c>
      <c r="C43" t="s">
        <v>67</v>
      </c>
      <c r="D43">
        <v>39662</v>
      </c>
      <c r="E43">
        <v>41410</v>
      </c>
      <c r="F43">
        <v>42410</v>
      </c>
      <c r="G43">
        <v>43428</v>
      </c>
      <c r="H43">
        <v>43554</v>
      </c>
      <c r="I43">
        <v>43316</v>
      </c>
      <c r="J43">
        <v>44665</v>
      </c>
      <c r="K43">
        <v>45437</v>
      </c>
      <c r="L43">
        <v>47206</v>
      </c>
      <c r="M43">
        <v>46915</v>
      </c>
      <c r="N43">
        <v>47249</v>
      </c>
      <c r="O43">
        <v>44209</v>
      </c>
      <c r="P43">
        <v>38634</v>
      </c>
      <c r="Q43">
        <v>37210</v>
      </c>
      <c r="R43">
        <v>37953</v>
      </c>
      <c r="S43">
        <v>40962</v>
      </c>
      <c r="T43">
        <v>41431</v>
      </c>
      <c r="U43">
        <v>41396</v>
      </c>
      <c r="V43">
        <v>38317</v>
      </c>
      <c r="W43">
        <v>36481</v>
      </c>
      <c r="X43">
        <v>33245</v>
      </c>
    </row>
    <row r="44" spans="1:24" x14ac:dyDescent="0.25">
      <c r="A44" s="5" t="s">
        <v>120</v>
      </c>
      <c r="B44" s="5" t="s">
        <v>121</v>
      </c>
      <c r="C44" t="s">
        <v>67</v>
      </c>
      <c r="D44">
        <v>3674</v>
      </c>
      <c r="E44">
        <v>3559</v>
      </c>
      <c r="F44">
        <v>3463</v>
      </c>
      <c r="G44">
        <v>3605</v>
      </c>
      <c r="H44">
        <v>3608</v>
      </c>
      <c r="I44">
        <v>3463</v>
      </c>
      <c r="J44">
        <v>3435</v>
      </c>
      <c r="K44">
        <v>3434</v>
      </c>
      <c r="L44">
        <v>3203</v>
      </c>
      <c r="M44">
        <v>3214</v>
      </c>
      <c r="N44">
        <v>2881</v>
      </c>
      <c r="O44">
        <v>2703</v>
      </c>
      <c r="P44">
        <v>2544</v>
      </c>
      <c r="Q44">
        <v>2496</v>
      </c>
      <c r="R44">
        <v>2768</v>
      </c>
      <c r="S44">
        <v>2850</v>
      </c>
      <c r="T44">
        <v>2744</v>
      </c>
      <c r="U44">
        <v>2743</v>
      </c>
      <c r="V44">
        <v>2407</v>
      </c>
      <c r="W44">
        <v>2230</v>
      </c>
      <c r="X44" t="s">
        <v>67</v>
      </c>
    </row>
    <row r="45" spans="1:24" x14ac:dyDescent="0.25">
      <c r="A45" s="5" t="s">
        <v>122</v>
      </c>
      <c r="B45" s="5" t="s">
        <v>123</v>
      </c>
      <c r="C45" t="s">
        <v>67</v>
      </c>
      <c r="D45">
        <v>92633</v>
      </c>
      <c r="E45">
        <v>85945</v>
      </c>
      <c r="F45">
        <v>81655</v>
      </c>
      <c r="G45">
        <v>83011</v>
      </c>
      <c r="H45">
        <v>82840</v>
      </c>
      <c r="I45">
        <v>79947</v>
      </c>
      <c r="J45">
        <v>76906</v>
      </c>
      <c r="K45">
        <v>75577</v>
      </c>
      <c r="L45">
        <v>67852</v>
      </c>
      <c r="M45">
        <v>68507</v>
      </c>
      <c r="N45">
        <v>60975</v>
      </c>
      <c r="O45">
        <v>61141</v>
      </c>
      <c r="P45">
        <v>65849</v>
      </c>
      <c r="Q45">
        <v>67079</v>
      </c>
      <c r="R45">
        <v>72932</v>
      </c>
      <c r="S45">
        <v>69577</v>
      </c>
      <c r="T45">
        <v>66231</v>
      </c>
      <c r="U45">
        <v>66262</v>
      </c>
      <c r="V45">
        <v>62818</v>
      </c>
      <c r="W45">
        <v>61128</v>
      </c>
      <c r="X45" t="s">
        <v>67</v>
      </c>
    </row>
    <row r="46" spans="1:24" x14ac:dyDescent="0.25">
      <c r="A46" s="5" t="s">
        <v>259</v>
      </c>
      <c r="B46" s="5" t="s">
        <v>260</v>
      </c>
      <c r="C46" t="s">
        <v>67</v>
      </c>
      <c r="D46">
        <v>1610000</v>
      </c>
      <c r="E46">
        <v>1380000</v>
      </c>
      <c r="F46">
        <v>1160000</v>
      </c>
      <c r="G46">
        <v>1430000</v>
      </c>
      <c r="H46">
        <v>1460000</v>
      </c>
      <c r="I46">
        <v>1480000</v>
      </c>
      <c r="J46">
        <v>1420000</v>
      </c>
      <c r="K46">
        <v>1450000</v>
      </c>
      <c r="L46">
        <v>1270000</v>
      </c>
      <c r="M46">
        <v>1240000</v>
      </c>
      <c r="N46">
        <v>1130000</v>
      </c>
      <c r="O46">
        <v>1040000</v>
      </c>
      <c r="P46">
        <v>1220000</v>
      </c>
      <c r="Q46">
        <v>1250000</v>
      </c>
      <c r="R46">
        <v>1280000</v>
      </c>
      <c r="S46">
        <v>1120000</v>
      </c>
      <c r="T46">
        <v>1110000</v>
      </c>
      <c r="U46">
        <v>1040000</v>
      </c>
      <c r="V46">
        <v>1120000</v>
      </c>
      <c r="W46">
        <v>1120000</v>
      </c>
      <c r="X46">
        <v>1060000</v>
      </c>
    </row>
    <row r="47" spans="1:24" x14ac:dyDescent="0.25">
      <c r="A47" s="5" t="s">
        <v>126</v>
      </c>
      <c r="B47" s="5" t="s">
        <v>127</v>
      </c>
      <c r="C47" t="s">
        <v>67</v>
      </c>
      <c r="D47" t="s">
        <v>67</v>
      </c>
      <c r="E47" t="s">
        <v>67</v>
      </c>
      <c r="F47" t="s">
        <v>67</v>
      </c>
      <c r="G47" t="s">
        <v>67</v>
      </c>
      <c r="H47" t="s">
        <v>67</v>
      </c>
      <c r="I47" t="s">
        <v>67</v>
      </c>
      <c r="J47" t="s">
        <v>67</v>
      </c>
      <c r="K47" t="s">
        <v>67</v>
      </c>
      <c r="L47" t="s">
        <v>67</v>
      </c>
      <c r="M47" t="s">
        <v>67</v>
      </c>
      <c r="N47" t="s">
        <v>67</v>
      </c>
      <c r="O47" t="s">
        <v>67</v>
      </c>
      <c r="P47" t="s">
        <v>67</v>
      </c>
      <c r="Q47" t="s">
        <v>67</v>
      </c>
      <c r="R47" t="s">
        <v>67</v>
      </c>
      <c r="S47" t="s">
        <v>67</v>
      </c>
      <c r="T47" t="s">
        <v>67</v>
      </c>
      <c r="U47" t="s">
        <v>67</v>
      </c>
      <c r="V47" t="s">
        <v>67</v>
      </c>
      <c r="W47" t="s">
        <v>67</v>
      </c>
      <c r="X47" t="s">
        <v>67</v>
      </c>
    </row>
    <row r="48" spans="1:24" x14ac:dyDescent="0.25">
      <c r="A48" s="5" t="s">
        <v>128</v>
      </c>
      <c r="B48" s="5" t="s">
        <v>129</v>
      </c>
      <c r="C48" t="s">
        <v>67</v>
      </c>
      <c r="D48">
        <v>68680</v>
      </c>
      <c r="E48">
        <v>55784</v>
      </c>
      <c r="F48">
        <v>8842</v>
      </c>
      <c r="G48">
        <v>59409</v>
      </c>
      <c r="H48">
        <v>71337</v>
      </c>
      <c r="I48">
        <v>72791</v>
      </c>
      <c r="J48">
        <v>74174</v>
      </c>
      <c r="K48">
        <v>70317</v>
      </c>
      <c r="L48">
        <v>14871</v>
      </c>
      <c r="M48">
        <v>51625</v>
      </c>
      <c r="N48">
        <v>53356</v>
      </c>
      <c r="O48">
        <v>33998</v>
      </c>
      <c r="P48">
        <v>99757</v>
      </c>
      <c r="Q48">
        <v>92448</v>
      </c>
      <c r="R48">
        <v>70377</v>
      </c>
      <c r="S48">
        <v>44749</v>
      </c>
      <c r="T48">
        <v>-10475</v>
      </c>
      <c r="U48">
        <v>26114</v>
      </c>
      <c r="V48">
        <v>6525</v>
      </c>
      <c r="W48">
        <v>47970</v>
      </c>
      <c r="X48">
        <v>34080</v>
      </c>
    </row>
    <row r="49" spans="1:24" x14ac:dyDescent="0.25">
      <c r="A49" s="5" t="s">
        <v>130</v>
      </c>
      <c r="B49" s="5" t="s">
        <v>131</v>
      </c>
      <c r="C49" t="s">
        <v>67</v>
      </c>
      <c r="D49">
        <v>13.9</v>
      </c>
      <c r="E49">
        <v>12.3</v>
      </c>
      <c r="F49">
        <v>74.099999999999994</v>
      </c>
      <c r="G49">
        <v>11.1</v>
      </c>
      <c r="H49">
        <v>9.9</v>
      </c>
      <c r="I49">
        <v>9.1</v>
      </c>
      <c r="J49">
        <v>8.6999999999999993</v>
      </c>
      <c r="K49">
        <v>7.6</v>
      </c>
      <c r="L49">
        <v>24.1</v>
      </c>
      <c r="M49">
        <v>8.6999999999999993</v>
      </c>
      <c r="N49">
        <v>8.4</v>
      </c>
      <c r="O49">
        <v>14.8</v>
      </c>
      <c r="P49">
        <v>7.4</v>
      </c>
      <c r="Q49">
        <v>8.6</v>
      </c>
      <c r="R49">
        <v>9.8000000000000007</v>
      </c>
      <c r="S49">
        <v>11.3</v>
      </c>
      <c r="T49" t="s">
        <v>67</v>
      </c>
      <c r="U49">
        <v>17.899999999999999</v>
      </c>
      <c r="V49">
        <v>206.3</v>
      </c>
      <c r="W49">
        <v>36.6</v>
      </c>
      <c r="X49">
        <v>36.299999999999997</v>
      </c>
    </row>
    <row r="50" spans="1:24" x14ac:dyDescent="0.25">
      <c r="A50" s="5" t="s">
        <v>132</v>
      </c>
      <c r="B50" s="5" t="s">
        <v>133</v>
      </c>
      <c r="C50" t="s">
        <v>67</v>
      </c>
      <c r="D50">
        <v>0.59</v>
      </c>
      <c r="E50">
        <v>0.5</v>
      </c>
      <c r="F50">
        <v>0.46</v>
      </c>
      <c r="G50">
        <v>0.46</v>
      </c>
      <c r="H50">
        <v>0.48</v>
      </c>
      <c r="I50">
        <v>0.45</v>
      </c>
      <c r="J50">
        <v>0.45</v>
      </c>
      <c r="K50">
        <v>0.37</v>
      </c>
      <c r="L50">
        <v>0.28000000000000003</v>
      </c>
      <c r="M50">
        <v>0.37</v>
      </c>
      <c r="N50">
        <v>0.4</v>
      </c>
      <c r="O50">
        <v>0.5</v>
      </c>
      <c r="P50">
        <v>0.61</v>
      </c>
      <c r="Q50">
        <v>0.65</v>
      </c>
      <c r="R50">
        <v>0.54</v>
      </c>
      <c r="S50">
        <v>0.45</v>
      </c>
      <c r="T50">
        <v>0.48</v>
      </c>
      <c r="U50">
        <v>0.45</v>
      </c>
      <c r="V50">
        <v>1.2</v>
      </c>
      <c r="W50">
        <v>1.57</v>
      </c>
      <c r="X50" t="s">
        <v>67</v>
      </c>
    </row>
    <row r="51" spans="1:24" x14ac:dyDescent="0.25">
      <c r="A51" s="5" t="s">
        <v>134</v>
      </c>
      <c r="B51" s="5" t="s">
        <v>135</v>
      </c>
      <c r="C51" t="s">
        <v>67</v>
      </c>
      <c r="D51">
        <v>1.25</v>
      </c>
      <c r="E51">
        <v>1.08</v>
      </c>
      <c r="F51">
        <v>1</v>
      </c>
      <c r="G51">
        <v>0.92</v>
      </c>
      <c r="H51">
        <v>1</v>
      </c>
      <c r="I51">
        <v>0.95</v>
      </c>
      <c r="J51">
        <v>1.1100000000000001</v>
      </c>
      <c r="K51">
        <v>0.9</v>
      </c>
      <c r="L51">
        <v>0.74</v>
      </c>
      <c r="M51">
        <v>0.94</v>
      </c>
      <c r="N51">
        <v>0.97</v>
      </c>
      <c r="O51">
        <v>1.0900000000000001</v>
      </c>
      <c r="P51">
        <v>1.1599999999999999</v>
      </c>
      <c r="Q51">
        <v>1.1499999999999999</v>
      </c>
      <c r="R51">
        <v>1.0900000000000001</v>
      </c>
      <c r="S51">
        <v>1.03</v>
      </c>
      <c r="T51">
        <v>1.17</v>
      </c>
      <c r="U51">
        <v>1.39</v>
      </c>
      <c r="V51">
        <v>2.66</v>
      </c>
      <c r="W51">
        <v>2.72</v>
      </c>
      <c r="X51" t="s">
        <v>67</v>
      </c>
    </row>
    <row r="52" spans="1:24" x14ac:dyDescent="0.25">
      <c r="A52" s="5" t="s">
        <v>136</v>
      </c>
      <c r="B52" s="5" t="s">
        <v>137</v>
      </c>
      <c r="C52" t="s">
        <v>67</v>
      </c>
      <c r="D52">
        <v>4</v>
      </c>
      <c r="E52">
        <v>9.5</v>
      </c>
      <c r="F52">
        <v>15.29</v>
      </c>
      <c r="G52">
        <v>9.24</v>
      </c>
      <c r="H52">
        <v>7.12</v>
      </c>
      <c r="I52">
        <v>3.81</v>
      </c>
      <c r="J52">
        <v>13.13</v>
      </c>
      <c r="K52">
        <v>4.41</v>
      </c>
      <c r="L52">
        <v>2.8</v>
      </c>
      <c r="M52">
        <v>2.42</v>
      </c>
      <c r="N52">
        <v>2.48</v>
      </c>
      <c r="O52">
        <v>2.72</v>
      </c>
      <c r="P52">
        <v>4.37</v>
      </c>
      <c r="Q52">
        <v>4.3499999999999996</v>
      </c>
      <c r="R52">
        <v>4.29</v>
      </c>
      <c r="S52">
        <v>3.91</v>
      </c>
      <c r="T52">
        <v>7.02</v>
      </c>
      <c r="U52">
        <v>5.96</v>
      </c>
      <c r="V52">
        <v>5.92</v>
      </c>
      <c r="W52">
        <v>14.69</v>
      </c>
      <c r="X52" t="s">
        <v>67</v>
      </c>
    </row>
    <row r="53" spans="1:24" x14ac:dyDescent="0.25">
      <c r="A53" s="5" t="s">
        <v>138</v>
      </c>
      <c r="B53" s="5" t="s">
        <v>139</v>
      </c>
      <c r="C53" t="s">
        <v>67</v>
      </c>
      <c r="D53">
        <v>3.73</v>
      </c>
      <c r="E53">
        <v>4.8499999999999996</v>
      </c>
      <c r="F53">
        <v>4.76</v>
      </c>
      <c r="G53">
        <v>4.79</v>
      </c>
      <c r="H53">
        <v>4.47</v>
      </c>
      <c r="I53">
        <v>4.68</v>
      </c>
      <c r="J53">
        <v>4.53</v>
      </c>
      <c r="K53">
        <v>5.15</v>
      </c>
      <c r="L53">
        <v>6.59</v>
      </c>
      <c r="M53">
        <v>5.51</v>
      </c>
      <c r="N53">
        <v>5.29</v>
      </c>
      <c r="O53">
        <v>4.95</v>
      </c>
      <c r="P53">
        <v>4.1399999999999997</v>
      </c>
      <c r="Q53">
        <v>3.45</v>
      </c>
      <c r="R53">
        <v>2.71</v>
      </c>
      <c r="S53">
        <v>2.21</v>
      </c>
      <c r="T53">
        <v>1.3</v>
      </c>
      <c r="U53">
        <v>1.1499999999999999</v>
      </c>
      <c r="V53">
        <v>0.43</v>
      </c>
      <c r="W53">
        <v>0.34</v>
      </c>
      <c r="X53">
        <v>0.41</v>
      </c>
    </row>
    <row r="54" spans="1:24" x14ac:dyDescent="0.25">
      <c r="A54" s="5" t="s">
        <v>140</v>
      </c>
      <c r="B54" s="5" t="s">
        <v>141</v>
      </c>
      <c r="C54" t="s">
        <v>67</v>
      </c>
      <c r="D54">
        <v>7.2</v>
      </c>
      <c r="E54">
        <v>8.1999999999999993</v>
      </c>
      <c r="F54">
        <v>1.3</v>
      </c>
      <c r="G54">
        <v>9</v>
      </c>
      <c r="H54">
        <v>10.1</v>
      </c>
      <c r="I54">
        <v>11</v>
      </c>
      <c r="J54">
        <v>11.6</v>
      </c>
      <c r="K54">
        <v>13.2</v>
      </c>
      <c r="L54">
        <v>4.2</v>
      </c>
      <c r="M54">
        <v>11.5</v>
      </c>
      <c r="N54">
        <v>11.9</v>
      </c>
      <c r="O54">
        <v>6.7</v>
      </c>
      <c r="P54">
        <v>13.5</v>
      </c>
      <c r="Q54">
        <v>11.6</v>
      </c>
      <c r="R54">
        <v>10.199999999999999</v>
      </c>
      <c r="S54">
        <v>8.9</v>
      </c>
      <c r="T54">
        <v>-2.2999999999999998</v>
      </c>
      <c r="U54">
        <v>5.6</v>
      </c>
      <c r="V54">
        <v>0.5</v>
      </c>
      <c r="W54">
        <v>2.7</v>
      </c>
      <c r="X54">
        <v>2.8</v>
      </c>
    </row>
    <row r="55" spans="1:24" x14ac:dyDescent="0.25">
      <c r="A55" s="5" t="s">
        <v>142</v>
      </c>
      <c r="B55" s="5" t="s">
        <v>143</v>
      </c>
      <c r="C55" t="s">
        <v>67</v>
      </c>
      <c r="D55">
        <v>8.94</v>
      </c>
      <c r="E55">
        <v>8.76</v>
      </c>
      <c r="F55">
        <v>1.34</v>
      </c>
      <c r="G55">
        <v>8.19</v>
      </c>
      <c r="H55">
        <v>10.130000000000001</v>
      </c>
      <c r="I55">
        <v>10.5</v>
      </c>
      <c r="J55">
        <v>12.75</v>
      </c>
      <c r="K55">
        <v>11.75</v>
      </c>
      <c r="L55">
        <v>3.04</v>
      </c>
      <c r="M55">
        <v>10.63</v>
      </c>
      <c r="N55">
        <v>11.43</v>
      </c>
      <c r="O55">
        <v>7.17</v>
      </c>
      <c r="P55">
        <v>15.44</v>
      </c>
      <c r="Q55">
        <v>13.26</v>
      </c>
      <c r="R55">
        <v>11.04</v>
      </c>
      <c r="S55">
        <v>9.08</v>
      </c>
      <c r="T55">
        <v>-2.2999999999999998</v>
      </c>
      <c r="U55">
        <v>7.75</v>
      </c>
      <c r="V55">
        <v>1.29</v>
      </c>
      <c r="W55">
        <v>7.41</v>
      </c>
      <c r="X55">
        <v>6.14</v>
      </c>
    </row>
    <row r="56" spans="1:24" x14ac:dyDescent="0.25">
      <c r="A56" s="5" t="s">
        <v>146</v>
      </c>
      <c r="B56" s="5" t="s">
        <v>147</v>
      </c>
      <c r="C56" t="s">
        <v>67</v>
      </c>
      <c r="D56">
        <v>0.95</v>
      </c>
      <c r="E56">
        <v>0.86</v>
      </c>
      <c r="F56">
        <v>0.14000000000000001</v>
      </c>
      <c r="G56">
        <v>0.96</v>
      </c>
      <c r="H56">
        <v>1.1200000000000001</v>
      </c>
      <c r="I56">
        <v>1.1599999999999999</v>
      </c>
      <c r="J56">
        <v>1.3</v>
      </c>
      <c r="K56">
        <v>1.24</v>
      </c>
      <c r="L56">
        <v>0.28000000000000003</v>
      </c>
      <c r="M56">
        <v>1.02</v>
      </c>
      <c r="N56">
        <v>1.1299999999999999</v>
      </c>
      <c r="O56">
        <v>0.7</v>
      </c>
      <c r="P56">
        <v>1.8</v>
      </c>
      <c r="Q56">
        <v>1.59</v>
      </c>
      <c r="R56">
        <v>1.22</v>
      </c>
      <c r="S56">
        <v>0.85</v>
      </c>
      <c r="T56">
        <v>-0.21</v>
      </c>
      <c r="U56">
        <v>0.55000000000000004</v>
      </c>
      <c r="V56">
        <v>0.12</v>
      </c>
      <c r="W56">
        <v>0.9</v>
      </c>
      <c r="X56">
        <v>0.63</v>
      </c>
    </row>
    <row r="57" spans="1:24" x14ac:dyDescent="0.25">
      <c r="A57" s="5" t="s">
        <v>151</v>
      </c>
      <c r="B57" s="5" t="s">
        <v>152</v>
      </c>
      <c r="C57" t="s">
        <v>67</v>
      </c>
      <c r="D57">
        <v>10.59</v>
      </c>
      <c r="E57">
        <v>9.76</v>
      </c>
      <c r="F57">
        <v>10.54</v>
      </c>
      <c r="G57">
        <v>11.77</v>
      </c>
      <c r="H57">
        <v>11.09</v>
      </c>
      <c r="I57">
        <v>11</v>
      </c>
      <c r="J57">
        <v>10.220000000000001</v>
      </c>
      <c r="K57">
        <v>10.52</v>
      </c>
      <c r="L57">
        <v>9.31</v>
      </c>
      <c r="M57">
        <v>9.64</v>
      </c>
      <c r="N57">
        <v>9.8699999999999992</v>
      </c>
      <c r="O57">
        <v>9.73</v>
      </c>
      <c r="P57">
        <v>11.65</v>
      </c>
      <c r="Q57">
        <v>12.02</v>
      </c>
      <c r="R57">
        <v>11.06</v>
      </c>
      <c r="S57">
        <v>9.4</v>
      </c>
      <c r="T57">
        <v>9.0299999999999994</v>
      </c>
      <c r="U57">
        <v>7.1</v>
      </c>
      <c r="V57">
        <v>9.58</v>
      </c>
      <c r="W57">
        <v>12.19</v>
      </c>
      <c r="X57">
        <v>10.26</v>
      </c>
    </row>
    <row r="58" spans="1:24" x14ac:dyDescent="0.25">
      <c r="A58" s="5" t="s">
        <v>153</v>
      </c>
      <c r="B58" s="5" t="s">
        <v>154</v>
      </c>
      <c r="C58" t="s">
        <v>67</v>
      </c>
      <c r="D58">
        <v>89.41</v>
      </c>
      <c r="E58">
        <v>90.24</v>
      </c>
      <c r="F58">
        <v>89.46</v>
      </c>
      <c r="G58">
        <v>88.23</v>
      </c>
      <c r="H58">
        <v>88.91</v>
      </c>
      <c r="I58">
        <v>89</v>
      </c>
      <c r="J58">
        <v>89.78</v>
      </c>
      <c r="K58">
        <v>89.48</v>
      </c>
      <c r="L58">
        <v>90.69</v>
      </c>
      <c r="M58">
        <v>90.36</v>
      </c>
      <c r="N58">
        <v>90.13</v>
      </c>
      <c r="O58">
        <v>90.27</v>
      </c>
      <c r="P58">
        <v>88.35</v>
      </c>
      <c r="Q58">
        <v>87.98</v>
      </c>
      <c r="R58">
        <v>88.94</v>
      </c>
      <c r="S58">
        <v>90.6</v>
      </c>
      <c r="T58">
        <v>90.97</v>
      </c>
      <c r="U58">
        <v>92.9</v>
      </c>
      <c r="V58">
        <v>90.42</v>
      </c>
      <c r="W58">
        <v>87.81</v>
      </c>
      <c r="X58">
        <v>89.74</v>
      </c>
    </row>
    <row r="59" spans="1:24" x14ac:dyDescent="0.25">
      <c r="A59" s="5"/>
      <c r="B59" s="5"/>
    </row>
    <row r="60" spans="1:24" x14ac:dyDescent="0.25">
      <c r="A60" s="5"/>
      <c r="B60" s="5"/>
    </row>
    <row r="61" spans="1:24" x14ac:dyDescent="0.25">
      <c r="A61" s="5"/>
      <c r="B61" s="5"/>
    </row>
    <row r="62" spans="1:24" x14ac:dyDescent="0.25">
      <c r="A62" s="5"/>
      <c r="B62" s="5"/>
    </row>
    <row r="63" spans="1:24" x14ac:dyDescent="0.25">
      <c r="A63" s="5"/>
      <c r="B63" s="5"/>
    </row>
    <row r="64" spans="1:24" x14ac:dyDescent="0.25">
      <c r="A64" s="5"/>
      <c r="B64" s="5"/>
    </row>
    <row r="65" spans="1:23" x14ac:dyDescent="0.25">
      <c r="A65" s="5" t="s">
        <v>167</v>
      </c>
      <c r="B65" s="5" t="s">
        <v>168</v>
      </c>
      <c r="C65" t="s">
        <v>67</v>
      </c>
      <c r="D65">
        <v>0.95</v>
      </c>
      <c r="E65">
        <v>0.86</v>
      </c>
      <c r="F65">
        <v>0.14000000000000001</v>
      </c>
      <c r="G65">
        <v>0.96</v>
      </c>
      <c r="H65">
        <v>1.1200000000000001</v>
      </c>
      <c r="I65">
        <v>1.1599999999999999</v>
      </c>
      <c r="J65">
        <v>1.3</v>
      </c>
      <c r="K65">
        <v>1.24</v>
      </c>
      <c r="L65">
        <v>0.28000000000000003</v>
      </c>
      <c r="M65">
        <v>1.02</v>
      </c>
      <c r="N65">
        <v>1.1299999999999999</v>
      </c>
      <c r="O65">
        <v>0.7</v>
      </c>
      <c r="P65">
        <v>1.8</v>
      </c>
      <c r="Q65">
        <v>1.59</v>
      </c>
      <c r="R65">
        <v>1.22</v>
      </c>
      <c r="S65">
        <v>0.85</v>
      </c>
      <c r="T65">
        <v>-0.21</v>
      </c>
      <c r="U65">
        <v>0.55000000000000004</v>
      </c>
      <c r="V65">
        <v>0.12</v>
      </c>
      <c r="W65">
        <v>0.9</v>
      </c>
    </row>
    <row r="66" spans="1:23" x14ac:dyDescent="0.25">
      <c r="A66" s="5" t="s">
        <v>169</v>
      </c>
      <c r="B66" s="5" t="s">
        <v>170</v>
      </c>
      <c r="C66" t="s">
        <v>67</v>
      </c>
      <c r="D66">
        <v>1.4</v>
      </c>
      <c r="E66">
        <v>1.39</v>
      </c>
      <c r="F66">
        <v>0.47</v>
      </c>
      <c r="G66">
        <v>1.5</v>
      </c>
      <c r="H66">
        <v>1.59</v>
      </c>
      <c r="I66">
        <v>1.32</v>
      </c>
      <c r="J66">
        <v>1.47</v>
      </c>
      <c r="K66">
        <v>1.71</v>
      </c>
      <c r="L66">
        <v>0.18</v>
      </c>
      <c r="M66">
        <v>1.46</v>
      </c>
      <c r="N66">
        <v>1.87</v>
      </c>
      <c r="O66">
        <v>1.53</v>
      </c>
      <c r="P66">
        <v>2.39</v>
      </c>
      <c r="Q66">
        <v>2.57</v>
      </c>
      <c r="R66">
        <v>1.91</v>
      </c>
      <c r="S66">
        <v>1.22</v>
      </c>
      <c r="T66">
        <v>0.64</v>
      </c>
      <c r="U66">
        <v>0.23</v>
      </c>
      <c r="V66">
        <v>-0.32</v>
      </c>
      <c r="W66">
        <v>1.29</v>
      </c>
    </row>
    <row r="67" spans="1:23" x14ac:dyDescent="0.25">
      <c r="A67" s="5"/>
      <c r="B67" s="5"/>
    </row>
    <row r="68" spans="1:23" x14ac:dyDescent="0.25">
      <c r="A68" s="5"/>
      <c r="B68" s="5"/>
    </row>
    <row r="69" spans="1:23" x14ac:dyDescent="0.25">
      <c r="A69" s="5" t="s">
        <v>175</v>
      </c>
      <c r="B69" s="5" t="s">
        <v>176</v>
      </c>
      <c r="C69" t="s">
        <v>67</v>
      </c>
      <c r="D69">
        <v>577.28</v>
      </c>
      <c r="E69">
        <v>1420.63</v>
      </c>
      <c r="F69">
        <v>2370.4087</v>
      </c>
      <c r="G69">
        <v>1488.1020000000001</v>
      </c>
      <c r="H69">
        <v>1187.9007999999999</v>
      </c>
      <c r="I69">
        <v>658.90139999999997</v>
      </c>
      <c r="J69">
        <v>2354.7341999999999</v>
      </c>
      <c r="K69">
        <v>790.88940000000002</v>
      </c>
      <c r="L69">
        <v>502.04</v>
      </c>
      <c r="M69">
        <v>456.17</v>
      </c>
      <c r="N69">
        <v>489.55200000000002</v>
      </c>
      <c r="O69">
        <v>561.40800000000002</v>
      </c>
      <c r="P69">
        <v>952.22300000000007</v>
      </c>
      <c r="Q69">
        <v>998.75999999999988</v>
      </c>
      <c r="R69">
        <v>984.98400000000004</v>
      </c>
      <c r="S69">
        <v>897.73599999999999</v>
      </c>
      <c r="T69">
        <v>1611.7919999999999</v>
      </c>
      <c r="U69">
        <v>1065.0519999999999</v>
      </c>
      <c r="V69">
        <v>1047.248</v>
      </c>
      <c r="W69">
        <v>2598.6610000000001</v>
      </c>
    </row>
    <row r="70" spans="1:23" x14ac:dyDescent="0.25">
      <c r="A70" s="5" t="s">
        <v>177</v>
      </c>
      <c r="B70" s="5" t="s">
        <v>178</v>
      </c>
      <c r="C70">
        <v>4.2199999999999989</v>
      </c>
      <c r="D70">
        <v>5.2199999999999989</v>
      </c>
      <c r="E70">
        <v>5.4900000000000091</v>
      </c>
      <c r="F70">
        <v>6.0200000000000102</v>
      </c>
      <c r="G70">
        <v>5.789999999999992</v>
      </c>
      <c r="H70">
        <v>6.0999999999999943</v>
      </c>
      <c r="I70">
        <v>6.4000000000000057</v>
      </c>
      <c r="J70">
        <v>0</v>
      </c>
      <c r="K70">
        <v>-3.9999999999992042E-2</v>
      </c>
      <c r="L70">
        <v>9.1999999999999886</v>
      </c>
      <c r="M70">
        <v>8.9000000000000057</v>
      </c>
      <c r="N70">
        <v>9</v>
      </c>
      <c r="O70">
        <v>11.5</v>
      </c>
      <c r="P70">
        <v>11.69999999999999</v>
      </c>
      <c r="Q70">
        <v>0</v>
      </c>
      <c r="R70">
        <v>0</v>
      </c>
      <c r="S70">
        <v>0</v>
      </c>
      <c r="T70">
        <v>-50.900000000000013</v>
      </c>
      <c r="U70">
        <v>-1.7999999999999829</v>
      </c>
      <c r="V70">
        <v>0</v>
      </c>
      <c r="W70" t="s">
        <v>67</v>
      </c>
    </row>
    <row r="71" spans="1:23" x14ac:dyDescent="0.25">
      <c r="A71" s="5"/>
      <c r="B71" s="5"/>
    </row>
    <row r="72" spans="1:23" x14ac:dyDescent="0.25">
      <c r="A72" s="5"/>
      <c r="B72" s="5"/>
    </row>
    <row r="73" spans="1:23" x14ac:dyDescent="0.25">
      <c r="A73" s="5"/>
      <c r="B73" s="5"/>
    </row>
    <row r="74" spans="1:23" x14ac:dyDescent="0.25">
      <c r="A74" s="5"/>
      <c r="B74" s="5"/>
    </row>
    <row r="75" spans="1:23" x14ac:dyDescent="0.25">
      <c r="A75" s="5" t="s">
        <v>187</v>
      </c>
      <c r="B75" s="5" t="s">
        <v>188</v>
      </c>
      <c r="C75" t="s">
        <v>67</v>
      </c>
      <c r="D75">
        <v>17.920000000000002</v>
      </c>
      <c r="E75">
        <v>516</v>
      </c>
      <c r="F75">
        <v>-85.47</v>
      </c>
      <c r="G75">
        <v>-16.96</v>
      </c>
      <c r="H75">
        <v>-1.46</v>
      </c>
      <c r="I75">
        <v>-4.83</v>
      </c>
      <c r="J75">
        <v>3.69</v>
      </c>
      <c r="K75">
        <v>355.13</v>
      </c>
      <c r="L75">
        <v>-71.02</v>
      </c>
      <c r="M75">
        <v>-3.93</v>
      </c>
      <c r="N75">
        <v>67.73</v>
      </c>
      <c r="O75">
        <v>-61</v>
      </c>
      <c r="P75">
        <v>12.03</v>
      </c>
      <c r="Q75">
        <v>28.79</v>
      </c>
      <c r="R75">
        <v>45.72</v>
      </c>
      <c r="S75">
        <v>-522.35</v>
      </c>
      <c r="T75">
        <v>-140.15</v>
      </c>
      <c r="U75">
        <v>332.4</v>
      </c>
      <c r="V75">
        <v>-85.71</v>
      </c>
      <c r="W75">
        <v>54.46</v>
      </c>
    </row>
    <row r="76" spans="1:23" x14ac:dyDescent="0.25">
      <c r="A76" s="5" t="s">
        <v>189</v>
      </c>
      <c r="B76" s="5" t="s">
        <v>190</v>
      </c>
      <c r="C76" t="s">
        <v>67</v>
      </c>
      <c r="D76">
        <v>149.47999999999999</v>
      </c>
      <c r="E76">
        <v>137.86000000000001</v>
      </c>
      <c r="F76">
        <v>-34.630000000000003</v>
      </c>
      <c r="G76">
        <v>-7.75</v>
      </c>
      <c r="H76">
        <v>-0.87</v>
      </c>
      <c r="I76">
        <v>118</v>
      </c>
      <c r="J76">
        <v>95.93</v>
      </c>
      <c r="K76">
        <v>93.39</v>
      </c>
      <c r="L76">
        <v>-2.41</v>
      </c>
      <c r="M76">
        <v>0.93</v>
      </c>
      <c r="N76">
        <v>6.25</v>
      </c>
      <c r="O76">
        <v>-6.73</v>
      </c>
      <c r="P76">
        <v>28.85</v>
      </c>
      <c r="Q76">
        <v>-149.28</v>
      </c>
      <c r="R76">
        <v>-205.59</v>
      </c>
      <c r="S76">
        <v>-110.03</v>
      </c>
      <c r="T76">
        <v>35.51</v>
      </c>
      <c r="U76">
        <v>100.38</v>
      </c>
      <c r="V76" t="s">
        <v>67</v>
      </c>
      <c r="W76" t="s">
        <v>67</v>
      </c>
    </row>
    <row r="77" spans="1:23" x14ac:dyDescent="0.25">
      <c r="A77" s="5" t="s">
        <v>191</v>
      </c>
      <c r="B77" s="5" t="s">
        <v>192</v>
      </c>
      <c r="C77" t="s">
        <v>67</v>
      </c>
      <c r="D77">
        <v>86.01</v>
      </c>
      <c r="E77">
        <v>81.459999999999994</v>
      </c>
      <c r="F77">
        <v>-21.01</v>
      </c>
      <c r="G77">
        <v>67.11</v>
      </c>
      <c r="H77">
        <v>56.3</v>
      </c>
      <c r="I77">
        <v>55.81</v>
      </c>
      <c r="J77">
        <v>70.319999999999993</v>
      </c>
      <c r="K77">
        <v>57.38</v>
      </c>
      <c r="L77">
        <v>-11.24</v>
      </c>
      <c r="M77">
        <v>8.7200000000000006</v>
      </c>
      <c r="N77">
        <v>18.649999999999999</v>
      </c>
      <c r="O77">
        <v>-99.36</v>
      </c>
      <c r="P77">
        <v>-115.19</v>
      </c>
      <c r="Q77">
        <v>-51.12</v>
      </c>
      <c r="R77">
        <v>-74.02</v>
      </c>
      <c r="S77">
        <v>-72.27</v>
      </c>
      <c r="T77" t="s">
        <v>67</v>
      </c>
      <c r="U77" t="s">
        <v>67</v>
      </c>
      <c r="V77" t="s">
        <v>67</v>
      </c>
      <c r="W77" t="s">
        <v>67</v>
      </c>
    </row>
    <row r="78" spans="1:23" x14ac:dyDescent="0.25">
      <c r="A78" s="5" t="s">
        <v>193</v>
      </c>
      <c r="B78" s="5" t="s">
        <v>194</v>
      </c>
      <c r="C78" t="s">
        <v>67</v>
      </c>
      <c r="D78">
        <v>70.91</v>
      </c>
      <c r="E78">
        <v>75.89</v>
      </c>
      <c r="F78">
        <v>18.190000000000001</v>
      </c>
      <c r="G78">
        <v>27.94</v>
      </c>
      <c r="H78">
        <v>32.51</v>
      </c>
      <c r="I78">
        <v>37.229999999999997</v>
      </c>
      <c r="J78">
        <v>-14.52</v>
      </c>
      <c r="K78">
        <v>-28.9</v>
      </c>
      <c r="L78">
        <v>-31.18</v>
      </c>
      <c r="M78">
        <v>-32.65</v>
      </c>
      <c r="N78">
        <v>-26.81</v>
      </c>
      <c r="O78" t="s">
        <v>67</v>
      </c>
      <c r="P78" t="s">
        <v>67</v>
      </c>
      <c r="Q78" t="s">
        <v>67</v>
      </c>
      <c r="R78" t="s">
        <v>67</v>
      </c>
      <c r="S78" t="s">
        <v>67</v>
      </c>
      <c r="T78" t="s">
        <v>67</v>
      </c>
      <c r="U78" t="s">
        <v>67</v>
      </c>
      <c r="V78" t="s">
        <v>67</v>
      </c>
      <c r="W78" t="s">
        <v>67</v>
      </c>
    </row>
    <row r="79" spans="1:23" x14ac:dyDescent="0.25">
      <c r="A79" s="5" t="s">
        <v>195</v>
      </c>
      <c r="B79" s="5" t="s">
        <v>196</v>
      </c>
      <c r="C79" t="s">
        <v>67</v>
      </c>
      <c r="D79">
        <v>0.16</v>
      </c>
      <c r="E79">
        <v>0.15</v>
      </c>
      <c r="F79">
        <v>-3.53</v>
      </c>
      <c r="G79">
        <v>0.17</v>
      </c>
      <c r="H79">
        <v>0.18</v>
      </c>
      <c r="I79">
        <v>0.16</v>
      </c>
      <c r="J79">
        <v>0.12</v>
      </c>
      <c r="K79">
        <v>0.13</v>
      </c>
      <c r="L79">
        <v>-2.14</v>
      </c>
      <c r="M79">
        <v>1</v>
      </c>
      <c r="N79">
        <v>0.45</v>
      </c>
      <c r="O79">
        <v>-0.15</v>
      </c>
      <c r="P79">
        <v>-0.06</v>
      </c>
      <c r="Q79">
        <v>-0.17</v>
      </c>
      <c r="R79">
        <v>-0.13</v>
      </c>
      <c r="S79">
        <v>-0.16</v>
      </c>
      <c r="T79" t="s">
        <v>67</v>
      </c>
      <c r="U79" t="s">
        <v>67</v>
      </c>
      <c r="V79" t="s">
        <v>67</v>
      </c>
      <c r="W79" t="s">
        <v>67</v>
      </c>
    </row>
    <row r="80" spans="1:23" x14ac:dyDescent="0.25">
      <c r="A80" s="5" t="s">
        <v>197</v>
      </c>
      <c r="B80" s="5" t="s">
        <v>198</v>
      </c>
      <c r="C80" t="s">
        <v>67</v>
      </c>
      <c r="D80">
        <v>7.66</v>
      </c>
      <c r="E80">
        <v>202.11</v>
      </c>
      <c r="F80">
        <v>-69.2</v>
      </c>
      <c r="G80">
        <v>-8.49</v>
      </c>
      <c r="H80">
        <v>21.91</v>
      </c>
      <c r="I80">
        <v>-3.35</v>
      </c>
      <c r="J80">
        <v>-15.25</v>
      </c>
      <c r="K80">
        <v>876.34</v>
      </c>
      <c r="L80">
        <v>-86.88</v>
      </c>
      <c r="M80">
        <v>-17.350000000000001</v>
      </c>
      <c r="N80">
        <v>26.67</v>
      </c>
      <c r="O80">
        <v>-35.76</v>
      </c>
      <c r="P80">
        <v>-7.57</v>
      </c>
      <c r="Q80">
        <v>33.03</v>
      </c>
      <c r="R80">
        <v>58.6</v>
      </c>
      <c r="S80">
        <v>96.53</v>
      </c>
      <c r="T80">
        <v>202.51</v>
      </c>
      <c r="U80">
        <v>-167.91</v>
      </c>
      <c r="V80">
        <v>-126.11</v>
      </c>
      <c r="W80">
        <v>45.21</v>
      </c>
    </row>
    <row r="81" spans="1:24" x14ac:dyDescent="0.25">
      <c r="A81" s="5" t="s">
        <v>199</v>
      </c>
      <c r="B81" s="5" t="s">
        <v>200</v>
      </c>
      <c r="C81" t="s">
        <v>67</v>
      </c>
      <c r="D81">
        <v>46.86</v>
      </c>
      <c r="E81">
        <v>41.47</v>
      </c>
      <c r="F81">
        <v>-18.59</v>
      </c>
      <c r="G81">
        <v>3.36</v>
      </c>
      <c r="H81">
        <v>1.1000000000000001</v>
      </c>
      <c r="I81">
        <v>285.91000000000003</v>
      </c>
      <c r="J81">
        <v>258.07</v>
      </c>
      <c r="K81">
        <v>257.37</v>
      </c>
      <c r="L81">
        <v>-25.85</v>
      </c>
      <c r="M81">
        <v>-8.81</v>
      </c>
      <c r="N81">
        <v>-5.55</v>
      </c>
      <c r="O81">
        <v>-3.43</v>
      </c>
      <c r="P81">
        <v>28.02</v>
      </c>
      <c r="Q81">
        <v>62.72</v>
      </c>
      <c r="R81">
        <v>119.21</v>
      </c>
      <c r="S81">
        <v>43.71</v>
      </c>
      <c r="T81">
        <v>-30.5</v>
      </c>
      <c r="U81">
        <v>-82.94</v>
      </c>
      <c r="V81" t="s">
        <v>67</v>
      </c>
      <c r="W81" t="s">
        <v>67</v>
      </c>
    </row>
    <row r="82" spans="1:24" x14ac:dyDescent="0.25">
      <c r="A82" s="5" t="s">
        <v>201</v>
      </c>
      <c r="B82" s="5" t="s">
        <v>202</v>
      </c>
      <c r="C82" t="s">
        <v>67</v>
      </c>
      <c r="D82">
        <v>30.8</v>
      </c>
      <c r="E82">
        <v>28.6</v>
      </c>
      <c r="F82">
        <v>-14.88</v>
      </c>
      <c r="G82">
        <v>174.23</v>
      </c>
      <c r="H82">
        <v>158.55000000000001</v>
      </c>
      <c r="I82">
        <v>150.69999999999999</v>
      </c>
      <c r="J82">
        <v>156.71</v>
      </c>
      <c r="K82">
        <v>152.6</v>
      </c>
      <c r="L82">
        <v>-24.18</v>
      </c>
      <c r="M82">
        <v>-0.2</v>
      </c>
      <c r="N82">
        <v>14.99</v>
      </c>
      <c r="O82">
        <v>28.97</v>
      </c>
      <c r="P82">
        <v>76.62</v>
      </c>
      <c r="Q82">
        <v>44.55</v>
      </c>
      <c r="R82">
        <v>12.72</v>
      </c>
      <c r="S82">
        <v>10.050000000000001</v>
      </c>
      <c r="T82" t="s">
        <v>67</v>
      </c>
      <c r="U82" t="s">
        <v>67</v>
      </c>
      <c r="V82" t="s">
        <v>67</v>
      </c>
      <c r="W82" t="s">
        <v>67</v>
      </c>
    </row>
    <row r="83" spans="1:24" x14ac:dyDescent="0.25">
      <c r="A83" s="5" t="s">
        <v>203</v>
      </c>
      <c r="B83" s="5" t="s">
        <v>204</v>
      </c>
      <c r="C83" t="s">
        <v>67</v>
      </c>
      <c r="D83">
        <v>90.75</v>
      </c>
      <c r="E83">
        <v>92.65</v>
      </c>
      <c r="F83">
        <v>68.86</v>
      </c>
      <c r="G83">
        <v>75.03</v>
      </c>
      <c r="H83">
        <v>79.180000000000007</v>
      </c>
      <c r="I83">
        <v>82.85</v>
      </c>
      <c r="J83">
        <v>92.84</v>
      </c>
      <c r="K83">
        <v>114.61</v>
      </c>
      <c r="L83">
        <v>10.19</v>
      </c>
      <c r="M83">
        <v>6.26</v>
      </c>
      <c r="N83">
        <v>12.52</v>
      </c>
      <c r="O83" t="s">
        <v>67</v>
      </c>
      <c r="P83" t="s">
        <v>67</v>
      </c>
      <c r="Q83" t="s">
        <v>67</v>
      </c>
      <c r="R83" t="s">
        <v>67</v>
      </c>
      <c r="S83" t="s">
        <v>67</v>
      </c>
      <c r="T83" t="s">
        <v>67</v>
      </c>
      <c r="U83" t="s">
        <v>67</v>
      </c>
      <c r="V83" t="s">
        <v>67</v>
      </c>
      <c r="W83" t="s">
        <v>67</v>
      </c>
    </row>
    <row r="84" spans="1:24" x14ac:dyDescent="0.25">
      <c r="A84" s="5" t="s">
        <v>205</v>
      </c>
      <c r="B84" s="5" t="s">
        <v>206</v>
      </c>
      <c r="C84" t="s">
        <v>67</v>
      </c>
      <c r="D84">
        <v>-57.89</v>
      </c>
      <c r="E84">
        <v>-37.869999999999997</v>
      </c>
      <c r="F84">
        <v>65.48</v>
      </c>
      <c r="G84">
        <v>29.78</v>
      </c>
      <c r="H84">
        <v>86.88</v>
      </c>
      <c r="I84">
        <v>-70.98</v>
      </c>
      <c r="J84">
        <v>197.73</v>
      </c>
      <c r="K84">
        <v>57.5</v>
      </c>
      <c r="L84">
        <v>15.7</v>
      </c>
      <c r="M84">
        <v>-2.42</v>
      </c>
      <c r="N84">
        <v>-8.82</v>
      </c>
      <c r="O84">
        <v>-37.76</v>
      </c>
      <c r="P84">
        <v>0.46</v>
      </c>
      <c r="Q84">
        <v>1.4</v>
      </c>
      <c r="R84">
        <v>9.7200000000000006</v>
      </c>
      <c r="S84">
        <v>-44.3</v>
      </c>
      <c r="T84">
        <v>17.79</v>
      </c>
      <c r="U84">
        <v>0.68</v>
      </c>
      <c r="V84">
        <v>-59.7</v>
      </c>
      <c r="W84" t="s">
        <v>67</v>
      </c>
    </row>
    <row r="85" spans="1:24" x14ac:dyDescent="0.25">
      <c r="A85" s="5" t="s">
        <v>207</v>
      </c>
      <c r="B85" s="5" t="s">
        <v>208</v>
      </c>
      <c r="C85" t="s">
        <v>67</v>
      </c>
      <c r="D85">
        <v>-10.09</v>
      </c>
      <c r="E85">
        <v>19.13</v>
      </c>
      <c r="F85">
        <v>60.71</v>
      </c>
      <c r="G85">
        <v>15.23</v>
      </c>
      <c r="H85">
        <v>71.209999999999994</v>
      </c>
      <c r="I85">
        <v>61.42</v>
      </c>
      <c r="J85">
        <v>90.31</v>
      </c>
      <c r="K85">
        <v>23.59</v>
      </c>
      <c r="L85">
        <v>1.49</v>
      </c>
      <c r="M85">
        <v>-16.329999999999998</v>
      </c>
      <c r="N85">
        <v>-15.37</v>
      </c>
      <c r="O85">
        <v>-11.97</v>
      </c>
      <c r="P85">
        <v>3.86</v>
      </c>
      <c r="Q85">
        <v>-11.06</v>
      </c>
      <c r="R85">
        <v>-5.6</v>
      </c>
      <c r="S85">
        <v>-8.61</v>
      </c>
      <c r="T85">
        <v>-13.74</v>
      </c>
      <c r="U85" t="s">
        <v>67</v>
      </c>
      <c r="V85" t="s">
        <v>67</v>
      </c>
      <c r="W85" t="s">
        <v>67</v>
      </c>
    </row>
    <row r="86" spans="1:24" x14ac:dyDescent="0.25">
      <c r="A86" s="5" t="s">
        <v>209</v>
      </c>
      <c r="B86" s="5" t="s">
        <v>210</v>
      </c>
      <c r="C86" t="s">
        <v>67</v>
      </c>
      <c r="D86">
        <v>17.28</v>
      </c>
      <c r="E86">
        <v>14.66</v>
      </c>
      <c r="F86">
        <v>61.78</v>
      </c>
      <c r="G86">
        <v>60.18</v>
      </c>
      <c r="H86">
        <v>57.37</v>
      </c>
      <c r="I86">
        <v>39.51</v>
      </c>
      <c r="J86">
        <v>51.94</v>
      </c>
      <c r="K86">
        <v>4.84</v>
      </c>
      <c r="L86">
        <v>-6.57</v>
      </c>
      <c r="M86">
        <v>-9.43</v>
      </c>
      <c r="N86">
        <v>-7</v>
      </c>
      <c r="O86">
        <v>-14.1</v>
      </c>
      <c r="P86">
        <v>-2.99</v>
      </c>
      <c r="Q86">
        <v>-2.94</v>
      </c>
      <c r="R86">
        <v>-15.16</v>
      </c>
      <c r="S86" t="s">
        <v>67</v>
      </c>
      <c r="T86" t="s">
        <v>67</v>
      </c>
      <c r="U86" t="s">
        <v>67</v>
      </c>
      <c r="V86" t="s">
        <v>67</v>
      </c>
      <c r="W86" t="s">
        <v>67</v>
      </c>
    </row>
    <row r="87" spans="1:24" x14ac:dyDescent="0.25">
      <c r="A87" s="5" t="s">
        <v>211</v>
      </c>
      <c r="B87" s="5" t="s">
        <v>212</v>
      </c>
      <c r="C87" t="s">
        <v>67</v>
      </c>
      <c r="D87">
        <v>28.39</v>
      </c>
      <c r="E87">
        <v>33.299999999999997</v>
      </c>
      <c r="F87">
        <v>33.31</v>
      </c>
      <c r="G87">
        <v>26.81</v>
      </c>
      <c r="H87">
        <v>23.97</v>
      </c>
      <c r="I87">
        <v>16.25</v>
      </c>
      <c r="J87">
        <v>18.920000000000002</v>
      </c>
      <c r="K87">
        <v>0.93</v>
      </c>
      <c r="L87">
        <v>-4.75</v>
      </c>
      <c r="M87">
        <v>-12.29</v>
      </c>
      <c r="N87" t="s">
        <v>67</v>
      </c>
      <c r="O87" t="s">
        <v>67</v>
      </c>
      <c r="P87" t="s">
        <v>67</v>
      </c>
      <c r="Q87" t="s">
        <v>67</v>
      </c>
      <c r="R87" t="s">
        <v>67</v>
      </c>
      <c r="S87" t="s">
        <v>67</v>
      </c>
      <c r="T87" t="s">
        <v>67</v>
      </c>
      <c r="U87" t="s">
        <v>67</v>
      </c>
      <c r="V87" t="s">
        <v>67</v>
      </c>
      <c r="W87" t="s">
        <v>67</v>
      </c>
    </row>
    <row r="88" spans="1:24" x14ac:dyDescent="0.25">
      <c r="A88" s="5" t="s">
        <v>155</v>
      </c>
      <c r="B88" s="5" t="s">
        <v>156</v>
      </c>
      <c r="C88" t="s">
        <v>67</v>
      </c>
      <c r="D88">
        <v>844.07</v>
      </c>
      <c r="E88">
        <v>924.57</v>
      </c>
      <c r="F88">
        <v>848.6</v>
      </c>
      <c r="G88">
        <v>749.74</v>
      </c>
      <c r="H88">
        <v>801.69</v>
      </c>
      <c r="I88">
        <v>808.93</v>
      </c>
      <c r="J88">
        <v>878.67</v>
      </c>
      <c r="K88">
        <v>850.52</v>
      </c>
      <c r="L88">
        <v>973.54</v>
      </c>
      <c r="M88">
        <v>937.43</v>
      </c>
      <c r="N88">
        <v>913.25</v>
      </c>
      <c r="O88">
        <v>927.46</v>
      </c>
      <c r="P88">
        <v>758.49</v>
      </c>
      <c r="Q88">
        <v>732.01</v>
      </c>
      <c r="R88">
        <v>803.84</v>
      </c>
      <c r="S88">
        <v>963.53</v>
      </c>
      <c r="T88">
        <v>1008</v>
      </c>
      <c r="U88">
        <v>1308</v>
      </c>
      <c r="V88">
        <v>943.83</v>
      </c>
      <c r="W88">
        <v>720.13</v>
      </c>
      <c r="X88">
        <v>874.75</v>
      </c>
    </row>
  </sheetData>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V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20" customWidth="1"/>
    <col min="13" max="15" width="10" customWidth="1"/>
    <col min="16" max="16" width="9" customWidth="1"/>
    <col min="17" max="19" width="10" customWidth="1"/>
    <col min="20" max="21" width="20" customWidth="1"/>
    <col min="22" max="22" width="10" customWidth="1"/>
  </cols>
  <sheetData>
    <row r="1" spans="1:22" ht="18.75" customHeight="1" x14ac:dyDescent="0.3">
      <c r="A1" s="1" t="s">
        <v>2785</v>
      </c>
      <c r="B1" s="2" t="s">
        <v>2786</v>
      </c>
      <c r="C1" s="2"/>
      <c r="D1" s="2"/>
      <c r="E1" s="2"/>
      <c r="F1" s="2" t="str">
        <f>HYPERLINK("dax-30_Stock_Data_EUR.xlsx#INDEX!A1", "Back to INDEX")</f>
        <v>Back to INDEX</v>
      </c>
      <c r="G1" s="2"/>
      <c r="H1" s="2"/>
      <c r="I1" s="2"/>
      <c r="J1" s="2"/>
      <c r="K1" s="2"/>
      <c r="L1" s="2"/>
      <c r="M1" s="2"/>
      <c r="N1" s="2"/>
      <c r="O1" s="2"/>
      <c r="P1" s="2"/>
      <c r="Q1" s="2"/>
      <c r="R1" s="2"/>
      <c r="S1" s="2"/>
      <c r="T1" s="2"/>
      <c r="U1" s="2"/>
      <c r="V1" s="2"/>
    </row>
    <row r="2" spans="1:22" x14ac:dyDescent="0.25">
      <c r="A2" s="3"/>
      <c r="B2" s="4"/>
      <c r="C2" s="4"/>
      <c r="D2" s="4"/>
      <c r="E2" s="4"/>
      <c r="F2" s="4"/>
      <c r="G2" s="4"/>
      <c r="H2" s="4"/>
      <c r="I2" s="4"/>
      <c r="J2" s="4"/>
      <c r="K2" s="4"/>
      <c r="L2" s="4"/>
      <c r="M2" s="4"/>
      <c r="N2" s="4"/>
      <c r="O2" s="4"/>
      <c r="P2" s="4"/>
      <c r="Q2" s="4"/>
      <c r="R2" s="4"/>
      <c r="S2" s="4"/>
      <c r="T2" s="4"/>
      <c r="U2" s="4"/>
      <c r="V2" s="4"/>
    </row>
    <row r="3" spans="1:22" x14ac:dyDescent="0.25">
      <c r="A3" s="5" t="s">
        <v>3</v>
      </c>
      <c r="C3" s="5" t="s">
        <v>4</v>
      </c>
      <c r="D3" s="5"/>
      <c r="G3" s="5" t="s">
        <v>5</v>
      </c>
      <c r="H3" s="5"/>
      <c r="J3" s="5" t="s">
        <v>6</v>
      </c>
      <c r="K3" s="5"/>
    </row>
    <row r="4" spans="1:22" x14ac:dyDescent="0.25">
      <c r="A4" s="5" t="s">
        <v>7</v>
      </c>
      <c r="B4" t="s">
        <v>1814</v>
      </c>
      <c r="C4" s="5" t="s">
        <v>9</v>
      </c>
      <c r="D4" s="5"/>
      <c r="E4" t="s">
        <v>2787</v>
      </c>
      <c r="G4" t="s">
        <v>992</v>
      </c>
      <c r="H4" t="s">
        <v>220</v>
      </c>
      <c r="J4" t="s">
        <v>2788</v>
      </c>
      <c r="L4" t="s">
        <v>2789</v>
      </c>
    </row>
    <row r="5" spans="1:22" x14ac:dyDescent="0.25">
      <c r="A5" s="5" t="s">
        <v>15</v>
      </c>
      <c r="B5" t="s">
        <v>2790</v>
      </c>
      <c r="C5" s="5" t="s">
        <v>17</v>
      </c>
      <c r="D5" s="5"/>
      <c r="E5" t="s">
        <v>2791</v>
      </c>
      <c r="G5" t="s">
        <v>309</v>
      </c>
      <c r="H5" t="s">
        <v>12</v>
      </c>
      <c r="J5" t="s">
        <v>2792</v>
      </c>
      <c r="L5" t="s">
        <v>2793</v>
      </c>
    </row>
    <row r="6" spans="1:22" x14ac:dyDescent="0.25">
      <c r="A6" s="5" t="s">
        <v>23</v>
      </c>
      <c r="B6" t="s">
        <v>2794</v>
      </c>
      <c r="C6" s="5" t="s">
        <v>25</v>
      </c>
      <c r="D6" s="5"/>
      <c r="E6" t="s">
        <v>2795</v>
      </c>
      <c r="G6" t="s">
        <v>403</v>
      </c>
      <c r="H6" t="s">
        <v>20</v>
      </c>
      <c r="J6" t="s">
        <v>21</v>
      </c>
      <c r="L6" t="s">
        <v>2796</v>
      </c>
    </row>
    <row r="7" spans="1:22" x14ac:dyDescent="0.25">
      <c r="A7" s="5" t="s">
        <v>29</v>
      </c>
      <c r="B7" t="s">
        <v>277</v>
      </c>
      <c r="C7" s="5" t="s">
        <v>31</v>
      </c>
      <c r="D7" s="5"/>
      <c r="E7" t="s">
        <v>2797</v>
      </c>
      <c r="G7" t="s">
        <v>1157</v>
      </c>
      <c r="H7" t="s">
        <v>28</v>
      </c>
    </row>
    <row r="8" spans="1:22" x14ac:dyDescent="0.25">
      <c r="A8" s="5" t="s">
        <v>35</v>
      </c>
      <c r="B8" t="s">
        <v>36</v>
      </c>
      <c r="C8" s="5" t="s">
        <v>37</v>
      </c>
      <c r="D8" s="5"/>
      <c r="E8" t="s">
        <v>2798</v>
      </c>
      <c r="G8" t="s">
        <v>717</v>
      </c>
      <c r="H8" t="s">
        <v>34</v>
      </c>
    </row>
    <row r="9" spans="1:22" x14ac:dyDescent="0.25">
      <c r="A9" s="5" t="s">
        <v>41</v>
      </c>
      <c r="B9" t="s">
        <v>42</v>
      </c>
      <c r="C9" s="5" t="s">
        <v>43</v>
      </c>
      <c r="D9" s="5"/>
      <c r="E9" t="s">
        <v>2799</v>
      </c>
      <c r="G9" t="s">
        <v>2800</v>
      </c>
      <c r="H9" t="s">
        <v>40</v>
      </c>
    </row>
    <row r="10" spans="1:22" x14ac:dyDescent="0.25">
      <c r="A10" s="5" t="s">
        <v>45</v>
      </c>
      <c r="B10" t="s">
        <v>2801</v>
      </c>
      <c r="C10" s="5" t="s">
        <v>47</v>
      </c>
      <c r="D10" s="5"/>
      <c r="E10" t="s">
        <v>2802</v>
      </c>
    </row>
    <row r="11" spans="1:22" x14ac:dyDescent="0.25">
      <c r="A11" s="5" t="s">
        <v>49</v>
      </c>
      <c r="B11" t="s">
        <v>1062</v>
      </c>
    </row>
    <row r="12" spans="1:22" x14ac:dyDescent="0.25">
      <c r="A12" s="5" t="s">
        <v>51</v>
      </c>
      <c r="B12" t="s">
        <v>52</v>
      </c>
    </row>
    <row r="13" spans="1:22" x14ac:dyDescent="0.25">
      <c r="A13" s="5" t="s">
        <v>53</v>
      </c>
      <c r="B13" t="s">
        <v>2803</v>
      </c>
    </row>
    <row r="14" spans="1:22" x14ac:dyDescent="0.25">
      <c r="A14" s="5" t="s">
        <v>55</v>
      </c>
      <c r="B14" t="s">
        <v>2804</v>
      </c>
    </row>
    <row r="15" spans="1:22" x14ac:dyDescent="0.25">
      <c r="A15" s="5" t="s">
        <v>57</v>
      </c>
      <c r="B15" t="s">
        <v>2805</v>
      </c>
    </row>
    <row r="16" spans="1:22" x14ac:dyDescent="0.25">
      <c r="A16" s="5" t="s">
        <v>59</v>
      </c>
      <c r="B16" t="s">
        <v>2806</v>
      </c>
    </row>
    <row r="17" spans="1:22" x14ac:dyDescent="0.25">
      <c r="A17" s="5" t="s">
        <v>61</v>
      </c>
      <c r="B17" t="s">
        <v>2807</v>
      </c>
    </row>
    <row r="18" spans="1:22" x14ac:dyDescent="0.25">
      <c r="A18" s="3"/>
      <c r="B18" s="4"/>
      <c r="C18" s="4"/>
      <c r="D18" s="4"/>
      <c r="E18" s="4"/>
      <c r="F18" s="4"/>
      <c r="G18" s="4"/>
      <c r="H18" s="4"/>
      <c r="I18" s="4"/>
      <c r="J18" s="4"/>
      <c r="K18" s="4"/>
      <c r="L18" s="4"/>
      <c r="M18" s="4"/>
      <c r="N18" s="4"/>
      <c r="O18" s="4"/>
      <c r="P18" s="4"/>
      <c r="Q18" s="4"/>
      <c r="R18" s="4"/>
      <c r="S18" s="4"/>
      <c r="T18" s="4"/>
      <c r="U18" s="4"/>
      <c r="V18" s="4"/>
    </row>
    <row r="19" spans="1:22"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row>
    <row r="20" spans="1:22" x14ac:dyDescent="0.25">
      <c r="A20" s="5" t="s">
        <v>65</v>
      </c>
      <c r="B20" s="5" t="s">
        <v>66</v>
      </c>
      <c r="C20">
        <v>556.9</v>
      </c>
      <c r="D20">
        <v>461.3</v>
      </c>
      <c r="E20">
        <v>395.6</v>
      </c>
      <c r="F20">
        <v>337.3</v>
      </c>
      <c r="G20">
        <v>285.3</v>
      </c>
      <c r="H20">
        <v>223.5</v>
      </c>
      <c r="I20">
        <v>189.8</v>
      </c>
      <c r="J20">
        <v>179.6</v>
      </c>
      <c r="K20">
        <v>168.3</v>
      </c>
      <c r="L20">
        <v>153.9</v>
      </c>
      <c r="M20">
        <v>139.19999999999999</v>
      </c>
      <c r="N20">
        <v>153.1</v>
      </c>
      <c r="O20">
        <v>149.1</v>
      </c>
      <c r="P20">
        <v>109.5</v>
      </c>
      <c r="Q20">
        <v>100.3</v>
      </c>
      <c r="R20">
        <v>98.4</v>
      </c>
      <c r="S20">
        <v>97.6</v>
      </c>
      <c r="T20">
        <v>108.5</v>
      </c>
      <c r="U20">
        <v>126.5</v>
      </c>
      <c r="V20">
        <v>129.1</v>
      </c>
    </row>
    <row r="21" spans="1:22" x14ac:dyDescent="0.25">
      <c r="A21" s="5" t="s">
        <v>68</v>
      </c>
      <c r="B21" s="5" t="s">
        <v>69</v>
      </c>
      <c r="C21">
        <v>123.6</v>
      </c>
      <c r="D21">
        <v>97.8</v>
      </c>
      <c r="E21">
        <v>86.4</v>
      </c>
      <c r="F21">
        <v>69.7</v>
      </c>
      <c r="G21">
        <v>52.7</v>
      </c>
      <c r="H21">
        <v>46.5</v>
      </c>
      <c r="I21">
        <v>35.700000000000003</v>
      </c>
      <c r="J21">
        <v>29.1</v>
      </c>
      <c r="K21">
        <v>29.1</v>
      </c>
      <c r="L21">
        <v>27.5</v>
      </c>
      <c r="M21">
        <v>20.9</v>
      </c>
      <c r="N21">
        <v>21</v>
      </c>
      <c r="O21">
        <v>23.9</v>
      </c>
      <c r="P21">
        <v>17.8</v>
      </c>
      <c r="Q21">
        <v>13.1</v>
      </c>
      <c r="R21">
        <v>7.8</v>
      </c>
      <c r="S21">
        <v>5.6</v>
      </c>
      <c r="T21">
        <v>-7.9</v>
      </c>
      <c r="U21">
        <v>-35.5</v>
      </c>
      <c r="V21">
        <v>-1.3</v>
      </c>
    </row>
    <row r="22" spans="1:22" x14ac:dyDescent="0.25">
      <c r="A22" s="5" t="s">
        <v>70</v>
      </c>
      <c r="B22" s="5" t="s">
        <v>71</v>
      </c>
      <c r="C22">
        <v>30.1</v>
      </c>
      <c r="D22">
        <v>2</v>
      </c>
      <c r="E22">
        <v>8</v>
      </c>
      <c r="F22">
        <v>-0.5</v>
      </c>
      <c r="G22">
        <v>1.5</v>
      </c>
      <c r="H22">
        <v>0.1</v>
      </c>
      <c r="I22">
        <v>0.5</v>
      </c>
      <c r="J22">
        <v>-0.6</v>
      </c>
      <c r="K22">
        <v>-1</v>
      </c>
      <c r="L22">
        <v>-1</v>
      </c>
      <c r="M22">
        <v>-3.1</v>
      </c>
      <c r="N22">
        <v>-5.5</v>
      </c>
      <c r="O22">
        <v>-3</v>
      </c>
      <c r="P22">
        <v>0.7</v>
      </c>
      <c r="Q22">
        <v>0.9</v>
      </c>
      <c r="R22">
        <v>0.8</v>
      </c>
      <c r="S22">
        <v>0.7</v>
      </c>
      <c r="T22">
        <v>-1</v>
      </c>
      <c r="U22">
        <v>-8.8000000000000007</v>
      </c>
      <c r="V22">
        <v>-2.9</v>
      </c>
    </row>
    <row r="23" spans="1:22" x14ac:dyDescent="0.25">
      <c r="A23" s="5" t="s">
        <v>72</v>
      </c>
      <c r="B23" s="5" t="s">
        <v>73</v>
      </c>
      <c r="C23">
        <v>153.69999999999999</v>
      </c>
      <c r="D23">
        <v>99.8</v>
      </c>
      <c r="E23">
        <v>94.4</v>
      </c>
      <c r="F23">
        <v>69.2</v>
      </c>
      <c r="G23">
        <v>54.2</v>
      </c>
      <c r="H23">
        <v>46.6</v>
      </c>
      <c r="I23">
        <v>36.200000000000003</v>
      </c>
      <c r="J23">
        <v>28.5</v>
      </c>
      <c r="K23">
        <v>28.1</v>
      </c>
      <c r="L23">
        <v>26.5</v>
      </c>
      <c r="M23">
        <v>17.8</v>
      </c>
      <c r="N23">
        <v>15.5</v>
      </c>
      <c r="O23">
        <v>20.9</v>
      </c>
      <c r="P23">
        <v>18.5</v>
      </c>
      <c r="Q23">
        <v>14</v>
      </c>
      <c r="R23">
        <v>8.6</v>
      </c>
      <c r="S23">
        <v>6.3</v>
      </c>
      <c r="T23">
        <v>-8.9</v>
      </c>
      <c r="U23">
        <v>-44.3</v>
      </c>
      <c r="V23">
        <v>-4.2</v>
      </c>
    </row>
    <row r="24" spans="1:22" x14ac:dyDescent="0.25">
      <c r="A24" s="5" t="s">
        <v>74</v>
      </c>
      <c r="B24" s="5" t="s">
        <v>75</v>
      </c>
      <c r="C24">
        <v>26.4</v>
      </c>
      <c r="D24">
        <v>23.2</v>
      </c>
      <c r="E24">
        <v>17.600000000000001</v>
      </c>
      <c r="F24">
        <v>20.3</v>
      </c>
      <c r="G24">
        <v>16.399999999999999</v>
      </c>
      <c r="H24">
        <v>13.1</v>
      </c>
      <c r="I24">
        <v>10.9</v>
      </c>
      <c r="J24">
        <v>8.1</v>
      </c>
      <c r="K24">
        <v>5.6</v>
      </c>
      <c r="L24">
        <v>6.5</v>
      </c>
      <c r="M24">
        <v>4.8</v>
      </c>
      <c r="N24">
        <v>4.2</v>
      </c>
      <c r="O24">
        <v>5.5</v>
      </c>
      <c r="P24">
        <v>4.2</v>
      </c>
      <c r="Q24">
        <v>1.9</v>
      </c>
      <c r="R24">
        <v>2.2000000000000002</v>
      </c>
      <c r="S24">
        <v>1.8</v>
      </c>
      <c r="T24">
        <v>2.6</v>
      </c>
      <c r="U24">
        <v>1.5</v>
      </c>
      <c r="V24">
        <v>0.3</v>
      </c>
    </row>
    <row r="25" spans="1:22" x14ac:dyDescent="0.25">
      <c r="A25" s="5" t="s">
        <v>76</v>
      </c>
      <c r="B25" s="5" t="s">
        <v>77</v>
      </c>
      <c r="C25">
        <v>127.3</v>
      </c>
      <c r="D25">
        <v>76.599999999999994</v>
      </c>
      <c r="E25">
        <v>76.8</v>
      </c>
      <c r="F25">
        <v>48.8</v>
      </c>
      <c r="G25">
        <v>37.799999999999997</v>
      </c>
      <c r="H25">
        <v>33.5</v>
      </c>
      <c r="I25">
        <v>25.3</v>
      </c>
      <c r="J25">
        <v>20.5</v>
      </c>
      <c r="K25">
        <v>22.4</v>
      </c>
      <c r="L25">
        <v>20.100000000000001</v>
      </c>
      <c r="M25">
        <v>12.9</v>
      </c>
      <c r="N25">
        <v>11.3</v>
      </c>
      <c r="O25">
        <v>15.3</v>
      </c>
      <c r="P25">
        <v>14.4</v>
      </c>
      <c r="Q25">
        <v>12.1</v>
      </c>
      <c r="R25">
        <v>6.3</v>
      </c>
      <c r="S25">
        <v>4.5999999999999996</v>
      </c>
      <c r="T25">
        <v>-11.5</v>
      </c>
      <c r="U25">
        <v>-45.8</v>
      </c>
      <c r="V25">
        <v>-4.5</v>
      </c>
    </row>
    <row r="26" spans="1:22" x14ac:dyDescent="0.25">
      <c r="A26" s="5" t="s">
        <v>78</v>
      </c>
      <c r="B26" s="5" t="s">
        <v>79</v>
      </c>
      <c r="C26">
        <v>-0.1</v>
      </c>
      <c r="D26">
        <v>-0.1</v>
      </c>
      <c r="E26">
        <v>-2.2000000000000002</v>
      </c>
      <c r="F26">
        <v>-1.9</v>
      </c>
      <c r="G26">
        <v>-1.9</v>
      </c>
      <c r="H26">
        <v>-2</v>
      </c>
      <c r="I26">
        <v>-1.3</v>
      </c>
      <c r="J26">
        <v>-1.6</v>
      </c>
      <c r="K26">
        <v>-1.6</v>
      </c>
      <c r="L26">
        <v>-1.1000000000000001</v>
      </c>
      <c r="M26">
        <v>-0.7</v>
      </c>
      <c r="N26">
        <v>-1</v>
      </c>
      <c r="O26">
        <v>-0.8</v>
      </c>
      <c r="P26">
        <v>-0.8</v>
      </c>
      <c r="Q26">
        <v>-0.5</v>
      </c>
      <c r="R26">
        <v>-1</v>
      </c>
      <c r="S26">
        <v>-0.5</v>
      </c>
      <c r="T26">
        <v>-0.2</v>
      </c>
      <c r="U26">
        <v>-0.6</v>
      </c>
      <c r="V26">
        <v>-0.9</v>
      </c>
    </row>
    <row r="27" spans="1:22" x14ac:dyDescent="0.25">
      <c r="A27" s="5" t="s">
        <v>80</v>
      </c>
      <c r="B27" s="5" t="s">
        <v>81</v>
      </c>
      <c r="C27">
        <v>127.2</v>
      </c>
      <c r="D27">
        <v>76.5</v>
      </c>
      <c r="E27">
        <v>74.7</v>
      </c>
      <c r="F27">
        <v>46.9</v>
      </c>
      <c r="G27">
        <v>35.9</v>
      </c>
      <c r="H27">
        <v>31.5</v>
      </c>
      <c r="I27">
        <v>24</v>
      </c>
      <c r="J27">
        <v>18.899999999999999</v>
      </c>
      <c r="K27">
        <v>20.8</v>
      </c>
      <c r="L27">
        <v>18.899999999999999</v>
      </c>
      <c r="M27">
        <v>12.2</v>
      </c>
      <c r="N27">
        <v>10.4</v>
      </c>
      <c r="O27">
        <v>14.6</v>
      </c>
      <c r="P27">
        <v>13.6</v>
      </c>
      <c r="Q27">
        <v>11.7</v>
      </c>
      <c r="R27">
        <v>5.4</v>
      </c>
      <c r="S27">
        <v>4</v>
      </c>
      <c r="T27">
        <v>-11.7</v>
      </c>
      <c r="U27">
        <v>-46.4</v>
      </c>
      <c r="V27">
        <v>-5.5</v>
      </c>
    </row>
    <row r="28" spans="1:22" x14ac:dyDescent="0.25">
      <c r="A28" s="5" t="s">
        <v>82</v>
      </c>
      <c r="B28" s="5" t="s">
        <v>83</v>
      </c>
      <c r="C28">
        <v>295.5</v>
      </c>
      <c r="D28">
        <v>202.2</v>
      </c>
      <c r="E28">
        <v>159.1</v>
      </c>
      <c r="F28">
        <v>167.9</v>
      </c>
      <c r="G28">
        <v>125.9</v>
      </c>
      <c r="H28">
        <v>98.4</v>
      </c>
      <c r="I28">
        <v>79.599999999999994</v>
      </c>
      <c r="J28">
        <v>74.400000000000006</v>
      </c>
      <c r="K28">
        <v>65.7</v>
      </c>
      <c r="L28">
        <v>63.1</v>
      </c>
      <c r="M28">
        <v>52.8</v>
      </c>
      <c r="N28">
        <v>52</v>
      </c>
      <c r="O28">
        <v>61.5</v>
      </c>
      <c r="P28">
        <v>83.6</v>
      </c>
      <c r="Q28">
        <v>50.8</v>
      </c>
      <c r="R28">
        <v>55.8</v>
      </c>
      <c r="S28">
        <v>46.6</v>
      </c>
      <c r="T28">
        <v>42.3</v>
      </c>
      <c r="U28">
        <v>45.5</v>
      </c>
      <c r="V28">
        <v>70.099999999999994</v>
      </c>
    </row>
    <row r="29" spans="1:22" x14ac:dyDescent="0.25">
      <c r="A29" s="5" t="s">
        <v>84</v>
      </c>
      <c r="B29" s="5" t="s">
        <v>85</v>
      </c>
      <c r="C29">
        <v>561.70000000000005</v>
      </c>
      <c r="D29">
        <v>378.4</v>
      </c>
      <c r="E29">
        <v>301.7</v>
      </c>
      <c r="F29">
        <v>286.8</v>
      </c>
      <c r="G29">
        <v>253.6</v>
      </c>
      <c r="H29">
        <v>193.3</v>
      </c>
      <c r="I29">
        <v>98.9</v>
      </c>
      <c r="J29">
        <v>90.6</v>
      </c>
      <c r="K29">
        <v>96.7</v>
      </c>
      <c r="L29">
        <v>102.2</v>
      </c>
      <c r="M29">
        <v>106.6</v>
      </c>
      <c r="N29">
        <v>115.4</v>
      </c>
      <c r="O29">
        <v>125</v>
      </c>
      <c r="P29">
        <v>120.5</v>
      </c>
      <c r="Q29">
        <v>30.2</v>
      </c>
      <c r="R29">
        <v>31.7</v>
      </c>
      <c r="S29">
        <v>37.1</v>
      </c>
      <c r="T29">
        <v>43.4</v>
      </c>
      <c r="U29">
        <v>51.1</v>
      </c>
      <c r="V29">
        <v>87.9</v>
      </c>
    </row>
    <row r="30" spans="1:22" x14ac:dyDescent="0.25">
      <c r="A30" s="5" t="s">
        <v>86</v>
      </c>
      <c r="B30" s="5" t="s">
        <v>87</v>
      </c>
      <c r="C30">
        <v>857.2</v>
      </c>
      <c r="D30">
        <v>580.6</v>
      </c>
      <c r="E30">
        <v>460.8</v>
      </c>
      <c r="F30">
        <v>454.7</v>
      </c>
      <c r="G30">
        <v>379.5</v>
      </c>
      <c r="H30">
        <v>291.7</v>
      </c>
      <c r="I30">
        <v>178.5</v>
      </c>
      <c r="J30">
        <v>165</v>
      </c>
      <c r="K30">
        <v>162.4</v>
      </c>
      <c r="L30">
        <v>165.3</v>
      </c>
      <c r="M30">
        <v>159.4</v>
      </c>
      <c r="N30">
        <v>167.4</v>
      </c>
      <c r="O30">
        <v>186.5</v>
      </c>
      <c r="P30">
        <v>204.1</v>
      </c>
      <c r="Q30">
        <v>81</v>
      </c>
      <c r="R30">
        <v>87.5</v>
      </c>
      <c r="S30">
        <v>83.7</v>
      </c>
      <c r="T30">
        <v>85.7</v>
      </c>
      <c r="U30">
        <v>96.6</v>
      </c>
      <c r="V30">
        <v>158</v>
      </c>
    </row>
    <row r="31" spans="1:22" x14ac:dyDescent="0.25">
      <c r="A31" s="5" t="s">
        <v>88</v>
      </c>
      <c r="B31" s="5" t="s">
        <v>89</v>
      </c>
      <c r="C31">
        <v>271.60000000000002</v>
      </c>
      <c r="D31">
        <v>222.3</v>
      </c>
      <c r="E31">
        <v>165.7</v>
      </c>
      <c r="F31">
        <v>146.1</v>
      </c>
      <c r="G31">
        <v>104.1</v>
      </c>
      <c r="H31">
        <v>84.3</v>
      </c>
      <c r="I31">
        <v>54</v>
      </c>
      <c r="J31">
        <v>46.9</v>
      </c>
      <c r="K31">
        <v>51.2</v>
      </c>
      <c r="L31">
        <v>58.4</v>
      </c>
      <c r="M31">
        <v>45.3</v>
      </c>
      <c r="N31">
        <v>46.3</v>
      </c>
      <c r="O31">
        <v>54.1</v>
      </c>
      <c r="P31">
        <v>134</v>
      </c>
      <c r="Q31">
        <v>31</v>
      </c>
      <c r="R31">
        <v>26.2</v>
      </c>
      <c r="S31">
        <v>26.3</v>
      </c>
      <c r="T31">
        <v>30.3</v>
      </c>
      <c r="U31">
        <v>26.2</v>
      </c>
      <c r="V31">
        <v>40.6</v>
      </c>
    </row>
    <row r="32" spans="1:22" x14ac:dyDescent="0.25">
      <c r="A32" s="5" t="s">
        <v>90</v>
      </c>
      <c r="B32" s="5" t="s">
        <v>91</v>
      </c>
      <c r="C32">
        <v>236.9</v>
      </c>
      <c r="D32">
        <v>108.7</v>
      </c>
      <c r="E32">
        <v>67.099999999999994</v>
      </c>
      <c r="F32">
        <v>106.5</v>
      </c>
      <c r="G32">
        <v>108.5</v>
      </c>
      <c r="H32">
        <v>70.8</v>
      </c>
      <c r="I32">
        <v>6.4</v>
      </c>
      <c r="J32">
        <v>6.1</v>
      </c>
      <c r="K32">
        <v>7.5</v>
      </c>
      <c r="L32">
        <v>13.4</v>
      </c>
      <c r="M32">
        <v>34.4</v>
      </c>
      <c r="N32">
        <v>53.2</v>
      </c>
      <c r="O32">
        <v>69.5</v>
      </c>
      <c r="P32">
        <v>14.4</v>
      </c>
      <c r="Q32">
        <v>1.8</v>
      </c>
      <c r="R32">
        <v>1.4</v>
      </c>
      <c r="S32">
        <v>2.5</v>
      </c>
      <c r="T32">
        <v>3</v>
      </c>
      <c r="U32">
        <v>4.0999999999999996</v>
      </c>
      <c r="V32">
        <v>5.5</v>
      </c>
    </row>
    <row r="33" spans="1:22" x14ac:dyDescent="0.25">
      <c r="A33" s="5" t="s">
        <v>92</v>
      </c>
      <c r="B33" s="5" t="s">
        <v>93</v>
      </c>
      <c r="C33">
        <v>508.5</v>
      </c>
      <c r="D33">
        <v>331</v>
      </c>
      <c r="E33">
        <v>232.8</v>
      </c>
      <c r="F33">
        <v>252.6</v>
      </c>
      <c r="G33">
        <v>212.6</v>
      </c>
      <c r="H33">
        <v>155.1</v>
      </c>
      <c r="I33">
        <v>60.4</v>
      </c>
      <c r="J33">
        <v>53</v>
      </c>
      <c r="K33">
        <v>58.7</v>
      </c>
      <c r="L33">
        <v>71.8</v>
      </c>
      <c r="M33">
        <v>79.7</v>
      </c>
      <c r="N33">
        <v>99.5</v>
      </c>
      <c r="O33">
        <v>123.6</v>
      </c>
      <c r="P33">
        <v>148.4</v>
      </c>
      <c r="Q33">
        <v>32.799999999999997</v>
      </c>
      <c r="R33">
        <v>27.6</v>
      </c>
      <c r="S33">
        <v>28.8</v>
      </c>
      <c r="T33">
        <v>33.299999999999997</v>
      </c>
      <c r="U33">
        <v>30.3</v>
      </c>
      <c r="V33">
        <v>46</v>
      </c>
    </row>
    <row r="34" spans="1:22" x14ac:dyDescent="0.25">
      <c r="A34" s="5" t="s">
        <v>78</v>
      </c>
      <c r="B34" s="5" t="s">
        <v>79</v>
      </c>
      <c r="C34">
        <v>0.1</v>
      </c>
      <c r="D34">
        <v>0.1</v>
      </c>
      <c r="E34">
        <v>2.5</v>
      </c>
      <c r="F34">
        <v>2.8</v>
      </c>
      <c r="G34">
        <v>2.1</v>
      </c>
      <c r="H34">
        <v>1.6</v>
      </c>
      <c r="I34">
        <v>1.6</v>
      </c>
      <c r="J34">
        <v>1.3</v>
      </c>
      <c r="K34">
        <v>1.3</v>
      </c>
      <c r="L34">
        <v>1.4</v>
      </c>
      <c r="M34">
        <v>1.5</v>
      </c>
      <c r="N34">
        <v>1.2</v>
      </c>
      <c r="O34">
        <v>1.3</v>
      </c>
      <c r="P34">
        <v>1.4</v>
      </c>
      <c r="Q34">
        <v>1</v>
      </c>
      <c r="R34">
        <v>0.8</v>
      </c>
      <c r="S34">
        <v>0.6</v>
      </c>
      <c r="T34">
        <v>0.3</v>
      </c>
      <c r="U34">
        <v>0.9</v>
      </c>
      <c r="V34">
        <v>1.6</v>
      </c>
    </row>
    <row r="35" spans="1:22" x14ac:dyDescent="0.25">
      <c r="A35" s="5" t="s">
        <v>94</v>
      </c>
      <c r="B35" s="5" t="s">
        <v>95</v>
      </c>
      <c r="C35">
        <v>348.5</v>
      </c>
      <c r="D35">
        <v>249.5</v>
      </c>
      <c r="E35">
        <v>225.5</v>
      </c>
      <c r="F35">
        <v>199.3</v>
      </c>
      <c r="G35">
        <v>164.8</v>
      </c>
      <c r="H35">
        <v>135</v>
      </c>
      <c r="I35">
        <v>116.6</v>
      </c>
      <c r="J35">
        <v>110.7</v>
      </c>
      <c r="K35">
        <v>102.4</v>
      </c>
      <c r="L35">
        <v>92.1</v>
      </c>
      <c r="M35">
        <v>78.099999999999994</v>
      </c>
      <c r="N35">
        <v>66.7</v>
      </c>
      <c r="O35">
        <v>61.5</v>
      </c>
      <c r="P35">
        <v>53.7</v>
      </c>
      <c r="Q35">
        <v>47.1</v>
      </c>
      <c r="R35">
        <v>59.1</v>
      </c>
      <c r="S35">
        <v>54.3</v>
      </c>
      <c r="T35">
        <v>52.2</v>
      </c>
      <c r="U35">
        <v>65.400000000000006</v>
      </c>
      <c r="V35">
        <v>110.4</v>
      </c>
    </row>
    <row r="36" spans="1:22" x14ac:dyDescent="0.25">
      <c r="A36" s="5" t="s">
        <v>96</v>
      </c>
      <c r="B36" s="5" t="s">
        <v>97</v>
      </c>
      <c r="C36">
        <v>857.2</v>
      </c>
      <c r="D36">
        <v>580.6</v>
      </c>
      <c r="E36">
        <v>460.8</v>
      </c>
      <c r="F36">
        <v>454.7</v>
      </c>
      <c r="G36">
        <v>379.5</v>
      </c>
      <c r="H36">
        <v>291.7</v>
      </c>
      <c r="I36">
        <v>178.5</v>
      </c>
      <c r="J36">
        <v>165</v>
      </c>
      <c r="K36">
        <v>162.4</v>
      </c>
      <c r="L36">
        <v>165.3</v>
      </c>
      <c r="M36">
        <v>159.4</v>
      </c>
      <c r="N36">
        <v>167.4</v>
      </c>
      <c r="O36">
        <v>186.5</v>
      </c>
      <c r="P36">
        <v>204.1</v>
      </c>
      <c r="Q36">
        <v>81</v>
      </c>
      <c r="R36">
        <v>87.5</v>
      </c>
      <c r="S36">
        <v>83.7</v>
      </c>
      <c r="T36">
        <v>85.7</v>
      </c>
      <c r="U36">
        <v>96.6</v>
      </c>
      <c r="V36">
        <v>158</v>
      </c>
    </row>
    <row r="37" spans="1:22" x14ac:dyDescent="0.25">
      <c r="A37" s="5" t="s">
        <v>98</v>
      </c>
      <c r="B37" s="5" t="s">
        <v>99</v>
      </c>
      <c r="C37">
        <v>115.5</v>
      </c>
      <c r="D37">
        <v>115.5</v>
      </c>
      <c r="E37">
        <v>115.5</v>
      </c>
      <c r="F37">
        <v>115.5</v>
      </c>
      <c r="G37">
        <v>115.5</v>
      </c>
      <c r="H37">
        <v>115.5</v>
      </c>
      <c r="I37">
        <v>115.5</v>
      </c>
      <c r="J37">
        <v>115.5</v>
      </c>
      <c r="K37">
        <v>115.5</v>
      </c>
      <c r="L37">
        <v>115.2</v>
      </c>
      <c r="M37">
        <v>115.2</v>
      </c>
      <c r="N37">
        <v>115.2</v>
      </c>
      <c r="O37">
        <v>115.2</v>
      </c>
      <c r="P37">
        <v>115.2</v>
      </c>
      <c r="Q37">
        <v>115.2</v>
      </c>
      <c r="R37">
        <v>115.2</v>
      </c>
      <c r="S37">
        <v>115.2</v>
      </c>
      <c r="T37">
        <v>115.2</v>
      </c>
      <c r="U37">
        <v>115.2</v>
      </c>
      <c r="V37">
        <v>115.2</v>
      </c>
    </row>
    <row r="38" spans="1:22" x14ac:dyDescent="0.25">
      <c r="A38" s="5" t="s">
        <v>100</v>
      </c>
      <c r="B38" s="5" t="s">
        <v>101</v>
      </c>
      <c r="C38">
        <v>115.5</v>
      </c>
      <c r="D38">
        <v>115.5</v>
      </c>
      <c r="E38">
        <v>115.5</v>
      </c>
      <c r="F38">
        <v>115.5</v>
      </c>
      <c r="G38">
        <v>115.5</v>
      </c>
      <c r="H38">
        <v>115.5</v>
      </c>
      <c r="I38">
        <v>115.5</v>
      </c>
      <c r="J38">
        <v>115.5</v>
      </c>
      <c r="K38">
        <v>115.5</v>
      </c>
      <c r="L38">
        <v>115.2</v>
      </c>
      <c r="M38">
        <v>115.2</v>
      </c>
      <c r="N38">
        <v>115.2</v>
      </c>
      <c r="O38">
        <v>115.2</v>
      </c>
      <c r="P38">
        <v>115.2</v>
      </c>
      <c r="Q38">
        <v>115.2</v>
      </c>
      <c r="R38">
        <v>115.2</v>
      </c>
      <c r="S38">
        <v>115.2</v>
      </c>
      <c r="T38">
        <v>115.2</v>
      </c>
      <c r="U38">
        <v>115.2</v>
      </c>
      <c r="V38">
        <v>115.2</v>
      </c>
    </row>
    <row r="39" spans="1:22" x14ac:dyDescent="0.25">
      <c r="A39" s="5" t="s">
        <v>102</v>
      </c>
      <c r="B39" s="5" t="s">
        <v>103</v>
      </c>
      <c r="C39">
        <v>1.33</v>
      </c>
      <c r="D39">
        <v>0.86</v>
      </c>
      <c r="E39">
        <v>0.82</v>
      </c>
      <c r="F39">
        <v>0.6</v>
      </c>
      <c r="G39">
        <v>0.47</v>
      </c>
      <c r="H39">
        <v>0.4</v>
      </c>
      <c r="I39">
        <v>0.31</v>
      </c>
      <c r="J39">
        <v>0.25</v>
      </c>
      <c r="K39">
        <v>0.24</v>
      </c>
      <c r="L39">
        <v>0.23</v>
      </c>
      <c r="M39">
        <v>0.15</v>
      </c>
      <c r="N39">
        <v>0.13</v>
      </c>
      <c r="O39">
        <v>0.18</v>
      </c>
      <c r="P39">
        <v>0.16</v>
      </c>
      <c r="Q39">
        <v>0.12</v>
      </c>
      <c r="R39">
        <v>7.0000000000000007E-2</v>
      </c>
      <c r="S39">
        <v>0.05</v>
      </c>
      <c r="T39">
        <v>-0.08</v>
      </c>
      <c r="U39">
        <v>-0.38</v>
      </c>
      <c r="V39">
        <v>-0.04</v>
      </c>
    </row>
    <row r="40" spans="1:22" x14ac:dyDescent="0.25">
      <c r="A40" s="5" t="s">
        <v>104</v>
      </c>
      <c r="B40" s="5" t="s">
        <v>105</v>
      </c>
      <c r="C40">
        <v>1.1000000000000001</v>
      </c>
      <c r="D40">
        <v>0.66</v>
      </c>
      <c r="E40">
        <v>0.65</v>
      </c>
      <c r="F40">
        <v>0.41</v>
      </c>
      <c r="G40">
        <v>0.31</v>
      </c>
      <c r="H40">
        <v>0.27</v>
      </c>
      <c r="I40">
        <v>0.21</v>
      </c>
      <c r="J40">
        <v>0.16</v>
      </c>
      <c r="K40">
        <v>0.18</v>
      </c>
      <c r="L40">
        <v>0.16</v>
      </c>
      <c r="M40">
        <v>0.11</v>
      </c>
      <c r="N40">
        <v>0.09</v>
      </c>
      <c r="O40">
        <v>0.13</v>
      </c>
      <c r="P40">
        <v>0.12</v>
      </c>
      <c r="Q40">
        <v>0.1</v>
      </c>
      <c r="R40">
        <v>4.7E-2</v>
      </c>
      <c r="S40">
        <v>3.4000000000000002E-2</v>
      </c>
      <c r="T40">
        <v>-0.1</v>
      </c>
      <c r="U40">
        <v>-0.4</v>
      </c>
      <c r="V40">
        <v>-4.8000000000000001E-2</v>
      </c>
    </row>
    <row r="41" spans="1:22" x14ac:dyDescent="0.25">
      <c r="A41" s="5" t="s">
        <v>106</v>
      </c>
      <c r="B41" s="5" t="s">
        <v>107</v>
      </c>
      <c r="C41">
        <v>1.1000000000000001</v>
      </c>
      <c r="D41">
        <v>0.66</v>
      </c>
      <c r="E41">
        <v>0.65</v>
      </c>
      <c r="F41">
        <v>0.41</v>
      </c>
      <c r="G41">
        <v>0.31</v>
      </c>
      <c r="H41">
        <v>0.27</v>
      </c>
      <c r="I41">
        <v>0.21</v>
      </c>
      <c r="J41">
        <v>0.16</v>
      </c>
      <c r="K41">
        <v>0.18</v>
      </c>
      <c r="L41">
        <v>0.16</v>
      </c>
      <c r="M41">
        <v>0.11</v>
      </c>
      <c r="N41">
        <v>0.09</v>
      </c>
      <c r="O41">
        <v>0.13</v>
      </c>
      <c r="P41">
        <v>0.12</v>
      </c>
      <c r="Q41">
        <v>0.1</v>
      </c>
      <c r="R41">
        <v>4.7E-2</v>
      </c>
      <c r="S41">
        <v>3.4000000000000002E-2</v>
      </c>
      <c r="T41">
        <v>-0.1</v>
      </c>
      <c r="U41">
        <v>-0.4</v>
      </c>
      <c r="V41">
        <v>-4.8000000000000001E-2</v>
      </c>
    </row>
    <row r="42" spans="1:22" x14ac:dyDescent="0.25">
      <c r="A42" s="5" t="s">
        <v>108</v>
      </c>
      <c r="B42" s="5" t="s">
        <v>109</v>
      </c>
      <c r="C42">
        <v>0.28000000000000003</v>
      </c>
      <c r="D42">
        <v>0.27</v>
      </c>
      <c r="E42">
        <v>0.25</v>
      </c>
      <c r="F42">
        <v>0.22</v>
      </c>
      <c r="G42">
        <v>0.17</v>
      </c>
      <c r="H42">
        <v>0.13</v>
      </c>
      <c r="I42">
        <v>0.11</v>
      </c>
      <c r="J42">
        <v>9.6000000000000002E-2</v>
      </c>
      <c r="K42">
        <v>9.6000000000000002E-2</v>
      </c>
      <c r="L42">
        <v>8.3000000000000004E-2</v>
      </c>
      <c r="M42">
        <v>4.2000000000000003E-2</v>
      </c>
      <c r="N42" t="s">
        <v>67</v>
      </c>
      <c r="O42">
        <v>5.3999999999999999E-2</v>
      </c>
      <c r="P42">
        <v>4.7E-2</v>
      </c>
      <c r="Q42">
        <v>5.3999999999999999E-2</v>
      </c>
      <c r="R42">
        <v>0.17</v>
      </c>
      <c r="S42" t="s">
        <v>67</v>
      </c>
      <c r="T42" t="s">
        <v>67</v>
      </c>
      <c r="U42" t="s">
        <v>67</v>
      </c>
      <c r="V42" t="s">
        <v>67</v>
      </c>
    </row>
    <row r="43" spans="1:22" x14ac:dyDescent="0.25">
      <c r="A43" s="5" t="s">
        <v>110</v>
      </c>
      <c r="B43" s="5" t="s">
        <v>111</v>
      </c>
      <c r="C43">
        <v>32.340000000000003</v>
      </c>
      <c r="D43">
        <v>31.19</v>
      </c>
      <c r="E43">
        <v>28.88</v>
      </c>
      <c r="F43">
        <v>25</v>
      </c>
      <c r="G43">
        <v>19.3</v>
      </c>
      <c r="H43">
        <v>15.4</v>
      </c>
      <c r="I43">
        <v>12.51</v>
      </c>
      <c r="J43">
        <v>11.07</v>
      </c>
      <c r="K43">
        <v>11.07</v>
      </c>
      <c r="L43">
        <v>9.6</v>
      </c>
      <c r="M43">
        <v>4.8</v>
      </c>
      <c r="N43" t="s">
        <v>67</v>
      </c>
      <c r="O43">
        <v>6.3</v>
      </c>
      <c r="P43">
        <v>5.4</v>
      </c>
      <c r="Q43">
        <v>6.2</v>
      </c>
      <c r="R43">
        <v>19.3</v>
      </c>
      <c r="S43" t="s">
        <v>67</v>
      </c>
      <c r="T43" t="s">
        <v>67</v>
      </c>
      <c r="U43" t="s">
        <v>67</v>
      </c>
      <c r="V43" t="s">
        <v>67</v>
      </c>
    </row>
    <row r="44" spans="1:22" x14ac:dyDescent="0.25">
      <c r="A44" s="5" t="s">
        <v>65</v>
      </c>
      <c r="B44" s="5" t="s">
        <v>66</v>
      </c>
      <c r="C44">
        <v>4.82</v>
      </c>
      <c r="D44">
        <v>3.99</v>
      </c>
      <c r="E44">
        <v>3.43</v>
      </c>
      <c r="F44">
        <v>2.92</v>
      </c>
      <c r="G44">
        <v>2.4700000000000002</v>
      </c>
      <c r="H44">
        <v>1.94</v>
      </c>
      <c r="I44">
        <v>1.64</v>
      </c>
      <c r="J44">
        <v>1.55</v>
      </c>
      <c r="K44">
        <v>1.46</v>
      </c>
      <c r="L44">
        <v>1.34</v>
      </c>
      <c r="M44">
        <v>1.21</v>
      </c>
      <c r="N44">
        <v>1.33</v>
      </c>
      <c r="O44">
        <v>1.29</v>
      </c>
      <c r="P44">
        <v>0.95</v>
      </c>
      <c r="Q44">
        <v>0.87</v>
      </c>
      <c r="R44">
        <v>0.85</v>
      </c>
      <c r="S44">
        <v>0.85</v>
      </c>
      <c r="T44">
        <v>0.94</v>
      </c>
      <c r="U44">
        <v>1.1000000000000001</v>
      </c>
      <c r="V44">
        <v>1.1200000000000001</v>
      </c>
    </row>
    <row r="45" spans="1:22" x14ac:dyDescent="0.25">
      <c r="A45" s="5" t="s">
        <v>112</v>
      </c>
      <c r="B45" s="5" t="s">
        <v>113</v>
      </c>
      <c r="C45">
        <v>3.02</v>
      </c>
      <c r="D45">
        <v>2.16</v>
      </c>
      <c r="E45">
        <v>1.95</v>
      </c>
      <c r="F45">
        <v>1.73</v>
      </c>
      <c r="G45">
        <v>1.43</v>
      </c>
      <c r="H45">
        <v>1.17</v>
      </c>
      <c r="I45">
        <v>1.01</v>
      </c>
      <c r="J45">
        <v>0.96</v>
      </c>
      <c r="K45">
        <v>0.89</v>
      </c>
      <c r="L45">
        <v>0.8</v>
      </c>
      <c r="M45">
        <v>0.68</v>
      </c>
      <c r="N45">
        <v>0.57999999999999996</v>
      </c>
      <c r="O45">
        <v>0.53</v>
      </c>
      <c r="P45">
        <v>0.47</v>
      </c>
      <c r="Q45">
        <v>0.41</v>
      </c>
      <c r="R45">
        <v>0.51</v>
      </c>
      <c r="S45">
        <v>0.47</v>
      </c>
      <c r="T45">
        <v>0.45</v>
      </c>
      <c r="U45">
        <v>0.56999999999999995</v>
      </c>
      <c r="V45">
        <v>0.96</v>
      </c>
    </row>
    <row r="46" spans="1:22" x14ac:dyDescent="0.25">
      <c r="A46" s="5" t="s">
        <v>114</v>
      </c>
      <c r="B46" s="5" t="s">
        <v>115</v>
      </c>
      <c r="C46">
        <v>1.39</v>
      </c>
      <c r="D46">
        <v>0.86</v>
      </c>
      <c r="E46">
        <v>0.84</v>
      </c>
      <c r="F46">
        <v>0.69</v>
      </c>
      <c r="G46">
        <v>0.56000000000000005</v>
      </c>
      <c r="H46">
        <v>0.38</v>
      </c>
      <c r="I46">
        <v>0.35</v>
      </c>
      <c r="J46">
        <v>0.32</v>
      </c>
      <c r="K46">
        <v>0.32</v>
      </c>
      <c r="L46">
        <v>0.28000000000000003</v>
      </c>
      <c r="M46">
        <v>0.2</v>
      </c>
      <c r="N46">
        <v>0.26</v>
      </c>
      <c r="O46">
        <v>0.22</v>
      </c>
      <c r="P46">
        <v>0.16</v>
      </c>
      <c r="Q46">
        <v>0.11</v>
      </c>
      <c r="R46">
        <v>0.12</v>
      </c>
      <c r="S46">
        <v>0.12</v>
      </c>
      <c r="T46">
        <v>0.1</v>
      </c>
      <c r="U46">
        <v>0.03</v>
      </c>
      <c r="V46">
        <v>7.0000000000000007E-2</v>
      </c>
    </row>
    <row r="47" spans="1:22" x14ac:dyDescent="0.25">
      <c r="A47" s="5" t="s">
        <v>116</v>
      </c>
      <c r="B47" s="5" t="s">
        <v>117</v>
      </c>
      <c r="C47">
        <v>7.42</v>
      </c>
      <c r="D47">
        <v>5.03</v>
      </c>
      <c r="E47">
        <v>3.99</v>
      </c>
      <c r="F47">
        <v>3.94</v>
      </c>
      <c r="G47">
        <v>3.29</v>
      </c>
      <c r="H47">
        <v>2.5299999999999998</v>
      </c>
      <c r="I47">
        <v>1.55</v>
      </c>
      <c r="J47">
        <v>1.43</v>
      </c>
      <c r="K47">
        <v>1.41</v>
      </c>
      <c r="L47">
        <v>1.43</v>
      </c>
      <c r="M47">
        <v>1.38</v>
      </c>
      <c r="N47">
        <v>1.45</v>
      </c>
      <c r="O47">
        <v>1.62</v>
      </c>
      <c r="P47">
        <v>1.77</v>
      </c>
      <c r="Q47">
        <v>0.7</v>
      </c>
      <c r="R47">
        <v>0.76</v>
      </c>
      <c r="S47">
        <v>0.73</v>
      </c>
      <c r="T47">
        <v>0.74</v>
      </c>
      <c r="U47">
        <v>0.84</v>
      </c>
      <c r="V47">
        <v>1.37</v>
      </c>
    </row>
    <row r="48" spans="1:22" x14ac:dyDescent="0.25">
      <c r="A48" s="5" t="s">
        <v>118</v>
      </c>
      <c r="B48" s="5" t="s">
        <v>119</v>
      </c>
      <c r="C48">
        <v>2875</v>
      </c>
      <c r="D48">
        <v>2587</v>
      </c>
      <c r="E48">
        <v>2142</v>
      </c>
      <c r="F48">
        <v>1925</v>
      </c>
      <c r="G48">
        <v>1754</v>
      </c>
      <c r="H48">
        <v>1559</v>
      </c>
      <c r="I48">
        <v>1355</v>
      </c>
      <c r="J48">
        <v>1229</v>
      </c>
      <c r="K48">
        <v>1173</v>
      </c>
      <c r="L48">
        <v>1076</v>
      </c>
      <c r="M48">
        <v>1064</v>
      </c>
      <c r="N48">
        <v>1114</v>
      </c>
      <c r="O48">
        <v>1107</v>
      </c>
      <c r="P48">
        <v>1151</v>
      </c>
      <c r="Q48">
        <v>735</v>
      </c>
      <c r="R48">
        <v>756</v>
      </c>
      <c r="S48">
        <v>716</v>
      </c>
      <c r="T48">
        <v>760</v>
      </c>
      <c r="U48">
        <v>1017</v>
      </c>
      <c r="V48">
        <v>1193</v>
      </c>
    </row>
    <row r="49" spans="1:22" x14ac:dyDescent="0.25">
      <c r="A49" s="5" t="s">
        <v>120</v>
      </c>
      <c r="B49" s="5" t="s">
        <v>121</v>
      </c>
      <c r="C49">
        <v>239.4</v>
      </c>
      <c r="D49">
        <v>200.6</v>
      </c>
      <c r="E49">
        <v>172.6</v>
      </c>
      <c r="F49">
        <v>151.19999999999999</v>
      </c>
      <c r="G49">
        <v>127.1</v>
      </c>
      <c r="H49">
        <v>94.5</v>
      </c>
      <c r="I49">
        <v>78.7</v>
      </c>
      <c r="J49">
        <v>77</v>
      </c>
      <c r="K49">
        <v>70.599999999999994</v>
      </c>
      <c r="L49">
        <v>64.3</v>
      </c>
      <c r="M49">
        <v>60.4</v>
      </c>
      <c r="N49">
        <v>61.3</v>
      </c>
      <c r="O49">
        <v>60.6</v>
      </c>
      <c r="P49">
        <v>46.9</v>
      </c>
      <c r="Q49">
        <v>44.1</v>
      </c>
      <c r="R49">
        <v>43.8</v>
      </c>
      <c r="S49">
        <v>43.5</v>
      </c>
      <c r="T49">
        <v>58.9</v>
      </c>
      <c r="U49">
        <v>64.7</v>
      </c>
      <c r="V49">
        <v>120.4</v>
      </c>
    </row>
    <row r="50" spans="1:22" x14ac:dyDescent="0.25">
      <c r="A50" s="5" t="s">
        <v>122</v>
      </c>
      <c r="B50" s="5" t="s">
        <v>123</v>
      </c>
      <c r="C50">
        <v>83270</v>
      </c>
      <c r="D50">
        <v>77542</v>
      </c>
      <c r="E50">
        <v>80579</v>
      </c>
      <c r="F50">
        <v>78545</v>
      </c>
      <c r="G50">
        <v>72463</v>
      </c>
      <c r="H50">
        <v>60616</v>
      </c>
      <c r="I50">
        <v>58081</v>
      </c>
      <c r="J50">
        <v>62653</v>
      </c>
      <c r="K50">
        <v>60188</v>
      </c>
      <c r="L50">
        <v>59758</v>
      </c>
      <c r="M50">
        <v>56767</v>
      </c>
      <c r="N50">
        <v>55027</v>
      </c>
      <c r="O50">
        <v>54743</v>
      </c>
      <c r="P50">
        <v>40747</v>
      </c>
      <c r="Q50">
        <v>60000</v>
      </c>
      <c r="R50">
        <v>57937</v>
      </c>
      <c r="S50">
        <v>60754</v>
      </c>
      <c r="T50">
        <v>77500</v>
      </c>
      <c r="U50">
        <v>63618</v>
      </c>
      <c r="V50">
        <v>100922</v>
      </c>
    </row>
    <row r="51" spans="1:22" x14ac:dyDescent="0.25">
      <c r="A51" s="5" t="s">
        <v>124</v>
      </c>
      <c r="B51" s="5" t="s">
        <v>125</v>
      </c>
      <c r="C51">
        <v>193697</v>
      </c>
      <c r="D51">
        <v>178315</v>
      </c>
      <c r="E51">
        <v>184672</v>
      </c>
      <c r="F51">
        <v>175214</v>
      </c>
      <c r="G51">
        <v>162639</v>
      </c>
      <c r="H51">
        <v>139943</v>
      </c>
      <c r="I51">
        <v>137225</v>
      </c>
      <c r="J51">
        <v>142465</v>
      </c>
      <c r="K51">
        <v>139822</v>
      </c>
      <c r="L51">
        <v>139168</v>
      </c>
      <c r="M51">
        <v>127444</v>
      </c>
      <c r="N51">
        <v>135008</v>
      </c>
      <c r="O51">
        <v>132068</v>
      </c>
      <c r="P51">
        <v>93397</v>
      </c>
      <c r="Q51">
        <v>134421</v>
      </c>
      <c r="R51">
        <v>127777</v>
      </c>
      <c r="S51">
        <v>133519</v>
      </c>
      <c r="T51">
        <v>138815</v>
      </c>
      <c r="U51">
        <v>122108</v>
      </c>
      <c r="V51">
        <v>105932</v>
      </c>
    </row>
    <row r="52" spans="1:22" x14ac:dyDescent="0.25">
      <c r="A52" s="5" t="s">
        <v>126</v>
      </c>
      <c r="B52" s="5" t="s">
        <v>127</v>
      </c>
      <c r="C52" t="s">
        <v>67</v>
      </c>
      <c r="D52" t="s">
        <v>67</v>
      </c>
      <c r="E52" t="s">
        <v>67</v>
      </c>
      <c r="F52" t="s">
        <v>67</v>
      </c>
      <c r="G52" t="s">
        <v>67</v>
      </c>
      <c r="H52" t="s">
        <v>67</v>
      </c>
      <c r="I52" t="s">
        <v>67</v>
      </c>
      <c r="J52" t="s">
        <v>67</v>
      </c>
      <c r="K52" t="s">
        <v>67</v>
      </c>
      <c r="L52" t="s">
        <v>67</v>
      </c>
      <c r="M52" t="s">
        <v>67</v>
      </c>
      <c r="N52" t="s">
        <v>67</v>
      </c>
      <c r="O52" t="s">
        <v>67</v>
      </c>
      <c r="P52" t="s">
        <v>67</v>
      </c>
      <c r="Q52" t="s">
        <v>67</v>
      </c>
      <c r="R52" t="s">
        <v>67</v>
      </c>
      <c r="S52" t="s">
        <v>67</v>
      </c>
      <c r="T52" t="s">
        <v>67</v>
      </c>
      <c r="U52" t="s">
        <v>67</v>
      </c>
      <c r="V52" t="s">
        <v>67</v>
      </c>
    </row>
    <row r="53" spans="1:22" x14ac:dyDescent="0.25">
      <c r="A53" s="5" t="s">
        <v>128</v>
      </c>
      <c r="B53" s="5" t="s">
        <v>129</v>
      </c>
      <c r="C53">
        <v>44243</v>
      </c>
      <c r="D53">
        <v>29571</v>
      </c>
      <c r="E53">
        <v>34874</v>
      </c>
      <c r="F53">
        <v>24364</v>
      </c>
      <c r="G53">
        <v>20468</v>
      </c>
      <c r="H53">
        <v>20205</v>
      </c>
      <c r="I53">
        <v>17712</v>
      </c>
      <c r="J53">
        <v>15378</v>
      </c>
      <c r="K53">
        <v>17732</v>
      </c>
      <c r="L53">
        <v>17565</v>
      </c>
      <c r="M53">
        <v>11466</v>
      </c>
      <c r="N53">
        <v>9336</v>
      </c>
      <c r="O53">
        <v>13189</v>
      </c>
      <c r="P53">
        <v>11816</v>
      </c>
      <c r="Q53">
        <v>15918</v>
      </c>
      <c r="R53">
        <v>7143</v>
      </c>
      <c r="S53">
        <v>5587</v>
      </c>
      <c r="T53">
        <v>-15395</v>
      </c>
      <c r="U53">
        <v>-45624</v>
      </c>
      <c r="V53">
        <v>-4610</v>
      </c>
    </row>
    <row r="54" spans="1:22" x14ac:dyDescent="0.25">
      <c r="A54" s="5" t="s">
        <v>130</v>
      </c>
      <c r="B54" s="5" t="s">
        <v>131</v>
      </c>
      <c r="C54">
        <v>53.5</v>
      </c>
      <c r="D54">
        <v>48.1</v>
      </c>
      <c r="E54">
        <v>38.6</v>
      </c>
      <c r="F54">
        <v>45.3</v>
      </c>
      <c r="G54">
        <v>49.5</v>
      </c>
      <c r="H54">
        <v>25.5</v>
      </c>
      <c r="I54">
        <v>20.2</v>
      </c>
      <c r="J54">
        <v>17.2</v>
      </c>
      <c r="K54">
        <v>11.9</v>
      </c>
      <c r="L54">
        <v>16.2</v>
      </c>
      <c r="M54">
        <v>12.4</v>
      </c>
      <c r="N54">
        <v>9.6</v>
      </c>
      <c r="O54">
        <v>14.1</v>
      </c>
      <c r="P54">
        <v>15.6</v>
      </c>
      <c r="Q54">
        <v>11.6</v>
      </c>
      <c r="R54">
        <v>17.7</v>
      </c>
      <c r="S54">
        <v>14.9</v>
      </c>
      <c r="T54" t="s">
        <v>67</v>
      </c>
      <c r="U54" t="s">
        <v>67</v>
      </c>
      <c r="V54" t="s">
        <v>67</v>
      </c>
    </row>
    <row r="55" spans="1:22" x14ac:dyDescent="0.25">
      <c r="A55" s="5" t="s">
        <v>132</v>
      </c>
      <c r="B55" s="5" t="s">
        <v>133</v>
      </c>
      <c r="C55">
        <v>12.2</v>
      </c>
      <c r="D55">
        <v>7.99</v>
      </c>
      <c r="E55">
        <v>7.28</v>
      </c>
      <c r="F55">
        <v>6.31</v>
      </c>
      <c r="G55">
        <v>6.21</v>
      </c>
      <c r="H55">
        <v>3.6</v>
      </c>
      <c r="I55">
        <v>2.5499999999999998</v>
      </c>
      <c r="J55">
        <v>1.8</v>
      </c>
      <c r="K55">
        <v>1.48</v>
      </c>
      <c r="L55">
        <v>1.99</v>
      </c>
      <c r="M55">
        <v>1.0900000000000001</v>
      </c>
      <c r="N55">
        <v>0.65</v>
      </c>
      <c r="O55">
        <v>1.39</v>
      </c>
      <c r="P55">
        <v>1.94</v>
      </c>
      <c r="Q55">
        <v>1.35</v>
      </c>
      <c r="R55">
        <v>0.98</v>
      </c>
      <c r="S55">
        <v>0.6</v>
      </c>
      <c r="T55">
        <v>0.12</v>
      </c>
      <c r="U55">
        <v>0.34</v>
      </c>
      <c r="V55">
        <v>0.67</v>
      </c>
    </row>
    <row r="56" spans="1:22" x14ac:dyDescent="0.25">
      <c r="A56" s="5" t="s">
        <v>134</v>
      </c>
      <c r="B56" s="5" t="s">
        <v>135</v>
      </c>
      <c r="C56">
        <v>19.489999999999998</v>
      </c>
      <c r="D56">
        <v>14.78</v>
      </c>
      <c r="E56">
        <v>12.78</v>
      </c>
      <c r="F56">
        <v>10.67</v>
      </c>
      <c r="G56">
        <v>10.75</v>
      </c>
      <c r="H56">
        <v>5.96</v>
      </c>
      <c r="I56">
        <v>4.1500000000000004</v>
      </c>
      <c r="J56">
        <v>2.92</v>
      </c>
      <c r="K56">
        <v>2.4300000000000002</v>
      </c>
      <c r="L56">
        <v>3.32</v>
      </c>
      <c r="M56">
        <v>1.94</v>
      </c>
      <c r="N56">
        <v>1.49</v>
      </c>
      <c r="O56">
        <v>3.36</v>
      </c>
      <c r="P56">
        <v>3.95</v>
      </c>
      <c r="Q56">
        <v>2.87</v>
      </c>
      <c r="R56">
        <v>1.62</v>
      </c>
      <c r="S56">
        <v>1.08</v>
      </c>
      <c r="T56">
        <v>0.24</v>
      </c>
      <c r="U56">
        <v>0.66</v>
      </c>
      <c r="V56">
        <v>0.78</v>
      </c>
    </row>
    <row r="57" spans="1:22" x14ac:dyDescent="0.25">
      <c r="A57" s="5" t="s">
        <v>136</v>
      </c>
      <c r="B57" s="5" t="s">
        <v>137</v>
      </c>
      <c r="C57">
        <v>42.34</v>
      </c>
      <c r="D57">
        <v>36.979999999999997</v>
      </c>
      <c r="E57">
        <v>29.58</v>
      </c>
      <c r="F57">
        <v>26.69</v>
      </c>
      <c r="G57">
        <v>27.22</v>
      </c>
      <c r="H57">
        <v>18.21</v>
      </c>
      <c r="I57">
        <v>12.05</v>
      </c>
      <c r="J57">
        <v>8.85</v>
      </c>
      <c r="K57">
        <v>6.69</v>
      </c>
      <c r="L57">
        <v>9.4700000000000006</v>
      </c>
      <c r="M57">
        <v>6.46</v>
      </c>
      <c r="N57">
        <v>3.28</v>
      </c>
      <c r="O57">
        <v>8.18</v>
      </c>
      <c r="P57">
        <v>11.6</v>
      </c>
      <c r="Q57">
        <v>11.19</v>
      </c>
      <c r="R57">
        <v>7.11</v>
      </c>
      <c r="S57">
        <v>4.18</v>
      </c>
      <c r="T57">
        <v>1.07</v>
      </c>
      <c r="U57">
        <v>12.71</v>
      </c>
      <c r="V57">
        <v>10.050000000000001</v>
      </c>
    </row>
    <row r="58" spans="1:22" x14ac:dyDescent="0.25">
      <c r="A58" s="5" t="s">
        <v>138</v>
      </c>
      <c r="B58" s="5" t="s">
        <v>139</v>
      </c>
      <c r="C58">
        <v>0.48</v>
      </c>
      <c r="D58">
        <v>0.85</v>
      </c>
      <c r="E58">
        <v>1</v>
      </c>
      <c r="F58">
        <v>1.18</v>
      </c>
      <c r="G58">
        <v>1.0900000000000001</v>
      </c>
      <c r="H58">
        <v>1.91</v>
      </c>
      <c r="I58">
        <v>2.58</v>
      </c>
      <c r="J58">
        <v>3.43</v>
      </c>
      <c r="K58">
        <v>4.47</v>
      </c>
      <c r="L58">
        <v>3.13</v>
      </c>
      <c r="M58">
        <v>3.2</v>
      </c>
      <c r="N58" t="s">
        <v>67</v>
      </c>
      <c r="O58">
        <v>3.01</v>
      </c>
      <c r="P58">
        <v>2.5499999999999998</v>
      </c>
      <c r="Q58">
        <v>4.5999999999999996</v>
      </c>
      <c r="R58">
        <v>20.05</v>
      </c>
      <c r="S58" t="s">
        <v>67</v>
      </c>
      <c r="T58" t="s">
        <v>67</v>
      </c>
      <c r="U58" t="s">
        <v>67</v>
      </c>
      <c r="V58" t="s">
        <v>67</v>
      </c>
    </row>
    <row r="59" spans="1:22" x14ac:dyDescent="0.25">
      <c r="A59" s="5" t="s">
        <v>140</v>
      </c>
      <c r="B59" s="5" t="s">
        <v>141</v>
      </c>
      <c r="C59">
        <v>1.9</v>
      </c>
      <c r="D59">
        <v>2.1</v>
      </c>
      <c r="E59">
        <v>2.6</v>
      </c>
      <c r="F59">
        <v>2.2000000000000002</v>
      </c>
      <c r="G59">
        <v>2</v>
      </c>
      <c r="H59">
        <v>3.9</v>
      </c>
      <c r="I59">
        <v>5</v>
      </c>
      <c r="J59">
        <v>5.8</v>
      </c>
      <c r="K59">
        <v>8.4</v>
      </c>
      <c r="L59">
        <v>6.2</v>
      </c>
      <c r="M59">
        <v>8.1</v>
      </c>
      <c r="N59">
        <v>10.4</v>
      </c>
      <c r="O59">
        <v>7.1</v>
      </c>
      <c r="P59">
        <v>6.4</v>
      </c>
      <c r="Q59">
        <v>8.6</v>
      </c>
      <c r="R59">
        <v>5.6</v>
      </c>
      <c r="S59">
        <v>6.7</v>
      </c>
      <c r="T59">
        <v>-93.6</v>
      </c>
      <c r="U59">
        <v>-107.2</v>
      </c>
      <c r="V59">
        <v>-6.4</v>
      </c>
    </row>
    <row r="60" spans="1:22" x14ac:dyDescent="0.25">
      <c r="A60" s="5" t="s">
        <v>142</v>
      </c>
      <c r="B60" s="5" t="s">
        <v>143</v>
      </c>
      <c r="C60">
        <v>36.5</v>
      </c>
      <c r="D60">
        <v>30.66</v>
      </c>
      <c r="E60">
        <v>33.130000000000003</v>
      </c>
      <c r="F60">
        <v>23.53</v>
      </c>
      <c r="G60">
        <v>21.78</v>
      </c>
      <c r="H60">
        <v>23.33</v>
      </c>
      <c r="I60">
        <v>20.58</v>
      </c>
      <c r="J60">
        <v>17.07</v>
      </c>
      <c r="K60">
        <v>20.309999999999999</v>
      </c>
      <c r="L60">
        <v>20.52</v>
      </c>
      <c r="M60">
        <v>15.62</v>
      </c>
      <c r="N60">
        <v>15.59</v>
      </c>
      <c r="O60">
        <v>23.74</v>
      </c>
      <c r="P60">
        <v>25.33</v>
      </c>
      <c r="Q60">
        <v>24.84</v>
      </c>
      <c r="R60">
        <v>9.14</v>
      </c>
      <c r="S60">
        <v>7.37</v>
      </c>
      <c r="T60">
        <v>-22.41</v>
      </c>
      <c r="U60">
        <v>-70.95</v>
      </c>
      <c r="V60">
        <v>-4.9800000000000004</v>
      </c>
    </row>
    <row r="61" spans="1:22" x14ac:dyDescent="0.25">
      <c r="A61" s="5" t="s">
        <v>144</v>
      </c>
      <c r="B61" s="5" t="s">
        <v>145</v>
      </c>
      <c r="C61">
        <v>22.84</v>
      </c>
      <c r="D61">
        <v>16.579999999999998</v>
      </c>
      <c r="E61">
        <v>18.88</v>
      </c>
      <c r="F61">
        <v>13.9</v>
      </c>
      <c r="G61">
        <v>12.58</v>
      </c>
      <c r="H61">
        <v>14.09</v>
      </c>
      <c r="I61">
        <v>12.64</v>
      </c>
      <c r="J61">
        <v>10.52</v>
      </c>
      <c r="K61">
        <v>12.36</v>
      </c>
      <c r="L61">
        <v>12.28</v>
      </c>
      <c r="M61">
        <v>8.76</v>
      </c>
      <c r="N61">
        <v>6.79</v>
      </c>
      <c r="O61">
        <v>9.7899999999999991</v>
      </c>
      <c r="P61">
        <v>12.42</v>
      </c>
      <c r="Q61">
        <v>11.67</v>
      </c>
      <c r="R61">
        <v>5.49</v>
      </c>
      <c r="S61">
        <v>4.0999999999999996</v>
      </c>
      <c r="T61">
        <v>-10.78</v>
      </c>
      <c r="U61">
        <v>-36.68</v>
      </c>
      <c r="V61">
        <v>-4.26</v>
      </c>
    </row>
    <row r="62" spans="1:22" x14ac:dyDescent="0.25">
      <c r="A62" s="5" t="s">
        <v>146</v>
      </c>
      <c r="B62" s="5" t="s">
        <v>147</v>
      </c>
      <c r="C62">
        <v>15.21</v>
      </c>
      <c r="D62">
        <v>13.37</v>
      </c>
      <c r="E62">
        <v>16.43</v>
      </c>
      <c r="F62">
        <v>10.53</v>
      </c>
      <c r="G62">
        <v>9.64</v>
      </c>
      <c r="H62">
        <v>10.87</v>
      </c>
      <c r="I62">
        <v>13.47</v>
      </c>
      <c r="J62">
        <v>12.42</v>
      </c>
      <c r="K62">
        <v>13.92</v>
      </c>
      <c r="L62">
        <v>11.43</v>
      </c>
      <c r="M62">
        <v>7.65</v>
      </c>
      <c r="N62">
        <v>6.21</v>
      </c>
      <c r="O62">
        <v>7.83</v>
      </c>
      <c r="P62">
        <v>6.66</v>
      </c>
      <c r="Q62">
        <v>14.44</v>
      </c>
      <c r="R62">
        <v>6.17</v>
      </c>
      <c r="S62">
        <v>4.78</v>
      </c>
      <c r="T62">
        <v>-13.65</v>
      </c>
      <c r="U62">
        <v>-48.03</v>
      </c>
      <c r="V62">
        <v>-3.48</v>
      </c>
    </row>
    <row r="63" spans="1:22" x14ac:dyDescent="0.25">
      <c r="A63" s="5" t="s">
        <v>148</v>
      </c>
      <c r="B63" s="5" t="s">
        <v>148</v>
      </c>
      <c r="C63">
        <v>14.84</v>
      </c>
      <c r="D63">
        <v>13.18</v>
      </c>
      <c r="E63">
        <v>16.21</v>
      </c>
      <c r="F63">
        <v>10.31</v>
      </c>
      <c r="G63">
        <v>9.4600000000000009</v>
      </c>
      <c r="H63">
        <v>10.8</v>
      </c>
      <c r="I63">
        <v>13.45</v>
      </c>
      <c r="J63">
        <v>11.45</v>
      </c>
      <c r="K63">
        <v>12.81</v>
      </c>
      <c r="L63">
        <v>11.43</v>
      </c>
      <c r="M63">
        <v>7.65</v>
      </c>
      <c r="N63">
        <v>6.21</v>
      </c>
      <c r="O63">
        <v>7.83</v>
      </c>
      <c r="P63">
        <v>6.66</v>
      </c>
      <c r="Q63">
        <v>14.44</v>
      </c>
      <c r="R63">
        <v>6.17</v>
      </c>
      <c r="S63">
        <v>4.78</v>
      </c>
      <c r="T63">
        <v>-13.65</v>
      </c>
      <c r="U63">
        <v>-48.03</v>
      </c>
      <c r="V63">
        <v>-3.48</v>
      </c>
    </row>
    <row r="64" spans="1:22" x14ac:dyDescent="0.25">
      <c r="A64" s="5" t="s">
        <v>149</v>
      </c>
      <c r="B64" s="5" t="s">
        <v>150</v>
      </c>
      <c r="C64">
        <v>34.47</v>
      </c>
      <c r="D64">
        <v>34.83</v>
      </c>
      <c r="E64">
        <v>34.53</v>
      </c>
      <c r="F64">
        <v>36.93</v>
      </c>
      <c r="G64">
        <v>33.18</v>
      </c>
      <c r="H64">
        <v>33.729999999999997</v>
      </c>
      <c r="I64">
        <v>44.59</v>
      </c>
      <c r="J64">
        <v>45.09</v>
      </c>
      <c r="K64">
        <v>40.46</v>
      </c>
      <c r="L64">
        <v>38.17</v>
      </c>
      <c r="M64">
        <v>33.119999999999997</v>
      </c>
      <c r="N64">
        <v>31.06</v>
      </c>
      <c r="O64">
        <v>32.979999999999997</v>
      </c>
      <c r="P64">
        <v>40.96</v>
      </c>
      <c r="Q64">
        <v>62.72</v>
      </c>
      <c r="R64">
        <v>63.77</v>
      </c>
      <c r="S64">
        <v>55.68</v>
      </c>
      <c r="T64">
        <v>49.36</v>
      </c>
      <c r="U64">
        <v>47.1</v>
      </c>
      <c r="V64">
        <v>44.37</v>
      </c>
    </row>
    <row r="65" spans="1:22" x14ac:dyDescent="0.25">
      <c r="A65" s="5" t="s">
        <v>151</v>
      </c>
      <c r="B65" s="5" t="s">
        <v>152</v>
      </c>
      <c r="C65">
        <v>40.659999999999997</v>
      </c>
      <c r="D65">
        <v>42.97</v>
      </c>
      <c r="E65">
        <v>48.94</v>
      </c>
      <c r="F65">
        <v>43.83</v>
      </c>
      <c r="G65">
        <v>43.43</v>
      </c>
      <c r="H65">
        <v>46.28</v>
      </c>
      <c r="I65">
        <v>65.319999999999993</v>
      </c>
      <c r="J65">
        <v>67.09</v>
      </c>
      <c r="K65">
        <v>63.05</v>
      </c>
      <c r="L65">
        <v>55.72</v>
      </c>
      <c r="M65">
        <v>49</v>
      </c>
      <c r="N65">
        <v>39.840000000000003</v>
      </c>
      <c r="O65">
        <v>32.979999999999997</v>
      </c>
      <c r="P65">
        <v>26.31</v>
      </c>
      <c r="Q65">
        <v>58.15</v>
      </c>
      <c r="R65">
        <v>67.540000000000006</v>
      </c>
      <c r="S65">
        <v>64.87</v>
      </c>
      <c r="T65">
        <v>60.91</v>
      </c>
      <c r="U65">
        <v>67.7</v>
      </c>
      <c r="V65">
        <v>69.87</v>
      </c>
    </row>
    <row r="66" spans="1:22" x14ac:dyDescent="0.25">
      <c r="A66" s="5" t="s">
        <v>153</v>
      </c>
      <c r="B66" s="5" t="s">
        <v>154</v>
      </c>
      <c r="C66">
        <v>59.34</v>
      </c>
      <c r="D66">
        <v>57.03</v>
      </c>
      <c r="E66">
        <v>51.06</v>
      </c>
      <c r="F66">
        <v>56.17</v>
      </c>
      <c r="G66">
        <v>56.57</v>
      </c>
      <c r="H66">
        <v>53.72</v>
      </c>
      <c r="I66">
        <v>34.68</v>
      </c>
      <c r="J66">
        <v>32.909999999999997</v>
      </c>
      <c r="K66">
        <v>36.950000000000003</v>
      </c>
      <c r="L66">
        <v>44.28</v>
      </c>
      <c r="M66">
        <v>51</v>
      </c>
      <c r="N66">
        <v>60.16</v>
      </c>
      <c r="O66">
        <v>67.02</v>
      </c>
      <c r="P66">
        <v>73.69</v>
      </c>
      <c r="Q66">
        <v>41.85</v>
      </c>
      <c r="R66">
        <v>32.46</v>
      </c>
      <c r="S66">
        <v>35.130000000000003</v>
      </c>
      <c r="T66">
        <v>39.090000000000003</v>
      </c>
      <c r="U66">
        <v>32.299999999999997</v>
      </c>
      <c r="V66">
        <v>30.13</v>
      </c>
    </row>
    <row r="67" spans="1:22" x14ac:dyDescent="0.25">
      <c r="A67" s="5" t="s">
        <v>155</v>
      </c>
      <c r="B67" s="5" t="s">
        <v>156</v>
      </c>
      <c r="C67">
        <v>145.97</v>
      </c>
      <c r="D67">
        <v>132.71</v>
      </c>
      <c r="E67">
        <v>104.35</v>
      </c>
      <c r="F67">
        <v>128.15</v>
      </c>
      <c r="G67">
        <v>130.28</v>
      </c>
      <c r="H67">
        <v>116.07</v>
      </c>
      <c r="I67">
        <v>53.09</v>
      </c>
      <c r="J67">
        <v>49.05</v>
      </c>
      <c r="K67">
        <v>58.59</v>
      </c>
      <c r="L67">
        <v>79.48</v>
      </c>
      <c r="M67">
        <v>104.1</v>
      </c>
      <c r="N67">
        <v>150.97</v>
      </c>
      <c r="O67">
        <v>203.25</v>
      </c>
      <c r="P67">
        <v>280.07</v>
      </c>
      <c r="Q67">
        <v>71.97</v>
      </c>
      <c r="R67">
        <v>48.05</v>
      </c>
      <c r="S67">
        <v>54.14</v>
      </c>
      <c r="T67">
        <v>64.180000000000007</v>
      </c>
      <c r="U67">
        <v>47.71</v>
      </c>
      <c r="V67">
        <v>43.12</v>
      </c>
    </row>
    <row r="68" spans="1:22" x14ac:dyDescent="0.25">
      <c r="A68" s="5"/>
      <c r="B68" s="5"/>
    </row>
    <row r="69" spans="1:22" x14ac:dyDescent="0.25">
      <c r="A69" s="5" t="s">
        <v>157</v>
      </c>
      <c r="B69" s="5" t="s">
        <v>158</v>
      </c>
      <c r="C69">
        <v>34.47</v>
      </c>
      <c r="D69">
        <v>34.83</v>
      </c>
      <c r="E69">
        <v>34.53</v>
      </c>
      <c r="F69">
        <v>36.93</v>
      </c>
      <c r="G69">
        <v>33.18</v>
      </c>
      <c r="H69">
        <v>33.729999999999997</v>
      </c>
      <c r="I69">
        <v>44.59</v>
      </c>
      <c r="J69">
        <v>45.09</v>
      </c>
      <c r="K69">
        <v>40.46</v>
      </c>
      <c r="L69">
        <v>38.17</v>
      </c>
      <c r="M69">
        <v>33.119999999999997</v>
      </c>
      <c r="N69">
        <v>31.06</v>
      </c>
      <c r="O69">
        <v>32.979999999999997</v>
      </c>
      <c r="P69">
        <v>40.96</v>
      </c>
      <c r="Q69">
        <v>62.72</v>
      </c>
      <c r="R69">
        <v>63.77</v>
      </c>
      <c r="S69">
        <v>55.68</v>
      </c>
      <c r="T69">
        <v>49.36</v>
      </c>
      <c r="U69">
        <v>47.1</v>
      </c>
    </row>
    <row r="70" spans="1:22" x14ac:dyDescent="0.25">
      <c r="A70" s="5" t="s">
        <v>159</v>
      </c>
      <c r="B70" s="5" t="s">
        <v>160</v>
      </c>
      <c r="C70">
        <v>2639</v>
      </c>
      <c r="D70">
        <v>1917.29</v>
      </c>
      <c r="E70">
        <v>2177.84</v>
      </c>
      <c r="F70">
        <v>1606.16</v>
      </c>
      <c r="G70">
        <v>1453.44</v>
      </c>
      <c r="H70">
        <v>1623.71</v>
      </c>
      <c r="I70">
        <v>1463.41</v>
      </c>
      <c r="J70">
        <v>1219.3499999999999</v>
      </c>
      <c r="K70">
        <v>1424.66</v>
      </c>
      <c r="L70">
        <v>1410.45</v>
      </c>
      <c r="M70">
        <v>1008.26</v>
      </c>
      <c r="N70">
        <v>781.95</v>
      </c>
      <c r="O70">
        <v>1131.78</v>
      </c>
      <c r="P70">
        <v>1431.58</v>
      </c>
      <c r="Q70">
        <v>1344.83</v>
      </c>
      <c r="R70">
        <v>635.29</v>
      </c>
      <c r="S70">
        <v>470.59</v>
      </c>
      <c r="T70">
        <v>-1244.68</v>
      </c>
      <c r="U70">
        <v>-4218.18</v>
      </c>
    </row>
    <row r="71" spans="1:22" x14ac:dyDescent="0.25">
      <c r="A71" s="5" t="s">
        <v>161</v>
      </c>
      <c r="B71" s="5" t="s">
        <v>162</v>
      </c>
      <c r="C71">
        <v>2564.3200000000002</v>
      </c>
      <c r="D71">
        <v>2451.13</v>
      </c>
      <c r="E71">
        <v>2518.9499999999998</v>
      </c>
      <c r="F71">
        <v>2386.9899999999998</v>
      </c>
      <c r="G71">
        <v>2133.6</v>
      </c>
      <c r="H71">
        <v>2396.91</v>
      </c>
      <c r="I71">
        <v>2176.83</v>
      </c>
      <c r="J71">
        <v>1877.42</v>
      </c>
      <c r="K71">
        <v>1993.15</v>
      </c>
      <c r="L71">
        <v>2052.2399999999998</v>
      </c>
      <c r="M71">
        <v>1727.27</v>
      </c>
      <c r="N71">
        <v>1578.95</v>
      </c>
      <c r="O71">
        <v>1852.71</v>
      </c>
      <c r="P71">
        <v>1873.68</v>
      </c>
      <c r="Q71">
        <v>1505.75</v>
      </c>
      <c r="R71">
        <v>917.65</v>
      </c>
      <c r="S71">
        <v>658.82</v>
      </c>
      <c r="T71">
        <v>-840.43</v>
      </c>
      <c r="U71">
        <v>-3227.27</v>
      </c>
    </row>
    <row r="72" spans="1:22" x14ac:dyDescent="0.25">
      <c r="A72" s="5" t="s">
        <v>163</v>
      </c>
      <c r="B72" s="5" t="s">
        <v>164</v>
      </c>
      <c r="C72">
        <v>0.56000000000000005</v>
      </c>
      <c r="D72">
        <v>0.69</v>
      </c>
      <c r="E72">
        <v>0.74</v>
      </c>
      <c r="F72">
        <v>0.64</v>
      </c>
      <c r="G72">
        <v>0.65</v>
      </c>
      <c r="H72">
        <v>0.67</v>
      </c>
      <c r="I72">
        <v>0.92</v>
      </c>
      <c r="J72">
        <v>0.94</v>
      </c>
      <c r="K72">
        <v>0.9</v>
      </c>
      <c r="L72">
        <v>0.81</v>
      </c>
      <c r="M72">
        <v>0.76</v>
      </c>
      <c r="N72">
        <v>0.79</v>
      </c>
      <c r="O72">
        <v>0.69</v>
      </c>
      <c r="P72">
        <v>0.47</v>
      </c>
      <c r="Q72">
        <v>1.07</v>
      </c>
      <c r="R72">
        <v>0.97</v>
      </c>
      <c r="S72">
        <v>1.02</v>
      </c>
      <c r="T72">
        <v>1.1000000000000001</v>
      </c>
      <c r="U72">
        <v>1.1399999999999999</v>
      </c>
    </row>
    <row r="73" spans="1:22" x14ac:dyDescent="0.25">
      <c r="A73" s="5" t="s">
        <v>165</v>
      </c>
      <c r="B73" s="5" t="s">
        <v>166</v>
      </c>
      <c r="C73">
        <v>65.53</v>
      </c>
      <c r="D73">
        <v>65.17</v>
      </c>
      <c r="E73">
        <v>65.47</v>
      </c>
      <c r="F73">
        <v>63.07</v>
      </c>
      <c r="G73">
        <v>66.819999999999993</v>
      </c>
      <c r="H73">
        <v>66.27</v>
      </c>
      <c r="I73">
        <v>55.41</v>
      </c>
      <c r="J73">
        <v>54.91</v>
      </c>
      <c r="K73">
        <v>59.54</v>
      </c>
      <c r="L73">
        <v>61.83</v>
      </c>
      <c r="M73">
        <v>66.88</v>
      </c>
      <c r="N73">
        <v>68.94</v>
      </c>
      <c r="O73">
        <v>67.02</v>
      </c>
      <c r="P73">
        <v>59.04</v>
      </c>
      <c r="Q73">
        <v>37.28</v>
      </c>
      <c r="R73">
        <v>36.229999999999997</v>
      </c>
      <c r="S73">
        <v>44.32</v>
      </c>
      <c r="T73">
        <v>50.64</v>
      </c>
      <c r="U73">
        <v>52.9</v>
      </c>
    </row>
    <row r="74" spans="1:22" x14ac:dyDescent="0.25">
      <c r="A74" s="5" t="s">
        <v>167</v>
      </c>
      <c r="B74" s="5" t="s">
        <v>168</v>
      </c>
      <c r="C74">
        <v>14.84</v>
      </c>
      <c r="D74">
        <v>13.18</v>
      </c>
      <c r="E74">
        <v>16.21</v>
      </c>
      <c r="F74">
        <v>10.31</v>
      </c>
      <c r="G74">
        <v>9.4600000000000009</v>
      </c>
      <c r="H74">
        <v>10.8</v>
      </c>
      <c r="I74">
        <v>13.45</v>
      </c>
      <c r="J74">
        <v>11.45</v>
      </c>
      <c r="K74">
        <v>12.81</v>
      </c>
      <c r="L74">
        <v>11.43</v>
      </c>
      <c r="M74">
        <v>7.65</v>
      </c>
      <c r="N74">
        <v>6.21</v>
      </c>
      <c r="O74">
        <v>7.83</v>
      </c>
      <c r="P74">
        <v>6.66</v>
      </c>
      <c r="Q74">
        <v>14.44</v>
      </c>
      <c r="R74">
        <v>6.17</v>
      </c>
      <c r="S74">
        <v>4.78</v>
      </c>
      <c r="T74">
        <v>-13.65</v>
      </c>
      <c r="U74">
        <v>-48.03</v>
      </c>
    </row>
    <row r="75" spans="1:22" x14ac:dyDescent="0.25">
      <c r="A75" s="5" t="s">
        <v>169</v>
      </c>
      <c r="B75" s="5" t="s">
        <v>170</v>
      </c>
      <c r="C75">
        <v>21.11</v>
      </c>
      <c r="D75">
        <v>27.3</v>
      </c>
      <c r="E75">
        <v>29.28</v>
      </c>
      <c r="F75">
        <v>22.59</v>
      </c>
      <c r="G75">
        <v>19.14</v>
      </c>
      <c r="H75">
        <v>22.42</v>
      </c>
      <c r="I75">
        <v>28.67</v>
      </c>
      <c r="J75">
        <v>24.64</v>
      </c>
      <c r="K75">
        <v>26.17</v>
      </c>
      <c r="L75">
        <v>25.72</v>
      </c>
      <c r="M75">
        <v>18.32</v>
      </c>
      <c r="N75">
        <v>17.34</v>
      </c>
      <c r="O75">
        <v>18.05</v>
      </c>
      <c r="P75">
        <v>25.39</v>
      </c>
      <c r="Q75">
        <v>26.2</v>
      </c>
      <c r="R75">
        <v>12.72</v>
      </c>
      <c r="S75">
        <v>9.76</v>
      </c>
      <c r="T75">
        <v>-14.26</v>
      </c>
      <c r="U75">
        <v>-50.43</v>
      </c>
    </row>
    <row r="76" spans="1:22" x14ac:dyDescent="0.25">
      <c r="A76" s="5" t="s">
        <v>171</v>
      </c>
      <c r="B76" s="5" t="s">
        <v>172</v>
      </c>
      <c r="C76">
        <v>62.04</v>
      </c>
      <c r="D76">
        <v>65.94</v>
      </c>
      <c r="E76">
        <v>74.739999999999995</v>
      </c>
      <c r="F76">
        <v>69.489999999999995</v>
      </c>
      <c r="G76">
        <v>64.98</v>
      </c>
      <c r="H76">
        <v>69.84</v>
      </c>
      <c r="I76">
        <v>117.9</v>
      </c>
      <c r="J76">
        <v>122.19</v>
      </c>
      <c r="K76">
        <v>105.89</v>
      </c>
      <c r="L76">
        <v>90.12</v>
      </c>
      <c r="M76">
        <v>73.260000000000005</v>
      </c>
      <c r="N76">
        <v>57.8</v>
      </c>
      <c r="O76">
        <v>49.2</v>
      </c>
      <c r="P76">
        <v>44.56</v>
      </c>
      <c r="Q76">
        <v>155.96</v>
      </c>
      <c r="R76">
        <v>186.44</v>
      </c>
      <c r="S76">
        <v>146.36000000000001</v>
      </c>
      <c r="T76">
        <v>120.28</v>
      </c>
      <c r="U76">
        <v>127.98</v>
      </c>
    </row>
    <row r="77" spans="1:22" x14ac:dyDescent="0.25">
      <c r="A77" s="5" t="s">
        <v>173</v>
      </c>
      <c r="B77" s="5" t="s">
        <v>174</v>
      </c>
      <c r="C77">
        <v>108.8</v>
      </c>
      <c r="D77">
        <v>90.96</v>
      </c>
      <c r="E77">
        <v>96.02</v>
      </c>
      <c r="F77">
        <v>114.92</v>
      </c>
      <c r="G77">
        <v>120.94</v>
      </c>
      <c r="H77">
        <v>116.73</v>
      </c>
      <c r="I77">
        <v>147.41</v>
      </c>
      <c r="J77">
        <v>158.63999999999999</v>
      </c>
      <c r="K77">
        <v>128.32</v>
      </c>
      <c r="L77">
        <v>108.05</v>
      </c>
      <c r="M77">
        <v>116.56</v>
      </c>
      <c r="N77">
        <v>112.31</v>
      </c>
      <c r="O77">
        <v>113.68</v>
      </c>
      <c r="P77">
        <v>62.39</v>
      </c>
      <c r="Q77">
        <v>163.87</v>
      </c>
      <c r="R77">
        <v>212.98</v>
      </c>
      <c r="S77">
        <v>177.19</v>
      </c>
      <c r="T77">
        <v>139.6</v>
      </c>
      <c r="U77">
        <v>173.66</v>
      </c>
    </row>
    <row r="78" spans="1:22" x14ac:dyDescent="0.25">
      <c r="A78" s="5" t="s">
        <v>175</v>
      </c>
      <c r="B78" s="5" t="s">
        <v>176</v>
      </c>
      <c r="C78">
        <v>4890.2700000000004</v>
      </c>
      <c r="D78">
        <v>4271.1899999999996</v>
      </c>
      <c r="E78">
        <v>3416.49</v>
      </c>
      <c r="F78">
        <v>3082.6950000000002</v>
      </c>
      <c r="G78">
        <v>3143.91</v>
      </c>
      <c r="H78">
        <v>2103.2550000000001</v>
      </c>
      <c r="I78">
        <v>1391.7750000000001</v>
      </c>
      <c r="J78">
        <v>1022.175</v>
      </c>
      <c r="K78">
        <v>772.69500000000005</v>
      </c>
      <c r="L78">
        <v>1090.944</v>
      </c>
      <c r="M78">
        <v>744.19200000000001</v>
      </c>
      <c r="N78">
        <v>377.85599999999999</v>
      </c>
      <c r="O78">
        <v>942.33600000000001</v>
      </c>
      <c r="P78">
        <v>1336.32</v>
      </c>
      <c r="Q78">
        <v>1289.088</v>
      </c>
      <c r="R78">
        <v>819.072</v>
      </c>
      <c r="S78">
        <v>481.536</v>
      </c>
      <c r="T78">
        <v>123.264</v>
      </c>
      <c r="U78">
        <v>1464.192</v>
      </c>
    </row>
    <row r="79" spans="1:22" x14ac:dyDescent="0.25">
      <c r="A79" s="5" t="s">
        <v>177</v>
      </c>
      <c r="B79" s="5" t="s">
        <v>178</v>
      </c>
      <c r="C79">
        <v>0</v>
      </c>
      <c r="D79">
        <v>0</v>
      </c>
      <c r="E79">
        <v>0</v>
      </c>
      <c r="F79">
        <v>0</v>
      </c>
      <c r="G79">
        <v>0</v>
      </c>
      <c r="H79">
        <v>0</v>
      </c>
      <c r="I79">
        <v>0</v>
      </c>
      <c r="J79">
        <v>0</v>
      </c>
      <c r="K79">
        <v>-0.29999999999999721</v>
      </c>
      <c r="L79">
        <v>0</v>
      </c>
      <c r="M79">
        <v>0</v>
      </c>
      <c r="N79">
        <v>0</v>
      </c>
      <c r="O79">
        <v>0</v>
      </c>
      <c r="P79">
        <v>0</v>
      </c>
      <c r="Q79">
        <v>0</v>
      </c>
      <c r="R79">
        <v>0</v>
      </c>
      <c r="S79">
        <v>0</v>
      </c>
      <c r="T79">
        <v>0</v>
      </c>
      <c r="U79">
        <v>0</v>
      </c>
    </row>
    <row r="80" spans="1:22" x14ac:dyDescent="0.25">
      <c r="A80" s="5" t="s">
        <v>179</v>
      </c>
      <c r="B80" s="5" t="s">
        <v>180</v>
      </c>
      <c r="C80">
        <v>20.8</v>
      </c>
      <c r="D80">
        <v>16.329999999999998</v>
      </c>
      <c r="E80">
        <v>17.47</v>
      </c>
      <c r="F80">
        <v>18.22</v>
      </c>
      <c r="G80">
        <v>27.32</v>
      </c>
      <c r="H80">
        <v>18.29</v>
      </c>
      <c r="I80">
        <v>5.81</v>
      </c>
      <c r="J80">
        <v>6.16</v>
      </c>
      <c r="K80">
        <v>8.9600000000000009</v>
      </c>
      <c r="L80">
        <v>10.74</v>
      </c>
      <c r="M80">
        <v>-9.02</v>
      </c>
      <c r="N80">
        <v>3.1</v>
      </c>
      <c r="O80">
        <v>35.79</v>
      </c>
      <c r="P80">
        <v>9.1999999999999993</v>
      </c>
      <c r="Q80">
        <v>2.35</v>
      </c>
      <c r="R80" t="s">
        <v>67</v>
      </c>
      <c r="S80">
        <v>-9.57</v>
      </c>
      <c r="T80">
        <v>-14.55</v>
      </c>
      <c r="U80">
        <v>-1.79</v>
      </c>
    </row>
    <row r="81" spans="1:21" x14ac:dyDescent="0.25">
      <c r="A81" s="5" t="s">
        <v>181</v>
      </c>
      <c r="B81" s="5" t="s">
        <v>182</v>
      </c>
      <c r="C81">
        <v>18.2</v>
      </c>
      <c r="D81">
        <v>17.34</v>
      </c>
      <c r="E81">
        <v>21</v>
      </c>
      <c r="F81">
        <v>21.28</v>
      </c>
      <c r="G81">
        <v>17.14</v>
      </c>
      <c r="H81">
        <v>10.09</v>
      </c>
      <c r="I81">
        <v>6.98</v>
      </c>
      <c r="J81">
        <v>8.6199999999999992</v>
      </c>
      <c r="K81">
        <v>3.56</v>
      </c>
      <c r="L81">
        <v>1.61</v>
      </c>
      <c r="M81">
        <v>9.9600000000000009</v>
      </c>
      <c r="N81">
        <v>16.03</v>
      </c>
      <c r="O81">
        <v>15.78</v>
      </c>
      <c r="P81">
        <v>3.85</v>
      </c>
      <c r="Q81">
        <v>-2.41</v>
      </c>
      <c r="R81">
        <v>-8.0399999999999991</v>
      </c>
      <c r="S81">
        <v>-8.64</v>
      </c>
      <c r="T81" t="s">
        <v>67</v>
      </c>
      <c r="U81" t="s">
        <v>67</v>
      </c>
    </row>
    <row r="82" spans="1:21" x14ac:dyDescent="0.25">
      <c r="A82" s="5" t="s">
        <v>183</v>
      </c>
      <c r="B82" s="5" t="s">
        <v>184</v>
      </c>
      <c r="C82">
        <v>20.03</v>
      </c>
      <c r="D82">
        <v>19.53</v>
      </c>
      <c r="E82">
        <v>17.420000000000002</v>
      </c>
      <c r="F82">
        <v>15.16</v>
      </c>
      <c r="G82">
        <v>13.31</v>
      </c>
      <c r="H82">
        <v>9.99</v>
      </c>
      <c r="I82">
        <v>4.53</v>
      </c>
      <c r="J82">
        <v>3.99</v>
      </c>
      <c r="K82">
        <v>9.91</v>
      </c>
      <c r="L82">
        <v>9.9600000000000009</v>
      </c>
      <c r="M82">
        <v>8.2799999999999994</v>
      </c>
      <c r="N82">
        <v>10.09</v>
      </c>
      <c r="O82">
        <v>7.55</v>
      </c>
      <c r="P82">
        <v>-2.5099999999999998</v>
      </c>
      <c r="Q82">
        <v>-4.71</v>
      </c>
      <c r="R82" t="s">
        <v>67</v>
      </c>
      <c r="S82" t="s">
        <v>67</v>
      </c>
      <c r="T82" t="s">
        <v>67</v>
      </c>
      <c r="U82" t="s">
        <v>67</v>
      </c>
    </row>
    <row r="83" spans="1:21" x14ac:dyDescent="0.25">
      <c r="A83" s="5" t="s">
        <v>185</v>
      </c>
      <c r="B83" s="5" t="s">
        <v>186</v>
      </c>
      <c r="C83">
        <v>15.01</v>
      </c>
      <c r="D83">
        <v>12.03</v>
      </c>
      <c r="E83">
        <v>10.7</v>
      </c>
      <c r="F83">
        <v>12.54</v>
      </c>
      <c r="G83">
        <v>11.63</v>
      </c>
      <c r="H83">
        <v>9.14</v>
      </c>
      <c r="I83">
        <v>7.31</v>
      </c>
      <c r="J83">
        <v>5.77</v>
      </c>
      <c r="K83">
        <v>3.7</v>
      </c>
      <c r="L83">
        <v>2.63</v>
      </c>
      <c r="M83" t="s">
        <v>67</v>
      </c>
      <c r="N83" t="s">
        <v>67</v>
      </c>
      <c r="O83" t="s">
        <v>67</v>
      </c>
      <c r="P83" t="s">
        <v>67</v>
      </c>
      <c r="Q83" t="s">
        <v>67</v>
      </c>
      <c r="R83" t="s">
        <v>67</v>
      </c>
      <c r="S83" t="s">
        <v>67</v>
      </c>
      <c r="T83" t="s">
        <v>67</v>
      </c>
      <c r="U83" t="s">
        <v>67</v>
      </c>
    </row>
    <row r="84" spans="1:21" x14ac:dyDescent="0.25">
      <c r="A84" s="5" t="s">
        <v>187</v>
      </c>
      <c r="B84" s="5" t="s">
        <v>188</v>
      </c>
      <c r="C84">
        <v>66.27</v>
      </c>
      <c r="D84">
        <v>2.41</v>
      </c>
      <c r="E84">
        <v>59.28</v>
      </c>
      <c r="F84">
        <v>30.64</v>
      </c>
      <c r="G84">
        <v>13.97</v>
      </c>
      <c r="H84">
        <v>31.25</v>
      </c>
      <c r="I84">
        <v>26.98</v>
      </c>
      <c r="J84">
        <v>-9.1300000000000008</v>
      </c>
      <c r="K84">
        <v>10.050000000000001</v>
      </c>
      <c r="L84">
        <v>54.92</v>
      </c>
      <c r="M84">
        <v>17.309999999999999</v>
      </c>
      <c r="N84">
        <v>-28.77</v>
      </c>
      <c r="O84">
        <v>7.35</v>
      </c>
      <c r="P84">
        <v>16.239999999999998</v>
      </c>
      <c r="Q84">
        <v>116.67</v>
      </c>
      <c r="R84">
        <v>35</v>
      </c>
      <c r="S84">
        <v>-134.19</v>
      </c>
      <c r="T84">
        <v>-74.78</v>
      </c>
      <c r="U84">
        <v>743.64</v>
      </c>
    </row>
    <row r="85" spans="1:21" x14ac:dyDescent="0.25">
      <c r="A85" s="5" t="s">
        <v>189</v>
      </c>
      <c r="B85" s="5" t="s">
        <v>190</v>
      </c>
      <c r="C85">
        <v>42.65</v>
      </c>
      <c r="D85">
        <v>30.78</v>
      </c>
      <c r="E85">
        <v>34.630000000000003</v>
      </c>
      <c r="F85">
        <v>25.29</v>
      </c>
      <c r="G85">
        <v>24.07</v>
      </c>
      <c r="H85">
        <v>16.37</v>
      </c>
      <c r="I85">
        <v>9.3000000000000007</v>
      </c>
      <c r="J85">
        <v>18.61</v>
      </c>
      <c r="K85">
        <v>27.43</v>
      </c>
      <c r="L85">
        <v>14.49</v>
      </c>
      <c r="M85">
        <v>-1.37</v>
      </c>
      <c r="N85">
        <v>-1.73</v>
      </c>
      <c r="O85">
        <v>46.75</v>
      </c>
      <c r="P85">
        <v>55.97</v>
      </c>
      <c r="Q85">
        <v>5.83</v>
      </c>
      <c r="R85">
        <v>-57.99</v>
      </c>
      <c r="S85">
        <v>178.22</v>
      </c>
      <c r="T85" t="s">
        <v>67</v>
      </c>
      <c r="U85" t="s">
        <v>67</v>
      </c>
    </row>
    <row r="86" spans="1:21" x14ac:dyDescent="0.25">
      <c r="A86" s="5" t="s">
        <v>191</v>
      </c>
      <c r="B86" s="5" t="s">
        <v>192</v>
      </c>
      <c r="C86">
        <v>34.51</v>
      </c>
      <c r="D86">
        <v>27.51</v>
      </c>
      <c r="E86">
        <v>32.42</v>
      </c>
      <c r="F86">
        <v>18.739999999999998</v>
      </c>
      <c r="G86">
        <v>14.62</v>
      </c>
      <c r="H86">
        <v>22.81</v>
      </c>
      <c r="I86">
        <v>20.03</v>
      </c>
      <c r="J86">
        <v>8.8800000000000008</v>
      </c>
      <c r="K86">
        <v>12.17</v>
      </c>
      <c r="L86">
        <v>13.41</v>
      </c>
      <c r="M86">
        <v>25.76</v>
      </c>
      <c r="N86">
        <v>29.3</v>
      </c>
      <c r="O86">
        <v>8.2100000000000009</v>
      </c>
      <c r="P86">
        <v>-8.2100000000000009</v>
      </c>
      <c r="Q86">
        <v>137.27000000000001</v>
      </c>
      <c r="R86" t="s">
        <v>67</v>
      </c>
      <c r="S86" t="s">
        <v>67</v>
      </c>
      <c r="T86" t="s">
        <v>67</v>
      </c>
      <c r="U86" t="s">
        <v>67</v>
      </c>
    </row>
    <row r="87" spans="1:21" x14ac:dyDescent="0.25">
      <c r="A87" s="5" t="s">
        <v>193</v>
      </c>
      <c r="B87" s="5" t="s">
        <v>194</v>
      </c>
      <c r="C87">
        <v>28.66</v>
      </c>
      <c r="D87">
        <v>23.77</v>
      </c>
      <c r="E87">
        <v>20.65</v>
      </c>
      <c r="F87">
        <v>15.46</v>
      </c>
      <c r="G87">
        <v>14.02</v>
      </c>
      <c r="H87">
        <v>24.29</v>
      </c>
      <c r="I87">
        <v>24.66</v>
      </c>
      <c r="J87">
        <v>8.5500000000000007</v>
      </c>
      <c r="K87">
        <v>1.98</v>
      </c>
      <c r="L87">
        <v>75.34</v>
      </c>
      <c r="M87" t="s">
        <v>67</v>
      </c>
      <c r="N87" t="s">
        <v>67</v>
      </c>
      <c r="O87" t="s">
        <v>67</v>
      </c>
      <c r="P87" t="s">
        <v>67</v>
      </c>
      <c r="Q87" t="s">
        <v>67</v>
      </c>
      <c r="R87" t="s">
        <v>67</v>
      </c>
      <c r="S87" t="s">
        <v>67</v>
      </c>
      <c r="T87" t="s">
        <v>67</v>
      </c>
      <c r="U87" t="s">
        <v>67</v>
      </c>
    </row>
    <row r="88" spans="1:21" x14ac:dyDescent="0.25">
      <c r="A88" s="5" t="s">
        <v>195</v>
      </c>
      <c r="B88" s="5" t="s">
        <v>196</v>
      </c>
      <c r="C88">
        <v>1.55</v>
      </c>
      <c r="D88">
        <v>1.75</v>
      </c>
      <c r="E88">
        <v>1.19</v>
      </c>
      <c r="F88">
        <v>2.42</v>
      </c>
      <c r="G88">
        <v>3.39</v>
      </c>
      <c r="H88">
        <v>1.1200000000000001</v>
      </c>
      <c r="I88">
        <v>1.01</v>
      </c>
      <c r="J88">
        <v>1.94</v>
      </c>
      <c r="K88">
        <v>0.98</v>
      </c>
      <c r="L88">
        <v>1.21</v>
      </c>
      <c r="M88">
        <v>0.48</v>
      </c>
      <c r="N88">
        <v>0.33</v>
      </c>
      <c r="O88">
        <v>1.72</v>
      </c>
      <c r="P88">
        <v>-1.9</v>
      </c>
      <c r="Q88">
        <v>0.08</v>
      </c>
      <c r="R88" t="s">
        <v>67</v>
      </c>
      <c r="S88" t="s">
        <v>67</v>
      </c>
      <c r="T88" t="s">
        <v>67</v>
      </c>
      <c r="U88" t="s">
        <v>67</v>
      </c>
    </row>
    <row r="89" spans="1:21" x14ac:dyDescent="0.25">
      <c r="A89" s="5" t="s">
        <v>197</v>
      </c>
      <c r="B89" s="5" t="s">
        <v>198</v>
      </c>
      <c r="C89">
        <v>26.38</v>
      </c>
      <c r="D89">
        <v>13.19</v>
      </c>
      <c r="E89">
        <v>23.96</v>
      </c>
      <c r="F89">
        <v>32.26</v>
      </c>
      <c r="G89">
        <v>13.33</v>
      </c>
      <c r="H89">
        <v>30.25</v>
      </c>
      <c r="I89">
        <v>22.68</v>
      </c>
      <c r="J89" t="s">
        <v>67</v>
      </c>
      <c r="K89">
        <v>5.82</v>
      </c>
      <c r="L89">
        <v>31.58</v>
      </c>
      <c r="M89">
        <v>-0.48</v>
      </c>
      <c r="N89">
        <v>-12.13</v>
      </c>
      <c r="O89">
        <v>34.270000000000003</v>
      </c>
      <c r="P89">
        <v>35.880000000000003</v>
      </c>
      <c r="Q89">
        <v>67.95</v>
      </c>
      <c r="R89">
        <v>39.29</v>
      </c>
      <c r="S89">
        <v>-170.89</v>
      </c>
      <c r="T89">
        <v>-77.75</v>
      </c>
      <c r="U89">
        <v>2630.77</v>
      </c>
    </row>
    <row r="90" spans="1:21" x14ac:dyDescent="0.25">
      <c r="A90" s="5" t="s">
        <v>199</v>
      </c>
      <c r="B90" s="5" t="s">
        <v>200</v>
      </c>
      <c r="C90">
        <v>21.18</v>
      </c>
      <c r="D90">
        <v>23.14</v>
      </c>
      <c r="E90">
        <v>23.18</v>
      </c>
      <c r="F90">
        <v>25.28</v>
      </c>
      <c r="G90">
        <v>22.09</v>
      </c>
      <c r="H90">
        <v>17.64</v>
      </c>
      <c r="I90">
        <v>9.5</v>
      </c>
      <c r="J90">
        <v>12.47</v>
      </c>
      <c r="K90">
        <v>12.31</v>
      </c>
      <c r="L90">
        <v>6.32</v>
      </c>
      <c r="M90">
        <v>7.22</v>
      </c>
      <c r="N90">
        <v>19.34</v>
      </c>
      <c r="O90">
        <v>46.03</v>
      </c>
      <c r="P90">
        <v>47.71</v>
      </c>
      <c r="Q90">
        <v>-21.22</v>
      </c>
      <c r="R90">
        <v>-69.78</v>
      </c>
      <c r="S90">
        <v>794.04</v>
      </c>
      <c r="T90" t="s">
        <v>67</v>
      </c>
      <c r="U90" t="s">
        <v>67</v>
      </c>
    </row>
    <row r="91" spans="1:21" x14ac:dyDescent="0.25">
      <c r="A91" s="5" t="s">
        <v>201</v>
      </c>
      <c r="B91" s="5" t="s">
        <v>202</v>
      </c>
      <c r="C91">
        <v>21.82</v>
      </c>
      <c r="D91">
        <v>22.6</v>
      </c>
      <c r="E91">
        <v>24.5</v>
      </c>
      <c r="F91">
        <v>19.7</v>
      </c>
      <c r="G91">
        <v>14.42</v>
      </c>
      <c r="H91">
        <v>18.07</v>
      </c>
      <c r="I91">
        <v>11.92</v>
      </c>
      <c r="J91">
        <v>4.96</v>
      </c>
      <c r="K91">
        <v>11.81</v>
      </c>
      <c r="L91">
        <v>17.82</v>
      </c>
      <c r="M91">
        <v>25.1</v>
      </c>
      <c r="N91">
        <v>33.049999999999997</v>
      </c>
      <c r="O91">
        <v>1.3</v>
      </c>
      <c r="P91">
        <v>-21.1</v>
      </c>
      <c r="Q91">
        <v>497.87</v>
      </c>
      <c r="R91" t="s">
        <v>67</v>
      </c>
      <c r="S91" t="s">
        <v>67</v>
      </c>
      <c r="T91" t="s">
        <v>67</v>
      </c>
      <c r="U91" t="s">
        <v>67</v>
      </c>
    </row>
    <row r="92" spans="1:21" x14ac:dyDescent="0.25">
      <c r="A92" s="5" t="s">
        <v>203</v>
      </c>
      <c r="B92" s="5" t="s">
        <v>204</v>
      </c>
      <c r="C92">
        <v>19.95</v>
      </c>
      <c r="D92">
        <v>17.260000000000002</v>
      </c>
      <c r="E92">
        <v>14.73</v>
      </c>
      <c r="F92">
        <v>15.76</v>
      </c>
      <c r="G92">
        <v>16.12</v>
      </c>
      <c r="H92">
        <v>21.58</v>
      </c>
      <c r="I92">
        <v>22.49</v>
      </c>
      <c r="J92">
        <v>3.13</v>
      </c>
      <c r="K92">
        <v>-4.6500000000000004</v>
      </c>
      <c r="L92">
        <v>257.85000000000002</v>
      </c>
      <c r="M92" t="s">
        <v>67</v>
      </c>
      <c r="N92" t="s">
        <v>67</v>
      </c>
      <c r="O92" t="s">
        <v>67</v>
      </c>
      <c r="P92" t="s">
        <v>67</v>
      </c>
      <c r="Q92" t="s">
        <v>67</v>
      </c>
      <c r="R92" t="s">
        <v>67</v>
      </c>
      <c r="S92" t="s">
        <v>67</v>
      </c>
      <c r="T92" t="s">
        <v>67</v>
      </c>
      <c r="U92" t="s">
        <v>67</v>
      </c>
    </row>
    <row r="93" spans="1:21" x14ac:dyDescent="0.25">
      <c r="A93" s="5" t="s">
        <v>205</v>
      </c>
      <c r="B93" s="5" t="s">
        <v>206</v>
      </c>
      <c r="C93">
        <v>14.49</v>
      </c>
      <c r="D93">
        <v>25.02</v>
      </c>
      <c r="E93">
        <v>10.83</v>
      </c>
      <c r="F93">
        <v>-1.95</v>
      </c>
      <c r="G93">
        <v>49.48</v>
      </c>
      <c r="H93">
        <v>51.12</v>
      </c>
      <c r="I93">
        <v>36.159999999999997</v>
      </c>
      <c r="J93">
        <v>32.29</v>
      </c>
      <c r="K93">
        <v>-29.36</v>
      </c>
      <c r="L93">
        <v>46.59</v>
      </c>
      <c r="M93">
        <v>96.95</v>
      </c>
      <c r="N93">
        <v>-59.9</v>
      </c>
      <c r="O93">
        <v>-29.48</v>
      </c>
      <c r="P93">
        <v>3.66</v>
      </c>
      <c r="Q93">
        <v>57.38</v>
      </c>
      <c r="R93">
        <v>70.099999999999994</v>
      </c>
      <c r="S93">
        <v>290.64999999999998</v>
      </c>
      <c r="T93">
        <v>-91.58</v>
      </c>
      <c r="U93">
        <v>26.47</v>
      </c>
    </row>
    <row r="94" spans="1:21" x14ac:dyDescent="0.25">
      <c r="A94" s="5" t="s">
        <v>207</v>
      </c>
      <c r="B94" s="5" t="s">
        <v>208</v>
      </c>
      <c r="C94">
        <v>16.78</v>
      </c>
      <c r="D94">
        <v>11.3</v>
      </c>
      <c r="E94">
        <v>19.45</v>
      </c>
      <c r="F94">
        <v>32.880000000000003</v>
      </c>
      <c r="G94">
        <v>45.59</v>
      </c>
      <c r="H94">
        <v>39.86</v>
      </c>
      <c r="I94">
        <v>13.03</v>
      </c>
      <c r="J94">
        <v>16.510000000000002</v>
      </c>
      <c r="K94">
        <v>38.06</v>
      </c>
      <c r="L94">
        <v>27.88</v>
      </c>
      <c r="M94">
        <v>2.52</v>
      </c>
      <c r="N94">
        <v>-28.57</v>
      </c>
      <c r="O94">
        <v>10.52</v>
      </c>
      <c r="P94">
        <v>43.71</v>
      </c>
      <c r="Q94">
        <v>139.38</v>
      </c>
      <c r="R94">
        <v>89.72</v>
      </c>
      <c r="S94">
        <v>75.180000000000007</v>
      </c>
      <c r="T94" t="s">
        <v>67</v>
      </c>
      <c r="U94" t="s">
        <v>67</v>
      </c>
    </row>
    <row r="95" spans="1:21" x14ac:dyDescent="0.25">
      <c r="A95" s="5" t="s">
        <v>209</v>
      </c>
      <c r="B95" s="5" t="s">
        <v>210</v>
      </c>
      <c r="C95">
        <v>19.57</v>
      </c>
      <c r="D95">
        <v>26.9</v>
      </c>
      <c r="E95">
        <v>29.13</v>
      </c>
      <c r="F95">
        <v>33.42</v>
      </c>
      <c r="G95">
        <v>27.94</v>
      </c>
      <c r="H95">
        <v>27.36</v>
      </c>
      <c r="I95">
        <v>36.53</v>
      </c>
      <c r="J95">
        <v>17.309999999999999</v>
      </c>
      <c r="K95">
        <v>4.96</v>
      </c>
      <c r="L95">
        <v>11.56</v>
      </c>
      <c r="M95">
        <v>13.72</v>
      </c>
      <c r="N95">
        <v>8.35</v>
      </c>
      <c r="O95">
        <v>78.459999999999994</v>
      </c>
      <c r="P95">
        <v>66.040000000000006</v>
      </c>
      <c r="Q95">
        <v>70.599999999999994</v>
      </c>
      <c r="R95" t="s">
        <v>67</v>
      </c>
      <c r="S95" t="s">
        <v>67</v>
      </c>
      <c r="T95" t="s">
        <v>67</v>
      </c>
      <c r="U95" t="s">
        <v>67</v>
      </c>
    </row>
    <row r="96" spans="1:21" x14ac:dyDescent="0.25">
      <c r="A96" s="5" t="s">
        <v>211</v>
      </c>
      <c r="B96" s="5" t="s">
        <v>212</v>
      </c>
      <c r="C96">
        <v>23.47</v>
      </c>
      <c r="D96">
        <v>31.71</v>
      </c>
      <c r="E96">
        <v>23.22</v>
      </c>
      <c r="F96">
        <v>19.190000000000001</v>
      </c>
      <c r="G96">
        <v>19.75</v>
      </c>
      <c r="H96">
        <v>20.54</v>
      </c>
      <c r="I96">
        <v>22.44</v>
      </c>
      <c r="J96">
        <v>47.89</v>
      </c>
      <c r="K96">
        <v>35.5</v>
      </c>
      <c r="L96">
        <v>41.08</v>
      </c>
      <c r="M96" t="s">
        <v>67</v>
      </c>
      <c r="N96" t="s">
        <v>67</v>
      </c>
      <c r="O96" t="s">
        <v>67</v>
      </c>
      <c r="P96" t="s">
        <v>67</v>
      </c>
      <c r="Q96" t="s">
        <v>67</v>
      </c>
      <c r="R96" t="s">
        <v>67</v>
      </c>
      <c r="S96" t="s">
        <v>67</v>
      </c>
      <c r="T96" t="s">
        <v>67</v>
      </c>
      <c r="U96" t="s">
        <v>67</v>
      </c>
    </row>
    <row r="97" spans="1:22" x14ac:dyDescent="0.25">
      <c r="A97" s="5" t="s">
        <v>213</v>
      </c>
      <c r="B97" s="5" t="s">
        <v>214</v>
      </c>
      <c r="C97">
        <v>23.9</v>
      </c>
      <c r="D97">
        <v>-20.100000000000001</v>
      </c>
      <c r="E97">
        <v>-6.6</v>
      </c>
      <c r="F97">
        <v>21.8</v>
      </c>
      <c r="G97">
        <v>21.8</v>
      </c>
      <c r="H97">
        <v>14.1</v>
      </c>
      <c r="I97">
        <v>25.6</v>
      </c>
      <c r="J97">
        <v>27.5</v>
      </c>
      <c r="K97">
        <v>14.5</v>
      </c>
      <c r="L97">
        <v>4.7</v>
      </c>
      <c r="M97">
        <v>7.5</v>
      </c>
      <c r="N97">
        <v>5.7</v>
      </c>
      <c r="O97">
        <v>7.4</v>
      </c>
      <c r="P97">
        <v>-50.4</v>
      </c>
      <c r="Q97">
        <v>19.8</v>
      </c>
      <c r="R97">
        <v>29.6</v>
      </c>
      <c r="S97">
        <v>20.3</v>
      </c>
      <c r="T97">
        <v>12</v>
      </c>
      <c r="U97">
        <v>19.3</v>
      </c>
      <c r="V97">
        <v>29.5</v>
      </c>
    </row>
  </sheetData>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P99"/>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10" customWidth="1"/>
    <col min="13" max="13" width="22" customWidth="1"/>
    <col min="14" max="16" width="10" customWidth="1"/>
  </cols>
  <sheetData>
    <row r="1" spans="1:16" ht="18.75" customHeight="1" x14ac:dyDescent="0.3">
      <c r="A1" s="1" t="s">
        <v>2808</v>
      </c>
      <c r="B1" s="2" t="s">
        <v>2809</v>
      </c>
      <c r="C1" s="2"/>
      <c r="D1" s="2"/>
      <c r="E1" s="2"/>
      <c r="F1" s="2" t="str">
        <f>HYPERLINK("dax-30_Stock_Data_EUR.xlsx#INDEX!A1", "Back to INDEX")</f>
        <v>Back to INDEX</v>
      </c>
      <c r="G1" s="2"/>
      <c r="H1" s="2"/>
      <c r="I1" s="2"/>
      <c r="J1" s="2"/>
      <c r="K1" s="2"/>
      <c r="L1" s="2"/>
      <c r="M1" s="2"/>
      <c r="N1" s="2"/>
      <c r="O1" s="2"/>
      <c r="P1" s="2"/>
    </row>
    <row r="2" spans="1:16" x14ac:dyDescent="0.25">
      <c r="A2" s="3"/>
      <c r="B2" s="4"/>
      <c r="C2" s="4"/>
      <c r="D2" s="4"/>
      <c r="E2" s="4"/>
      <c r="F2" s="4"/>
      <c r="G2" s="4"/>
      <c r="H2" s="4"/>
      <c r="I2" s="4"/>
      <c r="J2" s="4"/>
      <c r="K2" s="4"/>
      <c r="L2" s="4"/>
      <c r="M2" s="4"/>
      <c r="N2" s="4"/>
      <c r="O2" s="4"/>
      <c r="P2" s="4"/>
    </row>
    <row r="3" spans="1:16" x14ac:dyDescent="0.25">
      <c r="A3" s="5" t="s">
        <v>3</v>
      </c>
      <c r="C3" s="5" t="s">
        <v>4</v>
      </c>
      <c r="D3" s="5"/>
      <c r="G3" s="5" t="s">
        <v>5</v>
      </c>
      <c r="H3" s="5"/>
      <c r="J3" s="5" t="s">
        <v>6</v>
      </c>
      <c r="K3" s="5"/>
    </row>
    <row r="4" spans="1:16" x14ac:dyDescent="0.25">
      <c r="A4" s="5" t="s">
        <v>7</v>
      </c>
      <c r="B4" t="s">
        <v>2810</v>
      </c>
      <c r="C4" s="5" t="s">
        <v>9</v>
      </c>
      <c r="D4" s="5"/>
      <c r="E4" t="s">
        <v>2811</v>
      </c>
      <c r="G4" t="s">
        <v>11</v>
      </c>
      <c r="H4" t="s">
        <v>12</v>
      </c>
      <c r="J4" t="s">
        <v>2812</v>
      </c>
      <c r="L4" t="s">
        <v>2813</v>
      </c>
    </row>
    <row r="5" spans="1:16" x14ac:dyDescent="0.25">
      <c r="A5" s="5" t="s">
        <v>15</v>
      </c>
      <c r="B5" t="s">
        <v>2814</v>
      </c>
      <c r="C5" s="5" t="s">
        <v>17</v>
      </c>
      <c r="D5" s="5"/>
      <c r="E5" t="s">
        <v>2815</v>
      </c>
      <c r="G5" t="s">
        <v>449</v>
      </c>
      <c r="H5" t="s">
        <v>20</v>
      </c>
      <c r="J5" t="s">
        <v>424</v>
      </c>
      <c r="L5" t="s">
        <v>2816</v>
      </c>
    </row>
    <row r="6" spans="1:16" x14ac:dyDescent="0.25">
      <c r="A6" s="5" t="s">
        <v>23</v>
      </c>
      <c r="B6" t="s">
        <v>2817</v>
      </c>
      <c r="C6" s="5" t="s">
        <v>25</v>
      </c>
      <c r="D6" s="5"/>
      <c r="E6" t="s">
        <v>2818</v>
      </c>
      <c r="G6" t="s">
        <v>2819</v>
      </c>
      <c r="H6" t="s">
        <v>28</v>
      </c>
      <c r="J6" t="s">
        <v>234</v>
      </c>
      <c r="L6" t="s">
        <v>1604</v>
      </c>
    </row>
    <row r="7" spans="1:16" x14ac:dyDescent="0.25">
      <c r="A7" s="5" t="s">
        <v>29</v>
      </c>
      <c r="B7" t="s">
        <v>277</v>
      </c>
      <c r="C7" s="5" t="s">
        <v>31</v>
      </c>
      <c r="D7" s="5"/>
      <c r="E7" t="s">
        <v>2820</v>
      </c>
      <c r="G7" t="s">
        <v>2021</v>
      </c>
      <c r="H7" t="s">
        <v>454</v>
      </c>
      <c r="J7" t="s">
        <v>2821</v>
      </c>
      <c r="L7" t="s">
        <v>276</v>
      </c>
    </row>
    <row r="8" spans="1:16" x14ac:dyDescent="0.25">
      <c r="A8" s="5" t="s">
        <v>35</v>
      </c>
      <c r="B8" t="s">
        <v>36</v>
      </c>
      <c r="C8" s="5" t="s">
        <v>37</v>
      </c>
      <c r="D8" s="5"/>
      <c r="E8" t="s">
        <v>2822</v>
      </c>
      <c r="G8" t="s">
        <v>279</v>
      </c>
      <c r="H8" t="s">
        <v>34</v>
      </c>
      <c r="J8" t="s">
        <v>2823</v>
      </c>
      <c r="L8" t="s">
        <v>2824</v>
      </c>
    </row>
    <row r="9" spans="1:16" x14ac:dyDescent="0.25">
      <c r="A9" s="5" t="s">
        <v>41</v>
      </c>
      <c r="B9" t="s">
        <v>42</v>
      </c>
      <c r="C9" s="5" t="s">
        <v>43</v>
      </c>
      <c r="D9" s="5"/>
      <c r="E9" t="s">
        <v>2825</v>
      </c>
      <c r="G9" t="s">
        <v>484</v>
      </c>
      <c r="H9" t="s">
        <v>40</v>
      </c>
      <c r="J9" t="s">
        <v>21</v>
      </c>
      <c r="L9" t="s">
        <v>2826</v>
      </c>
    </row>
    <row r="10" spans="1:16" x14ac:dyDescent="0.25">
      <c r="A10" s="5" t="s">
        <v>45</v>
      </c>
      <c r="B10" t="s">
        <v>1224</v>
      </c>
      <c r="C10" s="5" t="s">
        <v>47</v>
      </c>
      <c r="D10" s="5"/>
      <c r="E10" t="s">
        <v>2827</v>
      </c>
    </row>
    <row r="11" spans="1:16" x14ac:dyDescent="0.25">
      <c r="A11" s="5" t="s">
        <v>49</v>
      </c>
      <c r="B11" t="s">
        <v>698</v>
      </c>
    </row>
    <row r="12" spans="1:16" x14ac:dyDescent="0.25">
      <c r="A12" s="5" t="s">
        <v>51</v>
      </c>
      <c r="B12" t="s">
        <v>720</v>
      </c>
    </row>
    <row r="13" spans="1:16" x14ac:dyDescent="0.25">
      <c r="A13" s="5" t="s">
        <v>53</v>
      </c>
      <c r="B13" t="s">
        <v>2828</v>
      </c>
    </row>
    <row r="14" spans="1:16" x14ac:dyDescent="0.25">
      <c r="A14" s="5" t="s">
        <v>55</v>
      </c>
      <c r="B14" t="s">
        <v>2829</v>
      </c>
    </row>
    <row r="15" spans="1:16" x14ac:dyDescent="0.25">
      <c r="A15" s="5" t="s">
        <v>57</v>
      </c>
      <c r="B15" t="s">
        <v>2830</v>
      </c>
    </row>
    <row r="16" spans="1:16" x14ac:dyDescent="0.25">
      <c r="A16" s="5" t="s">
        <v>59</v>
      </c>
      <c r="B16" t="s">
        <v>2831</v>
      </c>
    </row>
    <row r="17" spans="1:16" x14ac:dyDescent="0.25">
      <c r="A17" s="5" t="s">
        <v>61</v>
      </c>
      <c r="B17" t="s">
        <v>2832</v>
      </c>
    </row>
    <row r="18" spans="1:16" x14ac:dyDescent="0.25">
      <c r="A18" s="3"/>
      <c r="B18" s="4"/>
      <c r="C18" s="4"/>
      <c r="D18" s="4"/>
      <c r="E18" s="4"/>
      <c r="F18" s="4"/>
      <c r="G18" s="4"/>
      <c r="H18" s="4"/>
      <c r="I18" s="4"/>
      <c r="J18" s="4"/>
      <c r="K18" s="4"/>
      <c r="L18" s="4"/>
      <c r="M18" s="4"/>
      <c r="N18" s="4"/>
      <c r="O18" s="4"/>
      <c r="P18" s="4"/>
    </row>
    <row r="19" spans="1:16"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2007</v>
      </c>
    </row>
    <row r="20" spans="1:16" x14ac:dyDescent="0.25">
      <c r="A20" s="5" t="s">
        <v>65</v>
      </c>
      <c r="B20" s="5" t="s">
        <v>66</v>
      </c>
      <c r="C20">
        <v>269.5</v>
      </c>
      <c r="D20">
        <v>235.1</v>
      </c>
      <c r="E20">
        <v>184.9</v>
      </c>
      <c r="F20">
        <v>145.9</v>
      </c>
      <c r="G20">
        <v>119.9</v>
      </c>
      <c r="H20">
        <v>99.2</v>
      </c>
      <c r="I20">
        <v>83.3</v>
      </c>
      <c r="J20">
        <v>72.099999999999994</v>
      </c>
      <c r="K20">
        <v>65.099999999999994</v>
      </c>
      <c r="L20">
        <v>53.5</v>
      </c>
      <c r="M20">
        <v>45.1</v>
      </c>
      <c r="N20">
        <v>34.9</v>
      </c>
      <c r="O20">
        <v>19</v>
      </c>
      <c r="P20">
        <v>19</v>
      </c>
    </row>
    <row r="21" spans="1:16" x14ac:dyDescent="0.25">
      <c r="A21" s="5" t="s">
        <v>299</v>
      </c>
      <c r="B21" s="5" t="s">
        <v>300</v>
      </c>
      <c r="C21">
        <v>269.5</v>
      </c>
      <c r="D21">
        <v>235.1</v>
      </c>
      <c r="E21">
        <v>184.9</v>
      </c>
      <c r="F21">
        <v>145.9</v>
      </c>
      <c r="G21">
        <v>119.9</v>
      </c>
      <c r="H21">
        <v>99.2</v>
      </c>
      <c r="I21">
        <v>83.3</v>
      </c>
      <c r="J21">
        <v>72.099999999999994</v>
      </c>
      <c r="K21">
        <v>65.099999999999994</v>
      </c>
      <c r="L21">
        <v>53.5</v>
      </c>
      <c r="M21">
        <v>45.1</v>
      </c>
      <c r="N21">
        <v>34.9</v>
      </c>
      <c r="O21">
        <v>19</v>
      </c>
      <c r="P21">
        <v>19</v>
      </c>
    </row>
    <row r="22" spans="1:16" x14ac:dyDescent="0.25">
      <c r="A22" s="5" t="s">
        <v>68</v>
      </c>
      <c r="B22" s="5" t="s">
        <v>69</v>
      </c>
      <c r="C22">
        <v>47</v>
      </c>
      <c r="D22">
        <v>46.2</v>
      </c>
      <c r="E22">
        <v>40.799999999999997</v>
      </c>
      <c r="F22">
        <v>37.299999999999997</v>
      </c>
      <c r="G22">
        <v>26.6</v>
      </c>
      <c r="H22">
        <v>13.1</v>
      </c>
      <c r="I22">
        <v>14.4</v>
      </c>
      <c r="J22">
        <v>11.7</v>
      </c>
      <c r="K22">
        <v>-0.2</v>
      </c>
      <c r="L22">
        <v>11.5</v>
      </c>
      <c r="M22">
        <v>0.9</v>
      </c>
      <c r="N22">
        <v>9.6999999999999993</v>
      </c>
      <c r="O22">
        <v>4.7</v>
      </c>
      <c r="P22">
        <v>4.7</v>
      </c>
    </row>
    <row r="23" spans="1:16" x14ac:dyDescent="0.25">
      <c r="A23" s="5" t="s">
        <v>70</v>
      </c>
      <c r="B23" s="5" t="s">
        <v>71</v>
      </c>
      <c r="C23">
        <v>5.0999999999999996</v>
      </c>
      <c r="D23">
        <v>-1.3</v>
      </c>
      <c r="E23">
        <v>-1.8</v>
      </c>
      <c r="F23">
        <v>-3</v>
      </c>
      <c r="G23">
        <v>-0.2</v>
      </c>
      <c r="H23">
        <v>-0.1</v>
      </c>
      <c r="I23">
        <v>0.1</v>
      </c>
      <c r="J23">
        <v>0.4</v>
      </c>
      <c r="K23">
        <v>0.5</v>
      </c>
      <c r="L23" t="s">
        <v>67</v>
      </c>
      <c r="M23">
        <v>0.3</v>
      </c>
      <c r="N23">
        <v>1.2</v>
      </c>
      <c r="O23">
        <v>1.4</v>
      </c>
      <c r="P23">
        <v>1.4</v>
      </c>
    </row>
    <row r="24" spans="1:16" x14ac:dyDescent="0.25">
      <c r="A24" s="5" t="s">
        <v>72</v>
      </c>
      <c r="B24" s="5" t="s">
        <v>73</v>
      </c>
      <c r="C24">
        <v>52.1</v>
      </c>
      <c r="D24">
        <v>44.9</v>
      </c>
      <c r="E24">
        <v>39</v>
      </c>
      <c r="F24">
        <v>34.299999999999997</v>
      </c>
      <c r="G24">
        <v>26.4</v>
      </c>
      <c r="H24">
        <v>13</v>
      </c>
      <c r="I24">
        <v>14.5</v>
      </c>
      <c r="J24">
        <v>12.1</v>
      </c>
      <c r="K24">
        <v>0.3</v>
      </c>
      <c r="L24">
        <v>11.5</v>
      </c>
      <c r="M24">
        <v>1.2</v>
      </c>
      <c r="N24">
        <v>10.9</v>
      </c>
      <c r="O24">
        <v>6.1</v>
      </c>
      <c r="P24">
        <v>6.1</v>
      </c>
    </row>
    <row r="25" spans="1:16" x14ac:dyDescent="0.25">
      <c r="A25" s="5" t="s">
        <v>74</v>
      </c>
      <c r="B25" s="5" t="s">
        <v>75</v>
      </c>
      <c r="C25">
        <v>17.7</v>
      </c>
      <c r="D25">
        <v>14</v>
      </c>
      <c r="E25">
        <v>13</v>
      </c>
      <c r="F25">
        <v>10.7</v>
      </c>
      <c r="G25">
        <v>8.8000000000000007</v>
      </c>
      <c r="H25">
        <v>6.9</v>
      </c>
      <c r="I25">
        <v>5.3</v>
      </c>
      <c r="J25">
        <v>4.3</v>
      </c>
      <c r="K25">
        <v>5</v>
      </c>
      <c r="L25">
        <v>4.3</v>
      </c>
      <c r="M25">
        <v>2.9</v>
      </c>
      <c r="N25">
        <v>3.6</v>
      </c>
      <c r="O25">
        <v>0.4</v>
      </c>
      <c r="P25">
        <v>0.4</v>
      </c>
    </row>
    <row r="26" spans="1:16" x14ac:dyDescent="0.25">
      <c r="A26" s="5" t="s">
        <v>76</v>
      </c>
      <c r="B26" s="5" t="s">
        <v>77</v>
      </c>
      <c r="C26">
        <v>34.4</v>
      </c>
      <c r="D26">
        <v>31</v>
      </c>
      <c r="E26">
        <v>25.9</v>
      </c>
      <c r="F26">
        <v>23.6</v>
      </c>
      <c r="G26">
        <v>17.600000000000001</v>
      </c>
      <c r="H26">
        <v>6.2</v>
      </c>
      <c r="I26">
        <v>9.1</v>
      </c>
      <c r="J26">
        <v>7.7</v>
      </c>
      <c r="K26">
        <v>-4.5999999999999996</v>
      </c>
      <c r="L26">
        <v>7.2</v>
      </c>
      <c r="M26">
        <v>-1.7</v>
      </c>
      <c r="N26">
        <v>7.3</v>
      </c>
      <c r="O26">
        <v>5.6</v>
      </c>
      <c r="P26">
        <v>5.6</v>
      </c>
    </row>
    <row r="27" spans="1:16" x14ac:dyDescent="0.25">
      <c r="A27" s="5" t="s">
        <v>78</v>
      </c>
      <c r="B27" s="5" t="s">
        <v>79</v>
      </c>
      <c r="C27" t="s">
        <v>67</v>
      </c>
      <c r="D27" t="s">
        <v>67</v>
      </c>
      <c r="E27" t="s">
        <v>67</v>
      </c>
      <c r="F27" t="s">
        <v>67</v>
      </c>
      <c r="G27" t="s">
        <v>67</v>
      </c>
      <c r="H27" t="s">
        <v>67</v>
      </c>
      <c r="I27" t="s">
        <v>67</v>
      </c>
      <c r="J27" t="s">
        <v>67</v>
      </c>
      <c r="K27" t="s">
        <v>67</v>
      </c>
      <c r="L27" t="s">
        <v>67</v>
      </c>
      <c r="M27" t="s">
        <v>67</v>
      </c>
      <c r="N27" t="s">
        <v>67</v>
      </c>
      <c r="O27">
        <v>-0.1</v>
      </c>
      <c r="P27">
        <v>-0.1</v>
      </c>
    </row>
    <row r="28" spans="1:16" x14ac:dyDescent="0.25">
      <c r="A28" s="5" t="s">
        <v>80</v>
      </c>
      <c r="B28" s="5" t="s">
        <v>81</v>
      </c>
      <c r="C28">
        <v>34.4</v>
      </c>
      <c r="D28">
        <v>31</v>
      </c>
      <c r="E28">
        <v>25.9</v>
      </c>
      <c r="F28">
        <v>23.6</v>
      </c>
      <c r="G28">
        <v>17.600000000000001</v>
      </c>
      <c r="H28">
        <v>6.2</v>
      </c>
      <c r="I28">
        <v>9.1</v>
      </c>
      <c r="J28">
        <v>7.7</v>
      </c>
      <c r="K28">
        <v>-4.5999999999999996</v>
      </c>
      <c r="L28">
        <v>7.2</v>
      </c>
      <c r="M28">
        <v>-1.7</v>
      </c>
      <c r="N28">
        <v>7.3</v>
      </c>
      <c r="O28">
        <v>4.5</v>
      </c>
      <c r="P28">
        <v>4.5</v>
      </c>
    </row>
    <row r="29" spans="1:16" x14ac:dyDescent="0.25">
      <c r="A29" s="5" t="s">
        <v>82</v>
      </c>
      <c r="B29" s="5" t="s">
        <v>83</v>
      </c>
      <c r="C29">
        <v>95.6</v>
      </c>
      <c r="D29">
        <v>101.7</v>
      </c>
      <c r="E29">
        <v>70.2</v>
      </c>
      <c r="F29">
        <v>109</v>
      </c>
      <c r="G29">
        <v>100.7</v>
      </c>
      <c r="H29">
        <v>81.8</v>
      </c>
      <c r="I29">
        <v>81.400000000000006</v>
      </c>
      <c r="J29">
        <v>69.099999999999994</v>
      </c>
      <c r="K29">
        <v>75.8</v>
      </c>
      <c r="L29">
        <v>64.599999999999994</v>
      </c>
      <c r="M29">
        <v>50.7</v>
      </c>
      <c r="N29">
        <v>48</v>
      </c>
      <c r="O29">
        <v>40.6</v>
      </c>
      <c r="P29">
        <v>40.6</v>
      </c>
    </row>
    <row r="30" spans="1:16" x14ac:dyDescent="0.25">
      <c r="A30" s="5" t="s">
        <v>84</v>
      </c>
      <c r="B30" s="5" t="s">
        <v>85</v>
      </c>
      <c r="C30">
        <v>214.1</v>
      </c>
      <c r="D30">
        <v>176.8</v>
      </c>
      <c r="E30">
        <v>157.4</v>
      </c>
      <c r="F30">
        <v>61.4</v>
      </c>
      <c r="G30">
        <v>39.200000000000003</v>
      </c>
      <c r="H30">
        <v>26.3</v>
      </c>
      <c r="I30">
        <v>30.9</v>
      </c>
      <c r="J30">
        <v>23.1</v>
      </c>
      <c r="K30">
        <v>24</v>
      </c>
      <c r="L30">
        <v>31</v>
      </c>
      <c r="M30">
        <v>30</v>
      </c>
      <c r="N30">
        <v>26.9</v>
      </c>
      <c r="O30">
        <v>19</v>
      </c>
      <c r="P30">
        <v>19</v>
      </c>
    </row>
    <row r="31" spans="1:16" x14ac:dyDescent="0.25">
      <c r="A31" s="5" t="s">
        <v>86</v>
      </c>
      <c r="B31" s="5" t="s">
        <v>87</v>
      </c>
      <c r="C31">
        <v>309.7</v>
      </c>
      <c r="D31">
        <v>278.5</v>
      </c>
      <c r="E31">
        <v>227.6</v>
      </c>
      <c r="F31">
        <v>170.4</v>
      </c>
      <c r="G31">
        <v>139.9</v>
      </c>
      <c r="H31">
        <v>108.1</v>
      </c>
      <c r="I31">
        <v>112.3</v>
      </c>
      <c r="J31">
        <v>92.2</v>
      </c>
      <c r="K31">
        <v>99.8</v>
      </c>
      <c r="L31">
        <v>95.6</v>
      </c>
      <c r="M31">
        <v>80.7</v>
      </c>
      <c r="N31">
        <v>74.900000000000006</v>
      </c>
      <c r="O31">
        <v>59.6</v>
      </c>
      <c r="P31">
        <v>59.6</v>
      </c>
    </row>
    <row r="32" spans="1:16" x14ac:dyDescent="0.25">
      <c r="A32" s="5" t="s">
        <v>88</v>
      </c>
      <c r="B32" s="5" t="s">
        <v>89</v>
      </c>
      <c r="C32">
        <v>159</v>
      </c>
      <c r="D32">
        <v>134.1</v>
      </c>
      <c r="E32">
        <v>108.2</v>
      </c>
      <c r="F32">
        <v>81.3</v>
      </c>
      <c r="G32">
        <v>65</v>
      </c>
      <c r="H32">
        <v>57.4</v>
      </c>
      <c r="I32">
        <v>43.8</v>
      </c>
      <c r="J32">
        <v>36.700000000000003</v>
      </c>
      <c r="K32">
        <v>53.5</v>
      </c>
      <c r="L32">
        <v>30.2</v>
      </c>
      <c r="M32">
        <v>24.1</v>
      </c>
      <c r="N32">
        <v>19.899999999999999</v>
      </c>
      <c r="O32">
        <v>11.3</v>
      </c>
      <c r="P32">
        <v>11.3</v>
      </c>
    </row>
    <row r="33" spans="1:16" x14ac:dyDescent="0.25">
      <c r="A33" s="5" t="s">
        <v>90</v>
      </c>
      <c r="B33" s="5" t="s">
        <v>91</v>
      </c>
      <c r="C33">
        <v>49.2</v>
      </c>
      <c r="D33">
        <v>46.1</v>
      </c>
      <c r="E33">
        <v>40.4</v>
      </c>
      <c r="F33">
        <v>19.2</v>
      </c>
      <c r="G33">
        <v>14.4</v>
      </c>
      <c r="H33">
        <v>7.3</v>
      </c>
      <c r="I33">
        <v>7.9</v>
      </c>
      <c r="J33">
        <v>3.8</v>
      </c>
      <c r="K33">
        <v>3.8</v>
      </c>
      <c r="L33">
        <v>4.2</v>
      </c>
      <c r="M33">
        <v>3.9</v>
      </c>
      <c r="N33">
        <v>2.7</v>
      </c>
      <c r="O33">
        <v>2.2999999999999998</v>
      </c>
      <c r="P33">
        <v>2.2999999999999998</v>
      </c>
    </row>
    <row r="34" spans="1:16" x14ac:dyDescent="0.25">
      <c r="A34" s="5" t="s">
        <v>92</v>
      </c>
      <c r="B34" s="5" t="s">
        <v>93</v>
      </c>
      <c r="C34">
        <v>208.1</v>
      </c>
      <c r="D34">
        <v>180.2</v>
      </c>
      <c r="E34">
        <v>148.6</v>
      </c>
      <c r="F34">
        <v>100.5</v>
      </c>
      <c r="G34">
        <v>79.400000000000006</v>
      </c>
      <c r="H34">
        <v>64.7</v>
      </c>
      <c r="I34">
        <v>51.7</v>
      </c>
      <c r="J34">
        <v>40.5</v>
      </c>
      <c r="K34">
        <v>57.3</v>
      </c>
      <c r="L34">
        <v>34.4</v>
      </c>
      <c r="M34">
        <v>28</v>
      </c>
      <c r="N34">
        <v>22.6</v>
      </c>
      <c r="O34">
        <v>13.6</v>
      </c>
      <c r="P34">
        <v>13.6</v>
      </c>
    </row>
    <row r="35" spans="1:16" x14ac:dyDescent="0.25">
      <c r="A35" s="5" t="s">
        <v>78</v>
      </c>
      <c r="B35" s="5" t="s">
        <v>79</v>
      </c>
      <c r="C35" t="s">
        <v>67</v>
      </c>
      <c r="D35" t="s">
        <v>67</v>
      </c>
      <c r="E35" t="s">
        <v>67</v>
      </c>
      <c r="F35" t="s">
        <v>67</v>
      </c>
      <c r="G35" t="s">
        <v>67</v>
      </c>
      <c r="H35" t="s">
        <v>67</v>
      </c>
      <c r="I35" t="s">
        <v>67</v>
      </c>
      <c r="J35" t="s">
        <v>67</v>
      </c>
      <c r="K35" t="s">
        <v>67</v>
      </c>
      <c r="L35" t="s">
        <v>67</v>
      </c>
      <c r="M35" t="s">
        <v>67</v>
      </c>
      <c r="N35">
        <v>-0.1</v>
      </c>
      <c r="O35">
        <v>-0.1</v>
      </c>
      <c r="P35">
        <v>-0.1</v>
      </c>
    </row>
    <row r="36" spans="1:16" x14ac:dyDescent="0.25">
      <c r="A36" s="5" t="s">
        <v>94</v>
      </c>
      <c r="B36" s="5" t="s">
        <v>95</v>
      </c>
      <c r="C36">
        <v>101.5</v>
      </c>
      <c r="D36">
        <v>98.3</v>
      </c>
      <c r="E36">
        <v>79</v>
      </c>
      <c r="F36">
        <v>69.900000000000006</v>
      </c>
      <c r="G36">
        <v>60.5</v>
      </c>
      <c r="H36">
        <v>43.4</v>
      </c>
      <c r="I36">
        <v>60.6</v>
      </c>
      <c r="J36">
        <v>51.8</v>
      </c>
      <c r="K36">
        <v>42.6</v>
      </c>
      <c r="L36">
        <v>61.2</v>
      </c>
      <c r="M36">
        <v>52.7</v>
      </c>
      <c r="N36">
        <v>52.5</v>
      </c>
      <c r="O36">
        <v>46.1</v>
      </c>
      <c r="P36">
        <v>46.1</v>
      </c>
    </row>
    <row r="37" spans="1:16" x14ac:dyDescent="0.25">
      <c r="A37" s="5" t="s">
        <v>96</v>
      </c>
      <c r="B37" s="5" t="s">
        <v>97</v>
      </c>
      <c r="C37">
        <v>309.7</v>
      </c>
      <c r="D37">
        <v>278.5</v>
      </c>
      <c r="E37">
        <v>227.6</v>
      </c>
      <c r="F37">
        <v>170.4</v>
      </c>
      <c r="G37">
        <v>139.9</v>
      </c>
      <c r="H37">
        <v>108.1</v>
      </c>
      <c r="I37">
        <v>112.3</v>
      </c>
      <c r="J37">
        <v>92.2</v>
      </c>
      <c r="K37">
        <v>99.8</v>
      </c>
      <c r="L37">
        <v>95.6</v>
      </c>
      <c r="M37">
        <v>80.7</v>
      </c>
      <c r="N37">
        <v>74.900000000000006</v>
      </c>
      <c r="O37">
        <v>59.6</v>
      </c>
      <c r="P37">
        <v>59.6</v>
      </c>
    </row>
    <row r="38" spans="1:16" x14ac:dyDescent="0.25">
      <c r="A38" s="5" t="s">
        <v>98</v>
      </c>
      <c r="B38" s="5" t="s">
        <v>99</v>
      </c>
      <c r="C38">
        <v>5.62</v>
      </c>
      <c r="D38">
        <v>5.62</v>
      </c>
      <c r="E38">
        <v>5.62</v>
      </c>
      <c r="F38">
        <v>5.62</v>
      </c>
      <c r="G38">
        <v>5.62</v>
      </c>
      <c r="H38">
        <v>5.59</v>
      </c>
      <c r="I38">
        <v>5.59</v>
      </c>
      <c r="J38">
        <v>5.55</v>
      </c>
      <c r="K38">
        <v>5.43</v>
      </c>
      <c r="L38">
        <v>5.3</v>
      </c>
      <c r="M38">
        <v>5.3</v>
      </c>
      <c r="N38">
        <v>5.2</v>
      </c>
      <c r="O38">
        <v>5.2</v>
      </c>
      <c r="P38">
        <v>5.2</v>
      </c>
    </row>
    <row r="39" spans="1:16" x14ac:dyDescent="0.25">
      <c r="A39" s="5" t="s">
        <v>100</v>
      </c>
      <c r="B39" s="5" t="s">
        <v>101</v>
      </c>
      <c r="C39">
        <v>5.62</v>
      </c>
      <c r="D39">
        <v>5.62</v>
      </c>
      <c r="E39">
        <v>5.62</v>
      </c>
      <c r="F39">
        <v>5.62</v>
      </c>
      <c r="G39">
        <v>5.62</v>
      </c>
      <c r="H39">
        <v>5.59</v>
      </c>
      <c r="I39">
        <v>5.59</v>
      </c>
      <c r="J39">
        <v>5.55</v>
      </c>
      <c r="K39">
        <v>5.43</v>
      </c>
      <c r="L39">
        <v>5.3</v>
      </c>
      <c r="M39">
        <v>5.3</v>
      </c>
      <c r="N39">
        <v>5.2</v>
      </c>
      <c r="O39">
        <v>5.2</v>
      </c>
      <c r="P39">
        <v>5.2</v>
      </c>
    </row>
    <row r="40" spans="1:16" x14ac:dyDescent="0.25">
      <c r="A40" s="5" t="s">
        <v>102</v>
      </c>
      <c r="B40" s="5" t="s">
        <v>103</v>
      </c>
      <c r="C40">
        <v>9.27</v>
      </c>
      <c r="D40">
        <v>7.99</v>
      </c>
      <c r="E40">
        <v>6.94</v>
      </c>
      <c r="F40">
        <v>6.1</v>
      </c>
      <c r="G40">
        <v>4.7</v>
      </c>
      <c r="H40">
        <v>2.3199999999999998</v>
      </c>
      <c r="I40">
        <v>2.59</v>
      </c>
      <c r="J40">
        <v>2.1800000000000002</v>
      </c>
      <c r="K40">
        <v>0.06</v>
      </c>
      <c r="L40">
        <v>2.17</v>
      </c>
      <c r="M40">
        <v>0.23</v>
      </c>
      <c r="N40">
        <v>2.1</v>
      </c>
      <c r="O40">
        <v>1.17</v>
      </c>
      <c r="P40">
        <v>1.17</v>
      </c>
    </row>
    <row r="41" spans="1:16" x14ac:dyDescent="0.25">
      <c r="A41" s="5" t="s">
        <v>104</v>
      </c>
      <c r="B41" s="5" t="s">
        <v>105</v>
      </c>
      <c r="C41">
        <v>6.13</v>
      </c>
      <c r="D41">
        <v>5.51</v>
      </c>
      <c r="E41">
        <v>4.6100000000000003</v>
      </c>
      <c r="F41">
        <v>4.1900000000000004</v>
      </c>
      <c r="G41">
        <v>3.15</v>
      </c>
      <c r="H41">
        <v>2.81</v>
      </c>
      <c r="I41">
        <v>1.65</v>
      </c>
      <c r="J41">
        <v>1.44</v>
      </c>
      <c r="K41">
        <v>-0.87</v>
      </c>
      <c r="L41">
        <v>1.37</v>
      </c>
      <c r="M41">
        <v>-0.33</v>
      </c>
      <c r="N41">
        <v>1.41</v>
      </c>
      <c r="O41">
        <v>0.89</v>
      </c>
      <c r="P41">
        <v>0.89</v>
      </c>
    </row>
    <row r="42" spans="1:16" x14ac:dyDescent="0.25">
      <c r="A42" s="5" t="s">
        <v>106</v>
      </c>
      <c r="B42" s="5" t="s">
        <v>107</v>
      </c>
      <c r="C42">
        <v>6.13</v>
      </c>
      <c r="D42">
        <v>5.51</v>
      </c>
      <c r="E42">
        <v>4.6100000000000003</v>
      </c>
      <c r="F42">
        <v>4.1900000000000004</v>
      </c>
      <c r="G42">
        <v>3.15</v>
      </c>
      <c r="H42">
        <v>2.8</v>
      </c>
      <c r="I42">
        <v>1.65</v>
      </c>
      <c r="J42">
        <v>1.43</v>
      </c>
      <c r="K42">
        <v>-0.84</v>
      </c>
      <c r="L42">
        <v>1.37</v>
      </c>
      <c r="M42">
        <v>-0.33</v>
      </c>
      <c r="N42">
        <v>1.41</v>
      </c>
      <c r="O42">
        <v>0.86</v>
      </c>
      <c r="P42">
        <v>0.86</v>
      </c>
    </row>
    <row r="43" spans="1:16" x14ac:dyDescent="0.25">
      <c r="A43" s="5" t="s">
        <v>108</v>
      </c>
      <c r="B43" s="5" t="s">
        <v>109</v>
      </c>
      <c r="C43">
        <v>2.59</v>
      </c>
      <c r="D43">
        <v>2.14</v>
      </c>
      <c r="E43">
        <v>1.68</v>
      </c>
      <c r="F43">
        <v>1.37</v>
      </c>
      <c r="G43">
        <v>1.03</v>
      </c>
      <c r="H43">
        <v>0.92</v>
      </c>
      <c r="I43">
        <v>0.62</v>
      </c>
      <c r="J43">
        <v>0.56000000000000005</v>
      </c>
      <c r="K43">
        <v>0.56000000000000005</v>
      </c>
      <c r="L43" t="s">
        <v>67</v>
      </c>
      <c r="M43" t="s">
        <v>67</v>
      </c>
      <c r="N43" t="s">
        <v>67</v>
      </c>
      <c r="O43" t="s">
        <v>67</v>
      </c>
      <c r="P43" t="s">
        <v>67</v>
      </c>
    </row>
    <row r="44" spans="1:16" x14ac:dyDescent="0.25">
      <c r="A44" s="5" t="s">
        <v>705</v>
      </c>
      <c r="B44" s="5" t="s">
        <v>706</v>
      </c>
      <c r="C44" t="s">
        <v>67</v>
      </c>
      <c r="D44">
        <v>3.56</v>
      </c>
      <c r="E44" t="s">
        <v>67</v>
      </c>
      <c r="F44">
        <v>1.6</v>
      </c>
      <c r="G44">
        <v>1.5</v>
      </c>
      <c r="H44" t="s">
        <v>67</v>
      </c>
      <c r="I44">
        <v>3.58</v>
      </c>
      <c r="J44" t="s">
        <v>67</v>
      </c>
      <c r="K44" t="s">
        <v>67</v>
      </c>
      <c r="L44" t="s">
        <v>67</v>
      </c>
      <c r="M44" t="s">
        <v>67</v>
      </c>
      <c r="N44" t="s">
        <v>67</v>
      </c>
      <c r="O44" t="s">
        <v>67</v>
      </c>
      <c r="P44" t="s">
        <v>67</v>
      </c>
    </row>
    <row r="45" spans="1:16" x14ac:dyDescent="0.25">
      <c r="A45" s="5" t="s">
        <v>110</v>
      </c>
      <c r="B45" s="5" t="s">
        <v>111</v>
      </c>
      <c r="C45">
        <v>14.56</v>
      </c>
      <c r="D45">
        <v>32</v>
      </c>
      <c r="E45">
        <v>9.4</v>
      </c>
      <c r="F45">
        <v>16.7</v>
      </c>
      <c r="G45">
        <v>14.2</v>
      </c>
      <c r="H45">
        <v>5.15</v>
      </c>
      <c r="I45">
        <v>23.43</v>
      </c>
      <c r="J45">
        <v>3.1</v>
      </c>
      <c r="K45">
        <v>3.02</v>
      </c>
      <c r="L45" t="s">
        <v>67</v>
      </c>
      <c r="M45" t="s">
        <v>67</v>
      </c>
      <c r="N45" t="s">
        <v>67</v>
      </c>
      <c r="O45" t="s">
        <v>67</v>
      </c>
      <c r="P45" t="s">
        <v>67</v>
      </c>
    </row>
    <row r="46" spans="1:16" x14ac:dyDescent="0.25">
      <c r="A46" s="5" t="s">
        <v>124</v>
      </c>
      <c r="B46" s="5" t="s">
        <v>125</v>
      </c>
      <c r="C46">
        <v>47.95</v>
      </c>
      <c r="D46">
        <v>41.83</v>
      </c>
      <c r="E46">
        <v>32.9</v>
      </c>
      <c r="F46">
        <v>25.96</v>
      </c>
      <c r="G46">
        <v>21.33</v>
      </c>
      <c r="H46">
        <v>17.739999999999998</v>
      </c>
      <c r="I46">
        <v>14.9</v>
      </c>
      <c r="J46">
        <v>12.98</v>
      </c>
      <c r="K46">
        <v>12</v>
      </c>
      <c r="L46">
        <v>10.09</v>
      </c>
      <c r="M46">
        <v>8.51</v>
      </c>
      <c r="N46">
        <v>6.71</v>
      </c>
      <c r="O46">
        <v>3.65</v>
      </c>
      <c r="P46">
        <v>3.65</v>
      </c>
    </row>
    <row r="47" spans="1:16" x14ac:dyDescent="0.25">
      <c r="A47" s="5" t="s">
        <v>112</v>
      </c>
      <c r="B47" s="5" t="s">
        <v>113</v>
      </c>
      <c r="C47">
        <v>18.059999999999999</v>
      </c>
      <c r="D47">
        <v>17.489999999999998</v>
      </c>
      <c r="E47">
        <v>14.06</v>
      </c>
      <c r="F47">
        <v>12.44</v>
      </c>
      <c r="G47">
        <v>10.77</v>
      </c>
      <c r="H47">
        <v>7.76</v>
      </c>
      <c r="I47">
        <v>10.84</v>
      </c>
      <c r="J47">
        <v>9.33</v>
      </c>
      <c r="K47">
        <v>7.85</v>
      </c>
      <c r="L47">
        <v>11.55</v>
      </c>
      <c r="M47">
        <v>9.94</v>
      </c>
      <c r="N47">
        <v>10.1</v>
      </c>
      <c r="O47">
        <v>8.8699999999999992</v>
      </c>
      <c r="P47">
        <v>8.8699999999999992</v>
      </c>
    </row>
    <row r="48" spans="1:16" x14ac:dyDescent="0.25">
      <c r="A48" s="5" t="s">
        <v>114</v>
      </c>
      <c r="B48" s="5" t="s">
        <v>115</v>
      </c>
      <c r="C48">
        <v>14.18</v>
      </c>
      <c r="D48">
        <v>13.13</v>
      </c>
      <c r="E48">
        <v>10.44</v>
      </c>
      <c r="F48">
        <v>8.8800000000000008</v>
      </c>
      <c r="G48">
        <v>6.37</v>
      </c>
      <c r="H48">
        <v>6.12</v>
      </c>
      <c r="I48">
        <v>4.26</v>
      </c>
      <c r="J48">
        <v>3.4</v>
      </c>
      <c r="K48">
        <v>2.56</v>
      </c>
      <c r="L48">
        <v>4.2300000000000004</v>
      </c>
      <c r="M48">
        <v>2.66</v>
      </c>
      <c r="N48">
        <v>3.4</v>
      </c>
      <c r="O48">
        <v>1.71</v>
      </c>
      <c r="P48">
        <v>1.71</v>
      </c>
    </row>
    <row r="49" spans="1:16" x14ac:dyDescent="0.25">
      <c r="A49" s="5" t="s">
        <v>116</v>
      </c>
      <c r="B49" s="5" t="s">
        <v>117</v>
      </c>
      <c r="C49">
        <v>55.11</v>
      </c>
      <c r="D49">
        <v>49.56</v>
      </c>
      <c r="E49">
        <v>40.5</v>
      </c>
      <c r="F49">
        <v>30.32</v>
      </c>
      <c r="G49">
        <v>24.89</v>
      </c>
      <c r="H49">
        <v>19.329999999999998</v>
      </c>
      <c r="I49">
        <v>20.079999999999998</v>
      </c>
      <c r="J49">
        <v>16.600000000000001</v>
      </c>
      <c r="K49">
        <v>18.39</v>
      </c>
      <c r="L49">
        <v>18.04</v>
      </c>
      <c r="M49">
        <v>15.23</v>
      </c>
      <c r="N49">
        <v>14.4</v>
      </c>
      <c r="O49">
        <v>11.46</v>
      </c>
      <c r="P49">
        <v>11.46</v>
      </c>
    </row>
    <row r="50" spans="1:16" x14ac:dyDescent="0.25">
      <c r="A50" s="5" t="s">
        <v>118</v>
      </c>
      <c r="B50" s="5" t="s">
        <v>119</v>
      </c>
      <c r="C50">
        <v>1923</v>
      </c>
      <c r="D50">
        <v>1562</v>
      </c>
      <c r="E50">
        <v>1285</v>
      </c>
      <c r="F50">
        <v>957</v>
      </c>
      <c r="G50">
        <v>788</v>
      </c>
      <c r="H50">
        <v>645</v>
      </c>
      <c r="I50">
        <v>571</v>
      </c>
      <c r="J50">
        <v>513</v>
      </c>
      <c r="K50">
        <v>456</v>
      </c>
      <c r="L50">
        <v>306</v>
      </c>
      <c r="M50">
        <v>265</v>
      </c>
      <c r="N50">
        <v>174</v>
      </c>
      <c r="O50">
        <v>109</v>
      </c>
      <c r="P50">
        <v>109</v>
      </c>
    </row>
    <row r="51" spans="1:16" x14ac:dyDescent="0.25">
      <c r="A51" s="5" t="s">
        <v>120</v>
      </c>
      <c r="B51" s="5" t="s">
        <v>121</v>
      </c>
      <c r="C51">
        <v>127.9</v>
      </c>
      <c r="D51">
        <v>89</v>
      </c>
      <c r="E51">
        <v>68.400000000000006</v>
      </c>
      <c r="F51">
        <v>54.5</v>
      </c>
      <c r="G51">
        <v>45.3</v>
      </c>
      <c r="H51">
        <v>41.8</v>
      </c>
      <c r="I51">
        <v>35.799999999999997</v>
      </c>
      <c r="J51">
        <v>31.1</v>
      </c>
      <c r="K51">
        <v>23.5</v>
      </c>
      <c r="L51">
        <v>17.7</v>
      </c>
      <c r="M51">
        <v>15.7</v>
      </c>
      <c r="N51">
        <v>8.8000000000000007</v>
      </c>
      <c r="O51">
        <v>4.9000000000000004</v>
      </c>
      <c r="P51">
        <v>4.9000000000000004</v>
      </c>
    </row>
    <row r="52" spans="1:16" x14ac:dyDescent="0.25">
      <c r="A52" s="5" t="s">
        <v>122</v>
      </c>
      <c r="B52" s="5" t="s">
        <v>123</v>
      </c>
      <c r="C52">
        <v>66511</v>
      </c>
      <c r="D52">
        <v>56978</v>
      </c>
      <c r="E52">
        <v>53230</v>
      </c>
      <c r="F52">
        <v>56949</v>
      </c>
      <c r="G52">
        <v>57487</v>
      </c>
      <c r="H52">
        <v>64806</v>
      </c>
      <c r="I52">
        <v>62697</v>
      </c>
      <c r="J52">
        <v>60624</v>
      </c>
      <c r="K52">
        <v>51535</v>
      </c>
      <c r="L52">
        <v>57843</v>
      </c>
      <c r="M52">
        <v>59245</v>
      </c>
      <c r="N52">
        <v>50575</v>
      </c>
      <c r="O52">
        <v>44954</v>
      </c>
      <c r="P52">
        <v>44954</v>
      </c>
    </row>
    <row r="53" spans="1:16" x14ac:dyDescent="0.25">
      <c r="A53" s="5" t="s">
        <v>301</v>
      </c>
      <c r="B53" s="5" t="s">
        <v>302</v>
      </c>
      <c r="C53">
        <v>140171</v>
      </c>
      <c r="D53">
        <v>150492</v>
      </c>
      <c r="E53">
        <v>143864</v>
      </c>
      <c r="F53">
        <v>152460</v>
      </c>
      <c r="G53">
        <v>152217</v>
      </c>
      <c r="H53">
        <v>153825</v>
      </c>
      <c r="I53">
        <v>148482</v>
      </c>
      <c r="J53">
        <v>140595</v>
      </c>
      <c r="K53">
        <v>142770</v>
      </c>
      <c r="L53">
        <v>174833</v>
      </c>
      <c r="M53">
        <v>170188</v>
      </c>
      <c r="N53">
        <v>200574</v>
      </c>
      <c r="O53">
        <v>174311</v>
      </c>
      <c r="P53">
        <v>174311</v>
      </c>
    </row>
    <row r="54" spans="1:16" x14ac:dyDescent="0.25">
      <c r="A54" s="5" t="s">
        <v>126</v>
      </c>
      <c r="B54" s="5" t="s">
        <v>127</v>
      </c>
      <c r="C54">
        <v>140146</v>
      </c>
      <c r="D54">
        <v>150512</v>
      </c>
      <c r="E54">
        <v>143891</v>
      </c>
      <c r="F54">
        <v>152456</v>
      </c>
      <c r="G54">
        <v>152157</v>
      </c>
      <c r="H54">
        <v>153798</v>
      </c>
      <c r="I54">
        <v>145884</v>
      </c>
      <c r="J54">
        <v>140546</v>
      </c>
      <c r="K54">
        <v>142763</v>
      </c>
      <c r="L54">
        <v>174837</v>
      </c>
      <c r="M54">
        <v>170189</v>
      </c>
      <c r="N54">
        <v>200575</v>
      </c>
      <c r="O54">
        <v>174312</v>
      </c>
      <c r="P54">
        <v>174312</v>
      </c>
    </row>
    <row r="55" spans="1:16" x14ac:dyDescent="0.25">
      <c r="A55" s="5" t="s">
        <v>128</v>
      </c>
      <c r="B55" s="5" t="s">
        <v>129</v>
      </c>
      <c r="C55">
        <v>17889</v>
      </c>
      <c r="D55">
        <v>19846</v>
      </c>
      <c r="E55">
        <v>20156</v>
      </c>
      <c r="F55">
        <v>24660</v>
      </c>
      <c r="G55">
        <v>22335</v>
      </c>
      <c r="H55">
        <v>9612</v>
      </c>
      <c r="I55">
        <v>15937</v>
      </c>
      <c r="J55">
        <v>15010</v>
      </c>
      <c r="K55">
        <v>-10088</v>
      </c>
      <c r="L55">
        <v>23529</v>
      </c>
      <c r="M55">
        <v>-6415</v>
      </c>
      <c r="N55">
        <v>41954</v>
      </c>
      <c r="O55">
        <v>41284</v>
      </c>
      <c r="P55">
        <v>41284</v>
      </c>
    </row>
    <row r="56" spans="1:16" x14ac:dyDescent="0.25">
      <c r="A56" s="5" t="s">
        <v>130</v>
      </c>
      <c r="B56" s="5" t="s">
        <v>131</v>
      </c>
      <c r="C56">
        <v>47.6</v>
      </c>
      <c r="D56">
        <v>43.1</v>
      </c>
      <c r="E56">
        <v>58.3</v>
      </c>
      <c r="F56">
        <v>41.9</v>
      </c>
      <c r="G56">
        <v>54.2</v>
      </c>
      <c r="H56">
        <v>33</v>
      </c>
      <c r="I56">
        <v>45.1</v>
      </c>
      <c r="J56">
        <v>29.1</v>
      </c>
      <c r="K56" t="s">
        <v>67</v>
      </c>
      <c r="L56">
        <v>26.5</v>
      </c>
      <c r="M56" t="s">
        <v>67</v>
      </c>
      <c r="N56">
        <v>19.100000000000001</v>
      </c>
      <c r="O56">
        <v>49.7</v>
      </c>
      <c r="P56">
        <v>49.7</v>
      </c>
    </row>
    <row r="57" spans="1:16" x14ac:dyDescent="0.25">
      <c r="A57" s="5" t="s">
        <v>132</v>
      </c>
      <c r="B57" s="5" t="s">
        <v>133</v>
      </c>
      <c r="C57">
        <v>6.09</v>
      </c>
      <c r="D57">
        <v>5.68</v>
      </c>
      <c r="E57">
        <v>8.16</v>
      </c>
      <c r="F57">
        <v>6.76</v>
      </c>
      <c r="G57">
        <v>8</v>
      </c>
      <c r="H57">
        <v>5.23</v>
      </c>
      <c r="I57">
        <v>4.99</v>
      </c>
      <c r="J57">
        <v>3.23</v>
      </c>
      <c r="K57">
        <v>3.42</v>
      </c>
      <c r="L57">
        <v>3.6</v>
      </c>
      <c r="M57">
        <v>3.62</v>
      </c>
      <c r="N57">
        <v>4.0199999999999996</v>
      </c>
      <c r="O57">
        <v>12.1</v>
      </c>
      <c r="P57">
        <v>12.1</v>
      </c>
    </row>
    <row r="58" spans="1:16" x14ac:dyDescent="0.25">
      <c r="A58" s="5" t="s">
        <v>134</v>
      </c>
      <c r="B58" s="5" t="s">
        <v>135</v>
      </c>
      <c r="C58">
        <v>16.170000000000002</v>
      </c>
      <c r="D58">
        <v>13.58</v>
      </c>
      <c r="E58">
        <v>19.11</v>
      </c>
      <c r="F58">
        <v>14.11</v>
      </c>
      <c r="G58">
        <v>15.86</v>
      </c>
      <c r="H58">
        <v>11.96</v>
      </c>
      <c r="I58">
        <v>6.87</v>
      </c>
      <c r="J58">
        <v>4.49</v>
      </c>
      <c r="K58">
        <v>5.23</v>
      </c>
      <c r="L58">
        <v>3.15</v>
      </c>
      <c r="M58">
        <v>3.1</v>
      </c>
      <c r="N58">
        <v>2.67</v>
      </c>
      <c r="O58">
        <v>4.99</v>
      </c>
      <c r="P58">
        <v>4.99</v>
      </c>
    </row>
    <row r="59" spans="1:16" x14ac:dyDescent="0.25">
      <c r="A59" s="5" t="s">
        <v>136</v>
      </c>
      <c r="B59" s="5" t="s">
        <v>137</v>
      </c>
      <c r="C59">
        <v>20.59</v>
      </c>
      <c r="D59">
        <v>18.09</v>
      </c>
      <c r="E59">
        <v>25.72</v>
      </c>
      <c r="F59">
        <v>19.760000000000002</v>
      </c>
      <c r="G59">
        <v>26.8</v>
      </c>
      <c r="H59">
        <v>15.18</v>
      </c>
      <c r="I59">
        <v>17.48</v>
      </c>
      <c r="J59">
        <v>12.3</v>
      </c>
      <c r="K59">
        <v>16.02</v>
      </c>
      <c r="L59">
        <v>8.6</v>
      </c>
      <c r="M59">
        <v>11.58</v>
      </c>
      <c r="N59">
        <v>7.93</v>
      </c>
      <c r="O59">
        <v>25.83</v>
      </c>
      <c r="P59">
        <v>25.83</v>
      </c>
    </row>
    <row r="60" spans="1:16" x14ac:dyDescent="0.25">
      <c r="A60" s="5" t="s">
        <v>138</v>
      </c>
      <c r="B60" s="5" t="s">
        <v>139</v>
      </c>
      <c r="C60">
        <v>0.89</v>
      </c>
      <c r="D60">
        <v>0.9</v>
      </c>
      <c r="E60">
        <v>0.63</v>
      </c>
      <c r="F60">
        <v>0.78</v>
      </c>
      <c r="G60">
        <v>0.6</v>
      </c>
      <c r="H60">
        <v>0.99</v>
      </c>
      <c r="I60">
        <v>0.83</v>
      </c>
      <c r="J60">
        <v>1.34</v>
      </c>
      <c r="K60">
        <v>1.36</v>
      </c>
      <c r="L60" t="s">
        <v>67</v>
      </c>
      <c r="M60" t="s">
        <v>67</v>
      </c>
      <c r="N60" t="s">
        <v>67</v>
      </c>
      <c r="O60" t="s">
        <v>67</v>
      </c>
      <c r="P60" t="s">
        <v>67</v>
      </c>
    </row>
    <row r="61" spans="1:16" x14ac:dyDescent="0.25">
      <c r="A61" s="5" t="s">
        <v>140</v>
      </c>
      <c r="B61" s="5" t="s">
        <v>141</v>
      </c>
      <c r="C61">
        <v>2.1</v>
      </c>
      <c r="D61">
        <v>2.2999999999999998</v>
      </c>
      <c r="E61">
        <v>1.7</v>
      </c>
      <c r="F61">
        <v>2.4</v>
      </c>
      <c r="G61">
        <v>1.8</v>
      </c>
      <c r="H61">
        <v>3</v>
      </c>
      <c r="I61">
        <v>2.2000000000000002</v>
      </c>
      <c r="J61">
        <v>3.4</v>
      </c>
      <c r="K61">
        <v>-2.1</v>
      </c>
      <c r="L61">
        <v>3.8</v>
      </c>
      <c r="M61">
        <v>-1.1000000000000001</v>
      </c>
      <c r="N61">
        <v>5.2</v>
      </c>
      <c r="O61">
        <v>2</v>
      </c>
      <c r="P61">
        <v>2</v>
      </c>
    </row>
    <row r="62" spans="1:16" x14ac:dyDescent="0.25">
      <c r="A62" s="5" t="s">
        <v>142</v>
      </c>
      <c r="B62" s="5" t="s">
        <v>143</v>
      </c>
      <c r="C62">
        <v>33.89</v>
      </c>
      <c r="D62">
        <v>31.54</v>
      </c>
      <c r="E62">
        <v>32.78</v>
      </c>
      <c r="F62">
        <v>33.76</v>
      </c>
      <c r="G62">
        <v>29.09</v>
      </c>
      <c r="H62">
        <v>14.29</v>
      </c>
      <c r="I62">
        <v>15.02</v>
      </c>
      <c r="J62">
        <v>14.86</v>
      </c>
      <c r="K62">
        <v>-10.8</v>
      </c>
      <c r="L62">
        <v>11.76</v>
      </c>
      <c r="M62">
        <v>-3.23</v>
      </c>
      <c r="N62">
        <v>13.9</v>
      </c>
      <c r="O62">
        <v>9.76</v>
      </c>
      <c r="P62">
        <v>9.76</v>
      </c>
    </row>
    <row r="63" spans="1:16" x14ac:dyDescent="0.25">
      <c r="A63" s="5" t="s">
        <v>144</v>
      </c>
      <c r="B63" s="5" t="s">
        <v>145</v>
      </c>
      <c r="C63">
        <v>12.76</v>
      </c>
      <c r="D63">
        <v>13.19</v>
      </c>
      <c r="E63">
        <v>14.01</v>
      </c>
      <c r="F63">
        <v>16.18</v>
      </c>
      <c r="G63">
        <v>14.68</v>
      </c>
      <c r="H63">
        <v>6.25</v>
      </c>
      <c r="I63">
        <v>10.92</v>
      </c>
      <c r="J63">
        <v>10.68</v>
      </c>
      <c r="K63">
        <v>-7.07</v>
      </c>
      <c r="L63">
        <v>13.46</v>
      </c>
      <c r="M63">
        <v>-3.77</v>
      </c>
      <c r="N63">
        <v>20.92</v>
      </c>
      <c r="O63">
        <v>23.68</v>
      </c>
      <c r="P63">
        <v>23.68</v>
      </c>
    </row>
    <row r="64" spans="1:16" x14ac:dyDescent="0.25">
      <c r="A64" s="5" t="s">
        <v>146</v>
      </c>
      <c r="B64" s="5" t="s">
        <v>147</v>
      </c>
      <c r="C64">
        <v>11.62</v>
      </c>
      <c r="D64">
        <v>12.1</v>
      </c>
      <c r="E64">
        <v>11.78</v>
      </c>
      <c r="F64">
        <v>14.08</v>
      </c>
      <c r="G64">
        <v>12.72</v>
      </c>
      <c r="H64">
        <v>5.83</v>
      </c>
      <c r="I64">
        <v>8.1300000000000008</v>
      </c>
      <c r="J64" t="s">
        <v>67</v>
      </c>
      <c r="K64" t="s">
        <v>67</v>
      </c>
      <c r="L64" t="s">
        <v>67</v>
      </c>
      <c r="M64" t="s">
        <v>67</v>
      </c>
      <c r="N64" t="s">
        <v>67</v>
      </c>
      <c r="O64" t="s">
        <v>67</v>
      </c>
      <c r="P64" t="s">
        <v>67</v>
      </c>
    </row>
    <row r="65" spans="1:16" x14ac:dyDescent="0.25">
      <c r="A65" s="5" t="s">
        <v>148</v>
      </c>
      <c r="B65" s="5" t="s">
        <v>148</v>
      </c>
      <c r="C65">
        <v>11.11</v>
      </c>
      <c r="D65">
        <v>11.13</v>
      </c>
      <c r="E65">
        <v>11.38</v>
      </c>
      <c r="F65">
        <v>13.85</v>
      </c>
      <c r="G65">
        <v>12.58</v>
      </c>
      <c r="H65">
        <v>5.74</v>
      </c>
      <c r="I65">
        <v>8.1</v>
      </c>
      <c r="J65">
        <v>8.35</v>
      </c>
      <c r="K65">
        <v>-4.6100000000000003</v>
      </c>
      <c r="L65">
        <v>7.53</v>
      </c>
      <c r="M65">
        <v>-2.11</v>
      </c>
      <c r="N65">
        <v>9.75</v>
      </c>
      <c r="O65">
        <v>7.55</v>
      </c>
      <c r="P65">
        <v>7.55</v>
      </c>
    </row>
    <row r="66" spans="1:16" x14ac:dyDescent="0.25">
      <c r="A66" s="5" t="s">
        <v>149</v>
      </c>
      <c r="B66" s="5" t="s">
        <v>150</v>
      </c>
      <c r="C66">
        <v>30.87</v>
      </c>
      <c r="D66">
        <v>36.520000000000003</v>
      </c>
      <c r="E66">
        <v>30.84</v>
      </c>
      <c r="F66">
        <v>63.97</v>
      </c>
      <c r="G66">
        <v>71.98</v>
      </c>
      <c r="H66">
        <v>75.67</v>
      </c>
      <c r="I66">
        <v>72.48</v>
      </c>
      <c r="J66">
        <v>74.95</v>
      </c>
      <c r="K66">
        <v>75.95</v>
      </c>
      <c r="L66">
        <v>67.569999999999993</v>
      </c>
      <c r="M66">
        <v>62.83</v>
      </c>
      <c r="N66">
        <v>64.09</v>
      </c>
      <c r="O66">
        <v>68.12</v>
      </c>
      <c r="P66">
        <v>68.12</v>
      </c>
    </row>
    <row r="67" spans="1:16" x14ac:dyDescent="0.25">
      <c r="A67" s="5" t="s">
        <v>151</v>
      </c>
      <c r="B67" s="5" t="s">
        <v>152</v>
      </c>
      <c r="C67">
        <v>32.770000000000003</v>
      </c>
      <c r="D67">
        <v>35.299999999999997</v>
      </c>
      <c r="E67">
        <v>34.71</v>
      </c>
      <c r="F67">
        <v>41.02</v>
      </c>
      <c r="G67">
        <v>43.25</v>
      </c>
      <c r="H67">
        <v>40.15</v>
      </c>
      <c r="I67">
        <v>53.96</v>
      </c>
      <c r="J67">
        <v>56.18</v>
      </c>
      <c r="K67">
        <v>42.69</v>
      </c>
      <c r="L67">
        <v>64.02</v>
      </c>
      <c r="M67">
        <v>65.3</v>
      </c>
      <c r="N67">
        <v>70.09</v>
      </c>
      <c r="O67">
        <v>77.349999999999994</v>
      </c>
      <c r="P67">
        <v>77.349999999999994</v>
      </c>
    </row>
    <row r="68" spans="1:16" x14ac:dyDescent="0.25">
      <c r="A68" s="5" t="s">
        <v>153</v>
      </c>
      <c r="B68" s="5" t="s">
        <v>154</v>
      </c>
      <c r="C68">
        <v>67.23</v>
      </c>
      <c r="D68">
        <v>64.7</v>
      </c>
      <c r="E68">
        <v>65.290000000000006</v>
      </c>
      <c r="F68">
        <v>58.98</v>
      </c>
      <c r="G68">
        <v>56.75</v>
      </c>
      <c r="H68">
        <v>59.85</v>
      </c>
      <c r="I68">
        <v>46.04</v>
      </c>
      <c r="J68">
        <v>43.82</v>
      </c>
      <c r="K68">
        <v>57.31</v>
      </c>
      <c r="L68">
        <v>35.979999999999997</v>
      </c>
      <c r="M68">
        <v>34.700000000000003</v>
      </c>
      <c r="N68">
        <v>29.91</v>
      </c>
      <c r="O68">
        <v>22.65</v>
      </c>
      <c r="P68">
        <v>22.65</v>
      </c>
    </row>
    <row r="69" spans="1:16" x14ac:dyDescent="0.25">
      <c r="A69" s="5" t="s">
        <v>155</v>
      </c>
      <c r="B69" s="5" t="s">
        <v>156</v>
      </c>
      <c r="C69">
        <v>205.12</v>
      </c>
      <c r="D69">
        <v>183.32</v>
      </c>
      <c r="E69">
        <v>188.1</v>
      </c>
      <c r="F69">
        <v>143.78</v>
      </c>
      <c r="G69">
        <v>131.24</v>
      </c>
      <c r="H69">
        <v>149.08000000000001</v>
      </c>
      <c r="I69">
        <v>85.31</v>
      </c>
      <c r="J69">
        <v>77.989999999999995</v>
      </c>
      <c r="K69">
        <v>134.27000000000001</v>
      </c>
      <c r="L69">
        <v>56.21</v>
      </c>
      <c r="M69">
        <v>53.13</v>
      </c>
      <c r="N69">
        <v>42.67</v>
      </c>
      <c r="O69">
        <v>29.28</v>
      </c>
      <c r="P69">
        <v>29.28</v>
      </c>
    </row>
    <row r="70" spans="1:16" x14ac:dyDescent="0.25">
      <c r="A70" s="5" t="s">
        <v>303</v>
      </c>
      <c r="B70" s="5" t="s">
        <v>304</v>
      </c>
      <c r="C70">
        <v>100</v>
      </c>
      <c r="D70">
        <v>100</v>
      </c>
      <c r="E70">
        <v>100</v>
      </c>
      <c r="F70">
        <v>100</v>
      </c>
      <c r="G70">
        <v>100</v>
      </c>
      <c r="H70">
        <v>100</v>
      </c>
      <c r="I70">
        <v>100</v>
      </c>
      <c r="J70">
        <v>100</v>
      </c>
      <c r="K70">
        <v>100</v>
      </c>
      <c r="L70">
        <v>100</v>
      </c>
      <c r="M70">
        <v>100</v>
      </c>
      <c r="N70">
        <v>100</v>
      </c>
      <c r="O70">
        <v>100</v>
      </c>
    </row>
    <row r="71" spans="1:16" x14ac:dyDescent="0.25">
      <c r="A71" s="5" t="s">
        <v>157</v>
      </c>
      <c r="B71" s="5" t="s">
        <v>158</v>
      </c>
      <c r="C71">
        <v>30.87</v>
      </c>
      <c r="D71">
        <v>36.520000000000003</v>
      </c>
      <c r="E71">
        <v>30.84</v>
      </c>
      <c r="F71">
        <v>63.97</v>
      </c>
      <c r="G71">
        <v>71.98</v>
      </c>
      <c r="H71">
        <v>75.67</v>
      </c>
      <c r="I71">
        <v>72.48</v>
      </c>
      <c r="J71">
        <v>74.95</v>
      </c>
      <c r="K71">
        <v>75.95</v>
      </c>
      <c r="L71">
        <v>67.569999999999993</v>
      </c>
      <c r="M71">
        <v>62.83</v>
      </c>
      <c r="N71">
        <v>64.09</v>
      </c>
      <c r="O71">
        <v>68.12</v>
      </c>
    </row>
    <row r="72" spans="1:16" x14ac:dyDescent="0.25">
      <c r="A72" s="5" t="s">
        <v>159</v>
      </c>
      <c r="B72" s="5" t="s">
        <v>160</v>
      </c>
      <c r="C72">
        <v>12.76</v>
      </c>
      <c r="D72">
        <v>13.19</v>
      </c>
      <c r="E72">
        <v>14.01</v>
      </c>
      <c r="F72">
        <v>16.18</v>
      </c>
      <c r="G72">
        <v>14.68</v>
      </c>
      <c r="H72">
        <v>6.25</v>
      </c>
      <c r="I72">
        <v>10.92</v>
      </c>
      <c r="J72">
        <v>10.68</v>
      </c>
      <c r="K72">
        <v>-7.07</v>
      </c>
      <c r="L72">
        <v>13.46</v>
      </c>
      <c r="M72">
        <v>-3.77</v>
      </c>
      <c r="N72">
        <v>20.92</v>
      </c>
      <c r="O72">
        <v>23.68</v>
      </c>
    </row>
    <row r="73" spans="1:16" x14ac:dyDescent="0.25">
      <c r="A73" s="5" t="s">
        <v>161</v>
      </c>
      <c r="B73" s="5" t="s">
        <v>162</v>
      </c>
      <c r="C73">
        <v>17.440000000000001</v>
      </c>
      <c r="D73">
        <v>19.649999999999999</v>
      </c>
      <c r="E73">
        <v>22.07</v>
      </c>
      <c r="F73">
        <v>25.57</v>
      </c>
      <c r="G73">
        <v>22.19</v>
      </c>
      <c r="H73">
        <v>13.21</v>
      </c>
      <c r="I73">
        <v>17.29</v>
      </c>
      <c r="J73">
        <v>16.23</v>
      </c>
      <c r="K73">
        <v>-0.31</v>
      </c>
      <c r="L73">
        <v>21.5</v>
      </c>
      <c r="M73">
        <v>2</v>
      </c>
      <c r="N73">
        <v>27.79</v>
      </c>
      <c r="O73">
        <v>24.74</v>
      </c>
    </row>
    <row r="74" spans="1:16" x14ac:dyDescent="0.25">
      <c r="A74" s="5" t="s">
        <v>163</v>
      </c>
      <c r="B74" s="5" t="s">
        <v>164</v>
      </c>
      <c r="C74">
        <v>87.02</v>
      </c>
      <c r="D74">
        <v>84.42</v>
      </c>
      <c r="E74">
        <v>81.239999999999995</v>
      </c>
      <c r="F74">
        <v>85.62</v>
      </c>
      <c r="G74">
        <v>85.7</v>
      </c>
      <c r="H74">
        <v>91.77</v>
      </c>
      <c r="I74">
        <v>74.180000000000007</v>
      </c>
      <c r="J74">
        <v>78.2</v>
      </c>
      <c r="K74">
        <v>65.23</v>
      </c>
      <c r="L74">
        <v>55.96</v>
      </c>
      <c r="M74">
        <v>55.89</v>
      </c>
      <c r="N74">
        <v>46.6</v>
      </c>
      <c r="O74">
        <v>31.88</v>
      </c>
    </row>
    <row r="75" spans="1:16" x14ac:dyDescent="0.25">
      <c r="A75" s="5" t="s">
        <v>165</v>
      </c>
      <c r="B75" s="5" t="s">
        <v>166</v>
      </c>
      <c r="C75">
        <v>69.13</v>
      </c>
      <c r="D75">
        <v>63.48</v>
      </c>
      <c r="E75">
        <v>69.16</v>
      </c>
      <c r="F75">
        <v>36.03</v>
      </c>
      <c r="G75">
        <v>28.02</v>
      </c>
      <c r="H75">
        <v>24.33</v>
      </c>
      <c r="I75">
        <v>27.52</v>
      </c>
      <c r="J75">
        <v>25.05</v>
      </c>
      <c r="K75">
        <v>24.05</v>
      </c>
      <c r="L75">
        <v>32.43</v>
      </c>
      <c r="M75">
        <v>37.17</v>
      </c>
      <c r="N75">
        <v>35.909999999999997</v>
      </c>
      <c r="O75">
        <v>31.88</v>
      </c>
    </row>
    <row r="76" spans="1:16" x14ac:dyDescent="0.25">
      <c r="A76" s="5" t="s">
        <v>167</v>
      </c>
      <c r="B76" s="5" t="s">
        <v>168</v>
      </c>
      <c r="C76">
        <v>11.11</v>
      </c>
      <c r="D76">
        <v>11.13</v>
      </c>
      <c r="E76">
        <v>11.38</v>
      </c>
      <c r="F76">
        <v>13.85</v>
      </c>
      <c r="G76">
        <v>12.58</v>
      </c>
      <c r="H76">
        <v>5.74</v>
      </c>
      <c r="I76">
        <v>8.1</v>
      </c>
      <c r="J76">
        <v>8.35</v>
      </c>
      <c r="K76">
        <v>-4.6100000000000003</v>
      </c>
      <c r="L76">
        <v>7.53</v>
      </c>
      <c r="M76">
        <v>-2.11</v>
      </c>
      <c r="N76">
        <v>9.75</v>
      </c>
      <c r="O76">
        <v>7.55</v>
      </c>
    </row>
    <row r="77" spans="1:16" x14ac:dyDescent="0.25">
      <c r="A77" s="5" t="s">
        <v>169</v>
      </c>
      <c r="B77" s="5" t="s">
        <v>170</v>
      </c>
      <c r="C77">
        <v>31.19</v>
      </c>
      <c r="D77">
        <v>31.99</v>
      </c>
      <c r="E77">
        <v>34.17</v>
      </c>
      <c r="F77">
        <v>41.86</v>
      </c>
      <c r="G77">
        <v>35.51</v>
      </c>
      <c r="H77">
        <v>25.84</v>
      </c>
      <c r="I77">
        <v>21.02</v>
      </c>
      <c r="J77">
        <v>21.08</v>
      </c>
      <c r="K77">
        <v>-0.43</v>
      </c>
      <c r="L77">
        <v>17.579999999999998</v>
      </c>
      <c r="M77">
        <v>1.59</v>
      </c>
      <c r="N77">
        <v>17.64</v>
      </c>
      <c r="O77">
        <v>9.73</v>
      </c>
    </row>
    <row r="78" spans="1:16" x14ac:dyDescent="0.25">
      <c r="A78" s="5" t="s">
        <v>171</v>
      </c>
      <c r="B78" s="5" t="s">
        <v>172</v>
      </c>
      <c r="C78">
        <v>47.41</v>
      </c>
      <c r="D78">
        <v>55.6</v>
      </c>
      <c r="E78">
        <v>50.19</v>
      </c>
      <c r="F78">
        <v>113.84</v>
      </c>
      <c r="G78">
        <v>154.34</v>
      </c>
      <c r="H78">
        <v>165.02</v>
      </c>
      <c r="I78">
        <v>196.12</v>
      </c>
      <c r="J78">
        <v>224.24</v>
      </c>
      <c r="K78">
        <v>177.5</v>
      </c>
      <c r="L78">
        <v>197.42</v>
      </c>
      <c r="M78">
        <v>175.67</v>
      </c>
      <c r="N78">
        <v>195.17</v>
      </c>
      <c r="O78">
        <v>242.63</v>
      </c>
    </row>
    <row r="79" spans="1:16" x14ac:dyDescent="0.25">
      <c r="A79" s="5" t="s">
        <v>173</v>
      </c>
      <c r="B79" s="5" t="s">
        <v>174</v>
      </c>
      <c r="C79">
        <v>60.13</v>
      </c>
      <c r="D79">
        <v>75.84</v>
      </c>
      <c r="E79">
        <v>64.88</v>
      </c>
      <c r="F79">
        <v>134.07</v>
      </c>
      <c r="G79">
        <v>154.91999999999999</v>
      </c>
      <c r="H79">
        <v>142.51</v>
      </c>
      <c r="I79">
        <v>185.84</v>
      </c>
      <c r="J79">
        <v>188.28</v>
      </c>
      <c r="K79">
        <v>141.68</v>
      </c>
      <c r="L79">
        <v>213.91</v>
      </c>
      <c r="M79">
        <v>210.37</v>
      </c>
      <c r="N79">
        <v>241.21</v>
      </c>
      <c r="O79">
        <v>359.29</v>
      </c>
    </row>
    <row r="80" spans="1:16" x14ac:dyDescent="0.25">
      <c r="A80" s="5" t="s">
        <v>175</v>
      </c>
      <c r="B80" s="5" t="s">
        <v>176</v>
      </c>
      <c r="C80">
        <v>115.7158</v>
      </c>
      <c r="D80">
        <v>101.6658</v>
      </c>
      <c r="E80">
        <v>144.54640000000001</v>
      </c>
      <c r="F80">
        <v>111.05119999999999</v>
      </c>
      <c r="G80">
        <v>150.61600000000001</v>
      </c>
      <c r="H80">
        <v>84.856200000000001</v>
      </c>
      <c r="I80">
        <v>97.713200000000001</v>
      </c>
      <c r="J80">
        <v>68.265000000000001</v>
      </c>
      <c r="K80">
        <v>86.988599999999991</v>
      </c>
      <c r="L80">
        <v>45.58</v>
      </c>
      <c r="M80">
        <v>61.374000000000002</v>
      </c>
      <c r="N80">
        <v>41.235999999999997</v>
      </c>
      <c r="O80">
        <v>134.316</v>
      </c>
    </row>
    <row r="81" spans="1:15" x14ac:dyDescent="0.25">
      <c r="A81" s="5" t="s">
        <v>177</v>
      </c>
      <c r="B81" s="5" t="s">
        <v>178</v>
      </c>
      <c r="C81">
        <v>0</v>
      </c>
      <c r="D81">
        <v>0</v>
      </c>
      <c r="E81">
        <v>0</v>
      </c>
      <c r="F81">
        <v>0</v>
      </c>
      <c r="G81">
        <v>-3.0000000000000249E-2</v>
      </c>
      <c r="H81">
        <v>0</v>
      </c>
      <c r="I81">
        <v>-4.0000000000000042E-2</v>
      </c>
      <c r="J81">
        <v>-0.12000000000000011</v>
      </c>
      <c r="K81">
        <v>-0.12999999999999989</v>
      </c>
      <c r="L81">
        <v>0</v>
      </c>
      <c r="M81">
        <v>-9.9999999999999645E-2</v>
      </c>
      <c r="N81">
        <v>0</v>
      </c>
      <c r="O81">
        <v>0</v>
      </c>
    </row>
    <row r="82" spans="1:15" x14ac:dyDescent="0.25">
      <c r="A82" s="5" t="s">
        <v>179</v>
      </c>
      <c r="B82" s="5" t="s">
        <v>180</v>
      </c>
      <c r="C82">
        <v>14.63</v>
      </c>
      <c r="D82">
        <v>27.15</v>
      </c>
      <c r="E82">
        <v>26.73</v>
      </c>
      <c r="F82">
        <v>21.68</v>
      </c>
      <c r="G82">
        <v>20.87</v>
      </c>
      <c r="H82">
        <v>19.09</v>
      </c>
      <c r="I82">
        <v>15.53</v>
      </c>
      <c r="J82">
        <v>10.75</v>
      </c>
      <c r="K82">
        <v>21.68</v>
      </c>
      <c r="L82">
        <v>18.63</v>
      </c>
      <c r="M82">
        <v>29.23</v>
      </c>
      <c r="N82">
        <v>83.68</v>
      </c>
      <c r="O82" t="s">
        <v>67</v>
      </c>
    </row>
    <row r="83" spans="1:15" x14ac:dyDescent="0.25">
      <c r="A83" s="5" t="s">
        <v>181</v>
      </c>
      <c r="B83" s="5" t="s">
        <v>182</v>
      </c>
      <c r="C83">
        <v>22.84</v>
      </c>
      <c r="D83">
        <v>25.19</v>
      </c>
      <c r="E83">
        <v>23.09</v>
      </c>
      <c r="F83">
        <v>20.55</v>
      </c>
      <c r="G83">
        <v>18.5</v>
      </c>
      <c r="H83">
        <v>15.12</v>
      </c>
      <c r="I83">
        <v>15.99</v>
      </c>
      <c r="J83">
        <v>17.02</v>
      </c>
      <c r="K83">
        <v>23.18</v>
      </c>
      <c r="L83">
        <v>43.85</v>
      </c>
      <c r="M83">
        <v>37.64</v>
      </c>
      <c r="N83" t="s">
        <v>67</v>
      </c>
      <c r="O83" t="s">
        <v>67</v>
      </c>
    </row>
    <row r="84" spans="1:15" x14ac:dyDescent="0.25">
      <c r="A84" s="5" t="s">
        <v>183</v>
      </c>
      <c r="B84" s="5" t="s">
        <v>184</v>
      </c>
      <c r="C84">
        <v>22.21</v>
      </c>
      <c r="D84">
        <v>23.1</v>
      </c>
      <c r="E84">
        <v>20.78</v>
      </c>
      <c r="F84">
        <v>17.579999999999998</v>
      </c>
      <c r="G84">
        <v>17.579999999999998</v>
      </c>
      <c r="H84">
        <v>17.14</v>
      </c>
      <c r="I84">
        <v>19.16</v>
      </c>
      <c r="J84">
        <v>32.79</v>
      </c>
      <c r="K84">
        <v>30.64</v>
      </c>
      <c r="L84" t="s">
        <v>67</v>
      </c>
      <c r="M84" t="s">
        <v>67</v>
      </c>
      <c r="N84" t="s">
        <v>67</v>
      </c>
      <c r="O84" t="s">
        <v>67</v>
      </c>
    </row>
    <row r="85" spans="1:15" x14ac:dyDescent="0.25">
      <c r="A85" s="5" t="s">
        <v>185</v>
      </c>
      <c r="B85" s="5" t="s">
        <v>186</v>
      </c>
      <c r="C85">
        <v>19.670000000000002</v>
      </c>
      <c r="D85">
        <v>21.13</v>
      </c>
      <c r="E85">
        <v>26.79</v>
      </c>
      <c r="F85">
        <v>24.11</v>
      </c>
      <c r="G85" t="s">
        <v>67</v>
      </c>
      <c r="H85" t="s">
        <v>67</v>
      </c>
      <c r="I85" t="s">
        <v>67</v>
      </c>
      <c r="J85" t="s">
        <v>67</v>
      </c>
      <c r="K85" t="s">
        <v>67</v>
      </c>
      <c r="L85" t="s">
        <v>67</v>
      </c>
      <c r="M85" t="s">
        <v>67</v>
      </c>
      <c r="N85" t="s">
        <v>67</v>
      </c>
      <c r="O85" t="s">
        <v>67</v>
      </c>
    </row>
    <row r="86" spans="1:15" x14ac:dyDescent="0.25">
      <c r="A86" s="5" t="s">
        <v>187</v>
      </c>
      <c r="B86" s="5" t="s">
        <v>188</v>
      </c>
      <c r="C86">
        <v>10.97</v>
      </c>
      <c r="D86">
        <v>19.690000000000001</v>
      </c>
      <c r="E86">
        <v>9.75</v>
      </c>
      <c r="F86">
        <v>34.090000000000003</v>
      </c>
      <c r="G86">
        <v>183.87</v>
      </c>
      <c r="H86">
        <v>-31.87</v>
      </c>
      <c r="I86">
        <v>18.18</v>
      </c>
      <c r="J86">
        <v>-267.39</v>
      </c>
      <c r="K86">
        <v>-163.89</v>
      </c>
      <c r="L86">
        <v>-523.53</v>
      </c>
      <c r="M86">
        <v>-123.29</v>
      </c>
      <c r="N86">
        <v>62.22</v>
      </c>
      <c r="O86" t="s">
        <v>67</v>
      </c>
    </row>
    <row r="87" spans="1:15" x14ac:dyDescent="0.25">
      <c r="A87" s="5" t="s">
        <v>189</v>
      </c>
      <c r="B87" s="5" t="s">
        <v>190</v>
      </c>
      <c r="C87">
        <v>13.47</v>
      </c>
      <c r="D87">
        <v>21.18</v>
      </c>
      <c r="E87">
        <v>75.900000000000006</v>
      </c>
      <c r="F87">
        <v>62.03</v>
      </c>
      <c r="G87">
        <v>56.73</v>
      </c>
      <c r="H87">
        <v>-93.69</v>
      </c>
      <c r="I87">
        <v>-137.69999999999999</v>
      </c>
      <c r="J87">
        <v>-318.27</v>
      </c>
      <c r="K87">
        <v>-270.24</v>
      </c>
      <c r="L87">
        <v>-194.87</v>
      </c>
      <c r="M87">
        <v>-20.36</v>
      </c>
      <c r="N87" t="s">
        <v>67</v>
      </c>
      <c r="O87" t="s">
        <v>67</v>
      </c>
    </row>
    <row r="88" spans="1:15" x14ac:dyDescent="0.25">
      <c r="A88" s="5" t="s">
        <v>191</v>
      </c>
      <c r="B88" s="5" t="s">
        <v>192</v>
      </c>
      <c r="C88">
        <v>51.67</v>
      </c>
      <c r="D88">
        <v>43.11</v>
      </c>
      <c r="E88">
        <v>42.8</v>
      </c>
      <c r="F88">
        <v>-12.62</v>
      </c>
      <c r="G88">
        <v>-52.22</v>
      </c>
      <c r="H88">
        <v>-193.7</v>
      </c>
      <c r="I88">
        <v>-211.98</v>
      </c>
      <c r="J88">
        <v>-203.18</v>
      </c>
      <c r="K88">
        <v>-149.69999999999999</v>
      </c>
      <c r="L88" t="s">
        <v>67</v>
      </c>
      <c r="M88" t="s">
        <v>67</v>
      </c>
      <c r="N88" t="s">
        <v>67</v>
      </c>
      <c r="O88" t="s">
        <v>67</v>
      </c>
    </row>
    <row r="89" spans="1:15" x14ac:dyDescent="0.25">
      <c r="A89" s="5" t="s">
        <v>193</v>
      </c>
      <c r="B89" s="5" t="s">
        <v>194</v>
      </c>
      <c r="C89">
        <v>-71.010000000000005</v>
      </c>
      <c r="D89">
        <v>-84.44</v>
      </c>
      <c r="E89">
        <v>-80.19</v>
      </c>
      <c r="F89">
        <v>-81.16</v>
      </c>
      <c r="G89" t="s">
        <v>67</v>
      </c>
      <c r="H89" t="s">
        <v>67</v>
      </c>
      <c r="I89" t="s">
        <v>67</v>
      </c>
      <c r="J89" t="s">
        <v>67</v>
      </c>
      <c r="K89" t="s">
        <v>67</v>
      </c>
      <c r="L89" t="s">
        <v>67</v>
      </c>
      <c r="M89" t="s">
        <v>67</v>
      </c>
      <c r="N89" t="s">
        <v>67</v>
      </c>
      <c r="O89" t="s">
        <v>67</v>
      </c>
    </row>
    <row r="90" spans="1:15" x14ac:dyDescent="0.25">
      <c r="A90" s="5" t="s">
        <v>195</v>
      </c>
      <c r="B90" s="5" t="s">
        <v>196</v>
      </c>
      <c r="C90">
        <v>0.92</v>
      </c>
      <c r="D90">
        <v>1</v>
      </c>
      <c r="E90">
        <v>1.36</v>
      </c>
      <c r="F90">
        <v>-3.32</v>
      </c>
      <c r="G90">
        <v>-1.04</v>
      </c>
      <c r="H90">
        <v>-0.17</v>
      </c>
      <c r="I90">
        <v>-0.21</v>
      </c>
      <c r="J90">
        <v>-0.14000000000000001</v>
      </c>
      <c r="K90" t="s">
        <v>67</v>
      </c>
      <c r="L90" t="s">
        <v>67</v>
      </c>
      <c r="M90" t="s">
        <v>67</v>
      </c>
      <c r="N90" t="s">
        <v>67</v>
      </c>
      <c r="O90" t="s">
        <v>67</v>
      </c>
    </row>
    <row r="91" spans="1:15" x14ac:dyDescent="0.25">
      <c r="A91" s="5" t="s">
        <v>197</v>
      </c>
      <c r="B91" s="5" t="s">
        <v>198</v>
      </c>
      <c r="C91">
        <v>1.73</v>
      </c>
      <c r="D91">
        <v>13.24</v>
      </c>
      <c r="E91">
        <v>9.3800000000000008</v>
      </c>
      <c r="F91">
        <v>40.229999999999997</v>
      </c>
      <c r="G91">
        <v>103.05</v>
      </c>
      <c r="H91">
        <v>-9.0299999999999994</v>
      </c>
      <c r="I91">
        <v>23.08</v>
      </c>
      <c r="J91">
        <v>-5950</v>
      </c>
      <c r="K91">
        <v>-101.74</v>
      </c>
      <c r="L91">
        <v>1177.78</v>
      </c>
      <c r="M91">
        <v>-90.72</v>
      </c>
      <c r="N91">
        <v>106.38</v>
      </c>
      <c r="O91" t="s">
        <v>67</v>
      </c>
    </row>
    <row r="92" spans="1:15" x14ac:dyDescent="0.25">
      <c r="A92" s="5" t="s">
        <v>199</v>
      </c>
      <c r="B92" s="5" t="s">
        <v>200</v>
      </c>
      <c r="C92">
        <v>8.1199999999999992</v>
      </c>
      <c r="D92">
        <v>20.95</v>
      </c>
      <c r="E92">
        <v>50.89</v>
      </c>
      <c r="F92">
        <v>44.75</v>
      </c>
      <c r="G92">
        <v>39.03</v>
      </c>
      <c r="H92">
        <v>-1978.65</v>
      </c>
      <c r="I92">
        <v>-2009.55</v>
      </c>
      <c r="J92">
        <v>-1624.65</v>
      </c>
      <c r="K92">
        <v>328.44</v>
      </c>
      <c r="L92">
        <v>397.81</v>
      </c>
      <c r="M92">
        <v>5.22</v>
      </c>
      <c r="N92" t="s">
        <v>67</v>
      </c>
      <c r="O92" t="s">
        <v>67</v>
      </c>
    </row>
    <row r="93" spans="1:15" x14ac:dyDescent="0.25">
      <c r="A93" s="5" t="s">
        <v>201</v>
      </c>
      <c r="B93" s="5" t="s">
        <v>202</v>
      </c>
      <c r="C93">
        <v>33.53</v>
      </c>
      <c r="D93">
        <v>31.37</v>
      </c>
      <c r="E93">
        <v>33.340000000000003</v>
      </c>
      <c r="F93">
        <v>-1158.53</v>
      </c>
      <c r="G93">
        <v>-1186.93</v>
      </c>
      <c r="H93">
        <v>-971.98</v>
      </c>
      <c r="I93">
        <v>-988.32</v>
      </c>
      <c r="J93">
        <v>-971.66</v>
      </c>
      <c r="K93">
        <v>218.34</v>
      </c>
      <c r="L93" t="s">
        <v>67</v>
      </c>
      <c r="M93" t="s">
        <v>67</v>
      </c>
      <c r="N93" t="s">
        <v>67</v>
      </c>
      <c r="O93" t="s">
        <v>67</v>
      </c>
    </row>
    <row r="94" spans="1:15" x14ac:dyDescent="0.25">
      <c r="A94" s="5" t="s">
        <v>203</v>
      </c>
      <c r="B94" s="5" t="s">
        <v>204</v>
      </c>
      <c r="C94">
        <v>-469.23</v>
      </c>
      <c r="D94">
        <v>-478.47</v>
      </c>
      <c r="E94">
        <v>-469.16</v>
      </c>
      <c r="F94">
        <v>-470.1</v>
      </c>
      <c r="G94" t="s">
        <v>67</v>
      </c>
      <c r="H94" t="s">
        <v>67</v>
      </c>
      <c r="I94" t="s">
        <v>67</v>
      </c>
      <c r="J94" t="s">
        <v>67</v>
      </c>
      <c r="K94" t="s">
        <v>67</v>
      </c>
      <c r="L94" t="s">
        <v>67</v>
      </c>
      <c r="M94" t="s">
        <v>67</v>
      </c>
      <c r="N94" t="s">
        <v>67</v>
      </c>
      <c r="O94" t="s">
        <v>67</v>
      </c>
    </row>
    <row r="95" spans="1:15" x14ac:dyDescent="0.25">
      <c r="A95" s="5" t="s">
        <v>205</v>
      </c>
      <c r="B95" s="5" t="s">
        <v>206</v>
      </c>
      <c r="C95">
        <v>13.82</v>
      </c>
      <c r="D95">
        <v>-29.67</v>
      </c>
      <c r="E95">
        <v>30.16</v>
      </c>
      <c r="F95">
        <v>-26.27</v>
      </c>
      <c r="G95">
        <v>76.55</v>
      </c>
      <c r="H95">
        <v>-13.16</v>
      </c>
      <c r="I95">
        <v>42.11</v>
      </c>
      <c r="J95">
        <v>-23.22</v>
      </c>
      <c r="K95">
        <v>86.28</v>
      </c>
      <c r="L95">
        <v>-25.73</v>
      </c>
      <c r="M95">
        <v>46.03</v>
      </c>
      <c r="N95">
        <v>-69.3</v>
      </c>
      <c r="O95" t="s">
        <v>67</v>
      </c>
    </row>
    <row r="96" spans="1:15" x14ac:dyDescent="0.25">
      <c r="A96" s="5" t="s">
        <v>207</v>
      </c>
      <c r="B96" s="5" t="s">
        <v>208</v>
      </c>
      <c r="C96">
        <v>4.7699999999999996</v>
      </c>
      <c r="D96">
        <v>-8.59</v>
      </c>
      <c r="E96">
        <v>26.81</v>
      </c>
      <c r="F96">
        <v>12.37</v>
      </c>
      <c r="G96">
        <v>35.17</v>
      </c>
      <c r="H96">
        <v>1.91</v>
      </c>
      <c r="I96">
        <v>35.06</v>
      </c>
      <c r="J96">
        <v>12.44</v>
      </c>
      <c r="K96">
        <v>35.53</v>
      </c>
      <c r="L96">
        <v>-16.329999999999998</v>
      </c>
      <c r="M96">
        <v>-7.76</v>
      </c>
      <c r="N96" t="s">
        <v>67</v>
      </c>
      <c r="O96" t="s">
        <v>67</v>
      </c>
    </row>
    <row r="97" spans="1:16" x14ac:dyDescent="0.25">
      <c r="A97" s="5" t="s">
        <v>209</v>
      </c>
      <c r="B97" s="5" t="s">
        <v>210</v>
      </c>
      <c r="C97">
        <v>12.92</v>
      </c>
      <c r="D97">
        <v>7.52</v>
      </c>
      <c r="E97">
        <v>21.88</v>
      </c>
      <c r="F97">
        <v>11.2</v>
      </c>
      <c r="G97">
        <v>33.71</v>
      </c>
      <c r="H97">
        <v>13.26</v>
      </c>
      <c r="I97">
        <v>25.09</v>
      </c>
      <c r="J97">
        <v>2.81</v>
      </c>
      <c r="K97">
        <v>7.46</v>
      </c>
      <c r="L97" t="s">
        <v>67</v>
      </c>
      <c r="M97" t="s">
        <v>67</v>
      </c>
      <c r="N97" t="s">
        <v>67</v>
      </c>
      <c r="O97" t="s">
        <v>67</v>
      </c>
    </row>
    <row r="98" spans="1:16" x14ac:dyDescent="0.25">
      <c r="A98" s="5" t="s">
        <v>211</v>
      </c>
      <c r="B98" s="5" t="s">
        <v>212</v>
      </c>
      <c r="C98">
        <v>13.09</v>
      </c>
      <c r="D98">
        <v>16.309999999999999</v>
      </c>
      <c r="E98">
        <v>12.35</v>
      </c>
      <c r="F98">
        <v>9.33</v>
      </c>
      <c r="G98" t="s">
        <v>67</v>
      </c>
      <c r="H98" t="s">
        <v>67</v>
      </c>
      <c r="I98" t="s">
        <v>67</v>
      </c>
      <c r="J98" t="s">
        <v>67</v>
      </c>
      <c r="K98" t="s">
        <v>67</v>
      </c>
      <c r="L98" t="s">
        <v>67</v>
      </c>
      <c r="M98" t="s">
        <v>67</v>
      </c>
      <c r="N98" t="s">
        <v>67</v>
      </c>
      <c r="O98" t="s">
        <v>67</v>
      </c>
    </row>
    <row r="99" spans="1:16" x14ac:dyDescent="0.25">
      <c r="A99" s="5" t="s">
        <v>213</v>
      </c>
      <c r="B99" s="5" t="s">
        <v>214</v>
      </c>
      <c r="C99">
        <v>-63.4</v>
      </c>
      <c r="D99">
        <v>-32.4</v>
      </c>
      <c r="E99">
        <v>-38</v>
      </c>
      <c r="F99">
        <v>27.7</v>
      </c>
      <c r="G99">
        <v>35.700000000000003</v>
      </c>
      <c r="H99">
        <v>24.4</v>
      </c>
      <c r="I99">
        <v>37.6</v>
      </c>
      <c r="J99">
        <v>32.4</v>
      </c>
      <c r="K99">
        <v>22.3</v>
      </c>
      <c r="L99">
        <v>34.4</v>
      </c>
      <c r="M99">
        <v>26.6</v>
      </c>
      <c r="N99">
        <v>28.1</v>
      </c>
      <c r="O99">
        <v>29.3</v>
      </c>
      <c r="P99">
        <v>29.3</v>
      </c>
    </row>
  </sheetData>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W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20" customWidth="1"/>
    <col min="13" max="13" width="19" customWidth="1"/>
    <col min="14" max="14" width="11" customWidth="1"/>
    <col min="15" max="15" width="20" customWidth="1"/>
    <col min="16" max="16" width="10" customWidth="1"/>
    <col min="17" max="17" width="20" customWidth="1"/>
    <col min="18" max="18" width="11" customWidth="1"/>
    <col min="19" max="19" width="21" customWidth="1"/>
    <col min="20" max="20" width="11" customWidth="1"/>
    <col min="21" max="21" width="21" customWidth="1"/>
    <col min="22" max="23" width="10" customWidth="1"/>
  </cols>
  <sheetData>
    <row r="1" spans="1:23" ht="18.75" customHeight="1" x14ac:dyDescent="0.3">
      <c r="A1" s="1" t="s">
        <v>2833</v>
      </c>
      <c r="B1" s="2" t="s">
        <v>2834</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2835</v>
      </c>
      <c r="C4" s="5" t="s">
        <v>9</v>
      </c>
      <c r="D4" s="5"/>
      <c r="E4" t="s">
        <v>2836</v>
      </c>
      <c r="G4" t="s">
        <v>2534</v>
      </c>
      <c r="H4" t="s">
        <v>220</v>
      </c>
      <c r="J4" t="s">
        <v>2837</v>
      </c>
      <c r="L4" t="s">
        <v>2838</v>
      </c>
    </row>
    <row r="5" spans="1:23" x14ac:dyDescent="0.25">
      <c r="A5" s="5" t="s">
        <v>15</v>
      </c>
      <c r="B5" t="s">
        <v>2839</v>
      </c>
      <c r="C5" s="5" t="s">
        <v>17</v>
      </c>
      <c r="D5" s="5"/>
      <c r="E5" t="s">
        <v>2840</v>
      </c>
      <c r="G5" t="s">
        <v>939</v>
      </c>
      <c r="H5" t="s">
        <v>12</v>
      </c>
      <c r="J5" t="s">
        <v>234</v>
      </c>
      <c r="L5" t="s">
        <v>2841</v>
      </c>
    </row>
    <row r="6" spans="1:23" x14ac:dyDescent="0.25">
      <c r="A6" s="5" t="s">
        <v>23</v>
      </c>
      <c r="B6" t="s">
        <v>2842</v>
      </c>
      <c r="C6" s="5" t="s">
        <v>25</v>
      </c>
      <c r="D6" s="5"/>
      <c r="E6" t="s">
        <v>2843</v>
      </c>
      <c r="G6" t="s">
        <v>453</v>
      </c>
      <c r="H6" t="s">
        <v>20</v>
      </c>
      <c r="J6" t="s">
        <v>225</v>
      </c>
      <c r="L6" t="s">
        <v>2844</v>
      </c>
    </row>
    <row r="7" spans="1:23" x14ac:dyDescent="0.25">
      <c r="A7" s="5" t="s">
        <v>29</v>
      </c>
      <c r="B7" t="s">
        <v>277</v>
      </c>
      <c r="C7" s="5" t="s">
        <v>31</v>
      </c>
      <c r="D7" s="5"/>
      <c r="E7" t="s">
        <v>2845</v>
      </c>
      <c r="G7" t="s">
        <v>664</v>
      </c>
      <c r="H7" t="s">
        <v>28</v>
      </c>
      <c r="J7" t="s">
        <v>21</v>
      </c>
      <c r="L7" t="s">
        <v>2846</v>
      </c>
    </row>
    <row r="8" spans="1:23" x14ac:dyDescent="0.25">
      <c r="A8" s="5" t="s">
        <v>35</v>
      </c>
      <c r="B8" t="s">
        <v>36</v>
      </c>
      <c r="C8" s="5" t="s">
        <v>37</v>
      </c>
      <c r="D8" s="5"/>
      <c r="E8" t="s">
        <v>2847</v>
      </c>
      <c r="G8" t="s">
        <v>33</v>
      </c>
      <c r="H8" t="s">
        <v>34</v>
      </c>
    </row>
    <row r="9" spans="1:23" x14ac:dyDescent="0.25">
      <c r="A9" s="5" t="s">
        <v>41</v>
      </c>
      <c r="B9" t="s">
        <v>42</v>
      </c>
      <c r="C9" s="5" t="s">
        <v>43</v>
      </c>
      <c r="D9" s="5"/>
      <c r="E9" t="s">
        <v>2848</v>
      </c>
      <c r="G9" t="s">
        <v>1533</v>
      </c>
      <c r="H9" t="s">
        <v>40</v>
      </c>
    </row>
    <row r="10" spans="1:23" x14ac:dyDescent="0.25">
      <c r="A10" s="5" t="s">
        <v>45</v>
      </c>
      <c r="B10" t="s">
        <v>1608</v>
      </c>
      <c r="C10" s="5" t="s">
        <v>47</v>
      </c>
      <c r="D10" s="5"/>
      <c r="E10" t="s">
        <v>2849</v>
      </c>
    </row>
    <row r="11" spans="1:23" x14ac:dyDescent="0.25">
      <c r="A11" s="5" t="s">
        <v>49</v>
      </c>
      <c r="B11" t="s">
        <v>1611</v>
      </c>
    </row>
    <row r="12" spans="1:23" x14ac:dyDescent="0.25">
      <c r="A12" s="5" t="s">
        <v>51</v>
      </c>
      <c r="B12" t="s">
        <v>52</v>
      </c>
    </row>
    <row r="13" spans="1:23" x14ac:dyDescent="0.25">
      <c r="A13" s="5" t="s">
        <v>53</v>
      </c>
      <c r="B13" t="s">
        <v>2850</v>
      </c>
    </row>
    <row r="14" spans="1:23" x14ac:dyDescent="0.25">
      <c r="A14" s="5" t="s">
        <v>55</v>
      </c>
      <c r="B14" t="s">
        <v>2851</v>
      </c>
    </row>
    <row r="15" spans="1:23" x14ac:dyDescent="0.25">
      <c r="A15" s="5" t="s">
        <v>57</v>
      </c>
      <c r="B15" t="s">
        <v>2852</v>
      </c>
    </row>
    <row r="16" spans="1:23" x14ac:dyDescent="0.25">
      <c r="A16" s="5" t="s">
        <v>59</v>
      </c>
      <c r="B16" t="s">
        <v>2853</v>
      </c>
    </row>
    <row r="17" spans="1:23" x14ac:dyDescent="0.25">
      <c r="A17" s="5" t="s">
        <v>61</v>
      </c>
      <c r="B17" t="s">
        <v>2854</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3285</v>
      </c>
      <c r="D20">
        <v>2459</v>
      </c>
      <c r="E20">
        <v>3127</v>
      </c>
      <c r="F20">
        <v>3395</v>
      </c>
      <c r="G20">
        <v>2416</v>
      </c>
      <c r="H20">
        <v>1740</v>
      </c>
      <c r="I20">
        <v>1429</v>
      </c>
      <c r="J20">
        <v>1075</v>
      </c>
      <c r="K20">
        <v>927</v>
      </c>
      <c r="L20">
        <v>1008</v>
      </c>
      <c r="M20">
        <v>1144</v>
      </c>
      <c r="N20">
        <v>1190</v>
      </c>
      <c r="O20">
        <v>806.8</v>
      </c>
      <c r="P20">
        <v>552.29999999999995</v>
      </c>
      <c r="Q20">
        <v>319.39999999999998</v>
      </c>
      <c r="R20">
        <v>218.8</v>
      </c>
      <c r="S20">
        <v>215.3</v>
      </c>
      <c r="T20">
        <v>445.3</v>
      </c>
      <c r="U20">
        <v>354.3</v>
      </c>
      <c r="V20">
        <v>270.2</v>
      </c>
      <c r="W20" t="s">
        <v>67</v>
      </c>
    </row>
    <row r="21" spans="1:23" x14ac:dyDescent="0.25">
      <c r="A21" s="5" t="s">
        <v>68</v>
      </c>
      <c r="B21" s="5" t="s">
        <v>69</v>
      </c>
      <c r="C21">
        <v>-19.600000000000001</v>
      </c>
      <c r="D21">
        <v>-54.2</v>
      </c>
      <c r="E21">
        <v>43.4</v>
      </c>
      <c r="F21">
        <v>168.6</v>
      </c>
      <c r="G21">
        <v>126.2</v>
      </c>
      <c r="H21">
        <v>78</v>
      </c>
      <c r="I21">
        <v>44.3</v>
      </c>
      <c r="J21">
        <v>-61.1</v>
      </c>
      <c r="K21">
        <v>-29.7</v>
      </c>
      <c r="L21">
        <v>40.1</v>
      </c>
      <c r="M21">
        <v>40</v>
      </c>
      <c r="N21">
        <v>63</v>
      </c>
      <c r="O21">
        <v>40.1</v>
      </c>
      <c r="P21">
        <v>16.600000000000001</v>
      </c>
      <c r="Q21">
        <v>-5.0999999999999996</v>
      </c>
      <c r="R21">
        <v>-28</v>
      </c>
      <c r="S21">
        <v>-170.9</v>
      </c>
      <c r="T21">
        <v>19</v>
      </c>
      <c r="U21">
        <v>15.1</v>
      </c>
      <c r="V21">
        <v>13.2</v>
      </c>
      <c r="W21" t="s">
        <v>67</v>
      </c>
    </row>
    <row r="22" spans="1:23" x14ac:dyDescent="0.25">
      <c r="A22" s="5" t="s">
        <v>70</v>
      </c>
      <c r="B22" s="5" t="s">
        <v>71</v>
      </c>
      <c r="C22">
        <v>-60.1</v>
      </c>
      <c r="D22">
        <v>-38.4</v>
      </c>
      <c r="E22">
        <v>-30.9</v>
      </c>
      <c r="F22">
        <v>-26.8</v>
      </c>
      <c r="G22">
        <v>-28.1</v>
      </c>
      <c r="H22">
        <v>-22.7</v>
      </c>
      <c r="I22">
        <v>-26.1</v>
      </c>
      <c r="J22">
        <v>-24</v>
      </c>
      <c r="K22">
        <v>-18.2</v>
      </c>
      <c r="L22">
        <v>-7.3</v>
      </c>
      <c r="M22">
        <v>-5.2</v>
      </c>
      <c r="N22">
        <v>1</v>
      </c>
      <c r="O22">
        <v>-1</v>
      </c>
      <c r="P22">
        <v>-3.9</v>
      </c>
      <c r="Q22">
        <v>-3</v>
      </c>
      <c r="R22">
        <v>-5</v>
      </c>
      <c r="S22">
        <v>-5.3</v>
      </c>
      <c r="T22">
        <v>0.2</v>
      </c>
      <c r="U22">
        <v>-1.9</v>
      </c>
      <c r="V22">
        <v>-2.9</v>
      </c>
      <c r="W22" t="s">
        <v>67</v>
      </c>
    </row>
    <row r="23" spans="1:23" x14ac:dyDescent="0.25">
      <c r="A23" s="5" t="s">
        <v>72</v>
      </c>
      <c r="B23" s="5" t="s">
        <v>73</v>
      </c>
      <c r="C23">
        <v>-79.7</v>
      </c>
      <c r="D23">
        <v>-92.6</v>
      </c>
      <c r="E23">
        <v>12.5</v>
      </c>
      <c r="F23">
        <v>141.80000000000001</v>
      </c>
      <c r="G23">
        <v>98.1</v>
      </c>
      <c r="H23">
        <v>55.3</v>
      </c>
      <c r="I23">
        <v>18.2</v>
      </c>
      <c r="J23">
        <v>-85.1</v>
      </c>
      <c r="K23">
        <v>-47.9</v>
      </c>
      <c r="L23">
        <v>32.799999999999997</v>
      </c>
      <c r="M23">
        <v>34.799999999999997</v>
      </c>
      <c r="N23">
        <v>64</v>
      </c>
      <c r="O23">
        <v>39.1</v>
      </c>
      <c r="P23">
        <v>12.7</v>
      </c>
      <c r="Q23">
        <v>-8.1</v>
      </c>
      <c r="R23">
        <v>-33</v>
      </c>
      <c r="S23">
        <v>-176.2</v>
      </c>
      <c r="T23">
        <v>19.2</v>
      </c>
      <c r="U23">
        <v>13.2</v>
      </c>
      <c r="V23">
        <v>10.3</v>
      </c>
      <c r="W23" t="s">
        <v>67</v>
      </c>
    </row>
    <row r="24" spans="1:23" x14ac:dyDescent="0.25">
      <c r="A24" s="5" t="s">
        <v>74</v>
      </c>
      <c r="B24" s="5" t="s">
        <v>75</v>
      </c>
      <c r="C24">
        <v>-7.1</v>
      </c>
      <c r="D24">
        <v>-8.6999999999999993</v>
      </c>
      <c r="E24">
        <v>12.2</v>
      </c>
      <c r="F24">
        <v>46.5</v>
      </c>
      <c r="G24">
        <v>45.8</v>
      </c>
      <c r="H24">
        <v>16.3</v>
      </c>
      <c r="I24">
        <v>7.9</v>
      </c>
      <c r="J24">
        <v>2.8</v>
      </c>
      <c r="K24">
        <v>1.5</v>
      </c>
      <c r="L24">
        <v>11.6</v>
      </c>
      <c r="M24">
        <v>10.6</v>
      </c>
      <c r="N24">
        <v>14.4</v>
      </c>
      <c r="O24">
        <v>-8.9</v>
      </c>
      <c r="P24">
        <v>0.1</v>
      </c>
      <c r="Q24" t="s">
        <v>67</v>
      </c>
      <c r="R24">
        <v>-0.3</v>
      </c>
      <c r="S24">
        <v>-22.2</v>
      </c>
      <c r="T24">
        <v>-0.9</v>
      </c>
      <c r="U24">
        <v>5.6</v>
      </c>
      <c r="V24">
        <v>3.9</v>
      </c>
      <c r="W24" t="s">
        <v>67</v>
      </c>
    </row>
    <row r="25" spans="1:23" x14ac:dyDescent="0.25">
      <c r="A25" s="5" t="s">
        <v>76</v>
      </c>
      <c r="B25" s="5" t="s">
        <v>77</v>
      </c>
      <c r="C25">
        <v>-72.599999999999994</v>
      </c>
      <c r="D25">
        <v>-83.9</v>
      </c>
      <c r="E25">
        <v>0.3</v>
      </c>
      <c r="F25">
        <v>95.4</v>
      </c>
      <c r="G25">
        <v>52.3</v>
      </c>
      <c r="H25">
        <v>39</v>
      </c>
      <c r="I25">
        <v>10.3</v>
      </c>
      <c r="J25">
        <v>-87.9</v>
      </c>
      <c r="K25">
        <v>-49.5</v>
      </c>
      <c r="L25">
        <v>21.2</v>
      </c>
      <c r="M25">
        <v>24.2</v>
      </c>
      <c r="N25">
        <v>49.5</v>
      </c>
      <c r="O25">
        <v>48</v>
      </c>
      <c r="P25">
        <v>12.6</v>
      </c>
      <c r="Q25">
        <v>-8.1999999999999993</v>
      </c>
      <c r="R25">
        <v>-33.5</v>
      </c>
      <c r="S25">
        <v>-154.1</v>
      </c>
      <c r="T25">
        <v>20.100000000000001</v>
      </c>
      <c r="U25">
        <v>7.5</v>
      </c>
      <c r="V25">
        <v>6.4</v>
      </c>
      <c r="W25" t="s">
        <v>67</v>
      </c>
    </row>
    <row r="26" spans="1:23" x14ac:dyDescent="0.25">
      <c r="A26" s="5" t="s">
        <v>78</v>
      </c>
      <c r="B26" s="5" t="s">
        <v>79</v>
      </c>
      <c r="C26" t="s">
        <v>67</v>
      </c>
      <c r="D26" t="s">
        <v>67</v>
      </c>
      <c r="E26" t="s">
        <v>67</v>
      </c>
      <c r="F26" t="s">
        <v>67</v>
      </c>
      <c r="G26" t="s">
        <v>67</v>
      </c>
      <c r="H26" t="s">
        <v>67</v>
      </c>
      <c r="I26">
        <v>-0.02</v>
      </c>
      <c r="J26">
        <v>0.5</v>
      </c>
      <c r="K26">
        <v>1</v>
      </c>
      <c r="L26">
        <v>-0.3</v>
      </c>
      <c r="M26">
        <v>0.2</v>
      </c>
      <c r="N26">
        <v>-1.9</v>
      </c>
      <c r="O26">
        <v>0.9</v>
      </c>
      <c r="P26" t="s">
        <v>67</v>
      </c>
      <c r="Q26" t="s">
        <v>67</v>
      </c>
      <c r="R26" t="s">
        <v>67</v>
      </c>
      <c r="S26" t="s">
        <v>67</v>
      </c>
      <c r="T26" t="s">
        <v>67</v>
      </c>
      <c r="U26" t="s">
        <v>67</v>
      </c>
      <c r="V26" t="s">
        <v>67</v>
      </c>
      <c r="W26" t="s">
        <v>67</v>
      </c>
    </row>
    <row r="27" spans="1:23" x14ac:dyDescent="0.25">
      <c r="A27" s="5" t="s">
        <v>80</v>
      </c>
      <c r="B27" s="5" t="s">
        <v>81</v>
      </c>
      <c r="C27">
        <v>-72.599999999999994</v>
      </c>
      <c r="D27">
        <v>-83.9</v>
      </c>
      <c r="E27">
        <v>0.3</v>
      </c>
      <c r="F27">
        <v>95.4</v>
      </c>
      <c r="G27">
        <v>52.3</v>
      </c>
      <c r="H27">
        <v>39</v>
      </c>
      <c r="I27">
        <v>10.199999999999999</v>
      </c>
      <c r="J27">
        <v>-93.9</v>
      </c>
      <c r="K27">
        <v>-48.5</v>
      </c>
      <c r="L27">
        <v>20.9</v>
      </c>
      <c r="M27">
        <v>24.3</v>
      </c>
      <c r="N27">
        <v>47.6</v>
      </c>
      <c r="O27">
        <v>48.9</v>
      </c>
      <c r="P27">
        <v>12.6</v>
      </c>
      <c r="Q27">
        <v>-8.1999999999999993</v>
      </c>
      <c r="R27">
        <v>-33.5</v>
      </c>
      <c r="S27">
        <v>-154.1</v>
      </c>
      <c r="T27">
        <v>20.100000000000001</v>
      </c>
      <c r="U27">
        <v>7.5</v>
      </c>
      <c r="V27">
        <v>6.4</v>
      </c>
      <c r="W27" t="s">
        <v>67</v>
      </c>
    </row>
    <row r="28" spans="1:23" x14ac:dyDescent="0.25">
      <c r="A28" s="5" t="s">
        <v>82</v>
      </c>
      <c r="B28" s="5" t="s">
        <v>83</v>
      </c>
      <c r="C28">
        <v>2514</v>
      </c>
      <c r="D28">
        <v>1781</v>
      </c>
      <c r="E28">
        <v>1543</v>
      </c>
      <c r="F28">
        <v>1719</v>
      </c>
      <c r="G28">
        <v>1139</v>
      </c>
      <c r="H28">
        <v>921.2</v>
      </c>
      <c r="I28">
        <v>899.5</v>
      </c>
      <c r="J28">
        <v>813.8</v>
      </c>
      <c r="K28">
        <v>760.2</v>
      </c>
      <c r="L28">
        <v>744</v>
      </c>
      <c r="M28">
        <v>651.4</v>
      </c>
      <c r="N28">
        <v>669.5</v>
      </c>
      <c r="O28">
        <v>579.20000000000005</v>
      </c>
      <c r="P28">
        <v>367.1</v>
      </c>
      <c r="Q28">
        <v>149.80000000000001</v>
      </c>
      <c r="R28">
        <v>151.1</v>
      </c>
      <c r="S28">
        <v>194.9</v>
      </c>
      <c r="T28">
        <v>299.60000000000002</v>
      </c>
      <c r="U28">
        <v>234.8</v>
      </c>
      <c r="V28">
        <v>129.80000000000001</v>
      </c>
      <c r="W28" t="s">
        <v>67</v>
      </c>
    </row>
    <row r="29" spans="1:23" x14ac:dyDescent="0.25">
      <c r="A29" s="5" t="s">
        <v>84</v>
      </c>
      <c r="B29" s="5" t="s">
        <v>85</v>
      </c>
      <c r="C29">
        <v>1253</v>
      </c>
      <c r="D29">
        <v>1104</v>
      </c>
      <c r="E29">
        <v>1164</v>
      </c>
      <c r="F29">
        <v>1161</v>
      </c>
      <c r="G29">
        <v>286</v>
      </c>
      <c r="H29">
        <v>273.89999999999998</v>
      </c>
      <c r="I29">
        <v>241</v>
      </c>
      <c r="J29">
        <v>209.7</v>
      </c>
      <c r="K29">
        <v>228.1</v>
      </c>
      <c r="L29">
        <v>210.1</v>
      </c>
      <c r="M29">
        <v>154.5</v>
      </c>
      <c r="N29">
        <v>129</v>
      </c>
      <c r="O29">
        <v>74.3</v>
      </c>
      <c r="P29">
        <v>58.6</v>
      </c>
      <c r="Q29">
        <v>55.6</v>
      </c>
      <c r="R29">
        <v>52.4</v>
      </c>
      <c r="S29">
        <v>57.1</v>
      </c>
      <c r="T29">
        <v>58.1</v>
      </c>
      <c r="U29">
        <v>48.5</v>
      </c>
      <c r="V29">
        <v>21.4</v>
      </c>
      <c r="W29" t="s">
        <v>67</v>
      </c>
    </row>
    <row r="30" spans="1:23" x14ac:dyDescent="0.25">
      <c r="A30" s="5" t="s">
        <v>86</v>
      </c>
      <c r="B30" s="5" t="s">
        <v>87</v>
      </c>
      <c r="C30">
        <v>4003</v>
      </c>
      <c r="D30">
        <v>3059</v>
      </c>
      <c r="E30">
        <v>2808</v>
      </c>
      <c r="F30">
        <v>2994</v>
      </c>
      <c r="G30">
        <v>1460</v>
      </c>
      <c r="H30">
        <v>1240</v>
      </c>
      <c r="I30">
        <v>1191</v>
      </c>
      <c r="J30">
        <v>1066</v>
      </c>
      <c r="K30">
        <v>1029</v>
      </c>
      <c r="L30">
        <v>987</v>
      </c>
      <c r="M30">
        <v>840.4</v>
      </c>
      <c r="N30">
        <v>854.3</v>
      </c>
      <c r="O30">
        <v>703.8</v>
      </c>
      <c r="P30">
        <v>457.4</v>
      </c>
      <c r="Q30">
        <v>231.4</v>
      </c>
      <c r="R30">
        <v>203.5</v>
      </c>
      <c r="S30">
        <v>252</v>
      </c>
      <c r="T30">
        <v>357.7</v>
      </c>
      <c r="U30">
        <v>292</v>
      </c>
      <c r="V30">
        <v>153.1</v>
      </c>
      <c r="W30" t="s">
        <v>67</v>
      </c>
    </row>
    <row r="31" spans="1:23" x14ac:dyDescent="0.25">
      <c r="A31" s="5" t="s">
        <v>88</v>
      </c>
      <c r="B31" s="5" t="s">
        <v>89</v>
      </c>
      <c r="C31">
        <v>2343</v>
      </c>
      <c r="D31">
        <v>1538</v>
      </c>
      <c r="E31">
        <v>1104</v>
      </c>
      <c r="F31">
        <v>1242</v>
      </c>
      <c r="G31">
        <v>877.6</v>
      </c>
      <c r="H31">
        <v>629.20000000000005</v>
      </c>
      <c r="I31">
        <v>585.20000000000005</v>
      </c>
      <c r="J31">
        <v>555.1</v>
      </c>
      <c r="K31">
        <v>593.4</v>
      </c>
      <c r="L31">
        <v>476.8</v>
      </c>
      <c r="M31">
        <v>387.2</v>
      </c>
      <c r="N31">
        <v>462.9</v>
      </c>
      <c r="O31">
        <v>401.9</v>
      </c>
      <c r="P31">
        <v>288.10000000000002</v>
      </c>
      <c r="Q31">
        <v>145.5</v>
      </c>
      <c r="R31" t="s">
        <v>67</v>
      </c>
      <c r="S31" t="s">
        <v>67</v>
      </c>
      <c r="T31">
        <v>154.80000000000001</v>
      </c>
      <c r="U31" t="s">
        <v>67</v>
      </c>
      <c r="V31" t="s">
        <v>67</v>
      </c>
      <c r="W31" t="s">
        <v>67</v>
      </c>
    </row>
    <row r="32" spans="1:23" x14ac:dyDescent="0.25">
      <c r="A32" s="5" t="s">
        <v>90</v>
      </c>
      <c r="B32" s="5" t="s">
        <v>91</v>
      </c>
      <c r="C32">
        <v>914.2</v>
      </c>
      <c r="D32">
        <v>744.2</v>
      </c>
      <c r="E32">
        <v>686</v>
      </c>
      <c r="F32">
        <v>677.4</v>
      </c>
      <c r="G32">
        <v>71.599999999999994</v>
      </c>
      <c r="H32">
        <v>183.8</v>
      </c>
      <c r="I32">
        <v>205.1</v>
      </c>
      <c r="J32">
        <v>215.2</v>
      </c>
      <c r="K32">
        <v>42.2</v>
      </c>
      <c r="L32">
        <v>126.8</v>
      </c>
      <c r="M32">
        <v>93.8</v>
      </c>
      <c r="N32">
        <v>33.9</v>
      </c>
      <c r="O32">
        <v>11.8</v>
      </c>
      <c r="P32">
        <v>9.6</v>
      </c>
      <c r="Q32">
        <v>15.5</v>
      </c>
      <c r="R32" t="s">
        <v>67</v>
      </c>
      <c r="S32" t="s">
        <v>67</v>
      </c>
      <c r="T32">
        <v>0.4</v>
      </c>
      <c r="U32" t="s">
        <v>67</v>
      </c>
      <c r="V32" t="s">
        <v>67</v>
      </c>
      <c r="W32" t="s">
        <v>67</v>
      </c>
    </row>
    <row r="33" spans="1:23" x14ac:dyDescent="0.25">
      <c r="A33" s="5" t="s">
        <v>92</v>
      </c>
      <c r="B33" s="5" t="s">
        <v>93</v>
      </c>
      <c r="C33">
        <v>3257</v>
      </c>
      <c r="D33">
        <v>2361</v>
      </c>
      <c r="E33">
        <v>1889</v>
      </c>
      <c r="F33">
        <v>2054</v>
      </c>
      <c r="G33">
        <v>1005</v>
      </c>
      <c r="H33">
        <v>843.9</v>
      </c>
      <c r="I33">
        <v>823.3</v>
      </c>
      <c r="J33">
        <v>786.8</v>
      </c>
      <c r="K33">
        <v>652.4</v>
      </c>
      <c r="L33">
        <v>616.20000000000005</v>
      </c>
      <c r="M33">
        <v>492.6</v>
      </c>
      <c r="N33">
        <v>529.9</v>
      </c>
      <c r="O33">
        <v>432</v>
      </c>
      <c r="P33">
        <v>309</v>
      </c>
      <c r="Q33">
        <v>167.9</v>
      </c>
      <c r="R33">
        <v>193.4</v>
      </c>
      <c r="S33">
        <v>207.1</v>
      </c>
      <c r="T33">
        <v>155.30000000000001</v>
      </c>
      <c r="U33">
        <v>104.8</v>
      </c>
      <c r="V33">
        <v>137.1</v>
      </c>
      <c r="W33" t="s">
        <v>67</v>
      </c>
    </row>
    <row r="34" spans="1:23" x14ac:dyDescent="0.25">
      <c r="A34" s="5" t="s">
        <v>78</v>
      </c>
      <c r="B34" s="5" t="s">
        <v>79</v>
      </c>
      <c r="C34" t="s">
        <v>67</v>
      </c>
      <c r="D34" t="s">
        <v>67</v>
      </c>
      <c r="E34" t="s">
        <v>67</v>
      </c>
      <c r="F34" t="s">
        <v>67</v>
      </c>
      <c r="G34" t="s">
        <v>67</v>
      </c>
      <c r="H34" t="s">
        <v>67</v>
      </c>
      <c r="I34" t="s">
        <v>67</v>
      </c>
      <c r="J34">
        <v>0.3</v>
      </c>
      <c r="K34">
        <v>2.2000000000000002</v>
      </c>
      <c r="L34">
        <v>2.8</v>
      </c>
      <c r="M34">
        <v>2.5</v>
      </c>
      <c r="N34">
        <v>3.3</v>
      </c>
      <c r="O34">
        <v>1.4</v>
      </c>
      <c r="P34">
        <v>2.2999999999999998</v>
      </c>
      <c r="Q34" t="s">
        <v>67</v>
      </c>
      <c r="R34" t="s">
        <v>67</v>
      </c>
      <c r="S34" t="s">
        <v>67</v>
      </c>
      <c r="T34" t="s">
        <v>67</v>
      </c>
      <c r="U34" t="s">
        <v>67</v>
      </c>
      <c r="V34" t="s">
        <v>67</v>
      </c>
      <c r="W34" t="s">
        <v>67</v>
      </c>
    </row>
    <row r="35" spans="1:23" x14ac:dyDescent="0.25">
      <c r="A35" s="5" t="s">
        <v>94</v>
      </c>
      <c r="B35" s="5" t="s">
        <v>95</v>
      </c>
      <c r="C35">
        <v>745.4</v>
      </c>
      <c r="D35">
        <v>697.3</v>
      </c>
      <c r="E35">
        <v>919</v>
      </c>
      <c r="F35">
        <v>940</v>
      </c>
      <c r="G35">
        <v>455.6</v>
      </c>
      <c r="H35">
        <v>396</v>
      </c>
      <c r="I35">
        <v>368.1</v>
      </c>
      <c r="J35">
        <v>278.89999999999998</v>
      </c>
      <c r="K35">
        <v>374.4</v>
      </c>
      <c r="L35">
        <v>368</v>
      </c>
      <c r="M35">
        <v>345.3</v>
      </c>
      <c r="N35">
        <v>321.10000000000002</v>
      </c>
      <c r="O35">
        <v>270.39999999999998</v>
      </c>
      <c r="P35">
        <v>146.19999999999999</v>
      </c>
      <c r="Q35">
        <v>63.5</v>
      </c>
      <c r="R35">
        <v>10.1</v>
      </c>
      <c r="S35">
        <v>44.9</v>
      </c>
      <c r="T35">
        <v>202.4</v>
      </c>
      <c r="U35">
        <v>187.2</v>
      </c>
      <c r="V35">
        <v>16</v>
      </c>
      <c r="W35" t="s">
        <v>67</v>
      </c>
    </row>
    <row r="36" spans="1:23" x14ac:dyDescent="0.25">
      <c r="A36" s="5" t="s">
        <v>96</v>
      </c>
      <c r="B36" s="5" t="s">
        <v>97</v>
      </c>
      <c r="C36">
        <v>4003</v>
      </c>
      <c r="D36">
        <v>3059</v>
      </c>
      <c r="E36">
        <v>2808</v>
      </c>
      <c r="F36">
        <v>2994</v>
      </c>
      <c r="G36">
        <v>1460</v>
      </c>
      <c r="H36">
        <v>1240</v>
      </c>
      <c r="I36">
        <v>1191</v>
      </c>
      <c r="J36">
        <v>1066</v>
      </c>
      <c r="K36">
        <v>1029</v>
      </c>
      <c r="L36">
        <v>987</v>
      </c>
      <c r="M36">
        <v>840.4</v>
      </c>
      <c r="N36">
        <v>854.3</v>
      </c>
      <c r="O36">
        <v>703.8</v>
      </c>
      <c r="P36">
        <v>457.4</v>
      </c>
      <c r="Q36">
        <v>231.4</v>
      </c>
      <c r="R36">
        <v>203.5</v>
      </c>
      <c r="S36">
        <v>252</v>
      </c>
      <c r="T36">
        <v>357.7</v>
      </c>
      <c r="U36">
        <v>292</v>
      </c>
      <c r="V36">
        <v>153.1</v>
      </c>
      <c r="W36" t="s">
        <v>67</v>
      </c>
    </row>
    <row r="37" spans="1:23" x14ac:dyDescent="0.25">
      <c r="A37" s="5" t="s">
        <v>98</v>
      </c>
      <c r="B37" s="5" t="s">
        <v>99</v>
      </c>
      <c r="C37">
        <v>106.68</v>
      </c>
      <c r="D37">
        <v>96.98</v>
      </c>
      <c r="E37">
        <v>96.98</v>
      </c>
      <c r="F37">
        <v>96.98</v>
      </c>
      <c r="G37">
        <v>80.88</v>
      </c>
      <c r="H37">
        <v>80.88</v>
      </c>
      <c r="I37">
        <v>80.88</v>
      </c>
      <c r="J37">
        <v>73.53</v>
      </c>
      <c r="K37">
        <v>73.53</v>
      </c>
      <c r="L37">
        <v>66.849999999999994</v>
      </c>
      <c r="M37">
        <v>66.849999999999994</v>
      </c>
      <c r="N37">
        <v>66.849999999999994</v>
      </c>
      <c r="O37">
        <v>66.849999999999994</v>
      </c>
      <c r="P37">
        <v>58.82</v>
      </c>
      <c r="Q37">
        <v>58.82</v>
      </c>
      <c r="R37">
        <v>52.05</v>
      </c>
      <c r="S37">
        <v>52.05</v>
      </c>
      <c r="T37">
        <v>52.05</v>
      </c>
      <c r="U37">
        <v>52.05</v>
      </c>
      <c r="V37">
        <v>52.05</v>
      </c>
      <c r="W37" t="s">
        <v>67</v>
      </c>
    </row>
    <row r="38" spans="1:23" x14ac:dyDescent="0.25">
      <c r="A38" s="5" t="s">
        <v>100</v>
      </c>
      <c r="B38" s="5" t="s">
        <v>101</v>
      </c>
      <c r="C38">
        <v>106.68</v>
      </c>
      <c r="D38">
        <v>96.98</v>
      </c>
      <c r="E38">
        <v>96.98</v>
      </c>
      <c r="F38">
        <v>96.98</v>
      </c>
      <c r="G38">
        <v>80.88</v>
      </c>
      <c r="H38">
        <v>80.88</v>
      </c>
      <c r="I38">
        <v>80.88</v>
      </c>
      <c r="J38">
        <v>73.53</v>
      </c>
      <c r="K38">
        <v>73.53</v>
      </c>
      <c r="L38">
        <v>66.849999999999994</v>
      </c>
      <c r="M38">
        <v>66.849999999999994</v>
      </c>
      <c r="N38">
        <v>66.849999999999994</v>
      </c>
      <c r="O38">
        <v>66.849999999999994</v>
      </c>
      <c r="P38">
        <v>58.82</v>
      </c>
      <c r="Q38">
        <v>58.82</v>
      </c>
      <c r="R38">
        <v>52.05</v>
      </c>
      <c r="S38">
        <v>52.05</v>
      </c>
      <c r="T38">
        <v>52.05</v>
      </c>
      <c r="U38">
        <v>52.05</v>
      </c>
      <c r="V38">
        <v>52.05</v>
      </c>
      <c r="W38" t="s">
        <v>67</v>
      </c>
    </row>
    <row r="39" spans="1:23" x14ac:dyDescent="0.25">
      <c r="A39" s="5" t="s">
        <v>102</v>
      </c>
      <c r="B39" s="5" t="s">
        <v>103</v>
      </c>
      <c r="C39">
        <v>-0.75</v>
      </c>
      <c r="D39">
        <v>-0.95</v>
      </c>
      <c r="E39">
        <v>0.13</v>
      </c>
      <c r="F39">
        <v>1.46</v>
      </c>
      <c r="G39">
        <v>1.21</v>
      </c>
      <c r="H39">
        <v>0.68</v>
      </c>
      <c r="I39">
        <v>0.23</v>
      </c>
      <c r="J39">
        <v>-1.1599999999999999</v>
      </c>
      <c r="K39">
        <v>-0.65</v>
      </c>
      <c r="L39">
        <v>0.49</v>
      </c>
      <c r="M39">
        <v>0.52</v>
      </c>
      <c r="N39">
        <v>0.96</v>
      </c>
      <c r="O39">
        <v>0.57999999999999996</v>
      </c>
      <c r="P39">
        <v>0.22</v>
      </c>
      <c r="Q39">
        <v>-0.14000000000000001</v>
      </c>
      <c r="R39">
        <v>-0.63</v>
      </c>
      <c r="S39">
        <v>-3.39</v>
      </c>
      <c r="T39">
        <v>0.37</v>
      </c>
      <c r="U39">
        <v>0.25</v>
      </c>
      <c r="V39">
        <v>0.2</v>
      </c>
      <c r="W39" t="s">
        <v>67</v>
      </c>
    </row>
    <row r="40" spans="1:23" x14ac:dyDescent="0.25">
      <c r="A40" s="5" t="s">
        <v>104</v>
      </c>
      <c r="B40" s="5" t="s">
        <v>105</v>
      </c>
      <c r="C40">
        <v>-0.73</v>
      </c>
      <c r="D40">
        <v>-0.86</v>
      </c>
      <c r="E40" t="s">
        <v>67</v>
      </c>
      <c r="F40">
        <v>1.03</v>
      </c>
      <c r="G40">
        <v>0.65</v>
      </c>
      <c r="H40">
        <v>0.54</v>
      </c>
      <c r="I40">
        <v>0.14000000000000001</v>
      </c>
      <c r="J40">
        <v>-1.28</v>
      </c>
      <c r="K40">
        <v>-0.67</v>
      </c>
      <c r="L40">
        <v>0.31</v>
      </c>
      <c r="M40">
        <v>0.36</v>
      </c>
      <c r="N40">
        <v>0.71</v>
      </c>
      <c r="O40">
        <v>0.74</v>
      </c>
      <c r="P40">
        <v>0.21</v>
      </c>
      <c r="Q40">
        <v>-0.14000000000000001</v>
      </c>
      <c r="R40">
        <v>-0.64</v>
      </c>
      <c r="S40">
        <v>-2.96</v>
      </c>
      <c r="T40">
        <v>0.28999999999999998</v>
      </c>
      <c r="U40">
        <v>0.14000000000000001</v>
      </c>
      <c r="V40">
        <v>0.12</v>
      </c>
      <c r="W40">
        <v>0.13</v>
      </c>
    </row>
    <row r="41" spans="1:23" x14ac:dyDescent="0.25">
      <c r="A41" s="5" t="s">
        <v>106</v>
      </c>
      <c r="B41" s="5" t="s">
        <v>107</v>
      </c>
      <c r="C41">
        <v>-0.73</v>
      </c>
      <c r="D41">
        <v>-0.86</v>
      </c>
      <c r="E41" t="s">
        <v>67</v>
      </c>
      <c r="F41">
        <v>1.03</v>
      </c>
      <c r="G41">
        <v>0.65</v>
      </c>
      <c r="H41">
        <v>0.54</v>
      </c>
      <c r="I41">
        <v>0.14000000000000001</v>
      </c>
      <c r="J41">
        <v>-1.28</v>
      </c>
      <c r="K41">
        <v>-0.67</v>
      </c>
      <c r="L41">
        <v>0.31</v>
      </c>
      <c r="M41">
        <v>0.36</v>
      </c>
      <c r="N41">
        <v>0.71</v>
      </c>
      <c r="O41">
        <v>0.74</v>
      </c>
      <c r="P41">
        <v>0.21</v>
      </c>
      <c r="Q41">
        <v>-0.14000000000000001</v>
      </c>
      <c r="R41">
        <v>-0.64</v>
      </c>
      <c r="S41">
        <v>-2.96</v>
      </c>
      <c r="T41">
        <v>0.28999999999999998</v>
      </c>
      <c r="U41">
        <v>0.14000000000000001</v>
      </c>
      <c r="V41">
        <v>0.12</v>
      </c>
      <c r="W41">
        <v>0.13</v>
      </c>
    </row>
    <row r="42" spans="1:23" x14ac:dyDescent="0.25">
      <c r="A42" s="5" t="s">
        <v>108</v>
      </c>
      <c r="B42" s="5" t="s">
        <v>109</v>
      </c>
      <c r="C42" t="s">
        <v>67</v>
      </c>
      <c r="D42" t="s">
        <v>67</v>
      </c>
      <c r="E42" t="s">
        <v>67</v>
      </c>
      <c r="F42" t="s">
        <v>67</v>
      </c>
      <c r="G42" t="s">
        <v>67</v>
      </c>
      <c r="H42" t="s">
        <v>67</v>
      </c>
      <c r="I42" t="s">
        <v>67</v>
      </c>
      <c r="J42" t="s">
        <v>67</v>
      </c>
      <c r="K42" t="s">
        <v>67</v>
      </c>
      <c r="L42" t="s">
        <v>67</v>
      </c>
      <c r="M42" t="s">
        <v>67</v>
      </c>
      <c r="N42" t="s">
        <v>67</v>
      </c>
      <c r="O42" t="s">
        <v>67</v>
      </c>
      <c r="P42" t="s">
        <v>67</v>
      </c>
      <c r="Q42" t="s">
        <v>67</v>
      </c>
      <c r="R42" t="s">
        <v>67</v>
      </c>
      <c r="S42" t="s">
        <v>67</v>
      </c>
      <c r="T42" t="s">
        <v>67</v>
      </c>
      <c r="U42" t="s">
        <v>67</v>
      </c>
      <c r="V42" t="s">
        <v>67</v>
      </c>
      <c r="W42" t="s">
        <v>67</v>
      </c>
    </row>
    <row r="43" spans="1:23" x14ac:dyDescent="0.25">
      <c r="A43" s="5" t="s">
        <v>110</v>
      </c>
      <c r="B43" s="5" t="s">
        <v>111</v>
      </c>
      <c r="C43" t="s">
        <v>67</v>
      </c>
      <c r="D43" t="s">
        <v>67</v>
      </c>
      <c r="E43" t="s">
        <v>67</v>
      </c>
      <c r="F43" t="s">
        <v>67</v>
      </c>
      <c r="G43" t="s">
        <v>67</v>
      </c>
      <c r="H43" t="s">
        <v>67</v>
      </c>
      <c r="I43" t="s">
        <v>67</v>
      </c>
      <c r="J43" t="s">
        <v>67</v>
      </c>
      <c r="K43" t="s">
        <v>67</v>
      </c>
      <c r="L43" t="s">
        <v>67</v>
      </c>
      <c r="M43" t="s">
        <v>67</v>
      </c>
      <c r="N43" t="s">
        <v>67</v>
      </c>
      <c r="O43" t="s">
        <v>67</v>
      </c>
      <c r="P43" t="s">
        <v>67</v>
      </c>
      <c r="Q43" t="s">
        <v>67</v>
      </c>
      <c r="R43" t="s">
        <v>67</v>
      </c>
      <c r="S43" t="s">
        <v>67</v>
      </c>
      <c r="T43" t="s">
        <v>67</v>
      </c>
      <c r="U43" t="s">
        <v>67</v>
      </c>
      <c r="V43" t="s">
        <v>67</v>
      </c>
      <c r="W43" t="s">
        <v>67</v>
      </c>
    </row>
    <row r="44" spans="1:23" x14ac:dyDescent="0.25">
      <c r="A44" s="5" t="s">
        <v>65</v>
      </c>
      <c r="B44" s="5" t="s">
        <v>66</v>
      </c>
      <c r="C44">
        <v>30.79</v>
      </c>
      <c r="D44">
        <v>25.36</v>
      </c>
      <c r="E44">
        <v>32.25</v>
      </c>
      <c r="F44">
        <v>35.01</v>
      </c>
      <c r="G44">
        <v>29.87</v>
      </c>
      <c r="H44">
        <v>21.51</v>
      </c>
      <c r="I44">
        <v>17.670000000000002</v>
      </c>
      <c r="J44">
        <v>14.62</v>
      </c>
      <c r="K44">
        <v>12.61</v>
      </c>
      <c r="L44">
        <v>15.08</v>
      </c>
      <c r="M44">
        <v>17.12</v>
      </c>
      <c r="N44">
        <v>17.8</v>
      </c>
      <c r="O44">
        <v>12.07</v>
      </c>
      <c r="P44">
        <v>9.39</v>
      </c>
      <c r="Q44">
        <v>5.43</v>
      </c>
      <c r="R44">
        <v>4.2</v>
      </c>
      <c r="S44">
        <v>4.1399999999999997</v>
      </c>
      <c r="T44">
        <v>8.56</v>
      </c>
      <c r="U44">
        <v>6.81</v>
      </c>
      <c r="V44">
        <v>5.19</v>
      </c>
      <c r="W44" t="s">
        <v>67</v>
      </c>
    </row>
    <row r="45" spans="1:23" x14ac:dyDescent="0.25">
      <c r="A45" s="5" t="s">
        <v>112</v>
      </c>
      <c r="B45" s="5" t="s">
        <v>113</v>
      </c>
      <c r="C45">
        <v>6.99</v>
      </c>
      <c r="D45">
        <v>7.19</v>
      </c>
      <c r="E45">
        <v>9.48</v>
      </c>
      <c r="F45">
        <v>9.69</v>
      </c>
      <c r="G45">
        <v>5.63</v>
      </c>
      <c r="H45">
        <v>4.9000000000000004</v>
      </c>
      <c r="I45">
        <v>4.55</v>
      </c>
      <c r="J45">
        <v>3.8</v>
      </c>
      <c r="K45">
        <v>5.12</v>
      </c>
      <c r="L45">
        <v>5.55</v>
      </c>
      <c r="M45">
        <v>5.2</v>
      </c>
      <c r="N45">
        <v>4.8499999999999996</v>
      </c>
      <c r="O45">
        <v>4.07</v>
      </c>
      <c r="P45">
        <v>2.52</v>
      </c>
      <c r="Q45">
        <v>1.08</v>
      </c>
      <c r="R45">
        <v>0.19</v>
      </c>
      <c r="S45">
        <v>0.86</v>
      </c>
      <c r="T45">
        <v>3.89</v>
      </c>
      <c r="U45">
        <v>3.6</v>
      </c>
      <c r="V45">
        <v>0.31</v>
      </c>
      <c r="W45" t="s">
        <v>67</v>
      </c>
    </row>
    <row r="46" spans="1:23" x14ac:dyDescent="0.25">
      <c r="A46" s="5" t="s">
        <v>114</v>
      </c>
      <c r="B46" s="5" t="s">
        <v>115</v>
      </c>
      <c r="C46">
        <v>0.36</v>
      </c>
      <c r="D46">
        <v>1.29</v>
      </c>
      <c r="E46">
        <v>0.94</v>
      </c>
      <c r="F46">
        <v>1.49</v>
      </c>
      <c r="G46">
        <v>2.08</v>
      </c>
      <c r="H46">
        <v>1.98</v>
      </c>
      <c r="I46">
        <v>1.21</v>
      </c>
      <c r="J46">
        <v>1.92</v>
      </c>
      <c r="K46">
        <v>-0.59</v>
      </c>
      <c r="L46">
        <v>0.3</v>
      </c>
      <c r="M46">
        <v>0.14000000000000001</v>
      </c>
      <c r="N46">
        <v>-0.89</v>
      </c>
      <c r="O46">
        <v>0.44</v>
      </c>
      <c r="P46">
        <v>1.1100000000000001</v>
      </c>
      <c r="Q46">
        <v>-0.35</v>
      </c>
      <c r="R46">
        <v>0.02</v>
      </c>
      <c r="S46">
        <v>-1.64</v>
      </c>
      <c r="T46">
        <v>0.13</v>
      </c>
      <c r="U46">
        <v>-0.14000000000000001</v>
      </c>
      <c r="V46">
        <v>-0.86</v>
      </c>
      <c r="W46" t="s">
        <v>67</v>
      </c>
    </row>
    <row r="47" spans="1:23" x14ac:dyDescent="0.25">
      <c r="A47" s="5" t="s">
        <v>116</v>
      </c>
      <c r="B47" s="5" t="s">
        <v>117</v>
      </c>
      <c r="C47">
        <v>37.520000000000003</v>
      </c>
      <c r="D47">
        <v>31.54</v>
      </c>
      <c r="E47">
        <v>28.95</v>
      </c>
      <c r="F47">
        <v>30.87</v>
      </c>
      <c r="G47">
        <v>18.05</v>
      </c>
      <c r="H47">
        <v>15.33</v>
      </c>
      <c r="I47">
        <v>14.73</v>
      </c>
      <c r="J47">
        <v>14.5</v>
      </c>
      <c r="K47">
        <v>13.99</v>
      </c>
      <c r="L47">
        <v>14.77</v>
      </c>
      <c r="M47">
        <v>12.57</v>
      </c>
      <c r="N47">
        <v>12.78</v>
      </c>
      <c r="O47">
        <v>10.53</v>
      </c>
      <c r="P47">
        <v>7.78</v>
      </c>
      <c r="Q47">
        <v>3.93</v>
      </c>
      <c r="R47">
        <v>3.91</v>
      </c>
      <c r="S47">
        <v>4.84</v>
      </c>
      <c r="T47">
        <v>6.87</v>
      </c>
      <c r="U47">
        <v>5.61</v>
      </c>
      <c r="V47">
        <v>2.94</v>
      </c>
      <c r="W47" t="s">
        <v>67</v>
      </c>
    </row>
    <row r="48" spans="1:23" x14ac:dyDescent="0.25">
      <c r="A48" s="5" t="s">
        <v>118</v>
      </c>
      <c r="B48" s="5" t="s">
        <v>119</v>
      </c>
      <c r="C48">
        <v>6880</v>
      </c>
      <c r="D48">
        <v>5676</v>
      </c>
      <c r="E48">
        <v>5260</v>
      </c>
      <c r="F48">
        <v>5129</v>
      </c>
      <c r="G48">
        <v>3336</v>
      </c>
      <c r="H48">
        <v>2919</v>
      </c>
      <c r="I48">
        <v>2543</v>
      </c>
      <c r="J48">
        <v>2536</v>
      </c>
      <c r="K48">
        <v>2643</v>
      </c>
      <c r="L48">
        <v>2379</v>
      </c>
      <c r="M48">
        <v>2207</v>
      </c>
      <c r="N48">
        <v>1885</v>
      </c>
      <c r="O48">
        <v>1304</v>
      </c>
      <c r="P48">
        <v>814</v>
      </c>
      <c r="Q48">
        <v>721</v>
      </c>
      <c r="R48">
        <v>726</v>
      </c>
      <c r="S48">
        <v>867</v>
      </c>
      <c r="T48">
        <v>791</v>
      </c>
      <c r="U48">
        <v>651</v>
      </c>
      <c r="V48">
        <v>523</v>
      </c>
      <c r="W48">
        <v>340</v>
      </c>
    </row>
    <row r="49" spans="1:23" x14ac:dyDescent="0.25">
      <c r="A49" s="5" t="s">
        <v>120</v>
      </c>
      <c r="B49" s="5" t="s">
        <v>121</v>
      </c>
      <c r="C49">
        <v>360.7</v>
      </c>
      <c r="D49">
        <v>325.89999999999998</v>
      </c>
      <c r="E49">
        <v>359.2</v>
      </c>
      <c r="F49">
        <v>289.89999999999998</v>
      </c>
      <c r="G49">
        <v>197.3</v>
      </c>
      <c r="H49">
        <v>167.7</v>
      </c>
      <c r="I49">
        <v>153.19999999999999</v>
      </c>
      <c r="J49">
        <v>140.19999999999999</v>
      </c>
      <c r="K49">
        <v>146.5</v>
      </c>
      <c r="L49">
        <v>119.4</v>
      </c>
      <c r="M49">
        <v>105.8</v>
      </c>
      <c r="N49">
        <v>81.7</v>
      </c>
      <c r="O49">
        <v>55</v>
      </c>
      <c r="P49">
        <v>41.8</v>
      </c>
      <c r="Q49">
        <v>34.1</v>
      </c>
      <c r="R49">
        <v>34.5</v>
      </c>
      <c r="S49">
        <v>41.6</v>
      </c>
      <c r="T49">
        <v>37.200000000000003</v>
      </c>
      <c r="U49">
        <v>29.3</v>
      </c>
      <c r="V49">
        <v>19.2</v>
      </c>
      <c r="W49" t="s">
        <v>67</v>
      </c>
    </row>
    <row r="50" spans="1:23" x14ac:dyDescent="0.25">
      <c r="A50" s="5" t="s">
        <v>122</v>
      </c>
      <c r="B50" s="5" t="s">
        <v>123</v>
      </c>
      <c r="C50">
        <v>52427</v>
      </c>
      <c r="D50">
        <v>57417</v>
      </c>
      <c r="E50">
        <v>68289</v>
      </c>
      <c r="F50">
        <v>56522</v>
      </c>
      <c r="G50">
        <v>59143</v>
      </c>
      <c r="H50">
        <v>57451</v>
      </c>
      <c r="I50">
        <v>60244</v>
      </c>
      <c r="J50">
        <v>55284</v>
      </c>
      <c r="K50">
        <v>55429</v>
      </c>
      <c r="L50">
        <v>50189</v>
      </c>
      <c r="M50">
        <v>47938</v>
      </c>
      <c r="N50">
        <v>43342</v>
      </c>
      <c r="O50">
        <v>42178</v>
      </c>
      <c r="P50">
        <v>51351</v>
      </c>
      <c r="Q50">
        <v>47295</v>
      </c>
      <c r="R50">
        <v>47521</v>
      </c>
      <c r="S50">
        <v>47982</v>
      </c>
      <c r="T50">
        <v>47029</v>
      </c>
      <c r="U50">
        <v>45008</v>
      </c>
      <c r="V50">
        <v>36711</v>
      </c>
      <c r="W50" t="s">
        <v>67</v>
      </c>
    </row>
    <row r="51" spans="1:23" x14ac:dyDescent="0.25">
      <c r="A51" s="5" t="s">
        <v>124</v>
      </c>
      <c r="B51" s="5" t="s">
        <v>125</v>
      </c>
      <c r="C51">
        <v>477409</v>
      </c>
      <c r="D51">
        <v>433249</v>
      </c>
      <c r="E51">
        <v>585131</v>
      </c>
      <c r="F51">
        <v>661929</v>
      </c>
      <c r="G51">
        <v>728449</v>
      </c>
      <c r="H51">
        <v>619475</v>
      </c>
      <c r="I51">
        <v>562043</v>
      </c>
      <c r="J51">
        <v>424003</v>
      </c>
      <c r="K51">
        <v>348387</v>
      </c>
      <c r="L51">
        <v>408594</v>
      </c>
      <c r="M51">
        <v>518421</v>
      </c>
      <c r="N51">
        <v>631246</v>
      </c>
      <c r="O51">
        <v>618711</v>
      </c>
      <c r="P51">
        <v>630958</v>
      </c>
      <c r="Q51">
        <v>442995</v>
      </c>
      <c r="R51">
        <v>301377</v>
      </c>
      <c r="S51">
        <v>248327</v>
      </c>
      <c r="T51">
        <v>554993</v>
      </c>
      <c r="U51">
        <v>533026</v>
      </c>
      <c r="V51">
        <v>521988</v>
      </c>
      <c r="W51">
        <v>802941</v>
      </c>
    </row>
    <row r="52" spans="1:23" x14ac:dyDescent="0.25">
      <c r="A52" s="5" t="s">
        <v>126</v>
      </c>
      <c r="B52" s="5" t="s">
        <v>127</v>
      </c>
      <c r="C52" t="s">
        <v>67</v>
      </c>
      <c r="D52" t="s">
        <v>67</v>
      </c>
      <c r="E52" t="s">
        <v>67</v>
      </c>
      <c r="F52" t="s">
        <v>67</v>
      </c>
      <c r="G52" t="s">
        <v>67</v>
      </c>
      <c r="H52" t="s">
        <v>67</v>
      </c>
      <c r="I52" t="s">
        <v>67</v>
      </c>
      <c r="J52" t="s">
        <v>67</v>
      </c>
      <c r="K52" t="s">
        <v>67</v>
      </c>
      <c r="L52" t="s">
        <v>67</v>
      </c>
      <c r="M52" t="s">
        <v>67</v>
      </c>
      <c r="N52" t="s">
        <v>67</v>
      </c>
      <c r="O52" t="s">
        <v>67</v>
      </c>
      <c r="P52" t="s">
        <v>67</v>
      </c>
      <c r="Q52" t="s">
        <v>67</v>
      </c>
      <c r="R52" t="s">
        <v>67</v>
      </c>
      <c r="S52" t="s">
        <v>67</v>
      </c>
      <c r="T52" t="s">
        <v>67</v>
      </c>
      <c r="U52" t="s">
        <v>67</v>
      </c>
      <c r="V52" t="s">
        <v>67</v>
      </c>
      <c r="W52" t="s">
        <v>67</v>
      </c>
    </row>
    <row r="53" spans="1:23" x14ac:dyDescent="0.25">
      <c r="A53" s="5" t="s">
        <v>128</v>
      </c>
      <c r="B53" s="5" t="s">
        <v>129</v>
      </c>
      <c r="C53">
        <v>-10552</v>
      </c>
      <c r="D53">
        <v>-14782</v>
      </c>
      <c r="E53">
        <v>57.03</v>
      </c>
      <c r="F53">
        <v>18600</v>
      </c>
      <c r="G53">
        <v>15677</v>
      </c>
      <c r="H53">
        <v>13361</v>
      </c>
      <c r="I53">
        <v>4011</v>
      </c>
      <c r="J53">
        <v>-37027</v>
      </c>
      <c r="K53">
        <v>-18350</v>
      </c>
      <c r="L53">
        <v>8785</v>
      </c>
      <c r="M53">
        <v>11010</v>
      </c>
      <c r="N53">
        <v>25252</v>
      </c>
      <c r="O53">
        <v>37500</v>
      </c>
      <c r="P53">
        <v>15479</v>
      </c>
      <c r="Q53">
        <v>-11373</v>
      </c>
      <c r="R53">
        <v>-46143</v>
      </c>
      <c r="S53">
        <v>-177739</v>
      </c>
      <c r="T53">
        <v>25411</v>
      </c>
      <c r="U53">
        <v>11521</v>
      </c>
      <c r="V53">
        <v>12237</v>
      </c>
      <c r="W53" t="s">
        <v>67</v>
      </c>
    </row>
    <row r="54" spans="1:23" x14ac:dyDescent="0.25">
      <c r="A54" s="5" t="s">
        <v>130</v>
      </c>
      <c r="B54" s="5" t="s">
        <v>131</v>
      </c>
      <c r="C54" t="s">
        <v>67</v>
      </c>
      <c r="D54" t="s">
        <v>67</v>
      </c>
      <c r="E54" t="s">
        <v>67</v>
      </c>
      <c r="F54">
        <v>19.8</v>
      </c>
      <c r="G54">
        <v>50.4</v>
      </c>
      <c r="H54">
        <v>27.8</v>
      </c>
      <c r="I54">
        <v>68.599999999999994</v>
      </c>
      <c r="J54" t="s">
        <v>67</v>
      </c>
      <c r="K54" t="s">
        <v>67</v>
      </c>
      <c r="L54">
        <v>17.8</v>
      </c>
      <c r="M54">
        <v>29.1</v>
      </c>
      <c r="N54">
        <v>14.1</v>
      </c>
      <c r="O54">
        <v>42.6</v>
      </c>
      <c r="P54">
        <v>65.5</v>
      </c>
      <c r="Q54" t="s">
        <v>67</v>
      </c>
      <c r="R54" t="s">
        <v>67</v>
      </c>
      <c r="S54" t="s">
        <v>67</v>
      </c>
      <c r="T54">
        <v>11.9</v>
      </c>
      <c r="U54">
        <v>60.3</v>
      </c>
      <c r="V54" t="s">
        <v>67</v>
      </c>
      <c r="W54" t="s">
        <v>67</v>
      </c>
    </row>
    <row r="55" spans="1:23" x14ac:dyDescent="0.25">
      <c r="A55" s="5" t="s">
        <v>132</v>
      </c>
      <c r="B55" s="5" t="s">
        <v>133</v>
      </c>
      <c r="C55">
        <v>0.39</v>
      </c>
      <c r="D55">
        <v>0.3</v>
      </c>
      <c r="E55">
        <v>0.28000000000000003</v>
      </c>
      <c r="F55">
        <v>0.57999999999999996</v>
      </c>
      <c r="G55">
        <v>1.1000000000000001</v>
      </c>
      <c r="H55">
        <v>0.7</v>
      </c>
      <c r="I55">
        <v>0.54</v>
      </c>
      <c r="J55">
        <v>0.2</v>
      </c>
      <c r="K55">
        <v>0.31</v>
      </c>
      <c r="L55">
        <v>0.37</v>
      </c>
      <c r="M55">
        <v>0.61</v>
      </c>
      <c r="N55">
        <v>0.56000000000000005</v>
      </c>
      <c r="O55">
        <v>2.61</v>
      </c>
      <c r="P55">
        <v>1.46</v>
      </c>
      <c r="Q55">
        <v>0.92</v>
      </c>
      <c r="R55">
        <v>0.15</v>
      </c>
      <c r="S55">
        <v>0.19</v>
      </c>
      <c r="T55">
        <v>0.4</v>
      </c>
      <c r="U55">
        <v>1.24</v>
      </c>
      <c r="V55" t="s">
        <v>67</v>
      </c>
      <c r="W55" t="s">
        <v>67</v>
      </c>
    </row>
    <row r="56" spans="1:23" x14ac:dyDescent="0.25">
      <c r="A56" s="5" t="s">
        <v>134</v>
      </c>
      <c r="B56" s="5" t="s">
        <v>135</v>
      </c>
      <c r="C56">
        <v>1.73</v>
      </c>
      <c r="D56">
        <v>1.06</v>
      </c>
      <c r="E56">
        <v>0.94</v>
      </c>
      <c r="F56">
        <v>2.1</v>
      </c>
      <c r="G56">
        <v>5.81</v>
      </c>
      <c r="H56">
        <v>3.07</v>
      </c>
      <c r="I56">
        <v>2.11</v>
      </c>
      <c r="J56">
        <v>0.79</v>
      </c>
      <c r="K56">
        <v>0.78</v>
      </c>
      <c r="L56">
        <v>1</v>
      </c>
      <c r="M56">
        <v>2.0299999999999998</v>
      </c>
      <c r="N56">
        <v>2.08</v>
      </c>
      <c r="O56">
        <v>7.8</v>
      </c>
      <c r="P56">
        <v>5.53</v>
      </c>
      <c r="Q56">
        <v>4.63</v>
      </c>
      <c r="R56">
        <v>3.25</v>
      </c>
      <c r="S56">
        <v>0.92</v>
      </c>
      <c r="T56">
        <v>0.88</v>
      </c>
      <c r="U56">
        <v>2.35</v>
      </c>
      <c r="V56" t="s">
        <v>67</v>
      </c>
      <c r="W56" t="s">
        <v>67</v>
      </c>
    </row>
    <row r="57" spans="1:23" x14ac:dyDescent="0.25">
      <c r="A57" s="5" t="s">
        <v>136</v>
      </c>
      <c r="B57" s="5" t="s">
        <v>137</v>
      </c>
      <c r="C57">
        <v>33.909999999999997</v>
      </c>
      <c r="D57">
        <v>5.89</v>
      </c>
      <c r="E57">
        <v>9.42</v>
      </c>
      <c r="F57">
        <v>13.69</v>
      </c>
      <c r="G57">
        <v>15.77</v>
      </c>
      <c r="H57">
        <v>7.57</v>
      </c>
      <c r="I57">
        <v>7.92</v>
      </c>
      <c r="J57">
        <v>1.56</v>
      </c>
      <c r="K57">
        <v>-6.71</v>
      </c>
      <c r="L57">
        <v>18.14</v>
      </c>
      <c r="M57">
        <v>72.97</v>
      </c>
      <c r="N57">
        <v>-11.23</v>
      </c>
      <c r="O57">
        <v>72.47</v>
      </c>
      <c r="P57">
        <v>12.39</v>
      </c>
      <c r="Q57">
        <v>-14.28</v>
      </c>
      <c r="R57">
        <v>40.99</v>
      </c>
      <c r="S57">
        <v>-0.48</v>
      </c>
      <c r="T57">
        <v>25.95</v>
      </c>
      <c r="U57">
        <v>-61.87</v>
      </c>
      <c r="V57" t="s">
        <v>67</v>
      </c>
      <c r="W57" t="s">
        <v>67</v>
      </c>
    </row>
    <row r="58" spans="1:23" x14ac:dyDescent="0.25">
      <c r="A58" s="5" t="s">
        <v>138</v>
      </c>
      <c r="B58" s="5" t="s">
        <v>139</v>
      </c>
      <c r="C58" t="s">
        <v>67</v>
      </c>
      <c r="D58" t="s">
        <v>67</v>
      </c>
      <c r="E58" t="s">
        <v>67</v>
      </c>
      <c r="F58" t="s">
        <v>67</v>
      </c>
      <c r="G58" t="s">
        <v>67</v>
      </c>
      <c r="H58" t="s">
        <v>67</v>
      </c>
      <c r="I58" t="s">
        <v>67</v>
      </c>
      <c r="J58" t="s">
        <v>67</v>
      </c>
      <c r="K58" t="s">
        <v>67</v>
      </c>
      <c r="L58" t="s">
        <v>67</v>
      </c>
      <c r="M58" t="s">
        <v>67</v>
      </c>
      <c r="N58" t="s">
        <v>67</v>
      </c>
      <c r="O58" t="s">
        <v>67</v>
      </c>
      <c r="P58" t="s">
        <v>67</v>
      </c>
      <c r="Q58" t="s">
        <v>67</v>
      </c>
      <c r="R58" t="s">
        <v>67</v>
      </c>
      <c r="S58" t="s">
        <v>67</v>
      </c>
      <c r="T58" t="s">
        <v>67</v>
      </c>
      <c r="U58" t="s">
        <v>67</v>
      </c>
      <c r="V58" t="s">
        <v>67</v>
      </c>
      <c r="W58" t="s">
        <v>67</v>
      </c>
    </row>
    <row r="59" spans="1:23" x14ac:dyDescent="0.25">
      <c r="A59" s="5" t="s">
        <v>140</v>
      </c>
      <c r="B59" s="5" t="s">
        <v>141</v>
      </c>
      <c r="C59">
        <v>-6</v>
      </c>
      <c r="D59">
        <v>-11.3</v>
      </c>
      <c r="E59" t="s">
        <v>67</v>
      </c>
      <c r="F59">
        <v>5.0999999999999996</v>
      </c>
      <c r="G59">
        <v>2</v>
      </c>
      <c r="H59">
        <v>3.6</v>
      </c>
      <c r="I59">
        <v>1.5</v>
      </c>
      <c r="J59">
        <v>-42.8</v>
      </c>
      <c r="K59">
        <v>-17</v>
      </c>
      <c r="L59">
        <v>5.6</v>
      </c>
      <c r="M59">
        <v>3.4</v>
      </c>
      <c r="N59">
        <v>7.1</v>
      </c>
      <c r="O59">
        <v>2.2999999999999998</v>
      </c>
      <c r="P59">
        <v>1.5</v>
      </c>
      <c r="Q59">
        <v>-2.8</v>
      </c>
      <c r="R59">
        <v>-101.6</v>
      </c>
      <c r="S59">
        <v>-374.7</v>
      </c>
      <c r="T59">
        <v>8.4</v>
      </c>
      <c r="U59">
        <v>1.7</v>
      </c>
      <c r="V59" t="s">
        <v>67</v>
      </c>
      <c r="W59" t="s">
        <v>67</v>
      </c>
    </row>
    <row r="60" spans="1:23" x14ac:dyDescent="0.25">
      <c r="A60" s="5" t="s">
        <v>142</v>
      </c>
      <c r="B60" s="5" t="s">
        <v>143</v>
      </c>
      <c r="C60">
        <v>-9.74</v>
      </c>
      <c r="D60">
        <v>-12.03</v>
      </c>
      <c r="E60">
        <v>0.03</v>
      </c>
      <c r="F60">
        <v>10.15</v>
      </c>
      <c r="G60">
        <v>11.48</v>
      </c>
      <c r="H60">
        <v>9.85</v>
      </c>
      <c r="I60">
        <v>2.77</v>
      </c>
      <c r="J60">
        <v>-33.630000000000003</v>
      </c>
      <c r="K60">
        <v>-12.88</v>
      </c>
      <c r="L60">
        <v>5.64</v>
      </c>
      <c r="M60">
        <v>6.99</v>
      </c>
      <c r="N60">
        <v>14.67</v>
      </c>
      <c r="O60">
        <v>17.989999999999998</v>
      </c>
      <c r="P60">
        <v>8.48</v>
      </c>
      <c r="Q60">
        <v>-12.91</v>
      </c>
      <c r="R60">
        <v>-331.68</v>
      </c>
      <c r="S60">
        <v>-343.21</v>
      </c>
      <c r="T60">
        <v>9.93</v>
      </c>
      <c r="U60">
        <v>4.01</v>
      </c>
      <c r="V60">
        <v>40</v>
      </c>
      <c r="W60" t="s">
        <v>67</v>
      </c>
    </row>
    <row r="61" spans="1:23" x14ac:dyDescent="0.25">
      <c r="A61" s="5" t="s">
        <v>144</v>
      </c>
      <c r="B61" s="5" t="s">
        <v>145</v>
      </c>
      <c r="C61">
        <v>-2.21</v>
      </c>
      <c r="D61">
        <v>-3.41</v>
      </c>
      <c r="E61">
        <v>0.01</v>
      </c>
      <c r="F61">
        <v>2.81</v>
      </c>
      <c r="G61">
        <v>2.16</v>
      </c>
      <c r="H61">
        <v>2.2400000000000002</v>
      </c>
      <c r="I61">
        <v>0.71</v>
      </c>
      <c r="J61">
        <v>-8.73</v>
      </c>
      <c r="K61">
        <v>-5.23</v>
      </c>
      <c r="L61">
        <v>2.0699999999999998</v>
      </c>
      <c r="M61">
        <v>2.12</v>
      </c>
      <c r="N61">
        <v>4</v>
      </c>
      <c r="O61">
        <v>6.06</v>
      </c>
      <c r="P61">
        <v>2.2799999999999998</v>
      </c>
      <c r="Q61">
        <v>-2.57</v>
      </c>
      <c r="R61">
        <v>-15.31</v>
      </c>
      <c r="S61">
        <v>-71.569999999999993</v>
      </c>
      <c r="T61">
        <v>4.51</v>
      </c>
      <c r="U61">
        <v>2.12</v>
      </c>
      <c r="V61">
        <v>2.37</v>
      </c>
      <c r="W61" t="s">
        <v>67</v>
      </c>
    </row>
    <row r="62" spans="1:23" x14ac:dyDescent="0.25">
      <c r="A62" s="5" t="s">
        <v>146</v>
      </c>
      <c r="B62" s="5" t="s">
        <v>147</v>
      </c>
      <c r="C62">
        <v>-0.11</v>
      </c>
      <c r="D62">
        <v>-1.33</v>
      </c>
      <c r="E62">
        <v>1.21</v>
      </c>
      <c r="F62">
        <v>4.3499999999999996</v>
      </c>
      <c r="G62">
        <v>5.18</v>
      </c>
      <c r="H62">
        <v>4.8</v>
      </c>
      <c r="I62">
        <v>3.19</v>
      </c>
      <c r="J62">
        <v>-6.45</v>
      </c>
      <c r="K62">
        <v>-2.92</v>
      </c>
      <c r="L62">
        <v>3.13</v>
      </c>
      <c r="M62">
        <v>3.83</v>
      </c>
      <c r="N62">
        <v>6.19</v>
      </c>
      <c r="O62">
        <v>7.7</v>
      </c>
      <c r="P62">
        <v>3.59</v>
      </c>
      <c r="Q62">
        <v>-1.69</v>
      </c>
      <c r="R62">
        <v>-16.46</v>
      </c>
      <c r="S62">
        <v>-61.15</v>
      </c>
      <c r="T62">
        <v>5.62</v>
      </c>
      <c r="U62">
        <v>2.57</v>
      </c>
      <c r="V62">
        <v>4.18</v>
      </c>
      <c r="W62" t="s">
        <v>67</v>
      </c>
    </row>
    <row r="63" spans="1:23" x14ac:dyDescent="0.25">
      <c r="A63" s="5" t="s">
        <v>148</v>
      </c>
      <c r="B63" s="5" t="s">
        <v>148</v>
      </c>
      <c r="C63">
        <v>-1.81</v>
      </c>
      <c r="D63">
        <v>-2.74</v>
      </c>
      <c r="E63">
        <v>0.01</v>
      </c>
      <c r="F63">
        <v>3.19</v>
      </c>
      <c r="G63">
        <v>3.58</v>
      </c>
      <c r="H63">
        <v>3.15</v>
      </c>
      <c r="I63">
        <v>0.86</v>
      </c>
      <c r="J63">
        <v>-8.81</v>
      </c>
      <c r="K63">
        <v>-4.71</v>
      </c>
      <c r="L63">
        <v>2.12</v>
      </c>
      <c r="M63">
        <v>2.89</v>
      </c>
      <c r="N63">
        <v>5.57</v>
      </c>
      <c r="O63">
        <v>6.95</v>
      </c>
      <c r="P63">
        <v>2.75</v>
      </c>
      <c r="Q63">
        <v>-3.54</v>
      </c>
      <c r="R63">
        <v>-16.46</v>
      </c>
      <c r="S63">
        <v>-61.15</v>
      </c>
      <c r="T63">
        <v>5.62</v>
      </c>
      <c r="U63">
        <v>2.57</v>
      </c>
      <c r="V63">
        <v>4.18</v>
      </c>
      <c r="W63" t="s">
        <v>67</v>
      </c>
    </row>
    <row r="64" spans="1:23" x14ac:dyDescent="0.25">
      <c r="A64" s="5" t="s">
        <v>149</v>
      </c>
      <c r="B64" s="5" t="s">
        <v>150</v>
      </c>
      <c r="C64">
        <v>62.8</v>
      </c>
      <c r="D64">
        <v>58.23</v>
      </c>
      <c r="E64">
        <v>54.96</v>
      </c>
      <c r="F64">
        <v>57.41</v>
      </c>
      <c r="G64">
        <v>78.010000000000005</v>
      </c>
      <c r="H64">
        <v>74.3</v>
      </c>
      <c r="I64">
        <v>75.5</v>
      </c>
      <c r="J64">
        <v>76.34</v>
      </c>
      <c r="K64">
        <v>73.88</v>
      </c>
      <c r="L64">
        <v>75.38</v>
      </c>
      <c r="M64">
        <v>77.510000000000005</v>
      </c>
      <c r="N64">
        <v>78.37</v>
      </c>
      <c r="O64">
        <v>82.3</v>
      </c>
      <c r="P64">
        <v>80.260000000000005</v>
      </c>
      <c r="Q64">
        <v>64.739999999999995</v>
      </c>
      <c r="R64">
        <v>74.25</v>
      </c>
      <c r="S64">
        <v>77.34</v>
      </c>
      <c r="T64">
        <v>83.76</v>
      </c>
      <c r="U64">
        <v>80.41</v>
      </c>
      <c r="V64">
        <v>84.78</v>
      </c>
      <c r="W64" t="s">
        <v>67</v>
      </c>
    </row>
    <row r="65" spans="1:23" x14ac:dyDescent="0.25">
      <c r="A65" s="5" t="s">
        <v>151</v>
      </c>
      <c r="B65" s="5" t="s">
        <v>152</v>
      </c>
      <c r="C65">
        <v>18.62</v>
      </c>
      <c r="D65">
        <v>22.8</v>
      </c>
      <c r="E65">
        <v>32.729999999999997</v>
      </c>
      <c r="F65">
        <v>31.39</v>
      </c>
      <c r="G65">
        <v>31.2</v>
      </c>
      <c r="H65">
        <v>31.94</v>
      </c>
      <c r="I65">
        <v>30.9</v>
      </c>
      <c r="J65">
        <v>26.19</v>
      </c>
      <c r="K65">
        <v>36.6</v>
      </c>
      <c r="L65">
        <v>37.57</v>
      </c>
      <c r="M65">
        <v>41.39</v>
      </c>
      <c r="N65">
        <v>37.97</v>
      </c>
      <c r="O65">
        <v>38.619999999999997</v>
      </c>
      <c r="P65">
        <v>32.47</v>
      </c>
      <c r="Q65">
        <v>27.44</v>
      </c>
      <c r="R65">
        <v>4.96</v>
      </c>
      <c r="S65">
        <v>17.82</v>
      </c>
      <c r="T65">
        <v>56.58</v>
      </c>
      <c r="U65">
        <v>64.11</v>
      </c>
      <c r="V65">
        <v>10.45</v>
      </c>
      <c r="W65" t="s">
        <v>67</v>
      </c>
    </row>
    <row r="66" spans="1:23" x14ac:dyDescent="0.25">
      <c r="A66" s="5" t="s">
        <v>153</v>
      </c>
      <c r="B66" s="5" t="s">
        <v>154</v>
      </c>
      <c r="C66">
        <v>81.38</v>
      </c>
      <c r="D66">
        <v>77.2</v>
      </c>
      <c r="E66">
        <v>67.27</v>
      </c>
      <c r="F66">
        <v>68.61</v>
      </c>
      <c r="G66">
        <v>68.8</v>
      </c>
      <c r="H66">
        <v>68.06</v>
      </c>
      <c r="I66">
        <v>69.099999999999994</v>
      </c>
      <c r="J66">
        <v>73.81</v>
      </c>
      <c r="K66">
        <v>63.4</v>
      </c>
      <c r="L66">
        <v>62.43</v>
      </c>
      <c r="M66">
        <v>58.61</v>
      </c>
      <c r="N66">
        <v>62.03</v>
      </c>
      <c r="O66">
        <v>61.38</v>
      </c>
      <c r="P66">
        <v>67.53</v>
      </c>
      <c r="Q66">
        <v>72.56</v>
      </c>
      <c r="R66">
        <v>95.04</v>
      </c>
      <c r="S66">
        <v>82.18</v>
      </c>
      <c r="T66">
        <v>43.42</v>
      </c>
      <c r="U66">
        <v>35.89</v>
      </c>
      <c r="V66">
        <v>89.55</v>
      </c>
      <c r="W66" t="s">
        <v>67</v>
      </c>
    </row>
    <row r="67" spans="1:23" x14ac:dyDescent="0.25">
      <c r="A67" s="5" t="s">
        <v>155</v>
      </c>
      <c r="B67" s="5" t="s">
        <v>156</v>
      </c>
      <c r="C67">
        <v>436.99</v>
      </c>
      <c r="D67">
        <v>338.62</v>
      </c>
      <c r="E67">
        <v>205.51</v>
      </c>
      <c r="F67">
        <v>218.53</v>
      </c>
      <c r="G67">
        <v>220.48</v>
      </c>
      <c r="H67">
        <v>213.11</v>
      </c>
      <c r="I67">
        <v>223.66</v>
      </c>
      <c r="J67">
        <v>281.81</v>
      </c>
      <c r="K67">
        <v>173.23</v>
      </c>
      <c r="L67">
        <v>166.18</v>
      </c>
      <c r="M67">
        <v>141.63</v>
      </c>
      <c r="N67">
        <v>163.35</v>
      </c>
      <c r="O67">
        <v>158.94</v>
      </c>
      <c r="P67">
        <v>208.01</v>
      </c>
      <c r="Q67">
        <v>264.41000000000003</v>
      </c>
      <c r="R67">
        <v>1915</v>
      </c>
      <c r="S67">
        <v>461.25</v>
      </c>
      <c r="T67">
        <v>76.73</v>
      </c>
      <c r="U67">
        <v>55.98</v>
      </c>
      <c r="V67">
        <v>856.88</v>
      </c>
      <c r="W67" t="s">
        <v>67</v>
      </c>
    </row>
    <row r="68" spans="1:23" x14ac:dyDescent="0.25">
      <c r="A68" s="5"/>
      <c r="B68" s="5"/>
    </row>
    <row r="69" spans="1:23" x14ac:dyDescent="0.25">
      <c r="A69" s="5" t="s">
        <v>157</v>
      </c>
      <c r="B69" s="5" t="s">
        <v>158</v>
      </c>
      <c r="C69">
        <v>62.8</v>
      </c>
      <c r="D69">
        <v>58.22</v>
      </c>
      <c r="E69">
        <v>54.95</v>
      </c>
      <c r="F69">
        <v>57.41</v>
      </c>
      <c r="G69">
        <v>78.010000000000005</v>
      </c>
      <c r="H69">
        <v>74.290000000000006</v>
      </c>
      <c r="I69">
        <v>75.52</v>
      </c>
      <c r="J69">
        <v>76.34</v>
      </c>
      <c r="K69">
        <v>73.88</v>
      </c>
      <c r="L69">
        <v>75.38</v>
      </c>
      <c r="M69">
        <v>77.510000000000005</v>
      </c>
      <c r="N69">
        <v>78.37</v>
      </c>
      <c r="O69">
        <v>82.3</v>
      </c>
      <c r="P69">
        <v>80.260000000000005</v>
      </c>
      <c r="Q69">
        <v>64.739999999999995</v>
      </c>
      <c r="R69">
        <v>74.25</v>
      </c>
      <c r="S69">
        <v>77.34</v>
      </c>
      <c r="T69">
        <v>83.76</v>
      </c>
      <c r="U69">
        <v>80.41</v>
      </c>
      <c r="V69">
        <v>84.78</v>
      </c>
    </row>
    <row r="70" spans="1:23" x14ac:dyDescent="0.25">
      <c r="A70" s="5" t="s">
        <v>159</v>
      </c>
      <c r="B70" s="5" t="s">
        <v>160</v>
      </c>
      <c r="C70">
        <v>-235.79</v>
      </c>
      <c r="D70">
        <v>-330.84</v>
      </c>
      <c r="E70">
        <v>0.93</v>
      </c>
      <c r="F70">
        <v>272.49</v>
      </c>
      <c r="G70">
        <v>175.09</v>
      </c>
      <c r="H70">
        <v>181.31</v>
      </c>
      <c r="I70">
        <v>57.72</v>
      </c>
      <c r="J70">
        <v>-642.27</v>
      </c>
      <c r="K70">
        <v>-384.62</v>
      </c>
      <c r="L70">
        <v>138.59</v>
      </c>
      <c r="M70">
        <v>141.94</v>
      </c>
      <c r="N70">
        <v>267.42</v>
      </c>
      <c r="O70">
        <v>405.14</v>
      </c>
      <c r="P70">
        <v>134.19</v>
      </c>
      <c r="Q70">
        <v>-151.01</v>
      </c>
      <c r="R70">
        <v>-797.62</v>
      </c>
      <c r="S70">
        <v>-3722.22</v>
      </c>
      <c r="T70">
        <v>234.81</v>
      </c>
      <c r="U70">
        <v>110.13</v>
      </c>
      <c r="V70">
        <v>123.31</v>
      </c>
    </row>
    <row r="71" spans="1:23" x14ac:dyDescent="0.25">
      <c r="A71" s="5" t="s">
        <v>161</v>
      </c>
      <c r="B71" s="5" t="s">
        <v>162</v>
      </c>
      <c r="C71">
        <v>-63.66</v>
      </c>
      <c r="D71">
        <v>-213.72</v>
      </c>
      <c r="E71">
        <v>134.57</v>
      </c>
      <c r="F71">
        <v>481.58</v>
      </c>
      <c r="G71">
        <v>422.5</v>
      </c>
      <c r="H71">
        <v>362.62</v>
      </c>
      <c r="I71">
        <v>250.71</v>
      </c>
      <c r="J71">
        <v>-417.92</v>
      </c>
      <c r="K71">
        <v>-235.53</v>
      </c>
      <c r="L71">
        <v>265.92</v>
      </c>
      <c r="M71">
        <v>233.64</v>
      </c>
      <c r="N71">
        <v>353.93</v>
      </c>
      <c r="O71">
        <v>332.23</v>
      </c>
      <c r="P71">
        <v>176.78</v>
      </c>
      <c r="Q71">
        <v>-93.92</v>
      </c>
      <c r="R71">
        <v>-666.67</v>
      </c>
      <c r="S71">
        <v>-4128.0200000000004</v>
      </c>
      <c r="T71">
        <v>221.96</v>
      </c>
      <c r="U71">
        <v>221.73</v>
      </c>
      <c r="V71">
        <v>254.34</v>
      </c>
    </row>
    <row r="72" spans="1:23" x14ac:dyDescent="0.25">
      <c r="A72" s="5" t="s">
        <v>163</v>
      </c>
      <c r="B72" s="5" t="s">
        <v>164</v>
      </c>
      <c r="C72">
        <v>0.77</v>
      </c>
      <c r="D72">
        <v>0.83</v>
      </c>
      <c r="E72">
        <v>1.1499999999999999</v>
      </c>
      <c r="F72">
        <v>1.17</v>
      </c>
      <c r="G72">
        <v>2.0499999999999998</v>
      </c>
      <c r="H72">
        <v>1.73</v>
      </c>
      <c r="I72">
        <v>1.48</v>
      </c>
      <c r="J72">
        <v>1.37</v>
      </c>
      <c r="K72">
        <v>1.23</v>
      </c>
      <c r="L72">
        <v>1.53</v>
      </c>
      <c r="M72">
        <v>2.04</v>
      </c>
      <c r="N72">
        <v>2.08</v>
      </c>
      <c r="O72">
        <v>1.71</v>
      </c>
      <c r="P72">
        <v>2.0499999999999998</v>
      </c>
      <c r="Q72">
        <v>2.35</v>
      </c>
      <c r="R72">
        <v>2.06</v>
      </c>
      <c r="S72">
        <v>1.64</v>
      </c>
      <c r="T72">
        <v>2.39</v>
      </c>
      <c r="U72">
        <v>2.33</v>
      </c>
      <c r="V72">
        <v>3.39</v>
      </c>
    </row>
    <row r="73" spans="1:23" x14ac:dyDescent="0.25">
      <c r="A73" s="5" t="s">
        <v>165</v>
      </c>
      <c r="B73" s="5" t="s">
        <v>166</v>
      </c>
      <c r="C73">
        <v>31.3</v>
      </c>
      <c r="D73">
        <v>36.090000000000003</v>
      </c>
      <c r="E73">
        <v>41.45</v>
      </c>
      <c r="F73">
        <v>38.78</v>
      </c>
      <c r="G73">
        <v>19.59</v>
      </c>
      <c r="H73">
        <v>22.09</v>
      </c>
      <c r="I73">
        <v>20.239999999999998</v>
      </c>
      <c r="J73">
        <v>19.670000000000002</v>
      </c>
      <c r="K73">
        <v>22.17</v>
      </c>
      <c r="L73">
        <v>21.29</v>
      </c>
      <c r="M73">
        <v>18.38</v>
      </c>
      <c r="N73">
        <v>15.1</v>
      </c>
      <c r="O73">
        <v>10.56</v>
      </c>
      <c r="P73">
        <v>12.81</v>
      </c>
      <c r="Q73">
        <v>24.03</v>
      </c>
      <c r="R73">
        <v>25.75</v>
      </c>
      <c r="S73">
        <v>22.66</v>
      </c>
      <c r="T73">
        <v>16.239999999999998</v>
      </c>
      <c r="U73">
        <v>16.61</v>
      </c>
      <c r="V73">
        <v>13.98</v>
      </c>
    </row>
    <row r="74" spans="1:23" x14ac:dyDescent="0.25">
      <c r="A74" s="5" t="s">
        <v>167</v>
      </c>
      <c r="B74" s="5" t="s">
        <v>168</v>
      </c>
      <c r="C74">
        <v>-1.81</v>
      </c>
      <c r="D74">
        <v>-2.74</v>
      </c>
      <c r="E74">
        <v>0.01</v>
      </c>
      <c r="F74">
        <v>3.19</v>
      </c>
      <c r="G74">
        <v>3.58</v>
      </c>
      <c r="H74">
        <v>3.15</v>
      </c>
      <c r="I74">
        <v>0.86</v>
      </c>
      <c r="J74">
        <v>-8.81</v>
      </c>
      <c r="K74">
        <v>-4.71</v>
      </c>
      <c r="L74">
        <v>2.12</v>
      </c>
      <c r="M74">
        <v>2.89</v>
      </c>
      <c r="N74">
        <v>5.57</v>
      </c>
      <c r="O74">
        <v>6.95</v>
      </c>
      <c r="P74">
        <v>2.75</v>
      </c>
      <c r="Q74">
        <v>-3.54</v>
      </c>
      <c r="R74">
        <v>-16.46</v>
      </c>
      <c r="S74">
        <v>-61.15</v>
      </c>
      <c r="T74">
        <v>5.62</v>
      </c>
      <c r="U74">
        <v>2.57</v>
      </c>
      <c r="V74">
        <v>4.18</v>
      </c>
    </row>
    <row r="75" spans="1:23" x14ac:dyDescent="0.25">
      <c r="A75" s="5" t="s">
        <v>169</v>
      </c>
      <c r="B75" s="5" t="s">
        <v>170</v>
      </c>
      <c r="C75">
        <v>-1.18</v>
      </c>
      <c r="D75">
        <v>-3.56</v>
      </c>
      <c r="E75">
        <v>2.5499999999999998</v>
      </c>
      <c r="F75">
        <v>9.6199999999999992</v>
      </c>
      <c r="G75">
        <v>21.67</v>
      </c>
      <c r="H75">
        <v>12.77</v>
      </c>
      <c r="I75">
        <v>7.31</v>
      </c>
      <c r="J75">
        <v>-11.96</v>
      </c>
      <c r="K75">
        <v>-6.82</v>
      </c>
      <c r="L75">
        <v>7.86</v>
      </c>
      <c r="M75">
        <v>8.83</v>
      </c>
      <c r="N75">
        <v>16.100000000000001</v>
      </c>
      <c r="O75">
        <v>13.28</v>
      </c>
      <c r="P75">
        <v>9.81</v>
      </c>
      <c r="Q75">
        <v>-5.94</v>
      </c>
      <c r="R75" t="s">
        <v>67</v>
      </c>
      <c r="S75" t="s">
        <v>67</v>
      </c>
      <c r="T75">
        <v>9.36</v>
      </c>
      <c r="U75" t="s">
        <v>67</v>
      </c>
      <c r="V75" t="s">
        <v>67</v>
      </c>
    </row>
    <row r="76" spans="1:23" x14ac:dyDescent="0.25">
      <c r="A76" s="5" t="s">
        <v>171</v>
      </c>
      <c r="B76" s="5" t="s">
        <v>172</v>
      </c>
      <c r="C76">
        <v>59.49</v>
      </c>
      <c r="D76">
        <v>63.16</v>
      </c>
      <c r="E76">
        <v>78.95</v>
      </c>
      <c r="F76">
        <v>80.959999999999994</v>
      </c>
      <c r="G76">
        <v>159.30000000000001</v>
      </c>
      <c r="H76">
        <v>144.58000000000001</v>
      </c>
      <c r="I76">
        <v>152.74</v>
      </c>
      <c r="J76">
        <v>133</v>
      </c>
      <c r="K76">
        <v>164.14</v>
      </c>
      <c r="L76">
        <v>175.15</v>
      </c>
      <c r="M76">
        <v>223.5</v>
      </c>
      <c r="N76">
        <v>248.91</v>
      </c>
      <c r="O76">
        <v>363.93</v>
      </c>
      <c r="P76">
        <v>249.49</v>
      </c>
      <c r="Q76">
        <v>114.21</v>
      </c>
      <c r="R76">
        <v>19.27</v>
      </c>
      <c r="S76">
        <v>78.63</v>
      </c>
      <c r="T76">
        <v>348.36</v>
      </c>
      <c r="U76">
        <v>385.98</v>
      </c>
      <c r="V76">
        <v>74.77</v>
      </c>
    </row>
    <row r="77" spans="1:23" x14ac:dyDescent="0.25">
      <c r="A77" s="5" t="s">
        <v>173</v>
      </c>
      <c r="B77" s="5" t="s">
        <v>174</v>
      </c>
      <c r="C77">
        <v>107.3</v>
      </c>
      <c r="D77">
        <v>115.8</v>
      </c>
      <c r="E77">
        <v>139.76</v>
      </c>
      <c r="F77">
        <v>138.41</v>
      </c>
      <c r="G77">
        <v>129.79</v>
      </c>
      <c r="H77">
        <v>146.41</v>
      </c>
      <c r="I77">
        <v>153.71</v>
      </c>
      <c r="J77">
        <v>146.6</v>
      </c>
      <c r="K77">
        <v>128.11000000000001</v>
      </c>
      <c r="L77">
        <v>156.04</v>
      </c>
      <c r="M77">
        <v>168.23</v>
      </c>
      <c r="N77">
        <v>144.63</v>
      </c>
      <c r="O77">
        <v>144.12</v>
      </c>
      <c r="P77">
        <v>127.42</v>
      </c>
      <c r="Q77">
        <v>102.96</v>
      </c>
      <c r="R77" t="s">
        <v>67</v>
      </c>
      <c r="S77" t="s">
        <v>67</v>
      </c>
      <c r="T77">
        <v>193.54</v>
      </c>
      <c r="U77" t="s">
        <v>67</v>
      </c>
      <c r="V77" t="s">
        <v>67</v>
      </c>
    </row>
    <row r="78" spans="1:23" x14ac:dyDescent="0.25">
      <c r="A78" s="5" t="s">
        <v>175</v>
      </c>
      <c r="B78" s="5" t="s">
        <v>176</v>
      </c>
      <c r="C78">
        <v>3617.5187999999998</v>
      </c>
      <c r="D78">
        <v>571.21219999999994</v>
      </c>
      <c r="E78">
        <v>913.55160000000001</v>
      </c>
      <c r="F78">
        <v>1327.6561999999999</v>
      </c>
      <c r="G78">
        <v>1275.4775999999999</v>
      </c>
      <c r="H78">
        <v>612.26160000000004</v>
      </c>
      <c r="I78">
        <v>640.56959999999992</v>
      </c>
      <c r="J78">
        <v>114.7068</v>
      </c>
      <c r="K78">
        <v>-493.38630000000001</v>
      </c>
      <c r="L78">
        <v>1212.6590000000001</v>
      </c>
      <c r="M78">
        <v>4878.0444999999991</v>
      </c>
      <c r="N78">
        <v>-750.72550000000001</v>
      </c>
      <c r="O78">
        <v>4844.6194999999998</v>
      </c>
      <c r="P78">
        <v>728.77980000000002</v>
      </c>
      <c r="Q78">
        <v>-839.94959999999992</v>
      </c>
      <c r="R78">
        <v>2133.5295000000001</v>
      </c>
      <c r="S78">
        <v>-24.984000000000002</v>
      </c>
      <c r="T78">
        <v>1350.6975</v>
      </c>
      <c r="U78">
        <v>-3220.3335000000002</v>
      </c>
      <c r="V78" t="s">
        <v>67</v>
      </c>
    </row>
    <row r="79" spans="1:23" x14ac:dyDescent="0.25">
      <c r="A79" s="5" t="s">
        <v>177</v>
      </c>
      <c r="B79" s="5" t="s">
        <v>178</v>
      </c>
      <c r="C79">
        <v>-9.7000000000000028</v>
      </c>
      <c r="D79">
        <v>0</v>
      </c>
      <c r="E79">
        <v>0</v>
      </c>
      <c r="F79">
        <v>-16.100000000000009</v>
      </c>
      <c r="G79">
        <v>0</v>
      </c>
      <c r="H79">
        <v>0</v>
      </c>
      <c r="I79">
        <v>-7.3499999999999943</v>
      </c>
      <c r="J79">
        <v>0</v>
      </c>
      <c r="K79">
        <v>-6.6800000000000068</v>
      </c>
      <c r="L79">
        <v>0</v>
      </c>
      <c r="M79">
        <v>0</v>
      </c>
      <c r="N79">
        <v>0</v>
      </c>
      <c r="O79">
        <v>-8.029999999999994</v>
      </c>
      <c r="P79">
        <v>0</v>
      </c>
      <c r="Q79">
        <v>-6.7700000000000031</v>
      </c>
      <c r="R79">
        <v>0</v>
      </c>
      <c r="S79">
        <v>0</v>
      </c>
      <c r="T79">
        <v>0</v>
      </c>
      <c r="U79">
        <v>0</v>
      </c>
      <c r="V79" t="s">
        <v>67</v>
      </c>
    </row>
    <row r="80" spans="1:23" x14ac:dyDescent="0.25">
      <c r="A80" s="5" t="s">
        <v>179</v>
      </c>
      <c r="B80" s="5" t="s">
        <v>180</v>
      </c>
      <c r="C80">
        <v>21.41</v>
      </c>
      <c r="D80">
        <v>-21.36</v>
      </c>
      <c r="E80">
        <v>-7.88</v>
      </c>
      <c r="F80">
        <v>17.21</v>
      </c>
      <c r="G80">
        <v>38.869999999999997</v>
      </c>
      <c r="H80">
        <v>21.73</v>
      </c>
      <c r="I80">
        <v>20.86</v>
      </c>
      <c r="J80">
        <v>15.94</v>
      </c>
      <c r="K80">
        <v>-16.38</v>
      </c>
      <c r="L80">
        <v>-11.92</v>
      </c>
      <c r="M80">
        <v>-3.82</v>
      </c>
      <c r="N80">
        <v>47.47</v>
      </c>
      <c r="O80">
        <v>28.54</v>
      </c>
      <c r="P80">
        <v>72.930000000000007</v>
      </c>
      <c r="Q80">
        <v>29.29</v>
      </c>
      <c r="R80">
        <v>1.45</v>
      </c>
      <c r="S80">
        <v>-51.64</v>
      </c>
      <c r="T80">
        <v>25.7</v>
      </c>
      <c r="U80">
        <v>31.21</v>
      </c>
      <c r="V80" t="s">
        <v>67</v>
      </c>
    </row>
    <row r="81" spans="1:22" x14ac:dyDescent="0.25">
      <c r="A81" s="5" t="s">
        <v>181</v>
      </c>
      <c r="B81" s="5" t="s">
        <v>182</v>
      </c>
      <c r="C81">
        <v>-2.61</v>
      </c>
      <c r="D81">
        <v>-4.01</v>
      </c>
      <c r="E81">
        <v>16.07</v>
      </c>
      <c r="F81">
        <v>25.94</v>
      </c>
      <c r="G81">
        <v>27.15</v>
      </c>
      <c r="H81">
        <v>19.510000000000002</v>
      </c>
      <c r="I81">
        <v>6.81</v>
      </c>
      <c r="J81">
        <v>-4.12</v>
      </c>
      <c r="K81">
        <v>-10.71</v>
      </c>
      <c r="L81">
        <v>10.58</v>
      </c>
      <c r="M81">
        <v>24.06</v>
      </c>
      <c r="N81">
        <v>49.65</v>
      </c>
      <c r="O81">
        <v>43.59</v>
      </c>
      <c r="P81">
        <v>34.56</v>
      </c>
      <c r="Q81">
        <v>-6.97</v>
      </c>
      <c r="R81">
        <v>-8.16</v>
      </c>
      <c r="S81">
        <v>1.76</v>
      </c>
      <c r="T81" t="s">
        <v>67</v>
      </c>
      <c r="U81" t="s">
        <v>67</v>
      </c>
      <c r="V81" t="s">
        <v>67</v>
      </c>
    </row>
    <row r="82" spans="1:22" x14ac:dyDescent="0.25">
      <c r="A82" s="5" t="s">
        <v>183</v>
      </c>
      <c r="B82" s="5" t="s">
        <v>184</v>
      </c>
      <c r="C82">
        <v>9.65</v>
      </c>
      <c r="D82">
        <v>9.7100000000000009</v>
      </c>
      <c r="E82">
        <v>18.16</v>
      </c>
      <c r="F82">
        <v>22.92</v>
      </c>
      <c r="G82">
        <v>16.2</v>
      </c>
      <c r="H82">
        <v>6.05</v>
      </c>
      <c r="I82">
        <v>0.94</v>
      </c>
      <c r="J82">
        <v>6.26</v>
      </c>
      <c r="K82">
        <v>8.7799999999999994</v>
      </c>
      <c r="L82">
        <v>26.64</v>
      </c>
      <c r="M82">
        <v>34.880000000000003</v>
      </c>
      <c r="N82">
        <v>35.94</v>
      </c>
      <c r="O82">
        <v>16.11</v>
      </c>
      <c r="P82">
        <v>15.55</v>
      </c>
      <c r="Q82">
        <v>7.2</v>
      </c>
      <c r="R82" t="s">
        <v>67</v>
      </c>
      <c r="S82" t="s">
        <v>67</v>
      </c>
      <c r="T82" t="s">
        <v>67</v>
      </c>
      <c r="U82" t="s">
        <v>67</v>
      </c>
      <c r="V82" t="s">
        <v>67</v>
      </c>
    </row>
    <row r="83" spans="1:22" x14ac:dyDescent="0.25">
      <c r="A83" s="5" t="s">
        <v>185</v>
      </c>
      <c r="B83" s="5" t="s">
        <v>186</v>
      </c>
      <c r="C83">
        <v>7.85</v>
      </c>
      <c r="D83">
        <v>5.33</v>
      </c>
      <c r="E83">
        <v>12.21</v>
      </c>
      <c r="F83">
        <v>15.85</v>
      </c>
      <c r="G83">
        <v>21.42</v>
      </c>
      <c r="H83">
        <v>20.46</v>
      </c>
      <c r="I83">
        <v>18.440000000000001</v>
      </c>
      <c r="J83">
        <v>11.19</v>
      </c>
      <c r="K83">
        <v>12.16</v>
      </c>
      <c r="L83">
        <v>16.920000000000002</v>
      </c>
      <c r="M83" t="s">
        <v>67</v>
      </c>
      <c r="N83" t="s">
        <v>67</v>
      </c>
      <c r="O83" t="s">
        <v>67</v>
      </c>
      <c r="P83" t="s">
        <v>67</v>
      </c>
      <c r="Q83" t="s">
        <v>67</v>
      </c>
      <c r="R83" t="s">
        <v>67</v>
      </c>
      <c r="S83" t="s">
        <v>67</v>
      </c>
      <c r="T83" t="s">
        <v>67</v>
      </c>
      <c r="U83" t="s">
        <v>67</v>
      </c>
      <c r="V83" t="s">
        <v>67</v>
      </c>
    </row>
    <row r="84" spans="1:22" x14ac:dyDescent="0.25">
      <c r="A84" s="5" t="s">
        <v>187</v>
      </c>
      <c r="B84" s="5" t="s">
        <v>188</v>
      </c>
      <c r="C84">
        <v>-13.47</v>
      </c>
      <c r="D84">
        <v>-28066.67</v>
      </c>
      <c r="E84">
        <v>-99.69</v>
      </c>
      <c r="F84">
        <v>82.41</v>
      </c>
      <c r="G84">
        <v>34.1</v>
      </c>
      <c r="H84">
        <v>282.35000000000002</v>
      </c>
      <c r="I84">
        <v>-110.86</v>
      </c>
      <c r="J84">
        <v>93.61</v>
      </c>
      <c r="K84">
        <v>-332.06</v>
      </c>
      <c r="L84">
        <v>-13.99</v>
      </c>
      <c r="M84">
        <v>-48.95</v>
      </c>
      <c r="N84">
        <v>-2.66</v>
      </c>
      <c r="O84">
        <v>288.10000000000002</v>
      </c>
      <c r="P84">
        <v>-253.66</v>
      </c>
      <c r="Q84">
        <v>-75.52</v>
      </c>
      <c r="R84">
        <v>-78.260000000000005</v>
      </c>
      <c r="S84">
        <v>-866.67</v>
      </c>
      <c r="T84">
        <v>168</v>
      </c>
      <c r="U84">
        <v>17.190000000000001</v>
      </c>
      <c r="V84" t="s">
        <v>67</v>
      </c>
    </row>
    <row r="85" spans="1:22" x14ac:dyDescent="0.25">
      <c r="A85" s="5" t="s">
        <v>189</v>
      </c>
      <c r="B85" s="5" t="s">
        <v>190</v>
      </c>
      <c r="C85">
        <v>-9393.2800000000007</v>
      </c>
      <c r="D85">
        <v>-9361.32</v>
      </c>
      <c r="E85">
        <v>5.61</v>
      </c>
      <c r="F85">
        <v>132.94999999999999</v>
      </c>
      <c r="G85">
        <v>68.53</v>
      </c>
      <c r="H85">
        <v>88.37</v>
      </c>
      <c r="I85">
        <v>-116.44</v>
      </c>
      <c r="J85">
        <v>-84.15</v>
      </c>
      <c r="K85">
        <v>-131.66999999999999</v>
      </c>
      <c r="L85">
        <v>-21.87</v>
      </c>
      <c r="M85">
        <v>78.83</v>
      </c>
      <c r="N85">
        <v>10.59</v>
      </c>
      <c r="O85">
        <v>-13.69</v>
      </c>
      <c r="P85">
        <v>-135.81</v>
      </c>
      <c r="Q85">
        <v>-340.15</v>
      </c>
      <c r="R85">
        <v>-258.98</v>
      </c>
      <c r="S85">
        <v>-227.16</v>
      </c>
      <c r="T85" t="s">
        <v>67</v>
      </c>
      <c r="U85" t="s">
        <v>67</v>
      </c>
      <c r="V85" t="s">
        <v>67</v>
      </c>
    </row>
    <row r="86" spans="1:22" x14ac:dyDescent="0.25">
      <c r="A86" s="5" t="s">
        <v>191</v>
      </c>
      <c r="B86" s="5" t="s">
        <v>192</v>
      </c>
      <c r="C86">
        <v>-5612.66</v>
      </c>
      <c r="D86">
        <v>-5553.5</v>
      </c>
      <c r="E86">
        <v>37.659999999999997</v>
      </c>
      <c r="F86">
        <v>76.319999999999993</v>
      </c>
      <c r="G86">
        <v>-6.57</v>
      </c>
      <c r="H86">
        <v>-16.190000000000001</v>
      </c>
      <c r="I86">
        <v>-82.45</v>
      </c>
      <c r="J86">
        <v>-60.81</v>
      </c>
      <c r="K86">
        <v>-21.91</v>
      </c>
      <c r="L86">
        <v>-6.23</v>
      </c>
      <c r="M86">
        <v>-18.54</v>
      </c>
      <c r="N86">
        <v>-24.4</v>
      </c>
      <c r="O86">
        <v>-197.2</v>
      </c>
      <c r="P86">
        <v>-221.22</v>
      </c>
      <c r="Q86">
        <v>-167.05</v>
      </c>
      <c r="R86" t="s">
        <v>67</v>
      </c>
      <c r="S86" t="s">
        <v>67</v>
      </c>
      <c r="T86" t="s">
        <v>67</v>
      </c>
      <c r="U86" t="s">
        <v>67</v>
      </c>
      <c r="V86" t="s">
        <v>67</v>
      </c>
    </row>
    <row r="87" spans="1:22" x14ac:dyDescent="0.25">
      <c r="A87" s="5" t="s">
        <v>193</v>
      </c>
      <c r="B87" s="5" t="s">
        <v>194</v>
      </c>
      <c r="C87">
        <v>-2814.43</v>
      </c>
      <c r="D87">
        <v>-2817.98</v>
      </c>
      <c r="E87">
        <v>-11.57</v>
      </c>
      <c r="F87">
        <v>27.21</v>
      </c>
      <c r="G87">
        <v>-6.4</v>
      </c>
      <c r="H87">
        <v>-17.36</v>
      </c>
      <c r="I87">
        <v>-53.42</v>
      </c>
      <c r="J87">
        <v>-129.01</v>
      </c>
      <c r="K87">
        <v>-121.57</v>
      </c>
      <c r="L87">
        <v>-86.64</v>
      </c>
      <c r="M87" t="s">
        <v>67</v>
      </c>
      <c r="N87" t="s">
        <v>67</v>
      </c>
      <c r="O87" t="s">
        <v>67</v>
      </c>
      <c r="P87" t="s">
        <v>67</v>
      </c>
      <c r="Q87" t="s">
        <v>67</v>
      </c>
      <c r="R87" t="s">
        <v>67</v>
      </c>
      <c r="S87" t="s">
        <v>67</v>
      </c>
      <c r="T87" t="s">
        <v>67</v>
      </c>
      <c r="U87" t="s">
        <v>67</v>
      </c>
      <c r="V87" t="s">
        <v>67</v>
      </c>
    </row>
    <row r="88" spans="1:22" x14ac:dyDescent="0.25">
      <c r="A88" s="5" t="s">
        <v>195</v>
      </c>
      <c r="B88" s="5" t="s">
        <v>196</v>
      </c>
      <c r="C88" t="s">
        <v>67</v>
      </c>
      <c r="D88" t="s">
        <v>67</v>
      </c>
      <c r="E88" t="s">
        <v>67</v>
      </c>
      <c r="F88">
        <v>0.26</v>
      </c>
      <c r="G88">
        <v>-7.67</v>
      </c>
      <c r="H88">
        <v>-1.72</v>
      </c>
      <c r="I88">
        <v>-0.83</v>
      </c>
      <c r="J88" t="s">
        <v>67</v>
      </c>
      <c r="K88" t="s">
        <v>67</v>
      </c>
      <c r="L88">
        <v>-2.86</v>
      </c>
      <c r="M88">
        <v>-1.57</v>
      </c>
      <c r="N88">
        <v>-0.57999999999999996</v>
      </c>
      <c r="O88">
        <v>-0.22</v>
      </c>
      <c r="P88">
        <v>-0.3</v>
      </c>
      <c r="Q88" t="s">
        <v>67</v>
      </c>
      <c r="R88" t="s">
        <v>67</v>
      </c>
      <c r="S88" t="s">
        <v>67</v>
      </c>
      <c r="T88" t="s">
        <v>67</v>
      </c>
      <c r="U88" t="s">
        <v>67</v>
      </c>
      <c r="V88" t="s">
        <v>67</v>
      </c>
    </row>
    <row r="89" spans="1:22" x14ac:dyDescent="0.25">
      <c r="A89" s="5" t="s">
        <v>197</v>
      </c>
      <c r="B89" s="5" t="s">
        <v>198</v>
      </c>
      <c r="C89">
        <v>-63.84</v>
      </c>
      <c r="D89">
        <v>-224.88</v>
      </c>
      <c r="E89">
        <v>-74.260000000000005</v>
      </c>
      <c r="F89">
        <v>33.6</v>
      </c>
      <c r="G89">
        <v>61.79</v>
      </c>
      <c r="H89">
        <v>76.069999999999993</v>
      </c>
      <c r="I89">
        <v>-172.5</v>
      </c>
      <c r="J89">
        <v>105.72</v>
      </c>
      <c r="K89">
        <v>-174.06</v>
      </c>
      <c r="L89">
        <v>0.25</v>
      </c>
      <c r="M89">
        <v>-36.51</v>
      </c>
      <c r="N89">
        <v>57.11</v>
      </c>
      <c r="O89">
        <v>141.57</v>
      </c>
      <c r="P89">
        <v>-425.49</v>
      </c>
      <c r="Q89">
        <v>-81.790000000000006</v>
      </c>
      <c r="R89">
        <v>-83.62</v>
      </c>
      <c r="S89">
        <v>-999.47</v>
      </c>
      <c r="T89">
        <v>25.83</v>
      </c>
      <c r="U89">
        <v>14.39</v>
      </c>
      <c r="V89" t="s">
        <v>67</v>
      </c>
    </row>
    <row r="90" spans="1:22" x14ac:dyDescent="0.25">
      <c r="A90" s="5" t="s">
        <v>199</v>
      </c>
      <c r="B90" s="5" t="s">
        <v>200</v>
      </c>
      <c r="C90">
        <v>-120.99</v>
      </c>
      <c r="D90">
        <v>-88.51</v>
      </c>
      <c r="E90">
        <v>7.04</v>
      </c>
      <c r="F90">
        <v>57.15</v>
      </c>
      <c r="G90">
        <v>-11.55</v>
      </c>
      <c r="H90">
        <v>3.1</v>
      </c>
      <c r="I90">
        <v>-80.28</v>
      </c>
      <c r="J90">
        <v>-22.7</v>
      </c>
      <c r="K90">
        <v>-70.11</v>
      </c>
      <c r="L90">
        <v>6.95</v>
      </c>
      <c r="M90">
        <v>54.06</v>
      </c>
      <c r="N90">
        <v>-75.599999999999994</v>
      </c>
      <c r="O90">
        <v>-121.9</v>
      </c>
      <c r="P90">
        <v>-196.97</v>
      </c>
      <c r="Q90">
        <v>-388.29</v>
      </c>
      <c r="R90">
        <v>-352.42</v>
      </c>
      <c r="S90">
        <v>-319.75</v>
      </c>
      <c r="T90" t="s">
        <v>67</v>
      </c>
      <c r="U90" t="s">
        <v>67</v>
      </c>
      <c r="V90" t="s">
        <v>67</v>
      </c>
    </row>
    <row r="91" spans="1:22" x14ac:dyDescent="0.25">
      <c r="A91" s="5" t="s">
        <v>201</v>
      </c>
      <c r="B91" s="5" t="s">
        <v>202</v>
      </c>
      <c r="C91">
        <v>-53.52</v>
      </c>
      <c r="D91">
        <v>-25.54</v>
      </c>
      <c r="E91">
        <v>-15.06</v>
      </c>
      <c r="F91">
        <v>20.94</v>
      </c>
      <c r="G91">
        <v>-20.6</v>
      </c>
      <c r="H91">
        <v>-32.9</v>
      </c>
      <c r="I91">
        <v>-55.42</v>
      </c>
      <c r="J91">
        <v>-9.5</v>
      </c>
      <c r="K91">
        <v>-2.33</v>
      </c>
      <c r="L91">
        <v>-52.61</v>
      </c>
      <c r="M91">
        <v>-69.02</v>
      </c>
      <c r="N91">
        <v>-78.44</v>
      </c>
      <c r="O91">
        <v>-289.76</v>
      </c>
      <c r="P91">
        <v>-312.91000000000003</v>
      </c>
      <c r="Q91">
        <v>-224.93</v>
      </c>
      <c r="R91" t="s">
        <v>67</v>
      </c>
      <c r="S91" t="s">
        <v>67</v>
      </c>
      <c r="T91" t="s">
        <v>67</v>
      </c>
      <c r="U91" t="s">
        <v>67</v>
      </c>
      <c r="V91" t="s">
        <v>67</v>
      </c>
    </row>
    <row r="92" spans="1:22" x14ac:dyDescent="0.25">
      <c r="A92" s="5" t="s">
        <v>203</v>
      </c>
      <c r="B92" s="5" t="s">
        <v>204</v>
      </c>
      <c r="C92">
        <v>-43.21</v>
      </c>
      <c r="D92">
        <v>-40.479999999999997</v>
      </c>
      <c r="E92">
        <v>-12.28</v>
      </c>
      <c r="F92">
        <v>9.3000000000000007</v>
      </c>
      <c r="G92">
        <v>-36.61</v>
      </c>
      <c r="H92">
        <v>-50.96</v>
      </c>
      <c r="I92">
        <v>-66.930000000000007</v>
      </c>
      <c r="J92">
        <v>-149.63</v>
      </c>
      <c r="K92">
        <v>-157.62</v>
      </c>
      <c r="L92">
        <v>-138.77000000000001</v>
      </c>
      <c r="M92" t="s">
        <v>67</v>
      </c>
      <c r="N92" t="s">
        <v>67</v>
      </c>
      <c r="O92" t="s">
        <v>67</v>
      </c>
      <c r="P92" t="s">
        <v>67</v>
      </c>
      <c r="Q92" t="s">
        <v>67</v>
      </c>
      <c r="R92" t="s">
        <v>67</v>
      </c>
      <c r="S92" t="s">
        <v>67</v>
      </c>
      <c r="T92" t="s">
        <v>67</v>
      </c>
      <c r="U92" t="s">
        <v>67</v>
      </c>
      <c r="V92" t="s">
        <v>67</v>
      </c>
    </row>
    <row r="93" spans="1:22" x14ac:dyDescent="0.25">
      <c r="A93" s="5" t="s">
        <v>205</v>
      </c>
      <c r="B93" s="5" t="s">
        <v>206</v>
      </c>
      <c r="C93">
        <v>475.72</v>
      </c>
      <c r="D93">
        <v>-37.47</v>
      </c>
      <c r="E93">
        <v>-31.19</v>
      </c>
      <c r="F93">
        <v>-13.19</v>
      </c>
      <c r="G93">
        <v>108.32</v>
      </c>
      <c r="H93">
        <v>-4.42</v>
      </c>
      <c r="I93">
        <v>407.69</v>
      </c>
      <c r="J93">
        <v>-123.25</v>
      </c>
      <c r="K93">
        <v>-136.99</v>
      </c>
      <c r="L93">
        <v>-75.14</v>
      </c>
      <c r="M93">
        <v>-749.78</v>
      </c>
      <c r="N93">
        <v>-115.5</v>
      </c>
      <c r="O93">
        <v>484.91</v>
      </c>
      <c r="P93">
        <v>-186.76</v>
      </c>
      <c r="Q93">
        <v>-134.84</v>
      </c>
      <c r="R93">
        <v>-8639.58</v>
      </c>
      <c r="S93">
        <v>-101.85</v>
      </c>
      <c r="T93">
        <v>-141.94</v>
      </c>
      <c r="U93" t="s">
        <v>67</v>
      </c>
      <c r="V93" t="s">
        <v>67</v>
      </c>
    </row>
    <row r="94" spans="1:22" x14ac:dyDescent="0.25">
      <c r="A94" s="5" t="s">
        <v>207</v>
      </c>
      <c r="B94" s="5" t="s">
        <v>208</v>
      </c>
      <c r="C94">
        <v>135.69</v>
      </c>
      <c r="D94">
        <v>-27.28</v>
      </c>
      <c r="E94">
        <v>21.31</v>
      </c>
      <c r="F94">
        <v>30.24</v>
      </c>
      <c r="G94">
        <v>170.53</v>
      </c>
      <c r="H94">
        <v>93.34</v>
      </c>
      <c r="I94">
        <v>49.15</v>
      </c>
      <c r="J94">
        <v>-111.79</v>
      </c>
      <c r="K94">
        <v>-320.64</v>
      </c>
      <c r="L94">
        <v>-313.47000000000003</v>
      </c>
      <c r="M94">
        <v>-126.79</v>
      </c>
      <c r="N94">
        <v>60.88</v>
      </c>
      <c r="O94">
        <v>54.44</v>
      </c>
      <c r="P94">
        <v>-2987.06</v>
      </c>
      <c r="Q94">
        <v>-2958.76</v>
      </c>
      <c r="R94">
        <v>-2961.12</v>
      </c>
      <c r="S94" t="s">
        <v>67</v>
      </c>
      <c r="T94" t="s">
        <v>67</v>
      </c>
      <c r="U94" t="s">
        <v>67</v>
      </c>
      <c r="V94" t="s">
        <v>67</v>
      </c>
    </row>
    <row r="95" spans="1:22" x14ac:dyDescent="0.25">
      <c r="A95" s="5" t="s">
        <v>209</v>
      </c>
      <c r="B95" s="5" t="s">
        <v>210</v>
      </c>
      <c r="C95">
        <v>100.44</v>
      </c>
      <c r="D95">
        <v>4.41</v>
      </c>
      <c r="E95">
        <v>93.44</v>
      </c>
      <c r="F95">
        <v>75.03</v>
      </c>
      <c r="G95">
        <v>50.27</v>
      </c>
      <c r="H95">
        <v>13.58</v>
      </c>
      <c r="I95">
        <v>-135.49</v>
      </c>
      <c r="J95">
        <v>-240.13</v>
      </c>
      <c r="K95">
        <v>-118.5</v>
      </c>
      <c r="L95">
        <v>-128.44999999999999</v>
      </c>
      <c r="M95">
        <v>-140.38999999999999</v>
      </c>
      <c r="N95">
        <v>-1718.35</v>
      </c>
      <c r="O95">
        <v>-1715.62</v>
      </c>
      <c r="P95">
        <v>-1840.99</v>
      </c>
      <c r="Q95" t="s">
        <v>67</v>
      </c>
      <c r="R95" t="s">
        <v>67</v>
      </c>
      <c r="S95" t="s">
        <v>67</v>
      </c>
      <c r="T95" t="s">
        <v>67</v>
      </c>
      <c r="U95" t="s">
        <v>67</v>
      </c>
      <c r="V95" t="s">
        <v>67</v>
      </c>
    </row>
    <row r="96" spans="1:22" x14ac:dyDescent="0.25">
      <c r="A96" s="5" t="s">
        <v>211</v>
      </c>
      <c r="B96" s="5" t="s">
        <v>212</v>
      </c>
      <c r="C96">
        <v>57.01</v>
      </c>
      <c r="D96">
        <v>-65.540000000000006</v>
      </c>
      <c r="E96">
        <v>-73.34</v>
      </c>
      <c r="F96">
        <v>-21.73</v>
      </c>
      <c r="G96">
        <v>-39.090000000000003</v>
      </c>
      <c r="H96">
        <v>-63.41</v>
      </c>
      <c r="I96">
        <v>-926.92</v>
      </c>
      <c r="J96">
        <v>-977.88</v>
      </c>
      <c r="K96">
        <v>-979.75</v>
      </c>
      <c r="L96" t="s">
        <v>67</v>
      </c>
      <c r="M96" t="s">
        <v>67</v>
      </c>
      <c r="N96" t="s">
        <v>67</v>
      </c>
      <c r="O96" t="s">
        <v>67</v>
      </c>
      <c r="P96" t="s">
        <v>67</v>
      </c>
      <c r="Q96" t="s">
        <v>67</v>
      </c>
      <c r="R96" t="s">
        <v>67</v>
      </c>
      <c r="S96" t="s">
        <v>67</v>
      </c>
      <c r="T96" t="s">
        <v>67</v>
      </c>
      <c r="U96" t="s">
        <v>67</v>
      </c>
      <c r="V96" t="s">
        <v>67</v>
      </c>
    </row>
    <row r="97" spans="1:23" x14ac:dyDescent="0.25">
      <c r="A97" s="5" t="s">
        <v>213</v>
      </c>
      <c r="B97" s="5" t="s">
        <v>214</v>
      </c>
      <c r="C97">
        <v>170.6</v>
      </c>
      <c r="D97">
        <v>242.7</v>
      </c>
      <c r="E97">
        <v>439</v>
      </c>
      <c r="F97">
        <v>476.9</v>
      </c>
      <c r="G97">
        <v>261.39999999999998</v>
      </c>
      <c r="H97">
        <v>292</v>
      </c>
      <c r="I97">
        <v>314.3</v>
      </c>
      <c r="J97">
        <v>258.7</v>
      </c>
      <c r="K97">
        <v>166.8</v>
      </c>
      <c r="L97">
        <v>267.2</v>
      </c>
      <c r="M97">
        <v>264.2</v>
      </c>
      <c r="N97">
        <v>206.6</v>
      </c>
      <c r="O97">
        <v>177.3</v>
      </c>
      <c r="P97">
        <v>79</v>
      </c>
      <c r="Q97">
        <v>4.3</v>
      </c>
      <c r="R97">
        <v>151.1</v>
      </c>
      <c r="S97">
        <v>194.9</v>
      </c>
      <c r="T97">
        <v>144.80000000000001</v>
      </c>
      <c r="U97">
        <v>234.8</v>
      </c>
      <c r="V97">
        <v>129.80000000000001</v>
      </c>
      <c r="W97" t="s">
        <v>67</v>
      </c>
    </row>
  </sheetData>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M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3" width="10" customWidth="1"/>
  </cols>
  <sheetData>
    <row r="1" spans="1:13" ht="18.75" customHeight="1" x14ac:dyDescent="0.3">
      <c r="A1" s="1" t="s">
        <v>2855</v>
      </c>
      <c r="B1" s="2" t="s">
        <v>2856</v>
      </c>
      <c r="C1" s="2"/>
      <c r="D1" s="2"/>
      <c r="E1" s="2"/>
      <c r="F1" s="2" t="str">
        <f>HYPERLINK("dax-30_Stock_Data_EUR.xlsx#INDEX!A1", "Back to INDEX")</f>
        <v>Back to INDEX</v>
      </c>
      <c r="G1" s="2"/>
      <c r="H1" s="2"/>
      <c r="I1" s="2"/>
      <c r="J1" s="2"/>
      <c r="K1" s="2"/>
      <c r="L1" s="2"/>
      <c r="M1" s="2"/>
    </row>
    <row r="2" spans="1:13" x14ac:dyDescent="0.25">
      <c r="A2" s="3"/>
      <c r="B2" s="4"/>
      <c r="C2" s="4"/>
      <c r="D2" s="4"/>
      <c r="E2" s="4"/>
      <c r="F2" s="4"/>
      <c r="G2" s="4"/>
      <c r="H2" s="4"/>
      <c r="I2" s="4"/>
      <c r="J2" s="4"/>
      <c r="K2" s="4"/>
      <c r="L2" s="4"/>
      <c r="M2" s="4"/>
    </row>
    <row r="3" spans="1:13" x14ac:dyDescent="0.25">
      <c r="A3" s="5" t="s">
        <v>3</v>
      </c>
      <c r="C3" s="5" t="s">
        <v>4</v>
      </c>
      <c r="D3" s="5"/>
      <c r="G3" s="5" t="s">
        <v>5</v>
      </c>
      <c r="H3" s="5"/>
      <c r="J3" s="5" t="s">
        <v>6</v>
      </c>
      <c r="K3" s="5"/>
    </row>
    <row r="4" spans="1:13" x14ac:dyDescent="0.25">
      <c r="A4" s="5" t="s">
        <v>7</v>
      </c>
      <c r="B4" t="s">
        <v>307</v>
      </c>
      <c r="C4" s="5" t="s">
        <v>9</v>
      </c>
      <c r="D4" s="5"/>
      <c r="E4" t="s">
        <v>2857</v>
      </c>
      <c r="G4" t="s">
        <v>966</v>
      </c>
      <c r="H4" t="s">
        <v>220</v>
      </c>
      <c r="J4" t="s">
        <v>2858</v>
      </c>
      <c r="L4" t="s">
        <v>2859</v>
      </c>
    </row>
    <row r="5" spans="1:13" x14ac:dyDescent="0.25">
      <c r="A5" s="5" t="s">
        <v>15</v>
      </c>
      <c r="B5" t="s">
        <v>2860</v>
      </c>
      <c r="C5" s="5" t="s">
        <v>17</v>
      </c>
      <c r="D5" s="5"/>
      <c r="E5" t="s">
        <v>2861</v>
      </c>
      <c r="G5" t="s">
        <v>1049</v>
      </c>
      <c r="H5" t="s">
        <v>12</v>
      </c>
      <c r="J5" t="s">
        <v>879</v>
      </c>
      <c r="L5" t="s">
        <v>2862</v>
      </c>
    </row>
    <row r="6" spans="1:13" x14ac:dyDescent="0.25">
      <c r="A6" s="5" t="s">
        <v>23</v>
      </c>
      <c r="B6" t="s">
        <v>2863</v>
      </c>
      <c r="C6" s="5" t="s">
        <v>25</v>
      </c>
      <c r="D6" s="5"/>
      <c r="E6" t="s">
        <v>2864</v>
      </c>
      <c r="G6" t="s">
        <v>444</v>
      </c>
      <c r="H6" t="s">
        <v>20</v>
      </c>
      <c r="J6" t="s">
        <v>2865</v>
      </c>
      <c r="L6" t="s">
        <v>2866</v>
      </c>
    </row>
    <row r="7" spans="1:13" x14ac:dyDescent="0.25">
      <c r="A7" s="5" t="s">
        <v>29</v>
      </c>
      <c r="B7" t="s">
        <v>67</v>
      </c>
      <c r="C7" s="5" t="s">
        <v>31</v>
      </c>
      <c r="D7" s="5"/>
      <c r="E7" t="s">
        <v>2867</v>
      </c>
      <c r="G7" t="s">
        <v>914</v>
      </c>
      <c r="H7" t="s">
        <v>28</v>
      </c>
      <c r="J7" t="s">
        <v>2868</v>
      </c>
      <c r="L7" t="s">
        <v>1607</v>
      </c>
    </row>
    <row r="8" spans="1:13" x14ac:dyDescent="0.25">
      <c r="A8" s="5" t="s">
        <v>35</v>
      </c>
      <c r="B8" t="s">
        <v>36</v>
      </c>
      <c r="C8" s="5" t="s">
        <v>37</v>
      </c>
      <c r="D8" s="5"/>
      <c r="E8" t="s">
        <v>2869</v>
      </c>
      <c r="G8" t="s">
        <v>460</v>
      </c>
      <c r="H8" t="s">
        <v>34</v>
      </c>
      <c r="J8" t="s">
        <v>2748</v>
      </c>
      <c r="L8" t="s">
        <v>421</v>
      </c>
    </row>
    <row r="9" spans="1:13" x14ac:dyDescent="0.25">
      <c r="A9" s="5" t="s">
        <v>41</v>
      </c>
      <c r="B9" t="s">
        <v>42</v>
      </c>
      <c r="C9" s="5" t="s">
        <v>43</v>
      </c>
      <c r="D9" s="5"/>
      <c r="E9" t="s">
        <v>2870</v>
      </c>
      <c r="G9" t="s">
        <v>833</v>
      </c>
      <c r="H9" t="s">
        <v>40</v>
      </c>
      <c r="J9" t="s">
        <v>2871</v>
      </c>
      <c r="L9" t="s">
        <v>792</v>
      </c>
    </row>
    <row r="10" spans="1:13" x14ac:dyDescent="0.25">
      <c r="A10" s="5" t="s">
        <v>45</v>
      </c>
      <c r="B10" t="s">
        <v>2570</v>
      </c>
      <c r="C10" s="5" t="s">
        <v>47</v>
      </c>
      <c r="D10" s="5"/>
      <c r="E10" t="s">
        <v>2872</v>
      </c>
      <c r="J10" t="s">
        <v>476</v>
      </c>
      <c r="L10" t="s">
        <v>451</v>
      </c>
    </row>
    <row r="11" spans="1:13" x14ac:dyDescent="0.25">
      <c r="A11" s="5" t="s">
        <v>49</v>
      </c>
      <c r="B11" t="s">
        <v>355</v>
      </c>
      <c r="J11" t="s">
        <v>1082</v>
      </c>
      <c r="L11" t="s">
        <v>1357</v>
      </c>
    </row>
    <row r="12" spans="1:13" x14ac:dyDescent="0.25">
      <c r="A12" s="5" t="s">
        <v>51</v>
      </c>
      <c r="B12" t="s">
        <v>720</v>
      </c>
      <c r="J12" t="s">
        <v>21</v>
      </c>
      <c r="L12" t="s">
        <v>2873</v>
      </c>
    </row>
    <row r="13" spans="1:13" x14ac:dyDescent="0.25">
      <c r="A13" s="5" t="s">
        <v>53</v>
      </c>
      <c r="B13" t="s">
        <v>2874</v>
      </c>
    </row>
    <row r="14" spans="1:13" x14ac:dyDescent="0.25">
      <c r="A14" s="5" t="s">
        <v>55</v>
      </c>
      <c r="B14" t="s">
        <v>2875</v>
      </c>
    </row>
    <row r="15" spans="1:13" x14ac:dyDescent="0.25">
      <c r="A15" s="5" t="s">
        <v>57</v>
      </c>
      <c r="B15" t="s">
        <v>2876</v>
      </c>
    </row>
    <row r="16" spans="1:13" x14ac:dyDescent="0.25">
      <c r="A16" s="5" t="s">
        <v>59</v>
      </c>
      <c r="B16" t="s">
        <v>2877</v>
      </c>
    </row>
    <row r="17" spans="1:13" x14ac:dyDescent="0.25">
      <c r="A17" s="5" t="s">
        <v>61</v>
      </c>
      <c r="B17" t="s">
        <v>2878</v>
      </c>
    </row>
    <row r="18" spans="1:13" x14ac:dyDescent="0.25">
      <c r="A18" s="3"/>
      <c r="B18" s="4"/>
      <c r="C18" s="4"/>
      <c r="D18" s="4"/>
      <c r="E18" s="4"/>
      <c r="F18" s="4"/>
      <c r="G18" s="4"/>
      <c r="H18" s="4"/>
      <c r="I18" s="4"/>
      <c r="J18" s="4"/>
      <c r="K18" s="4"/>
      <c r="L18" s="4"/>
      <c r="M18" s="4"/>
    </row>
    <row r="19" spans="1:13" x14ac:dyDescent="0.25">
      <c r="A19" s="5" t="s">
        <v>63</v>
      </c>
      <c r="B19" s="5" t="s">
        <v>64</v>
      </c>
      <c r="C19" s="5">
        <v>2019</v>
      </c>
      <c r="D19" s="5">
        <v>2018</v>
      </c>
      <c r="E19" s="5">
        <v>2017</v>
      </c>
      <c r="F19" s="5">
        <v>2016</v>
      </c>
      <c r="G19" s="5">
        <v>2015</v>
      </c>
      <c r="H19" s="5">
        <v>2014</v>
      </c>
      <c r="I19" s="5">
        <v>2013</v>
      </c>
      <c r="J19" s="5">
        <v>2012</v>
      </c>
      <c r="K19" s="5">
        <v>2011</v>
      </c>
      <c r="L19" s="5">
        <v>2010</v>
      </c>
      <c r="M19" s="5">
        <v>2009</v>
      </c>
    </row>
    <row r="20" spans="1:13" x14ac:dyDescent="0.25">
      <c r="A20" s="5" t="s">
        <v>65</v>
      </c>
      <c r="B20" s="5" t="s">
        <v>66</v>
      </c>
      <c r="C20">
        <v>1100</v>
      </c>
      <c r="D20">
        <v>1084</v>
      </c>
      <c r="E20">
        <v>1017</v>
      </c>
      <c r="F20">
        <v>894.9</v>
      </c>
      <c r="G20">
        <v>889.6</v>
      </c>
      <c r="H20">
        <v>694.7</v>
      </c>
      <c r="I20">
        <v>635.5</v>
      </c>
      <c r="J20">
        <v>604.6</v>
      </c>
      <c r="K20">
        <v>581.4</v>
      </c>
      <c r="L20">
        <v>490.4</v>
      </c>
      <c r="M20">
        <v>329.8</v>
      </c>
    </row>
    <row r="21" spans="1:13" x14ac:dyDescent="0.25">
      <c r="A21" s="5" t="s">
        <v>299</v>
      </c>
      <c r="B21" s="5" t="s">
        <v>300</v>
      </c>
      <c r="C21">
        <v>630.4</v>
      </c>
      <c r="D21">
        <v>626.20000000000005</v>
      </c>
      <c r="E21">
        <v>600.20000000000005</v>
      </c>
      <c r="F21">
        <v>544.9</v>
      </c>
      <c r="G21">
        <v>530.6</v>
      </c>
      <c r="H21">
        <v>403.4</v>
      </c>
      <c r="I21">
        <v>371.4</v>
      </c>
      <c r="J21">
        <v>344.4</v>
      </c>
      <c r="K21">
        <v>322.60000000000002</v>
      </c>
      <c r="L21">
        <v>274.7</v>
      </c>
      <c r="M21">
        <v>182.4</v>
      </c>
    </row>
    <row r="22" spans="1:13" x14ac:dyDescent="0.25">
      <c r="A22" s="5" t="s">
        <v>68</v>
      </c>
      <c r="B22" s="5" t="s">
        <v>69</v>
      </c>
      <c r="C22">
        <v>96.7</v>
      </c>
      <c r="D22">
        <v>133.5</v>
      </c>
      <c r="E22">
        <v>137.80000000000001</v>
      </c>
      <c r="F22">
        <v>120</v>
      </c>
      <c r="G22">
        <v>124.8</v>
      </c>
      <c r="H22">
        <v>97.8</v>
      </c>
      <c r="I22">
        <v>99.5</v>
      </c>
      <c r="J22">
        <v>94.4</v>
      </c>
      <c r="K22">
        <v>76.599999999999994</v>
      </c>
      <c r="L22">
        <v>56.3</v>
      </c>
      <c r="M22">
        <v>0.6</v>
      </c>
    </row>
    <row r="23" spans="1:13" x14ac:dyDescent="0.25">
      <c r="A23" s="5" t="s">
        <v>70</v>
      </c>
      <c r="B23" s="5" t="s">
        <v>71</v>
      </c>
      <c r="C23">
        <v>-15.5</v>
      </c>
      <c r="D23">
        <v>-11.6</v>
      </c>
      <c r="E23">
        <v>-16.100000000000001</v>
      </c>
      <c r="F23">
        <v>-14.6</v>
      </c>
      <c r="G23">
        <v>-17.2</v>
      </c>
      <c r="H23">
        <v>-14.4</v>
      </c>
      <c r="I23">
        <v>-15.6</v>
      </c>
      <c r="J23">
        <v>-13.3</v>
      </c>
      <c r="K23">
        <v>-29.6</v>
      </c>
      <c r="L23">
        <v>-14.9</v>
      </c>
      <c r="M23">
        <v>-21.4</v>
      </c>
    </row>
    <row r="24" spans="1:13" x14ac:dyDescent="0.25">
      <c r="A24" s="5" t="s">
        <v>72</v>
      </c>
      <c r="B24" s="5" t="s">
        <v>73</v>
      </c>
      <c r="C24">
        <v>81.2</v>
      </c>
      <c r="D24">
        <v>121.9</v>
      </c>
      <c r="E24">
        <v>121.7</v>
      </c>
      <c r="F24">
        <v>105.4</v>
      </c>
      <c r="G24">
        <v>107.6</v>
      </c>
      <c r="H24">
        <v>83.4</v>
      </c>
      <c r="I24">
        <v>83.9</v>
      </c>
      <c r="J24">
        <v>81.099999999999994</v>
      </c>
      <c r="K24">
        <v>47</v>
      </c>
      <c r="L24">
        <v>41.4</v>
      </c>
      <c r="M24">
        <v>-20.8</v>
      </c>
    </row>
    <row r="25" spans="1:13" x14ac:dyDescent="0.25">
      <c r="A25" s="5" t="s">
        <v>74</v>
      </c>
      <c r="B25" s="5" t="s">
        <v>75</v>
      </c>
      <c r="C25">
        <v>22.7</v>
      </c>
      <c r="D25">
        <v>30.1</v>
      </c>
      <c r="E25">
        <v>1.9</v>
      </c>
      <c r="F25">
        <v>29.5</v>
      </c>
      <c r="G25">
        <v>33.700000000000003</v>
      </c>
      <c r="H25">
        <v>28.5</v>
      </c>
      <c r="I25">
        <v>28.3</v>
      </c>
      <c r="J25">
        <v>24.6</v>
      </c>
      <c r="K25">
        <v>11.3</v>
      </c>
      <c r="L25">
        <v>11.2</v>
      </c>
      <c r="M25">
        <v>-2.7</v>
      </c>
    </row>
    <row r="26" spans="1:13" x14ac:dyDescent="0.25">
      <c r="A26" s="5" t="s">
        <v>76</v>
      </c>
      <c r="B26" s="5" t="s">
        <v>77</v>
      </c>
      <c r="C26">
        <v>58.4</v>
      </c>
      <c r="D26">
        <v>91.8</v>
      </c>
      <c r="E26">
        <v>119.8</v>
      </c>
      <c r="F26">
        <v>75.900000000000006</v>
      </c>
      <c r="G26">
        <v>73.8</v>
      </c>
      <c r="H26">
        <v>54.9</v>
      </c>
      <c r="I26">
        <v>55.6</v>
      </c>
      <c r="J26">
        <v>56.6</v>
      </c>
      <c r="K26">
        <v>35.700000000000003</v>
      </c>
      <c r="L26">
        <v>30.3</v>
      </c>
      <c r="M26">
        <v>-18</v>
      </c>
    </row>
    <row r="27" spans="1:13" x14ac:dyDescent="0.25">
      <c r="A27" s="5" t="s">
        <v>78</v>
      </c>
      <c r="B27" s="5" t="s">
        <v>79</v>
      </c>
      <c r="C27">
        <v>-0.03</v>
      </c>
      <c r="D27">
        <v>0.09</v>
      </c>
      <c r="E27" t="s">
        <v>67</v>
      </c>
      <c r="F27" t="s">
        <v>67</v>
      </c>
      <c r="G27" t="s">
        <v>67</v>
      </c>
      <c r="H27" t="s">
        <v>67</v>
      </c>
      <c r="I27" t="s">
        <v>67</v>
      </c>
      <c r="J27" t="s">
        <v>67</v>
      </c>
      <c r="K27" t="s">
        <v>67</v>
      </c>
      <c r="L27">
        <v>-0.2</v>
      </c>
      <c r="M27">
        <v>-0.2</v>
      </c>
    </row>
    <row r="28" spans="1:13" x14ac:dyDescent="0.25">
      <c r="A28" s="5" t="s">
        <v>80</v>
      </c>
      <c r="B28" s="5" t="s">
        <v>81</v>
      </c>
      <c r="C28">
        <v>58.4</v>
      </c>
      <c r="D28">
        <v>91.9</v>
      </c>
      <c r="E28">
        <v>119.8</v>
      </c>
      <c r="F28">
        <v>75.900000000000006</v>
      </c>
      <c r="G28">
        <v>73.8</v>
      </c>
      <c r="H28">
        <v>54.9</v>
      </c>
      <c r="I28">
        <v>55.6</v>
      </c>
      <c r="J28">
        <v>56.6</v>
      </c>
      <c r="K28">
        <v>35.700000000000003</v>
      </c>
      <c r="L28">
        <v>30.2</v>
      </c>
      <c r="M28">
        <v>-18.2</v>
      </c>
    </row>
    <row r="29" spans="1:13" x14ac:dyDescent="0.25">
      <c r="A29" s="5" t="s">
        <v>82</v>
      </c>
      <c r="B29" s="5" t="s">
        <v>83</v>
      </c>
      <c r="C29">
        <v>551.5</v>
      </c>
      <c r="D29">
        <v>543.4</v>
      </c>
      <c r="E29">
        <v>486.6</v>
      </c>
      <c r="F29">
        <v>462.7</v>
      </c>
      <c r="G29">
        <v>374.3</v>
      </c>
      <c r="H29">
        <v>324.10000000000002</v>
      </c>
      <c r="I29">
        <v>373.1</v>
      </c>
      <c r="J29">
        <v>246.7</v>
      </c>
      <c r="K29">
        <v>238.4</v>
      </c>
      <c r="L29">
        <v>179.5</v>
      </c>
      <c r="M29">
        <v>123.2</v>
      </c>
    </row>
    <row r="30" spans="1:13" x14ac:dyDescent="0.25">
      <c r="A30" s="5" t="s">
        <v>84</v>
      </c>
      <c r="B30" s="5" t="s">
        <v>85</v>
      </c>
      <c r="C30">
        <v>962.8</v>
      </c>
      <c r="D30">
        <v>928.3</v>
      </c>
      <c r="E30">
        <v>825.4</v>
      </c>
      <c r="F30">
        <v>875</v>
      </c>
      <c r="G30">
        <v>793.6</v>
      </c>
      <c r="H30">
        <v>754.3</v>
      </c>
      <c r="I30">
        <v>450.6</v>
      </c>
      <c r="J30">
        <v>445.4</v>
      </c>
      <c r="K30">
        <v>410.2</v>
      </c>
      <c r="L30">
        <v>399.3</v>
      </c>
      <c r="M30">
        <v>346.5</v>
      </c>
    </row>
    <row r="31" spans="1:13" x14ac:dyDescent="0.25">
      <c r="A31" s="5" t="s">
        <v>86</v>
      </c>
      <c r="B31" s="5" t="s">
        <v>87</v>
      </c>
      <c r="C31">
        <v>1514</v>
      </c>
      <c r="D31">
        <v>1472</v>
      </c>
      <c r="E31">
        <v>1312</v>
      </c>
      <c r="F31">
        <v>1338</v>
      </c>
      <c r="G31">
        <v>1168</v>
      </c>
      <c r="H31">
        <v>1078</v>
      </c>
      <c r="I31">
        <v>823.7</v>
      </c>
      <c r="J31">
        <v>692.1</v>
      </c>
      <c r="K31">
        <v>648.6</v>
      </c>
      <c r="L31">
        <v>578.79999999999995</v>
      </c>
      <c r="M31">
        <v>469.7</v>
      </c>
    </row>
    <row r="32" spans="1:13" x14ac:dyDescent="0.25">
      <c r="A32" s="5" t="s">
        <v>88</v>
      </c>
      <c r="B32" s="5" t="s">
        <v>89</v>
      </c>
      <c r="C32">
        <v>264.60000000000002</v>
      </c>
      <c r="D32">
        <v>317.10000000000002</v>
      </c>
      <c r="E32">
        <v>233.8</v>
      </c>
      <c r="F32">
        <v>213.8</v>
      </c>
      <c r="G32">
        <v>162.6</v>
      </c>
      <c r="H32">
        <v>155.30000000000001</v>
      </c>
      <c r="I32">
        <v>242.4</v>
      </c>
      <c r="J32">
        <v>135.1</v>
      </c>
      <c r="K32">
        <v>108.5</v>
      </c>
      <c r="L32">
        <v>135.80000000000001</v>
      </c>
      <c r="M32">
        <v>66.8</v>
      </c>
    </row>
    <row r="33" spans="1:13" x14ac:dyDescent="0.25">
      <c r="A33" s="5" t="s">
        <v>90</v>
      </c>
      <c r="B33" s="5" t="s">
        <v>91</v>
      </c>
      <c r="C33">
        <v>620.29999999999995</v>
      </c>
      <c r="D33">
        <v>552.1</v>
      </c>
      <c r="E33">
        <v>544</v>
      </c>
      <c r="F33">
        <v>640.29999999999995</v>
      </c>
      <c r="G33">
        <v>575.4</v>
      </c>
      <c r="H33">
        <v>555.1</v>
      </c>
      <c r="I33">
        <v>261.39999999999998</v>
      </c>
      <c r="J33">
        <v>268.7</v>
      </c>
      <c r="K33">
        <v>284</v>
      </c>
      <c r="L33">
        <v>364.6</v>
      </c>
      <c r="M33">
        <v>363.7</v>
      </c>
    </row>
    <row r="34" spans="1:13" x14ac:dyDescent="0.25">
      <c r="A34" s="5" t="s">
        <v>92</v>
      </c>
      <c r="B34" s="5" t="s">
        <v>93</v>
      </c>
      <c r="C34">
        <v>884.9</v>
      </c>
      <c r="D34">
        <v>869.2</v>
      </c>
      <c r="E34">
        <v>777.7</v>
      </c>
      <c r="F34">
        <v>854.1</v>
      </c>
      <c r="G34">
        <v>738.1</v>
      </c>
      <c r="H34">
        <v>710.4</v>
      </c>
      <c r="I34">
        <v>503.8</v>
      </c>
      <c r="J34">
        <v>403.8</v>
      </c>
      <c r="K34">
        <v>392.6</v>
      </c>
      <c r="L34">
        <v>500.4</v>
      </c>
      <c r="M34">
        <v>430.6</v>
      </c>
    </row>
    <row r="35" spans="1:13" x14ac:dyDescent="0.25">
      <c r="A35" s="5" t="s">
        <v>78</v>
      </c>
      <c r="B35" s="5" t="s">
        <v>79</v>
      </c>
      <c r="C35">
        <v>1.6</v>
      </c>
      <c r="D35">
        <v>1.7</v>
      </c>
      <c r="E35">
        <v>2.4</v>
      </c>
      <c r="F35">
        <v>0.8</v>
      </c>
      <c r="G35">
        <v>0.9</v>
      </c>
      <c r="H35">
        <v>1</v>
      </c>
      <c r="I35">
        <v>1</v>
      </c>
      <c r="J35">
        <v>1</v>
      </c>
      <c r="K35">
        <v>0.4</v>
      </c>
      <c r="L35">
        <v>3.2</v>
      </c>
      <c r="M35">
        <v>3.1</v>
      </c>
    </row>
    <row r="36" spans="1:13" x14ac:dyDescent="0.25">
      <c r="A36" s="5" t="s">
        <v>94</v>
      </c>
      <c r="B36" s="5" t="s">
        <v>95</v>
      </c>
      <c r="C36">
        <v>627.9</v>
      </c>
      <c r="D36">
        <v>600.70000000000005</v>
      </c>
      <c r="E36">
        <v>531.9</v>
      </c>
      <c r="F36">
        <v>482.8</v>
      </c>
      <c r="G36">
        <v>428.9</v>
      </c>
      <c r="H36">
        <v>367</v>
      </c>
      <c r="I36">
        <v>318.89999999999998</v>
      </c>
      <c r="J36">
        <v>287.3</v>
      </c>
      <c r="K36">
        <v>255.6</v>
      </c>
      <c r="L36">
        <v>75.2</v>
      </c>
      <c r="M36">
        <v>36</v>
      </c>
    </row>
    <row r="37" spans="1:13" x14ac:dyDescent="0.25">
      <c r="A37" s="5" t="s">
        <v>96</v>
      </c>
      <c r="B37" s="5" t="s">
        <v>97</v>
      </c>
      <c r="C37">
        <v>1514</v>
      </c>
      <c r="D37">
        <v>1472</v>
      </c>
      <c r="E37">
        <v>1312</v>
      </c>
      <c r="F37">
        <v>1338</v>
      </c>
      <c r="G37">
        <v>1168</v>
      </c>
      <c r="H37">
        <v>1078</v>
      </c>
      <c r="I37">
        <v>823.7</v>
      </c>
      <c r="J37">
        <v>692.1</v>
      </c>
      <c r="K37">
        <v>648.6</v>
      </c>
      <c r="L37">
        <v>578.79999999999995</v>
      </c>
      <c r="M37">
        <v>469.7</v>
      </c>
    </row>
    <row r="38" spans="1:13" x14ac:dyDescent="0.25">
      <c r="A38" s="5" t="s">
        <v>98</v>
      </c>
      <c r="B38" s="5" t="s">
        <v>99</v>
      </c>
      <c r="C38">
        <v>31.86</v>
      </c>
      <c r="D38">
        <v>31.86</v>
      </c>
      <c r="E38">
        <v>31.86</v>
      </c>
      <c r="F38">
        <v>31.86</v>
      </c>
      <c r="G38">
        <v>31.86</v>
      </c>
      <c r="H38">
        <v>31.86</v>
      </c>
      <c r="I38">
        <v>31.86</v>
      </c>
      <c r="J38">
        <v>31.86</v>
      </c>
      <c r="K38">
        <v>31.86</v>
      </c>
      <c r="L38" t="s">
        <v>67</v>
      </c>
      <c r="M38" t="s">
        <v>67</v>
      </c>
    </row>
    <row r="39" spans="1:13" x14ac:dyDescent="0.25">
      <c r="A39" s="5" t="s">
        <v>100</v>
      </c>
      <c r="B39" s="5" t="s">
        <v>101</v>
      </c>
      <c r="C39">
        <v>31.86</v>
      </c>
      <c r="D39">
        <v>31.86</v>
      </c>
      <c r="E39">
        <v>31.86</v>
      </c>
      <c r="F39">
        <v>31.86</v>
      </c>
      <c r="G39">
        <v>31.86</v>
      </c>
      <c r="H39">
        <v>31.86</v>
      </c>
      <c r="I39">
        <v>31.86</v>
      </c>
      <c r="J39">
        <v>31.86</v>
      </c>
      <c r="K39">
        <v>31.86</v>
      </c>
      <c r="L39" t="s">
        <v>67</v>
      </c>
      <c r="M39" t="s">
        <v>67</v>
      </c>
    </row>
    <row r="40" spans="1:13" x14ac:dyDescent="0.25">
      <c r="A40" s="5" t="s">
        <v>102</v>
      </c>
      <c r="B40" s="5" t="s">
        <v>103</v>
      </c>
      <c r="C40">
        <v>2.5499999999999998</v>
      </c>
      <c r="D40">
        <v>3.83</v>
      </c>
      <c r="E40">
        <v>3.82</v>
      </c>
      <c r="F40">
        <v>3.31</v>
      </c>
      <c r="G40">
        <v>3.38</v>
      </c>
      <c r="H40">
        <v>2.62</v>
      </c>
      <c r="I40">
        <v>2.63</v>
      </c>
      <c r="J40">
        <v>2.5499999999999998</v>
      </c>
      <c r="K40">
        <v>1.48</v>
      </c>
      <c r="L40" t="s">
        <v>67</v>
      </c>
      <c r="M40" t="s">
        <v>67</v>
      </c>
    </row>
    <row r="41" spans="1:13" x14ac:dyDescent="0.25">
      <c r="A41" s="5" t="s">
        <v>104</v>
      </c>
      <c r="B41" s="5" t="s">
        <v>105</v>
      </c>
      <c r="C41">
        <v>1.83</v>
      </c>
      <c r="D41">
        <v>2.88</v>
      </c>
      <c r="E41">
        <v>3.76</v>
      </c>
      <c r="F41">
        <v>2.38</v>
      </c>
      <c r="G41">
        <v>2.31</v>
      </c>
      <c r="H41">
        <v>1.72</v>
      </c>
      <c r="I41">
        <v>1.74</v>
      </c>
      <c r="J41">
        <v>1.78</v>
      </c>
      <c r="K41">
        <v>1.19</v>
      </c>
      <c r="L41">
        <v>1.21</v>
      </c>
      <c r="M41" t="s">
        <v>67</v>
      </c>
    </row>
    <row r="42" spans="1:13" x14ac:dyDescent="0.25">
      <c r="A42" s="5" t="s">
        <v>106</v>
      </c>
      <c r="B42" s="5" t="s">
        <v>107</v>
      </c>
      <c r="C42">
        <v>1.83</v>
      </c>
      <c r="D42">
        <v>2.88</v>
      </c>
      <c r="E42">
        <v>3.76</v>
      </c>
      <c r="F42">
        <v>2.38</v>
      </c>
      <c r="G42">
        <v>2.31</v>
      </c>
      <c r="H42">
        <v>1.7</v>
      </c>
      <c r="I42">
        <v>1.74</v>
      </c>
      <c r="J42">
        <v>1.78</v>
      </c>
      <c r="K42">
        <v>1.19</v>
      </c>
      <c r="L42">
        <v>1.21</v>
      </c>
      <c r="M42" t="s">
        <v>67</v>
      </c>
    </row>
    <row r="43" spans="1:13" x14ac:dyDescent="0.25">
      <c r="A43" s="5" t="s">
        <v>108</v>
      </c>
      <c r="B43" s="5" t="s">
        <v>109</v>
      </c>
      <c r="C43" t="s">
        <v>67</v>
      </c>
      <c r="D43">
        <v>1.1000000000000001</v>
      </c>
      <c r="E43">
        <v>1.05</v>
      </c>
      <c r="F43">
        <v>0.95</v>
      </c>
      <c r="G43">
        <v>0.9</v>
      </c>
      <c r="H43">
        <v>0.75</v>
      </c>
      <c r="I43">
        <v>0.7</v>
      </c>
      <c r="J43">
        <v>0.65</v>
      </c>
      <c r="K43">
        <v>0.6</v>
      </c>
      <c r="L43" t="s">
        <v>67</v>
      </c>
      <c r="M43" t="s">
        <v>67</v>
      </c>
    </row>
    <row r="44" spans="1:13" x14ac:dyDescent="0.25">
      <c r="A44" s="5" t="s">
        <v>110</v>
      </c>
      <c r="B44" s="5" t="s">
        <v>111</v>
      </c>
      <c r="C44" t="s">
        <v>67</v>
      </c>
      <c r="D44">
        <v>35.049999999999997</v>
      </c>
      <c r="E44">
        <v>33.46</v>
      </c>
      <c r="F44">
        <v>30.27</v>
      </c>
      <c r="G44">
        <v>28.68</v>
      </c>
      <c r="H44">
        <v>23.9</v>
      </c>
      <c r="I44">
        <v>22.3</v>
      </c>
      <c r="J44">
        <v>20.71</v>
      </c>
      <c r="K44">
        <v>19.13</v>
      </c>
      <c r="L44" t="s">
        <v>67</v>
      </c>
      <c r="M44" t="s">
        <v>67</v>
      </c>
    </row>
    <row r="45" spans="1:13" x14ac:dyDescent="0.25">
      <c r="A45" s="5" t="s">
        <v>124</v>
      </c>
      <c r="B45" s="5" t="s">
        <v>125</v>
      </c>
      <c r="C45">
        <v>34.53</v>
      </c>
      <c r="D45">
        <v>34.020000000000003</v>
      </c>
      <c r="E45">
        <v>31.92</v>
      </c>
      <c r="F45">
        <v>28.09</v>
      </c>
      <c r="G45">
        <v>27.92</v>
      </c>
      <c r="H45">
        <v>21.8</v>
      </c>
      <c r="I45">
        <v>19.95</v>
      </c>
      <c r="J45">
        <v>18.98</v>
      </c>
      <c r="K45">
        <v>18.25</v>
      </c>
      <c r="L45" t="s">
        <v>67</v>
      </c>
      <c r="M45" t="s">
        <v>67</v>
      </c>
    </row>
    <row r="46" spans="1:13" x14ac:dyDescent="0.25">
      <c r="A46" s="5" t="s">
        <v>112</v>
      </c>
      <c r="B46" s="5" t="s">
        <v>113</v>
      </c>
      <c r="C46">
        <v>19.71</v>
      </c>
      <c r="D46">
        <v>18.850000000000001</v>
      </c>
      <c r="E46">
        <v>16.690000000000001</v>
      </c>
      <c r="F46">
        <v>15.15</v>
      </c>
      <c r="G46">
        <v>13.46</v>
      </c>
      <c r="H46">
        <v>11.52</v>
      </c>
      <c r="I46">
        <v>10.01</v>
      </c>
      <c r="J46">
        <v>9.02</v>
      </c>
      <c r="K46">
        <v>8.02</v>
      </c>
      <c r="L46" t="s">
        <v>67</v>
      </c>
      <c r="M46" t="s">
        <v>67</v>
      </c>
    </row>
    <row r="47" spans="1:13" x14ac:dyDescent="0.25">
      <c r="A47" s="5" t="s">
        <v>114</v>
      </c>
      <c r="B47" s="5" t="s">
        <v>115</v>
      </c>
      <c r="C47">
        <v>4.3</v>
      </c>
      <c r="D47">
        <v>4.1100000000000003</v>
      </c>
      <c r="E47">
        <v>4.58</v>
      </c>
      <c r="F47">
        <v>4.68</v>
      </c>
      <c r="G47">
        <v>4.0199999999999996</v>
      </c>
      <c r="H47">
        <v>3.03</v>
      </c>
      <c r="I47">
        <v>3.62</v>
      </c>
      <c r="J47">
        <v>3.02</v>
      </c>
      <c r="K47">
        <v>2.25</v>
      </c>
      <c r="L47" t="s">
        <v>67</v>
      </c>
      <c r="M47" t="s">
        <v>67</v>
      </c>
    </row>
    <row r="48" spans="1:13" x14ac:dyDescent="0.25">
      <c r="A48" s="5" t="s">
        <v>116</v>
      </c>
      <c r="B48" s="5" t="s">
        <v>117</v>
      </c>
      <c r="C48">
        <v>47.53</v>
      </c>
      <c r="D48">
        <v>46.19</v>
      </c>
      <c r="E48">
        <v>41.18</v>
      </c>
      <c r="F48">
        <v>41.98</v>
      </c>
      <c r="G48">
        <v>36.65</v>
      </c>
      <c r="H48">
        <v>33.85</v>
      </c>
      <c r="I48">
        <v>25.85</v>
      </c>
      <c r="J48">
        <v>21.72</v>
      </c>
      <c r="K48">
        <v>20.36</v>
      </c>
      <c r="L48" t="s">
        <v>67</v>
      </c>
      <c r="M48" t="s">
        <v>67</v>
      </c>
    </row>
    <row r="49" spans="1:13" x14ac:dyDescent="0.25">
      <c r="A49" s="5" t="s">
        <v>118</v>
      </c>
      <c r="B49" s="5" t="s">
        <v>119</v>
      </c>
      <c r="C49">
        <v>6798</v>
      </c>
      <c r="D49">
        <v>6614</v>
      </c>
      <c r="E49">
        <v>5791</v>
      </c>
      <c r="F49">
        <v>5266</v>
      </c>
      <c r="G49">
        <v>5006</v>
      </c>
      <c r="H49">
        <v>4747</v>
      </c>
      <c r="I49">
        <v>3945</v>
      </c>
      <c r="J49">
        <v>3577</v>
      </c>
      <c r="K49">
        <v>3330</v>
      </c>
      <c r="L49">
        <v>3505</v>
      </c>
      <c r="M49">
        <v>2849</v>
      </c>
    </row>
    <row r="50" spans="1:13" x14ac:dyDescent="0.25">
      <c r="A50" s="5" t="s">
        <v>120</v>
      </c>
      <c r="B50" s="5" t="s">
        <v>121</v>
      </c>
      <c r="C50">
        <v>302.39999999999998</v>
      </c>
      <c r="D50">
        <v>280.8</v>
      </c>
      <c r="E50">
        <v>269.60000000000002</v>
      </c>
      <c r="F50">
        <v>243.9</v>
      </c>
      <c r="G50">
        <v>234.1</v>
      </c>
      <c r="H50">
        <v>188.3</v>
      </c>
      <c r="I50">
        <v>169.7</v>
      </c>
      <c r="J50">
        <v>156.5</v>
      </c>
      <c r="K50">
        <v>143.69999999999999</v>
      </c>
      <c r="L50">
        <v>124.4</v>
      </c>
      <c r="M50">
        <v>111.3</v>
      </c>
    </row>
    <row r="51" spans="1:13" x14ac:dyDescent="0.25">
      <c r="A51" s="5" t="s">
        <v>122</v>
      </c>
      <c r="B51" s="5" t="s">
        <v>123</v>
      </c>
      <c r="C51">
        <v>44484</v>
      </c>
      <c r="D51">
        <v>42455</v>
      </c>
      <c r="E51">
        <v>46555</v>
      </c>
      <c r="F51">
        <v>46316</v>
      </c>
      <c r="G51">
        <v>46764</v>
      </c>
      <c r="H51">
        <v>39667</v>
      </c>
      <c r="I51">
        <v>43016</v>
      </c>
      <c r="J51">
        <v>43752</v>
      </c>
      <c r="K51">
        <v>43153</v>
      </c>
      <c r="L51">
        <v>35492</v>
      </c>
      <c r="M51">
        <v>39066</v>
      </c>
    </row>
    <row r="52" spans="1:13" x14ac:dyDescent="0.25">
      <c r="A52" s="5" t="s">
        <v>301</v>
      </c>
      <c r="B52" s="5" t="s">
        <v>302</v>
      </c>
      <c r="C52">
        <v>161826</v>
      </c>
      <c r="D52">
        <v>163916</v>
      </c>
      <c r="E52">
        <v>175632</v>
      </c>
      <c r="F52">
        <v>169937</v>
      </c>
      <c r="G52">
        <v>177709</v>
      </c>
      <c r="H52">
        <v>146354</v>
      </c>
      <c r="I52">
        <v>161101</v>
      </c>
      <c r="J52">
        <v>169028</v>
      </c>
      <c r="K52">
        <v>174581</v>
      </c>
      <c r="L52">
        <v>139916</v>
      </c>
      <c r="M52">
        <v>115758</v>
      </c>
    </row>
    <row r="53" spans="1:13" x14ac:dyDescent="0.25">
      <c r="A53" s="5" t="s">
        <v>126</v>
      </c>
      <c r="B53" s="5" t="s">
        <v>127</v>
      </c>
      <c r="C53">
        <v>92733</v>
      </c>
      <c r="D53">
        <v>94678</v>
      </c>
      <c r="E53">
        <v>103644</v>
      </c>
      <c r="F53">
        <v>103475</v>
      </c>
      <c r="G53">
        <v>105993</v>
      </c>
      <c r="H53">
        <v>84980</v>
      </c>
      <c r="I53">
        <v>94144</v>
      </c>
      <c r="J53">
        <v>96282</v>
      </c>
      <c r="K53">
        <v>96877</v>
      </c>
      <c r="L53">
        <v>78374</v>
      </c>
      <c r="M53">
        <v>64022</v>
      </c>
    </row>
    <row r="54" spans="1:13" x14ac:dyDescent="0.25">
      <c r="A54" s="5" t="s">
        <v>128</v>
      </c>
      <c r="B54" s="5" t="s">
        <v>129</v>
      </c>
      <c r="C54">
        <v>8591</v>
      </c>
      <c r="D54">
        <v>13895</v>
      </c>
      <c r="E54">
        <v>20687</v>
      </c>
      <c r="F54">
        <v>14413</v>
      </c>
      <c r="G54">
        <v>14742</v>
      </c>
      <c r="H54">
        <v>11565</v>
      </c>
      <c r="I54">
        <v>14094</v>
      </c>
      <c r="J54">
        <v>15823</v>
      </c>
      <c r="K54">
        <v>10721</v>
      </c>
      <c r="L54">
        <v>8616</v>
      </c>
      <c r="M54">
        <v>-6388</v>
      </c>
    </row>
    <row r="55" spans="1:13" x14ac:dyDescent="0.25">
      <c r="A55" s="5" t="s">
        <v>130</v>
      </c>
      <c r="B55" s="5" t="s">
        <v>131</v>
      </c>
      <c r="C55">
        <v>20.8</v>
      </c>
      <c r="D55">
        <v>15</v>
      </c>
      <c r="E55">
        <v>14.9</v>
      </c>
      <c r="F55">
        <v>17</v>
      </c>
      <c r="G55">
        <v>22.1</v>
      </c>
      <c r="H55">
        <v>23</v>
      </c>
      <c r="I55">
        <v>20.7</v>
      </c>
      <c r="J55">
        <v>11.8</v>
      </c>
      <c r="K55">
        <v>13.4</v>
      </c>
      <c r="L55" t="s">
        <v>67</v>
      </c>
      <c r="M55" t="s">
        <v>67</v>
      </c>
    </row>
    <row r="56" spans="1:13" x14ac:dyDescent="0.25">
      <c r="A56" s="5" t="s">
        <v>132</v>
      </c>
      <c r="B56" s="5" t="s">
        <v>133</v>
      </c>
      <c r="C56">
        <v>1.1000000000000001</v>
      </c>
      <c r="D56">
        <v>1.27</v>
      </c>
      <c r="E56">
        <v>1.75</v>
      </c>
      <c r="F56">
        <v>1.44</v>
      </c>
      <c r="G56">
        <v>1.83</v>
      </c>
      <c r="H56">
        <v>1.82</v>
      </c>
      <c r="I56">
        <v>1.81</v>
      </c>
      <c r="J56">
        <v>1.1100000000000001</v>
      </c>
      <c r="K56">
        <v>0.88</v>
      </c>
      <c r="L56" t="s">
        <v>67</v>
      </c>
      <c r="M56" t="s">
        <v>67</v>
      </c>
    </row>
    <row r="57" spans="1:13" x14ac:dyDescent="0.25">
      <c r="A57" s="5" t="s">
        <v>134</v>
      </c>
      <c r="B57" s="5" t="s">
        <v>135</v>
      </c>
      <c r="C57">
        <v>1.93</v>
      </c>
      <c r="D57">
        <v>2.29</v>
      </c>
      <c r="E57">
        <v>3.35</v>
      </c>
      <c r="F57">
        <v>2.68</v>
      </c>
      <c r="G57">
        <v>3.8</v>
      </c>
      <c r="H57">
        <v>3.44</v>
      </c>
      <c r="I57">
        <v>3.6</v>
      </c>
      <c r="J57">
        <v>2.33</v>
      </c>
      <c r="K57">
        <v>1.99</v>
      </c>
      <c r="L57" t="s">
        <v>67</v>
      </c>
      <c r="M57" t="s">
        <v>67</v>
      </c>
    </row>
    <row r="58" spans="1:13" x14ac:dyDescent="0.25">
      <c r="A58" s="5" t="s">
        <v>136</v>
      </c>
      <c r="B58" s="5" t="s">
        <v>137</v>
      </c>
      <c r="C58">
        <v>8.83</v>
      </c>
      <c r="D58">
        <v>10.52</v>
      </c>
      <c r="E58">
        <v>12.21</v>
      </c>
      <c r="F58">
        <v>8.66</v>
      </c>
      <c r="G58">
        <v>12.71</v>
      </c>
      <c r="H58">
        <v>13.1</v>
      </c>
      <c r="I58">
        <v>9.9600000000000009</v>
      </c>
      <c r="J58">
        <v>6.96</v>
      </c>
      <c r="K58">
        <v>7.11</v>
      </c>
      <c r="L58" t="s">
        <v>67</v>
      </c>
      <c r="M58" t="s">
        <v>67</v>
      </c>
    </row>
    <row r="59" spans="1:13" x14ac:dyDescent="0.25">
      <c r="A59" s="5" t="s">
        <v>138</v>
      </c>
      <c r="B59" s="5" t="s">
        <v>139</v>
      </c>
      <c r="C59" t="s">
        <v>67</v>
      </c>
      <c r="D59">
        <v>2.5499999999999998</v>
      </c>
      <c r="E59">
        <v>1.88</v>
      </c>
      <c r="F59">
        <v>2.34</v>
      </c>
      <c r="G59">
        <v>1.76</v>
      </c>
      <c r="H59">
        <v>1.89</v>
      </c>
      <c r="I59">
        <v>1.94</v>
      </c>
      <c r="J59">
        <v>3.1</v>
      </c>
      <c r="K59">
        <v>3.75</v>
      </c>
      <c r="L59" t="s">
        <v>67</v>
      </c>
      <c r="M59" t="s">
        <v>67</v>
      </c>
    </row>
    <row r="60" spans="1:13" x14ac:dyDescent="0.25">
      <c r="A60" s="5" t="s">
        <v>140</v>
      </c>
      <c r="B60" s="5" t="s">
        <v>141</v>
      </c>
      <c r="C60">
        <v>4.8</v>
      </c>
      <c r="D60">
        <v>6.7</v>
      </c>
      <c r="E60">
        <v>6.7</v>
      </c>
      <c r="F60">
        <v>5.9</v>
      </c>
      <c r="G60">
        <v>4.5</v>
      </c>
      <c r="H60">
        <v>4.3</v>
      </c>
      <c r="I60">
        <v>4.8</v>
      </c>
      <c r="J60">
        <v>8.5</v>
      </c>
      <c r="K60">
        <v>7.4</v>
      </c>
      <c r="L60" t="s">
        <v>67</v>
      </c>
      <c r="M60" t="s">
        <v>67</v>
      </c>
    </row>
    <row r="61" spans="1:13" x14ac:dyDescent="0.25">
      <c r="A61" s="5" t="s">
        <v>142</v>
      </c>
      <c r="B61" s="5" t="s">
        <v>143</v>
      </c>
      <c r="C61">
        <v>9.3000000000000007</v>
      </c>
      <c r="D61">
        <v>15.3</v>
      </c>
      <c r="E61">
        <v>22.52</v>
      </c>
      <c r="F61">
        <v>15.72</v>
      </c>
      <c r="G61">
        <v>17.21</v>
      </c>
      <c r="H61">
        <v>14.96</v>
      </c>
      <c r="I61">
        <v>17.43</v>
      </c>
      <c r="J61">
        <v>19.7</v>
      </c>
      <c r="K61">
        <v>13.97</v>
      </c>
      <c r="L61">
        <v>40.159999999999997</v>
      </c>
      <c r="M61">
        <v>-50.56</v>
      </c>
    </row>
    <row r="62" spans="1:13" x14ac:dyDescent="0.25">
      <c r="A62" s="5" t="s">
        <v>144</v>
      </c>
      <c r="B62" s="5" t="s">
        <v>145</v>
      </c>
      <c r="C62">
        <v>5.31</v>
      </c>
      <c r="D62">
        <v>8.48</v>
      </c>
      <c r="E62">
        <v>11.78</v>
      </c>
      <c r="F62">
        <v>8.48</v>
      </c>
      <c r="G62">
        <v>8.3000000000000007</v>
      </c>
      <c r="H62">
        <v>7.9</v>
      </c>
      <c r="I62">
        <v>8.75</v>
      </c>
      <c r="J62">
        <v>9.36</v>
      </c>
      <c r="K62">
        <v>6.14</v>
      </c>
      <c r="L62">
        <v>6.16</v>
      </c>
      <c r="M62">
        <v>-5.52</v>
      </c>
    </row>
    <row r="63" spans="1:13" x14ac:dyDescent="0.25">
      <c r="A63" s="5" t="s">
        <v>146</v>
      </c>
      <c r="B63" s="5" t="s">
        <v>147</v>
      </c>
      <c r="C63">
        <v>4.9800000000000004</v>
      </c>
      <c r="D63">
        <v>7.22</v>
      </c>
      <c r="E63">
        <v>10.43</v>
      </c>
      <c r="F63">
        <v>6.79</v>
      </c>
      <c r="G63">
        <v>7.83</v>
      </c>
      <c r="H63">
        <v>6.47</v>
      </c>
      <c r="I63">
        <v>8.6999999999999993</v>
      </c>
      <c r="J63">
        <v>10.220000000000001</v>
      </c>
      <c r="K63">
        <v>10.75</v>
      </c>
      <c r="L63">
        <v>8.64</v>
      </c>
      <c r="M63">
        <v>1.47</v>
      </c>
    </row>
    <row r="64" spans="1:13" x14ac:dyDescent="0.25">
      <c r="A64" s="5" t="s">
        <v>148</v>
      </c>
      <c r="B64" s="5" t="s">
        <v>148</v>
      </c>
      <c r="C64">
        <v>3.86</v>
      </c>
      <c r="D64">
        <v>6.24</v>
      </c>
      <c r="E64">
        <v>9.1300000000000008</v>
      </c>
      <c r="F64">
        <v>5.67</v>
      </c>
      <c r="G64">
        <v>6.32</v>
      </c>
      <c r="H64">
        <v>5.09</v>
      </c>
      <c r="I64">
        <v>6.75</v>
      </c>
      <c r="J64">
        <v>8.18</v>
      </c>
      <c r="K64">
        <v>5.5</v>
      </c>
      <c r="L64">
        <v>5.22</v>
      </c>
      <c r="M64">
        <v>-3.87</v>
      </c>
    </row>
    <row r="65" spans="1:13" x14ac:dyDescent="0.25">
      <c r="A65" s="5" t="s">
        <v>149</v>
      </c>
      <c r="B65" s="5" t="s">
        <v>150</v>
      </c>
      <c r="C65">
        <v>36.42</v>
      </c>
      <c r="D65">
        <v>36.92</v>
      </c>
      <c r="E65">
        <v>37.090000000000003</v>
      </c>
      <c r="F65">
        <v>34.590000000000003</v>
      </c>
      <c r="G65">
        <v>32.049999999999997</v>
      </c>
      <c r="H65">
        <v>30.05</v>
      </c>
      <c r="I65">
        <v>45.3</v>
      </c>
      <c r="J65">
        <v>35.65</v>
      </c>
      <c r="K65">
        <v>36.76</v>
      </c>
      <c r="L65">
        <v>31.01</v>
      </c>
      <c r="M65">
        <v>26.23</v>
      </c>
    </row>
    <row r="66" spans="1:13" x14ac:dyDescent="0.25">
      <c r="A66" s="5" t="s">
        <v>151</v>
      </c>
      <c r="B66" s="5" t="s">
        <v>152</v>
      </c>
      <c r="C66">
        <v>41.46</v>
      </c>
      <c r="D66">
        <v>40.82</v>
      </c>
      <c r="E66">
        <v>40.54</v>
      </c>
      <c r="F66">
        <v>36.090000000000003</v>
      </c>
      <c r="G66">
        <v>36.72</v>
      </c>
      <c r="H66">
        <v>34.03</v>
      </c>
      <c r="I66">
        <v>38.72</v>
      </c>
      <c r="J66">
        <v>41.51</v>
      </c>
      <c r="K66">
        <v>39.409999999999997</v>
      </c>
      <c r="L66">
        <v>12.99</v>
      </c>
      <c r="M66">
        <v>7.66</v>
      </c>
    </row>
    <row r="67" spans="1:13" x14ac:dyDescent="0.25">
      <c r="A67" s="5" t="s">
        <v>153</v>
      </c>
      <c r="B67" s="5" t="s">
        <v>154</v>
      </c>
      <c r="C67">
        <v>58.54</v>
      </c>
      <c r="D67">
        <v>59.18</v>
      </c>
      <c r="E67">
        <v>59.46</v>
      </c>
      <c r="F67">
        <v>63.91</v>
      </c>
      <c r="G67">
        <v>63.28</v>
      </c>
      <c r="H67">
        <v>65.97</v>
      </c>
      <c r="I67">
        <v>61.28</v>
      </c>
      <c r="J67">
        <v>58.49</v>
      </c>
      <c r="K67">
        <v>60.59</v>
      </c>
      <c r="L67">
        <v>87.01</v>
      </c>
      <c r="M67">
        <v>92.34</v>
      </c>
    </row>
    <row r="68" spans="1:13" x14ac:dyDescent="0.25">
      <c r="A68" s="5" t="s">
        <v>155</v>
      </c>
      <c r="B68" s="5" t="s">
        <v>156</v>
      </c>
      <c r="C68">
        <v>141.16999999999999</v>
      </c>
      <c r="D68">
        <v>145</v>
      </c>
      <c r="E68">
        <v>146.66</v>
      </c>
      <c r="F68">
        <v>177.07</v>
      </c>
      <c r="G68">
        <v>172.3</v>
      </c>
      <c r="H68">
        <v>193.84</v>
      </c>
      <c r="I68">
        <v>158.29</v>
      </c>
      <c r="J68">
        <v>140.9</v>
      </c>
      <c r="K68">
        <v>153.76</v>
      </c>
      <c r="L68">
        <v>669.68</v>
      </c>
      <c r="M68">
        <v>1205</v>
      </c>
    </row>
    <row r="69" spans="1:13" x14ac:dyDescent="0.25">
      <c r="A69" s="5" t="s">
        <v>303</v>
      </c>
      <c r="B69" s="5" t="s">
        <v>304</v>
      </c>
      <c r="C69">
        <v>57.31</v>
      </c>
      <c r="D69">
        <v>57.77</v>
      </c>
      <c r="E69">
        <v>59.02</v>
      </c>
      <c r="F69">
        <v>60.89</v>
      </c>
      <c r="G69">
        <v>59.64</v>
      </c>
      <c r="H69">
        <v>58.07</v>
      </c>
      <c r="I69">
        <v>58.44</v>
      </c>
      <c r="J69">
        <v>56.96</v>
      </c>
      <c r="K69">
        <v>55.49</v>
      </c>
      <c r="L69">
        <v>56.02</v>
      </c>
    </row>
    <row r="70" spans="1:13" x14ac:dyDescent="0.25">
      <c r="A70" s="5" t="s">
        <v>157</v>
      </c>
      <c r="B70" s="5" t="s">
        <v>158</v>
      </c>
      <c r="C70">
        <v>36.43</v>
      </c>
      <c r="D70">
        <v>36.92</v>
      </c>
      <c r="E70">
        <v>37.090000000000003</v>
      </c>
      <c r="F70">
        <v>34.58</v>
      </c>
      <c r="G70">
        <v>32.049999999999997</v>
      </c>
      <c r="H70">
        <v>30.06</v>
      </c>
      <c r="I70">
        <v>45.3</v>
      </c>
      <c r="J70">
        <v>35.65</v>
      </c>
      <c r="K70">
        <v>36.76</v>
      </c>
      <c r="L70">
        <v>31.01</v>
      </c>
    </row>
    <row r="71" spans="1:13" x14ac:dyDescent="0.25">
      <c r="A71" s="5" t="s">
        <v>159</v>
      </c>
      <c r="B71" s="5" t="s">
        <v>160</v>
      </c>
      <c r="C71">
        <v>5.31</v>
      </c>
      <c r="D71">
        <v>8.48</v>
      </c>
      <c r="E71">
        <v>11.78</v>
      </c>
      <c r="F71">
        <v>8.48</v>
      </c>
      <c r="G71">
        <v>8.3000000000000007</v>
      </c>
      <c r="H71">
        <v>7.9</v>
      </c>
      <c r="I71">
        <v>8.75</v>
      </c>
      <c r="J71">
        <v>9.36</v>
      </c>
      <c r="K71">
        <v>6.14</v>
      </c>
      <c r="L71">
        <v>6.16</v>
      </c>
    </row>
    <row r="72" spans="1:13" x14ac:dyDescent="0.25">
      <c r="A72" s="5" t="s">
        <v>161</v>
      </c>
      <c r="B72" s="5" t="s">
        <v>162</v>
      </c>
      <c r="C72">
        <v>8.7899999999999991</v>
      </c>
      <c r="D72">
        <v>12.32</v>
      </c>
      <c r="E72">
        <v>13.55</v>
      </c>
      <c r="F72">
        <v>13.41</v>
      </c>
      <c r="G72">
        <v>14.03</v>
      </c>
      <c r="H72">
        <v>14.08</v>
      </c>
      <c r="I72">
        <v>15.66</v>
      </c>
      <c r="J72">
        <v>15.61</v>
      </c>
      <c r="K72">
        <v>13.18</v>
      </c>
      <c r="L72">
        <v>11.48</v>
      </c>
    </row>
    <row r="73" spans="1:13" x14ac:dyDescent="0.25">
      <c r="A73" s="5" t="s">
        <v>163</v>
      </c>
      <c r="B73" s="5" t="s">
        <v>164</v>
      </c>
      <c r="C73">
        <v>72.66</v>
      </c>
      <c r="D73">
        <v>73.64</v>
      </c>
      <c r="E73">
        <v>77.52</v>
      </c>
      <c r="F73">
        <v>66.88</v>
      </c>
      <c r="G73">
        <v>76.16</v>
      </c>
      <c r="H73">
        <v>64.44</v>
      </c>
      <c r="I73">
        <v>77.150000000000006</v>
      </c>
      <c r="J73">
        <v>87.36</v>
      </c>
      <c r="K73">
        <v>89.64</v>
      </c>
      <c r="L73">
        <v>84.73</v>
      </c>
    </row>
    <row r="74" spans="1:13" x14ac:dyDescent="0.25">
      <c r="A74" s="5" t="s">
        <v>165</v>
      </c>
      <c r="B74" s="5" t="s">
        <v>166</v>
      </c>
      <c r="C74">
        <v>63.59</v>
      </c>
      <c r="D74">
        <v>63.06</v>
      </c>
      <c r="E74">
        <v>62.91</v>
      </c>
      <c r="F74">
        <v>65.400000000000006</v>
      </c>
      <c r="G74">
        <v>67.95</v>
      </c>
      <c r="H74">
        <v>69.97</v>
      </c>
      <c r="I74">
        <v>54.7</v>
      </c>
      <c r="J74">
        <v>64.349999999999994</v>
      </c>
      <c r="K74">
        <v>63.24</v>
      </c>
      <c r="L74">
        <v>68.989999999999995</v>
      </c>
    </row>
    <row r="75" spans="1:13" x14ac:dyDescent="0.25">
      <c r="A75" s="5" t="s">
        <v>167</v>
      </c>
      <c r="B75" s="5" t="s">
        <v>168</v>
      </c>
      <c r="C75">
        <v>3.86</v>
      </c>
      <c r="D75">
        <v>6.24</v>
      </c>
      <c r="E75">
        <v>9.1300000000000008</v>
      </c>
      <c r="F75">
        <v>5.67</v>
      </c>
      <c r="G75">
        <v>6.32</v>
      </c>
      <c r="H75">
        <v>5.09</v>
      </c>
      <c r="I75">
        <v>6.75</v>
      </c>
      <c r="J75">
        <v>8.18</v>
      </c>
      <c r="K75">
        <v>5.5</v>
      </c>
      <c r="L75">
        <v>5.22</v>
      </c>
    </row>
    <row r="76" spans="1:13" x14ac:dyDescent="0.25">
      <c r="A76" s="5" t="s">
        <v>169</v>
      </c>
      <c r="B76" s="5" t="s">
        <v>170</v>
      </c>
      <c r="C76">
        <v>7.74</v>
      </c>
      <c r="D76">
        <v>11.56</v>
      </c>
      <c r="E76">
        <v>12.78</v>
      </c>
      <c r="F76">
        <v>10.67</v>
      </c>
      <c r="G76">
        <v>12.41</v>
      </c>
      <c r="H76">
        <v>10.6</v>
      </c>
      <c r="I76">
        <v>17.12</v>
      </c>
      <c r="J76">
        <v>16.95</v>
      </c>
      <c r="K76">
        <v>14.18</v>
      </c>
      <c r="L76">
        <v>12.71</v>
      </c>
    </row>
    <row r="77" spans="1:13" x14ac:dyDescent="0.25">
      <c r="A77" s="5" t="s">
        <v>171</v>
      </c>
      <c r="B77" s="5" t="s">
        <v>172</v>
      </c>
      <c r="C77">
        <v>65.22</v>
      </c>
      <c r="D77">
        <v>64.709999999999994</v>
      </c>
      <c r="E77">
        <v>64.44</v>
      </c>
      <c r="F77">
        <v>55.18</v>
      </c>
      <c r="G77">
        <v>54.04</v>
      </c>
      <c r="H77">
        <v>48.65</v>
      </c>
      <c r="I77">
        <v>70.77</v>
      </c>
      <c r="J77">
        <v>64.5</v>
      </c>
      <c r="K77">
        <v>62.31</v>
      </c>
      <c r="L77">
        <v>18.829999999999998</v>
      </c>
    </row>
    <row r="78" spans="1:13" x14ac:dyDescent="0.25">
      <c r="A78" s="5" t="s">
        <v>173</v>
      </c>
      <c r="B78" s="5" t="s">
        <v>174</v>
      </c>
      <c r="C78">
        <v>208.43</v>
      </c>
      <c r="D78">
        <v>171.37</v>
      </c>
      <c r="E78">
        <v>208.13</v>
      </c>
      <c r="F78">
        <v>216.42</v>
      </c>
      <c r="G78">
        <v>230.2</v>
      </c>
      <c r="H78">
        <v>208.69</v>
      </c>
      <c r="I78">
        <v>153.91999999999999</v>
      </c>
      <c r="J78">
        <v>182.61</v>
      </c>
      <c r="K78">
        <v>219.72</v>
      </c>
      <c r="L78">
        <v>132.18</v>
      </c>
    </row>
    <row r="79" spans="1:13" x14ac:dyDescent="0.25">
      <c r="A79" s="5" t="s">
        <v>175</v>
      </c>
      <c r="B79" s="5" t="s">
        <v>176</v>
      </c>
      <c r="C79">
        <v>281.32380000000001</v>
      </c>
      <c r="D79">
        <v>335.16719999999998</v>
      </c>
      <c r="E79">
        <v>389.01060000000001</v>
      </c>
      <c r="F79">
        <v>275.9076</v>
      </c>
      <c r="G79">
        <v>404.94060000000002</v>
      </c>
      <c r="H79">
        <v>417.36599999999999</v>
      </c>
      <c r="I79">
        <v>317.32560000000001</v>
      </c>
      <c r="J79">
        <v>221.7456</v>
      </c>
      <c r="K79">
        <v>226.52459999999999</v>
      </c>
      <c r="L79" t="s">
        <v>67</v>
      </c>
    </row>
    <row r="80" spans="1:13" x14ac:dyDescent="0.25">
      <c r="A80" s="5" t="s">
        <v>177</v>
      </c>
      <c r="B80" s="5" t="s">
        <v>178</v>
      </c>
      <c r="C80">
        <v>0</v>
      </c>
      <c r="D80">
        <v>0</v>
      </c>
      <c r="E80">
        <v>0</v>
      </c>
      <c r="F80">
        <v>0</v>
      </c>
      <c r="G80">
        <v>0</v>
      </c>
      <c r="H80">
        <v>0</v>
      </c>
      <c r="I80">
        <v>0</v>
      </c>
      <c r="J80">
        <v>0</v>
      </c>
      <c r="K80" t="s">
        <v>67</v>
      </c>
      <c r="L80" t="s">
        <v>67</v>
      </c>
    </row>
    <row r="81" spans="1:12" x14ac:dyDescent="0.25">
      <c r="A81" s="5" t="s">
        <v>179</v>
      </c>
      <c r="B81" s="5" t="s">
        <v>180</v>
      </c>
      <c r="C81">
        <v>1.48</v>
      </c>
      <c r="D81">
        <v>6.59</v>
      </c>
      <c r="E81">
        <v>13.64</v>
      </c>
      <c r="F81">
        <v>0.6</v>
      </c>
      <c r="G81">
        <v>28.06</v>
      </c>
      <c r="H81">
        <v>9.32</v>
      </c>
      <c r="I81">
        <v>5.1100000000000003</v>
      </c>
      <c r="J81">
        <v>3.99</v>
      </c>
      <c r="K81">
        <v>18.559999999999999</v>
      </c>
      <c r="L81">
        <v>48.7</v>
      </c>
    </row>
    <row r="82" spans="1:12" x14ac:dyDescent="0.25">
      <c r="A82" s="5" t="s">
        <v>181</v>
      </c>
      <c r="B82" s="5" t="s">
        <v>182</v>
      </c>
      <c r="C82">
        <v>7.24</v>
      </c>
      <c r="D82">
        <v>6.94</v>
      </c>
      <c r="E82">
        <v>14.1</v>
      </c>
      <c r="F82">
        <v>12.66</v>
      </c>
      <c r="G82">
        <v>14.16</v>
      </c>
      <c r="H82">
        <v>6.14</v>
      </c>
      <c r="I82">
        <v>9.2200000000000006</v>
      </c>
      <c r="J82">
        <v>23.75</v>
      </c>
      <c r="K82" t="s">
        <v>67</v>
      </c>
      <c r="L82" t="s">
        <v>67</v>
      </c>
    </row>
    <row r="83" spans="1:12" x14ac:dyDescent="0.25">
      <c r="A83" s="5" t="s">
        <v>183</v>
      </c>
      <c r="B83" s="5" t="s">
        <v>184</v>
      </c>
      <c r="C83">
        <v>10.07</v>
      </c>
      <c r="D83">
        <v>11.64</v>
      </c>
      <c r="E83">
        <v>11.35</v>
      </c>
      <c r="F83">
        <v>9.42</v>
      </c>
      <c r="G83">
        <v>13.01</v>
      </c>
      <c r="H83">
        <v>17.14</v>
      </c>
      <c r="I83" t="s">
        <v>67</v>
      </c>
      <c r="J83" t="s">
        <v>67</v>
      </c>
      <c r="K83" t="s">
        <v>67</v>
      </c>
      <c r="L83" t="s">
        <v>67</v>
      </c>
    </row>
    <row r="84" spans="1:12" x14ac:dyDescent="0.25">
      <c r="A84" s="5" t="s">
        <v>185</v>
      </c>
      <c r="B84" s="5" t="s">
        <v>186</v>
      </c>
      <c r="C84">
        <v>13.61</v>
      </c>
      <c r="D84" t="s">
        <v>67</v>
      </c>
      <c r="E84" t="s">
        <v>67</v>
      </c>
      <c r="F84" t="s">
        <v>67</v>
      </c>
      <c r="G84" t="s">
        <v>67</v>
      </c>
      <c r="H84" t="s">
        <v>67</v>
      </c>
      <c r="I84" t="s">
        <v>67</v>
      </c>
      <c r="J84" t="s">
        <v>67</v>
      </c>
      <c r="K84" t="s">
        <v>67</v>
      </c>
      <c r="L84" t="s">
        <v>67</v>
      </c>
    </row>
    <row r="85" spans="1:12" x14ac:dyDescent="0.25">
      <c r="A85" s="5" t="s">
        <v>187</v>
      </c>
      <c r="B85" s="5" t="s">
        <v>188</v>
      </c>
      <c r="C85">
        <v>-36.450000000000003</v>
      </c>
      <c r="D85">
        <v>-23.29</v>
      </c>
      <c r="E85">
        <v>57.84</v>
      </c>
      <c r="F85">
        <v>2.85</v>
      </c>
      <c r="G85">
        <v>34.43</v>
      </c>
      <c r="H85">
        <v>-1.26</v>
      </c>
      <c r="I85">
        <v>-1.77</v>
      </c>
      <c r="J85">
        <v>58.54</v>
      </c>
      <c r="K85">
        <v>18.21</v>
      </c>
      <c r="L85">
        <v>-265.93</v>
      </c>
    </row>
    <row r="86" spans="1:12" x14ac:dyDescent="0.25">
      <c r="A86" s="5" t="s">
        <v>189</v>
      </c>
      <c r="B86" s="5" t="s">
        <v>190</v>
      </c>
      <c r="C86">
        <v>-0.63</v>
      </c>
      <c r="D86">
        <v>12.47</v>
      </c>
      <c r="E86">
        <v>31.71</v>
      </c>
      <c r="F86">
        <v>12.01</v>
      </c>
      <c r="G86">
        <v>10.47</v>
      </c>
      <c r="H86">
        <v>18.5</v>
      </c>
      <c r="I86">
        <v>24.99</v>
      </c>
      <c r="J86">
        <v>-63.06</v>
      </c>
      <c r="K86" t="s">
        <v>67</v>
      </c>
      <c r="L86" t="s">
        <v>67</v>
      </c>
    </row>
    <row r="87" spans="1:12" x14ac:dyDescent="0.25">
      <c r="A87" s="5" t="s">
        <v>191</v>
      </c>
      <c r="B87" s="5" t="s">
        <v>192</v>
      </c>
      <c r="C87">
        <v>7.08</v>
      </c>
      <c r="D87">
        <v>14.11</v>
      </c>
      <c r="E87">
        <v>18.420000000000002</v>
      </c>
      <c r="F87">
        <v>18.559999999999999</v>
      </c>
      <c r="G87">
        <v>21.63</v>
      </c>
      <c r="H87">
        <v>-38.44</v>
      </c>
      <c r="I87" t="s">
        <v>67</v>
      </c>
      <c r="J87" t="s">
        <v>67</v>
      </c>
      <c r="K87" t="s">
        <v>67</v>
      </c>
      <c r="L87" t="s">
        <v>67</v>
      </c>
    </row>
    <row r="88" spans="1:12" x14ac:dyDescent="0.25">
      <c r="A88" s="5" t="s">
        <v>193</v>
      </c>
      <c r="B88" s="5" t="s">
        <v>194</v>
      </c>
      <c r="C88">
        <v>-15.68</v>
      </c>
      <c r="D88" t="s">
        <v>67</v>
      </c>
      <c r="E88" t="s">
        <v>67</v>
      </c>
      <c r="F88" t="s">
        <v>67</v>
      </c>
      <c r="G88" t="s">
        <v>67</v>
      </c>
      <c r="H88" t="s">
        <v>67</v>
      </c>
      <c r="I88" t="s">
        <v>67</v>
      </c>
      <c r="J88" t="s">
        <v>67</v>
      </c>
      <c r="K88" t="s">
        <v>67</v>
      </c>
      <c r="L88" t="s">
        <v>67</v>
      </c>
    </row>
    <row r="89" spans="1:12" x14ac:dyDescent="0.25">
      <c r="A89" s="5" t="s">
        <v>195</v>
      </c>
      <c r="B89" s="5" t="s">
        <v>196</v>
      </c>
      <c r="C89">
        <v>2.94</v>
      </c>
      <c r="D89">
        <v>1.06</v>
      </c>
      <c r="E89">
        <v>0.81</v>
      </c>
      <c r="F89">
        <v>0.92</v>
      </c>
      <c r="G89">
        <v>1.02</v>
      </c>
      <c r="H89">
        <v>-0.6</v>
      </c>
      <c r="I89" t="s">
        <v>67</v>
      </c>
      <c r="J89" t="s">
        <v>67</v>
      </c>
      <c r="K89" t="s">
        <v>67</v>
      </c>
      <c r="L89" t="s">
        <v>67</v>
      </c>
    </row>
    <row r="90" spans="1:12" x14ac:dyDescent="0.25">
      <c r="A90" s="5" t="s">
        <v>197</v>
      </c>
      <c r="B90" s="5" t="s">
        <v>198</v>
      </c>
      <c r="C90">
        <v>-27.57</v>
      </c>
      <c r="D90">
        <v>-3.12</v>
      </c>
      <c r="E90">
        <v>14.83</v>
      </c>
      <c r="F90">
        <v>-3.85</v>
      </c>
      <c r="G90">
        <v>27.61</v>
      </c>
      <c r="H90">
        <v>-1.71</v>
      </c>
      <c r="I90">
        <v>5.4</v>
      </c>
      <c r="J90">
        <v>23.24</v>
      </c>
      <c r="K90">
        <v>36.06</v>
      </c>
      <c r="L90">
        <v>9283.33</v>
      </c>
    </row>
    <row r="91" spans="1:12" x14ac:dyDescent="0.25">
      <c r="A91" s="5" t="s">
        <v>199</v>
      </c>
      <c r="B91" s="5" t="s">
        <v>200</v>
      </c>
      <c r="C91">
        <v>-5.29</v>
      </c>
      <c r="D91">
        <v>2.62</v>
      </c>
      <c r="E91">
        <v>12.86</v>
      </c>
      <c r="F91">
        <v>7.35</v>
      </c>
      <c r="G91">
        <v>10.43</v>
      </c>
      <c r="H91">
        <v>8.98</v>
      </c>
      <c r="I91">
        <v>21.57</v>
      </c>
      <c r="J91">
        <v>3114.21</v>
      </c>
      <c r="K91" t="s">
        <v>67</v>
      </c>
      <c r="L91" t="s">
        <v>67</v>
      </c>
    </row>
    <row r="92" spans="1:12" x14ac:dyDescent="0.25">
      <c r="A92" s="5" t="s">
        <v>201</v>
      </c>
      <c r="B92" s="5" t="s">
        <v>202</v>
      </c>
      <c r="C92">
        <v>1.58</v>
      </c>
      <c r="D92">
        <v>6.75</v>
      </c>
      <c r="E92">
        <v>8.4600000000000009</v>
      </c>
      <c r="F92">
        <v>10.14</v>
      </c>
      <c r="G92">
        <v>18.12</v>
      </c>
      <c r="H92">
        <v>1869.26</v>
      </c>
      <c r="I92" t="s">
        <v>67</v>
      </c>
      <c r="J92" t="s">
        <v>67</v>
      </c>
      <c r="K92" t="s">
        <v>67</v>
      </c>
      <c r="L92" t="s">
        <v>67</v>
      </c>
    </row>
    <row r="93" spans="1:12" x14ac:dyDescent="0.25">
      <c r="A93" s="5" t="s">
        <v>203</v>
      </c>
      <c r="B93" s="5" t="s">
        <v>204</v>
      </c>
      <c r="C93">
        <v>935.42</v>
      </c>
      <c r="D93" t="s">
        <v>67</v>
      </c>
      <c r="E93" t="s">
        <v>67</v>
      </c>
      <c r="F93" t="s">
        <v>67</v>
      </c>
      <c r="G93" t="s">
        <v>67</v>
      </c>
      <c r="H93" t="s">
        <v>67</v>
      </c>
      <c r="I93" t="s">
        <v>67</v>
      </c>
      <c r="J93" t="s">
        <v>67</v>
      </c>
      <c r="K93" t="s">
        <v>67</v>
      </c>
      <c r="L93" t="s">
        <v>67</v>
      </c>
    </row>
    <row r="94" spans="1:12" x14ac:dyDescent="0.25">
      <c r="A94" s="5" t="s">
        <v>205</v>
      </c>
      <c r="B94" s="5" t="s">
        <v>206</v>
      </c>
      <c r="C94">
        <v>-16.059999999999999</v>
      </c>
      <c r="D94">
        <v>-13.84</v>
      </c>
      <c r="E94">
        <v>40.99</v>
      </c>
      <c r="F94">
        <v>-31.86</v>
      </c>
      <c r="G94">
        <v>-2.98</v>
      </c>
      <c r="H94">
        <v>31.53</v>
      </c>
      <c r="I94">
        <v>43.1</v>
      </c>
      <c r="J94">
        <v>-2.11</v>
      </c>
      <c r="K94" t="s">
        <v>67</v>
      </c>
      <c r="L94" t="s">
        <v>67</v>
      </c>
    </row>
    <row r="95" spans="1:12" x14ac:dyDescent="0.25">
      <c r="A95" s="5" t="s">
        <v>207</v>
      </c>
      <c r="B95" s="5" t="s">
        <v>208</v>
      </c>
      <c r="C95">
        <v>3.7</v>
      </c>
      <c r="D95">
        <v>-1.57</v>
      </c>
      <c r="E95">
        <v>2.0499999999999998</v>
      </c>
      <c r="F95">
        <v>-1.1000000000000001</v>
      </c>
      <c r="G95">
        <v>23.88</v>
      </c>
      <c r="H95">
        <v>24.17</v>
      </c>
      <c r="I95" t="s">
        <v>67</v>
      </c>
      <c r="J95" t="s">
        <v>67</v>
      </c>
      <c r="K95" t="s">
        <v>67</v>
      </c>
      <c r="L95" t="s">
        <v>67</v>
      </c>
    </row>
    <row r="96" spans="1:12" x14ac:dyDescent="0.25">
      <c r="A96" s="5" t="s">
        <v>209</v>
      </c>
      <c r="B96" s="5" t="s">
        <v>210</v>
      </c>
      <c r="C96">
        <v>-4.75</v>
      </c>
      <c r="D96">
        <v>4.7699999999999996</v>
      </c>
      <c r="E96">
        <v>16.16</v>
      </c>
      <c r="F96">
        <v>7.54</v>
      </c>
      <c r="G96" t="s">
        <v>67</v>
      </c>
      <c r="H96" t="s">
        <v>67</v>
      </c>
      <c r="I96" t="s">
        <v>67</v>
      </c>
      <c r="J96" t="s">
        <v>67</v>
      </c>
      <c r="K96" t="s">
        <v>67</v>
      </c>
      <c r="L96" t="s">
        <v>67</v>
      </c>
    </row>
    <row r="97" spans="1:13" x14ac:dyDescent="0.25">
      <c r="A97" s="5" t="s">
        <v>211</v>
      </c>
      <c r="B97" s="5" t="s">
        <v>212</v>
      </c>
      <c r="C97" t="s">
        <v>67</v>
      </c>
      <c r="D97" t="s">
        <v>67</v>
      </c>
      <c r="E97" t="s">
        <v>67</v>
      </c>
      <c r="F97" t="s">
        <v>67</v>
      </c>
      <c r="G97" t="s">
        <v>67</v>
      </c>
      <c r="H97" t="s">
        <v>67</v>
      </c>
      <c r="I97" t="s">
        <v>67</v>
      </c>
      <c r="J97" t="s">
        <v>67</v>
      </c>
      <c r="K97" t="s">
        <v>67</v>
      </c>
      <c r="L97" t="s">
        <v>67</v>
      </c>
    </row>
    <row r="98" spans="1:13" x14ac:dyDescent="0.25">
      <c r="A98" s="5" t="s">
        <v>213</v>
      </c>
      <c r="B98" s="5" t="s">
        <v>214</v>
      </c>
      <c r="C98">
        <v>286.89999999999998</v>
      </c>
      <c r="D98">
        <v>226.3</v>
      </c>
      <c r="E98">
        <v>252.8</v>
      </c>
      <c r="F98">
        <v>248.9</v>
      </c>
      <c r="G98">
        <v>211.7</v>
      </c>
      <c r="H98">
        <v>168.8</v>
      </c>
      <c r="I98">
        <v>130.69999999999999</v>
      </c>
      <c r="J98">
        <v>111.6</v>
      </c>
      <c r="K98">
        <v>129.9</v>
      </c>
      <c r="L98">
        <v>43.7</v>
      </c>
      <c r="M98">
        <v>56.4</v>
      </c>
    </row>
  </sheetData>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L98"/>
  <sheetViews>
    <sheetView workbookViewId="0">
      <pane xSplit="1" ySplit="1" topLeftCell="B74" activePane="bottomRight" state="frozen"/>
      <selection pane="topRight"/>
      <selection pane="bottomLeft"/>
      <selection pane="bottomRight" activeCell="F1" sqref="F1"/>
    </sheetView>
  </sheetViews>
  <sheetFormatPr baseColWidth="10" defaultColWidth="9.140625" defaultRowHeight="15" x14ac:dyDescent="0.25"/>
  <cols>
    <col min="1" max="1" width="35" customWidth="1"/>
    <col min="2" max="2" width="32" customWidth="1"/>
    <col min="3" max="11" width="15" customWidth="1"/>
    <col min="12" max="12" width="8" customWidth="1"/>
  </cols>
  <sheetData>
    <row r="1" spans="1:12" ht="18.75" customHeight="1" x14ac:dyDescent="0.3">
      <c r="A1" s="1" t="s">
        <v>2879</v>
      </c>
      <c r="B1" s="2" t="s">
        <v>2880</v>
      </c>
      <c r="C1" s="2"/>
      <c r="D1" s="2"/>
      <c r="E1" s="2"/>
      <c r="F1" s="2" t="str">
        <f>HYPERLINK("dax-30_Stock_Data_EUR.xlsx#INDEX!A1", "Back to INDEX")</f>
        <v>Back to INDEX</v>
      </c>
      <c r="G1" s="2"/>
      <c r="H1" s="2"/>
      <c r="I1" s="2"/>
      <c r="J1" s="2"/>
      <c r="K1" s="2"/>
      <c r="L1" s="2"/>
    </row>
    <row r="2" spans="1:12" x14ac:dyDescent="0.25">
      <c r="A2" s="3"/>
      <c r="B2" s="4"/>
      <c r="C2" s="4"/>
      <c r="D2" s="4"/>
      <c r="E2" s="4"/>
      <c r="F2" s="4"/>
      <c r="G2" s="4"/>
      <c r="H2" s="4"/>
      <c r="I2" s="4"/>
      <c r="J2" s="4"/>
      <c r="K2" s="4"/>
      <c r="L2" s="4"/>
    </row>
    <row r="3" spans="1:12" x14ac:dyDescent="0.25">
      <c r="A3" s="5" t="s">
        <v>3</v>
      </c>
      <c r="C3" s="5" t="s">
        <v>4</v>
      </c>
      <c r="D3" s="5"/>
      <c r="G3" s="5" t="s">
        <v>5</v>
      </c>
      <c r="H3" s="5"/>
      <c r="J3" s="5" t="s">
        <v>6</v>
      </c>
      <c r="K3" s="5"/>
    </row>
    <row r="4" spans="1:12" x14ac:dyDescent="0.25">
      <c r="A4" s="5" t="s">
        <v>7</v>
      </c>
      <c r="B4" t="s">
        <v>2881</v>
      </c>
      <c r="C4" s="5" t="s">
        <v>9</v>
      </c>
      <c r="D4" s="5"/>
      <c r="E4" t="s">
        <v>2882</v>
      </c>
      <c r="G4" t="s">
        <v>905</v>
      </c>
      <c r="H4" t="s">
        <v>20</v>
      </c>
      <c r="J4" t="s">
        <v>2883</v>
      </c>
      <c r="L4" t="s">
        <v>2884</v>
      </c>
    </row>
    <row r="5" spans="1:12" x14ac:dyDescent="0.25">
      <c r="A5" s="5" t="s">
        <v>15</v>
      </c>
      <c r="B5" t="s">
        <v>2885</v>
      </c>
      <c r="C5" s="5" t="s">
        <v>17</v>
      </c>
      <c r="D5" s="5"/>
      <c r="E5" t="s">
        <v>2886</v>
      </c>
      <c r="G5" t="s">
        <v>1412</v>
      </c>
      <c r="H5" t="s">
        <v>28</v>
      </c>
      <c r="J5" t="s">
        <v>237</v>
      </c>
      <c r="L5" t="s">
        <v>1580</v>
      </c>
    </row>
    <row r="6" spans="1:12" x14ac:dyDescent="0.25">
      <c r="A6" s="5" t="s">
        <v>23</v>
      </c>
      <c r="B6" t="s">
        <v>2887</v>
      </c>
      <c r="C6" s="5" t="s">
        <v>25</v>
      </c>
      <c r="D6" s="5"/>
      <c r="E6" t="s">
        <v>2888</v>
      </c>
      <c r="G6" t="s">
        <v>453</v>
      </c>
      <c r="H6" t="s">
        <v>34</v>
      </c>
      <c r="J6" t="s">
        <v>1196</v>
      </c>
      <c r="L6" t="s">
        <v>2767</v>
      </c>
    </row>
    <row r="7" spans="1:12" x14ac:dyDescent="0.25">
      <c r="A7" s="5" t="s">
        <v>29</v>
      </c>
      <c r="B7" t="s">
        <v>277</v>
      </c>
      <c r="C7" s="5" t="s">
        <v>31</v>
      </c>
      <c r="D7" s="5"/>
      <c r="E7" t="s">
        <v>2889</v>
      </c>
      <c r="G7" t="s">
        <v>604</v>
      </c>
      <c r="H7" t="s">
        <v>40</v>
      </c>
      <c r="J7" t="s">
        <v>2890</v>
      </c>
      <c r="L7" t="s">
        <v>2891</v>
      </c>
    </row>
    <row r="8" spans="1:12" x14ac:dyDescent="0.25">
      <c r="A8" s="5" t="s">
        <v>35</v>
      </c>
      <c r="B8" t="s">
        <v>36</v>
      </c>
      <c r="C8" s="5" t="s">
        <v>37</v>
      </c>
      <c r="D8" s="5"/>
      <c r="E8" t="s">
        <v>2892</v>
      </c>
      <c r="G8" t="s">
        <v>321</v>
      </c>
      <c r="H8" t="s">
        <v>220</v>
      </c>
      <c r="J8" t="s">
        <v>2893</v>
      </c>
      <c r="L8" t="s">
        <v>2894</v>
      </c>
    </row>
    <row r="9" spans="1:12" x14ac:dyDescent="0.25">
      <c r="A9" s="5" t="s">
        <v>41</v>
      </c>
      <c r="B9" t="s">
        <v>42</v>
      </c>
      <c r="C9" s="5" t="s">
        <v>43</v>
      </c>
      <c r="D9" s="5"/>
      <c r="E9" t="s">
        <v>2895</v>
      </c>
      <c r="G9" t="s">
        <v>2896</v>
      </c>
      <c r="H9" t="s">
        <v>12</v>
      </c>
      <c r="J9" t="s">
        <v>2897</v>
      </c>
      <c r="L9" t="s">
        <v>2898</v>
      </c>
    </row>
    <row r="10" spans="1:12" x14ac:dyDescent="0.25">
      <c r="A10" s="5" t="s">
        <v>45</v>
      </c>
      <c r="B10" t="s">
        <v>2504</v>
      </c>
      <c r="C10" s="5" t="s">
        <v>47</v>
      </c>
      <c r="D10" s="5"/>
      <c r="E10" t="s">
        <v>2899</v>
      </c>
      <c r="J10" t="s">
        <v>225</v>
      </c>
      <c r="L10" t="s">
        <v>1061</v>
      </c>
    </row>
    <row r="11" spans="1:12" x14ac:dyDescent="0.25">
      <c r="A11" s="5" t="s">
        <v>49</v>
      </c>
      <c r="B11" t="s">
        <v>719</v>
      </c>
      <c r="J11" t="s">
        <v>445</v>
      </c>
      <c r="L11" t="s">
        <v>1752</v>
      </c>
    </row>
    <row r="12" spans="1:12" x14ac:dyDescent="0.25">
      <c r="A12" s="5" t="s">
        <v>51</v>
      </c>
      <c r="B12" t="s">
        <v>720</v>
      </c>
      <c r="J12" t="s">
        <v>21</v>
      </c>
      <c r="L12" t="s">
        <v>2900</v>
      </c>
    </row>
    <row r="13" spans="1:12" x14ac:dyDescent="0.25">
      <c r="A13" s="5" t="s">
        <v>53</v>
      </c>
      <c r="B13" t="s">
        <v>2901</v>
      </c>
    </row>
    <row r="14" spans="1:12" x14ac:dyDescent="0.25">
      <c r="A14" s="5" t="s">
        <v>55</v>
      </c>
      <c r="B14" t="s">
        <v>2902</v>
      </c>
    </row>
    <row r="15" spans="1:12" x14ac:dyDescent="0.25">
      <c r="A15" s="5" t="s">
        <v>57</v>
      </c>
      <c r="B15" t="s">
        <v>2903</v>
      </c>
    </row>
    <row r="16" spans="1:12" x14ac:dyDescent="0.25">
      <c r="A16" s="5" t="s">
        <v>59</v>
      </c>
      <c r="B16" t="s">
        <v>2904</v>
      </c>
    </row>
    <row r="17" spans="1:12" x14ac:dyDescent="0.25">
      <c r="A17" s="5" t="s">
        <v>61</v>
      </c>
      <c r="B17" t="s">
        <v>2905</v>
      </c>
    </row>
    <row r="18" spans="1:12" x14ac:dyDescent="0.25">
      <c r="A18" s="3"/>
      <c r="B18" s="4"/>
      <c r="C18" s="4"/>
      <c r="D18" s="4"/>
      <c r="E18" s="4"/>
      <c r="F18" s="4"/>
      <c r="G18" s="4"/>
      <c r="H18" s="4"/>
      <c r="I18" s="4"/>
      <c r="J18" s="4"/>
      <c r="K18" s="4"/>
      <c r="L18" s="4"/>
    </row>
    <row r="19" spans="1:12" x14ac:dyDescent="0.25">
      <c r="A19" s="5" t="s">
        <v>590</v>
      </c>
      <c r="B19" s="5" t="s">
        <v>591</v>
      </c>
      <c r="C19" s="5">
        <v>2019</v>
      </c>
      <c r="D19" s="5">
        <v>2018</v>
      </c>
      <c r="E19" s="5">
        <v>2017</v>
      </c>
      <c r="F19" s="5">
        <v>2016</v>
      </c>
      <c r="G19" s="5">
        <v>2015</v>
      </c>
      <c r="H19" s="5">
        <v>2014</v>
      </c>
      <c r="I19" s="5">
        <v>2013</v>
      </c>
      <c r="J19" s="5">
        <v>2012</v>
      </c>
      <c r="K19" s="5">
        <v>2011</v>
      </c>
      <c r="L19" s="5">
        <v>2010</v>
      </c>
    </row>
    <row r="20" spans="1:12" x14ac:dyDescent="0.25">
      <c r="A20" s="5" t="s">
        <v>65</v>
      </c>
      <c r="B20" s="5" t="s">
        <v>66</v>
      </c>
      <c r="C20">
        <v>3464</v>
      </c>
      <c r="D20">
        <v>4115</v>
      </c>
      <c r="E20">
        <v>4128</v>
      </c>
      <c r="F20">
        <v>3785</v>
      </c>
      <c r="G20">
        <v>5574</v>
      </c>
      <c r="H20">
        <v>5142</v>
      </c>
      <c r="I20">
        <v>5289</v>
      </c>
      <c r="J20">
        <v>5400</v>
      </c>
      <c r="K20">
        <v>5031</v>
      </c>
      <c r="L20">
        <v>4680</v>
      </c>
    </row>
    <row r="21" spans="1:12" x14ac:dyDescent="0.25">
      <c r="A21" s="5" t="s">
        <v>299</v>
      </c>
      <c r="B21" s="5" t="s">
        <v>300</v>
      </c>
      <c r="C21">
        <v>886</v>
      </c>
      <c r="D21">
        <v>1315</v>
      </c>
      <c r="E21">
        <v>1436</v>
      </c>
      <c r="F21">
        <v>1353</v>
      </c>
      <c r="G21">
        <v>1617</v>
      </c>
      <c r="H21">
        <v>1613</v>
      </c>
      <c r="I21">
        <v>1492</v>
      </c>
      <c r="J21">
        <v>1402</v>
      </c>
      <c r="K21">
        <v>1613</v>
      </c>
      <c r="L21">
        <v>1598</v>
      </c>
    </row>
    <row r="22" spans="1:12" x14ac:dyDescent="0.25">
      <c r="A22" s="5" t="s">
        <v>68</v>
      </c>
      <c r="B22" s="5" t="s">
        <v>69</v>
      </c>
      <c r="C22">
        <v>-355</v>
      </c>
      <c r="D22">
        <v>204</v>
      </c>
      <c r="E22">
        <v>395</v>
      </c>
      <c r="F22">
        <v>718</v>
      </c>
      <c r="G22">
        <v>268.89999999999998</v>
      </c>
      <c r="H22">
        <v>320</v>
      </c>
      <c r="I22">
        <v>86.1</v>
      </c>
      <c r="J22">
        <v>-309.10000000000002</v>
      </c>
      <c r="K22">
        <v>422.7</v>
      </c>
      <c r="L22">
        <v>561.6</v>
      </c>
    </row>
    <row r="23" spans="1:12" x14ac:dyDescent="0.25">
      <c r="A23" s="5" t="s">
        <v>70</v>
      </c>
      <c r="B23" s="5" t="s">
        <v>71</v>
      </c>
      <c r="C23">
        <v>-22</v>
      </c>
      <c r="D23">
        <v>-7</v>
      </c>
      <c r="E23">
        <v>-6</v>
      </c>
      <c r="F23">
        <v>-17</v>
      </c>
      <c r="G23">
        <v>-30.1</v>
      </c>
      <c r="H23">
        <v>-40.799999999999997</v>
      </c>
      <c r="I23">
        <v>-36</v>
      </c>
      <c r="J23">
        <v>-37.200000000000003</v>
      </c>
      <c r="K23">
        <v>-47</v>
      </c>
      <c r="L23">
        <v>-51.9</v>
      </c>
    </row>
    <row r="24" spans="1:12" x14ac:dyDescent="0.25">
      <c r="A24" s="5" t="s">
        <v>72</v>
      </c>
      <c r="B24" s="5" t="s">
        <v>73</v>
      </c>
      <c r="C24">
        <v>-377</v>
      </c>
      <c r="D24">
        <v>197</v>
      </c>
      <c r="E24">
        <v>389</v>
      </c>
      <c r="F24">
        <v>701</v>
      </c>
      <c r="G24">
        <v>238.8</v>
      </c>
      <c r="H24">
        <v>279.2</v>
      </c>
      <c r="I24">
        <v>50.1</v>
      </c>
      <c r="J24">
        <v>-346.3</v>
      </c>
      <c r="K24">
        <v>375.7</v>
      </c>
      <c r="L24">
        <v>509.7</v>
      </c>
    </row>
    <row r="25" spans="1:12" x14ac:dyDescent="0.25">
      <c r="A25" s="5" t="s">
        <v>74</v>
      </c>
      <c r="B25" s="5" t="s">
        <v>75</v>
      </c>
      <c r="C25">
        <v>-33</v>
      </c>
      <c r="D25">
        <v>55</v>
      </c>
      <c r="E25">
        <v>114</v>
      </c>
      <c r="F25">
        <v>169</v>
      </c>
      <c r="G25">
        <v>67.599999999999994</v>
      </c>
      <c r="H25">
        <v>86.1</v>
      </c>
      <c r="I25">
        <v>16.5</v>
      </c>
      <c r="J25">
        <v>32</v>
      </c>
      <c r="K25">
        <v>129.6</v>
      </c>
      <c r="L25">
        <v>175.1</v>
      </c>
    </row>
    <row r="26" spans="1:12" x14ac:dyDescent="0.25">
      <c r="A26" s="5" t="s">
        <v>76</v>
      </c>
      <c r="B26" s="5" t="s">
        <v>77</v>
      </c>
      <c r="C26">
        <v>-343</v>
      </c>
      <c r="D26">
        <v>142</v>
      </c>
      <c r="E26">
        <v>275</v>
      </c>
      <c r="F26">
        <v>532</v>
      </c>
      <c r="G26">
        <v>171.2</v>
      </c>
      <c r="H26">
        <v>193.1</v>
      </c>
      <c r="I26">
        <v>33.6</v>
      </c>
      <c r="J26">
        <v>-378.3</v>
      </c>
      <c r="K26">
        <v>246.1</v>
      </c>
      <c r="L26">
        <v>334.6</v>
      </c>
    </row>
    <row r="27" spans="1:12" x14ac:dyDescent="0.25">
      <c r="A27" s="5" t="s">
        <v>78</v>
      </c>
      <c r="B27" s="5" t="s">
        <v>79</v>
      </c>
      <c r="C27">
        <v>62</v>
      </c>
      <c r="D27">
        <v>-3</v>
      </c>
      <c r="E27">
        <v>-3</v>
      </c>
      <c r="F27">
        <v>-1</v>
      </c>
      <c r="G27">
        <v>-4.8</v>
      </c>
      <c r="H27">
        <v>-5.2</v>
      </c>
      <c r="I27">
        <v>-6</v>
      </c>
      <c r="J27">
        <v>-0.9</v>
      </c>
      <c r="K27">
        <v>-3.1</v>
      </c>
      <c r="L27">
        <v>-6.4</v>
      </c>
    </row>
    <row r="28" spans="1:12" x14ac:dyDescent="0.25">
      <c r="A28" s="5" t="s">
        <v>80</v>
      </c>
      <c r="B28" s="5" t="s">
        <v>81</v>
      </c>
      <c r="C28">
        <v>-405</v>
      </c>
      <c r="D28">
        <v>137</v>
      </c>
      <c r="E28">
        <v>220</v>
      </c>
      <c r="F28">
        <v>397</v>
      </c>
      <c r="G28">
        <v>166.4</v>
      </c>
      <c r="H28">
        <v>187.9</v>
      </c>
      <c r="I28">
        <v>27.6</v>
      </c>
      <c r="J28">
        <v>-379.2</v>
      </c>
      <c r="K28">
        <v>243</v>
      </c>
      <c r="L28">
        <v>328.2</v>
      </c>
    </row>
    <row r="29" spans="1:12" x14ac:dyDescent="0.25">
      <c r="A29" s="5" t="s">
        <v>82</v>
      </c>
      <c r="B29" s="5" t="s">
        <v>83</v>
      </c>
      <c r="C29">
        <v>1824</v>
      </c>
      <c r="D29">
        <v>1984</v>
      </c>
      <c r="E29">
        <v>2100</v>
      </c>
      <c r="F29">
        <v>3124</v>
      </c>
      <c r="G29">
        <v>2929</v>
      </c>
      <c r="H29">
        <v>2867</v>
      </c>
      <c r="I29">
        <v>2593</v>
      </c>
      <c r="J29">
        <v>3022</v>
      </c>
      <c r="K29">
        <v>2687</v>
      </c>
      <c r="L29">
        <v>2298</v>
      </c>
    </row>
    <row r="30" spans="1:12" x14ac:dyDescent="0.25">
      <c r="A30" s="5" t="s">
        <v>84</v>
      </c>
      <c r="B30" s="5" t="s">
        <v>85</v>
      </c>
      <c r="C30">
        <v>2511</v>
      </c>
      <c r="D30">
        <v>2746</v>
      </c>
      <c r="E30">
        <v>2138</v>
      </c>
      <c r="F30">
        <v>1677</v>
      </c>
      <c r="G30">
        <v>1836</v>
      </c>
      <c r="H30">
        <v>1843</v>
      </c>
      <c r="I30">
        <v>1832</v>
      </c>
      <c r="J30">
        <v>2046</v>
      </c>
      <c r="K30">
        <v>2441</v>
      </c>
      <c r="L30">
        <v>2153</v>
      </c>
    </row>
    <row r="31" spans="1:12" x14ac:dyDescent="0.25">
      <c r="A31" s="5" t="s">
        <v>86</v>
      </c>
      <c r="B31" s="5" t="s">
        <v>87</v>
      </c>
      <c r="C31">
        <v>4335</v>
      </c>
      <c r="D31">
        <v>4730</v>
      </c>
      <c r="E31">
        <v>4238</v>
      </c>
      <c r="F31">
        <v>4801</v>
      </c>
      <c r="G31">
        <v>4765</v>
      </c>
      <c r="H31">
        <v>4710</v>
      </c>
      <c r="I31">
        <v>4425</v>
      </c>
      <c r="J31">
        <v>5068</v>
      </c>
      <c r="K31">
        <v>5128</v>
      </c>
      <c r="L31">
        <v>4451</v>
      </c>
    </row>
    <row r="32" spans="1:12" x14ac:dyDescent="0.25">
      <c r="A32" s="5" t="s">
        <v>88</v>
      </c>
      <c r="B32" s="5" t="s">
        <v>89</v>
      </c>
      <c r="C32">
        <v>1786</v>
      </c>
      <c r="D32">
        <v>1555</v>
      </c>
      <c r="E32">
        <v>1280</v>
      </c>
      <c r="F32">
        <v>1948</v>
      </c>
      <c r="G32">
        <v>1546</v>
      </c>
      <c r="H32">
        <v>1568</v>
      </c>
      <c r="I32">
        <v>1464</v>
      </c>
      <c r="J32">
        <v>2459</v>
      </c>
      <c r="K32">
        <v>2649</v>
      </c>
      <c r="L32">
        <v>1958</v>
      </c>
    </row>
    <row r="33" spans="1:12" x14ac:dyDescent="0.25">
      <c r="A33" s="5" t="s">
        <v>90</v>
      </c>
      <c r="B33" s="5" t="s">
        <v>91</v>
      </c>
      <c r="C33">
        <v>466</v>
      </c>
      <c r="D33">
        <v>498</v>
      </c>
      <c r="E33">
        <v>498</v>
      </c>
      <c r="F33">
        <v>367</v>
      </c>
      <c r="G33">
        <v>737.4</v>
      </c>
      <c r="H33">
        <v>740.4</v>
      </c>
      <c r="I33">
        <v>792.4</v>
      </c>
      <c r="J33">
        <v>662.8</v>
      </c>
      <c r="K33">
        <v>1023</v>
      </c>
      <c r="L33">
        <v>1023</v>
      </c>
    </row>
    <row r="34" spans="1:12" x14ac:dyDescent="0.25">
      <c r="A34" s="5" t="s">
        <v>92</v>
      </c>
      <c r="B34" s="5" t="s">
        <v>93</v>
      </c>
      <c r="C34">
        <v>2252</v>
      </c>
      <c r="D34">
        <v>2053</v>
      </c>
      <c r="E34">
        <v>1778</v>
      </c>
      <c r="F34">
        <v>2315</v>
      </c>
      <c r="G34">
        <v>2283</v>
      </c>
      <c r="H34">
        <v>2309</v>
      </c>
      <c r="I34">
        <v>2256</v>
      </c>
      <c r="J34">
        <v>3122</v>
      </c>
      <c r="K34">
        <v>3672</v>
      </c>
      <c r="L34">
        <v>2981</v>
      </c>
    </row>
    <row r="35" spans="1:12" x14ac:dyDescent="0.25">
      <c r="A35" s="5" t="s">
        <v>78</v>
      </c>
      <c r="B35" s="5" t="s">
        <v>79</v>
      </c>
      <c r="C35">
        <v>79</v>
      </c>
      <c r="D35">
        <v>140</v>
      </c>
      <c r="E35">
        <v>8</v>
      </c>
      <c r="F35">
        <v>13</v>
      </c>
      <c r="G35">
        <v>12.2</v>
      </c>
      <c r="H35">
        <v>25</v>
      </c>
      <c r="I35">
        <v>20.7</v>
      </c>
      <c r="J35">
        <v>16.5</v>
      </c>
      <c r="K35">
        <v>68.900000000000006</v>
      </c>
      <c r="L35">
        <v>64.599999999999994</v>
      </c>
    </row>
    <row r="36" spans="1:12" x14ac:dyDescent="0.25">
      <c r="A36" s="5" t="s">
        <v>94</v>
      </c>
      <c r="B36" s="5" t="s">
        <v>95</v>
      </c>
      <c r="C36">
        <v>2004</v>
      </c>
      <c r="D36">
        <v>2536</v>
      </c>
      <c r="E36">
        <v>2452</v>
      </c>
      <c r="F36">
        <v>2473</v>
      </c>
      <c r="G36">
        <v>2470</v>
      </c>
      <c r="H36">
        <v>2376</v>
      </c>
      <c r="I36">
        <v>2149</v>
      </c>
      <c r="J36">
        <v>1930</v>
      </c>
      <c r="K36">
        <v>1388</v>
      </c>
      <c r="L36">
        <v>1405</v>
      </c>
    </row>
    <row r="37" spans="1:12" x14ac:dyDescent="0.25">
      <c r="A37" s="5" t="s">
        <v>96</v>
      </c>
      <c r="B37" s="5" t="s">
        <v>97</v>
      </c>
      <c r="C37">
        <v>4335</v>
      </c>
      <c r="D37">
        <v>4730</v>
      </c>
      <c r="E37">
        <v>4238</v>
      </c>
      <c r="F37">
        <v>4801</v>
      </c>
      <c r="G37">
        <v>4765</v>
      </c>
      <c r="H37">
        <v>4710</v>
      </c>
      <c r="I37">
        <v>4425</v>
      </c>
      <c r="J37">
        <v>5068</v>
      </c>
      <c r="K37">
        <v>5128</v>
      </c>
      <c r="L37">
        <v>4451</v>
      </c>
    </row>
    <row r="38" spans="1:12" x14ac:dyDescent="0.25">
      <c r="A38" s="5" t="s">
        <v>98</v>
      </c>
      <c r="B38" s="5" t="s">
        <v>99</v>
      </c>
      <c r="C38">
        <v>96.85</v>
      </c>
      <c r="D38">
        <v>96.85</v>
      </c>
      <c r="E38">
        <v>104.69</v>
      </c>
      <c r="F38">
        <v>104.69</v>
      </c>
      <c r="G38">
        <v>104.69</v>
      </c>
      <c r="H38">
        <v>104.69</v>
      </c>
      <c r="I38">
        <v>104.69</v>
      </c>
      <c r="J38" t="s">
        <v>67</v>
      </c>
      <c r="K38" t="s">
        <v>67</v>
      </c>
      <c r="L38" t="s">
        <v>67</v>
      </c>
    </row>
    <row r="39" spans="1:12" x14ac:dyDescent="0.25">
      <c r="A39" s="5" t="s">
        <v>100</v>
      </c>
      <c r="B39" s="5" t="s">
        <v>101</v>
      </c>
      <c r="C39">
        <v>96.85</v>
      </c>
      <c r="D39">
        <v>96.85</v>
      </c>
      <c r="E39">
        <v>104.69</v>
      </c>
      <c r="F39">
        <v>104.69</v>
      </c>
      <c r="G39">
        <v>104.69</v>
      </c>
      <c r="H39">
        <v>104.69</v>
      </c>
      <c r="I39">
        <v>104.69</v>
      </c>
      <c r="J39" t="s">
        <v>67</v>
      </c>
      <c r="K39" t="s">
        <v>67</v>
      </c>
      <c r="L39" t="s">
        <v>67</v>
      </c>
    </row>
    <row r="40" spans="1:12" x14ac:dyDescent="0.25">
      <c r="A40" s="5" t="s">
        <v>102</v>
      </c>
      <c r="B40" s="5" t="s">
        <v>103</v>
      </c>
      <c r="C40">
        <v>-3.89</v>
      </c>
      <c r="D40">
        <v>2.0299999999999998</v>
      </c>
      <c r="E40">
        <v>3.72</v>
      </c>
      <c r="F40">
        <v>6.7</v>
      </c>
      <c r="G40">
        <v>2.2799999999999998</v>
      </c>
      <c r="H40">
        <v>2.67</v>
      </c>
      <c r="I40">
        <v>0.48</v>
      </c>
      <c r="J40" t="s">
        <v>67</v>
      </c>
      <c r="K40" t="s">
        <v>67</v>
      </c>
      <c r="L40" t="s">
        <v>67</v>
      </c>
    </row>
    <row r="41" spans="1:12" x14ac:dyDescent="0.25">
      <c r="A41" s="5" t="s">
        <v>104</v>
      </c>
      <c r="B41" s="5" t="s">
        <v>105</v>
      </c>
      <c r="C41">
        <v>-4.2300000000000004</v>
      </c>
      <c r="D41">
        <v>1.42</v>
      </c>
      <c r="E41">
        <v>2.27</v>
      </c>
      <c r="F41">
        <v>3.84</v>
      </c>
      <c r="G41">
        <v>1.59</v>
      </c>
      <c r="H41">
        <v>1.8</v>
      </c>
      <c r="I41">
        <v>0.26</v>
      </c>
      <c r="J41" t="s">
        <v>67</v>
      </c>
      <c r="K41" t="s">
        <v>67</v>
      </c>
      <c r="L41" t="s">
        <v>67</v>
      </c>
    </row>
    <row r="42" spans="1:12" x14ac:dyDescent="0.25">
      <c r="A42" s="5" t="s">
        <v>106</v>
      </c>
      <c r="B42" s="5" t="s">
        <v>107</v>
      </c>
      <c r="C42">
        <v>-4.22</v>
      </c>
      <c r="D42">
        <v>1.42</v>
      </c>
      <c r="E42">
        <v>2.2599999999999998</v>
      </c>
      <c r="F42">
        <v>3.83</v>
      </c>
      <c r="G42">
        <v>1.58</v>
      </c>
      <c r="H42">
        <v>1.79</v>
      </c>
      <c r="I42">
        <v>0.26</v>
      </c>
      <c r="J42" t="s">
        <v>67</v>
      </c>
      <c r="K42" t="s">
        <v>67</v>
      </c>
      <c r="L42" t="s">
        <v>67</v>
      </c>
    </row>
    <row r="43" spans="1:12" x14ac:dyDescent="0.25">
      <c r="A43" s="5" t="s">
        <v>108</v>
      </c>
      <c r="B43" s="5" t="s">
        <v>109</v>
      </c>
      <c r="C43" t="s">
        <v>67</v>
      </c>
      <c r="D43">
        <v>1.1100000000000001</v>
      </c>
      <c r="E43">
        <v>1.1100000000000001</v>
      </c>
      <c r="F43">
        <v>1</v>
      </c>
      <c r="G43">
        <v>0.9</v>
      </c>
      <c r="H43">
        <v>0.9</v>
      </c>
      <c r="I43" t="s">
        <v>67</v>
      </c>
      <c r="J43" t="s">
        <v>67</v>
      </c>
      <c r="K43" t="s">
        <v>67</v>
      </c>
      <c r="L43" t="s">
        <v>67</v>
      </c>
    </row>
    <row r="44" spans="1:12" x14ac:dyDescent="0.25">
      <c r="A44" s="5" t="s">
        <v>110</v>
      </c>
      <c r="B44" s="5" t="s">
        <v>111</v>
      </c>
      <c r="C44" t="s">
        <v>67</v>
      </c>
      <c r="D44">
        <v>107</v>
      </c>
      <c r="E44">
        <v>107</v>
      </c>
      <c r="F44">
        <v>99</v>
      </c>
      <c r="G44">
        <v>94</v>
      </c>
      <c r="H44">
        <v>94</v>
      </c>
      <c r="I44" t="s">
        <v>67</v>
      </c>
      <c r="J44" t="s">
        <v>67</v>
      </c>
      <c r="K44" t="s">
        <v>67</v>
      </c>
      <c r="L44" t="s">
        <v>67</v>
      </c>
    </row>
    <row r="45" spans="1:12" x14ac:dyDescent="0.25">
      <c r="A45" s="5" t="s">
        <v>124</v>
      </c>
      <c r="B45" s="5" t="s">
        <v>125</v>
      </c>
      <c r="C45">
        <v>35.770000000000003</v>
      </c>
      <c r="D45">
        <v>42.49</v>
      </c>
      <c r="E45">
        <v>39.43</v>
      </c>
      <c r="F45">
        <v>36.15</v>
      </c>
      <c r="G45">
        <v>53.25</v>
      </c>
      <c r="H45">
        <v>49.12</v>
      </c>
      <c r="I45">
        <v>50.52</v>
      </c>
      <c r="J45" t="s">
        <v>67</v>
      </c>
      <c r="K45" t="s">
        <v>67</v>
      </c>
      <c r="L45" t="s">
        <v>67</v>
      </c>
    </row>
    <row r="46" spans="1:12" x14ac:dyDescent="0.25">
      <c r="A46" s="5" t="s">
        <v>112</v>
      </c>
      <c r="B46" s="5" t="s">
        <v>113</v>
      </c>
      <c r="C46">
        <v>21.51</v>
      </c>
      <c r="D46">
        <v>27.63</v>
      </c>
      <c r="E46">
        <v>23.5</v>
      </c>
      <c r="F46">
        <v>23.75</v>
      </c>
      <c r="G46">
        <v>23.71</v>
      </c>
      <c r="H46">
        <v>22.93</v>
      </c>
      <c r="I46">
        <v>20.72</v>
      </c>
      <c r="J46" t="s">
        <v>67</v>
      </c>
      <c r="K46" t="s">
        <v>67</v>
      </c>
      <c r="L46" t="s">
        <v>67</v>
      </c>
    </row>
    <row r="47" spans="1:12" x14ac:dyDescent="0.25">
      <c r="A47" s="5" t="s">
        <v>114</v>
      </c>
      <c r="B47" s="5" t="s">
        <v>115</v>
      </c>
      <c r="C47">
        <v>1.8</v>
      </c>
      <c r="D47">
        <v>2.88</v>
      </c>
      <c r="E47">
        <v>5.23</v>
      </c>
      <c r="F47">
        <v>1.79</v>
      </c>
      <c r="G47">
        <v>5.54</v>
      </c>
      <c r="H47">
        <v>4.3899999999999997</v>
      </c>
      <c r="I47">
        <v>4.7</v>
      </c>
      <c r="J47" t="s">
        <v>67</v>
      </c>
      <c r="K47" t="s">
        <v>67</v>
      </c>
      <c r="L47" t="s">
        <v>67</v>
      </c>
    </row>
    <row r="48" spans="1:12" x14ac:dyDescent="0.25">
      <c r="A48" s="5" t="s">
        <v>116</v>
      </c>
      <c r="B48" s="5" t="s">
        <v>117</v>
      </c>
      <c r="C48">
        <v>44.76</v>
      </c>
      <c r="D48">
        <v>48.84</v>
      </c>
      <c r="E48">
        <v>40.479999999999997</v>
      </c>
      <c r="F48">
        <v>45.86</v>
      </c>
      <c r="G48">
        <v>45.52</v>
      </c>
      <c r="H48">
        <v>44.99</v>
      </c>
      <c r="I48">
        <v>42.27</v>
      </c>
      <c r="J48" t="s">
        <v>67</v>
      </c>
      <c r="K48" t="s">
        <v>67</v>
      </c>
      <c r="L48" t="s">
        <v>67</v>
      </c>
    </row>
    <row r="49" spans="1:12" x14ac:dyDescent="0.25">
      <c r="A49" s="5" t="s">
        <v>118</v>
      </c>
      <c r="B49" s="5" t="s">
        <v>119</v>
      </c>
      <c r="C49">
        <v>24685</v>
      </c>
      <c r="D49">
        <v>26983</v>
      </c>
      <c r="E49">
        <v>25934</v>
      </c>
      <c r="F49">
        <v>34216</v>
      </c>
      <c r="G49">
        <v>32914</v>
      </c>
      <c r="H49">
        <v>33802</v>
      </c>
      <c r="I49">
        <v>35108</v>
      </c>
      <c r="J49">
        <v>39194</v>
      </c>
      <c r="K49" t="s">
        <v>67</v>
      </c>
      <c r="L49" t="s">
        <v>67</v>
      </c>
    </row>
    <row r="50" spans="1:12" x14ac:dyDescent="0.25">
      <c r="A50" s="5" t="s">
        <v>120</v>
      </c>
      <c r="B50" s="5" t="s">
        <v>121</v>
      </c>
      <c r="C50">
        <v>1309</v>
      </c>
      <c r="D50">
        <v>1366</v>
      </c>
      <c r="E50">
        <v>1275</v>
      </c>
      <c r="F50">
        <v>1748</v>
      </c>
      <c r="G50">
        <v>1823</v>
      </c>
      <c r="H50">
        <v>1635</v>
      </c>
      <c r="I50">
        <v>1867</v>
      </c>
      <c r="J50">
        <v>1743</v>
      </c>
      <c r="K50" t="s">
        <v>67</v>
      </c>
      <c r="L50" t="s">
        <v>67</v>
      </c>
    </row>
    <row r="51" spans="1:12" x14ac:dyDescent="0.25">
      <c r="A51" s="5" t="s">
        <v>122</v>
      </c>
      <c r="B51" s="5" t="s">
        <v>123</v>
      </c>
      <c r="C51">
        <v>53028</v>
      </c>
      <c r="D51">
        <v>50624</v>
      </c>
      <c r="E51">
        <v>49163</v>
      </c>
      <c r="F51">
        <v>51087</v>
      </c>
      <c r="G51">
        <v>55387</v>
      </c>
      <c r="H51">
        <v>48358</v>
      </c>
      <c r="I51">
        <v>53184</v>
      </c>
      <c r="J51">
        <v>44481</v>
      </c>
      <c r="K51" t="s">
        <v>67</v>
      </c>
      <c r="L51" t="s">
        <v>67</v>
      </c>
    </row>
    <row r="52" spans="1:12" x14ac:dyDescent="0.25">
      <c r="A52" s="5" t="s">
        <v>301</v>
      </c>
      <c r="B52" s="5" t="s">
        <v>302</v>
      </c>
      <c r="C52">
        <v>140328</v>
      </c>
      <c r="D52">
        <v>152503</v>
      </c>
      <c r="E52">
        <v>159173</v>
      </c>
      <c r="F52">
        <v>110621</v>
      </c>
      <c r="G52">
        <v>169357</v>
      </c>
      <c r="H52">
        <v>152124</v>
      </c>
      <c r="I52">
        <v>150641</v>
      </c>
      <c r="J52">
        <v>137771</v>
      </c>
      <c r="K52" t="s">
        <v>67</v>
      </c>
      <c r="L52" t="s">
        <v>67</v>
      </c>
    </row>
    <row r="53" spans="1:12" x14ac:dyDescent="0.25">
      <c r="A53" s="5" t="s">
        <v>126</v>
      </c>
      <c r="B53" s="5" t="s">
        <v>127</v>
      </c>
      <c r="C53">
        <v>35892</v>
      </c>
      <c r="D53">
        <v>48734</v>
      </c>
      <c r="E53">
        <v>55371</v>
      </c>
      <c r="F53">
        <v>39543</v>
      </c>
      <c r="G53">
        <v>49134</v>
      </c>
      <c r="H53">
        <v>47731</v>
      </c>
      <c r="I53">
        <v>42483</v>
      </c>
      <c r="J53">
        <v>35778</v>
      </c>
      <c r="K53" t="s">
        <v>67</v>
      </c>
      <c r="L53" t="s">
        <v>67</v>
      </c>
    </row>
    <row r="54" spans="1:12" x14ac:dyDescent="0.25">
      <c r="A54" s="5" t="s">
        <v>128</v>
      </c>
      <c r="B54" s="5" t="s">
        <v>129</v>
      </c>
      <c r="C54">
        <v>-16407</v>
      </c>
      <c r="D54">
        <v>5077</v>
      </c>
      <c r="E54">
        <v>8483</v>
      </c>
      <c r="F54">
        <v>11603</v>
      </c>
      <c r="G54">
        <v>5056</v>
      </c>
      <c r="H54">
        <v>5559</v>
      </c>
      <c r="I54">
        <v>786.15</v>
      </c>
      <c r="J54">
        <v>-9675</v>
      </c>
      <c r="K54" t="s">
        <v>67</v>
      </c>
      <c r="L54" t="s">
        <v>67</v>
      </c>
    </row>
    <row r="55" spans="1:12" x14ac:dyDescent="0.25">
      <c r="A55" s="5" t="s">
        <v>130</v>
      </c>
      <c r="B55" s="5" t="s">
        <v>131</v>
      </c>
      <c r="C55" t="s">
        <v>67</v>
      </c>
      <c r="D55">
        <v>24.1</v>
      </c>
      <c r="E55">
        <v>29.7</v>
      </c>
      <c r="F55">
        <v>13.6</v>
      </c>
      <c r="G55">
        <v>29.1</v>
      </c>
      <c r="H55">
        <v>16.399999999999999</v>
      </c>
      <c r="I55">
        <v>133.5</v>
      </c>
      <c r="J55" t="s">
        <v>67</v>
      </c>
      <c r="K55" t="s">
        <v>67</v>
      </c>
      <c r="L55" t="s">
        <v>67</v>
      </c>
    </row>
    <row r="56" spans="1:12" x14ac:dyDescent="0.25">
      <c r="A56" s="5" t="s">
        <v>132</v>
      </c>
      <c r="B56" s="5" t="s">
        <v>133</v>
      </c>
      <c r="C56">
        <v>1.1299999999999999</v>
      </c>
      <c r="D56">
        <v>0.81</v>
      </c>
      <c r="E56">
        <v>1.71</v>
      </c>
      <c r="F56">
        <v>1.45</v>
      </c>
      <c r="G56">
        <v>0.87</v>
      </c>
      <c r="H56">
        <v>0.6</v>
      </c>
      <c r="I56">
        <v>0.69</v>
      </c>
      <c r="J56" t="s">
        <v>67</v>
      </c>
      <c r="K56" t="s">
        <v>67</v>
      </c>
      <c r="L56" t="s">
        <v>67</v>
      </c>
    </row>
    <row r="57" spans="1:12" x14ac:dyDescent="0.25">
      <c r="A57" s="5" t="s">
        <v>134</v>
      </c>
      <c r="B57" s="5" t="s">
        <v>135</v>
      </c>
      <c r="C57">
        <v>1.95</v>
      </c>
      <c r="D57">
        <v>1.31</v>
      </c>
      <c r="E57">
        <v>2.88</v>
      </c>
      <c r="F57">
        <v>2.21</v>
      </c>
      <c r="G57">
        <v>1.96</v>
      </c>
      <c r="H57">
        <v>1.3</v>
      </c>
      <c r="I57">
        <v>1.69</v>
      </c>
      <c r="J57" t="s">
        <v>67</v>
      </c>
      <c r="K57" t="s">
        <v>67</v>
      </c>
      <c r="L57" t="s">
        <v>67</v>
      </c>
    </row>
    <row r="58" spans="1:12" x14ac:dyDescent="0.25">
      <c r="A58" s="5" t="s">
        <v>136</v>
      </c>
      <c r="B58" s="5" t="s">
        <v>137</v>
      </c>
      <c r="C58">
        <v>22.46</v>
      </c>
      <c r="D58">
        <v>11.89</v>
      </c>
      <c r="E58">
        <v>12.9</v>
      </c>
      <c r="F58">
        <v>29.26</v>
      </c>
      <c r="G58">
        <v>8.35</v>
      </c>
      <c r="H58">
        <v>6.73</v>
      </c>
      <c r="I58">
        <v>7.39</v>
      </c>
      <c r="J58" t="s">
        <v>67</v>
      </c>
      <c r="K58" t="s">
        <v>67</v>
      </c>
      <c r="L58" t="s">
        <v>67</v>
      </c>
    </row>
    <row r="59" spans="1:12" x14ac:dyDescent="0.25">
      <c r="A59" s="5" t="s">
        <v>138</v>
      </c>
      <c r="B59" s="5" t="s">
        <v>139</v>
      </c>
      <c r="C59" t="s">
        <v>67</v>
      </c>
      <c r="D59">
        <v>3.24</v>
      </c>
      <c r="E59">
        <v>1.64</v>
      </c>
      <c r="F59">
        <v>1.91</v>
      </c>
      <c r="G59">
        <v>1.95</v>
      </c>
      <c r="H59">
        <v>3.05</v>
      </c>
      <c r="I59" t="s">
        <v>67</v>
      </c>
      <c r="J59" t="s">
        <v>67</v>
      </c>
      <c r="K59" t="s">
        <v>67</v>
      </c>
      <c r="L59" t="s">
        <v>67</v>
      </c>
    </row>
    <row r="60" spans="1:12" x14ac:dyDescent="0.25">
      <c r="A60" s="5" t="s">
        <v>140</v>
      </c>
      <c r="B60" s="5" t="s">
        <v>141</v>
      </c>
      <c r="C60">
        <v>-10.5</v>
      </c>
      <c r="D60">
        <v>4.0999999999999996</v>
      </c>
      <c r="E60">
        <v>3.4</v>
      </c>
      <c r="F60">
        <v>7.3</v>
      </c>
      <c r="G60">
        <v>3.4</v>
      </c>
      <c r="H60">
        <v>6.1</v>
      </c>
      <c r="I60">
        <v>0.7</v>
      </c>
      <c r="J60" t="s">
        <v>67</v>
      </c>
      <c r="K60" t="s">
        <v>67</v>
      </c>
      <c r="L60" t="s">
        <v>67</v>
      </c>
    </row>
    <row r="61" spans="1:12" x14ac:dyDescent="0.25">
      <c r="A61" s="5" t="s">
        <v>142</v>
      </c>
      <c r="B61" s="5" t="s">
        <v>143</v>
      </c>
      <c r="C61">
        <v>-19.440000000000001</v>
      </c>
      <c r="D61">
        <v>5.12</v>
      </c>
      <c r="E61">
        <v>8.94</v>
      </c>
      <c r="F61">
        <v>15.97</v>
      </c>
      <c r="G61">
        <v>6.7</v>
      </c>
      <c r="H61">
        <v>7.83</v>
      </c>
      <c r="I61">
        <v>1.27</v>
      </c>
      <c r="J61">
        <v>-19.48</v>
      </c>
      <c r="K61">
        <v>16.68</v>
      </c>
      <c r="L61">
        <v>22.33</v>
      </c>
    </row>
    <row r="62" spans="1:12" x14ac:dyDescent="0.25">
      <c r="A62" s="5" t="s">
        <v>144</v>
      </c>
      <c r="B62" s="5" t="s">
        <v>145</v>
      </c>
      <c r="C62">
        <v>-11.69</v>
      </c>
      <c r="D62">
        <v>3.33</v>
      </c>
      <c r="E62">
        <v>5.33</v>
      </c>
      <c r="F62">
        <v>10.49</v>
      </c>
      <c r="G62">
        <v>2.99</v>
      </c>
      <c r="H62">
        <v>3.65</v>
      </c>
      <c r="I62">
        <v>0.52</v>
      </c>
      <c r="J62">
        <v>-7.02</v>
      </c>
      <c r="K62">
        <v>4.83</v>
      </c>
      <c r="L62">
        <v>7.01</v>
      </c>
    </row>
    <row r="63" spans="1:12" x14ac:dyDescent="0.25">
      <c r="A63" s="5" t="s">
        <v>146</v>
      </c>
      <c r="B63" s="5" t="s">
        <v>147</v>
      </c>
      <c r="C63">
        <v>-9.02</v>
      </c>
      <c r="D63">
        <v>3.11</v>
      </c>
      <c r="E63">
        <v>5.47</v>
      </c>
      <c r="F63">
        <v>8.6199999999999992</v>
      </c>
      <c r="G63">
        <v>4.1100000000000003</v>
      </c>
      <c r="H63">
        <v>4.8600000000000003</v>
      </c>
      <c r="I63">
        <v>1.35</v>
      </c>
      <c r="J63">
        <v>-5.39</v>
      </c>
      <c r="K63">
        <v>6.64</v>
      </c>
      <c r="L63">
        <v>9.56</v>
      </c>
    </row>
    <row r="64" spans="1:12" x14ac:dyDescent="0.25">
      <c r="A64" s="5" t="s">
        <v>148</v>
      </c>
      <c r="B64" s="5" t="s">
        <v>148</v>
      </c>
      <c r="C64">
        <v>-9.34</v>
      </c>
      <c r="D64">
        <v>2.9</v>
      </c>
      <c r="E64">
        <v>5.19</v>
      </c>
      <c r="F64">
        <v>8.27</v>
      </c>
      <c r="G64">
        <v>3.49</v>
      </c>
      <c r="H64">
        <v>3.99</v>
      </c>
      <c r="I64">
        <v>0.62</v>
      </c>
      <c r="J64">
        <v>-7.48</v>
      </c>
      <c r="K64">
        <v>4.74</v>
      </c>
      <c r="L64">
        <v>7.37</v>
      </c>
    </row>
    <row r="65" spans="1:12" x14ac:dyDescent="0.25">
      <c r="A65" s="5" t="s">
        <v>149</v>
      </c>
      <c r="B65" s="5" t="s">
        <v>150</v>
      </c>
      <c r="C65">
        <v>42.08</v>
      </c>
      <c r="D65">
        <v>41.95</v>
      </c>
      <c r="E65">
        <v>49.55</v>
      </c>
      <c r="F65">
        <v>65.069999999999993</v>
      </c>
      <c r="G65">
        <v>61.47</v>
      </c>
      <c r="H65">
        <v>60.88</v>
      </c>
      <c r="I65">
        <v>58.6</v>
      </c>
      <c r="J65">
        <v>59.63</v>
      </c>
      <c r="K65">
        <v>52.4</v>
      </c>
      <c r="L65">
        <v>51.62</v>
      </c>
    </row>
    <row r="66" spans="1:12" x14ac:dyDescent="0.25">
      <c r="A66" s="5" t="s">
        <v>151</v>
      </c>
      <c r="B66" s="5" t="s">
        <v>152</v>
      </c>
      <c r="C66">
        <v>48.05</v>
      </c>
      <c r="D66">
        <v>56.58</v>
      </c>
      <c r="E66">
        <v>58.05</v>
      </c>
      <c r="F66">
        <v>51.78</v>
      </c>
      <c r="G66">
        <v>52.09</v>
      </c>
      <c r="H66">
        <v>50.98</v>
      </c>
      <c r="I66">
        <v>49.02</v>
      </c>
      <c r="J66">
        <v>38.4</v>
      </c>
      <c r="K66">
        <v>28.41</v>
      </c>
      <c r="L66">
        <v>33.020000000000003</v>
      </c>
    </row>
    <row r="67" spans="1:12" x14ac:dyDescent="0.25">
      <c r="A67" s="5" t="s">
        <v>153</v>
      </c>
      <c r="B67" s="5" t="s">
        <v>154</v>
      </c>
      <c r="C67">
        <v>51.95</v>
      </c>
      <c r="D67">
        <v>43.42</v>
      </c>
      <c r="E67">
        <v>41.95</v>
      </c>
      <c r="F67">
        <v>48.22</v>
      </c>
      <c r="G67">
        <v>47.91</v>
      </c>
      <c r="H67">
        <v>49.02</v>
      </c>
      <c r="I67">
        <v>50.98</v>
      </c>
      <c r="J67">
        <v>61.6</v>
      </c>
      <c r="K67">
        <v>71.59</v>
      </c>
      <c r="L67">
        <v>66.98</v>
      </c>
    </row>
    <row r="68" spans="1:12" x14ac:dyDescent="0.25">
      <c r="A68" s="5" t="s">
        <v>155</v>
      </c>
      <c r="B68" s="5" t="s">
        <v>156</v>
      </c>
      <c r="C68">
        <v>108.11</v>
      </c>
      <c r="D68">
        <v>76.760000000000005</v>
      </c>
      <c r="E68">
        <v>72.28</v>
      </c>
      <c r="F68">
        <v>93.12</v>
      </c>
      <c r="G68">
        <v>91.98</v>
      </c>
      <c r="H68">
        <v>96.16</v>
      </c>
      <c r="I68">
        <v>104</v>
      </c>
      <c r="J68">
        <v>160.41</v>
      </c>
      <c r="K68">
        <v>252.05</v>
      </c>
      <c r="L68">
        <v>202.83</v>
      </c>
    </row>
    <row r="69" spans="1:12" x14ac:dyDescent="0.25">
      <c r="A69" s="5" t="s">
        <v>303</v>
      </c>
      <c r="B69" s="5" t="s">
        <v>304</v>
      </c>
      <c r="C69">
        <v>25.58</v>
      </c>
      <c r="D69">
        <v>31.96</v>
      </c>
      <c r="E69">
        <v>34.79</v>
      </c>
      <c r="F69">
        <v>35.75</v>
      </c>
      <c r="G69">
        <v>29.01</v>
      </c>
      <c r="H69">
        <v>31.37</v>
      </c>
      <c r="I69">
        <v>28.21</v>
      </c>
      <c r="J69">
        <v>25.96</v>
      </c>
      <c r="K69">
        <v>32.06</v>
      </c>
    </row>
    <row r="70" spans="1:12" x14ac:dyDescent="0.25">
      <c r="A70" s="5" t="s">
        <v>157</v>
      </c>
      <c r="B70" s="5" t="s">
        <v>158</v>
      </c>
      <c r="C70">
        <v>42.08</v>
      </c>
      <c r="D70">
        <v>41.95</v>
      </c>
      <c r="E70">
        <v>49.55</v>
      </c>
      <c r="F70">
        <v>65.069999999999993</v>
      </c>
      <c r="G70">
        <v>61.47</v>
      </c>
      <c r="H70">
        <v>60.87</v>
      </c>
      <c r="I70">
        <v>58.6</v>
      </c>
      <c r="J70">
        <v>59.63</v>
      </c>
      <c r="K70">
        <v>52.4</v>
      </c>
    </row>
    <row r="71" spans="1:12" x14ac:dyDescent="0.25">
      <c r="A71" s="5" t="s">
        <v>159</v>
      </c>
      <c r="B71" s="5" t="s">
        <v>160</v>
      </c>
      <c r="C71">
        <v>-11.69</v>
      </c>
      <c r="D71">
        <v>3.33</v>
      </c>
      <c r="E71">
        <v>5.33</v>
      </c>
      <c r="F71">
        <v>10.49</v>
      </c>
      <c r="G71">
        <v>2.99</v>
      </c>
      <c r="H71">
        <v>3.65</v>
      </c>
      <c r="I71">
        <v>0.52</v>
      </c>
      <c r="J71">
        <v>-7.02</v>
      </c>
      <c r="K71">
        <v>4.83</v>
      </c>
    </row>
    <row r="72" spans="1:12" x14ac:dyDescent="0.25">
      <c r="A72" s="5" t="s">
        <v>161</v>
      </c>
      <c r="B72" s="5" t="s">
        <v>162</v>
      </c>
      <c r="C72">
        <v>-10.25</v>
      </c>
      <c r="D72">
        <v>4.96</v>
      </c>
      <c r="E72">
        <v>9.57</v>
      </c>
      <c r="F72">
        <v>18.97</v>
      </c>
      <c r="G72">
        <v>4.82</v>
      </c>
      <c r="H72">
        <v>6.22</v>
      </c>
      <c r="I72">
        <v>1.63</v>
      </c>
      <c r="J72">
        <v>-5.72</v>
      </c>
      <c r="K72">
        <v>8.4</v>
      </c>
    </row>
    <row r="73" spans="1:12" x14ac:dyDescent="0.25">
      <c r="A73" s="5" t="s">
        <v>163</v>
      </c>
      <c r="B73" s="5" t="s">
        <v>164</v>
      </c>
      <c r="C73">
        <v>79.91</v>
      </c>
      <c r="D73">
        <v>87</v>
      </c>
      <c r="E73">
        <v>97.4</v>
      </c>
      <c r="F73">
        <v>78.84</v>
      </c>
      <c r="G73">
        <v>116.98</v>
      </c>
      <c r="H73">
        <v>109.17</v>
      </c>
      <c r="I73">
        <v>119.53</v>
      </c>
      <c r="J73">
        <v>106.55</v>
      </c>
      <c r="K73">
        <v>98.11</v>
      </c>
    </row>
    <row r="74" spans="1:12" x14ac:dyDescent="0.25">
      <c r="A74" s="5" t="s">
        <v>165</v>
      </c>
      <c r="B74" s="5" t="s">
        <v>166</v>
      </c>
      <c r="C74">
        <v>57.92</v>
      </c>
      <c r="D74">
        <v>58.05</v>
      </c>
      <c r="E74">
        <v>50.45</v>
      </c>
      <c r="F74">
        <v>34.93</v>
      </c>
      <c r="G74">
        <v>38.53</v>
      </c>
      <c r="H74">
        <v>39.130000000000003</v>
      </c>
      <c r="I74">
        <v>41.4</v>
      </c>
      <c r="J74">
        <v>40.369999999999997</v>
      </c>
      <c r="K74">
        <v>47.6</v>
      </c>
    </row>
    <row r="75" spans="1:12" x14ac:dyDescent="0.25">
      <c r="A75" s="5" t="s">
        <v>167</v>
      </c>
      <c r="B75" s="5" t="s">
        <v>168</v>
      </c>
      <c r="C75">
        <v>-9.34</v>
      </c>
      <c r="D75">
        <v>2.9</v>
      </c>
      <c r="E75">
        <v>5.19</v>
      </c>
      <c r="F75">
        <v>8.27</v>
      </c>
      <c r="G75">
        <v>3.49</v>
      </c>
      <c r="H75">
        <v>3.99</v>
      </c>
      <c r="I75">
        <v>0.62</v>
      </c>
      <c r="J75">
        <v>-7.48</v>
      </c>
      <c r="K75">
        <v>4.74</v>
      </c>
    </row>
    <row r="76" spans="1:12" x14ac:dyDescent="0.25">
      <c r="A76" s="5" t="s">
        <v>169</v>
      </c>
      <c r="B76" s="5" t="s">
        <v>170</v>
      </c>
      <c r="C76">
        <v>-13.93</v>
      </c>
      <c r="D76">
        <v>6.43</v>
      </c>
      <c r="E76">
        <v>13.35</v>
      </c>
      <c r="F76">
        <v>25.17</v>
      </c>
      <c r="G76">
        <v>8.35</v>
      </c>
      <c r="H76">
        <v>10.18</v>
      </c>
      <c r="I76">
        <v>2.91</v>
      </c>
      <c r="J76">
        <v>-11.85</v>
      </c>
      <c r="K76">
        <v>17.05</v>
      </c>
    </row>
    <row r="77" spans="1:12" x14ac:dyDescent="0.25">
      <c r="A77" s="5" t="s">
        <v>171</v>
      </c>
      <c r="B77" s="5" t="s">
        <v>172</v>
      </c>
      <c r="C77">
        <v>79.81</v>
      </c>
      <c r="D77">
        <v>92.35</v>
      </c>
      <c r="E77">
        <v>114.69</v>
      </c>
      <c r="F77">
        <v>147.47</v>
      </c>
      <c r="G77">
        <v>134.53</v>
      </c>
      <c r="H77">
        <v>128.91999999999999</v>
      </c>
      <c r="I77">
        <v>117.3</v>
      </c>
      <c r="J77">
        <v>94.33</v>
      </c>
      <c r="K77">
        <v>56.86</v>
      </c>
    </row>
    <row r="78" spans="1:12" x14ac:dyDescent="0.25">
      <c r="A78" s="5" t="s">
        <v>173</v>
      </c>
      <c r="B78" s="5" t="s">
        <v>174</v>
      </c>
      <c r="C78">
        <v>102.13</v>
      </c>
      <c r="D78">
        <v>127.59</v>
      </c>
      <c r="E78">
        <v>164.06</v>
      </c>
      <c r="F78">
        <v>160.37</v>
      </c>
      <c r="G78">
        <v>189.46</v>
      </c>
      <c r="H78">
        <v>182.84</v>
      </c>
      <c r="I78">
        <v>177.12</v>
      </c>
      <c r="J78">
        <v>122.9</v>
      </c>
      <c r="K78">
        <v>101.43</v>
      </c>
    </row>
    <row r="79" spans="1:12" x14ac:dyDescent="0.25">
      <c r="A79" s="5" t="s">
        <v>175</v>
      </c>
      <c r="B79" s="5" t="s">
        <v>176</v>
      </c>
      <c r="C79">
        <v>2175.2510000000002</v>
      </c>
      <c r="D79">
        <v>1151.5464999999999</v>
      </c>
      <c r="E79">
        <v>1350.501</v>
      </c>
      <c r="F79">
        <v>3063.2294000000002</v>
      </c>
      <c r="G79">
        <v>874.16149999999993</v>
      </c>
      <c r="H79">
        <v>704.56370000000004</v>
      </c>
      <c r="I79">
        <v>773.65909999999997</v>
      </c>
      <c r="J79" t="s">
        <v>67</v>
      </c>
      <c r="K79" t="s">
        <v>67</v>
      </c>
    </row>
    <row r="80" spans="1:12" x14ac:dyDescent="0.25">
      <c r="A80" s="5" t="s">
        <v>177</v>
      </c>
      <c r="B80" s="5" t="s">
        <v>178</v>
      </c>
      <c r="C80">
        <v>0</v>
      </c>
      <c r="D80">
        <v>7.8400000000000034</v>
      </c>
      <c r="E80">
        <v>0</v>
      </c>
      <c r="F80">
        <v>0</v>
      </c>
      <c r="G80">
        <v>0</v>
      </c>
      <c r="H80">
        <v>0</v>
      </c>
      <c r="I80" t="s">
        <v>67</v>
      </c>
      <c r="J80" t="s">
        <v>67</v>
      </c>
      <c r="K80" t="s">
        <v>67</v>
      </c>
    </row>
    <row r="81" spans="1:11" x14ac:dyDescent="0.25">
      <c r="A81" s="5" t="s">
        <v>179</v>
      </c>
      <c r="B81" s="5" t="s">
        <v>180</v>
      </c>
      <c r="C81">
        <v>-15.82</v>
      </c>
      <c r="D81">
        <v>-0.31</v>
      </c>
      <c r="E81">
        <v>9.06</v>
      </c>
      <c r="F81">
        <v>-32.1</v>
      </c>
      <c r="G81">
        <v>8.4</v>
      </c>
      <c r="H81">
        <v>-2.78</v>
      </c>
      <c r="I81">
        <v>-2.06</v>
      </c>
      <c r="J81">
        <v>7.33</v>
      </c>
      <c r="K81">
        <v>7.5</v>
      </c>
    </row>
    <row r="82" spans="1:11" x14ac:dyDescent="0.25">
      <c r="A82" s="5" t="s">
        <v>181</v>
      </c>
      <c r="B82" s="5" t="s">
        <v>182</v>
      </c>
      <c r="C82">
        <v>-2.36</v>
      </c>
      <c r="D82">
        <v>-7.78</v>
      </c>
      <c r="E82">
        <v>-4.88</v>
      </c>
      <c r="F82">
        <v>-8.83</v>
      </c>
      <c r="G82">
        <v>1.19</v>
      </c>
      <c r="H82">
        <v>0.83</v>
      </c>
      <c r="I82">
        <v>4.26</v>
      </c>
      <c r="J82" t="s">
        <v>67</v>
      </c>
      <c r="K82" t="s">
        <v>67</v>
      </c>
    </row>
    <row r="83" spans="1:11" x14ac:dyDescent="0.25">
      <c r="A83" s="5" t="s">
        <v>183</v>
      </c>
      <c r="B83" s="5" t="s">
        <v>184</v>
      </c>
      <c r="C83">
        <v>-6.15</v>
      </c>
      <c r="D83">
        <v>-3.55</v>
      </c>
      <c r="E83">
        <v>-3.9</v>
      </c>
      <c r="F83">
        <v>-4.24</v>
      </c>
      <c r="G83">
        <v>3.68</v>
      </c>
      <c r="H83" t="s">
        <v>67</v>
      </c>
      <c r="I83" t="s">
        <v>67</v>
      </c>
      <c r="J83" t="s">
        <v>67</v>
      </c>
      <c r="K83" t="s">
        <v>67</v>
      </c>
    </row>
    <row r="84" spans="1:11" x14ac:dyDescent="0.25">
      <c r="A84" s="5" t="s">
        <v>185</v>
      </c>
      <c r="B84" s="5" t="s">
        <v>186</v>
      </c>
      <c r="C84" t="s">
        <v>67</v>
      </c>
      <c r="D84" t="s">
        <v>67</v>
      </c>
      <c r="E84" t="s">
        <v>67</v>
      </c>
      <c r="F84" t="s">
        <v>67</v>
      </c>
      <c r="G84" t="s">
        <v>67</v>
      </c>
      <c r="H84" t="s">
        <v>67</v>
      </c>
      <c r="I84" t="s">
        <v>67</v>
      </c>
      <c r="J84" t="s">
        <v>67</v>
      </c>
      <c r="K84" t="s">
        <v>67</v>
      </c>
    </row>
    <row r="85" spans="1:11" x14ac:dyDescent="0.25">
      <c r="A85" s="5" t="s">
        <v>187</v>
      </c>
      <c r="B85" s="5" t="s">
        <v>188</v>
      </c>
      <c r="C85">
        <v>-395.62</v>
      </c>
      <c r="D85">
        <v>-37.729999999999997</v>
      </c>
      <c r="E85">
        <v>-44.58</v>
      </c>
      <c r="F85">
        <v>138.58000000000001</v>
      </c>
      <c r="G85">
        <v>-11.44</v>
      </c>
      <c r="H85">
        <v>580.79999999999995</v>
      </c>
      <c r="I85">
        <v>-107.28</v>
      </c>
      <c r="J85">
        <v>-256.05</v>
      </c>
      <c r="K85">
        <v>-25.96</v>
      </c>
    </row>
    <row r="86" spans="1:11" x14ac:dyDescent="0.25">
      <c r="A86" s="5" t="s">
        <v>189</v>
      </c>
      <c r="B86" s="5" t="s">
        <v>190</v>
      </c>
      <c r="C86">
        <v>-159.31</v>
      </c>
      <c r="D86">
        <v>18.760000000000002</v>
      </c>
      <c r="E86">
        <v>27.52</v>
      </c>
      <c r="F86">
        <v>235.98</v>
      </c>
      <c r="G86">
        <v>154.03</v>
      </c>
      <c r="H86">
        <v>72.489999999999995</v>
      </c>
      <c r="I86">
        <v>-129.76</v>
      </c>
      <c r="J86" t="s">
        <v>67</v>
      </c>
      <c r="K86" t="s">
        <v>67</v>
      </c>
    </row>
    <row r="87" spans="1:11" x14ac:dyDescent="0.25">
      <c r="A87" s="5" t="s">
        <v>191</v>
      </c>
      <c r="B87" s="5" t="s">
        <v>192</v>
      </c>
      <c r="C87">
        <v>-70.16</v>
      </c>
      <c r="D87">
        <v>125.13</v>
      </c>
      <c r="E87">
        <v>111.22</v>
      </c>
      <c r="F87">
        <v>68.92</v>
      </c>
      <c r="G87">
        <v>36.01</v>
      </c>
      <c r="H87" t="s">
        <v>67</v>
      </c>
      <c r="I87" t="s">
        <v>67</v>
      </c>
      <c r="J87" t="s">
        <v>67</v>
      </c>
      <c r="K87" t="s">
        <v>67</v>
      </c>
    </row>
    <row r="88" spans="1:11" x14ac:dyDescent="0.25">
      <c r="A88" s="5" t="s">
        <v>193</v>
      </c>
      <c r="B88" s="5" t="s">
        <v>194</v>
      </c>
      <c r="C88" t="s">
        <v>67</v>
      </c>
      <c r="D88" t="s">
        <v>67</v>
      </c>
      <c r="E88" t="s">
        <v>67</v>
      </c>
      <c r="F88" t="s">
        <v>67</v>
      </c>
      <c r="G88" t="s">
        <v>67</v>
      </c>
      <c r="H88" t="s">
        <v>67</v>
      </c>
      <c r="I88" t="s">
        <v>67</v>
      </c>
      <c r="J88" t="s">
        <v>67</v>
      </c>
      <c r="K88" t="s">
        <v>67</v>
      </c>
    </row>
    <row r="89" spans="1:11" x14ac:dyDescent="0.25">
      <c r="A89" s="5" t="s">
        <v>195</v>
      </c>
      <c r="B89" s="5" t="s">
        <v>196</v>
      </c>
      <c r="C89" t="s">
        <v>67</v>
      </c>
      <c r="D89">
        <v>0.19</v>
      </c>
      <c r="E89">
        <v>0.27</v>
      </c>
      <c r="F89">
        <v>0.2</v>
      </c>
      <c r="G89">
        <v>0.81</v>
      </c>
      <c r="H89" t="s">
        <v>67</v>
      </c>
      <c r="I89" t="s">
        <v>67</v>
      </c>
      <c r="J89" t="s">
        <v>67</v>
      </c>
      <c r="K89" t="s">
        <v>67</v>
      </c>
    </row>
    <row r="90" spans="1:11" x14ac:dyDescent="0.25">
      <c r="A90" s="5" t="s">
        <v>197</v>
      </c>
      <c r="B90" s="5" t="s">
        <v>198</v>
      </c>
      <c r="C90">
        <v>-274.02</v>
      </c>
      <c r="D90">
        <v>-48.35</v>
      </c>
      <c r="E90">
        <v>-44.99</v>
      </c>
      <c r="F90">
        <v>167.01</v>
      </c>
      <c r="G90">
        <v>-15.97</v>
      </c>
      <c r="H90">
        <v>271.66000000000003</v>
      </c>
      <c r="I90">
        <v>-127.86</v>
      </c>
      <c r="J90">
        <v>-173.13</v>
      </c>
      <c r="K90">
        <v>-24.73</v>
      </c>
    </row>
    <row r="91" spans="1:11" x14ac:dyDescent="0.25">
      <c r="A91" s="5" t="s">
        <v>199</v>
      </c>
      <c r="B91" s="5" t="s">
        <v>200</v>
      </c>
      <c r="C91">
        <v>-122.45</v>
      </c>
      <c r="D91">
        <v>24.56</v>
      </c>
      <c r="E91">
        <v>35.35</v>
      </c>
      <c r="F91">
        <v>140.9</v>
      </c>
      <c r="G91">
        <v>42.61</v>
      </c>
      <c r="H91">
        <v>-9.7799999999999994</v>
      </c>
      <c r="I91">
        <v>-108.57</v>
      </c>
      <c r="J91" t="s">
        <v>67</v>
      </c>
      <c r="K91" t="s">
        <v>67</v>
      </c>
    </row>
    <row r="92" spans="1:11" x14ac:dyDescent="0.25">
      <c r="A92" s="5" t="s">
        <v>201</v>
      </c>
      <c r="B92" s="5" t="s">
        <v>202</v>
      </c>
      <c r="C92">
        <v>-43.26</v>
      </c>
      <c r="D92">
        <v>65.87</v>
      </c>
      <c r="E92">
        <v>49.97</v>
      </c>
      <c r="F92">
        <v>24.34</v>
      </c>
      <c r="G92">
        <v>-14.01</v>
      </c>
      <c r="H92" t="s">
        <v>67</v>
      </c>
      <c r="I92" t="s">
        <v>67</v>
      </c>
      <c r="J92" t="s">
        <v>67</v>
      </c>
      <c r="K92" t="s">
        <v>67</v>
      </c>
    </row>
    <row r="93" spans="1:11" x14ac:dyDescent="0.25">
      <c r="A93" s="5" t="s">
        <v>203</v>
      </c>
      <c r="B93" s="5" t="s">
        <v>204</v>
      </c>
      <c r="C93" t="s">
        <v>67</v>
      </c>
      <c r="D93" t="s">
        <v>67</v>
      </c>
      <c r="E93" t="s">
        <v>67</v>
      </c>
      <c r="F93" t="s">
        <v>67</v>
      </c>
      <c r="G93" t="s">
        <v>67</v>
      </c>
      <c r="H93" t="s">
        <v>67</v>
      </c>
      <c r="I93" t="s">
        <v>67</v>
      </c>
      <c r="J93" t="s">
        <v>67</v>
      </c>
      <c r="K93" t="s">
        <v>67</v>
      </c>
    </row>
    <row r="94" spans="1:11" x14ac:dyDescent="0.25">
      <c r="A94" s="5" t="s">
        <v>205</v>
      </c>
      <c r="B94" s="5" t="s">
        <v>206</v>
      </c>
      <c r="C94">
        <v>88.9</v>
      </c>
      <c r="D94">
        <v>-7.83</v>
      </c>
      <c r="E94">
        <v>-55.91</v>
      </c>
      <c r="F94">
        <v>250.42</v>
      </c>
      <c r="G94">
        <v>24.07</v>
      </c>
      <c r="H94">
        <v>-8.93</v>
      </c>
      <c r="I94" t="s">
        <v>67</v>
      </c>
      <c r="J94" t="s">
        <v>67</v>
      </c>
      <c r="K94" t="s">
        <v>67</v>
      </c>
    </row>
    <row r="95" spans="1:11" x14ac:dyDescent="0.25">
      <c r="A95" s="5" t="s">
        <v>207</v>
      </c>
      <c r="B95" s="5" t="s">
        <v>208</v>
      </c>
      <c r="C95">
        <v>8.39</v>
      </c>
      <c r="D95">
        <v>62.23</v>
      </c>
      <c r="E95">
        <v>72.86</v>
      </c>
      <c r="F95">
        <v>88.52</v>
      </c>
      <c r="G95" t="s">
        <v>67</v>
      </c>
      <c r="H95" t="s">
        <v>67</v>
      </c>
      <c r="I95" t="s">
        <v>67</v>
      </c>
      <c r="J95" t="s">
        <v>67</v>
      </c>
      <c r="K95" t="s">
        <v>67</v>
      </c>
    </row>
    <row r="96" spans="1:11" x14ac:dyDescent="0.25">
      <c r="A96" s="5" t="s">
        <v>209</v>
      </c>
      <c r="B96" s="5" t="s">
        <v>210</v>
      </c>
      <c r="C96">
        <v>59.93</v>
      </c>
      <c r="D96">
        <v>40.36</v>
      </c>
      <c r="E96" t="s">
        <v>67</v>
      </c>
      <c r="F96" t="s">
        <v>67</v>
      </c>
      <c r="G96" t="s">
        <v>67</v>
      </c>
      <c r="H96" t="s">
        <v>67</v>
      </c>
      <c r="I96" t="s">
        <v>67</v>
      </c>
      <c r="J96" t="s">
        <v>67</v>
      </c>
      <c r="K96" t="s">
        <v>67</v>
      </c>
    </row>
    <row r="97" spans="1:12" x14ac:dyDescent="0.25">
      <c r="A97" s="5" t="s">
        <v>211</v>
      </c>
      <c r="B97" s="5" t="s">
        <v>212</v>
      </c>
      <c r="C97" t="s">
        <v>67</v>
      </c>
      <c r="D97" t="s">
        <v>67</v>
      </c>
      <c r="E97" t="s">
        <v>67</v>
      </c>
      <c r="F97" t="s">
        <v>67</v>
      </c>
      <c r="G97" t="s">
        <v>67</v>
      </c>
      <c r="H97" t="s">
        <v>67</v>
      </c>
      <c r="I97" t="s">
        <v>67</v>
      </c>
      <c r="J97" t="s">
        <v>67</v>
      </c>
      <c r="K97" t="s">
        <v>67</v>
      </c>
    </row>
    <row r="98" spans="1:12" x14ac:dyDescent="0.25">
      <c r="A98" s="5" t="s">
        <v>213</v>
      </c>
      <c r="B98" s="5" t="s">
        <v>214</v>
      </c>
      <c r="C98">
        <v>38</v>
      </c>
      <c r="D98">
        <v>429</v>
      </c>
      <c r="E98">
        <v>820</v>
      </c>
      <c r="F98">
        <v>1176</v>
      </c>
      <c r="G98">
        <v>1384</v>
      </c>
      <c r="H98">
        <v>1299</v>
      </c>
      <c r="I98">
        <v>1130</v>
      </c>
      <c r="J98">
        <v>563</v>
      </c>
      <c r="K98">
        <v>38</v>
      </c>
      <c r="L98">
        <v>339.4</v>
      </c>
    </row>
  </sheetData>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Q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19" customWidth="1"/>
    <col min="13" max="13" width="10" customWidth="1"/>
    <col min="14" max="14" width="11" customWidth="1"/>
    <col min="15" max="15" width="20" customWidth="1"/>
    <col min="16" max="16" width="11" customWidth="1"/>
    <col min="17" max="17" width="10" customWidth="1"/>
  </cols>
  <sheetData>
    <row r="1" spans="1:17" ht="18.75" customHeight="1" x14ac:dyDescent="0.3">
      <c r="A1" s="1" t="s">
        <v>2906</v>
      </c>
      <c r="B1" s="2" t="s">
        <v>2907</v>
      </c>
      <c r="C1" s="2"/>
      <c r="D1" s="2"/>
      <c r="E1" s="2"/>
      <c r="F1" s="2" t="str">
        <f>HYPERLINK("dax-30_Stock_Data_EUR.xlsx#INDEX!A1", "Back to INDEX")</f>
        <v>Back to INDEX</v>
      </c>
      <c r="G1" s="2"/>
      <c r="H1" s="2"/>
      <c r="I1" s="2"/>
      <c r="J1" s="2"/>
      <c r="K1" s="2"/>
      <c r="L1" s="2"/>
      <c r="M1" s="2"/>
      <c r="N1" s="2"/>
      <c r="O1" s="2"/>
      <c r="P1" s="2"/>
      <c r="Q1" s="2"/>
    </row>
    <row r="2" spans="1:17" x14ac:dyDescent="0.25">
      <c r="A2" s="3"/>
      <c r="B2" s="4"/>
      <c r="C2" s="4"/>
      <c r="D2" s="4"/>
      <c r="E2" s="4"/>
      <c r="F2" s="4"/>
      <c r="G2" s="4"/>
      <c r="H2" s="4"/>
      <c r="I2" s="4"/>
      <c r="J2" s="4"/>
      <c r="K2" s="4"/>
      <c r="L2" s="4"/>
      <c r="M2" s="4"/>
      <c r="N2" s="4"/>
      <c r="O2" s="4"/>
      <c r="P2" s="4"/>
      <c r="Q2" s="4"/>
    </row>
    <row r="3" spans="1:17" x14ac:dyDescent="0.25">
      <c r="A3" s="5" t="s">
        <v>3</v>
      </c>
      <c r="C3" s="5" t="s">
        <v>4</v>
      </c>
      <c r="D3" s="5"/>
      <c r="G3" s="5" t="s">
        <v>5</v>
      </c>
      <c r="H3" s="5"/>
      <c r="J3" s="5" t="s">
        <v>6</v>
      </c>
      <c r="K3" s="5"/>
    </row>
    <row r="4" spans="1:17" x14ac:dyDescent="0.25">
      <c r="A4" s="5" t="s">
        <v>7</v>
      </c>
      <c r="B4" t="s">
        <v>1642</v>
      </c>
      <c r="C4" s="5" t="s">
        <v>9</v>
      </c>
      <c r="D4" s="5"/>
      <c r="E4" t="s">
        <v>2908</v>
      </c>
      <c r="G4" t="s">
        <v>1412</v>
      </c>
      <c r="H4" t="s">
        <v>220</v>
      </c>
      <c r="J4" t="s">
        <v>2909</v>
      </c>
      <c r="L4" t="s">
        <v>2910</v>
      </c>
    </row>
    <row r="5" spans="1:17" x14ac:dyDescent="0.25">
      <c r="A5" s="5" t="s">
        <v>15</v>
      </c>
      <c r="B5" t="s">
        <v>2911</v>
      </c>
      <c r="C5" s="5" t="s">
        <v>17</v>
      </c>
      <c r="D5" s="5"/>
      <c r="E5" t="s">
        <v>2912</v>
      </c>
      <c r="G5" t="s">
        <v>678</v>
      </c>
      <c r="H5" t="s">
        <v>12</v>
      </c>
      <c r="J5" t="s">
        <v>408</v>
      </c>
      <c r="L5" t="s">
        <v>348</v>
      </c>
    </row>
    <row r="6" spans="1:17" x14ac:dyDescent="0.25">
      <c r="A6" s="5" t="s">
        <v>23</v>
      </c>
      <c r="B6" t="s">
        <v>2913</v>
      </c>
      <c r="C6" s="5" t="s">
        <v>25</v>
      </c>
      <c r="D6" s="5"/>
      <c r="E6" t="s">
        <v>2914</v>
      </c>
      <c r="G6" t="s">
        <v>273</v>
      </c>
      <c r="H6" t="s">
        <v>20</v>
      </c>
      <c r="J6" t="s">
        <v>248</v>
      </c>
      <c r="L6" t="s">
        <v>348</v>
      </c>
    </row>
    <row r="7" spans="1:17" x14ac:dyDescent="0.25">
      <c r="A7" s="5" t="s">
        <v>29</v>
      </c>
      <c r="B7" t="s">
        <v>67</v>
      </c>
      <c r="C7" s="5" t="s">
        <v>31</v>
      </c>
      <c r="D7" s="5"/>
      <c r="E7" t="s">
        <v>2915</v>
      </c>
      <c r="G7" t="s">
        <v>2916</v>
      </c>
      <c r="H7" t="s">
        <v>28</v>
      </c>
      <c r="J7" t="s">
        <v>535</v>
      </c>
      <c r="L7" t="s">
        <v>2917</v>
      </c>
    </row>
    <row r="8" spans="1:17" x14ac:dyDescent="0.25">
      <c r="A8" s="5" t="s">
        <v>35</v>
      </c>
      <c r="B8" t="s">
        <v>36</v>
      </c>
      <c r="C8" s="5" t="s">
        <v>37</v>
      </c>
      <c r="D8" s="5"/>
      <c r="E8" t="s">
        <v>2918</v>
      </c>
      <c r="G8" t="s">
        <v>279</v>
      </c>
      <c r="H8" t="s">
        <v>34</v>
      </c>
      <c r="J8" t="s">
        <v>21</v>
      </c>
      <c r="L8" t="s">
        <v>2919</v>
      </c>
    </row>
    <row r="9" spans="1:17" x14ac:dyDescent="0.25">
      <c r="A9" s="5" t="s">
        <v>41</v>
      </c>
      <c r="B9" t="s">
        <v>42</v>
      </c>
      <c r="C9" s="5" t="s">
        <v>43</v>
      </c>
      <c r="D9" s="5"/>
      <c r="E9" t="s">
        <v>2920</v>
      </c>
      <c r="G9" t="s">
        <v>239</v>
      </c>
      <c r="H9" t="s">
        <v>40</v>
      </c>
    </row>
    <row r="10" spans="1:17" x14ac:dyDescent="0.25">
      <c r="A10" s="5" t="s">
        <v>45</v>
      </c>
      <c r="B10" t="s">
        <v>322</v>
      </c>
      <c r="C10" s="5" t="s">
        <v>47</v>
      </c>
      <c r="D10" s="5"/>
      <c r="E10" t="s">
        <v>2921</v>
      </c>
    </row>
    <row r="11" spans="1:17" x14ac:dyDescent="0.25">
      <c r="A11" s="5" t="s">
        <v>49</v>
      </c>
      <c r="B11" t="s">
        <v>323</v>
      </c>
    </row>
    <row r="12" spans="1:17" x14ac:dyDescent="0.25">
      <c r="A12" s="5" t="s">
        <v>51</v>
      </c>
      <c r="B12" t="s">
        <v>292</v>
      </c>
    </row>
    <row r="13" spans="1:17" x14ac:dyDescent="0.25">
      <c r="A13" s="5" t="s">
        <v>53</v>
      </c>
      <c r="B13" t="s">
        <v>2922</v>
      </c>
    </row>
    <row r="14" spans="1:17" x14ac:dyDescent="0.25">
      <c r="A14" s="5" t="s">
        <v>55</v>
      </c>
      <c r="B14" t="s">
        <v>2923</v>
      </c>
    </row>
    <row r="15" spans="1:17" x14ac:dyDescent="0.25">
      <c r="A15" s="5" t="s">
        <v>57</v>
      </c>
      <c r="B15" t="s">
        <v>2924</v>
      </c>
    </row>
    <row r="16" spans="1:17" x14ac:dyDescent="0.25">
      <c r="A16" s="5" t="s">
        <v>59</v>
      </c>
      <c r="B16" t="s">
        <v>2925</v>
      </c>
    </row>
    <row r="17" spans="1:17" x14ac:dyDescent="0.25">
      <c r="A17" s="5" t="s">
        <v>61</v>
      </c>
      <c r="B17" t="s">
        <v>2926</v>
      </c>
    </row>
    <row r="18" spans="1:17" x14ac:dyDescent="0.25">
      <c r="A18" s="3"/>
      <c r="B18" s="4"/>
      <c r="C18" s="4"/>
      <c r="D18" s="4"/>
      <c r="E18" s="4"/>
      <c r="F18" s="4"/>
      <c r="G18" s="4"/>
      <c r="H18" s="4"/>
      <c r="I18" s="4"/>
      <c r="J18" s="4"/>
      <c r="K18" s="4"/>
      <c r="L18" s="4"/>
      <c r="M18" s="4"/>
      <c r="N18" s="4"/>
      <c r="O18" s="4"/>
      <c r="P18" s="4"/>
      <c r="Q18" s="4"/>
    </row>
    <row r="19" spans="1:17"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row>
    <row r="20" spans="1:17" x14ac:dyDescent="0.25">
      <c r="A20" s="5" t="s">
        <v>65</v>
      </c>
      <c r="B20" s="5" t="s">
        <v>66</v>
      </c>
      <c r="C20">
        <v>363.6</v>
      </c>
      <c r="D20">
        <v>343.7</v>
      </c>
      <c r="E20">
        <v>227.7</v>
      </c>
      <c r="F20">
        <v>526.4</v>
      </c>
      <c r="G20">
        <v>249.4</v>
      </c>
      <c r="H20">
        <v>205.5</v>
      </c>
      <c r="I20">
        <v>207.9</v>
      </c>
      <c r="J20">
        <v>196.1</v>
      </c>
      <c r="K20">
        <v>180.5</v>
      </c>
      <c r="L20">
        <v>179.9</v>
      </c>
      <c r="M20">
        <v>159.30000000000001</v>
      </c>
      <c r="N20">
        <v>171.6</v>
      </c>
      <c r="O20">
        <v>861.9</v>
      </c>
      <c r="P20">
        <v>285.10000000000002</v>
      </c>
      <c r="Q20">
        <v>138.1</v>
      </c>
    </row>
    <row r="21" spans="1:17" x14ac:dyDescent="0.25">
      <c r="A21" s="5" t="s">
        <v>68</v>
      </c>
      <c r="B21" s="5" t="s">
        <v>69</v>
      </c>
      <c r="C21">
        <v>81.400000000000006</v>
      </c>
      <c r="D21">
        <v>78.5</v>
      </c>
      <c r="E21">
        <v>87.1</v>
      </c>
      <c r="F21">
        <v>322</v>
      </c>
      <c r="G21">
        <v>12.1</v>
      </c>
      <c r="H21">
        <v>6.7</v>
      </c>
      <c r="I21">
        <v>18.7</v>
      </c>
      <c r="J21">
        <v>44.7</v>
      </c>
      <c r="K21">
        <v>54.6</v>
      </c>
      <c r="L21">
        <v>61.3</v>
      </c>
      <c r="M21">
        <v>56</v>
      </c>
      <c r="N21">
        <v>65</v>
      </c>
      <c r="O21">
        <v>111.3</v>
      </c>
      <c r="P21">
        <v>51.3</v>
      </c>
      <c r="Q21">
        <v>25.6</v>
      </c>
    </row>
    <row r="22" spans="1:17" x14ac:dyDescent="0.25">
      <c r="A22" s="5" t="s">
        <v>70</v>
      </c>
      <c r="B22" s="5" t="s">
        <v>71</v>
      </c>
      <c r="C22">
        <v>-4</v>
      </c>
      <c r="D22">
        <v>-2.2000000000000002</v>
      </c>
      <c r="E22">
        <v>-7</v>
      </c>
      <c r="F22">
        <v>-8.4</v>
      </c>
      <c r="G22">
        <v>138.80000000000001</v>
      </c>
      <c r="H22">
        <v>35.299999999999997</v>
      </c>
      <c r="I22">
        <v>20.9</v>
      </c>
      <c r="J22">
        <v>-16.100000000000001</v>
      </c>
      <c r="K22">
        <v>-34.700000000000003</v>
      </c>
      <c r="L22">
        <v>-49.8</v>
      </c>
      <c r="M22">
        <v>-64</v>
      </c>
      <c r="N22">
        <v>-97.4</v>
      </c>
      <c r="O22">
        <v>-48.1</v>
      </c>
      <c r="P22">
        <v>-4.0999999999999996</v>
      </c>
      <c r="Q22">
        <v>-5.5</v>
      </c>
    </row>
    <row r="23" spans="1:17" x14ac:dyDescent="0.25">
      <c r="A23" s="5" t="s">
        <v>72</v>
      </c>
      <c r="B23" s="5" t="s">
        <v>73</v>
      </c>
      <c r="C23">
        <v>77.400000000000006</v>
      </c>
      <c r="D23">
        <v>76.3</v>
      </c>
      <c r="E23">
        <v>80.099999999999994</v>
      </c>
      <c r="F23">
        <v>313.60000000000002</v>
      </c>
      <c r="G23">
        <v>150.9</v>
      </c>
      <c r="H23">
        <v>42</v>
      </c>
      <c r="I23">
        <v>39.6</v>
      </c>
      <c r="J23">
        <v>28.6</v>
      </c>
      <c r="K23">
        <v>19.899999999999999</v>
      </c>
      <c r="L23">
        <v>11.5</v>
      </c>
      <c r="M23">
        <v>-8</v>
      </c>
      <c r="N23">
        <v>-32.4</v>
      </c>
      <c r="O23">
        <v>63.2</v>
      </c>
      <c r="P23">
        <v>47.2</v>
      </c>
      <c r="Q23">
        <v>20.100000000000001</v>
      </c>
    </row>
    <row r="24" spans="1:17" x14ac:dyDescent="0.25">
      <c r="A24" s="5" t="s">
        <v>74</v>
      </c>
      <c r="B24" s="5" t="s">
        <v>75</v>
      </c>
      <c r="C24">
        <v>21.1</v>
      </c>
      <c r="D24">
        <v>18.2</v>
      </c>
      <c r="E24">
        <v>21.2</v>
      </c>
      <c r="F24">
        <v>57.4</v>
      </c>
      <c r="G24">
        <v>16.399999999999999</v>
      </c>
      <c r="H24">
        <v>7</v>
      </c>
      <c r="I24">
        <v>2.4</v>
      </c>
      <c r="J24">
        <v>3.2</v>
      </c>
      <c r="K24">
        <v>6.4</v>
      </c>
      <c r="L24">
        <v>5.3</v>
      </c>
      <c r="M24">
        <v>1.5</v>
      </c>
      <c r="N24">
        <v>1.7</v>
      </c>
      <c r="O24">
        <v>15.1</v>
      </c>
      <c r="P24">
        <v>14.8</v>
      </c>
      <c r="Q24">
        <v>3.4</v>
      </c>
    </row>
    <row r="25" spans="1:17" x14ac:dyDescent="0.25">
      <c r="A25" s="5" t="s">
        <v>76</v>
      </c>
      <c r="B25" s="5" t="s">
        <v>77</v>
      </c>
      <c r="C25">
        <v>56.3</v>
      </c>
      <c r="D25">
        <v>58.1</v>
      </c>
      <c r="E25">
        <v>58.9</v>
      </c>
      <c r="F25">
        <v>256.3</v>
      </c>
      <c r="G25">
        <v>134.5</v>
      </c>
      <c r="H25">
        <v>35</v>
      </c>
      <c r="I25">
        <v>37.200000000000003</v>
      </c>
      <c r="J25">
        <v>25.5</v>
      </c>
      <c r="K25">
        <v>13.5</v>
      </c>
      <c r="L25">
        <v>6.2</v>
      </c>
      <c r="M25">
        <v>-9.5</v>
      </c>
      <c r="N25">
        <v>-34.1</v>
      </c>
      <c r="O25">
        <v>48</v>
      </c>
      <c r="P25">
        <v>32.4</v>
      </c>
      <c r="Q25">
        <v>16.600000000000001</v>
      </c>
    </row>
    <row r="26" spans="1:17" x14ac:dyDescent="0.25">
      <c r="A26" s="5" t="s">
        <v>78</v>
      </c>
      <c r="B26" s="5" t="s">
        <v>79</v>
      </c>
      <c r="C26">
        <v>-3.5</v>
      </c>
      <c r="D26">
        <v>-6.5</v>
      </c>
      <c r="E26" t="s">
        <v>67</v>
      </c>
      <c r="F26" t="s">
        <v>67</v>
      </c>
      <c r="G26" t="s">
        <v>67</v>
      </c>
      <c r="H26" t="s">
        <v>67</v>
      </c>
      <c r="I26" t="s">
        <v>67</v>
      </c>
      <c r="J26" t="s">
        <v>67</v>
      </c>
      <c r="K26" t="s">
        <v>67</v>
      </c>
      <c r="L26" t="s">
        <v>67</v>
      </c>
      <c r="M26" t="s">
        <v>67</v>
      </c>
      <c r="N26" t="s">
        <v>67</v>
      </c>
      <c r="O26" t="s">
        <v>67</v>
      </c>
      <c r="P26" t="s">
        <v>67</v>
      </c>
      <c r="Q26" t="s">
        <v>67</v>
      </c>
    </row>
    <row r="27" spans="1:17" x14ac:dyDescent="0.25">
      <c r="A27" s="5" t="s">
        <v>80</v>
      </c>
      <c r="B27" s="5" t="s">
        <v>81</v>
      </c>
      <c r="C27">
        <v>52.9</v>
      </c>
      <c r="D27">
        <v>51.7</v>
      </c>
      <c r="E27">
        <v>58.9</v>
      </c>
      <c r="F27">
        <v>256.3</v>
      </c>
      <c r="G27">
        <v>134.5</v>
      </c>
      <c r="H27">
        <v>35</v>
      </c>
      <c r="I27">
        <v>37.200000000000003</v>
      </c>
      <c r="J27">
        <v>25.5</v>
      </c>
      <c r="K27">
        <v>13.5</v>
      </c>
      <c r="L27">
        <v>6.2</v>
      </c>
      <c r="M27">
        <v>-9.5</v>
      </c>
      <c r="N27">
        <v>-34.1</v>
      </c>
      <c r="O27">
        <v>48</v>
      </c>
      <c r="P27">
        <v>32.4</v>
      </c>
      <c r="Q27">
        <v>16.600000000000001</v>
      </c>
    </row>
    <row r="28" spans="1:17" x14ac:dyDescent="0.25">
      <c r="A28" s="5" t="s">
        <v>82</v>
      </c>
      <c r="B28" s="5" t="s">
        <v>83</v>
      </c>
      <c r="C28">
        <v>961.4</v>
      </c>
      <c r="D28">
        <v>776.2</v>
      </c>
      <c r="E28">
        <v>976.5</v>
      </c>
      <c r="F28">
        <v>734.4</v>
      </c>
      <c r="G28">
        <v>1377</v>
      </c>
      <c r="H28">
        <v>436.9</v>
      </c>
      <c r="I28">
        <v>502.7</v>
      </c>
      <c r="J28">
        <v>488.1</v>
      </c>
      <c r="K28">
        <v>505.3</v>
      </c>
      <c r="L28">
        <v>591.5</v>
      </c>
      <c r="M28">
        <v>763.5</v>
      </c>
      <c r="N28">
        <v>834</v>
      </c>
      <c r="O28">
        <v>893</v>
      </c>
      <c r="P28">
        <v>371.1</v>
      </c>
      <c r="Q28">
        <v>222.4</v>
      </c>
    </row>
    <row r="29" spans="1:17" x14ac:dyDescent="0.25">
      <c r="A29" s="5" t="s">
        <v>84</v>
      </c>
      <c r="B29" s="5" t="s">
        <v>85</v>
      </c>
      <c r="C29">
        <v>1026</v>
      </c>
      <c r="D29">
        <v>1002</v>
      </c>
      <c r="E29">
        <v>275.89999999999998</v>
      </c>
      <c r="F29">
        <v>258.89999999999998</v>
      </c>
      <c r="G29">
        <v>255.2</v>
      </c>
      <c r="H29">
        <v>304.3</v>
      </c>
      <c r="I29">
        <v>390</v>
      </c>
      <c r="J29">
        <v>463.5</v>
      </c>
      <c r="K29">
        <v>597</v>
      </c>
      <c r="L29">
        <v>623</v>
      </c>
      <c r="M29">
        <v>662.9</v>
      </c>
      <c r="N29">
        <v>683.2</v>
      </c>
      <c r="O29">
        <v>750.2</v>
      </c>
      <c r="P29">
        <v>3.6</v>
      </c>
      <c r="Q29">
        <v>5</v>
      </c>
    </row>
    <row r="30" spans="1:17" x14ac:dyDescent="0.25">
      <c r="A30" s="5" t="s">
        <v>86</v>
      </c>
      <c r="B30" s="5" t="s">
        <v>87</v>
      </c>
      <c r="C30">
        <v>1987</v>
      </c>
      <c r="D30">
        <v>1778</v>
      </c>
      <c r="E30">
        <v>1252</v>
      </c>
      <c r="F30">
        <v>993.3</v>
      </c>
      <c r="G30">
        <v>1632</v>
      </c>
      <c r="H30">
        <v>741.2</v>
      </c>
      <c r="I30">
        <v>892.7</v>
      </c>
      <c r="J30">
        <v>951.6</v>
      </c>
      <c r="K30">
        <v>1102</v>
      </c>
      <c r="L30">
        <v>1215</v>
      </c>
      <c r="M30">
        <v>1426</v>
      </c>
      <c r="N30">
        <v>1517</v>
      </c>
      <c r="O30">
        <v>1643</v>
      </c>
      <c r="P30">
        <v>374.7</v>
      </c>
      <c r="Q30">
        <v>227.4</v>
      </c>
    </row>
    <row r="31" spans="1:17" x14ac:dyDescent="0.25">
      <c r="A31" s="5" t="s">
        <v>88</v>
      </c>
      <c r="B31" s="5" t="s">
        <v>89</v>
      </c>
      <c r="C31">
        <v>269.7</v>
      </c>
      <c r="D31">
        <v>175.7</v>
      </c>
      <c r="E31">
        <v>170.3</v>
      </c>
      <c r="F31">
        <v>194.7</v>
      </c>
      <c r="G31">
        <v>986.8</v>
      </c>
      <c r="H31">
        <v>228.3</v>
      </c>
      <c r="I31">
        <v>413.9</v>
      </c>
      <c r="J31">
        <v>269.8</v>
      </c>
      <c r="K31">
        <v>312</v>
      </c>
      <c r="L31">
        <v>868.8</v>
      </c>
      <c r="M31">
        <v>1101</v>
      </c>
      <c r="N31">
        <v>1196</v>
      </c>
      <c r="O31">
        <v>1295</v>
      </c>
      <c r="P31">
        <v>181.7</v>
      </c>
      <c r="Q31">
        <v>180.6</v>
      </c>
    </row>
    <row r="32" spans="1:17" x14ac:dyDescent="0.25">
      <c r="A32" s="5" t="s">
        <v>90</v>
      </c>
      <c r="B32" s="5" t="s">
        <v>91</v>
      </c>
      <c r="C32">
        <v>480.7</v>
      </c>
      <c r="D32">
        <v>448.9</v>
      </c>
      <c r="E32">
        <v>325.7</v>
      </c>
      <c r="F32">
        <v>47.5</v>
      </c>
      <c r="G32">
        <v>105.2</v>
      </c>
      <c r="H32">
        <v>102.9</v>
      </c>
      <c r="I32">
        <v>104.3</v>
      </c>
      <c r="J32">
        <v>345.4</v>
      </c>
      <c r="K32">
        <v>480.3</v>
      </c>
      <c r="L32">
        <v>51</v>
      </c>
      <c r="M32">
        <v>40.299999999999997</v>
      </c>
      <c r="N32">
        <v>29.7</v>
      </c>
      <c r="O32">
        <v>11.4</v>
      </c>
      <c r="P32">
        <v>1.3</v>
      </c>
      <c r="Q32">
        <v>4.7</v>
      </c>
    </row>
    <row r="33" spans="1:17" x14ac:dyDescent="0.25">
      <c r="A33" s="5" t="s">
        <v>92</v>
      </c>
      <c r="B33" s="5" t="s">
        <v>93</v>
      </c>
      <c r="C33">
        <v>750.4</v>
      </c>
      <c r="D33">
        <v>624.70000000000005</v>
      </c>
      <c r="E33">
        <v>496</v>
      </c>
      <c r="F33">
        <v>242.2</v>
      </c>
      <c r="G33">
        <v>1092</v>
      </c>
      <c r="H33">
        <v>331.1</v>
      </c>
      <c r="I33">
        <v>518.20000000000005</v>
      </c>
      <c r="J33">
        <v>615.20000000000005</v>
      </c>
      <c r="K33">
        <v>792.3</v>
      </c>
      <c r="L33">
        <v>919.8</v>
      </c>
      <c r="M33">
        <v>1142</v>
      </c>
      <c r="N33">
        <v>1226</v>
      </c>
      <c r="O33">
        <v>1307</v>
      </c>
      <c r="P33">
        <v>183</v>
      </c>
      <c r="Q33">
        <v>185.3</v>
      </c>
    </row>
    <row r="34" spans="1:17" x14ac:dyDescent="0.25">
      <c r="A34" s="5" t="s">
        <v>78</v>
      </c>
      <c r="B34" s="5" t="s">
        <v>79</v>
      </c>
      <c r="C34">
        <v>30.4</v>
      </c>
      <c r="D34">
        <v>10.7</v>
      </c>
      <c r="E34">
        <v>1.7</v>
      </c>
      <c r="F34">
        <v>1.7</v>
      </c>
      <c r="G34">
        <v>18.2</v>
      </c>
      <c r="H34">
        <v>0.8</v>
      </c>
      <c r="I34">
        <v>1.4</v>
      </c>
      <c r="J34">
        <v>1.6</v>
      </c>
      <c r="K34">
        <v>1.6</v>
      </c>
      <c r="L34">
        <v>0.8</v>
      </c>
      <c r="M34">
        <v>0.9</v>
      </c>
      <c r="N34" t="s">
        <v>67</v>
      </c>
      <c r="O34" t="s">
        <v>67</v>
      </c>
      <c r="P34" t="s">
        <v>67</v>
      </c>
      <c r="Q34" t="s">
        <v>67</v>
      </c>
    </row>
    <row r="35" spans="1:17" x14ac:dyDescent="0.25">
      <c r="A35" s="5" t="s">
        <v>94</v>
      </c>
      <c r="B35" s="5" t="s">
        <v>95</v>
      </c>
      <c r="C35">
        <v>1206</v>
      </c>
      <c r="D35">
        <v>1143</v>
      </c>
      <c r="E35">
        <v>754.7</v>
      </c>
      <c r="F35">
        <v>749.3</v>
      </c>
      <c r="G35">
        <v>521.6</v>
      </c>
      <c r="H35">
        <v>409.2</v>
      </c>
      <c r="I35">
        <v>373.1</v>
      </c>
      <c r="J35">
        <v>334.8</v>
      </c>
      <c r="K35">
        <v>308.5</v>
      </c>
      <c r="L35">
        <v>294.7</v>
      </c>
      <c r="M35">
        <v>284.8</v>
      </c>
      <c r="N35">
        <v>291.5</v>
      </c>
      <c r="O35">
        <v>336.6</v>
      </c>
      <c r="P35">
        <v>191.7</v>
      </c>
      <c r="Q35">
        <v>42.1</v>
      </c>
    </row>
    <row r="36" spans="1:17" x14ac:dyDescent="0.25">
      <c r="A36" s="5" t="s">
        <v>96</v>
      </c>
      <c r="B36" s="5" t="s">
        <v>97</v>
      </c>
      <c r="C36">
        <v>1987</v>
      </c>
      <c r="D36">
        <v>1778</v>
      </c>
      <c r="E36">
        <v>1252</v>
      </c>
      <c r="F36">
        <v>993.3</v>
      </c>
      <c r="G36">
        <v>1632</v>
      </c>
      <c r="H36">
        <v>741.2</v>
      </c>
      <c r="I36">
        <v>892.7</v>
      </c>
      <c r="J36">
        <v>951.6</v>
      </c>
      <c r="K36">
        <v>1102</v>
      </c>
      <c r="L36">
        <v>1215</v>
      </c>
      <c r="M36">
        <v>1426</v>
      </c>
      <c r="N36">
        <v>1517</v>
      </c>
      <c r="O36">
        <v>1643</v>
      </c>
      <c r="P36">
        <v>374.7</v>
      </c>
      <c r="Q36">
        <v>227.4</v>
      </c>
    </row>
    <row r="37" spans="1:17" x14ac:dyDescent="0.25">
      <c r="A37" s="5" t="s">
        <v>98</v>
      </c>
      <c r="B37" s="5" t="s">
        <v>99</v>
      </c>
      <c r="C37">
        <v>91.06</v>
      </c>
      <c r="D37">
        <v>91.06</v>
      </c>
      <c r="E37">
        <v>89.56</v>
      </c>
      <c r="F37">
        <v>101.59</v>
      </c>
      <c r="G37">
        <v>101.59</v>
      </c>
      <c r="H37">
        <v>101.59</v>
      </c>
      <c r="I37">
        <v>101.59</v>
      </c>
      <c r="J37">
        <v>92.35</v>
      </c>
      <c r="K37">
        <v>83.96</v>
      </c>
      <c r="L37">
        <v>83.91</v>
      </c>
      <c r="M37">
        <v>83.91</v>
      </c>
      <c r="N37">
        <v>83.91</v>
      </c>
      <c r="O37">
        <v>83.91</v>
      </c>
      <c r="P37">
        <v>76.34</v>
      </c>
      <c r="Q37">
        <v>8.2100000000000009</v>
      </c>
    </row>
    <row r="38" spans="1:17" x14ac:dyDescent="0.25">
      <c r="A38" s="5" t="s">
        <v>100</v>
      </c>
      <c r="B38" s="5" t="s">
        <v>101</v>
      </c>
      <c r="C38">
        <v>91.06</v>
      </c>
      <c r="D38">
        <v>91.06</v>
      </c>
      <c r="E38">
        <v>89.56</v>
      </c>
      <c r="F38">
        <v>101.59</v>
      </c>
      <c r="G38">
        <v>92.35</v>
      </c>
      <c r="H38">
        <v>83.96</v>
      </c>
      <c r="I38">
        <v>76.319999999999993</v>
      </c>
      <c r="J38">
        <v>69.39</v>
      </c>
      <c r="K38">
        <v>63.08</v>
      </c>
      <c r="L38">
        <v>63.04</v>
      </c>
      <c r="M38">
        <v>63.04</v>
      </c>
      <c r="N38">
        <v>63.04</v>
      </c>
      <c r="O38">
        <v>63.04</v>
      </c>
      <c r="P38">
        <v>57.35</v>
      </c>
      <c r="Q38">
        <v>6.17</v>
      </c>
    </row>
    <row r="39" spans="1:17" x14ac:dyDescent="0.25">
      <c r="A39" s="5" t="s">
        <v>102</v>
      </c>
      <c r="B39" s="5" t="s">
        <v>103</v>
      </c>
      <c r="C39">
        <v>0.85</v>
      </c>
      <c r="D39">
        <v>0.84</v>
      </c>
      <c r="E39">
        <v>0.89</v>
      </c>
      <c r="F39">
        <v>3.09</v>
      </c>
      <c r="G39">
        <v>1.49</v>
      </c>
      <c r="H39">
        <v>0.41</v>
      </c>
      <c r="I39">
        <v>0.39</v>
      </c>
      <c r="J39">
        <v>0.31</v>
      </c>
      <c r="K39">
        <v>0.24</v>
      </c>
      <c r="L39">
        <v>0.14000000000000001</v>
      </c>
      <c r="M39">
        <v>-0.1</v>
      </c>
      <c r="N39">
        <v>-0.39</v>
      </c>
      <c r="O39">
        <v>0.75</v>
      </c>
      <c r="P39">
        <v>0.62</v>
      </c>
      <c r="Q39">
        <v>2.4500000000000002</v>
      </c>
    </row>
    <row r="40" spans="1:17" x14ac:dyDescent="0.25">
      <c r="A40" s="5" t="s">
        <v>104</v>
      </c>
      <c r="B40" s="5" t="s">
        <v>105</v>
      </c>
      <c r="C40">
        <v>0.57999999999999996</v>
      </c>
      <c r="D40">
        <v>0.56999999999999995</v>
      </c>
      <c r="E40">
        <v>0.5</v>
      </c>
      <c r="F40">
        <v>2.34</v>
      </c>
      <c r="G40">
        <v>1.0900000000000001</v>
      </c>
      <c r="H40">
        <v>0.35</v>
      </c>
      <c r="I40">
        <v>0.37</v>
      </c>
      <c r="J40">
        <v>0.27</v>
      </c>
      <c r="K40">
        <v>0.16</v>
      </c>
      <c r="L40">
        <v>7.4999999999999997E-2</v>
      </c>
      <c r="M40">
        <v>-0.11</v>
      </c>
      <c r="N40">
        <v>-0.4</v>
      </c>
      <c r="O40">
        <v>0.56999999999999995</v>
      </c>
      <c r="P40">
        <v>0.44</v>
      </c>
      <c r="Q40">
        <v>2.06</v>
      </c>
    </row>
    <row r="41" spans="1:17" x14ac:dyDescent="0.25">
      <c r="A41" s="5" t="s">
        <v>106</v>
      </c>
      <c r="B41" s="5" t="s">
        <v>107</v>
      </c>
      <c r="C41">
        <v>0.57999999999999996</v>
      </c>
      <c r="D41">
        <v>0.56999999999999995</v>
      </c>
      <c r="E41">
        <v>0.5</v>
      </c>
      <c r="F41">
        <v>2.34</v>
      </c>
      <c r="G41">
        <v>1.0900000000000001</v>
      </c>
      <c r="H41">
        <v>0.35</v>
      </c>
      <c r="I41">
        <v>0.37</v>
      </c>
      <c r="J41">
        <v>0.27</v>
      </c>
      <c r="K41">
        <v>0.16</v>
      </c>
      <c r="L41">
        <v>7.4999999999999997E-2</v>
      </c>
      <c r="M41">
        <v>-0.11</v>
      </c>
      <c r="N41">
        <v>-0.4</v>
      </c>
      <c r="O41">
        <v>0.56999999999999995</v>
      </c>
      <c r="P41">
        <v>0.44</v>
      </c>
      <c r="Q41">
        <v>2.06</v>
      </c>
    </row>
    <row r="42" spans="1:17" x14ac:dyDescent="0.25">
      <c r="A42" s="5" t="s">
        <v>108</v>
      </c>
      <c r="B42" s="5" t="s">
        <v>109</v>
      </c>
      <c r="C42">
        <v>0.28999999999999998</v>
      </c>
      <c r="D42">
        <v>0.27</v>
      </c>
      <c r="E42">
        <v>0.25</v>
      </c>
      <c r="F42" t="s">
        <v>67</v>
      </c>
      <c r="G42" t="s">
        <v>67</v>
      </c>
      <c r="H42" t="s">
        <v>67</v>
      </c>
      <c r="I42" t="s">
        <v>67</v>
      </c>
      <c r="J42" t="s">
        <v>67</v>
      </c>
      <c r="K42" t="s">
        <v>67</v>
      </c>
      <c r="L42" t="s">
        <v>67</v>
      </c>
      <c r="M42" t="s">
        <v>67</v>
      </c>
      <c r="N42" t="s">
        <v>67</v>
      </c>
      <c r="O42" t="s">
        <v>67</v>
      </c>
      <c r="P42">
        <v>9.4E-2</v>
      </c>
      <c r="Q42">
        <v>1</v>
      </c>
    </row>
    <row r="43" spans="1:17" x14ac:dyDescent="0.25">
      <c r="A43" s="5" t="s">
        <v>110</v>
      </c>
      <c r="B43" s="5" t="s">
        <v>111</v>
      </c>
      <c r="C43" t="s">
        <v>67</v>
      </c>
      <c r="D43">
        <v>24.6</v>
      </c>
      <c r="E43">
        <v>21.2</v>
      </c>
      <c r="F43" t="s">
        <v>67</v>
      </c>
      <c r="G43" t="s">
        <v>67</v>
      </c>
      <c r="H43" t="s">
        <v>67</v>
      </c>
      <c r="I43" t="s">
        <v>67</v>
      </c>
      <c r="J43" t="s">
        <v>67</v>
      </c>
      <c r="K43" t="s">
        <v>67</v>
      </c>
      <c r="L43" t="s">
        <v>67</v>
      </c>
      <c r="M43" t="s">
        <v>67</v>
      </c>
      <c r="N43" t="s">
        <v>67</v>
      </c>
      <c r="O43" t="s">
        <v>67</v>
      </c>
      <c r="P43" t="s">
        <v>67</v>
      </c>
      <c r="Q43" t="s">
        <v>67</v>
      </c>
    </row>
    <row r="44" spans="1:17" x14ac:dyDescent="0.25">
      <c r="A44" s="5" t="s">
        <v>65</v>
      </c>
      <c r="B44" s="5" t="s">
        <v>66</v>
      </c>
      <c r="C44">
        <v>3.99</v>
      </c>
      <c r="D44">
        <v>3.77</v>
      </c>
      <c r="E44">
        <v>2.54</v>
      </c>
      <c r="F44">
        <v>5.18</v>
      </c>
      <c r="G44">
        <v>2.46</v>
      </c>
      <c r="H44">
        <v>2.02</v>
      </c>
      <c r="I44">
        <v>2.0499999999999998</v>
      </c>
      <c r="J44">
        <v>2.12</v>
      </c>
      <c r="K44">
        <v>2.15</v>
      </c>
      <c r="L44">
        <v>2.14</v>
      </c>
      <c r="M44">
        <v>1.9</v>
      </c>
      <c r="N44">
        <v>2.0499999999999998</v>
      </c>
      <c r="O44">
        <v>10.27</v>
      </c>
      <c r="P44">
        <v>3.73</v>
      </c>
      <c r="Q44">
        <v>16.809999999999999</v>
      </c>
    </row>
    <row r="45" spans="1:17" x14ac:dyDescent="0.25">
      <c r="A45" s="5" t="s">
        <v>112</v>
      </c>
      <c r="B45" s="5" t="s">
        <v>113</v>
      </c>
      <c r="C45">
        <v>13.58</v>
      </c>
      <c r="D45">
        <v>12.67</v>
      </c>
      <c r="E45">
        <v>8.4499999999999993</v>
      </c>
      <c r="F45">
        <v>7.39</v>
      </c>
      <c r="G45">
        <v>5.31</v>
      </c>
      <c r="H45">
        <v>4.03</v>
      </c>
      <c r="I45">
        <v>3.67</v>
      </c>
      <c r="J45">
        <v>3.63</v>
      </c>
      <c r="K45">
        <v>3.67</v>
      </c>
      <c r="L45">
        <v>3.51</v>
      </c>
      <c r="M45">
        <v>3.39</v>
      </c>
      <c r="N45">
        <v>3.47</v>
      </c>
      <c r="O45">
        <v>4.01</v>
      </c>
      <c r="P45">
        <v>2.5099999999999998</v>
      </c>
      <c r="Q45">
        <v>5.13</v>
      </c>
    </row>
    <row r="46" spans="1:17" x14ac:dyDescent="0.25">
      <c r="A46" s="5" t="s">
        <v>114</v>
      </c>
      <c r="B46" s="5" t="s">
        <v>115</v>
      </c>
      <c r="C46">
        <v>0.62</v>
      </c>
      <c r="D46">
        <v>-0.59</v>
      </c>
      <c r="E46">
        <v>0.19</v>
      </c>
      <c r="F46">
        <v>4.96</v>
      </c>
      <c r="G46">
        <v>0.89</v>
      </c>
      <c r="H46">
        <v>1.38</v>
      </c>
      <c r="I46">
        <v>1.77</v>
      </c>
      <c r="J46">
        <v>0.36</v>
      </c>
      <c r="K46">
        <v>0.53</v>
      </c>
      <c r="L46">
        <v>2.4500000000000002</v>
      </c>
      <c r="M46">
        <v>1.21</v>
      </c>
      <c r="N46">
        <v>-0.26</v>
      </c>
      <c r="O46">
        <v>-0.75</v>
      </c>
      <c r="P46">
        <v>-0.64</v>
      </c>
      <c r="Q46">
        <v>0.86</v>
      </c>
    </row>
    <row r="47" spans="1:17" x14ac:dyDescent="0.25">
      <c r="A47" s="5" t="s">
        <v>116</v>
      </c>
      <c r="B47" s="5" t="s">
        <v>117</v>
      </c>
      <c r="C47">
        <v>21.82</v>
      </c>
      <c r="D47">
        <v>19.53</v>
      </c>
      <c r="E47">
        <v>13.98</v>
      </c>
      <c r="F47">
        <v>9.7799999999999994</v>
      </c>
      <c r="G47">
        <v>16.059999999999999</v>
      </c>
      <c r="H47">
        <v>7.3</v>
      </c>
      <c r="I47">
        <v>8.7899999999999991</v>
      </c>
      <c r="J47">
        <v>10.3</v>
      </c>
      <c r="K47">
        <v>13.13</v>
      </c>
      <c r="L47">
        <v>14.47</v>
      </c>
      <c r="M47">
        <v>17</v>
      </c>
      <c r="N47">
        <v>18.079999999999998</v>
      </c>
      <c r="O47">
        <v>19.579999999999998</v>
      </c>
      <c r="P47">
        <v>4.91</v>
      </c>
      <c r="Q47">
        <v>27.68</v>
      </c>
    </row>
    <row r="48" spans="1:17" x14ac:dyDescent="0.25">
      <c r="A48" s="5" t="s">
        <v>118</v>
      </c>
      <c r="B48" s="5" t="s">
        <v>119</v>
      </c>
      <c r="C48">
        <v>814</v>
      </c>
      <c r="D48">
        <v>804</v>
      </c>
      <c r="E48">
        <v>643</v>
      </c>
      <c r="F48">
        <v>794</v>
      </c>
      <c r="G48">
        <v>823</v>
      </c>
      <c r="H48">
        <v>792</v>
      </c>
      <c r="I48">
        <v>712</v>
      </c>
      <c r="J48">
        <v>586</v>
      </c>
      <c r="K48">
        <v>498</v>
      </c>
      <c r="L48">
        <v>370</v>
      </c>
      <c r="M48">
        <v>349</v>
      </c>
      <c r="N48">
        <v>381</v>
      </c>
      <c r="O48">
        <v>287</v>
      </c>
      <c r="P48">
        <v>247</v>
      </c>
      <c r="Q48">
        <v>228</v>
      </c>
    </row>
    <row r="49" spans="1:17" x14ac:dyDescent="0.25">
      <c r="A49" s="5" t="s">
        <v>120</v>
      </c>
      <c r="B49" s="5" t="s">
        <v>121</v>
      </c>
      <c r="C49">
        <v>131.80000000000001</v>
      </c>
      <c r="D49">
        <v>125</v>
      </c>
      <c r="E49">
        <v>87.1</v>
      </c>
      <c r="F49">
        <v>101.3</v>
      </c>
      <c r="G49">
        <v>93.5</v>
      </c>
      <c r="H49">
        <v>77.2</v>
      </c>
      <c r="I49">
        <v>65.7</v>
      </c>
      <c r="J49">
        <v>47.6</v>
      </c>
      <c r="K49">
        <v>35.700000000000003</v>
      </c>
      <c r="L49">
        <v>28.6</v>
      </c>
      <c r="M49">
        <v>23.9</v>
      </c>
      <c r="N49">
        <v>22.4</v>
      </c>
      <c r="O49">
        <v>19.899999999999999</v>
      </c>
      <c r="P49">
        <v>14.9</v>
      </c>
      <c r="Q49">
        <v>12.4</v>
      </c>
    </row>
    <row r="50" spans="1:17" x14ac:dyDescent="0.25">
      <c r="A50" s="5" t="s">
        <v>122</v>
      </c>
      <c r="B50" s="5" t="s">
        <v>123</v>
      </c>
      <c r="C50">
        <v>161916</v>
      </c>
      <c r="D50">
        <v>155473</v>
      </c>
      <c r="E50">
        <v>135459</v>
      </c>
      <c r="F50">
        <v>127582</v>
      </c>
      <c r="G50">
        <v>113609</v>
      </c>
      <c r="H50">
        <v>97475</v>
      </c>
      <c r="I50">
        <v>92275</v>
      </c>
      <c r="J50">
        <v>81229</v>
      </c>
      <c r="K50">
        <v>71687</v>
      </c>
      <c r="L50">
        <v>77297</v>
      </c>
      <c r="M50">
        <v>68481</v>
      </c>
      <c r="N50">
        <v>58793</v>
      </c>
      <c r="O50">
        <v>69338</v>
      </c>
      <c r="P50">
        <v>60324</v>
      </c>
      <c r="Q50">
        <v>54386</v>
      </c>
    </row>
    <row r="51" spans="1:17" x14ac:dyDescent="0.25">
      <c r="A51" s="5" t="s">
        <v>124</v>
      </c>
      <c r="B51" s="5" t="s">
        <v>125</v>
      </c>
      <c r="C51">
        <v>489807</v>
      </c>
      <c r="D51">
        <v>436104</v>
      </c>
      <c r="E51">
        <v>388140</v>
      </c>
      <c r="F51">
        <v>1030000</v>
      </c>
      <c r="G51">
        <v>467628</v>
      </c>
      <c r="H51">
        <v>368453</v>
      </c>
      <c r="I51">
        <v>305334</v>
      </c>
      <c r="J51">
        <v>391191</v>
      </c>
      <c r="K51">
        <v>540175</v>
      </c>
      <c r="L51">
        <v>917819</v>
      </c>
      <c r="M51">
        <v>718877</v>
      </c>
      <c r="N51">
        <v>450393</v>
      </c>
      <c r="O51">
        <v>3000000</v>
      </c>
      <c r="P51">
        <v>1150000</v>
      </c>
      <c r="Q51">
        <v>605701</v>
      </c>
    </row>
    <row r="52" spans="1:17" x14ac:dyDescent="0.25">
      <c r="A52" s="5" t="s">
        <v>126</v>
      </c>
      <c r="B52" s="5" t="s">
        <v>127</v>
      </c>
      <c r="C52" t="s">
        <v>67</v>
      </c>
      <c r="D52" t="s">
        <v>67</v>
      </c>
      <c r="E52" t="s">
        <v>67</v>
      </c>
      <c r="F52" t="s">
        <v>67</v>
      </c>
      <c r="G52" t="s">
        <v>67</v>
      </c>
      <c r="H52" t="s">
        <v>67</v>
      </c>
      <c r="I52" t="s">
        <v>67</v>
      </c>
      <c r="J52" t="s">
        <v>67</v>
      </c>
      <c r="K52" t="s">
        <v>67</v>
      </c>
      <c r="L52" t="s">
        <v>67</v>
      </c>
      <c r="M52" t="s">
        <v>67</v>
      </c>
      <c r="N52" t="s">
        <v>67</v>
      </c>
      <c r="O52" t="s">
        <v>67</v>
      </c>
      <c r="P52" t="s">
        <v>67</v>
      </c>
      <c r="Q52" t="s">
        <v>67</v>
      </c>
    </row>
    <row r="53" spans="1:17" x14ac:dyDescent="0.25">
      <c r="A53" s="5" t="s">
        <v>128</v>
      </c>
      <c r="B53" s="5" t="s">
        <v>129</v>
      </c>
      <c r="C53">
        <v>64988</v>
      </c>
      <c r="D53">
        <v>64303</v>
      </c>
      <c r="E53">
        <v>91602</v>
      </c>
      <c r="F53">
        <v>322796</v>
      </c>
      <c r="G53">
        <v>163426</v>
      </c>
      <c r="H53">
        <v>44192</v>
      </c>
      <c r="I53">
        <v>52247</v>
      </c>
      <c r="J53">
        <v>43515</v>
      </c>
      <c r="K53">
        <v>27108</v>
      </c>
      <c r="L53">
        <v>16757</v>
      </c>
      <c r="M53">
        <v>-27221</v>
      </c>
      <c r="N53">
        <v>-89501</v>
      </c>
      <c r="O53">
        <v>167247</v>
      </c>
      <c r="P53">
        <v>131174</v>
      </c>
      <c r="Q53">
        <v>72807</v>
      </c>
    </row>
    <row r="54" spans="1:17" x14ac:dyDescent="0.25">
      <c r="A54" s="5" t="s">
        <v>130</v>
      </c>
      <c r="B54" s="5" t="s">
        <v>131</v>
      </c>
      <c r="C54">
        <v>34.200000000000003</v>
      </c>
      <c r="D54">
        <v>29.2</v>
      </c>
      <c r="E54">
        <v>39.1</v>
      </c>
      <c r="F54">
        <v>5.6</v>
      </c>
      <c r="G54">
        <v>18.600000000000001</v>
      </c>
      <c r="H54">
        <v>23.9</v>
      </c>
      <c r="I54">
        <v>12.9</v>
      </c>
      <c r="J54">
        <v>14.6</v>
      </c>
      <c r="K54">
        <v>13</v>
      </c>
      <c r="L54">
        <v>31.8</v>
      </c>
      <c r="M54" t="s">
        <v>67</v>
      </c>
      <c r="N54" t="s">
        <v>67</v>
      </c>
      <c r="O54">
        <v>5.6</v>
      </c>
      <c r="P54">
        <v>31.5</v>
      </c>
      <c r="Q54" t="s">
        <v>67</v>
      </c>
    </row>
    <row r="55" spans="1:17" x14ac:dyDescent="0.25">
      <c r="A55" s="5" t="s">
        <v>132</v>
      </c>
      <c r="B55" s="5" t="s">
        <v>133</v>
      </c>
      <c r="C55">
        <v>4.97</v>
      </c>
      <c r="D55">
        <v>4.41</v>
      </c>
      <c r="E55">
        <v>7.6</v>
      </c>
      <c r="F55">
        <v>2.52</v>
      </c>
      <c r="G55">
        <v>8.26</v>
      </c>
      <c r="H55">
        <v>4.12</v>
      </c>
      <c r="I55">
        <v>2.3199999999999998</v>
      </c>
      <c r="J55">
        <v>1.89</v>
      </c>
      <c r="K55">
        <v>0.99</v>
      </c>
      <c r="L55">
        <v>1.1100000000000001</v>
      </c>
      <c r="M55">
        <v>0.95</v>
      </c>
      <c r="N55">
        <v>0.49</v>
      </c>
      <c r="O55">
        <v>0.31</v>
      </c>
      <c r="P55">
        <v>3.75</v>
      </c>
      <c r="Q55" t="s">
        <v>67</v>
      </c>
    </row>
    <row r="56" spans="1:17" x14ac:dyDescent="0.25">
      <c r="A56" s="5" t="s">
        <v>134</v>
      </c>
      <c r="B56" s="5" t="s">
        <v>135</v>
      </c>
      <c r="C56">
        <v>1.5</v>
      </c>
      <c r="D56">
        <v>1.33</v>
      </c>
      <c r="E56">
        <v>2.29</v>
      </c>
      <c r="F56">
        <v>1.77</v>
      </c>
      <c r="G56">
        <v>3.95</v>
      </c>
      <c r="H56">
        <v>2.0699999999999998</v>
      </c>
      <c r="I56">
        <v>1.29</v>
      </c>
      <c r="J56">
        <v>1.1100000000000001</v>
      </c>
      <c r="K56">
        <v>0.57999999999999996</v>
      </c>
      <c r="L56">
        <v>0.68</v>
      </c>
      <c r="M56">
        <v>0.53</v>
      </c>
      <c r="N56">
        <v>0.28999999999999998</v>
      </c>
      <c r="O56">
        <v>0.8</v>
      </c>
      <c r="P56">
        <v>5.58</v>
      </c>
      <c r="Q56" t="s">
        <v>67</v>
      </c>
    </row>
    <row r="57" spans="1:17" x14ac:dyDescent="0.25">
      <c r="A57" s="5" t="s">
        <v>136</v>
      </c>
      <c r="B57" s="5" t="s">
        <v>137</v>
      </c>
      <c r="C57">
        <v>31.95</v>
      </c>
      <c r="D57">
        <v>-28.45</v>
      </c>
      <c r="E57">
        <v>100.65</v>
      </c>
      <c r="F57">
        <v>2.63</v>
      </c>
      <c r="G57">
        <v>22.8</v>
      </c>
      <c r="H57">
        <v>6.04</v>
      </c>
      <c r="I57">
        <v>2.69</v>
      </c>
      <c r="J57">
        <v>11.25</v>
      </c>
      <c r="K57">
        <v>4</v>
      </c>
      <c r="L57">
        <v>0.97</v>
      </c>
      <c r="M57">
        <v>1.49</v>
      </c>
      <c r="N57">
        <v>-3.91</v>
      </c>
      <c r="O57">
        <v>-4.29</v>
      </c>
      <c r="P57">
        <v>-22.05</v>
      </c>
      <c r="Q57" t="s">
        <v>67</v>
      </c>
    </row>
    <row r="58" spans="1:17" x14ac:dyDescent="0.25">
      <c r="A58" s="5" t="s">
        <v>138</v>
      </c>
      <c r="B58" s="5" t="s">
        <v>139</v>
      </c>
      <c r="C58">
        <v>1.46</v>
      </c>
      <c r="D58">
        <v>1.62</v>
      </c>
      <c r="E58">
        <v>1.29</v>
      </c>
      <c r="F58" t="s">
        <v>67</v>
      </c>
      <c r="G58" t="s">
        <v>67</v>
      </c>
      <c r="H58" t="s">
        <v>67</v>
      </c>
      <c r="I58" t="s">
        <v>67</v>
      </c>
      <c r="J58" t="s">
        <v>67</v>
      </c>
      <c r="K58" t="s">
        <v>67</v>
      </c>
      <c r="L58" t="s">
        <v>67</v>
      </c>
      <c r="M58" t="s">
        <v>67</v>
      </c>
      <c r="N58" t="s">
        <v>67</v>
      </c>
      <c r="O58" t="s">
        <v>67</v>
      </c>
      <c r="P58">
        <v>0.67</v>
      </c>
      <c r="Q58" t="s">
        <v>67</v>
      </c>
    </row>
    <row r="59" spans="1:17" x14ac:dyDescent="0.25">
      <c r="A59" s="5" t="s">
        <v>140</v>
      </c>
      <c r="B59" s="5" t="s">
        <v>141</v>
      </c>
      <c r="C59">
        <v>2.9</v>
      </c>
      <c r="D59">
        <v>3.4</v>
      </c>
      <c r="E59">
        <v>2.6</v>
      </c>
      <c r="F59">
        <v>17.899999999999999</v>
      </c>
      <c r="G59">
        <v>5.4</v>
      </c>
      <c r="H59">
        <v>4.2</v>
      </c>
      <c r="I59">
        <v>7.7</v>
      </c>
      <c r="J59">
        <v>6.8</v>
      </c>
      <c r="K59">
        <v>7.7</v>
      </c>
      <c r="L59">
        <v>3.1</v>
      </c>
      <c r="M59">
        <v>-6</v>
      </c>
      <c r="N59">
        <v>-39.9</v>
      </c>
      <c r="O59">
        <v>17.899999999999999</v>
      </c>
      <c r="P59">
        <v>3.2</v>
      </c>
      <c r="Q59" t="s">
        <v>67</v>
      </c>
    </row>
    <row r="60" spans="1:17" x14ac:dyDescent="0.25">
      <c r="A60" s="5" t="s">
        <v>142</v>
      </c>
      <c r="B60" s="5" t="s">
        <v>143</v>
      </c>
      <c r="C60">
        <v>4.28</v>
      </c>
      <c r="D60">
        <v>4.4800000000000004</v>
      </c>
      <c r="E60">
        <v>7.79</v>
      </c>
      <c r="F60">
        <v>34.130000000000003</v>
      </c>
      <c r="G60">
        <v>24.92</v>
      </c>
      <c r="H60">
        <v>8.5500000000000007</v>
      </c>
      <c r="I60">
        <v>9.9700000000000006</v>
      </c>
      <c r="J60">
        <v>7.62</v>
      </c>
      <c r="K60">
        <v>4.38</v>
      </c>
      <c r="L60">
        <v>2.1</v>
      </c>
      <c r="M60">
        <v>-3.34</v>
      </c>
      <c r="N60">
        <v>-11.7</v>
      </c>
      <c r="O60">
        <v>14.26</v>
      </c>
      <c r="P60">
        <v>16.899999999999999</v>
      </c>
      <c r="Q60">
        <v>39.43</v>
      </c>
    </row>
    <row r="61" spans="1:17" x14ac:dyDescent="0.25">
      <c r="A61" s="5" t="s">
        <v>144</v>
      </c>
      <c r="B61" s="5" t="s">
        <v>145</v>
      </c>
      <c r="C61">
        <v>14.55</v>
      </c>
      <c r="D61">
        <v>15.04</v>
      </c>
      <c r="E61">
        <v>25.87</v>
      </c>
      <c r="F61">
        <v>48.69</v>
      </c>
      <c r="G61">
        <v>53.93</v>
      </c>
      <c r="H61">
        <v>17.03</v>
      </c>
      <c r="I61">
        <v>17.89</v>
      </c>
      <c r="J61">
        <v>13</v>
      </c>
      <c r="K61">
        <v>7.48</v>
      </c>
      <c r="L61">
        <v>3.45</v>
      </c>
      <c r="M61">
        <v>-5.96</v>
      </c>
      <c r="N61">
        <v>-19.87</v>
      </c>
      <c r="O61">
        <v>5.57</v>
      </c>
      <c r="P61">
        <v>11.36</v>
      </c>
      <c r="Q61">
        <v>12.02</v>
      </c>
    </row>
    <row r="62" spans="1:17" x14ac:dyDescent="0.25">
      <c r="A62" s="5" t="s">
        <v>146</v>
      </c>
      <c r="B62" s="5" t="s">
        <v>147</v>
      </c>
      <c r="C62">
        <v>2.97</v>
      </c>
      <c r="D62">
        <v>3.27</v>
      </c>
      <c r="E62">
        <v>5.1100000000000003</v>
      </c>
      <c r="F62">
        <v>26.55</v>
      </c>
      <c r="G62">
        <v>9.66</v>
      </c>
      <c r="H62">
        <v>6.33</v>
      </c>
      <c r="I62">
        <v>7.8</v>
      </c>
      <c r="J62">
        <v>6.35</v>
      </c>
      <c r="K62">
        <v>5.19</v>
      </c>
      <c r="L62">
        <v>5.56</v>
      </c>
      <c r="M62">
        <v>4.68</v>
      </c>
      <c r="N62">
        <v>6.08</v>
      </c>
      <c r="O62">
        <v>7.07</v>
      </c>
      <c r="P62">
        <v>10.44</v>
      </c>
      <c r="Q62">
        <v>10.07</v>
      </c>
    </row>
    <row r="63" spans="1:17" x14ac:dyDescent="0.25">
      <c r="A63" s="5" t="s">
        <v>148</v>
      </c>
      <c r="B63" s="5" t="s">
        <v>148</v>
      </c>
      <c r="C63">
        <v>2.66</v>
      </c>
      <c r="D63">
        <v>2.91</v>
      </c>
      <c r="E63">
        <v>4.7</v>
      </c>
      <c r="F63">
        <v>25.8</v>
      </c>
      <c r="G63">
        <v>8.24</v>
      </c>
      <c r="H63">
        <v>4.72</v>
      </c>
      <c r="I63">
        <v>4.17</v>
      </c>
      <c r="J63">
        <v>2.68</v>
      </c>
      <c r="K63">
        <v>1.22</v>
      </c>
      <c r="L63">
        <v>0.51</v>
      </c>
      <c r="M63">
        <v>-0.67</v>
      </c>
      <c r="N63">
        <v>-2.25</v>
      </c>
      <c r="O63">
        <v>2.92</v>
      </c>
      <c r="P63">
        <v>8.65</v>
      </c>
      <c r="Q63">
        <v>7.3</v>
      </c>
    </row>
    <row r="64" spans="1:17" x14ac:dyDescent="0.25">
      <c r="A64" s="5" t="s">
        <v>149</v>
      </c>
      <c r="B64" s="5" t="s">
        <v>150</v>
      </c>
      <c r="C64">
        <v>48.38</v>
      </c>
      <c r="D64">
        <v>43.65</v>
      </c>
      <c r="E64">
        <v>77.97</v>
      </c>
      <c r="F64">
        <v>73.94</v>
      </c>
      <c r="G64">
        <v>84.36</v>
      </c>
      <c r="H64">
        <v>58.94</v>
      </c>
      <c r="I64">
        <v>56.31</v>
      </c>
      <c r="J64">
        <v>51.29</v>
      </c>
      <c r="K64">
        <v>45.84</v>
      </c>
      <c r="L64">
        <v>48.7</v>
      </c>
      <c r="M64">
        <v>53.53</v>
      </c>
      <c r="N64">
        <v>54.97</v>
      </c>
      <c r="O64">
        <v>54.35</v>
      </c>
      <c r="P64">
        <v>99.04</v>
      </c>
      <c r="Q64">
        <v>97.8</v>
      </c>
    </row>
    <row r="65" spans="1:17" x14ac:dyDescent="0.25">
      <c r="A65" s="5" t="s">
        <v>151</v>
      </c>
      <c r="B65" s="5" t="s">
        <v>152</v>
      </c>
      <c r="C65">
        <v>62.24</v>
      </c>
      <c r="D65">
        <v>64.88</v>
      </c>
      <c r="E65">
        <v>60.4</v>
      </c>
      <c r="F65">
        <v>75.61</v>
      </c>
      <c r="G65">
        <v>33.08</v>
      </c>
      <c r="H65">
        <v>55.21</v>
      </c>
      <c r="I65">
        <v>41.79</v>
      </c>
      <c r="J65">
        <v>35.18</v>
      </c>
      <c r="K65">
        <v>27.99</v>
      </c>
      <c r="L65">
        <v>24.27</v>
      </c>
      <c r="M65">
        <v>19.97</v>
      </c>
      <c r="N65">
        <v>19.21</v>
      </c>
      <c r="O65">
        <v>20.48</v>
      </c>
      <c r="P65">
        <v>51.16</v>
      </c>
      <c r="Q65">
        <v>18.510000000000002</v>
      </c>
    </row>
    <row r="66" spans="1:17" x14ac:dyDescent="0.25">
      <c r="A66" s="5" t="s">
        <v>153</v>
      </c>
      <c r="B66" s="5" t="s">
        <v>154</v>
      </c>
      <c r="C66">
        <v>37.76</v>
      </c>
      <c r="D66">
        <v>35.119999999999997</v>
      </c>
      <c r="E66">
        <v>39.6</v>
      </c>
      <c r="F66">
        <v>24.39</v>
      </c>
      <c r="G66">
        <v>66.92</v>
      </c>
      <c r="H66">
        <v>44.79</v>
      </c>
      <c r="I66">
        <v>58.21</v>
      </c>
      <c r="J66">
        <v>64.819999999999993</v>
      </c>
      <c r="K66">
        <v>72.010000000000005</v>
      </c>
      <c r="L66">
        <v>75.73</v>
      </c>
      <c r="M66">
        <v>80.03</v>
      </c>
      <c r="N66">
        <v>80.790000000000006</v>
      </c>
      <c r="O66">
        <v>79.52</v>
      </c>
      <c r="P66">
        <v>48.84</v>
      </c>
      <c r="Q66">
        <v>81.489999999999995</v>
      </c>
    </row>
    <row r="67" spans="1:17" x14ac:dyDescent="0.25">
      <c r="A67" s="5" t="s">
        <v>155</v>
      </c>
      <c r="B67" s="5" t="s">
        <v>156</v>
      </c>
      <c r="C67">
        <v>60.66</v>
      </c>
      <c r="D67">
        <v>54.13</v>
      </c>
      <c r="E67">
        <v>65.569999999999993</v>
      </c>
      <c r="F67">
        <v>32.26</v>
      </c>
      <c r="G67">
        <v>202.3</v>
      </c>
      <c r="H67">
        <v>81.13</v>
      </c>
      <c r="I67">
        <v>139.27000000000001</v>
      </c>
      <c r="J67">
        <v>184.23</v>
      </c>
      <c r="K67">
        <v>257.31</v>
      </c>
      <c r="L67">
        <v>312.11</v>
      </c>
      <c r="M67">
        <v>400.84</v>
      </c>
      <c r="N67">
        <v>420.48</v>
      </c>
      <c r="O67">
        <v>388.18</v>
      </c>
      <c r="P67">
        <v>95.46</v>
      </c>
      <c r="Q67">
        <v>440.14</v>
      </c>
    </row>
    <row r="68" spans="1:17" x14ac:dyDescent="0.25">
      <c r="A68" s="5"/>
      <c r="B68" s="5"/>
    </row>
    <row r="69" spans="1:17" x14ac:dyDescent="0.25">
      <c r="A69" s="5" t="s">
        <v>157</v>
      </c>
      <c r="B69" s="5" t="s">
        <v>158</v>
      </c>
      <c r="C69">
        <v>48.38</v>
      </c>
      <c r="D69">
        <v>43.66</v>
      </c>
      <c r="E69">
        <v>78</v>
      </c>
      <c r="F69">
        <v>73.94</v>
      </c>
      <c r="G69">
        <v>84.38</v>
      </c>
      <c r="H69">
        <v>58.94</v>
      </c>
      <c r="I69">
        <v>56.31</v>
      </c>
      <c r="J69">
        <v>51.29</v>
      </c>
      <c r="K69">
        <v>45.85</v>
      </c>
      <c r="L69">
        <v>48.68</v>
      </c>
      <c r="M69">
        <v>53.54</v>
      </c>
      <c r="N69">
        <v>54.98</v>
      </c>
      <c r="O69">
        <v>54.35</v>
      </c>
      <c r="P69">
        <v>99.04</v>
      </c>
    </row>
    <row r="70" spans="1:17" x14ac:dyDescent="0.25">
      <c r="A70" s="5" t="s">
        <v>159</v>
      </c>
      <c r="B70" s="5" t="s">
        <v>160</v>
      </c>
      <c r="C70">
        <v>1325.81</v>
      </c>
      <c r="D70">
        <v>1371.35</v>
      </c>
      <c r="E70">
        <v>2318.9</v>
      </c>
      <c r="F70">
        <v>4947.88</v>
      </c>
      <c r="G70">
        <v>5467.48</v>
      </c>
      <c r="H70">
        <v>1732.67</v>
      </c>
      <c r="I70">
        <v>1814.63</v>
      </c>
      <c r="J70">
        <v>1202.83</v>
      </c>
      <c r="K70">
        <v>627.91</v>
      </c>
      <c r="L70">
        <v>289.72000000000003</v>
      </c>
      <c r="M70">
        <v>-500</v>
      </c>
      <c r="N70">
        <v>-1663.41</v>
      </c>
      <c r="O70">
        <v>467.38</v>
      </c>
      <c r="P70">
        <v>868.63</v>
      </c>
    </row>
    <row r="71" spans="1:17" x14ac:dyDescent="0.25">
      <c r="A71" s="5" t="s">
        <v>161</v>
      </c>
      <c r="B71" s="5" t="s">
        <v>162</v>
      </c>
      <c r="C71">
        <v>2040.1</v>
      </c>
      <c r="D71">
        <v>2082.23</v>
      </c>
      <c r="E71">
        <v>3429.13</v>
      </c>
      <c r="F71">
        <v>6216.22</v>
      </c>
      <c r="G71">
        <v>491.87</v>
      </c>
      <c r="H71">
        <v>331.68</v>
      </c>
      <c r="I71">
        <v>912.2</v>
      </c>
      <c r="J71">
        <v>2108.4899999999998</v>
      </c>
      <c r="K71">
        <v>2539.5300000000002</v>
      </c>
      <c r="L71">
        <v>2864.49</v>
      </c>
      <c r="M71">
        <v>2947.37</v>
      </c>
      <c r="N71">
        <v>3170.73</v>
      </c>
      <c r="O71">
        <v>1083.74</v>
      </c>
      <c r="P71">
        <v>1375.34</v>
      </c>
    </row>
    <row r="72" spans="1:17" x14ac:dyDescent="0.25">
      <c r="A72" s="5" t="s">
        <v>163</v>
      </c>
      <c r="B72" s="5" t="s">
        <v>164</v>
      </c>
      <c r="C72">
        <v>0.2</v>
      </c>
      <c r="D72">
        <v>0.21</v>
      </c>
      <c r="E72">
        <v>0.2</v>
      </c>
      <c r="F72">
        <v>0.52</v>
      </c>
      <c r="G72">
        <v>0.15</v>
      </c>
      <c r="H72">
        <v>0.27</v>
      </c>
      <c r="I72">
        <v>0.23</v>
      </c>
      <c r="J72">
        <v>0.22</v>
      </c>
      <c r="K72">
        <v>0.2</v>
      </c>
      <c r="L72">
        <v>0.18</v>
      </c>
      <c r="M72">
        <v>0.13</v>
      </c>
      <c r="N72">
        <v>0.14000000000000001</v>
      </c>
      <c r="O72">
        <v>0.63</v>
      </c>
      <c r="P72">
        <v>1</v>
      </c>
    </row>
    <row r="73" spans="1:17" x14ac:dyDescent="0.25">
      <c r="A73" s="5" t="s">
        <v>165</v>
      </c>
      <c r="B73" s="5" t="s">
        <v>166</v>
      </c>
      <c r="C73">
        <v>51.64</v>
      </c>
      <c r="D73">
        <v>56.36</v>
      </c>
      <c r="E73">
        <v>22.04</v>
      </c>
      <c r="F73">
        <v>26.06</v>
      </c>
      <c r="G73">
        <v>15.64</v>
      </c>
      <c r="H73">
        <v>41.06</v>
      </c>
      <c r="I73">
        <v>43.69</v>
      </c>
      <c r="J73">
        <v>48.71</v>
      </c>
      <c r="K73">
        <v>54.17</v>
      </c>
      <c r="L73">
        <v>51.28</v>
      </c>
      <c r="M73">
        <v>46.49</v>
      </c>
      <c r="N73">
        <v>45.04</v>
      </c>
      <c r="O73">
        <v>45.66</v>
      </c>
      <c r="P73">
        <v>0.96</v>
      </c>
    </row>
    <row r="74" spans="1:17" x14ac:dyDescent="0.25">
      <c r="A74" s="5" t="s">
        <v>167</v>
      </c>
      <c r="B74" s="5" t="s">
        <v>168</v>
      </c>
      <c r="C74">
        <v>2.66</v>
      </c>
      <c r="D74">
        <v>2.91</v>
      </c>
      <c r="E74">
        <v>4.7</v>
      </c>
      <c r="F74">
        <v>25.8</v>
      </c>
      <c r="G74">
        <v>8.24</v>
      </c>
      <c r="H74">
        <v>4.72</v>
      </c>
      <c r="I74">
        <v>4.17</v>
      </c>
      <c r="J74">
        <v>2.68</v>
      </c>
      <c r="K74">
        <v>1.23</v>
      </c>
      <c r="L74">
        <v>0.51</v>
      </c>
      <c r="M74">
        <v>-0.67</v>
      </c>
      <c r="N74">
        <v>-2.25</v>
      </c>
      <c r="O74">
        <v>2.92</v>
      </c>
      <c r="P74">
        <v>8.65</v>
      </c>
    </row>
    <row r="75" spans="1:17" x14ac:dyDescent="0.25">
      <c r="A75" s="5" t="s">
        <v>169</v>
      </c>
      <c r="B75" s="5" t="s">
        <v>170</v>
      </c>
      <c r="C75">
        <v>4.74</v>
      </c>
      <c r="D75">
        <v>4.9000000000000004</v>
      </c>
      <c r="E75">
        <v>8.0500000000000007</v>
      </c>
      <c r="F75">
        <v>40.32</v>
      </c>
      <c r="G75">
        <v>1.88</v>
      </c>
      <c r="H75">
        <v>1.31</v>
      </c>
      <c r="I75">
        <v>3.91</v>
      </c>
      <c r="J75">
        <v>6.56</v>
      </c>
      <c r="K75">
        <v>6.91</v>
      </c>
      <c r="L75">
        <v>17.71</v>
      </c>
      <c r="M75">
        <v>17.23</v>
      </c>
      <c r="N75">
        <v>20.25</v>
      </c>
      <c r="O75">
        <v>31.98</v>
      </c>
      <c r="P75">
        <v>26.58</v>
      </c>
    </row>
    <row r="76" spans="1:17" x14ac:dyDescent="0.25">
      <c r="A76" s="5" t="s">
        <v>171</v>
      </c>
      <c r="B76" s="5" t="s">
        <v>172</v>
      </c>
      <c r="C76">
        <v>117.54</v>
      </c>
      <c r="D76">
        <v>114.07</v>
      </c>
      <c r="E76">
        <v>273.54000000000002</v>
      </c>
      <c r="F76">
        <v>289.42</v>
      </c>
      <c r="G76">
        <v>204.39</v>
      </c>
      <c r="H76">
        <v>134.47</v>
      </c>
      <c r="I76">
        <v>95.67</v>
      </c>
      <c r="J76">
        <v>72.23</v>
      </c>
      <c r="K76">
        <v>51.68</v>
      </c>
      <c r="L76">
        <v>47.3</v>
      </c>
      <c r="M76">
        <v>42.96</v>
      </c>
      <c r="N76">
        <v>42.67</v>
      </c>
      <c r="O76">
        <v>44.87</v>
      </c>
      <c r="P76">
        <v>5325</v>
      </c>
    </row>
    <row r="77" spans="1:17" x14ac:dyDescent="0.25">
      <c r="A77" s="5" t="s">
        <v>173</v>
      </c>
      <c r="B77" s="5" t="s">
        <v>174</v>
      </c>
      <c r="C77">
        <v>356.47</v>
      </c>
      <c r="D77">
        <v>441.78</v>
      </c>
      <c r="E77">
        <v>573.4</v>
      </c>
      <c r="F77">
        <v>377.2</v>
      </c>
      <c r="G77">
        <v>139.54</v>
      </c>
      <c r="H77">
        <v>191.37</v>
      </c>
      <c r="I77">
        <v>121.45</v>
      </c>
      <c r="J77">
        <v>180.91</v>
      </c>
      <c r="K77">
        <v>161.96</v>
      </c>
      <c r="L77">
        <v>68.08</v>
      </c>
      <c r="M77">
        <v>69.349999999999994</v>
      </c>
      <c r="N77">
        <v>69.73</v>
      </c>
      <c r="O77">
        <v>68.959999999999994</v>
      </c>
      <c r="P77">
        <v>204.24</v>
      </c>
    </row>
    <row r="78" spans="1:17" x14ac:dyDescent="0.25">
      <c r="A78" s="5" t="s">
        <v>175</v>
      </c>
      <c r="B78" s="5" t="s">
        <v>176</v>
      </c>
      <c r="C78">
        <v>2909.3670000000002</v>
      </c>
      <c r="D78">
        <v>-2590.6570000000002</v>
      </c>
      <c r="E78">
        <v>9014.2139999999999</v>
      </c>
      <c r="F78">
        <v>267.18169999999998</v>
      </c>
      <c r="G78">
        <v>2316.252</v>
      </c>
      <c r="H78">
        <v>613.60360000000003</v>
      </c>
      <c r="I78">
        <v>273.27710000000002</v>
      </c>
      <c r="J78">
        <v>1038.9375</v>
      </c>
      <c r="K78">
        <v>335.84</v>
      </c>
      <c r="L78">
        <v>81.392699999999991</v>
      </c>
      <c r="M78">
        <v>125.02589999999999</v>
      </c>
      <c r="N78">
        <v>-328.0881</v>
      </c>
      <c r="O78">
        <v>-359.97390000000001</v>
      </c>
      <c r="P78">
        <v>-1683.297</v>
      </c>
    </row>
    <row r="79" spans="1:17" x14ac:dyDescent="0.25">
      <c r="A79" s="5" t="s">
        <v>177</v>
      </c>
      <c r="B79" s="5" t="s">
        <v>178</v>
      </c>
      <c r="C79">
        <v>0</v>
      </c>
      <c r="D79">
        <v>-1.5</v>
      </c>
      <c r="E79">
        <v>12.03</v>
      </c>
      <c r="F79">
        <v>0</v>
      </c>
      <c r="G79">
        <v>0</v>
      </c>
      <c r="H79">
        <v>0</v>
      </c>
      <c r="I79">
        <v>-9.2400000000000091</v>
      </c>
      <c r="J79">
        <v>-8.39</v>
      </c>
      <c r="K79">
        <v>-4.9999999999997158E-2</v>
      </c>
      <c r="L79">
        <v>0</v>
      </c>
      <c r="M79">
        <v>0</v>
      </c>
      <c r="N79">
        <v>0</v>
      </c>
      <c r="O79">
        <v>-7.5699999999999932</v>
      </c>
      <c r="P79">
        <v>-68.13</v>
      </c>
    </row>
    <row r="80" spans="1:17" x14ac:dyDescent="0.25">
      <c r="A80" s="5" t="s">
        <v>179</v>
      </c>
      <c r="B80" s="5" t="s">
        <v>180</v>
      </c>
      <c r="C80">
        <v>5.84</v>
      </c>
      <c r="D80">
        <v>48.43</v>
      </c>
      <c r="E80">
        <v>-50.97</v>
      </c>
      <c r="F80">
        <v>110.57</v>
      </c>
      <c r="G80">
        <v>21.78</v>
      </c>
      <c r="H80">
        <v>-1.46</v>
      </c>
      <c r="I80">
        <v>-3.3</v>
      </c>
      <c r="J80">
        <v>-1.4</v>
      </c>
      <c r="K80">
        <v>0.47</v>
      </c>
      <c r="L80">
        <v>12.63</v>
      </c>
      <c r="M80">
        <v>-7.32</v>
      </c>
      <c r="N80">
        <v>-80.040000000000006</v>
      </c>
      <c r="O80">
        <v>175.34</v>
      </c>
      <c r="P80">
        <v>-77.81</v>
      </c>
    </row>
    <row r="81" spans="1:16" x14ac:dyDescent="0.25">
      <c r="A81" s="5" t="s">
        <v>181</v>
      </c>
      <c r="B81" s="5" t="s">
        <v>182</v>
      </c>
      <c r="C81">
        <v>1.1000000000000001</v>
      </c>
      <c r="D81">
        <v>36.01</v>
      </c>
      <c r="E81">
        <v>27.13</v>
      </c>
      <c r="F81">
        <v>43.63</v>
      </c>
      <c r="G81">
        <v>5.67</v>
      </c>
      <c r="H81">
        <v>-2.0499999999999998</v>
      </c>
      <c r="I81">
        <v>-1.41</v>
      </c>
      <c r="J81">
        <v>3.9</v>
      </c>
      <c r="K81">
        <v>1.93</v>
      </c>
      <c r="L81">
        <v>-24.91</v>
      </c>
      <c r="M81">
        <v>29.33</v>
      </c>
      <c r="N81">
        <v>5.83</v>
      </c>
      <c r="O81" t="s">
        <v>67</v>
      </c>
      <c r="P81" t="s">
        <v>67</v>
      </c>
    </row>
    <row r="82" spans="1:16" x14ac:dyDescent="0.25">
      <c r="A82" s="5" t="s">
        <v>183</v>
      </c>
      <c r="B82" s="5" t="s">
        <v>184</v>
      </c>
      <c r="C82">
        <v>27.13</v>
      </c>
      <c r="D82">
        <v>25.67</v>
      </c>
      <c r="E82">
        <v>15.32</v>
      </c>
      <c r="F82">
        <v>25.24</v>
      </c>
      <c r="G82">
        <v>3.22</v>
      </c>
      <c r="H82">
        <v>1.39</v>
      </c>
      <c r="I82">
        <v>0.22</v>
      </c>
      <c r="J82">
        <v>-15.13</v>
      </c>
      <c r="K82">
        <v>20.22</v>
      </c>
      <c r="L82">
        <v>4.5599999999999996</v>
      </c>
      <c r="M82" t="s">
        <v>67</v>
      </c>
      <c r="N82" t="s">
        <v>67</v>
      </c>
      <c r="O82" t="s">
        <v>67</v>
      </c>
      <c r="P82" t="s">
        <v>67</v>
      </c>
    </row>
    <row r="83" spans="1:16" x14ac:dyDescent="0.25">
      <c r="A83" s="5" t="s">
        <v>185</v>
      </c>
      <c r="B83" s="5" t="s">
        <v>186</v>
      </c>
      <c r="C83">
        <v>14.26</v>
      </c>
      <c r="D83">
        <v>12.94</v>
      </c>
      <c r="E83">
        <v>0.1</v>
      </c>
      <c r="F83">
        <v>22.73</v>
      </c>
      <c r="G83">
        <v>3.89</v>
      </c>
      <c r="H83" t="s">
        <v>67</v>
      </c>
      <c r="I83" t="s">
        <v>67</v>
      </c>
      <c r="J83" t="s">
        <v>67</v>
      </c>
      <c r="K83" t="s">
        <v>67</v>
      </c>
      <c r="L83" t="s">
        <v>67</v>
      </c>
      <c r="M83" t="s">
        <v>67</v>
      </c>
      <c r="N83" t="s">
        <v>67</v>
      </c>
      <c r="O83" t="s">
        <v>67</v>
      </c>
      <c r="P83" t="s">
        <v>67</v>
      </c>
    </row>
    <row r="84" spans="1:16" x14ac:dyDescent="0.25">
      <c r="A84" s="5" t="s">
        <v>187</v>
      </c>
      <c r="B84" s="5" t="s">
        <v>188</v>
      </c>
      <c r="C84">
        <v>2.3199999999999998</v>
      </c>
      <c r="D84">
        <v>-12.22</v>
      </c>
      <c r="E84">
        <v>-77.02</v>
      </c>
      <c r="F84">
        <v>90.56</v>
      </c>
      <c r="G84">
        <v>284.29000000000002</v>
      </c>
      <c r="H84">
        <v>-5.91</v>
      </c>
      <c r="I84">
        <v>45.88</v>
      </c>
      <c r="J84">
        <v>88.89</v>
      </c>
      <c r="K84">
        <v>117.74</v>
      </c>
      <c r="L84">
        <v>-165.26</v>
      </c>
      <c r="M84">
        <v>-72.14</v>
      </c>
      <c r="N84">
        <v>-171.04</v>
      </c>
      <c r="O84">
        <v>48.15</v>
      </c>
      <c r="P84">
        <v>95.18</v>
      </c>
    </row>
    <row r="85" spans="1:16" x14ac:dyDescent="0.25">
      <c r="A85" s="5" t="s">
        <v>189</v>
      </c>
      <c r="B85" s="5" t="s">
        <v>190</v>
      </c>
      <c r="C85">
        <v>-28.97</v>
      </c>
      <c r="D85">
        <v>0.44</v>
      </c>
      <c r="E85">
        <v>99.28</v>
      </c>
      <c r="F85">
        <v>122.98</v>
      </c>
      <c r="G85">
        <v>108.09</v>
      </c>
      <c r="H85">
        <v>42.95</v>
      </c>
      <c r="I85">
        <v>84.17</v>
      </c>
      <c r="J85">
        <v>13.79</v>
      </c>
      <c r="K85">
        <v>-39.89</v>
      </c>
      <c r="L85">
        <v>-136.15</v>
      </c>
      <c r="M85">
        <v>-65.010000000000005</v>
      </c>
      <c r="N85">
        <v>-9.24</v>
      </c>
      <c r="O85" t="s">
        <v>67</v>
      </c>
      <c r="P85" t="s">
        <v>67</v>
      </c>
    </row>
    <row r="86" spans="1:16" x14ac:dyDescent="0.25">
      <c r="A86" s="5" t="s">
        <v>191</v>
      </c>
      <c r="B86" s="5" t="s">
        <v>192</v>
      </c>
      <c r="C86">
        <v>57.59</v>
      </c>
      <c r="D86">
        <v>55.94</v>
      </c>
      <c r="E86">
        <v>67.56</v>
      </c>
      <c r="F86">
        <v>100.74</v>
      </c>
      <c r="G86">
        <v>106.18</v>
      </c>
      <c r="H86">
        <v>16.27</v>
      </c>
      <c r="I86">
        <v>3.02</v>
      </c>
      <c r="J86">
        <v>-40.36</v>
      </c>
      <c r="K86">
        <v>-48.51</v>
      </c>
      <c r="L86">
        <v>-53.02</v>
      </c>
      <c r="M86" t="s">
        <v>67</v>
      </c>
      <c r="N86" t="s">
        <v>67</v>
      </c>
      <c r="O86" t="s">
        <v>67</v>
      </c>
      <c r="P86" t="s">
        <v>67</v>
      </c>
    </row>
    <row r="87" spans="1:16" x14ac:dyDescent="0.25">
      <c r="A87" s="5" t="s">
        <v>193</v>
      </c>
      <c r="B87" s="5" t="s">
        <v>194</v>
      </c>
      <c r="C87">
        <v>36.93</v>
      </c>
      <c r="D87">
        <v>29.48</v>
      </c>
      <c r="E87">
        <v>13.6</v>
      </c>
      <c r="F87">
        <v>26.12</v>
      </c>
      <c r="G87">
        <v>26.58</v>
      </c>
      <c r="H87" t="s">
        <v>67</v>
      </c>
      <c r="I87" t="s">
        <v>67</v>
      </c>
      <c r="J87" t="s">
        <v>67</v>
      </c>
      <c r="K87" t="s">
        <v>67</v>
      </c>
      <c r="L87" t="s">
        <v>67</v>
      </c>
      <c r="M87" t="s">
        <v>67</v>
      </c>
      <c r="N87" t="s">
        <v>67</v>
      </c>
      <c r="O87" t="s">
        <v>67</v>
      </c>
      <c r="P87" t="s">
        <v>67</v>
      </c>
    </row>
    <row r="88" spans="1:16" x14ac:dyDescent="0.25">
      <c r="A88" s="5" t="s">
        <v>195</v>
      </c>
      <c r="B88" s="5" t="s">
        <v>196</v>
      </c>
      <c r="C88">
        <v>0.59</v>
      </c>
      <c r="D88">
        <v>0.52</v>
      </c>
      <c r="E88">
        <v>0.57999999999999996</v>
      </c>
      <c r="F88">
        <v>0.06</v>
      </c>
      <c r="G88">
        <v>0.18</v>
      </c>
      <c r="H88">
        <v>1.47</v>
      </c>
      <c r="I88">
        <v>4.2699999999999996</v>
      </c>
      <c r="J88">
        <v>-0.36</v>
      </c>
      <c r="K88">
        <v>-0.27</v>
      </c>
      <c r="L88">
        <v>-0.6</v>
      </c>
      <c r="M88" t="s">
        <v>67</v>
      </c>
      <c r="N88" t="s">
        <v>67</v>
      </c>
      <c r="O88" t="s">
        <v>67</v>
      </c>
      <c r="P88" t="s">
        <v>67</v>
      </c>
    </row>
    <row r="89" spans="1:16" x14ac:dyDescent="0.25">
      <c r="A89" s="5" t="s">
        <v>197</v>
      </c>
      <c r="B89" s="5" t="s">
        <v>198</v>
      </c>
      <c r="C89">
        <v>3.69</v>
      </c>
      <c r="D89">
        <v>-9.8699999999999992</v>
      </c>
      <c r="E89">
        <v>-72.95</v>
      </c>
      <c r="F89">
        <v>2561.16</v>
      </c>
      <c r="G89">
        <v>80.599999999999994</v>
      </c>
      <c r="H89">
        <v>-64.17</v>
      </c>
      <c r="I89">
        <v>-58.17</v>
      </c>
      <c r="J89">
        <v>-18.13</v>
      </c>
      <c r="K89">
        <v>-10.93</v>
      </c>
      <c r="L89">
        <v>9.4600000000000009</v>
      </c>
      <c r="M89">
        <v>-13.85</v>
      </c>
      <c r="N89">
        <v>-41.6</v>
      </c>
      <c r="O89">
        <v>116.96</v>
      </c>
      <c r="P89">
        <v>100.39</v>
      </c>
    </row>
    <row r="90" spans="1:16" x14ac:dyDescent="0.25">
      <c r="A90" s="5" t="s">
        <v>199</v>
      </c>
      <c r="B90" s="5" t="s">
        <v>200</v>
      </c>
      <c r="C90">
        <v>-26.38</v>
      </c>
      <c r="D90">
        <v>826.11</v>
      </c>
      <c r="E90">
        <v>856.27</v>
      </c>
      <c r="F90">
        <v>859.2</v>
      </c>
      <c r="G90">
        <v>-13.91</v>
      </c>
      <c r="H90">
        <v>-46.82</v>
      </c>
      <c r="I90">
        <v>-29.08</v>
      </c>
      <c r="J90">
        <v>-6.53</v>
      </c>
      <c r="K90">
        <v>-5.1100000000000003</v>
      </c>
      <c r="L90">
        <v>-15.33</v>
      </c>
      <c r="M90">
        <v>20.5</v>
      </c>
      <c r="N90">
        <v>58.58</v>
      </c>
      <c r="O90" t="s">
        <v>67</v>
      </c>
      <c r="P90" t="s">
        <v>67</v>
      </c>
    </row>
    <row r="91" spans="1:16" x14ac:dyDescent="0.25">
      <c r="A91" s="5" t="s">
        <v>201</v>
      </c>
      <c r="B91" s="5" t="s">
        <v>202</v>
      </c>
      <c r="C91">
        <v>512.53</v>
      </c>
      <c r="D91">
        <v>498.95</v>
      </c>
      <c r="E91">
        <v>489.29</v>
      </c>
      <c r="F91">
        <v>500.26</v>
      </c>
      <c r="G91">
        <v>-14.16</v>
      </c>
      <c r="H91">
        <v>-28.39</v>
      </c>
      <c r="I91">
        <v>-18.32</v>
      </c>
      <c r="J91">
        <v>-15.01</v>
      </c>
      <c r="K91">
        <v>12.01</v>
      </c>
      <c r="L91">
        <v>34.270000000000003</v>
      </c>
      <c r="M91" t="s">
        <v>67</v>
      </c>
      <c r="N91" t="s">
        <v>67</v>
      </c>
      <c r="O91" t="s">
        <v>67</v>
      </c>
      <c r="P91" t="s">
        <v>67</v>
      </c>
    </row>
    <row r="92" spans="1:16" x14ac:dyDescent="0.25">
      <c r="A92" s="5" t="s">
        <v>203</v>
      </c>
      <c r="B92" s="5" t="s">
        <v>204</v>
      </c>
      <c r="C92">
        <v>242.07</v>
      </c>
      <c r="D92">
        <v>240.31</v>
      </c>
      <c r="E92">
        <v>237.14</v>
      </c>
      <c r="F92">
        <v>256.13</v>
      </c>
      <c r="G92">
        <v>10.06</v>
      </c>
      <c r="H92" t="s">
        <v>67</v>
      </c>
      <c r="I92" t="s">
        <v>67</v>
      </c>
      <c r="J92" t="s">
        <v>67</v>
      </c>
      <c r="K92" t="s">
        <v>67</v>
      </c>
      <c r="L92" t="s">
        <v>67</v>
      </c>
      <c r="M92" t="s">
        <v>67</v>
      </c>
      <c r="N92" t="s">
        <v>67</v>
      </c>
      <c r="O92" t="s">
        <v>67</v>
      </c>
      <c r="P92" t="s">
        <v>67</v>
      </c>
    </row>
    <row r="93" spans="1:16" x14ac:dyDescent="0.25">
      <c r="A93" s="5" t="s">
        <v>205</v>
      </c>
      <c r="B93" s="5" t="s">
        <v>206</v>
      </c>
      <c r="C93">
        <v>-212.3</v>
      </c>
      <c r="D93">
        <v>-128.27000000000001</v>
      </c>
      <c r="E93">
        <v>3727</v>
      </c>
      <c r="F93">
        <v>-88.46</v>
      </c>
      <c r="G93">
        <v>277.48</v>
      </c>
      <c r="H93">
        <v>124.54</v>
      </c>
      <c r="I93">
        <v>-76.09</v>
      </c>
      <c r="J93">
        <v>181.25</v>
      </c>
      <c r="K93">
        <v>312.37</v>
      </c>
      <c r="L93">
        <v>-34.9</v>
      </c>
      <c r="M93">
        <v>-138.11000000000001</v>
      </c>
      <c r="N93">
        <v>-8.86</v>
      </c>
      <c r="O93">
        <v>-80.540000000000006</v>
      </c>
      <c r="P93" t="s">
        <v>67</v>
      </c>
    </row>
    <row r="94" spans="1:16" x14ac:dyDescent="0.25">
      <c r="A94" s="5" t="s">
        <v>207</v>
      </c>
      <c r="B94" s="5" t="s">
        <v>208</v>
      </c>
      <c r="C94">
        <v>1128.81</v>
      </c>
      <c r="D94">
        <v>1170.0899999999999</v>
      </c>
      <c r="E94">
        <v>1305.3399999999999</v>
      </c>
      <c r="F94">
        <v>104.52</v>
      </c>
      <c r="G94">
        <v>108.64</v>
      </c>
      <c r="H94">
        <v>76.569999999999993</v>
      </c>
      <c r="I94">
        <v>139.18</v>
      </c>
      <c r="J94">
        <v>152.91</v>
      </c>
      <c r="K94">
        <v>46.45</v>
      </c>
      <c r="L94">
        <v>-60.62</v>
      </c>
      <c r="M94">
        <v>-75.84</v>
      </c>
      <c r="N94" t="s">
        <v>67</v>
      </c>
      <c r="O94" t="s">
        <v>67</v>
      </c>
      <c r="P94" t="s">
        <v>67</v>
      </c>
    </row>
    <row r="95" spans="1:16" x14ac:dyDescent="0.25">
      <c r="A95" s="5" t="s">
        <v>209</v>
      </c>
      <c r="B95" s="5" t="s">
        <v>210</v>
      </c>
      <c r="C95">
        <v>715.09</v>
      </c>
      <c r="D95">
        <v>782.46</v>
      </c>
      <c r="E95">
        <v>792.89</v>
      </c>
      <c r="F95">
        <v>83.74</v>
      </c>
      <c r="G95">
        <v>163.91</v>
      </c>
      <c r="H95">
        <v>101.43</v>
      </c>
      <c r="I95">
        <v>48.9</v>
      </c>
      <c r="J95">
        <v>62.35</v>
      </c>
      <c r="K95">
        <v>9.99</v>
      </c>
      <c r="L95" t="s">
        <v>67</v>
      </c>
      <c r="M95" t="s">
        <v>67</v>
      </c>
      <c r="N95" t="s">
        <v>67</v>
      </c>
      <c r="O95" t="s">
        <v>67</v>
      </c>
      <c r="P95" t="s">
        <v>67</v>
      </c>
    </row>
    <row r="96" spans="1:16" x14ac:dyDescent="0.25">
      <c r="A96" s="5" t="s">
        <v>211</v>
      </c>
      <c r="B96" s="5" t="s">
        <v>212</v>
      </c>
      <c r="C96">
        <v>408.26</v>
      </c>
      <c r="D96">
        <v>415.68</v>
      </c>
      <c r="E96">
        <v>427.62</v>
      </c>
      <c r="F96">
        <v>46.87</v>
      </c>
      <c r="G96" t="s">
        <v>67</v>
      </c>
      <c r="H96" t="s">
        <v>67</v>
      </c>
      <c r="I96" t="s">
        <v>67</v>
      </c>
      <c r="J96" t="s">
        <v>67</v>
      </c>
      <c r="K96" t="s">
        <v>67</v>
      </c>
      <c r="L96" t="s">
        <v>67</v>
      </c>
      <c r="M96" t="s">
        <v>67</v>
      </c>
      <c r="N96" t="s">
        <v>67</v>
      </c>
      <c r="O96" t="s">
        <v>67</v>
      </c>
      <c r="P96" t="s">
        <v>67</v>
      </c>
    </row>
    <row r="97" spans="1:17" x14ac:dyDescent="0.25">
      <c r="A97" s="5" t="s">
        <v>213</v>
      </c>
      <c r="B97" s="5" t="s">
        <v>214</v>
      </c>
      <c r="C97">
        <v>691.7</v>
      </c>
      <c r="D97">
        <v>600.5</v>
      </c>
      <c r="E97">
        <v>806.2</v>
      </c>
      <c r="F97">
        <v>539.70000000000005</v>
      </c>
      <c r="G97">
        <v>389.8</v>
      </c>
      <c r="H97">
        <v>208.6</v>
      </c>
      <c r="I97">
        <v>88.8</v>
      </c>
      <c r="J97">
        <v>218.3</v>
      </c>
      <c r="K97">
        <v>193.3</v>
      </c>
      <c r="L97">
        <v>-277.3</v>
      </c>
      <c r="M97">
        <v>-337.8</v>
      </c>
      <c r="N97">
        <v>-362</v>
      </c>
      <c r="O97">
        <v>-402.2</v>
      </c>
      <c r="P97">
        <v>189.4</v>
      </c>
      <c r="Q97">
        <v>41.8</v>
      </c>
    </row>
  </sheetData>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V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21" customWidth="1"/>
    <col min="13" max="14" width="10" customWidth="1"/>
    <col min="15" max="15" width="20" customWidth="1"/>
    <col min="16" max="16" width="21" customWidth="1"/>
    <col min="17" max="18" width="10" customWidth="1"/>
    <col min="19" max="19" width="21" customWidth="1"/>
    <col min="20" max="20" width="10" customWidth="1"/>
    <col min="21" max="21" width="22" customWidth="1"/>
    <col min="22" max="22" width="10" customWidth="1"/>
  </cols>
  <sheetData>
    <row r="1" spans="1:22" ht="18.75" customHeight="1" x14ac:dyDescent="0.3">
      <c r="A1" s="1" t="s">
        <v>2927</v>
      </c>
      <c r="B1" s="2" t="s">
        <v>2928</v>
      </c>
      <c r="C1" s="2"/>
      <c r="D1" s="2"/>
      <c r="E1" s="2"/>
      <c r="F1" s="2" t="str">
        <f>HYPERLINK("dax-30_Stock_Data_EUR.xlsx#INDEX!A1", "Back to INDEX")</f>
        <v>Back to INDEX</v>
      </c>
      <c r="G1" s="2"/>
      <c r="H1" s="2"/>
      <c r="I1" s="2"/>
      <c r="J1" s="2"/>
      <c r="K1" s="2"/>
      <c r="L1" s="2"/>
      <c r="M1" s="2"/>
      <c r="N1" s="2"/>
      <c r="O1" s="2"/>
      <c r="P1" s="2"/>
      <c r="Q1" s="2"/>
      <c r="R1" s="2"/>
      <c r="S1" s="2"/>
      <c r="T1" s="2"/>
      <c r="U1" s="2"/>
      <c r="V1" s="2"/>
    </row>
    <row r="2" spans="1:22" x14ac:dyDescent="0.25">
      <c r="A2" s="3"/>
      <c r="B2" s="4"/>
      <c r="C2" s="4"/>
      <c r="D2" s="4"/>
      <c r="E2" s="4"/>
      <c r="F2" s="4"/>
      <c r="G2" s="4"/>
      <c r="H2" s="4"/>
      <c r="I2" s="4"/>
      <c r="J2" s="4"/>
      <c r="K2" s="4"/>
      <c r="L2" s="4"/>
      <c r="M2" s="4"/>
      <c r="N2" s="4"/>
      <c r="O2" s="4"/>
      <c r="P2" s="4"/>
      <c r="Q2" s="4"/>
      <c r="R2" s="4"/>
      <c r="S2" s="4"/>
      <c r="T2" s="4"/>
      <c r="U2" s="4"/>
      <c r="V2" s="4"/>
    </row>
    <row r="3" spans="1:22" x14ac:dyDescent="0.25">
      <c r="A3" s="5" t="s">
        <v>3</v>
      </c>
      <c r="C3" s="5" t="s">
        <v>4</v>
      </c>
      <c r="D3" s="5"/>
      <c r="G3" s="5" t="s">
        <v>5</v>
      </c>
      <c r="H3" s="5"/>
      <c r="J3" s="5" t="s">
        <v>6</v>
      </c>
      <c r="K3" s="5"/>
    </row>
    <row r="4" spans="1:22" x14ac:dyDescent="0.25">
      <c r="A4" s="5" t="s">
        <v>7</v>
      </c>
      <c r="B4" t="s">
        <v>433</v>
      </c>
      <c r="C4" s="5" t="s">
        <v>9</v>
      </c>
      <c r="D4" s="5"/>
      <c r="E4" t="s">
        <v>2929</v>
      </c>
      <c r="G4" t="s">
        <v>333</v>
      </c>
      <c r="H4" t="s">
        <v>220</v>
      </c>
      <c r="J4" t="s">
        <v>2930</v>
      </c>
      <c r="L4" t="s">
        <v>2931</v>
      </c>
    </row>
    <row r="5" spans="1:22" x14ac:dyDescent="0.25">
      <c r="A5" s="5" t="s">
        <v>15</v>
      </c>
      <c r="B5" t="s">
        <v>2932</v>
      </c>
      <c r="C5" s="5" t="s">
        <v>17</v>
      </c>
      <c r="D5" s="5"/>
      <c r="E5" t="s">
        <v>2933</v>
      </c>
      <c r="G5" t="s">
        <v>11</v>
      </c>
      <c r="H5" t="s">
        <v>12</v>
      </c>
      <c r="J5" t="s">
        <v>2934</v>
      </c>
      <c r="L5" t="s">
        <v>2935</v>
      </c>
    </row>
    <row r="6" spans="1:22" x14ac:dyDescent="0.25">
      <c r="A6" s="5" t="s">
        <v>23</v>
      </c>
      <c r="B6" t="s">
        <v>2936</v>
      </c>
      <c r="C6" s="5" t="s">
        <v>25</v>
      </c>
      <c r="D6" s="5"/>
      <c r="E6" t="s">
        <v>2937</v>
      </c>
      <c r="G6" t="s">
        <v>479</v>
      </c>
      <c r="H6" t="s">
        <v>20</v>
      </c>
      <c r="J6" t="s">
        <v>237</v>
      </c>
      <c r="L6" t="s">
        <v>1604</v>
      </c>
    </row>
    <row r="7" spans="1:22" x14ac:dyDescent="0.25">
      <c r="A7" s="5" t="s">
        <v>29</v>
      </c>
      <c r="B7" t="s">
        <v>67</v>
      </c>
      <c r="C7" s="5" t="s">
        <v>31</v>
      </c>
      <c r="D7" s="5"/>
      <c r="E7" t="s">
        <v>2938</v>
      </c>
      <c r="G7" t="s">
        <v>407</v>
      </c>
      <c r="H7" t="s">
        <v>28</v>
      </c>
      <c r="J7" t="s">
        <v>2939</v>
      </c>
      <c r="L7" t="s">
        <v>1197</v>
      </c>
    </row>
    <row r="8" spans="1:22" x14ac:dyDescent="0.25">
      <c r="A8" s="5" t="s">
        <v>35</v>
      </c>
      <c r="B8" t="s">
        <v>36</v>
      </c>
      <c r="C8" s="5" t="s">
        <v>37</v>
      </c>
      <c r="D8" s="5"/>
      <c r="E8" t="s">
        <v>2940</v>
      </c>
      <c r="G8" t="s">
        <v>638</v>
      </c>
      <c r="H8" t="s">
        <v>34</v>
      </c>
      <c r="J8" t="s">
        <v>21</v>
      </c>
      <c r="L8" t="s">
        <v>2941</v>
      </c>
    </row>
    <row r="9" spans="1:22" x14ac:dyDescent="0.25">
      <c r="A9" s="5" t="s">
        <v>41</v>
      </c>
      <c r="B9" t="s">
        <v>42</v>
      </c>
      <c r="C9" s="5" t="s">
        <v>47</v>
      </c>
      <c r="D9" s="5"/>
      <c r="E9" t="s">
        <v>2942</v>
      </c>
      <c r="G9" t="s">
        <v>642</v>
      </c>
      <c r="H9" t="s">
        <v>40</v>
      </c>
    </row>
    <row r="10" spans="1:22" x14ac:dyDescent="0.25">
      <c r="A10" s="5" t="s">
        <v>45</v>
      </c>
      <c r="B10" t="s">
        <v>2570</v>
      </c>
      <c r="C10" s="5"/>
      <c r="D10" s="5"/>
    </row>
    <row r="11" spans="1:22" x14ac:dyDescent="0.25">
      <c r="A11" s="5" t="s">
        <v>49</v>
      </c>
      <c r="B11" t="s">
        <v>355</v>
      </c>
    </row>
    <row r="12" spans="1:22" x14ac:dyDescent="0.25">
      <c r="A12" s="5" t="s">
        <v>51</v>
      </c>
      <c r="B12" t="s">
        <v>52</v>
      </c>
    </row>
    <row r="13" spans="1:22" x14ac:dyDescent="0.25">
      <c r="A13" s="5" t="s">
        <v>53</v>
      </c>
      <c r="B13" t="s">
        <v>2943</v>
      </c>
    </row>
    <row r="14" spans="1:22" x14ac:dyDescent="0.25">
      <c r="A14" s="5" t="s">
        <v>55</v>
      </c>
      <c r="B14" t="s">
        <v>2944</v>
      </c>
    </row>
    <row r="15" spans="1:22" x14ac:dyDescent="0.25">
      <c r="A15" s="5" t="s">
        <v>57</v>
      </c>
      <c r="B15" t="s">
        <v>2945</v>
      </c>
    </row>
    <row r="16" spans="1:22" x14ac:dyDescent="0.25">
      <c r="A16" s="5" t="s">
        <v>59</v>
      </c>
      <c r="B16" t="s">
        <v>2946</v>
      </c>
    </row>
    <row r="17" spans="1:22" x14ac:dyDescent="0.25">
      <c r="A17" s="5" t="s">
        <v>61</v>
      </c>
      <c r="B17" t="s">
        <v>2947</v>
      </c>
    </row>
    <row r="18" spans="1:22" x14ac:dyDescent="0.25">
      <c r="A18" s="3"/>
      <c r="B18" s="4"/>
      <c r="C18" s="4"/>
      <c r="D18" s="4"/>
      <c r="E18" s="4"/>
      <c r="F18" s="4"/>
      <c r="G18" s="4"/>
      <c r="H18" s="4"/>
      <c r="I18" s="4"/>
      <c r="J18" s="4"/>
      <c r="K18" s="4"/>
      <c r="L18" s="4"/>
      <c r="M18" s="4"/>
      <c r="N18" s="4"/>
      <c r="O18" s="4"/>
      <c r="P18" s="4"/>
      <c r="Q18" s="4"/>
      <c r="R18" s="4"/>
      <c r="S18" s="4"/>
      <c r="T18" s="4"/>
      <c r="U18" s="4"/>
      <c r="V18" s="4"/>
    </row>
    <row r="19" spans="1:22"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row>
    <row r="20" spans="1:22" x14ac:dyDescent="0.25">
      <c r="A20" s="5" t="s">
        <v>65</v>
      </c>
      <c r="B20" s="5" t="s">
        <v>66</v>
      </c>
      <c r="C20">
        <v>632.9</v>
      </c>
      <c r="D20">
        <v>659.7</v>
      </c>
      <c r="E20">
        <v>587</v>
      </c>
      <c r="F20">
        <v>474.2</v>
      </c>
      <c r="G20">
        <v>451.5</v>
      </c>
      <c r="H20">
        <v>406.6</v>
      </c>
      <c r="I20">
        <v>408.7</v>
      </c>
      <c r="J20">
        <v>461.3</v>
      </c>
      <c r="K20">
        <v>519.5</v>
      </c>
      <c r="L20">
        <v>220.5</v>
      </c>
      <c r="M20">
        <v>182</v>
      </c>
      <c r="N20">
        <v>198.1</v>
      </c>
      <c r="O20">
        <v>192</v>
      </c>
      <c r="P20">
        <v>179.5</v>
      </c>
      <c r="Q20">
        <v>159.5</v>
      </c>
      <c r="R20">
        <v>156.19999999999999</v>
      </c>
      <c r="S20">
        <v>144</v>
      </c>
      <c r="T20">
        <v>150.9</v>
      </c>
      <c r="U20">
        <v>170.2</v>
      </c>
      <c r="V20">
        <v>184.7</v>
      </c>
    </row>
    <row r="21" spans="1:22" x14ac:dyDescent="0.25">
      <c r="A21" s="5" t="s">
        <v>299</v>
      </c>
      <c r="B21" s="5" t="s">
        <v>300</v>
      </c>
      <c r="C21">
        <v>215.9</v>
      </c>
      <c r="D21">
        <v>235.2</v>
      </c>
      <c r="E21">
        <v>210</v>
      </c>
      <c r="F21">
        <v>180.5</v>
      </c>
      <c r="G21">
        <v>175.5</v>
      </c>
      <c r="H21">
        <v>143.4</v>
      </c>
      <c r="I21">
        <v>149.4</v>
      </c>
      <c r="J21">
        <v>166.8</v>
      </c>
      <c r="K21">
        <v>167.4</v>
      </c>
      <c r="L21">
        <v>102.9</v>
      </c>
      <c r="M21">
        <v>78.3</v>
      </c>
      <c r="N21">
        <v>91.7</v>
      </c>
      <c r="O21">
        <v>94.2</v>
      </c>
      <c r="P21">
        <v>87.7</v>
      </c>
      <c r="Q21">
        <v>75.5</v>
      </c>
      <c r="R21">
        <v>62.3</v>
      </c>
      <c r="S21">
        <v>62.3</v>
      </c>
      <c r="T21">
        <v>70.599999999999994</v>
      </c>
      <c r="U21">
        <v>77</v>
      </c>
      <c r="V21">
        <v>82.9</v>
      </c>
    </row>
    <row r="22" spans="1:22" x14ac:dyDescent="0.25">
      <c r="A22" s="5" t="s">
        <v>68</v>
      </c>
      <c r="B22" s="5" t="s">
        <v>69</v>
      </c>
      <c r="C22">
        <v>65.2</v>
      </c>
      <c r="D22">
        <v>95.1</v>
      </c>
      <c r="E22">
        <v>71.400000000000006</v>
      </c>
      <c r="F22">
        <v>68</v>
      </c>
      <c r="G22">
        <v>60.8</v>
      </c>
      <c r="H22">
        <v>44.7</v>
      </c>
      <c r="I22">
        <v>50.5</v>
      </c>
      <c r="J22">
        <v>67.7</v>
      </c>
      <c r="K22">
        <v>61.8</v>
      </c>
      <c r="L22">
        <v>52.9</v>
      </c>
      <c r="M22">
        <v>37.799999999999997</v>
      </c>
      <c r="N22">
        <v>51.5</v>
      </c>
      <c r="O22">
        <v>52.8</v>
      </c>
      <c r="P22">
        <v>45</v>
      </c>
      <c r="Q22">
        <v>36.799999999999997</v>
      </c>
      <c r="R22">
        <v>18.100000000000001</v>
      </c>
      <c r="S22">
        <v>19.5</v>
      </c>
      <c r="T22">
        <v>21.2</v>
      </c>
      <c r="U22">
        <v>28.2</v>
      </c>
      <c r="V22">
        <v>35.5</v>
      </c>
    </row>
    <row r="23" spans="1:22" x14ac:dyDescent="0.25">
      <c r="A23" s="5" t="s">
        <v>70</v>
      </c>
      <c r="B23" s="5" t="s">
        <v>71</v>
      </c>
      <c r="C23">
        <v>-0.7</v>
      </c>
      <c r="D23">
        <v>-0.5</v>
      </c>
      <c r="E23">
        <v>-0.4</v>
      </c>
      <c r="F23">
        <v>-0.4</v>
      </c>
      <c r="G23">
        <v>-0.3</v>
      </c>
      <c r="H23">
        <v>-0.4</v>
      </c>
      <c r="I23">
        <v>-0.5</v>
      </c>
      <c r="J23">
        <v>-1.4</v>
      </c>
      <c r="K23">
        <v>-2.2999999999999998</v>
      </c>
      <c r="L23">
        <v>1.6</v>
      </c>
      <c r="M23">
        <v>0.6</v>
      </c>
      <c r="N23">
        <v>2.6</v>
      </c>
      <c r="O23">
        <v>6.6</v>
      </c>
      <c r="P23">
        <v>1.4</v>
      </c>
      <c r="Q23">
        <v>2.5</v>
      </c>
      <c r="R23">
        <v>1.5</v>
      </c>
      <c r="S23">
        <v>3.7</v>
      </c>
      <c r="T23">
        <v>3.6</v>
      </c>
      <c r="U23">
        <v>1.2</v>
      </c>
      <c r="V23">
        <v>-1.4</v>
      </c>
    </row>
    <row r="24" spans="1:22" x14ac:dyDescent="0.25">
      <c r="A24" s="5" t="s">
        <v>72</v>
      </c>
      <c r="B24" s="5" t="s">
        <v>73</v>
      </c>
      <c r="C24">
        <v>64.5</v>
      </c>
      <c r="D24">
        <v>94.6</v>
      </c>
      <c r="E24">
        <v>71</v>
      </c>
      <c r="F24">
        <v>67.599999999999994</v>
      </c>
      <c r="G24">
        <v>60.5</v>
      </c>
      <c r="H24">
        <v>44.3</v>
      </c>
      <c r="I24">
        <v>50</v>
      </c>
      <c r="J24">
        <v>66.3</v>
      </c>
      <c r="K24">
        <v>59.5</v>
      </c>
      <c r="L24">
        <v>54.5</v>
      </c>
      <c r="M24">
        <v>38.4</v>
      </c>
      <c r="N24">
        <v>54.1</v>
      </c>
      <c r="O24">
        <v>59.4</v>
      </c>
      <c r="P24">
        <v>46.4</v>
      </c>
      <c r="Q24">
        <v>39.299999999999997</v>
      </c>
      <c r="R24">
        <v>19.600000000000001</v>
      </c>
      <c r="S24">
        <v>23.2</v>
      </c>
      <c r="T24">
        <v>24.8</v>
      </c>
      <c r="U24">
        <v>29.4</v>
      </c>
      <c r="V24">
        <v>34.1</v>
      </c>
    </row>
    <row r="25" spans="1:22" x14ac:dyDescent="0.25">
      <c r="A25" s="5" t="s">
        <v>74</v>
      </c>
      <c r="B25" s="5" t="s">
        <v>75</v>
      </c>
      <c r="C25">
        <v>16.2</v>
      </c>
      <c r="D25">
        <v>25.7</v>
      </c>
      <c r="E25">
        <v>17.2</v>
      </c>
      <c r="F25">
        <v>20.6</v>
      </c>
      <c r="G25">
        <v>18.5</v>
      </c>
      <c r="H25">
        <v>11.9</v>
      </c>
      <c r="I25">
        <v>15.1</v>
      </c>
      <c r="J25">
        <v>21</v>
      </c>
      <c r="K25">
        <v>17.399999999999999</v>
      </c>
      <c r="L25">
        <v>16.2</v>
      </c>
      <c r="M25">
        <v>10.7</v>
      </c>
      <c r="N25">
        <v>16.100000000000001</v>
      </c>
      <c r="O25">
        <v>22.1</v>
      </c>
      <c r="P25">
        <v>16.600000000000001</v>
      </c>
      <c r="Q25">
        <v>14.5</v>
      </c>
      <c r="R25">
        <v>6.9</v>
      </c>
      <c r="S25">
        <v>11.5</v>
      </c>
      <c r="T25">
        <v>7.5</v>
      </c>
      <c r="U25">
        <v>10.5</v>
      </c>
      <c r="V25">
        <v>15</v>
      </c>
    </row>
    <row r="26" spans="1:22" x14ac:dyDescent="0.25">
      <c r="A26" s="5" t="s">
        <v>76</v>
      </c>
      <c r="B26" s="5" t="s">
        <v>77</v>
      </c>
      <c r="C26">
        <v>48.4</v>
      </c>
      <c r="D26">
        <v>68.900000000000006</v>
      </c>
      <c r="E26">
        <v>53.8</v>
      </c>
      <c r="F26">
        <v>47</v>
      </c>
      <c r="G26">
        <v>41.9</v>
      </c>
      <c r="H26">
        <v>32.4</v>
      </c>
      <c r="I26">
        <v>34.799999999999997</v>
      </c>
      <c r="J26">
        <v>45.3</v>
      </c>
      <c r="K26">
        <v>41.6</v>
      </c>
      <c r="L26">
        <v>38.299999999999997</v>
      </c>
      <c r="M26">
        <v>27.7</v>
      </c>
      <c r="N26">
        <v>38</v>
      </c>
      <c r="O26">
        <v>37.299999999999997</v>
      </c>
      <c r="P26">
        <v>29.8</v>
      </c>
      <c r="Q26">
        <v>24.4</v>
      </c>
      <c r="R26">
        <v>11.6</v>
      </c>
      <c r="S26">
        <v>12.7</v>
      </c>
      <c r="T26">
        <v>17.5</v>
      </c>
      <c r="U26">
        <v>18.899999999999999</v>
      </c>
      <c r="V26">
        <v>19.100000000000001</v>
      </c>
    </row>
    <row r="27" spans="1:22" x14ac:dyDescent="0.25">
      <c r="A27" s="5" t="s">
        <v>78</v>
      </c>
      <c r="B27" s="5" t="s">
        <v>79</v>
      </c>
      <c r="C27" t="s">
        <v>67</v>
      </c>
      <c r="D27" t="s">
        <v>67</v>
      </c>
      <c r="E27" t="s">
        <v>67</v>
      </c>
      <c r="F27" t="s">
        <v>67</v>
      </c>
      <c r="G27" t="s">
        <v>67</v>
      </c>
      <c r="H27" t="s">
        <v>67</v>
      </c>
      <c r="I27" t="s">
        <v>67</v>
      </c>
      <c r="J27" t="s">
        <v>67</v>
      </c>
      <c r="K27">
        <v>-0.2</v>
      </c>
      <c r="L27">
        <v>-0.2</v>
      </c>
      <c r="M27">
        <v>-0.1</v>
      </c>
      <c r="N27">
        <v>-0.1</v>
      </c>
      <c r="O27">
        <v>-0.3</v>
      </c>
      <c r="P27">
        <v>-0.2</v>
      </c>
      <c r="Q27">
        <v>-0.6</v>
      </c>
      <c r="R27" t="s">
        <v>67</v>
      </c>
      <c r="S27" t="s">
        <v>67</v>
      </c>
      <c r="T27" t="s">
        <v>67</v>
      </c>
      <c r="U27" t="s">
        <v>67</v>
      </c>
      <c r="V27" t="s">
        <v>67</v>
      </c>
    </row>
    <row r="28" spans="1:22" x14ac:dyDescent="0.25">
      <c r="A28" s="5" t="s">
        <v>80</v>
      </c>
      <c r="B28" s="5" t="s">
        <v>81</v>
      </c>
      <c r="C28">
        <v>48.4</v>
      </c>
      <c r="D28">
        <v>68.900000000000006</v>
      </c>
      <c r="E28">
        <v>53.8</v>
      </c>
      <c r="F28">
        <v>47</v>
      </c>
      <c r="G28">
        <v>41.9</v>
      </c>
      <c r="H28">
        <v>32.4</v>
      </c>
      <c r="I28">
        <v>34.799999999999997</v>
      </c>
      <c r="J28">
        <v>45.3</v>
      </c>
      <c r="K28">
        <v>41.4</v>
      </c>
      <c r="L28">
        <v>38.1</v>
      </c>
      <c r="M28">
        <v>27.6</v>
      </c>
      <c r="N28">
        <v>38</v>
      </c>
      <c r="O28">
        <v>37</v>
      </c>
      <c r="P28">
        <v>29.6</v>
      </c>
      <c r="Q28">
        <v>22.7</v>
      </c>
      <c r="R28">
        <v>11.6</v>
      </c>
      <c r="S28">
        <v>12.7</v>
      </c>
      <c r="T28">
        <v>17.5</v>
      </c>
      <c r="U28">
        <v>18.899999999999999</v>
      </c>
      <c r="V28">
        <v>19.100000000000001</v>
      </c>
    </row>
    <row r="29" spans="1:22" x14ac:dyDescent="0.25">
      <c r="A29" s="5" t="s">
        <v>82</v>
      </c>
      <c r="B29" s="5" t="s">
        <v>83</v>
      </c>
      <c r="C29">
        <v>358.8</v>
      </c>
      <c r="D29">
        <v>355.8</v>
      </c>
      <c r="E29">
        <v>308.3</v>
      </c>
      <c r="F29">
        <v>276.8</v>
      </c>
      <c r="G29">
        <v>268.2</v>
      </c>
      <c r="H29">
        <v>236.9</v>
      </c>
      <c r="I29">
        <v>238</v>
      </c>
      <c r="J29">
        <v>247.4</v>
      </c>
      <c r="K29">
        <v>269.89999999999998</v>
      </c>
      <c r="L29">
        <v>286.2</v>
      </c>
      <c r="M29">
        <v>114.8</v>
      </c>
      <c r="N29">
        <v>123.7</v>
      </c>
      <c r="O29">
        <v>131.9</v>
      </c>
      <c r="P29">
        <v>118.5</v>
      </c>
      <c r="Q29">
        <v>104.5</v>
      </c>
      <c r="R29">
        <v>93.8</v>
      </c>
      <c r="S29">
        <v>76.7</v>
      </c>
      <c r="T29">
        <v>121.8</v>
      </c>
      <c r="U29">
        <v>115.7</v>
      </c>
      <c r="V29">
        <v>111.2</v>
      </c>
    </row>
    <row r="30" spans="1:22" x14ac:dyDescent="0.25">
      <c r="A30" s="5" t="s">
        <v>84</v>
      </c>
      <c r="B30" s="5" t="s">
        <v>85</v>
      </c>
      <c r="C30">
        <v>300.8</v>
      </c>
      <c r="D30">
        <v>268.39999999999998</v>
      </c>
      <c r="E30">
        <v>245.1</v>
      </c>
      <c r="F30">
        <v>182.5</v>
      </c>
      <c r="G30">
        <v>185.3</v>
      </c>
      <c r="H30">
        <v>192.2</v>
      </c>
      <c r="I30">
        <v>192.5</v>
      </c>
      <c r="J30">
        <v>198.3</v>
      </c>
      <c r="K30">
        <v>206.9</v>
      </c>
      <c r="L30">
        <v>186.5</v>
      </c>
      <c r="M30">
        <v>44.3</v>
      </c>
      <c r="N30">
        <v>46.4</v>
      </c>
      <c r="O30">
        <v>45.5</v>
      </c>
      <c r="P30">
        <v>50.2</v>
      </c>
      <c r="Q30">
        <v>34.299999999999997</v>
      </c>
      <c r="R30">
        <v>31.4</v>
      </c>
      <c r="S30">
        <v>43.1</v>
      </c>
      <c r="T30">
        <v>33.700000000000003</v>
      </c>
      <c r="U30">
        <v>34.9</v>
      </c>
      <c r="V30">
        <v>30.3</v>
      </c>
    </row>
    <row r="31" spans="1:22" x14ac:dyDescent="0.25">
      <c r="A31" s="5" t="s">
        <v>86</v>
      </c>
      <c r="B31" s="5" t="s">
        <v>87</v>
      </c>
      <c r="C31">
        <v>659.6</v>
      </c>
      <c r="D31">
        <v>624.20000000000005</v>
      </c>
      <c r="E31">
        <v>553.4</v>
      </c>
      <c r="F31">
        <v>459.3</v>
      </c>
      <c r="G31">
        <v>453.5</v>
      </c>
      <c r="H31">
        <v>429.1</v>
      </c>
      <c r="I31">
        <v>430.5</v>
      </c>
      <c r="J31">
        <v>445.7</v>
      </c>
      <c r="K31">
        <v>476.8</v>
      </c>
      <c r="L31">
        <v>472.7</v>
      </c>
      <c r="M31">
        <v>159.1</v>
      </c>
      <c r="N31">
        <v>170.1</v>
      </c>
      <c r="O31">
        <v>177.4</v>
      </c>
      <c r="P31">
        <v>168.7</v>
      </c>
      <c r="Q31">
        <v>138.80000000000001</v>
      </c>
      <c r="R31">
        <v>125.2</v>
      </c>
      <c r="S31">
        <v>119.8</v>
      </c>
      <c r="T31">
        <v>155.5</v>
      </c>
      <c r="U31">
        <v>150.6</v>
      </c>
      <c r="V31">
        <v>141.5</v>
      </c>
    </row>
    <row r="32" spans="1:22" x14ac:dyDescent="0.25">
      <c r="A32" s="5" t="s">
        <v>88</v>
      </c>
      <c r="B32" s="5" t="s">
        <v>89</v>
      </c>
      <c r="C32">
        <v>126.7</v>
      </c>
      <c r="D32">
        <v>130.80000000000001</v>
      </c>
      <c r="E32">
        <v>118.2</v>
      </c>
      <c r="F32">
        <v>90.7</v>
      </c>
      <c r="G32">
        <v>90</v>
      </c>
      <c r="H32">
        <v>76.8</v>
      </c>
      <c r="I32">
        <v>75</v>
      </c>
      <c r="J32">
        <v>81.400000000000006</v>
      </c>
      <c r="K32">
        <v>100.3</v>
      </c>
      <c r="L32">
        <v>119.9</v>
      </c>
      <c r="M32">
        <v>18.899999999999999</v>
      </c>
      <c r="N32">
        <v>30.4</v>
      </c>
      <c r="O32">
        <v>26.2</v>
      </c>
      <c r="P32">
        <v>25.5</v>
      </c>
      <c r="Q32">
        <v>20.8</v>
      </c>
      <c r="R32">
        <v>23.6</v>
      </c>
      <c r="S32">
        <v>22.9</v>
      </c>
      <c r="T32">
        <v>20.5</v>
      </c>
      <c r="U32">
        <v>26.6</v>
      </c>
      <c r="V32">
        <v>37.700000000000003</v>
      </c>
    </row>
    <row r="33" spans="1:22" x14ac:dyDescent="0.25">
      <c r="A33" s="5" t="s">
        <v>90</v>
      </c>
      <c r="B33" s="5" t="s">
        <v>91</v>
      </c>
      <c r="C33">
        <v>139.5</v>
      </c>
      <c r="D33">
        <v>121.1</v>
      </c>
      <c r="E33">
        <v>114.3</v>
      </c>
      <c r="F33">
        <v>53</v>
      </c>
      <c r="G33">
        <v>58.6</v>
      </c>
      <c r="H33">
        <v>72.5</v>
      </c>
      <c r="I33">
        <v>79.599999999999994</v>
      </c>
      <c r="J33">
        <v>70.8</v>
      </c>
      <c r="K33">
        <v>95.4</v>
      </c>
      <c r="L33">
        <v>82.8</v>
      </c>
      <c r="M33">
        <v>1.8</v>
      </c>
      <c r="N33">
        <v>2</v>
      </c>
      <c r="O33">
        <v>1.9</v>
      </c>
      <c r="P33">
        <v>4.2</v>
      </c>
      <c r="Q33">
        <v>4.8</v>
      </c>
      <c r="R33">
        <v>2.2000000000000002</v>
      </c>
      <c r="S33">
        <v>1.9</v>
      </c>
      <c r="T33">
        <v>42.5</v>
      </c>
      <c r="U33">
        <v>40.6</v>
      </c>
      <c r="V33">
        <v>36.700000000000003</v>
      </c>
    </row>
    <row r="34" spans="1:22" x14ac:dyDescent="0.25">
      <c r="A34" s="5" t="s">
        <v>92</v>
      </c>
      <c r="B34" s="5" t="s">
        <v>93</v>
      </c>
      <c r="C34">
        <v>266.10000000000002</v>
      </c>
      <c r="D34">
        <v>252</v>
      </c>
      <c r="E34">
        <v>232.5</v>
      </c>
      <c r="F34">
        <v>143.69999999999999</v>
      </c>
      <c r="G34">
        <v>148.5</v>
      </c>
      <c r="H34">
        <v>149.4</v>
      </c>
      <c r="I34">
        <v>154.6</v>
      </c>
      <c r="J34">
        <v>152.19999999999999</v>
      </c>
      <c r="K34">
        <v>195.6</v>
      </c>
      <c r="L34">
        <v>202.7</v>
      </c>
      <c r="M34">
        <v>20.7</v>
      </c>
      <c r="N34">
        <v>32.299999999999997</v>
      </c>
      <c r="O34">
        <v>28.1</v>
      </c>
      <c r="P34">
        <v>29.8</v>
      </c>
      <c r="Q34">
        <v>25.6</v>
      </c>
      <c r="R34">
        <v>25.8</v>
      </c>
      <c r="S34">
        <v>24.7</v>
      </c>
      <c r="T34">
        <v>63</v>
      </c>
      <c r="U34">
        <v>67.2</v>
      </c>
      <c r="V34">
        <v>74.400000000000006</v>
      </c>
    </row>
    <row r="35" spans="1:22" x14ac:dyDescent="0.25">
      <c r="A35" s="5" t="s">
        <v>78</v>
      </c>
      <c r="B35" s="5" t="s">
        <v>79</v>
      </c>
      <c r="C35" t="s">
        <v>67</v>
      </c>
      <c r="D35" t="s">
        <v>67</v>
      </c>
      <c r="E35" t="s">
        <v>67</v>
      </c>
      <c r="F35" t="s">
        <v>67</v>
      </c>
      <c r="G35" t="s">
        <v>67</v>
      </c>
      <c r="H35" t="s">
        <v>67</v>
      </c>
      <c r="I35" t="s">
        <v>67</v>
      </c>
      <c r="J35" t="s">
        <v>67</v>
      </c>
      <c r="K35">
        <v>0.9</v>
      </c>
      <c r="L35">
        <v>2.4</v>
      </c>
      <c r="M35">
        <v>0.6</v>
      </c>
      <c r="N35">
        <v>0.5</v>
      </c>
      <c r="O35">
        <v>0.7</v>
      </c>
      <c r="P35">
        <v>0.6</v>
      </c>
      <c r="Q35">
        <v>0.6</v>
      </c>
      <c r="R35" t="s">
        <v>67</v>
      </c>
      <c r="S35" t="s">
        <v>67</v>
      </c>
      <c r="T35" t="s">
        <v>67</v>
      </c>
      <c r="U35" t="s">
        <v>67</v>
      </c>
      <c r="V35" t="s">
        <v>67</v>
      </c>
    </row>
    <row r="36" spans="1:22" x14ac:dyDescent="0.25">
      <c r="A36" s="5" t="s">
        <v>94</v>
      </c>
      <c r="B36" s="5" t="s">
        <v>95</v>
      </c>
      <c r="C36">
        <v>393.4</v>
      </c>
      <c r="D36">
        <v>372.2</v>
      </c>
      <c r="E36">
        <v>320.89999999999998</v>
      </c>
      <c r="F36">
        <v>315.60000000000002</v>
      </c>
      <c r="G36">
        <v>305</v>
      </c>
      <c r="H36">
        <v>279.7</v>
      </c>
      <c r="I36">
        <v>276</v>
      </c>
      <c r="J36">
        <v>293.39999999999998</v>
      </c>
      <c r="K36">
        <v>280.3</v>
      </c>
      <c r="L36">
        <v>267.60000000000002</v>
      </c>
      <c r="M36">
        <v>137.80000000000001</v>
      </c>
      <c r="N36">
        <v>137.30000000000001</v>
      </c>
      <c r="O36">
        <v>148.6</v>
      </c>
      <c r="P36">
        <v>138.30000000000001</v>
      </c>
      <c r="Q36">
        <v>112.6</v>
      </c>
      <c r="R36">
        <v>99.4</v>
      </c>
      <c r="S36">
        <v>95</v>
      </c>
      <c r="T36">
        <v>92.5</v>
      </c>
      <c r="U36">
        <v>83.4</v>
      </c>
      <c r="V36">
        <v>67.099999999999994</v>
      </c>
    </row>
    <row r="37" spans="1:22" x14ac:dyDescent="0.25">
      <c r="A37" s="5" t="s">
        <v>96</v>
      </c>
      <c r="B37" s="5" t="s">
        <v>97</v>
      </c>
      <c r="C37">
        <v>659.6</v>
      </c>
      <c r="D37">
        <v>624.20000000000005</v>
      </c>
      <c r="E37">
        <v>553.4</v>
      </c>
      <c r="F37">
        <v>459.3</v>
      </c>
      <c r="G37">
        <v>453.5</v>
      </c>
      <c r="H37">
        <v>429.1</v>
      </c>
      <c r="I37">
        <v>430.5</v>
      </c>
      <c r="J37">
        <v>445.7</v>
      </c>
      <c r="K37">
        <v>476.8</v>
      </c>
      <c r="L37">
        <v>472.7</v>
      </c>
      <c r="M37">
        <v>159.1</v>
      </c>
      <c r="N37">
        <v>170.1</v>
      </c>
      <c r="O37">
        <v>177.4</v>
      </c>
      <c r="P37">
        <v>168.7</v>
      </c>
      <c r="Q37">
        <v>138.80000000000001</v>
      </c>
      <c r="R37">
        <v>125.2</v>
      </c>
      <c r="S37">
        <v>119.8</v>
      </c>
      <c r="T37">
        <v>155.5</v>
      </c>
      <c r="U37">
        <v>150.6</v>
      </c>
      <c r="V37">
        <v>141.5</v>
      </c>
    </row>
    <row r="38" spans="1:22" x14ac:dyDescent="0.25">
      <c r="A38" s="5" t="s">
        <v>98</v>
      </c>
      <c r="B38" s="5" t="s">
        <v>99</v>
      </c>
      <c r="C38">
        <v>9.8699999999999992</v>
      </c>
      <c r="D38">
        <v>9.8699999999999992</v>
      </c>
      <c r="E38">
        <v>9.8699999999999992</v>
      </c>
      <c r="F38">
        <v>9.8699999999999992</v>
      </c>
      <c r="G38">
        <v>9.8699999999999992</v>
      </c>
      <c r="H38">
        <v>9.8699999999999992</v>
      </c>
      <c r="I38">
        <v>9.8699999999999992</v>
      </c>
      <c r="J38">
        <v>9.8699999999999992</v>
      </c>
      <c r="K38">
        <v>9.9</v>
      </c>
      <c r="L38">
        <v>9.9</v>
      </c>
      <c r="M38">
        <v>9</v>
      </c>
      <c r="N38">
        <v>9</v>
      </c>
      <c r="O38">
        <v>9</v>
      </c>
      <c r="P38">
        <v>9</v>
      </c>
      <c r="Q38">
        <v>8.8000000000000007</v>
      </c>
      <c r="R38">
        <v>8.8000000000000007</v>
      </c>
      <c r="S38">
        <v>8.8000000000000007</v>
      </c>
      <c r="T38">
        <v>8.8000000000000007</v>
      </c>
      <c r="U38">
        <v>8.8000000000000007</v>
      </c>
      <c r="V38">
        <v>8.6</v>
      </c>
    </row>
    <row r="39" spans="1:22" x14ac:dyDescent="0.25">
      <c r="A39" s="5" t="s">
        <v>102</v>
      </c>
      <c r="B39" s="5" t="s">
        <v>103</v>
      </c>
      <c r="C39">
        <v>6.54</v>
      </c>
      <c r="D39">
        <v>9.59</v>
      </c>
      <c r="E39">
        <v>7.19</v>
      </c>
      <c r="F39">
        <v>6.85</v>
      </c>
      <c r="G39">
        <v>6.13</v>
      </c>
      <c r="H39">
        <v>4.49</v>
      </c>
      <c r="I39">
        <v>5.07</v>
      </c>
      <c r="J39">
        <v>6.72</v>
      </c>
      <c r="K39">
        <v>6.01</v>
      </c>
      <c r="L39">
        <v>5.51</v>
      </c>
      <c r="M39">
        <v>4.2699999999999996</v>
      </c>
      <c r="N39">
        <v>6.01</v>
      </c>
      <c r="O39">
        <v>6.6</v>
      </c>
      <c r="P39">
        <v>5.16</v>
      </c>
      <c r="Q39">
        <v>4.47</v>
      </c>
      <c r="R39">
        <v>2.23</v>
      </c>
      <c r="S39">
        <v>2.64</v>
      </c>
      <c r="T39">
        <v>2.82</v>
      </c>
      <c r="U39">
        <v>3.34</v>
      </c>
      <c r="V39">
        <v>3.97</v>
      </c>
    </row>
    <row r="40" spans="1:22" x14ac:dyDescent="0.25">
      <c r="A40" s="5" t="s">
        <v>104</v>
      </c>
      <c r="B40" s="5" t="s">
        <v>105</v>
      </c>
      <c r="C40">
        <v>4.9000000000000004</v>
      </c>
      <c r="D40">
        <v>6.98</v>
      </c>
      <c r="E40">
        <v>5.46</v>
      </c>
      <c r="F40">
        <v>4.7699999999999996</v>
      </c>
      <c r="G40">
        <v>4.25</v>
      </c>
      <c r="H40">
        <v>3.29</v>
      </c>
      <c r="I40">
        <v>3.53</v>
      </c>
      <c r="J40">
        <v>4.59</v>
      </c>
      <c r="K40">
        <v>4.1900000000000004</v>
      </c>
      <c r="L40">
        <v>4.4000000000000004</v>
      </c>
      <c r="M40">
        <v>3.24</v>
      </c>
      <c r="N40">
        <v>4.3600000000000003</v>
      </c>
      <c r="O40">
        <v>4.1900000000000004</v>
      </c>
      <c r="P40">
        <v>3.39</v>
      </c>
      <c r="Q40">
        <v>2.62</v>
      </c>
      <c r="R40">
        <v>1.34</v>
      </c>
      <c r="S40">
        <v>1.46</v>
      </c>
      <c r="T40">
        <v>1.99</v>
      </c>
      <c r="U40">
        <v>2.16</v>
      </c>
      <c r="V40">
        <v>2.2400000000000002</v>
      </c>
    </row>
    <row r="41" spans="1:22" x14ac:dyDescent="0.25">
      <c r="A41" s="5" t="s">
        <v>106</v>
      </c>
      <c r="B41" s="5" t="s">
        <v>107</v>
      </c>
      <c r="C41">
        <v>4.9000000000000004</v>
      </c>
      <c r="D41">
        <v>6.98</v>
      </c>
      <c r="E41">
        <v>5.46</v>
      </c>
      <c r="F41">
        <v>4.7699999999999996</v>
      </c>
      <c r="G41">
        <v>4.25</v>
      </c>
      <c r="H41">
        <v>3.29</v>
      </c>
      <c r="I41">
        <v>3.53</v>
      </c>
      <c r="J41">
        <v>4.59</v>
      </c>
      <c r="K41">
        <v>4.1900000000000004</v>
      </c>
      <c r="L41">
        <v>4.4000000000000004</v>
      </c>
      <c r="M41">
        <v>3.24</v>
      </c>
      <c r="N41">
        <v>4.3600000000000003</v>
      </c>
      <c r="O41">
        <v>4.1900000000000004</v>
      </c>
      <c r="P41">
        <v>3.39</v>
      </c>
      <c r="Q41">
        <v>2.62</v>
      </c>
      <c r="R41">
        <v>1.34</v>
      </c>
      <c r="S41">
        <v>1.46</v>
      </c>
      <c r="T41">
        <v>1.99</v>
      </c>
      <c r="U41">
        <v>2.16</v>
      </c>
      <c r="V41">
        <v>2.2400000000000002</v>
      </c>
    </row>
    <row r="42" spans="1:22" x14ac:dyDescent="0.25">
      <c r="A42" s="5" t="s">
        <v>108</v>
      </c>
      <c r="B42" s="5" t="s">
        <v>109</v>
      </c>
      <c r="C42">
        <v>1.25</v>
      </c>
      <c r="D42">
        <v>2.2999999999999998</v>
      </c>
      <c r="E42">
        <v>2</v>
      </c>
      <c r="F42">
        <v>3.6</v>
      </c>
      <c r="G42">
        <v>3.2</v>
      </c>
      <c r="H42">
        <v>2.65</v>
      </c>
      <c r="I42">
        <v>2.65</v>
      </c>
      <c r="J42">
        <v>3.45</v>
      </c>
      <c r="K42">
        <v>3.15</v>
      </c>
      <c r="L42">
        <v>2.9</v>
      </c>
      <c r="M42">
        <v>2.4500000000000002</v>
      </c>
      <c r="N42">
        <v>3.35</v>
      </c>
      <c r="O42">
        <v>3.15</v>
      </c>
      <c r="P42">
        <v>2.5</v>
      </c>
      <c r="Q42">
        <v>1.35</v>
      </c>
      <c r="R42">
        <v>0.9</v>
      </c>
      <c r="S42">
        <v>0.7</v>
      </c>
      <c r="T42">
        <v>0.56000000000000005</v>
      </c>
      <c r="U42">
        <v>0.56000000000000005</v>
      </c>
      <c r="V42">
        <v>0.5</v>
      </c>
    </row>
    <row r="43" spans="1:22" x14ac:dyDescent="0.25">
      <c r="A43" s="5" t="s">
        <v>110</v>
      </c>
      <c r="B43" s="5" t="s">
        <v>111</v>
      </c>
      <c r="C43">
        <v>12.34</v>
      </c>
      <c r="D43">
        <v>22.7</v>
      </c>
      <c r="E43">
        <v>19.739999999999998</v>
      </c>
      <c r="F43">
        <v>35.520000000000003</v>
      </c>
      <c r="G43">
        <v>31.58</v>
      </c>
      <c r="H43">
        <v>26.15</v>
      </c>
      <c r="I43">
        <v>26.15</v>
      </c>
      <c r="J43">
        <v>34.04</v>
      </c>
      <c r="K43">
        <v>31.1</v>
      </c>
      <c r="L43">
        <v>28.6</v>
      </c>
      <c r="M43" t="s">
        <v>67</v>
      </c>
      <c r="N43" t="s">
        <v>67</v>
      </c>
      <c r="O43" t="s">
        <v>67</v>
      </c>
      <c r="P43" t="s">
        <v>67</v>
      </c>
      <c r="Q43" t="s">
        <v>67</v>
      </c>
      <c r="R43" t="s">
        <v>67</v>
      </c>
      <c r="S43" t="s">
        <v>67</v>
      </c>
      <c r="T43" t="s">
        <v>67</v>
      </c>
      <c r="U43" t="s">
        <v>67</v>
      </c>
      <c r="V43" t="s">
        <v>67</v>
      </c>
    </row>
    <row r="44" spans="1:22" x14ac:dyDescent="0.25">
      <c r="A44" s="5" t="s">
        <v>124</v>
      </c>
      <c r="B44" s="5" t="s">
        <v>125</v>
      </c>
      <c r="C44">
        <v>64.14</v>
      </c>
      <c r="D44">
        <v>66.849999999999994</v>
      </c>
      <c r="E44">
        <v>59.49</v>
      </c>
      <c r="F44">
        <v>48.05</v>
      </c>
      <c r="G44">
        <v>45.75</v>
      </c>
      <c r="H44">
        <v>41.2</v>
      </c>
      <c r="I44">
        <v>41.42</v>
      </c>
      <c r="J44">
        <v>46.75</v>
      </c>
      <c r="K44">
        <v>52.47</v>
      </c>
      <c r="L44">
        <v>22.27</v>
      </c>
      <c r="M44">
        <v>20.22</v>
      </c>
      <c r="N44">
        <v>22.01</v>
      </c>
      <c r="O44">
        <v>21.33</v>
      </c>
      <c r="P44">
        <v>19.940000000000001</v>
      </c>
      <c r="Q44">
        <v>18.13</v>
      </c>
      <c r="R44">
        <v>17.75</v>
      </c>
      <c r="S44">
        <v>16.36</v>
      </c>
      <c r="T44">
        <v>17.149999999999999</v>
      </c>
      <c r="U44">
        <v>19.34</v>
      </c>
      <c r="V44">
        <v>21.48</v>
      </c>
    </row>
    <row r="45" spans="1:22" x14ac:dyDescent="0.25">
      <c r="A45" s="5" t="s">
        <v>112</v>
      </c>
      <c r="B45" s="5" t="s">
        <v>113</v>
      </c>
      <c r="C45">
        <v>39.869999999999997</v>
      </c>
      <c r="D45">
        <v>37.72</v>
      </c>
      <c r="E45">
        <v>32.520000000000003</v>
      </c>
      <c r="F45">
        <v>31.98</v>
      </c>
      <c r="G45">
        <v>30.91</v>
      </c>
      <c r="H45">
        <v>28.34</v>
      </c>
      <c r="I45">
        <v>27.97</v>
      </c>
      <c r="J45">
        <v>29.73</v>
      </c>
      <c r="K45">
        <v>28.31</v>
      </c>
      <c r="L45">
        <v>27.03</v>
      </c>
      <c r="M45">
        <v>15.31</v>
      </c>
      <c r="N45">
        <v>15.26</v>
      </c>
      <c r="O45">
        <v>16.510000000000002</v>
      </c>
      <c r="P45">
        <v>15.37</v>
      </c>
      <c r="Q45">
        <v>12.8</v>
      </c>
      <c r="R45">
        <v>11.3</v>
      </c>
      <c r="S45">
        <v>10.8</v>
      </c>
      <c r="T45">
        <v>10.51</v>
      </c>
      <c r="U45">
        <v>9.48</v>
      </c>
      <c r="V45">
        <v>7.8</v>
      </c>
    </row>
    <row r="46" spans="1:22" x14ac:dyDescent="0.25">
      <c r="A46" s="5" t="s">
        <v>114</v>
      </c>
      <c r="B46" s="5" t="s">
        <v>115</v>
      </c>
      <c r="C46">
        <v>6.63</v>
      </c>
      <c r="D46">
        <v>6.33</v>
      </c>
      <c r="E46">
        <v>7.24</v>
      </c>
      <c r="F46">
        <v>6.45</v>
      </c>
      <c r="G46">
        <v>6.05</v>
      </c>
      <c r="H46">
        <v>5.3</v>
      </c>
      <c r="I46">
        <v>4.8499999999999996</v>
      </c>
      <c r="J46">
        <v>6.41</v>
      </c>
      <c r="K46">
        <v>7.19</v>
      </c>
      <c r="L46">
        <v>5.24</v>
      </c>
      <c r="M46">
        <v>2.6</v>
      </c>
      <c r="N46">
        <v>4.79</v>
      </c>
      <c r="O46">
        <v>3.13</v>
      </c>
      <c r="P46">
        <v>3.53</v>
      </c>
      <c r="Q46">
        <v>2.78</v>
      </c>
      <c r="R46">
        <v>2.99</v>
      </c>
      <c r="S46">
        <v>-1.52</v>
      </c>
      <c r="T46">
        <v>2.4500000000000002</v>
      </c>
      <c r="U46">
        <v>2.39</v>
      </c>
      <c r="V46">
        <v>2.97</v>
      </c>
    </row>
    <row r="47" spans="1:22" x14ac:dyDescent="0.25">
      <c r="A47" s="5" t="s">
        <v>116</v>
      </c>
      <c r="B47" s="5" t="s">
        <v>117</v>
      </c>
      <c r="C47">
        <v>66.84</v>
      </c>
      <c r="D47">
        <v>63.25</v>
      </c>
      <c r="E47">
        <v>56.08</v>
      </c>
      <c r="F47">
        <v>46.54</v>
      </c>
      <c r="G47">
        <v>45.96</v>
      </c>
      <c r="H47">
        <v>43.48</v>
      </c>
      <c r="I47">
        <v>43.63</v>
      </c>
      <c r="J47">
        <v>45.17</v>
      </c>
      <c r="K47">
        <v>48.16</v>
      </c>
      <c r="L47">
        <v>47.75</v>
      </c>
      <c r="M47">
        <v>17.68</v>
      </c>
      <c r="N47">
        <v>18.899999999999999</v>
      </c>
      <c r="O47">
        <v>19.71</v>
      </c>
      <c r="P47">
        <v>18.739999999999998</v>
      </c>
      <c r="Q47">
        <v>15.77</v>
      </c>
      <c r="R47">
        <v>14.23</v>
      </c>
      <c r="S47">
        <v>13.61</v>
      </c>
      <c r="T47">
        <v>17.670000000000002</v>
      </c>
      <c r="U47">
        <v>17.11</v>
      </c>
      <c r="V47">
        <v>16.45</v>
      </c>
    </row>
    <row r="48" spans="1:22" x14ac:dyDescent="0.25">
      <c r="A48" s="5" t="s">
        <v>118</v>
      </c>
      <c r="B48" s="5" t="s">
        <v>119</v>
      </c>
      <c r="C48">
        <v>3276</v>
      </c>
      <c r="D48">
        <v>3204</v>
      </c>
      <c r="E48">
        <v>2945</v>
      </c>
      <c r="F48">
        <v>2415</v>
      </c>
      <c r="G48">
        <v>2374</v>
      </c>
      <c r="H48">
        <v>2258</v>
      </c>
      <c r="I48">
        <v>2235</v>
      </c>
      <c r="J48">
        <v>2270</v>
      </c>
      <c r="K48">
        <v>2276</v>
      </c>
      <c r="L48">
        <v>1226</v>
      </c>
      <c r="M48">
        <v>729</v>
      </c>
      <c r="N48">
        <v>713</v>
      </c>
      <c r="O48">
        <v>692</v>
      </c>
      <c r="P48">
        <v>684</v>
      </c>
      <c r="Q48">
        <v>691</v>
      </c>
      <c r="R48">
        <v>745</v>
      </c>
      <c r="S48">
        <v>761</v>
      </c>
      <c r="T48">
        <v>811</v>
      </c>
      <c r="U48">
        <v>793</v>
      </c>
      <c r="V48">
        <v>800</v>
      </c>
    </row>
    <row r="49" spans="1:22" x14ac:dyDescent="0.25">
      <c r="A49" s="5" t="s">
        <v>120</v>
      </c>
      <c r="B49" s="5" t="s">
        <v>121</v>
      </c>
      <c r="C49">
        <v>211</v>
      </c>
      <c r="D49">
        <v>212</v>
      </c>
      <c r="E49">
        <v>191</v>
      </c>
      <c r="F49">
        <v>157.6</v>
      </c>
      <c r="G49">
        <v>152</v>
      </c>
      <c r="H49">
        <v>134.4</v>
      </c>
      <c r="I49">
        <v>130.69999999999999</v>
      </c>
      <c r="J49">
        <v>131.4</v>
      </c>
      <c r="K49">
        <v>137.80000000000001</v>
      </c>
      <c r="L49">
        <v>55.4</v>
      </c>
      <c r="M49">
        <v>46.2</v>
      </c>
      <c r="N49">
        <v>43.3</v>
      </c>
      <c r="O49">
        <v>44.7</v>
      </c>
      <c r="P49">
        <v>47.2</v>
      </c>
      <c r="Q49">
        <v>43.5</v>
      </c>
      <c r="R49">
        <v>45.9</v>
      </c>
      <c r="S49">
        <v>47.1</v>
      </c>
      <c r="T49">
        <v>49.6</v>
      </c>
      <c r="U49">
        <v>46</v>
      </c>
      <c r="V49">
        <v>48</v>
      </c>
    </row>
    <row r="50" spans="1:22" x14ac:dyDescent="0.25">
      <c r="A50" s="5" t="s">
        <v>122</v>
      </c>
      <c r="B50" s="5" t="s">
        <v>123</v>
      </c>
      <c r="C50">
        <v>64408</v>
      </c>
      <c r="D50">
        <v>66167</v>
      </c>
      <c r="E50">
        <v>64856</v>
      </c>
      <c r="F50">
        <v>65259</v>
      </c>
      <c r="G50">
        <v>64027</v>
      </c>
      <c r="H50">
        <v>59522</v>
      </c>
      <c r="I50">
        <v>58479</v>
      </c>
      <c r="J50">
        <v>57885</v>
      </c>
      <c r="K50">
        <v>60545</v>
      </c>
      <c r="L50">
        <v>45188</v>
      </c>
      <c r="M50">
        <v>63374</v>
      </c>
      <c r="N50">
        <v>60729</v>
      </c>
      <c r="O50">
        <v>64595</v>
      </c>
      <c r="P50">
        <v>69006</v>
      </c>
      <c r="Q50">
        <v>62952</v>
      </c>
      <c r="R50">
        <v>61611</v>
      </c>
      <c r="S50">
        <v>61892</v>
      </c>
      <c r="T50">
        <v>61159</v>
      </c>
      <c r="U50">
        <v>58008</v>
      </c>
      <c r="V50">
        <v>60000</v>
      </c>
    </row>
    <row r="51" spans="1:22" x14ac:dyDescent="0.25">
      <c r="A51" s="5" t="s">
        <v>301</v>
      </c>
      <c r="B51" s="5" t="s">
        <v>302</v>
      </c>
      <c r="C51">
        <v>193182</v>
      </c>
      <c r="D51">
        <v>205907</v>
      </c>
      <c r="E51">
        <v>199308</v>
      </c>
      <c r="F51">
        <v>196374</v>
      </c>
      <c r="G51">
        <v>190194</v>
      </c>
      <c r="H51">
        <v>180089</v>
      </c>
      <c r="I51">
        <v>182876</v>
      </c>
      <c r="J51">
        <v>203228</v>
      </c>
      <c r="K51">
        <v>228255</v>
      </c>
      <c r="L51">
        <v>179833</v>
      </c>
      <c r="M51">
        <v>249658</v>
      </c>
      <c r="N51">
        <v>277840</v>
      </c>
      <c r="O51">
        <v>277456</v>
      </c>
      <c r="P51">
        <v>262426</v>
      </c>
      <c r="Q51">
        <v>230824</v>
      </c>
      <c r="R51">
        <v>209664</v>
      </c>
      <c r="S51">
        <v>189224</v>
      </c>
      <c r="T51">
        <v>186000</v>
      </c>
      <c r="U51">
        <v>215000</v>
      </c>
      <c r="V51">
        <v>231000</v>
      </c>
    </row>
    <row r="52" spans="1:22" x14ac:dyDescent="0.25">
      <c r="A52" s="5" t="s">
        <v>126</v>
      </c>
      <c r="B52" s="5" t="s">
        <v>127</v>
      </c>
      <c r="C52">
        <v>65904</v>
      </c>
      <c r="D52">
        <v>73408</v>
      </c>
      <c r="E52">
        <v>71307</v>
      </c>
      <c r="F52">
        <v>74741</v>
      </c>
      <c r="G52">
        <v>73926</v>
      </c>
      <c r="H52">
        <v>63508</v>
      </c>
      <c r="I52">
        <v>66846</v>
      </c>
      <c r="J52">
        <v>73480</v>
      </c>
      <c r="K52">
        <v>73550</v>
      </c>
      <c r="L52">
        <v>83931</v>
      </c>
      <c r="M52">
        <v>107407</v>
      </c>
      <c r="N52">
        <v>128612</v>
      </c>
      <c r="O52">
        <v>136127</v>
      </c>
      <c r="P52">
        <v>128216</v>
      </c>
      <c r="Q52">
        <v>109262</v>
      </c>
      <c r="R52">
        <v>83624</v>
      </c>
      <c r="S52">
        <v>81866</v>
      </c>
      <c r="T52">
        <v>87053</v>
      </c>
      <c r="U52">
        <v>97100</v>
      </c>
      <c r="V52">
        <v>103625</v>
      </c>
    </row>
    <row r="53" spans="1:22" x14ac:dyDescent="0.25">
      <c r="A53" s="5" t="s">
        <v>128</v>
      </c>
      <c r="B53" s="5" t="s">
        <v>129</v>
      </c>
      <c r="C53">
        <v>14774</v>
      </c>
      <c r="D53">
        <v>21504</v>
      </c>
      <c r="E53">
        <v>18268</v>
      </c>
      <c r="F53">
        <v>19462</v>
      </c>
      <c r="G53">
        <v>17650</v>
      </c>
      <c r="H53">
        <v>14349</v>
      </c>
      <c r="I53">
        <v>15570</v>
      </c>
      <c r="J53">
        <v>19956</v>
      </c>
      <c r="K53">
        <v>18190</v>
      </c>
      <c r="L53">
        <v>31077</v>
      </c>
      <c r="M53">
        <v>37860</v>
      </c>
      <c r="N53">
        <v>53296</v>
      </c>
      <c r="O53">
        <v>53468</v>
      </c>
      <c r="P53">
        <v>43275</v>
      </c>
      <c r="Q53">
        <v>32851</v>
      </c>
      <c r="R53">
        <v>15570</v>
      </c>
      <c r="S53">
        <v>16689</v>
      </c>
      <c r="T53">
        <v>21578</v>
      </c>
      <c r="U53">
        <v>23834</v>
      </c>
      <c r="V53">
        <v>23875</v>
      </c>
    </row>
    <row r="54" spans="1:22" x14ac:dyDescent="0.25">
      <c r="A54" s="5" t="s">
        <v>130</v>
      </c>
      <c r="B54" s="5" t="s">
        <v>131</v>
      </c>
      <c r="C54">
        <v>32.4</v>
      </c>
      <c r="D54">
        <v>15.6</v>
      </c>
      <c r="E54">
        <v>28.6</v>
      </c>
      <c r="F54">
        <v>18.600000000000001</v>
      </c>
      <c r="G54">
        <v>22</v>
      </c>
      <c r="H54">
        <v>20.9</v>
      </c>
      <c r="I54">
        <v>28</v>
      </c>
      <c r="J54">
        <v>19.899999999999999</v>
      </c>
      <c r="K54">
        <v>16.100000000000001</v>
      </c>
      <c r="L54">
        <v>20</v>
      </c>
      <c r="M54">
        <v>18.100000000000001</v>
      </c>
      <c r="N54">
        <v>10.8</v>
      </c>
      <c r="O54">
        <v>13.1</v>
      </c>
      <c r="P54">
        <v>19</v>
      </c>
      <c r="Q54">
        <v>17.600000000000001</v>
      </c>
      <c r="R54">
        <v>24.6</v>
      </c>
      <c r="S54">
        <v>19.2</v>
      </c>
      <c r="T54">
        <v>9.6</v>
      </c>
      <c r="U54">
        <v>16.3</v>
      </c>
      <c r="V54">
        <v>20.2</v>
      </c>
    </row>
    <row r="55" spans="1:22" x14ac:dyDescent="0.25">
      <c r="A55" s="5" t="s">
        <v>132</v>
      </c>
      <c r="B55" s="5" t="s">
        <v>133</v>
      </c>
      <c r="C55">
        <v>2.48</v>
      </c>
      <c r="D55">
        <v>1.63</v>
      </c>
      <c r="E55">
        <v>2.63</v>
      </c>
      <c r="F55">
        <v>1.85</v>
      </c>
      <c r="G55">
        <v>2.04</v>
      </c>
      <c r="H55">
        <v>1.66</v>
      </c>
      <c r="I55">
        <v>2.39</v>
      </c>
      <c r="J55">
        <v>1.95</v>
      </c>
      <c r="K55">
        <v>1.29</v>
      </c>
      <c r="L55">
        <v>3.95</v>
      </c>
      <c r="M55">
        <v>2.89</v>
      </c>
      <c r="N55">
        <v>2.13</v>
      </c>
      <c r="O55">
        <v>2.58</v>
      </c>
      <c r="P55">
        <v>3.23</v>
      </c>
      <c r="Q55">
        <v>2.5499999999999998</v>
      </c>
      <c r="R55">
        <v>1.86</v>
      </c>
      <c r="S55">
        <v>1.71</v>
      </c>
      <c r="T55">
        <v>1.1200000000000001</v>
      </c>
      <c r="U55">
        <v>1.82</v>
      </c>
      <c r="V55">
        <v>2.1</v>
      </c>
    </row>
    <row r="56" spans="1:22" x14ac:dyDescent="0.25">
      <c r="A56" s="5" t="s">
        <v>134</v>
      </c>
      <c r="B56" s="5" t="s">
        <v>135</v>
      </c>
      <c r="C56">
        <v>3.99</v>
      </c>
      <c r="D56">
        <v>2.88</v>
      </c>
      <c r="E56">
        <v>4.8</v>
      </c>
      <c r="F56">
        <v>2.78</v>
      </c>
      <c r="G56">
        <v>3.03</v>
      </c>
      <c r="H56">
        <v>2.42</v>
      </c>
      <c r="I56">
        <v>3.54</v>
      </c>
      <c r="J56">
        <v>3.07</v>
      </c>
      <c r="K56">
        <v>2.39</v>
      </c>
      <c r="L56">
        <v>3.26</v>
      </c>
      <c r="M56">
        <v>3.82</v>
      </c>
      <c r="N56">
        <v>3.08</v>
      </c>
      <c r="O56">
        <v>3.33</v>
      </c>
      <c r="P56">
        <v>4.1900000000000004</v>
      </c>
      <c r="Q56">
        <v>3.61</v>
      </c>
      <c r="R56">
        <v>2.92</v>
      </c>
      <c r="S56">
        <v>2.59</v>
      </c>
      <c r="T56">
        <v>1.82</v>
      </c>
      <c r="U56">
        <v>3.71</v>
      </c>
      <c r="V56">
        <v>5.79</v>
      </c>
    </row>
    <row r="57" spans="1:22" x14ac:dyDescent="0.25">
      <c r="A57" s="5" t="s">
        <v>136</v>
      </c>
      <c r="B57" s="5" t="s">
        <v>137</v>
      </c>
      <c r="C57">
        <v>23.99</v>
      </c>
      <c r="D57">
        <v>17.16</v>
      </c>
      <c r="E57">
        <v>21.58</v>
      </c>
      <c r="F57">
        <v>13.78</v>
      </c>
      <c r="G57">
        <v>15.46</v>
      </c>
      <c r="H57">
        <v>12.94</v>
      </c>
      <c r="I57">
        <v>20.38</v>
      </c>
      <c r="J57">
        <v>14.23</v>
      </c>
      <c r="K57">
        <v>9.4</v>
      </c>
      <c r="L57">
        <v>16.79</v>
      </c>
      <c r="M57">
        <v>22.5</v>
      </c>
      <c r="N57">
        <v>9.8000000000000007</v>
      </c>
      <c r="O57">
        <v>17.55</v>
      </c>
      <c r="P57">
        <v>18.23</v>
      </c>
      <c r="Q57">
        <v>16.579999999999998</v>
      </c>
      <c r="R57">
        <v>11.04</v>
      </c>
      <c r="S57">
        <v>-18.39</v>
      </c>
      <c r="T57">
        <v>7.79</v>
      </c>
      <c r="U57">
        <v>14.75</v>
      </c>
      <c r="V57">
        <v>15.24</v>
      </c>
    </row>
    <row r="58" spans="1:22" x14ac:dyDescent="0.25">
      <c r="A58" s="5" t="s">
        <v>138</v>
      </c>
      <c r="B58" s="5" t="s">
        <v>139</v>
      </c>
      <c r="C58">
        <v>0.79</v>
      </c>
      <c r="D58">
        <v>2.12</v>
      </c>
      <c r="E58">
        <v>1.28</v>
      </c>
      <c r="F58">
        <v>4.05</v>
      </c>
      <c r="G58">
        <v>3.42</v>
      </c>
      <c r="H58">
        <v>3.86</v>
      </c>
      <c r="I58">
        <v>2.68</v>
      </c>
      <c r="J58">
        <v>3.78</v>
      </c>
      <c r="K58">
        <v>4.66</v>
      </c>
      <c r="L58">
        <v>3.3</v>
      </c>
      <c r="M58">
        <v>4.1900000000000004</v>
      </c>
      <c r="N58">
        <v>7.14</v>
      </c>
      <c r="O58">
        <v>5.73</v>
      </c>
      <c r="P58">
        <v>3.88</v>
      </c>
      <c r="Q58">
        <v>2.92</v>
      </c>
      <c r="R58">
        <v>2.73</v>
      </c>
      <c r="S58">
        <v>2.5</v>
      </c>
      <c r="T58">
        <v>2.93</v>
      </c>
      <c r="U58">
        <v>1.59</v>
      </c>
      <c r="V58">
        <v>1.1100000000000001</v>
      </c>
    </row>
    <row r="59" spans="1:22" x14ac:dyDescent="0.25">
      <c r="A59" s="5" t="s">
        <v>140</v>
      </c>
      <c r="B59" s="5" t="s">
        <v>141</v>
      </c>
      <c r="C59">
        <v>3.1</v>
      </c>
      <c r="D59">
        <v>6.4</v>
      </c>
      <c r="E59">
        <v>3.5</v>
      </c>
      <c r="F59">
        <v>5.4</v>
      </c>
      <c r="G59">
        <v>4.5</v>
      </c>
      <c r="H59">
        <v>4.8</v>
      </c>
      <c r="I59">
        <v>3.6</v>
      </c>
      <c r="J59">
        <v>5</v>
      </c>
      <c r="K59">
        <v>6.2</v>
      </c>
      <c r="L59">
        <v>5</v>
      </c>
      <c r="M59">
        <v>5.5</v>
      </c>
      <c r="N59">
        <v>9.3000000000000007</v>
      </c>
      <c r="O59">
        <v>7.6</v>
      </c>
      <c r="P59">
        <v>5.3</v>
      </c>
      <c r="Q59">
        <v>5.7</v>
      </c>
      <c r="R59">
        <v>4.0999999999999996</v>
      </c>
      <c r="S59">
        <v>5.2</v>
      </c>
      <c r="T59">
        <v>10.4</v>
      </c>
      <c r="U59">
        <v>6.1</v>
      </c>
      <c r="V59">
        <v>5</v>
      </c>
    </row>
    <row r="60" spans="1:22" x14ac:dyDescent="0.25">
      <c r="A60" s="5" t="s">
        <v>142</v>
      </c>
      <c r="B60" s="5" t="s">
        <v>143</v>
      </c>
      <c r="C60">
        <v>12.3</v>
      </c>
      <c r="D60">
        <v>18.510000000000002</v>
      </c>
      <c r="E60">
        <v>16.77</v>
      </c>
      <c r="F60">
        <v>14.89</v>
      </c>
      <c r="G60">
        <v>13.74</v>
      </c>
      <c r="H60">
        <v>11.58</v>
      </c>
      <c r="I60">
        <v>12.61</v>
      </c>
      <c r="J60">
        <v>15.44</v>
      </c>
      <c r="K60">
        <v>14.77</v>
      </c>
      <c r="L60">
        <v>14.24</v>
      </c>
      <c r="M60">
        <v>20.03</v>
      </c>
      <c r="N60">
        <v>27.68</v>
      </c>
      <c r="O60">
        <v>24.9</v>
      </c>
      <c r="P60">
        <v>21.4</v>
      </c>
      <c r="Q60">
        <v>20.16</v>
      </c>
      <c r="R60">
        <v>11.67</v>
      </c>
      <c r="S60">
        <v>13.37</v>
      </c>
      <c r="T60">
        <v>18.920000000000002</v>
      </c>
      <c r="U60">
        <v>22.66</v>
      </c>
      <c r="V60">
        <v>28.46</v>
      </c>
    </row>
    <row r="61" spans="1:22" x14ac:dyDescent="0.25">
      <c r="A61" s="5" t="s">
        <v>144</v>
      </c>
      <c r="B61" s="5" t="s">
        <v>145</v>
      </c>
      <c r="C61">
        <v>7.65</v>
      </c>
      <c r="D61">
        <v>10.44</v>
      </c>
      <c r="E61">
        <v>9.17</v>
      </c>
      <c r="F61">
        <v>9.91</v>
      </c>
      <c r="G61">
        <v>9.2799999999999994</v>
      </c>
      <c r="H61">
        <v>7.97</v>
      </c>
      <c r="I61">
        <v>8.51</v>
      </c>
      <c r="J61">
        <v>9.82</v>
      </c>
      <c r="K61">
        <v>7.97</v>
      </c>
      <c r="L61">
        <v>17.28</v>
      </c>
      <c r="M61">
        <v>15.16</v>
      </c>
      <c r="N61">
        <v>19.18</v>
      </c>
      <c r="O61">
        <v>19.27</v>
      </c>
      <c r="P61">
        <v>16.489999999999998</v>
      </c>
      <c r="Q61">
        <v>14.23</v>
      </c>
      <c r="R61">
        <v>7.43</v>
      </c>
      <c r="S61">
        <v>8.82</v>
      </c>
      <c r="T61">
        <v>11.6</v>
      </c>
      <c r="U61">
        <v>11.1</v>
      </c>
      <c r="V61">
        <v>10.34</v>
      </c>
    </row>
    <row r="62" spans="1:22" x14ac:dyDescent="0.25">
      <c r="A62" s="5" t="s">
        <v>146</v>
      </c>
      <c r="B62" s="5" t="s">
        <v>147</v>
      </c>
      <c r="C62">
        <v>7.47</v>
      </c>
      <c r="D62">
        <v>11.15</v>
      </c>
      <c r="E62">
        <v>9.85</v>
      </c>
      <c r="F62">
        <v>10.39</v>
      </c>
      <c r="G62">
        <v>9.39</v>
      </c>
      <c r="H62">
        <v>7.78</v>
      </c>
      <c r="I62">
        <v>8.36</v>
      </c>
      <c r="J62">
        <v>10.66</v>
      </c>
      <c r="K62">
        <v>9.2899999999999991</v>
      </c>
      <c r="L62">
        <v>8.44</v>
      </c>
      <c r="M62">
        <v>17.47</v>
      </c>
      <c r="N62">
        <v>23.22</v>
      </c>
      <c r="O62">
        <v>20.86</v>
      </c>
      <c r="P62">
        <v>17.61</v>
      </c>
      <c r="Q62">
        <v>16.5</v>
      </c>
      <c r="R62">
        <v>9.35</v>
      </c>
      <c r="S62">
        <v>10.77</v>
      </c>
      <c r="T62">
        <v>11.58</v>
      </c>
      <c r="U62">
        <v>12.95</v>
      </c>
      <c r="V62">
        <v>13.92</v>
      </c>
    </row>
    <row r="63" spans="1:22" x14ac:dyDescent="0.25">
      <c r="A63" s="5" t="s">
        <v>148</v>
      </c>
      <c r="B63" s="5" t="s">
        <v>148</v>
      </c>
      <c r="C63">
        <v>7.34</v>
      </c>
      <c r="D63">
        <v>11.04</v>
      </c>
      <c r="E63">
        <v>9.7200000000000006</v>
      </c>
      <c r="F63">
        <v>10.23</v>
      </c>
      <c r="G63">
        <v>9.24</v>
      </c>
      <c r="H63">
        <v>7.55</v>
      </c>
      <c r="I63">
        <v>8.08</v>
      </c>
      <c r="J63">
        <v>10.16</v>
      </c>
      <c r="K63">
        <v>8.68</v>
      </c>
      <c r="L63">
        <v>8.06</v>
      </c>
      <c r="M63">
        <v>17.350000000000001</v>
      </c>
      <c r="N63">
        <v>22.34</v>
      </c>
      <c r="O63">
        <v>20.86</v>
      </c>
      <c r="P63">
        <v>17.55</v>
      </c>
      <c r="Q63">
        <v>16.350000000000001</v>
      </c>
      <c r="R63">
        <v>9.27</v>
      </c>
      <c r="S63">
        <v>10.6</v>
      </c>
      <c r="T63">
        <v>11.25</v>
      </c>
      <c r="U63">
        <v>12.55</v>
      </c>
      <c r="V63">
        <v>13.5</v>
      </c>
    </row>
    <row r="64" spans="1:22" x14ac:dyDescent="0.25">
      <c r="A64" s="5" t="s">
        <v>149</v>
      </c>
      <c r="B64" s="5" t="s">
        <v>150</v>
      </c>
      <c r="C64">
        <v>54.4</v>
      </c>
      <c r="D64">
        <v>57</v>
      </c>
      <c r="E64">
        <v>55.71</v>
      </c>
      <c r="F64">
        <v>60.27</v>
      </c>
      <c r="G64">
        <v>59.14</v>
      </c>
      <c r="H64">
        <v>55.21</v>
      </c>
      <c r="I64">
        <v>55.28</v>
      </c>
      <c r="J64">
        <v>55.51</v>
      </c>
      <c r="K64">
        <v>56.61</v>
      </c>
      <c r="L64">
        <v>60.55</v>
      </c>
      <c r="M64">
        <v>72.16</v>
      </c>
      <c r="N64">
        <v>72.72</v>
      </c>
      <c r="O64">
        <v>74.349999999999994</v>
      </c>
      <c r="P64">
        <v>70.239999999999995</v>
      </c>
      <c r="Q64">
        <v>75.290000000000006</v>
      </c>
      <c r="R64">
        <v>74.92</v>
      </c>
      <c r="S64">
        <v>64.02</v>
      </c>
      <c r="T64">
        <v>78.33</v>
      </c>
      <c r="U64">
        <v>76.83</v>
      </c>
      <c r="V64">
        <v>78.59</v>
      </c>
    </row>
    <row r="65" spans="1:22" x14ac:dyDescent="0.25">
      <c r="A65" s="5" t="s">
        <v>151</v>
      </c>
      <c r="B65" s="5" t="s">
        <v>152</v>
      </c>
      <c r="C65">
        <v>59.64</v>
      </c>
      <c r="D65">
        <v>59.63</v>
      </c>
      <c r="E65">
        <v>57.99</v>
      </c>
      <c r="F65">
        <v>68.709999999999994</v>
      </c>
      <c r="G65">
        <v>67.25</v>
      </c>
      <c r="H65">
        <v>65.180000000000007</v>
      </c>
      <c r="I65">
        <v>64.11</v>
      </c>
      <c r="J65">
        <v>65.83</v>
      </c>
      <c r="K65">
        <v>58.79</v>
      </c>
      <c r="L65">
        <v>56.61</v>
      </c>
      <c r="M65">
        <v>86.61</v>
      </c>
      <c r="N65">
        <v>80.72</v>
      </c>
      <c r="O65">
        <v>83.77</v>
      </c>
      <c r="P65">
        <v>81.98</v>
      </c>
      <c r="Q65">
        <v>81.12</v>
      </c>
      <c r="R65">
        <v>79.39</v>
      </c>
      <c r="S65">
        <v>79.3</v>
      </c>
      <c r="T65">
        <v>59.49</v>
      </c>
      <c r="U65">
        <v>55.38</v>
      </c>
      <c r="V65">
        <v>47.42</v>
      </c>
    </row>
    <row r="66" spans="1:22" x14ac:dyDescent="0.25">
      <c r="A66" s="5" t="s">
        <v>153</v>
      </c>
      <c r="B66" s="5" t="s">
        <v>154</v>
      </c>
      <c r="C66">
        <v>40.36</v>
      </c>
      <c r="D66">
        <v>40.369999999999997</v>
      </c>
      <c r="E66">
        <v>42.01</v>
      </c>
      <c r="F66">
        <v>31.29</v>
      </c>
      <c r="G66">
        <v>32.75</v>
      </c>
      <c r="H66">
        <v>34.82</v>
      </c>
      <c r="I66">
        <v>35.89</v>
      </c>
      <c r="J66">
        <v>34.17</v>
      </c>
      <c r="K66">
        <v>41.21</v>
      </c>
      <c r="L66">
        <v>43.39</v>
      </c>
      <c r="M66">
        <v>13.39</v>
      </c>
      <c r="N66">
        <v>19.28</v>
      </c>
      <c r="O66">
        <v>16.23</v>
      </c>
      <c r="P66">
        <v>18.02</v>
      </c>
      <c r="Q66">
        <v>18.88</v>
      </c>
      <c r="R66">
        <v>20.61</v>
      </c>
      <c r="S66">
        <v>20.7</v>
      </c>
      <c r="T66">
        <v>40.51</v>
      </c>
      <c r="U66">
        <v>44.62</v>
      </c>
      <c r="V66">
        <v>52.58</v>
      </c>
    </row>
    <row r="67" spans="1:22" x14ac:dyDescent="0.25">
      <c r="A67" s="5" t="s">
        <v>155</v>
      </c>
      <c r="B67" s="5" t="s">
        <v>156</v>
      </c>
      <c r="C67">
        <v>67.67</v>
      </c>
      <c r="D67">
        <v>67.709999999999994</v>
      </c>
      <c r="E67">
        <v>72.45</v>
      </c>
      <c r="F67">
        <v>45.53</v>
      </c>
      <c r="G67">
        <v>48.69</v>
      </c>
      <c r="H67">
        <v>53.41</v>
      </c>
      <c r="I67">
        <v>55.98</v>
      </c>
      <c r="J67">
        <v>51.91</v>
      </c>
      <c r="K67">
        <v>70.099999999999994</v>
      </c>
      <c r="L67">
        <v>76.64</v>
      </c>
      <c r="M67">
        <v>15.46</v>
      </c>
      <c r="N67">
        <v>23.89</v>
      </c>
      <c r="O67">
        <v>19.38</v>
      </c>
      <c r="P67">
        <v>21.98</v>
      </c>
      <c r="Q67">
        <v>23.27</v>
      </c>
      <c r="R67">
        <v>25.96</v>
      </c>
      <c r="S67">
        <v>26.11</v>
      </c>
      <c r="T67">
        <v>68.11</v>
      </c>
      <c r="U67">
        <v>80.58</v>
      </c>
      <c r="V67">
        <v>110.88</v>
      </c>
    </row>
    <row r="68" spans="1:22" x14ac:dyDescent="0.25">
      <c r="A68" s="5" t="s">
        <v>303</v>
      </c>
      <c r="B68" s="5" t="s">
        <v>304</v>
      </c>
      <c r="C68">
        <v>34.11</v>
      </c>
      <c r="D68">
        <v>35.65</v>
      </c>
      <c r="E68">
        <v>35.78</v>
      </c>
      <c r="F68">
        <v>38.06</v>
      </c>
      <c r="G68">
        <v>38.869999999999997</v>
      </c>
      <c r="H68">
        <v>35.270000000000003</v>
      </c>
      <c r="I68">
        <v>36.549999999999997</v>
      </c>
      <c r="J68">
        <v>36.159999999999997</v>
      </c>
      <c r="K68">
        <v>32.22</v>
      </c>
      <c r="L68">
        <v>46.67</v>
      </c>
      <c r="M68">
        <v>43.02</v>
      </c>
      <c r="N68">
        <v>46.29</v>
      </c>
      <c r="O68">
        <v>49.06</v>
      </c>
      <c r="P68">
        <v>48.86</v>
      </c>
      <c r="Q68">
        <v>47.34</v>
      </c>
      <c r="R68">
        <v>39.880000000000003</v>
      </c>
      <c r="S68">
        <v>43.26</v>
      </c>
      <c r="T68">
        <v>46.79</v>
      </c>
      <c r="U68">
        <v>45.24</v>
      </c>
    </row>
    <row r="69" spans="1:22" x14ac:dyDescent="0.25">
      <c r="A69" s="5" t="s">
        <v>157</v>
      </c>
      <c r="B69" s="5" t="s">
        <v>158</v>
      </c>
      <c r="C69">
        <v>54.4</v>
      </c>
      <c r="D69">
        <v>57</v>
      </c>
      <c r="E69">
        <v>55.71</v>
      </c>
      <c r="F69">
        <v>60.27</v>
      </c>
      <c r="G69">
        <v>59.14</v>
      </c>
      <c r="H69">
        <v>55.21</v>
      </c>
      <c r="I69">
        <v>55.28</v>
      </c>
      <c r="J69">
        <v>55.51</v>
      </c>
      <c r="K69">
        <v>56.61</v>
      </c>
      <c r="L69">
        <v>60.55</v>
      </c>
      <c r="M69">
        <v>72.16</v>
      </c>
      <c r="N69">
        <v>72.72</v>
      </c>
      <c r="O69">
        <v>74.349999999999994</v>
      </c>
      <c r="P69">
        <v>70.239999999999995</v>
      </c>
      <c r="Q69">
        <v>75.290000000000006</v>
      </c>
      <c r="R69">
        <v>74.92</v>
      </c>
      <c r="S69">
        <v>64.02</v>
      </c>
      <c r="T69">
        <v>78.33</v>
      </c>
      <c r="U69">
        <v>76.83</v>
      </c>
    </row>
    <row r="70" spans="1:22" x14ac:dyDescent="0.25">
      <c r="A70" s="5" t="s">
        <v>159</v>
      </c>
      <c r="B70" s="5" t="s">
        <v>160</v>
      </c>
      <c r="C70">
        <v>7.65</v>
      </c>
      <c r="D70">
        <v>10.44</v>
      </c>
      <c r="E70">
        <v>9.17</v>
      </c>
      <c r="F70">
        <v>9.91</v>
      </c>
      <c r="G70">
        <v>9.2799999999999994</v>
      </c>
      <c r="H70">
        <v>7.97</v>
      </c>
      <c r="I70">
        <v>8.51</v>
      </c>
      <c r="J70">
        <v>9.82</v>
      </c>
      <c r="K70">
        <v>7.97</v>
      </c>
      <c r="L70">
        <v>17.28</v>
      </c>
      <c r="M70">
        <v>15.16</v>
      </c>
      <c r="N70">
        <v>19.18</v>
      </c>
      <c r="O70">
        <v>19.27</v>
      </c>
      <c r="P70">
        <v>16.489999999999998</v>
      </c>
      <c r="Q70">
        <v>14.23</v>
      </c>
      <c r="R70">
        <v>7.43</v>
      </c>
      <c r="S70">
        <v>8.82</v>
      </c>
      <c r="T70">
        <v>11.6</v>
      </c>
      <c r="U70">
        <v>11.1</v>
      </c>
    </row>
    <row r="71" spans="1:22" x14ac:dyDescent="0.25">
      <c r="A71" s="5" t="s">
        <v>161</v>
      </c>
      <c r="B71" s="5" t="s">
        <v>162</v>
      </c>
      <c r="C71">
        <v>10.3</v>
      </c>
      <c r="D71">
        <v>14.42</v>
      </c>
      <c r="E71">
        <v>12.16</v>
      </c>
      <c r="F71">
        <v>14.34</v>
      </c>
      <c r="G71">
        <v>13.47</v>
      </c>
      <c r="H71">
        <v>10.99</v>
      </c>
      <c r="I71">
        <v>12.36</v>
      </c>
      <c r="J71">
        <v>14.68</v>
      </c>
      <c r="K71">
        <v>11.9</v>
      </c>
      <c r="L71">
        <v>23.99</v>
      </c>
      <c r="M71">
        <v>20.77</v>
      </c>
      <c r="N71">
        <v>26</v>
      </c>
      <c r="O71">
        <v>27.5</v>
      </c>
      <c r="P71">
        <v>25.07</v>
      </c>
      <c r="Q71">
        <v>23.07</v>
      </c>
      <c r="R71">
        <v>11.59</v>
      </c>
      <c r="S71">
        <v>13.54</v>
      </c>
      <c r="T71">
        <v>14.05</v>
      </c>
      <c r="U71">
        <v>16.57</v>
      </c>
    </row>
    <row r="72" spans="1:22" x14ac:dyDescent="0.25">
      <c r="A72" s="5" t="s">
        <v>163</v>
      </c>
      <c r="B72" s="5" t="s">
        <v>164</v>
      </c>
      <c r="C72">
        <v>95.95</v>
      </c>
      <c r="D72">
        <v>105.69</v>
      </c>
      <c r="E72">
        <v>106.07</v>
      </c>
      <c r="F72">
        <v>103.24</v>
      </c>
      <c r="G72">
        <v>99.56</v>
      </c>
      <c r="H72">
        <v>94.76</v>
      </c>
      <c r="I72">
        <v>94.94</v>
      </c>
      <c r="J72">
        <v>103.5</v>
      </c>
      <c r="K72">
        <v>108.96</v>
      </c>
      <c r="L72">
        <v>46.65</v>
      </c>
      <c r="M72">
        <v>114.39</v>
      </c>
      <c r="N72">
        <v>116.46</v>
      </c>
      <c r="O72">
        <v>108.23</v>
      </c>
      <c r="P72">
        <v>106.4</v>
      </c>
      <c r="Q72">
        <v>114.91</v>
      </c>
      <c r="R72">
        <v>124.76</v>
      </c>
      <c r="S72">
        <v>120.2</v>
      </c>
      <c r="T72">
        <v>97.04</v>
      </c>
      <c r="U72">
        <v>113.01</v>
      </c>
    </row>
    <row r="73" spans="1:22" x14ac:dyDescent="0.25">
      <c r="A73" s="5" t="s">
        <v>165</v>
      </c>
      <c r="B73" s="5" t="s">
        <v>166</v>
      </c>
      <c r="C73">
        <v>45.6</v>
      </c>
      <c r="D73">
        <v>43</v>
      </c>
      <c r="E73">
        <v>44.29</v>
      </c>
      <c r="F73">
        <v>39.729999999999997</v>
      </c>
      <c r="G73">
        <v>40.86</v>
      </c>
      <c r="H73">
        <v>44.79</v>
      </c>
      <c r="I73">
        <v>44.72</v>
      </c>
      <c r="J73">
        <v>44.49</v>
      </c>
      <c r="K73">
        <v>43.39</v>
      </c>
      <c r="L73">
        <v>39.450000000000003</v>
      </c>
      <c r="M73">
        <v>27.84</v>
      </c>
      <c r="N73">
        <v>27.28</v>
      </c>
      <c r="O73">
        <v>25.65</v>
      </c>
      <c r="P73">
        <v>29.76</v>
      </c>
      <c r="Q73">
        <v>24.71</v>
      </c>
      <c r="R73">
        <v>25.08</v>
      </c>
      <c r="S73">
        <v>35.979999999999997</v>
      </c>
      <c r="T73">
        <v>21.67</v>
      </c>
      <c r="U73">
        <v>23.17</v>
      </c>
    </row>
    <row r="74" spans="1:22" x14ac:dyDescent="0.25">
      <c r="A74" s="5" t="s">
        <v>167</v>
      </c>
      <c r="B74" s="5" t="s">
        <v>168</v>
      </c>
      <c r="C74">
        <v>7.34</v>
      </c>
      <c r="D74">
        <v>11.04</v>
      </c>
      <c r="E74">
        <v>9.7200000000000006</v>
      </c>
      <c r="F74">
        <v>10.23</v>
      </c>
      <c r="G74">
        <v>9.24</v>
      </c>
      <c r="H74">
        <v>7.55</v>
      </c>
      <c r="I74">
        <v>8.08</v>
      </c>
      <c r="J74">
        <v>10.16</v>
      </c>
      <c r="K74">
        <v>8.68</v>
      </c>
      <c r="L74">
        <v>8.06</v>
      </c>
      <c r="M74">
        <v>17.350000000000001</v>
      </c>
      <c r="N74">
        <v>22.34</v>
      </c>
      <c r="O74">
        <v>20.86</v>
      </c>
      <c r="P74">
        <v>17.55</v>
      </c>
      <c r="Q74">
        <v>16.350000000000001</v>
      </c>
      <c r="R74">
        <v>9.27</v>
      </c>
      <c r="S74">
        <v>10.6</v>
      </c>
      <c r="T74">
        <v>11.25</v>
      </c>
      <c r="U74">
        <v>12.55</v>
      </c>
    </row>
    <row r="75" spans="1:22" x14ac:dyDescent="0.25">
      <c r="A75" s="5" t="s">
        <v>169</v>
      </c>
      <c r="B75" s="5" t="s">
        <v>170</v>
      </c>
      <c r="C75">
        <v>12.23</v>
      </c>
      <c r="D75">
        <v>19.27</v>
      </c>
      <c r="E75">
        <v>16.41</v>
      </c>
      <c r="F75">
        <v>18.45</v>
      </c>
      <c r="G75">
        <v>16.73</v>
      </c>
      <c r="H75">
        <v>12.69</v>
      </c>
      <c r="I75">
        <v>14.21</v>
      </c>
      <c r="J75">
        <v>18.579999999999998</v>
      </c>
      <c r="K75">
        <v>16.41</v>
      </c>
      <c r="L75">
        <v>14.99</v>
      </c>
      <c r="M75">
        <v>26.96</v>
      </c>
      <c r="N75">
        <v>36.86</v>
      </c>
      <c r="O75">
        <v>34.92</v>
      </c>
      <c r="P75">
        <v>31.42</v>
      </c>
      <c r="Q75">
        <v>31.19</v>
      </c>
      <c r="R75">
        <v>17.809999999999999</v>
      </c>
      <c r="S75">
        <v>20.12</v>
      </c>
      <c r="T75">
        <v>15.7</v>
      </c>
      <c r="U75">
        <v>22.74</v>
      </c>
    </row>
    <row r="76" spans="1:22" x14ac:dyDescent="0.25">
      <c r="A76" s="5" t="s">
        <v>171</v>
      </c>
      <c r="B76" s="5" t="s">
        <v>172</v>
      </c>
      <c r="C76">
        <v>130.78</v>
      </c>
      <c r="D76">
        <v>138.66999999999999</v>
      </c>
      <c r="E76">
        <v>130.93</v>
      </c>
      <c r="F76">
        <v>172.93</v>
      </c>
      <c r="G76">
        <v>164.6</v>
      </c>
      <c r="H76">
        <v>145.53</v>
      </c>
      <c r="I76">
        <v>143.38</v>
      </c>
      <c r="J76">
        <v>147.96</v>
      </c>
      <c r="K76">
        <v>135.47999999999999</v>
      </c>
      <c r="L76">
        <v>143.49</v>
      </c>
      <c r="M76">
        <v>311.06</v>
      </c>
      <c r="N76">
        <v>295.91000000000003</v>
      </c>
      <c r="O76">
        <v>326.58999999999997</v>
      </c>
      <c r="P76">
        <v>275.5</v>
      </c>
      <c r="Q76">
        <v>328.28</v>
      </c>
      <c r="R76">
        <v>316.56</v>
      </c>
      <c r="S76">
        <v>220.42</v>
      </c>
      <c r="T76">
        <v>274.48</v>
      </c>
      <c r="U76">
        <v>238.97</v>
      </c>
    </row>
    <row r="77" spans="1:22" x14ac:dyDescent="0.25">
      <c r="A77" s="5" t="s">
        <v>173</v>
      </c>
      <c r="B77" s="5" t="s">
        <v>174</v>
      </c>
      <c r="C77">
        <v>283.19</v>
      </c>
      <c r="D77">
        <v>272.02</v>
      </c>
      <c r="E77">
        <v>260.83</v>
      </c>
      <c r="F77">
        <v>305.18</v>
      </c>
      <c r="G77">
        <v>298</v>
      </c>
      <c r="H77">
        <v>308.45999999999998</v>
      </c>
      <c r="I77">
        <v>317.33</v>
      </c>
      <c r="J77">
        <v>303.93</v>
      </c>
      <c r="K77">
        <v>269.08999999999997</v>
      </c>
      <c r="L77">
        <v>238.7</v>
      </c>
      <c r="M77">
        <v>607.41</v>
      </c>
      <c r="N77">
        <v>406.91</v>
      </c>
      <c r="O77">
        <v>503.44</v>
      </c>
      <c r="P77">
        <v>464.71</v>
      </c>
      <c r="Q77">
        <v>502.4</v>
      </c>
      <c r="R77">
        <v>397.46</v>
      </c>
      <c r="S77">
        <v>334.93</v>
      </c>
      <c r="T77">
        <v>594.15</v>
      </c>
      <c r="U77">
        <v>434.96</v>
      </c>
    </row>
    <row r="78" spans="1:22" x14ac:dyDescent="0.25">
      <c r="A78" s="5" t="s">
        <v>175</v>
      </c>
      <c r="B78" s="5" t="s">
        <v>176</v>
      </c>
      <c r="C78">
        <v>236.78129999999999</v>
      </c>
      <c r="D78">
        <v>169.36920000000001</v>
      </c>
      <c r="E78">
        <v>212.99459999999999</v>
      </c>
      <c r="F78">
        <v>136.0086</v>
      </c>
      <c r="G78">
        <v>152.59020000000001</v>
      </c>
      <c r="H78">
        <v>127.7178</v>
      </c>
      <c r="I78">
        <v>201.1506</v>
      </c>
      <c r="J78">
        <v>140.45009999999999</v>
      </c>
      <c r="K78">
        <v>93.06</v>
      </c>
      <c r="L78">
        <v>166.221</v>
      </c>
      <c r="M78">
        <v>202.5</v>
      </c>
      <c r="N78">
        <v>88.2</v>
      </c>
      <c r="O78">
        <v>157.94999999999999</v>
      </c>
      <c r="P78">
        <v>164.07</v>
      </c>
      <c r="Q78">
        <v>145.904</v>
      </c>
      <c r="R78">
        <v>97.152000000000001</v>
      </c>
      <c r="S78">
        <v>-161.83199999999999</v>
      </c>
      <c r="T78">
        <v>68.552000000000007</v>
      </c>
      <c r="U78">
        <v>129.80000000000001</v>
      </c>
    </row>
    <row r="79" spans="1:22" x14ac:dyDescent="0.25">
      <c r="A79" s="5" t="s">
        <v>177</v>
      </c>
      <c r="B79" s="5" t="s">
        <v>178</v>
      </c>
      <c r="C79">
        <v>0</v>
      </c>
      <c r="D79">
        <v>0</v>
      </c>
      <c r="E79">
        <v>0</v>
      </c>
      <c r="F79">
        <v>0</v>
      </c>
      <c r="G79">
        <v>0</v>
      </c>
      <c r="H79">
        <v>0</v>
      </c>
      <c r="I79">
        <v>0</v>
      </c>
      <c r="J79">
        <v>3.000000000000114E-2</v>
      </c>
      <c r="K79">
        <v>0</v>
      </c>
      <c r="L79">
        <v>-0.90000000000000036</v>
      </c>
      <c r="M79">
        <v>0</v>
      </c>
      <c r="N79">
        <v>0</v>
      </c>
      <c r="O79">
        <v>0</v>
      </c>
      <c r="P79">
        <v>-0.19999999999999929</v>
      </c>
      <c r="Q79">
        <v>0</v>
      </c>
      <c r="R79">
        <v>0</v>
      </c>
      <c r="S79">
        <v>0</v>
      </c>
      <c r="T79">
        <v>0</v>
      </c>
      <c r="U79">
        <v>-0.20000000000000109</v>
      </c>
    </row>
    <row r="80" spans="1:22" x14ac:dyDescent="0.25">
      <c r="A80" s="5" t="s">
        <v>179</v>
      </c>
      <c r="B80" s="5" t="s">
        <v>180</v>
      </c>
      <c r="C80">
        <v>-4.0599999999999996</v>
      </c>
      <c r="D80">
        <v>12.39</v>
      </c>
      <c r="E80">
        <v>23.79</v>
      </c>
      <c r="F80">
        <v>5.03</v>
      </c>
      <c r="G80">
        <v>11.04</v>
      </c>
      <c r="H80">
        <v>-0.51</v>
      </c>
      <c r="I80">
        <v>-11.4</v>
      </c>
      <c r="J80">
        <v>-11.2</v>
      </c>
      <c r="K80">
        <v>135.6</v>
      </c>
      <c r="L80">
        <v>21.15</v>
      </c>
      <c r="M80">
        <v>-8.1300000000000008</v>
      </c>
      <c r="N80">
        <v>3.18</v>
      </c>
      <c r="O80">
        <v>6.96</v>
      </c>
      <c r="P80">
        <v>12.54</v>
      </c>
      <c r="Q80">
        <v>2.11</v>
      </c>
      <c r="R80">
        <v>8.4700000000000006</v>
      </c>
      <c r="S80">
        <v>-4.57</v>
      </c>
      <c r="T80">
        <v>-11.34</v>
      </c>
      <c r="U80">
        <v>-7.85</v>
      </c>
    </row>
    <row r="81" spans="1:21" x14ac:dyDescent="0.25">
      <c r="A81" s="5" t="s">
        <v>181</v>
      </c>
      <c r="B81" s="5" t="s">
        <v>182</v>
      </c>
      <c r="C81">
        <v>10.71</v>
      </c>
      <c r="D81">
        <v>13.74</v>
      </c>
      <c r="E81">
        <v>13.29</v>
      </c>
      <c r="F81">
        <v>5.19</v>
      </c>
      <c r="G81">
        <v>-0.28999999999999998</v>
      </c>
      <c r="H81">
        <v>-7.7</v>
      </c>
      <c r="I81">
        <v>37.67</v>
      </c>
      <c r="J81">
        <v>48.52</v>
      </c>
      <c r="K81">
        <v>49.54</v>
      </c>
      <c r="L81">
        <v>5.4</v>
      </c>
      <c r="M81">
        <v>0.67</v>
      </c>
      <c r="N81">
        <v>7.56</v>
      </c>
      <c r="O81">
        <v>7.2</v>
      </c>
      <c r="P81">
        <v>7.71</v>
      </c>
      <c r="Q81">
        <v>2</v>
      </c>
      <c r="R81">
        <v>-2.48</v>
      </c>
      <c r="S81">
        <v>-7.92</v>
      </c>
      <c r="T81" t="s">
        <v>67</v>
      </c>
      <c r="U81" t="s">
        <v>67</v>
      </c>
    </row>
    <row r="82" spans="1:21" x14ac:dyDescent="0.25">
      <c r="A82" s="5" t="s">
        <v>183</v>
      </c>
      <c r="B82" s="5" t="s">
        <v>184</v>
      </c>
      <c r="C82">
        <v>9.64</v>
      </c>
      <c r="D82">
        <v>10.35</v>
      </c>
      <c r="E82">
        <v>5.59</v>
      </c>
      <c r="F82">
        <v>-1.41</v>
      </c>
      <c r="G82">
        <v>24.71</v>
      </c>
      <c r="H82">
        <v>26.73</v>
      </c>
      <c r="I82">
        <v>25.2</v>
      </c>
      <c r="J82">
        <v>28.12</v>
      </c>
      <c r="K82">
        <v>31.75</v>
      </c>
      <c r="L82">
        <v>7.14</v>
      </c>
      <c r="M82">
        <v>3.33</v>
      </c>
      <c r="N82">
        <v>6.65</v>
      </c>
      <c r="O82">
        <v>5.0999999999999996</v>
      </c>
      <c r="P82">
        <v>1.44</v>
      </c>
      <c r="Q82">
        <v>-2.64</v>
      </c>
      <c r="R82" t="s">
        <v>67</v>
      </c>
      <c r="S82" t="s">
        <v>67</v>
      </c>
      <c r="T82" t="s">
        <v>67</v>
      </c>
      <c r="U82" t="s">
        <v>67</v>
      </c>
    </row>
    <row r="83" spans="1:21" x14ac:dyDescent="0.25">
      <c r="A83" s="5" t="s">
        <v>185</v>
      </c>
      <c r="B83" s="5" t="s">
        <v>186</v>
      </c>
      <c r="C83">
        <v>18.18</v>
      </c>
      <c r="D83">
        <v>17.78</v>
      </c>
      <c r="E83">
        <v>16.86</v>
      </c>
      <c r="F83">
        <v>15.17</v>
      </c>
      <c r="G83">
        <v>15.92</v>
      </c>
      <c r="H83">
        <v>15.03</v>
      </c>
      <c r="I83">
        <v>15.93</v>
      </c>
      <c r="J83">
        <v>16.61</v>
      </c>
      <c r="K83">
        <v>16.600000000000001</v>
      </c>
      <c r="L83">
        <v>2.25</v>
      </c>
      <c r="M83" t="s">
        <v>67</v>
      </c>
      <c r="N83" t="s">
        <v>67</v>
      </c>
      <c r="O83" t="s">
        <v>67</v>
      </c>
      <c r="P83" t="s">
        <v>67</v>
      </c>
      <c r="Q83" t="s">
        <v>67</v>
      </c>
      <c r="R83" t="s">
        <v>67</v>
      </c>
      <c r="S83" t="s">
        <v>67</v>
      </c>
      <c r="T83" t="s">
        <v>67</v>
      </c>
      <c r="U83" t="s">
        <v>67</v>
      </c>
    </row>
    <row r="84" spans="1:21" x14ac:dyDescent="0.25">
      <c r="A84" s="5" t="s">
        <v>187</v>
      </c>
      <c r="B84" s="5" t="s">
        <v>188</v>
      </c>
      <c r="C84">
        <v>-29.75</v>
      </c>
      <c r="D84">
        <v>28.07</v>
      </c>
      <c r="E84">
        <v>14.47</v>
      </c>
      <c r="F84">
        <v>12.17</v>
      </c>
      <c r="G84">
        <v>29.32</v>
      </c>
      <c r="H84">
        <v>-6.9</v>
      </c>
      <c r="I84">
        <v>-23.18</v>
      </c>
      <c r="J84">
        <v>9.42</v>
      </c>
      <c r="K84">
        <v>8.66</v>
      </c>
      <c r="L84">
        <v>38.04</v>
      </c>
      <c r="M84">
        <v>-27.37</v>
      </c>
      <c r="N84">
        <v>2.7</v>
      </c>
      <c r="O84">
        <v>25</v>
      </c>
      <c r="P84">
        <v>30.4</v>
      </c>
      <c r="Q84">
        <v>95.69</v>
      </c>
      <c r="R84">
        <v>-8.66</v>
      </c>
      <c r="S84">
        <v>-27.43</v>
      </c>
      <c r="T84">
        <v>-7.41</v>
      </c>
      <c r="U84">
        <v>-1.05</v>
      </c>
    </row>
    <row r="85" spans="1:21" x14ac:dyDescent="0.25">
      <c r="A85" s="5" t="s">
        <v>189</v>
      </c>
      <c r="B85" s="5" t="s">
        <v>190</v>
      </c>
      <c r="C85">
        <v>4.26</v>
      </c>
      <c r="D85">
        <v>18.239999999999998</v>
      </c>
      <c r="E85">
        <v>18.649999999999999</v>
      </c>
      <c r="F85">
        <v>11.53</v>
      </c>
      <c r="G85">
        <v>-0.25</v>
      </c>
      <c r="H85">
        <v>-6.89</v>
      </c>
      <c r="I85">
        <v>-1.7</v>
      </c>
      <c r="J85">
        <v>18.71</v>
      </c>
      <c r="K85">
        <v>6.44</v>
      </c>
      <c r="L85">
        <v>4.46</v>
      </c>
      <c r="M85">
        <v>0.11</v>
      </c>
      <c r="N85">
        <v>19.37</v>
      </c>
      <c r="O85">
        <v>50.36</v>
      </c>
      <c r="P85">
        <v>39.14</v>
      </c>
      <c r="Q85">
        <v>19.87</v>
      </c>
      <c r="R85">
        <v>-14.5</v>
      </c>
      <c r="S85">
        <v>-11.96</v>
      </c>
      <c r="T85" t="s">
        <v>67</v>
      </c>
      <c r="U85" t="s">
        <v>67</v>
      </c>
    </row>
    <row r="86" spans="1:21" x14ac:dyDescent="0.25">
      <c r="A86" s="5" t="s">
        <v>191</v>
      </c>
      <c r="B86" s="5" t="s">
        <v>192</v>
      </c>
      <c r="C86">
        <v>10.86</v>
      </c>
      <c r="D86">
        <v>15.43</v>
      </c>
      <c r="E86">
        <v>5.18</v>
      </c>
      <c r="F86">
        <v>4.17</v>
      </c>
      <c r="G86">
        <v>3.46</v>
      </c>
      <c r="H86">
        <v>5.21</v>
      </c>
      <c r="I86">
        <v>1.1100000000000001</v>
      </c>
      <c r="J86">
        <v>6.29</v>
      </c>
      <c r="K86">
        <v>9.41</v>
      </c>
      <c r="L86">
        <v>13.75</v>
      </c>
      <c r="M86">
        <v>25.28</v>
      </c>
      <c r="N86">
        <v>29.03</v>
      </c>
      <c r="O86">
        <v>23</v>
      </c>
      <c r="P86">
        <v>16.52</v>
      </c>
      <c r="Q86">
        <v>10.23</v>
      </c>
      <c r="R86" t="s">
        <v>67</v>
      </c>
      <c r="S86" t="s">
        <v>67</v>
      </c>
      <c r="T86" t="s">
        <v>67</v>
      </c>
      <c r="U86" t="s">
        <v>67</v>
      </c>
    </row>
    <row r="87" spans="1:21" x14ac:dyDescent="0.25">
      <c r="A87" s="5" t="s">
        <v>193</v>
      </c>
      <c r="B87" s="5" t="s">
        <v>194</v>
      </c>
      <c r="C87">
        <v>8.0299999999999994</v>
      </c>
      <c r="D87">
        <v>8.27</v>
      </c>
      <c r="E87">
        <v>5.73</v>
      </c>
      <c r="F87">
        <v>6.79</v>
      </c>
      <c r="G87">
        <v>8.61</v>
      </c>
      <c r="H87">
        <v>15.25</v>
      </c>
      <c r="I87">
        <v>15.07</v>
      </c>
      <c r="J87">
        <v>14.64</v>
      </c>
      <c r="K87">
        <v>12.96</v>
      </c>
      <c r="L87">
        <v>11.99</v>
      </c>
      <c r="M87" t="s">
        <v>67</v>
      </c>
      <c r="N87" t="s">
        <v>67</v>
      </c>
      <c r="O87" t="s">
        <v>67</v>
      </c>
      <c r="P87" t="s">
        <v>67</v>
      </c>
      <c r="Q87" t="s">
        <v>67</v>
      </c>
      <c r="R87" t="s">
        <v>67</v>
      </c>
      <c r="S87" t="s">
        <v>67</v>
      </c>
      <c r="T87" t="s">
        <v>67</v>
      </c>
      <c r="U87" t="s">
        <v>67</v>
      </c>
    </row>
    <row r="88" spans="1:21" x14ac:dyDescent="0.25">
      <c r="A88" s="5" t="s">
        <v>195</v>
      </c>
      <c r="B88" s="5" t="s">
        <v>196</v>
      </c>
      <c r="C88">
        <v>2.98</v>
      </c>
      <c r="D88">
        <v>1.01</v>
      </c>
      <c r="E88">
        <v>5.52</v>
      </c>
      <c r="F88">
        <v>4.46</v>
      </c>
      <c r="G88">
        <v>6.36</v>
      </c>
      <c r="H88">
        <v>4.01</v>
      </c>
      <c r="I88">
        <v>25.23</v>
      </c>
      <c r="J88">
        <v>3.16</v>
      </c>
      <c r="K88">
        <v>1.71</v>
      </c>
      <c r="L88">
        <v>1.45</v>
      </c>
      <c r="M88">
        <v>0.72</v>
      </c>
      <c r="N88">
        <v>0.37</v>
      </c>
      <c r="O88">
        <v>0.56999999999999995</v>
      </c>
      <c r="P88">
        <v>1.1499999999999999</v>
      </c>
      <c r="Q88">
        <v>1.72</v>
      </c>
      <c r="R88" t="s">
        <v>67</v>
      </c>
      <c r="S88" t="s">
        <v>67</v>
      </c>
      <c r="T88" t="s">
        <v>67</v>
      </c>
      <c r="U88" t="s">
        <v>67</v>
      </c>
    </row>
    <row r="89" spans="1:21" x14ac:dyDescent="0.25">
      <c r="A89" s="5" t="s">
        <v>197</v>
      </c>
      <c r="B89" s="5" t="s">
        <v>198</v>
      </c>
      <c r="C89">
        <v>-31.44</v>
      </c>
      <c r="D89">
        <v>33.19</v>
      </c>
      <c r="E89">
        <v>5</v>
      </c>
      <c r="F89">
        <v>11.84</v>
      </c>
      <c r="G89">
        <v>36.020000000000003</v>
      </c>
      <c r="H89">
        <v>-11.49</v>
      </c>
      <c r="I89">
        <v>-25.41</v>
      </c>
      <c r="J89">
        <v>9.5500000000000007</v>
      </c>
      <c r="K89">
        <v>16.82</v>
      </c>
      <c r="L89">
        <v>39.950000000000003</v>
      </c>
      <c r="M89">
        <v>-26.6</v>
      </c>
      <c r="N89">
        <v>-2.46</v>
      </c>
      <c r="O89">
        <v>17.329999999999998</v>
      </c>
      <c r="P89">
        <v>22.28</v>
      </c>
      <c r="Q89">
        <v>103.31</v>
      </c>
      <c r="R89">
        <v>-7.18</v>
      </c>
      <c r="S89">
        <v>-8.02</v>
      </c>
      <c r="T89">
        <v>-24.82</v>
      </c>
      <c r="U89">
        <v>-20.56</v>
      </c>
    </row>
    <row r="90" spans="1:21" x14ac:dyDescent="0.25">
      <c r="A90" s="5" t="s">
        <v>199</v>
      </c>
      <c r="B90" s="5" t="s">
        <v>200</v>
      </c>
      <c r="C90">
        <v>2.25</v>
      </c>
      <c r="D90">
        <v>16.68</v>
      </c>
      <c r="E90">
        <v>17.62</v>
      </c>
      <c r="F90">
        <v>12.12</v>
      </c>
      <c r="G90">
        <v>-0.28999999999999998</v>
      </c>
      <c r="H90">
        <v>-9.1199999999999992</v>
      </c>
      <c r="I90">
        <v>0.32</v>
      </c>
      <c r="J90">
        <v>22.11</v>
      </c>
      <c r="K90">
        <v>10.06</v>
      </c>
      <c r="L90">
        <v>3.63</v>
      </c>
      <c r="M90">
        <v>-3.91</v>
      </c>
      <c r="N90">
        <v>12.38</v>
      </c>
      <c r="O90">
        <v>47.64</v>
      </c>
      <c r="P90">
        <v>39.47</v>
      </c>
      <c r="Q90">
        <v>29.37</v>
      </c>
      <c r="R90">
        <v>-13.34</v>
      </c>
      <c r="S90">
        <v>-17.8</v>
      </c>
      <c r="T90" t="s">
        <v>67</v>
      </c>
      <c r="U90" t="s">
        <v>67</v>
      </c>
    </row>
    <row r="91" spans="1:21" x14ac:dyDescent="0.25">
      <c r="A91" s="5" t="s">
        <v>201</v>
      </c>
      <c r="B91" s="5" t="s">
        <v>202</v>
      </c>
      <c r="C91">
        <v>10.92</v>
      </c>
      <c r="D91">
        <v>14.91</v>
      </c>
      <c r="E91">
        <v>3.19</v>
      </c>
      <c r="F91">
        <v>4.0999999999999996</v>
      </c>
      <c r="G91">
        <v>5.0999999999999996</v>
      </c>
      <c r="H91">
        <v>5.88</v>
      </c>
      <c r="I91">
        <v>2.86</v>
      </c>
      <c r="J91">
        <v>7.45</v>
      </c>
      <c r="K91">
        <v>9.01</v>
      </c>
      <c r="L91">
        <v>10.1</v>
      </c>
      <c r="M91">
        <v>22.77</v>
      </c>
      <c r="N91">
        <v>26.66</v>
      </c>
      <c r="O91">
        <v>25.54</v>
      </c>
      <c r="P91">
        <v>17.11</v>
      </c>
      <c r="Q91">
        <v>8.5500000000000007</v>
      </c>
      <c r="R91" t="s">
        <v>67</v>
      </c>
      <c r="S91" t="s">
        <v>67</v>
      </c>
      <c r="T91" t="s">
        <v>67</v>
      </c>
      <c r="U91" t="s">
        <v>67</v>
      </c>
    </row>
    <row r="92" spans="1:21" x14ac:dyDescent="0.25">
      <c r="A92" s="5" t="s">
        <v>203</v>
      </c>
      <c r="B92" s="5" t="s">
        <v>204</v>
      </c>
      <c r="C92">
        <v>8.4</v>
      </c>
      <c r="D92">
        <v>8.89</v>
      </c>
      <c r="E92">
        <v>5.32</v>
      </c>
      <c r="F92">
        <v>6.55</v>
      </c>
      <c r="G92">
        <v>7.6</v>
      </c>
      <c r="H92">
        <v>14.33</v>
      </c>
      <c r="I92">
        <v>14.76</v>
      </c>
      <c r="J92">
        <v>16.5</v>
      </c>
      <c r="K92">
        <v>13.06</v>
      </c>
      <c r="L92">
        <v>9.32</v>
      </c>
      <c r="M92" t="s">
        <v>67</v>
      </c>
      <c r="N92" t="s">
        <v>67</v>
      </c>
      <c r="O92" t="s">
        <v>67</v>
      </c>
      <c r="P92" t="s">
        <v>67</v>
      </c>
      <c r="Q92" t="s">
        <v>67</v>
      </c>
      <c r="R92" t="s">
        <v>67</v>
      </c>
      <c r="S92" t="s">
        <v>67</v>
      </c>
      <c r="T92" t="s">
        <v>67</v>
      </c>
      <c r="U92" t="s">
        <v>67</v>
      </c>
    </row>
    <row r="93" spans="1:21" x14ac:dyDescent="0.25">
      <c r="A93" s="5" t="s">
        <v>205</v>
      </c>
      <c r="B93" s="5" t="s">
        <v>206</v>
      </c>
      <c r="C93">
        <v>39.799999999999997</v>
      </c>
      <c r="D93">
        <v>-20.48</v>
      </c>
      <c r="E93">
        <v>56.6</v>
      </c>
      <c r="F93">
        <v>-10.87</v>
      </c>
      <c r="G93">
        <v>19.47</v>
      </c>
      <c r="H93">
        <v>-36.51</v>
      </c>
      <c r="I93">
        <v>43.22</v>
      </c>
      <c r="J93">
        <v>51.38</v>
      </c>
      <c r="K93">
        <v>-44.01</v>
      </c>
      <c r="L93">
        <v>-25.38</v>
      </c>
      <c r="M93">
        <v>129.59</v>
      </c>
      <c r="N93">
        <v>-44.16</v>
      </c>
      <c r="O93">
        <v>-3.73</v>
      </c>
      <c r="P93">
        <v>9.9499999999999993</v>
      </c>
      <c r="Q93">
        <v>50.18</v>
      </c>
      <c r="R93">
        <v>-160.03</v>
      </c>
      <c r="S93">
        <v>-336.07</v>
      </c>
      <c r="T93">
        <v>-47.19</v>
      </c>
      <c r="U93">
        <v>-3.22</v>
      </c>
    </row>
    <row r="94" spans="1:21" x14ac:dyDescent="0.25">
      <c r="A94" s="5" t="s">
        <v>207</v>
      </c>
      <c r="B94" s="5" t="s">
        <v>208</v>
      </c>
      <c r="C94">
        <v>25.31</v>
      </c>
      <c r="D94">
        <v>8.42</v>
      </c>
      <c r="E94">
        <v>21.73</v>
      </c>
      <c r="F94">
        <v>-9.3000000000000007</v>
      </c>
      <c r="G94">
        <v>8.73</v>
      </c>
      <c r="H94">
        <v>19.36</v>
      </c>
      <c r="I94">
        <v>16.86</v>
      </c>
      <c r="J94">
        <v>-6</v>
      </c>
      <c r="K94">
        <v>20.07</v>
      </c>
      <c r="L94">
        <v>20.02</v>
      </c>
      <c r="M94">
        <v>27.23</v>
      </c>
      <c r="N94">
        <v>-12.65</v>
      </c>
      <c r="O94">
        <v>18.8</v>
      </c>
      <c r="P94">
        <v>-33.299999999999997</v>
      </c>
      <c r="Q94">
        <v>-148.63999999999999</v>
      </c>
      <c r="R94">
        <v>-181.1</v>
      </c>
      <c r="S94">
        <v>-128.83000000000001</v>
      </c>
      <c r="T94" t="s">
        <v>67</v>
      </c>
      <c r="U94" t="s">
        <v>67</v>
      </c>
    </row>
    <row r="95" spans="1:21" x14ac:dyDescent="0.25">
      <c r="A95" s="5" t="s">
        <v>209</v>
      </c>
      <c r="B95" s="5" t="s">
        <v>210</v>
      </c>
      <c r="C95">
        <v>16.899999999999999</v>
      </c>
      <c r="D95">
        <v>1.64</v>
      </c>
      <c r="E95">
        <v>14.38</v>
      </c>
      <c r="F95">
        <v>13.34</v>
      </c>
      <c r="G95">
        <v>6.71</v>
      </c>
      <c r="H95">
        <v>-2.2599999999999998</v>
      </c>
      <c r="I95">
        <v>30.96</v>
      </c>
      <c r="J95">
        <v>13.48</v>
      </c>
      <c r="K95">
        <v>2.46</v>
      </c>
      <c r="L95">
        <v>13.25</v>
      </c>
      <c r="M95">
        <v>28.37</v>
      </c>
      <c r="N95">
        <v>-29.56</v>
      </c>
      <c r="O95">
        <v>-87.94</v>
      </c>
      <c r="P95">
        <v>-96.63</v>
      </c>
      <c r="Q95">
        <v>-99.27</v>
      </c>
      <c r="R95" t="s">
        <v>67</v>
      </c>
      <c r="S95" t="s">
        <v>67</v>
      </c>
      <c r="T95" t="s">
        <v>67</v>
      </c>
      <c r="U95" t="s">
        <v>67</v>
      </c>
    </row>
    <row r="96" spans="1:21" x14ac:dyDescent="0.25">
      <c r="A96" s="5" t="s">
        <v>211</v>
      </c>
      <c r="B96" s="5" t="s">
        <v>212</v>
      </c>
      <c r="C96">
        <v>7.32</v>
      </c>
      <c r="D96">
        <v>16.3</v>
      </c>
      <c r="E96">
        <v>13.93</v>
      </c>
      <c r="F96">
        <v>7.9</v>
      </c>
      <c r="G96">
        <v>9.98</v>
      </c>
      <c r="H96">
        <v>13.05</v>
      </c>
      <c r="I96">
        <v>0.7</v>
      </c>
      <c r="J96">
        <v>-37.229999999999997</v>
      </c>
      <c r="K96">
        <v>-47.08</v>
      </c>
      <c r="L96">
        <v>-43.01</v>
      </c>
      <c r="M96" t="s">
        <v>67</v>
      </c>
      <c r="N96" t="s">
        <v>67</v>
      </c>
      <c r="O96" t="s">
        <v>67</v>
      </c>
      <c r="P96" t="s">
        <v>67</v>
      </c>
      <c r="Q96" t="s">
        <v>67</v>
      </c>
      <c r="R96" t="s">
        <v>67</v>
      </c>
      <c r="S96" t="s">
        <v>67</v>
      </c>
      <c r="T96" t="s">
        <v>67</v>
      </c>
      <c r="U96" t="s">
        <v>67</v>
      </c>
    </row>
    <row r="97" spans="1:22" x14ac:dyDescent="0.25">
      <c r="A97" s="5" t="s">
        <v>213</v>
      </c>
      <c r="B97" s="5" t="s">
        <v>214</v>
      </c>
      <c r="C97">
        <v>232.1</v>
      </c>
      <c r="D97">
        <v>225</v>
      </c>
      <c r="E97">
        <v>190.1</v>
      </c>
      <c r="F97">
        <v>186.1</v>
      </c>
      <c r="G97">
        <v>178.2</v>
      </c>
      <c r="H97">
        <v>160.1</v>
      </c>
      <c r="I97">
        <v>163</v>
      </c>
      <c r="J97">
        <v>166</v>
      </c>
      <c r="K97">
        <v>169.6</v>
      </c>
      <c r="L97">
        <v>166.3</v>
      </c>
      <c r="M97">
        <v>95.9</v>
      </c>
      <c r="N97">
        <v>93.3</v>
      </c>
      <c r="O97">
        <v>105.7</v>
      </c>
      <c r="P97">
        <v>93</v>
      </c>
      <c r="Q97">
        <v>83.7</v>
      </c>
      <c r="R97">
        <v>70.2</v>
      </c>
      <c r="S97">
        <v>53.8</v>
      </c>
      <c r="T97">
        <v>101.3</v>
      </c>
      <c r="U97">
        <v>89.1</v>
      </c>
      <c r="V97">
        <v>73.5</v>
      </c>
    </row>
  </sheetData>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W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3" width="10" customWidth="1"/>
    <col min="14" max="14" width="20" customWidth="1"/>
    <col min="15" max="17" width="10" customWidth="1"/>
    <col min="18" max="18" width="21" customWidth="1"/>
    <col min="19" max="21" width="20" customWidth="1"/>
    <col min="22" max="22" width="10" customWidth="1"/>
    <col min="23" max="23" width="8" customWidth="1"/>
  </cols>
  <sheetData>
    <row r="1" spans="1:23" ht="18.75" customHeight="1" x14ac:dyDescent="0.3">
      <c r="A1" s="1" t="s">
        <v>2948</v>
      </c>
      <c r="B1" s="2" t="s">
        <v>2949</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1594</v>
      </c>
      <c r="C4" s="5" t="s">
        <v>9</v>
      </c>
      <c r="D4" s="5"/>
      <c r="E4" t="s">
        <v>2950</v>
      </c>
      <c r="G4" t="s">
        <v>1073</v>
      </c>
      <c r="H4" t="s">
        <v>507</v>
      </c>
      <c r="J4" t="s">
        <v>275</v>
      </c>
      <c r="L4" t="s">
        <v>2951</v>
      </c>
    </row>
    <row r="5" spans="1:23" x14ac:dyDescent="0.25">
      <c r="A5" s="5" t="s">
        <v>15</v>
      </c>
      <c r="B5" t="s">
        <v>2952</v>
      </c>
      <c r="C5" s="5" t="s">
        <v>17</v>
      </c>
      <c r="D5" s="5"/>
      <c r="E5" t="s">
        <v>2953</v>
      </c>
      <c r="G5" t="s">
        <v>449</v>
      </c>
      <c r="H5" t="s">
        <v>20</v>
      </c>
      <c r="J5" t="s">
        <v>225</v>
      </c>
      <c r="L5" t="s">
        <v>2775</v>
      </c>
    </row>
    <row r="6" spans="1:23" x14ac:dyDescent="0.25">
      <c r="A6" s="5" t="s">
        <v>23</v>
      </c>
      <c r="B6" t="s">
        <v>2954</v>
      </c>
      <c r="C6" s="5" t="s">
        <v>25</v>
      </c>
      <c r="D6" s="5"/>
      <c r="E6" t="s">
        <v>2955</v>
      </c>
      <c r="G6" t="s">
        <v>318</v>
      </c>
      <c r="H6" t="s">
        <v>28</v>
      </c>
      <c r="J6" t="s">
        <v>2956</v>
      </c>
      <c r="L6" t="s">
        <v>1267</v>
      </c>
    </row>
    <row r="7" spans="1:23" x14ac:dyDescent="0.25">
      <c r="A7" s="5" t="s">
        <v>29</v>
      </c>
      <c r="B7" t="s">
        <v>277</v>
      </c>
      <c r="C7" s="5" t="s">
        <v>31</v>
      </c>
      <c r="D7" s="5"/>
      <c r="E7" t="s">
        <v>2957</v>
      </c>
      <c r="G7" t="s">
        <v>717</v>
      </c>
      <c r="H7" t="s">
        <v>34</v>
      </c>
      <c r="J7" t="s">
        <v>424</v>
      </c>
      <c r="L7" t="s">
        <v>289</v>
      </c>
    </row>
    <row r="8" spans="1:23" x14ac:dyDescent="0.25">
      <c r="A8" s="5" t="s">
        <v>35</v>
      </c>
      <c r="B8" t="s">
        <v>36</v>
      </c>
      <c r="C8" s="5" t="s">
        <v>37</v>
      </c>
      <c r="D8" s="5"/>
      <c r="E8" t="s">
        <v>2958</v>
      </c>
      <c r="G8" t="s">
        <v>484</v>
      </c>
      <c r="H8" t="s">
        <v>40</v>
      </c>
      <c r="J8" t="s">
        <v>237</v>
      </c>
      <c r="L8" t="s">
        <v>523</v>
      </c>
    </row>
    <row r="9" spans="1:23" x14ac:dyDescent="0.25">
      <c r="A9" s="5" t="s">
        <v>41</v>
      </c>
      <c r="B9" t="s">
        <v>42</v>
      </c>
      <c r="C9" s="5" t="s">
        <v>43</v>
      </c>
      <c r="D9" s="5"/>
      <c r="E9" t="s">
        <v>2959</v>
      </c>
      <c r="J9" t="s">
        <v>1031</v>
      </c>
      <c r="L9" t="s">
        <v>1267</v>
      </c>
    </row>
    <row r="10" spans="1:23" x14ac:dyDescent="0.25">
      <c r="A10" s="5" t="s">
        <v>45</v>
      </c>
      <c r="B10" t="s">
        <v>2960</v>
      </c>
      <c r="C10" s="5" t="s">
        <v>47</v>
      </c>
      <c r="D10" s="5"/>
      <c r="E10" t="s">
        <v>2961</v>
      </c>
      <c r="J10" t="s">
        <v>416</v>
      </c>
      <c r="L10" t="s">
        <v>244</v>
      </c>
    </row>
    <row r="11" spans="1:23" x14ac:dyDescent="0.25">
      <c r="A11" s="5" t="s">
        <v>49</v>
      </c>
      <c r="B11" t="s">
        <v>864</v>
      </c>
      <c r="J11" t="s">
        <v>2962</v>
      </c>
      <c r="L11" t="s">
        <v>276</v>
      </c>
    </row>
    <row r="12" spans="1:23" x14ac:dyDescent="0.25">
      <c r="A12" s="5" t="s">
        <v>51</v>
      </c>
      <c r="B12" t="s">
        <v>423</v>
      </c>
      <c r="J12" t="s">
        <v>2963</v>
      </c>
      <c r="L12" t="s">
        <v>2964</v>
      </c>
    </row>
    <row r="13" spans="1:23" x14ac:dyDescent="0.25">
      <c r="A13" s="5" t="s">
        <v>53</v>
      </c>
      <c r="B13" t="s">
        <v>2965</v>
      </c>
    </row>
    <row r="14" spans="1:23" x14ac:dyDescent="0.25">
      <c r="A14" s="5" t="s">
        <v>55</v>
      </c>
      <c r="B14" t="s">
        <v>2966</v>
      </c>
    </row>
    <row r="15" spans="1:23" x14ac:dyDescent="0.25">
      <c r="A15" s="5" t="s">
        <v>57</v>
      </c>
      <c r="B15" t="s">
        <v>2967</v>
      </c>
    </row>
    <row r="16" spans="1:23" x14ac:dyDescent="0.25">
      <c r="A16" s="5" t="s">
        <v>59</v>
      </c>
      <c r="B16" t="s">
        <v>2968</v>
      </c>
    </row>
    <row r="17" spans="1:23" x14ac:dyDescent="0.25">
      <c r="A17" s="5" t="s">
        <v>61</v>
      </c>
      <c r="B17" t="s">
        <v>2969</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4135</v>
      </c>
      <c r="D20">
        <v>4009</v>
      </c>
      <c r="E20">
        <v>4078</v>
      </c>
      <c r="F20">
        <v>3799</v>
      </c>
      <c r="G20">
        <v>3261</v>
      </c>
      <c r="H20">
        <v>2876</v>
      </c>
      <c r="I20">
        <v>2605</v>
      </c>
      <c r="J20">
        <v>2356</v>
      </c>
      <c r="K20">
        <v>2756</v>
      </c>
      <c r="L20">
        <v>3000</v>
      </c>
      <c r="M20">
        <v>2761</v>
      </c>
      <c r="N20">
        <v>3054</v>
      </c>
      <c r="O20">
        <v>2703</v>
      </c>
      <c r="P20">
        <v>2105</v>
      </c>
      <c r="Q20">
        <v>1990</v>
      </c>
      <c r="R20">
        <v>1835</v>
      </c>
      <c r="S20">
        <v>1807</v>
      </c>
      <c r="T20">
        <v>1895</v>
      </c>
      <c r="U20">
        <v>2015</v>
      </c>
      <c r="V20">
        <v>2155</v>
      </c>
      <c r="W20">
        <v>2018</v>
      </c>
    </row>
    <row r="21" spans="1:23" x14ac:dyDescent="0.25">
      <c r="A21" s="5" t="s">
        <v>68</v>
      </c>
      <c r="B21" s="5" t="s">
        <v>69</v>
      </c>
      <c r="C21">
        <v>578</v>
      </c>
      <c r="D21">
        <v>348</v>
      </c>
      <c r="E21">
        <v>820</v>
      </c>
      <c r="F21">
        <v>777</v>
      </c>
      <c r="G21">
        <v>729.9</v>
      </c>
      <c r="H21">
        <v>694.9</v>
      </c>
      <c r="I21">
        <v>668.9</v>
      </c>
      <c r="J21">
        <v>600.9</v>
      </c>
      <c r="K21">
        <v>606.70000000000005</v>
      </c>
      <c r="L21">
        <v>669.6</v>
      </c>
      <c r="M21">
        <v>475.5</v>
      </c>
      <c r="N21">
        <v>266.5</v>
      </c>
      <c r="O21">
        <v>384.3</v>
      </c>
      <c r="P21">
        <v>444.3</v>
      </c>
      <c r="Q21">
        <v>383.7</v>
      </c>
      <c r="R21">
        <v>286.2</v>
      </c>
      <c r="S21">
        <v>160.1</v>
      </c>
      <c r="T21">
        <v>108.5</v>
      </c>
      <c r="U21">
        <v>184.3</v>
      </c>
      <c r="V21">
        <v>296.3</v>
      </c>
      <c r="W21">
        <v>243.8</v>
      </c>
    </row>
    <row r="22" spans="1:23" x14ac:dyDescent="0.25">
      <c r="A22" s="5" t="s">
        <v>70</v>
      </c>
      <c r="B22" s="5" t="s">
        <v>71</v>
      </c>
      <c r="C22">
        <v>-6</v>
      </c>
      <c r="D22">
        <v>-4</v>
      </c>
      <c r="E22">
        <v>-174</v>
      </c>
      <c r="F22">
        <v>-119</v>
      </c>
      <c r="G22">
        <v>-126.3</v>
      </c>
      <c r="H22">
        <v>-134.80000000000001</v>
      </c>
      <c r="I22">
        <v>-142</v>
      </c>
      <c r="J22">
        <v>-144.4</v>
      </c>
      <c r="K22">
        <v>-240.1</v>
      </c>
      <c r="L22">
        <v>-240.6</v>
      </c>
      <c r="M22">
        <v>-244.5</v>
      </c>
      <c r="N22">
        <v>-334.9</v>
      </c>
      <c r="O22">
        <v>-135.5</v>
      </c>
      <c r="P22">
        <v>-57.6</v>
      </c>
      <c r="Q22">
        <v>-33</v>
      </c>
      <c r="R22">
        <v>-68.7</v>
      </c>
      <c r="S22">
        <v>-57.3</v>
      </c>
      <c r="T22">
        <v>-51.1</v>
      </c>
      <c r="U22">
        <v>-63.6</v>
      </c>
      <c r="V22">
        <v>-63.5</v>
      </c>
      <c r="W22">
        <v>-45.4</v>
      </c>
    </row>
    <row r="23" spans="1:23" x14ac:dyDescent="0.25">
      <c r="A23" s="5" t="s">
        <v>72</v>
      </c>
      <c r="B23" s="5" t="s">
        <v>73</v>
      </c>
      <c r="C23">
        <v>572</v>
      </c>
      <c r="D23">
        <v>344</v>
      </c>
      <c r="E23">
        <v>646</v>
      </c>
      <c r="F23">
        <v>658</v>
      </c>
      <c r="G23">
        <v>603.6</v>
      </c>
      <c r="H23">
        <v>560.1</v>
      </c>
      <c r="I23">
        <v>526.9</v>
      </c>
      <c r="J23">
        <v>456.5</v>
      </c>
      <c r="K23">
        <v>366.6</v>
      </c>
      <c r="L23">
        <v>429</v>
      </c>
      <c r="M23">
        <v>231</v>
      </c>
      <c r="N23">
        <v>-68.400000000000006</v>
      </c>
      <c r="O23">
        <v>248.8</v>
      </c>
      <c r="P23">
        <v>386.7</v>
      </c>
      <c r="Q23">
        <v>350.7</v>
      </c>
      <c r="R23">
        <v>217.5</v>
      </c>
      <c r="S23">
        <v>102.8</v>
      </c>
      <c r="T23">
        <v>57.4</v>
      </c>
      <c r="U23">
        <v>120.7</v>
      </c>
      <c r="V23">
        <v>232.8</v>
      </c>
      <c r="W23">
        <v>198.4</v>
      </c>
    </row>
    <row r="24" spans="1:23" x14ac:dyDescent="0.25">
      <c r="A24" s="5" t="s">
        <v>74</v>
      </c>
      <c r="B24" s="5" t="s">
        <v>75</v>
      </c>
      <c r="C24">
        <v>161</v>
      </c>
      <c r="D24">
        <v>94</v>
      </c>
      <c r="E24">
        <v>165</v>
      </c>
      <c r="F24">
        <v>206</v>
      </c>
      <c r="G24">
        <v>207.7</v>
      </c>
      <c r="H24">
        <v>178.6</v>
      </c>
      <c r="I24">
        <v>162.19999999999999</v>
      </c>
      <c r="J24">
        <v>127.4</v>
      </c>
      <c r="K24">
        <v>97.2</v>
      </c>
      <c r="L24">
        <v>110.7</v>
      </c>
      <c r="M24">
        <v>80.8</v>
      </c>
      <c r="N24">
        <v>57.1</v>
      </c>
      <c r="O24">
        <v>152.69999999999999</v>
      </c>
      <c r="P24">
        <v>142.9</v>
      </c>
      <c r="Q24">
        <v>129.1</v>
      </c>
      <c r="R24">
        <v>83.9</v>
      </c>
      <c r="S24">
        <v>12.2</v>
      </c>
      <c r="T24">
        <v>8</v>
      </c>
      <c r="U24">
        <v>39.1</v>
      </c>
      <c r="V24">
        <v>114</v>
      </c>
      <c r="W24">
        <v>94.3</v>
      </c>
    </row>
    <row r="25" spans="1:23" x14ac:dyDescent="0.25">
      <c r="A25" s="5" t="s">
        <v>76</v>
      </c>
      <c r="B25" s="5" t="s">
        <v>77</v>
      </c>
      <c r="C25">
        <v>412</v>
      </c>
      <c r="D25">
        <v>250</v>
      </c>
      <c r="E25">
        <v>481</v>
      </c>
      <c r="F25">
        <v>452</v>
      </c>
      <c r="G25">
        <v>395.9</v>
      </c>
      <c r="H25">
        <v>381.5</v>
      </c>
      <c r="I25">
        <v>364.6</v>
      </c>
      <c r="J25">
        <v>329.1</v>
      </c>
      <c r="K25">
        <v>269.39999999999998</v>
      </c>
      <c r="L25">
        <v>318.3</v>
      </c>
      <c r="M25">
        <v>150.19999999999999</v>
      </c>
      <c r="N25">
        <v>-125.5</v>
      </c>
      <c r="O25">
        <v>96.1</v>
      </c>
      <c r="P25">
        <v>243.9</v>
      </c>
      <c r="Q25">
        <v>221.6</v>
      </c>
      <c r="R25">
        <v>133.69999999999999</v>
      </c>
      <c r="S25">
        <v>90.2</v>
      </c>
      <c r="T25">
        <v>48.6</v>
      </c>
      <c r="U25">
        <v>80.7</v>
      </c>
      <c r="V25">
        <v>118.3</v>
      </c>
      <c r="W25">
        <v>98.4</v>
      </c>
    </row>
    <row r="26" spans="1:23" x14ac:dyDescent="0.25">
      <c r="A26" s="5" t="s">
        <v>78</v>
      </c>
      <c r="B26" s="5" t="s">
        <v>79</v>
      </c>
      <c r="C26">
        <v>1</v>
      </c>
      <c r="D26">
        <v>-1</v>
      </c>
      <c r="E26">
        <v>-10</v>
      </c>
      <c r="F26">
        <v>-8</v>
      </c>
      <c r="G26">
        <v>-5.3</v>
      </c>
      <c r="H26">
        <v>-8</v>
      </c>
      <c r="I26">
        <v>-4.9000000000000004</v>
      </c>
      <c r="J26">
        <v>-3.9</v>
      </c>
      <c r="K26">
        <v>-6.9</v>
      </c>
      <c r="L26">
        <v>-5.6</v>
      </c>
      <c r="M26">
        <v>-5.7</v>
      </c>
      <c r="N26">
        <v>-3.7</v>
      </c>
      <c r="O26">
        <v>-6.8</v>
      </c>
      <c r="P26">
        <v>-3.2</v>
      </c>
      <c r="Q26" t="s">
        <v>67</v>
      </c>
      <c r="R26" t="s">
        <v>67</v>
      </c>
      <c r="S26">
        <v>0.2</v>
      </c>
      <c r="T26">
        <v>2.4</v>
      </c>
      <c r="U26">
        <v>2.6</v>
      </c>
      <c r="V26">
        <v>1.7</v>
      </c>
      <c r="W26">
        <v>0.9</v>
      </c>
    </row>
    <row r="27" spans="1:23" x14ac:dyDescent="0.25">
      <c r="A27" s="5" t="s">
        <v>80</v>
      </c>
      <c r="B27" s="5" t="s">
        <v>81</v>
      </c>
      <c r="C27">
        <v>413</v>
      </c>
      <c r="D27">
        <v>248</v>
      </c>
      <c r="E27">
        <v>471</v>
      </c>
      <c r="F27">
        <v>402</v>
      </c>
      <c r="G27">
        <v>390.9</v>
      </c>
      <c r="H27">
        <v>346.3</v>
      </c>
      <c r="I27">
        <v>312.10000000000002</v>
      </c>
      <c r="J27">
        <v>295</v>
      </c>
      <c r="K27">
        <v>637.5</v>
      </c>
      <c r="L27">
        <v>312.7</v>
      </c>
      <c r="M27">
        <v>144.5</v>
      </c>
      <c r="N27">
        <v>-129.1</v>
      </c>
      <c r="O27">
        <v>89.4</v>
      </c>
      <c r="P27">
        <v>240.7</v>
      </c>
      <c r="Q27">
        <v>221.6</v>
      </c>
      <c r="R27">
        <v>133.6</v>
      </c>
      <c r="S27">
        <v>45</v>
      </c>
      <c r="T27">
        <v>15</v>
      </c>
      <c r="U27">
        <v>68.2</v>
      </c>
      <c r="V27">
        <v>92.6</v>
      </c>
      <c r="W27">
        <v>81.099999999999994</v>
      </c>
    </row>
    <row r="28" spans="1:23" x14ac:dyDescent="0.25">
      <c r="A28" s="5" t="s">
        <v>82</v>
      </c>
      <c r="B28" s="5" t="s">
        <v>83</v>
      </c>
      <c r="C28">
        <v>1853</v>
      </c>
      <c r="D28">
        <v>1998</v>
      </c>
      <c r="E28">
        <v>2446</v>
      </c>
      <c r="F28">
        <v>2064</v>
      </c>
      <c r="G28">
        <v>1384</v>
      </c>
      <c r="H28">
        <v>1003</v>
      </c>
      <c r="I28">
        <v>1021</v>
      </c>
      <c r="J28">
        <v>2946</v>
      </c>
      <c r="K28">
        <v>1166</v>
      </c>
      <c r="L28">
        <v>1392</v>
      </c>
      <c r="M28">
        <v>1467</v>
      </c>
      <c r="N28">
        <v>1364</v>
      </c>
      <c r="O28">
        <v>1162</v>
      </c>
      <c r="P28">
        <v>1061</v>
      </c>
      <c r="Q28">
        <v>1190</v>
      </c>
      <c r="R28">
        <v>1556</v>
      </c>
      <c r="S28">
        <v>1392</v>
      </c>
      <c r="T28">
        <v>1331</v>
      </c>
      <c r="U28">
        <v>1612</v>
      </c>
      <c r="V28">
        <v>1413</v>
      </c>
      <c r="W28">
        <v>1501</v>
      </c>
    </row>
    <row r="29" spans="1:23" x14ac:dyDescent="0.25">
      <c r="A29" s="5" t="s">
        <v>84</v>
      </c>
      <c r="B29" s="5" t="s">
        <v>85</v>
      </c>
      <c r="C29">
        <v>4765</v>
      </c>
      <c r="D29">
        <v>4470</v>
      </c>
      <c r="E29">
        <v>4123</v>
      </c>
      <c r="F29">
        <v>4539</v>
      </c>
      <c r="G29">
        <v>3933</v>
      </c>
      <c r="H29">
        <v>2898</v>
      </c>
      <c r="I29">
        <v>2535</v>
      </c>
      <c r="J29">
        <v>2441</v>
      </c>
      <c r="K29">
        <v>3789</v>
      </c>
      <c r="L29">
        <v>4837</v>
      </c>
      <c r="M29">
        <v>4617</v>
      </c>
      <c r="N29">
        <v>4475</v>
      </c>
      <c r="O29">
        <v>4786</v>
      </c>
      <c r="P29">
        <v>871.3</v>
      </c>
      <c r="Q29">
        <v>826.2</v>
      </c>
      <c r="R29">
        <v>466.9</v>
      </c>
      <c r="S29">
        <v>380.3</v>
      </c>
      <c r="T29">
        <v>402.2</v>
      </c>
      <c r="U29">
        <v>394.4</v>
      </c>
      <c r="V29">
        <v>240</v>
      </c>
      <c r="W29">
        <v>264.60000000000002</v>
      </c>
    </row>
    <row r="30" spans="1:23" x14ac:dyDescent="0.25">
      <c r="A30" s="5" t="s">
        <v>86</v>
      </c>
      <c r="B30" s="5" t="s">
        <v>87</v>
      </c>
      <c r="C30">
        <v>6618</v>
      </c>
      <c r="D30">
        <v>6468</v>
      </c>
      <c r="E30">
        <v>6569</v>
      </c>
      <c r="F30">
        <v>6603</v>
      </c>
      <c r="G30">
        <v>5317</v>
      </c>
      <c r="H30">
        <v>3901</v>
      </c>
      <c r="I30">
        <v>3556</v>
      </c>
      <c r="J30">
        <v>5413</v>
      </c>
      <c r="K30">
        <v>5034</v>
      </c>
      <c r="L30">
        <v>6316</v>
      </c>
      <c r="M30">
        <v>6175</v>
      </c>
      <c r="N30">
        <v>5930</v>
      </c>
      <c r="O30">
        <v>5999</v>
      </c>
      <c r="P30">
        <v>1932</v>
      </c>
      <c r="Q30">
        <v>2017</v>
      </c>
      <c r="R30">
        <v>2059</v>
      </c>
      <c r="S30">
        <v>1791</v>
      </c>
      <c r="T30">
        <v>1756</v>
      </c>
      <c r="U30">
        <v>2028</v>
      </c>
      <c r="V30">
        <v>1669</v>
      </c>
      <c r="W30">
        <v>1778</v>
      </c>
    </row>
    <row r="31" spans="1:23" x14ac:dyDescent="0.25">
      <c r="A31" s="5" t="s">
        <v>88</v>
      </c>
      <c r="B31" s="5" t="s">
        <v>89</v>
      </c>
      <c r="C31">
        <v>1395</v>
      </c>
      <c r="D31">
        <v>1424</v>
      </c>
      <c r="E31">
        <v>1281</v>
      </c>
      <c r="F31">
        <v>1099</v>
      </c>
      <c r="G31">
        <v>955.1</v>
      </c>
      <c r="H31">
        <v>736.9</v>
      </c>
      <c r="I31">
        <v>778.3</v>
      </c>
      <c r="J31">
        <v>1163</v>
      </c>
      <c r="K31">
        <v>774.3</v>
      </c>
      <c r="L31">
        <v>1178</v>
      </c>
      <c r="M31">
        <v>1415</v>
      </c>
      <c r="N31">
        <v>1366</v>
      </c>
      <c r="O31">
        <v>939.5</v>
      </c>
      <c r="P31">
        <v>384</v>
      </c>
      <c r="Q31">
        <v>316.2</v>
      </c>
      <c r="R31">
        <v>464</v>
      </c>
      <c r="S31" t="s">
        <v>67</v>
      </c>
      <c r="T31" t="s">
        <v>67</v>
      </c>
      <c r="U31" t="s">
        <v>67</v>
      </c>
      <c r="V31" t="s">
        <v>67</v>
      </c>
      <c r="W31" t="s">
        <v>67</v>
      </c>
    </row>
    <row r="32" spans="1:23" x14ac:dyDescent="0.25">
      <c r="A32" s="5" t="s">
        <v>90</v>
      </c>
      <c r="B32" s="5" t="s">
        <v>91</v>
      </c>
      <c r="C32">
        <v>3934</v>
      </c>
      <c r="D32">
        <v>3974</v>
      </c>
      <c r="E32">
        <v>4036</v>
      </c>
      <c r="F32">
        <v>4073</v>
      </c>
      <c r="G32">
        <v>3419</v>
      </c>
      <c r="H32">
        <v>2410</v>
      </c>
      <c r="I32">
        <v>2194</v>
      </c>
      <c r="J32">
        <v>2748</v>
      </c>
      <c r="K32">
        <v>2818</v>
      </c>
      <c r="L32">
        <v>4112</v>
      </c>
      <c r="M32">
        <v>4179</v>
      </c>
      <c r="N32">
        <v>4085</v>
      </c>
      <c r="O32">
        <v>3997</v>
      </c>
      <c r="P32">
        <v>307.7</v>
      </c>
      <c r="Q32">
        <v>512.70000000000005</v>
      </c>
      <c r="R32">
        <v>591</v>
      </c>
      <c r="S32" t="s">
        <v>67</v>
      </c>
      <c r="T32" t="s">
        <v>67</v>
      </c>
      <c r="U32" t="s">
        <v>67</v>
      </c>
      <c r="V32" t="s">
        <v>67</v>
      </c>
      <c r="W32" t="s">
        <v>67</v>
      </c>
    </row>
    <row r="33" spans="1:23" x14ac:dyDescent="0.25">
      <c r="A33" s="5" t="s">
        <v>92</v>
      </c>
      <c r="B33" s="5" t="s">
        <v>93</v>
      </c>
      <c r="C33">
        <v>5329</v>
      </c>
      <c r="D33">
        <v>5398</v>
      </c>
      <c r="E33">
        <v>5317</v>
      </c>
      <c r="F33">
        <v>5172</v>
      </c>
      <c r="G33">
        <v>4374</v>
      </c>
      <c r="H33">
        <v>3147</v>
      </c>
      <c r="I33">
        <v>2972</v>
      </c>
      <c r="J33">
        <v>3912</v>
      </c>
      <c r="K33">
        <v>3592</v>
      </c>
      <c r="L33">
        <v>5290</v>
      </c>
      <c r="M33">
        <v>5594</v>
      </c>
      <c r="N33">
        <v>5451</v>
      </c>
      <c r="O33">
        <v>4937</v>
      </c>
      <c r="P33">
        <v>691.6</v>
      </c>
      <c r="Q33">
        <v>828.9</v>
      </c>
      <c r="R33">
        <v>1055</v>
      </c>
      <c r="S33">
        <v>1134</v>
      </c>
      <c r="T33">
        <v>1139</v>
      </c>
      <c r="U33">
        <v>1378</v>
      </c>
      <c r="V33">
        <v>1022</v>
      </c>
      <c r="W33">
        <v>1184</v>
      </c>
    </row>
    <row r="34" spans="1:23" x14ac:dyDescent="0.25">
      <c r="A34" s="5" t="s">
        <v>78</v>
      </c>
      <c r="B34" s="5" t="s">
        <v>79</v>
      </c>
      <c r="C34">
        <v>229</v>
      </c>
      <c r="D34">
        <v>303</v>
      </c>
      <c r="E34">
        <v>26</v>
      </c>
      <c r="F34">
        <v>24</v>
      </c>
      <c r="G34">
        <v>21.5</v>
      </c>
      <c r="H34">
        <v>15.5</v>
      </c>
      <c r="I34">
        <v>10.199999999999999</v>
      </c>
      <c r="J34">
        <v>5</v>
      </c>
      <c r="K34">
        <v>10</v>
      </c>
      <c r="L34">
        <v>8.6</v>
      </c>
      <c r="M34">
        <v>7.7</v>
      </c>
      <c r="N34">
        <v>18.600000000000001</v>
      </c>
      <c r="O34">
        <v>10.4</v>
      </c>
      <c r="P34">
        <v>1</v>
      </c>
      <c r="Q34">
        <v>-1.9</v>
      </c>
      <c r="R34">
        <v>1.3</v>
      </c>
      <c r="S34">
        <v>-1.6</v>
      </c>
      <c r="T34">
        <v>-1.4</v>
      </c>
      <c r="U34">
        <v>-3.1</v>
      </c>
      <c r="V34">
        <v>-0.7</v>
      </c>
      <c r="W34">
        <v>0.3</v>
      </c>
    </row>
    <row r="35" spans="1:23" x14ac:dyDescent="0.25">
      <c r="A35" s="5" t="s">
        <v>94</v>
      </c>
      <c r="B35" s="5" t="s">
        <v>95</v>
      </c>
      <c r="C35">
        <v>1059</v>
      </c>
      <c r="D35">
        <v>767</v>
      </c>
      <c r="E35">
        <v>1226</v>
      </c>
      <c r="F35">
        <v>1408</v>
      </c>
      <c r="G35">
        <v>921.6</v>
      </c>
      <c r="H35">
        <v>738.4</v>
      </c>
      <c r="I35">
        <v>573.9</v>
      </c>
      <c r="J35">
        <v>1496</v>
      </c>
      <c r="K35">
        <v>1431</v>
      </c>
      <c r="L35">
        <v>1017</v>
      </c>
      <c r="M35">
        <v>573.1</v>
      </c>
      <c r="N35">
        <v>460.3</v>
      </c>
      <c r="O35">
        <v>1052</v>
      </c>
      <c r="P35">
        <v>1240</v>
      </c>
      <c r="Q35">
        <v>1190</v>
      </c>
      <c r="R35">
        <v>1003</v>
      </c>
      <c r="S35">
        <v>658.3</v>
      </c>
      <c r="T35">
        <v>618.79999999999995</v>
      </c>
      <c r="U35">
        <v>652.9</v>
      </c>
      <c r="V35">
        <v>647.9</v>
      </c>
      <c r="W35">
        <v>593.79999999999995</v>
      </c>
    </row>
    <row r="36" spans="1:23" x14ac:dyDescent="0.25">
      <c r="A36" s="5" t="s">
        <v>96</v>
      </c>
      <c r="B36" s="5" t="s">
        <v>97</v>
      </c>
      <c r="C36">
        <v>6618</v>
      </c>
      <c r="D36">
        <v>6468</v>
      </c>
      <c r="E36">
        <v>6569</v>
      </c>
      <c r="F36">
        <v>6603</v>
      </c>
      <c r="G36">
        <v>5317</v>
      </c>
      <c r="H36">
        <v>3901</v>
      </c>
      <c r="I36">
        <v>3556</v>
      </c>
      <c r="J36">
        <v>5413</v>
      </c>
      <c r="K36">
        <v>5034</v>
      </c>
      <c r="L36">
        <v>6316</v>
      </c>
      <c r="M36">
        <v>6175</v>
      </c>
      <c r="N36">
        <v>5930</v>
      </c>
      <c r="O36">
        <v>5999</v>
      </c>
      <c r="P36">
        <v>1932</v>
      </c>
      <c r="Q36">
        <v>2017</v>
      </c>
      <c r="R36">
        <v>2059</v>
      </c>
      <c r="S36">
        <v>1791</v>
      </c>
      <c r="T36">
        <v>1756</v>
      </c>
      <c r="U36">
        <v>2028</v>
      </c>
      <c r="V36">
        <v>1669</v>
      </c>
      <c r="W36">
        <v>1778</v>
      </c>
    </row>
    <row r="37" spans="1:23" x14ac:dyDescent="0.25">
      <c r="A37" s="5" t="s">
        <v>98</v>
      </c>
      <c r="B37" s="5" t="s">
        <v>99</v>
      </c>
      <c r="C37">
        <v>233</v>
      </c>
      <c r="D37">
        <v>233</v>
      </c>
      <c r="E37">
        <v>233</v>
      </c>
      <c r="F37">
        <v>233</v>
      </c>
      <c r="G37">
        <v>218.8</v>
      </c>
      <c r="H37">
        <v>218.8</v>
      </c>
      <c r="I37">
        <v>218.8</v>
      </c>
      <c r="J37">
        <v>218.8</v>
      </c>
      <c r="K37">
        <v>218.8</v>
      </c>
      <c r="L37">
        <v>218.8</v>
      </c>
      <c r="M37">
        <v>218.8</v>
      </c>
      <c r="N37">
        <v>218.8</v>
      </c>
      <c r="O37">
        <v>218.8</v>
      </c>
      <c r="P37">
        <v>218.8</v>
      </c>
      <c r="Q37">
        <v>218.8</v>
      </c>
      <c r="R37">
        <v>218.8</v>
      </c>
      <c r="S37">
        <v>195.5</v>
      </c>
      <c r="T37">
        <v>194.5</v>
      </c>
      <c r="U37">
        <v>194.5</v>
      </c>
      <c r="V37">
        <v>194.5</v>
      </c>
      <c r="W37" t="s">
        <v>67</v>
      </c>
    </row>
    <row r="38" spans="1:23" x14ac:dyDescent="0.25">
      <c r="A38" s="5" t="s">
        <v>98</v>
      </c>
      <c r="B38" s="5" t="s">
        <v>99</v>
      </c>
      <c r="C38">
        <v>233</v>
      </c>
      <c r="D38">
        <v>233</v>
      </c>
      <c r="E38">
        <v>233</v>
      </c>
      <c r="F38">
        <v>233</v>
      </c>
      <c r="G38">
        <v>218.8</v>
      </c>
      <c r="H38">
        <v>218.8</v>
      </c>
      <c r="I38">
        <v>218.8</v>
      </c>
      <c r="J38">
        <v>109.4</v>
      </c>
      <c r="K38">
        <v>109.4</v>
      </c>
      <c r="L38">
        <v>109.4</v>
      </c>
      <c r="M38">
        <v>109.4</v>
      </c>
      <c r="N38">
        <v>109.4</v>
      </c>
      <c r="O38">
        <v>109.4</v>
      </c>
      <c r="P38">
        <v>109.4</v>
      </c>
      <c r="Q38">
        <v>109.4</v>
      </c>
      <c r="R38">
        <v>109.4</v>
      </c>
      <c r="S38">
        <v>97.2</v>
      </c>
      <c r="T38">
        <v>97.2</v>
      </c>
      <c r="U38">
        <v>97.2</v>
      </c>
      <c r="V38">
        <v>97.2</v>
      </c>
      <c r="W38" t="s">
        <v>67</v>
      </c>
    </row>
    <row r="39" spans="1:23" x14ac:dyDescent="0.25">
      <c r="A39" s="5" t="s">
        <v>100</v>
      </c>
      <c r="B39" s="5" t="s">
        <v>101</v>
      </c>
      <c r="C39">
        <v>233</v>
      </c>
      <c r="D39">
        <v>233</v>
      </c>
      <c r="E39">
        <v>233</v>
      </c>
      <c r="F39">
        <v>233</v>
      </c>
      <c r="G39">
        <v>218.8</v>
      </c>
      <c r="H39">
        <v>218.8</v>
      </c>
      <c r="I39">
        <v>218.8</v>
      </c>
      <c r="J39">
        <v>218.8</v>
      </c>
      <c r="K39">
        <v>218.8</v>
      </c>
      <c r="L39">
        <v>218.8</v>
      </c>
      <c r="M39">
        <v>218.8</v>
      </c>
      <c r="N39">
        <v>218.8</v>
      </c>
      <c r="O39">
        <v>218.8</v>
      </c>
      <c r="P39">
        <v>218.8</v>
      </c>
      <c r="Q39">
        <v>218.8</v>
      </c>
      <c r="R39">
        <v>218.8</v>
      </c>
      <c r="S39">
        <v>194.5</v>
      </c>
      <c r="T39">
        <v>194.5</v>
      </c>
      <c r="U39">
        <v>194.5</v>
      </c>
      <c r="V39">
        <v>194.5</v>
      </c>
      <c r="W39" t="s">
        <v>67</v>
      </c>
    </row>
    <row r="40" spans="1:23" x14ac:dyDescent="0.25">
      <c r="A40" s="5" t="s">
        <v>102</v>
      </c>
      <c r="B40" s="5" t="s">
        <v>103</v>
      </c>
      <c r="C40">
        <v>2.4500000000000002</v>
      </c>
      <c r="D40">
        <v>1.48</v>
      </c>
      <c r="E40">
        <v>2.77</v>
      </c>
      <c r="F40">
        <v>2.82</v>
      </c>
      <c r="G40">
        <v>2.76</v>
      </c>
      <c r="H40">
        <v>2.56</v>
      </c>
      <c r="I40">
        <v>2.41</v>
      </c>
      <c r="J40">
        <v>2.09</v>
      </c>
      <c r="K40">
        <v>1.68</v>
      </c>
      <c r="L40">
        <v>1.96</v>
      </c>
      <c r="M40">
        <v>1.06</v>
      </c>
      <c r="N40">
        <v>-0.31</v>
      </c>
      <c r="O40">
        <v>1.1399999999999999</v>
      </c>
      <c r="P40">
        <v>1.77</v>
      </c>
      <c r="Q40">
        <v>1.6</v>
      </c>
      <c r="R40">
        <v>0.99</v>
      </c>
      <c r="S40">
        <v>0.53</v>
      </c>
      <c r="T40">
        <v>0.3</v>
      </c>
      <c r="U40">
        <v>0.62</v>
      </c>
      <c r="V40">
        <v>1.2</v>
      </c>
      <c r="W40" t="s">
        <v>67</v>
      </c>
    </row>
    <row r="41" spans="1:23" x14ac:dyDescent="0.25">
      <c r="A41" s="5" t="s">
        <v>104</v>
      </c>
      <c r="B41" s="5" t="s">
        <v>105</v>
      </c>
      <c r="C41">
        <v>1.83</v>
      </c>
      <c r="D41">
        <v>1.0900000000000001</v>
      </c>
      <c r="E41">
        <v>2.06</v>
      </c>
      <c r="F41">
        <v>1.86</v>
      </c>
      <c r="G41">
        <v>1.83</v>
      </c>
      <c r="H41">
        <v>1.62</v>
      </c>
      <c r="I41">
        <v>1.47</v>
      </c>
      <c r="J41">
        <v>1.4</v>
      </c>
      <c r="K41">
        <v>3.01</v>
      </c>
      <c r="L41">
        <v>1.48</v>
      </c>
      <c r="M41">
        <v>0.68</v>
      </c>
      <c r="N41">
        <v>-0.57999999999999996</v>
      </c>
      <c r="O41">
        <v>0.42</v>
      </c>
      <c r="P41">
        <v>1.1100000000000001</v>
      </c>
      <c r="Q41">
        <v>1.02</v>
      </c>
      <c r="R41">
        <v>0.64</v>
      </c>
      <c r="S41">
        <v>0.4</v>
      </c>
      <c r="T41">
        <v>0.08</v>
      </c>
      <c r="U41">
        <v>0.34</v>
      </c>
      <c r="V41">
        <v>0.53</v>
      </c>
      <c r="W41" t="s">
        <v>67</v>
      </c>
    </row>
    <row r="42" spans="1:23" x14ac:dyDescent="0.25">
      <c r="A42" s="5" t="s">
        <v>106</v>
      </c>
      <c r="B42" s="5" t="s">
        <v>107</v>
      </c>
      <c r="C42">
        <v>1.8</v>
      </c>
      <c r="D42">
        <v>1.0900000000000001</v>
      </c>
      <c r="E42">
        <v>2.04</v>
      </c>
      <c r="F42">
        <v>1.82</v>
      </c>
      <c r="G42">
        <v>1.81</v>
      </c>
      <c r="H42">
        <v>1.61</v>
      </c>
      <c r="I42">
        <v>1.45</v>
      </c>
      <c r="J42">
        <v>1.39</v>
      </c>
      <c r="K42">
        <v>2.98</v>
      </c>
      <c r="L42">
        <v>1.45</v>
      </c>
      <c r="M42">
        <v>0.68</v>
      </c>
      <c r="N42">
        <v>-0.57999999999999996</v>
      </c>
      <c r="O42">
        <v>0.42</v>
      </c>
      <c r="P42">
        <v>1.1100000000000001</v>
      </c>
      <c r="Q42">
        <v>1.02</v>
      </c>
      <c r="R42">
        <v>0.64</v>
      </c>
      <c r="S42">
        <v>0.4</v>
      </c>
      <c r="T42">
        <v>0.08</v>
      </c>
      <c r="U42">
        <v>0.34</v>
      </c>
      <c r="V42">
        <v>0.53</v>
      </c>
      <c r="W42" t="s">
        <v>67</v>
      </c>
    </row>
    <row r="43" spans="1:23" x14ac:dyDescent="0.25">
      <c r="A43" s="5" t="s">
        <v>108</v>
      </c>
      <c r="B43" s="5" t="s">
        <v>109</v>
      </c>
      <c r="C43" t="s">
        <v>67</v>
      </c>
      <c r="D43">
        <v>1.19</v>
      </c>
      <c r="E43">
        <v>1.93</v>
      </c>
      <c r="F43">
        <v>1.9</v>
      </c>
      <c r="G43">
        <v>1.8</v>
      </c>
      <c r="H43">
        <v>1.6</v>
      </c>
      <c r="I43">
        <v>1.47</v>
      </c>
      <c r="J43">
        <v>5.65</v>
      </c>
      <c r="K43">
        <v>1.17</v>
      </c>
      <c r="L43">
        <v>1.1399999999999999</v>
      </c>
      <c r="M43">
        <v>0.02</v>
      </c>
      <c r="N43">
        <v>0.02</v>
      </c>
      <c r="O43">
        <v>1.25</v>
      </c>
      <c r="P43">
        <v>0.89</v>
      </c>
      <c r="Q43">
        <v>0.44</v>
      </c>
      <c r="R43">
        <v>0.3</v>
      </c>
      <c r="S43">
        <v>0.02</v>
      </c>
      <c r="T43">
        <v>0.02</v>
      </c>
      <c r="U43">
        <v>0.16</v>
      </c>
      <c r="V43">
        <v>0.3</v>
      </c>
      <c r="W43" t="s">
        <v>67</v>
      </c>
    </row>
    <row r="44" spans="1:23" x14ac:dyDescent="0.25">
      <c r="A44" s="5" t="s">
        <v>110</v>
      </c>
      <c r="B44" s="5" t="s">
        <v>111</v>
      </c>
      <c r="C44" t="s">
        <v>67</v>
      </c>
      <c r="D44">
        <v>269</v>
      </c>
      <c r="E44">
        <v>442</v>
      </c>
      <c r="F44">
        <v>435</v>
      </c>
      <c r="G44">
        <v>386</v>
      </c>
      <c r="H44">
        <v>342</v>
      </c>
      <c r="I44">
        <v>313.39999999999998</v>
      </c>
      <c r="J44">
        <v>1201</v>
      </c>
      <c r="K44">
        <v>245.7</v>
      </c>
      <c r="L44">
        <v>241.2</v>
      </c>
      <c r="M44">
        <v>2.1</v>
      </c>
      <c r="N44">
        <v>2.2000000000000002</v>
      </c>
      <c r="O44">
        <v>271.3</v>
      </c>
      <c r="P44">
        <v>192.5</v>
      </c>
      <c r="Q44">
        <v>181.6</v>
      </c>
      <c r="R44">
        <v>63.5</v>
      </c>
      <c r="S44">
        <v>1.94</v>
      </c>
      <c r="T44">
        <v>1.94</v>
      </c>
      <c r="U44">
        <v>29.17</v>
      </c>
      <c r="V44">
        <v>56.4</v>
      </c>
      <c r="W44" t="s">
        <v>67</v>
      </c>
    </row>
    <row r="45" spans="1:23" x14ac:dyDescent="0.25">
      <c r="A45" s="5" t="s">
        <v>65</v>
      </c>
      <c r="B45" s="5" t="s">
        <v>66</v>
      </c>
      <c r="C45">
        <v>17.75</v>
      </c>
      <c r="D45">
        <v>17.21</v>
      </c>
      <c r="E45">
        <v>17.5</v>
      </c>
      <c r="F45">
        <v>16.3</v>
      </c>
      <c r="G45">
        <v>14.9</v>
      </c>
      <c r="H45">
        <v>13.14</v>
      </c>
      <c r="I45">
        <v>11.91</v>
      </c>
      <c r="J45">
        <v>10.77</v>
      </c>
      <c r="K45">
        <v>12.6</v>
      </c>
      <c r="L45">
        <v>13.71</v>
      </c>
      <c r="M45">
        <v>12.62</v>
      </c>
      <c r="N45">
        <v>13.96</v>
      </c>
      <c r="O45">
        <v>12.35</v>
      </c>
      <c r="P45">
        <v>9.6199999999999992</v>
      </c>
      <c r="Q45">
        <v>9.09</v>
      </c>
      <c r="R45">
        <v>8.3800000000000008</v>
      </c>
      <c r="S45">
        <v>9.24</v>
      </c>
      <c r="T45">
        <v>9.74</v>
      </c>
      <c r="U45">
        <v>10.36</v>
      </c>
      <c r="V45">
        <v>11.08</v>
      </c>
      <c r="W45" t="s">
        <v>67</v>
      </c>
    </row>
    <row r="46" spans="1:23" x14ac:dyDescent="0.25">
      <c r="A46" s="5" t="s">
        <v>112</v>
      </c>
      <c r="B46" s="5" t="s">
        <v>113</v>
      </c>
      <c r="C46">
        <v>5.53</v>
      </c>
      <c r="D46">
        <v>4.59</v>
      </c>
      <c r="E46">
        <v>5.37</v>
      </c>
      <c r="F46">
        <v>6.15</v>
      </c>
      <c r="G46">
        <v>4.3099999999999996</v>
      </c>
      <c r="H46">
        <v>3.45</v>
      </c>
      <c r="I46">
        <v>2.67</v>
      </c>
      <c r="J46">
        <v>6.86</v>
      </c>
      <c r="K46">
        <v>6.59</v>
      </c>
      <c r="L46">
        <v>4.6900000000000004</v>
      </c>
      <c r="M46">
        <v>2.65</v>
      </c>
      <c r="N46">
        <v>2.19</v>
      </c>
      <c r="O46">
        <v>4.8600000000000003</v>
      </c>
      <c r="P46">
        <v>5.67</v>
      </c>
      <c r="Q46">
        <v>5.43</v>
      </c>
      <c r="R46">
        <v>4.59</v>
      </c>
      <c r="S46">
        <v>3.36</v>
      </c>
      <c r="T46">
        <v>3.17</v>
      </c>
      <c r="U46">
        <v>3.34</v>
      </c>
      <c r="V46">
        <v>3.33</v>
      </c>
      <c r="W46" t="s">
        <v>67</v>
      </c>
    </row>
    <row r="47" spans="1:23" x14ac:dyDescent="0.25">
      <c r="A47" s="5" t="s">
        <v>114</v>
      </c>
      <c r="B47" s="5" t="s">
        <v>115</v>
      </c>
      <c r="C47">
        <v>6.88</v>
      </c>
      <c r="D47">
        <v>6.26</v>
      </c>
      <c r="E47">
        <v>6.96</v>
      </c>
      <c r="F47">
        <v>6.77</v>
      </c>
      <c r="G47">
        <v>6.94</v>
      </c>
      <c r="H47">
        <v>6.6</v>
      </c>
      <c r="I47">
        <v>6.43</v>
      </c>
      <c r="J47">
        <v>7.15</v>
      </c>
      <c r="K47">
        <v>6.2</v>
      </c>
      <c r="L47">
        <v>7.35</v>
      </c>
      <c r="M47">
        <v>6.75</v>
      </c>
      <c r="N47">
        <v>6.18</v>
      </c>
      <c r="O47">
        <v>7.28</v>
      </c>
      <c r="P47">
        <v>5.81</v>
      </c>
      <c r="Q47">
        <v>5.33</v>
      </c>
      <c r="R47">
        <v>4.83</v>
      </c>
      <c r="S47">
        <v>6.07</v>
      </c>
      <c r="T47">
        <v>5.92</v>
      </c>
      <c r="U47">
        <v>5.54</v>
      </c>
      <c r="V47">
        <v>5.76</v>
      </c>
      <c r="W47" t="s">
        <v>67</v>
      </c>
    </row>
    <row r="48" spans="1:23" x14ac:dyDescent="0.25">
      <c r="A48" s="5" t="s">
        <v>116</v>
      </c>
      <c r="B48" s="5" t="s">
        <v>117</v>
      </c>
      <c r="C48">
        <v>28.4</v>
      </c>
      <c r="D48">
        <v>27.76</v>
      </c>
      <c r="E48">
        <v>28.19</v>
      </c>
      <c r="F48">
        <v>28.34</v>
      </c>
      <c r="G48">
        <v>24.3</v>
      </c>
      <c r="H48">
        <v>17.829999999999998</v>
      </c>
      <c r="I48">
        <v>16.25</v>
      </c>
      <c r="J48">
        <v>24.74</v>
      </c>
      <c r="K48">
        <v>23.01</v>
      </c>
      <c r="L48">
        <v>28.87</v>
      </c>
      <c r="M48">
        <v>28.22</v>
      </c>
      <c r="N48">
        <v>27.1</v>
      </c>
      <c r="O48">
        <v>27.42</v>
      </c>
      <c r="P48">
        <v>8.83</v>
      </c>
      <c r="Q48">
        <v>9.2200000000000006</v>
      </c>
      <c r="R48">
        <v>9.41</v>
      </c>
      <c r="S48">
        <v>9.16</v>
      </c>
      <c r="T48">
        <v>9.0299999999999994</v>
      </c>
      <c r="U48">
        <v>10.43</v>
      </c>
      <c r="V48">
        <v>8.58</v>
      </c>
      <c r="W48" t="s">
        <v>67</v>
      </c>
    </row>
    <row r="49" spans="1:23" x14ac:dyDescent="0.25">
      <c r="A49" s="5" t="s">
        <v>118</v>
      </c>
      <c r="B49" s="5" t="s">
        <v>119</v>
      </c>
      <c r="C49">
        <v>7265</v>
      </c>
      <c r="D49">
        <v>6532</v>
      </c>
      <c r="E49">
        <v>6452</v>
      </c>
      <c r="F49">
        <v>6054</v>
      </c>
      <c r="G49">
        <v>4880</v>
      </c>
      <c r="H49">
        <v>4210</v>
      </c>
      <c r="I49">
        <v>3590</v>
      </c>
      <c r="J49">
        <v>3026</v>
      </c>
      <c r="K49">
        <v>4112</v>
      </c>
      <c r="L49">
        <v>4749</v>
      </c>
      <c r="M49">
        <v>4980</v>
      </c>
      <c r="N49">
        <v>5798</v>
      </c>
      <c r="O49">
        <v>5930</v>
      </c>
      <c r="P49">
        <v>2976</v>
      </c>
      <c r="Q49">
        <v>2788</v>
      </c>
      <c r="R49">
        <v>2699</v>
      </c>
      <c r="S49">
        <v>2781</v>
      </c>
      <c r="T49">
        <v>3295</v>
      </c>
      <c r="U49">
        <v>3029</v>
      </c>
      <c r="V49">
        <v>3187</v>
      </c>
      <c r="W49" t="s">
        <v>67</v>
      </c>
    </row>
    <row r="50" spans="1:23" x14ac:dyDescent="0.25">
      <c r="A50" s="5" t="s">
        <v>120</v>
      </c>
      <c r="B50" s="5" t="s">
        <v>121</v>
      </c>
      <c r="C50">
        <v>707</v>
      </c>
      <c r="D50">
        <v>679</v>
      </c>
      <c r="E50">
        <v>660</v>
      </c>
      <c r="F50">
        <v>616</v>
      </c>
      <c r="G50">
        <v>477.3</v>
      </c>
      <c r="H50">
        <v>391.7</v>
      </c>
      <c r="I50">
        <v>321</v>
      </c>
      <c r="J50">
        <v>266.8</v>
      </c>
      <c r="K50">
        <v>343.1</v>
      </c>
      <c r="L50">
        <v>317.2</v>
      </c>
      <c r="M50">
        <v>386.4</v>
      </c>
      <c r="N50">
        <v>444.2</v>
      </c>
      <c r="O50">
        <v>323.60000000000002</v>
      </c>
      <c r="P50">
        <v>235.5</v>
      </c>
      <c r="Q50">
        <v>212.6</v>
      </c>
      <c r="R50">
        <v>200.6</v>
      </c>
      <c r="S50">
        <v>205.3</v>
      </c>
      <c r="T50">
        <v>215.9</v>
      </c>
      <c r="U50">
        <v>209</v>
      </c>
      <c r="V50">
        <v>219.6</v>
      </c>
      <c r="W50" t="s">
        <v>67</v>
      </c>
    </row>
    <row r="51" spans="1:23" x14ac:dyDescent="0.25">
      <c r="A51" s="5" t="s">
        <v>122</v>
      </c>
      <c r="B51" s="5" t="s">
        <v>123</v>
      </c>
      <c r="C51">
        <v>97316</v>
      </c>
      <c r="D51">
        <v>103950</v>
      </c>
      <c r="E51">
        <v>102294</v>
      </c>
      <c r="F51">
        <v>101751</v>
      </c>
      <c r="G51">
        <v>97807</v>
      </c>
      <c r="H51">
        <v>93040</v>
      </c>
      <c r="I51">
        <v>89415</v>
      </c>
      <c r="J51">
        <v>88169</v>
      </c>
      <c r="K51">
        <v>83439</v>
      </c>
      <c r="L51">
        <v>66793</v>
      </c>
      <c r="M51">
        <v>77590</v>
      </c>
      <c r="N51">
        <v>76613</v>
      </c>
      <c r="O51">
        <v>54570</v>
      </c>
      <c r="P51">
        <v>79133</v>
      </c>
      <c r="Q51">
        <v>76255</v>
      </c>
      <c r="R51">
        <v>74324</v>
      </c>
      <c r="S51">
        <v>73822</v>
      </c>
      <c r="T51">
        <v>65524</v>
      </c>
      <c r="U51">
        <v>69000</v>
      </c>
      <c r="V51">
        <v>68905</v>
      </c>
      <c r="W51" t="s">
        <v>67</v>
      </c>
    </row>
    <row r="52" spans="1:23" x14ac:dyDescent="0.25">
      <c r="A52" s="5" t="s">
        <v>124</v>
      </c>
      <c r="B52" s="5" t="s">
        <v>125</v>
      </c>
      <c r="C52">
        <v>569167</v>
      </c>
      <c r="D52">
        <v>613748</v>
      </c>
      <c r="E52">
        <v>632052</v>
      </c>
      <c r="F52">
        <v>627519</v>
      </c>
      <c r="G52">
        <v>668176</v>
      </c>
      <c r="H52">
        <v>683040</v>
      </c>
      <c r="I52">
        <v>725710</v>
      </c>
      <c r="J52">
        <v>778652</v>
      </c>
      <c r="K52">
        <v>670282</v>
      </c>
      <c r="L52">
        <v>631711</v>
      </c>
      <c r="M52">
        <v>554377</v>
      </c>
      <c r="N52">
        <v>526767</v>
      </c>
      <c r="O52">
        <v>455733</v>
      </c>
      <c r="P52">
        <v>707190</v>
      </c>
      <c r="Q52">
        <v>713629</v>
      </c>
      <c r="R52">
        <v>679733</v>
      </c>
      <c r="S52">
        <v>649802</v>
      </c>
      <c r="T52">
        <v>575144</v>
      </c>
      <c r="U52">
        <v>665236</v>
      </c>
      <c r="V52">
        <v>676184</v>
      </c>
      <c r="W52" t="s">
        <v>67</v>
      </c>
    </row>
    <row r="53" spans="1:23" x14ac:dyDescent="0.25">
      <c r="A53" s="5" t="s">
        <v>126</v>
      </c>
      <c r="B53" s="5" t="s">
        <v>127</v>
      </c>
      <c r="C53" t="s">
        <v>67</v>
      </c>
      <c r="D53" t="s">
        <v>67</v>
      </c>
      <c r="E53" t="s">
        <v>67</v>
      </c>
      <c r="F53" t="s">
        <v>67</v>
      </c>
      <c r="G53" t="s">
        <v>67</v>
      </c>
      <c r="H53" t="s">
        <v>67</v>
      </c>
      <c r="I53" t="s">
        <v>67</v>
      </c>
      <c r="J53" t="s">
        <v>67</v>
      </c>
      <c r="K53" t="s">
        <v>67</v>
      </c>
      <c r="L53" t="s">
        <v>67</v>
      </c>
      <c r="M53" t="s">
        <v>67</v>
      </c>
      <c r="N53" t="s">
        <v>67</v>
      </c>
      <c r="O53" t="s">
        <v>67</v>
      </c>
      <c r="P53" t="s">
        <v>67</v>
      </c>
      <c r="Q53" t="s">
        <v>67</v>
      </c>
      <c r="R53" t="s">
        <v>67</v>
      </c>
      <c r="S53" t="s">
        <v>67</v>
      </c>
      <c r="T53" t="s">
        <v>67</v>
      </c>
      <c r="U53" t="s">
        <v>67</v>
      </c>
      <c r="V53" t="s">
        <v>67</v>
      </c>
      <c r="W53" t="s">
        <v>67</v>
      </c>
    </row>
    <row r="54" spans="1:23" x14ac:dyDescent="0.25">
      <c r="A54" s="5" t="s">
        <v>128</v>
      </c>
      <c r="B54" s="5" t="s">
        <v>129</v>
      </c>
      <c r="C54">
        <v>56848</v>
      </c>
      <c r="D54">
        <v>37967</v>
      </c>
      <c r="E54">
        <v>73001</v>
      </c>
      <c r="F54">
        <v>66402</v>
      </c>
      <c r="G54">
        <v>80102</v>
      </c>
      <c r="H54">
        <v>82257</v>
      </c>
      <c r="I54">
        <v>86936</v>
      </c>
      <c r="J54">
        <v>97488</v>
      </c>
      <c r="K54">
        <v>155034</v>
      </c>
      <c r="L54">
        <v>65845</v>
      </c>
      <c r="M54">
        <v>29016</v>
      </c>
      <c r="N54">
        <v>-22266</v>
      </c>
      <c r="O54">
        <v>15076</v>
      </c>
      <c r="P54">
        <v>80880</v>
      </c>
      <c r="Q54">
        <v>79484</v>
      </c>
      <c r="R54">
        <v>49500</v>
      </c>
      <c r="S54">
        <v>16181</v>
      </c>
      <c r="T54">
        <v>4552</v>
      </c>
      <c r="U54">
        <v>22516</v>
      </c>
      <c r="V54">
        <v>29056</v>
      </c>
      <c r="W54" t="s">
        <v>67</v>
      </c>
    </row>
    <row r="55" spans="1:23" x14ac:dyDescent="0.25">
      <c r="A55" s="5" t="s">
        <v>130</v>
      </c>
      <c r="B55" s="5" t="s">
        <v>131</v>
      </c>
      <c r="C55">
        <v>7.6</v>
      </c>
      <c r="D55">
        <v>14.3</v>
      </c>
      <c r="E55">
        <v>13.9</v>
      </c>
      <c r="F55">
        <v>19.7</v>
      </c>
      <c r="G55">
        <v>25.6</v>
      </c>
      <c r="H55">
        <v>21.5</v>
      </c>
      <c r="I55">
        <v>24.5</v>
      </c>
      <c r="J55">
        <v>15.2</v>
      </c>
      <c r="K55">
        <v>4.7</v>
      </c>
      <c r="L55">
        <v>15.2</v>
      </c>
      <c r="M55">
        <v>11.5</v>
      </c>
      <c r="N55" t="s">
        <v>67</v>
      </c>
      <c r="O55">
        <v>39</v>
      </c>
      <c r="P55">
        <v>22.4</v>
      </c>
      <c r="Q55">
        <v>16</v>
      </c>
      <c r="R55">
        <v>21.1</v>
      </c>
      <c r="S55">
        <v>32.1</v>
      </c>
      <c r="T55">
        <v>81.3</v>
      </c>
      <c r="U55">
        <v>16.899999999999999</v>
      </c>
      <c r="V55">
        <v>60.5</v>
      </c>
      <c r="W55" t="s">
        <v>67</v>
      </c>
    </row>
    <row r="56" spans="1:23" x14ac:dyDescent="0.25">
      <c r="A56" s="5" t="s">
        <v>132</v>
      </c>
      <c r="B56" s="5" t="s">
        <v>133</v>
      </c>
      <c r="C56">
        <v>0.78</v>
      </c>
      <c r="D56">
        <v>0.9</v>
      </c>
      <c r="E56">
        <v>1.64</v>
      </c>
      <c r="F56">
        <v>2.25</v>
      </c>
      <c r="G56">
        <v>3.14</v>
      </c>
      <c r="H56">
        <v>2.65</v>
      </c>
      <c r="I56">
        <v>3.02</v>
      </c>
      <c r="J56">
        <v>1.98</v>
      </c>
      <c r="K56">
        <v>1.1200000000000001</v>
      </c>
      <c r="L56">
        <v>1.64</v>
      </c>
      <c r="M56">
        <v>0.62</v>
      </c>
      <c r="N56">
        <v>0.17</v>
      </c>
      <c r="O56">
        <v>1.33</v>
      </c>
      <c r="P56">
        <v>2.58</v>
      </c>
      <c r="Q56">
        <v>1.8</v>
      </c>
      <c r="R56">
        <v>1.61</v>
      </c>
      <c r="S56">
        <v>1.39</v>
      </c>
      <c r="T56">
        <v>0.67</v>
      </c>
      <c r="U56">
        <v>0.56000000000000005</v>
      </c>
      <c r="V56">
        <v>2.9</v>
      </c>
      <c r="W56" t="s">
        <v>67</v>
      </c>
    </row>
    <row r="57" spans="1:23" x14ac:dyDescent="0.25">
      <c r="A57" s="5" t="s">
        <v>134</v>
      </c>
      <c r="B57" s="5" t="s">
        <v>135</v>
      </c>
      <c r="C57">
        <v>3.06</v>
      </c>
      <c r="D57">
        <v>4.72</v>
      </c>
      <c r="E57">
        <v>5.45</v>
      </c>
      <c r="F57">
        <v>6.06</v>
      </c>
      <c r="G57">
        <v>11.1</v>
      </c>
      <c r="H57">
        <v>10.32</v>
      </c>
      <c r="I57">
        <v>13.72</v>
      </c>
      <c r="J57">
        <v>3.12</v>
      </c>
      <c r="K57">
        <v>2.16</v>
      </c>
      <c r="L57">
        <v>4.84</v>
      </c>
      <c r="M57">
        <v>2.99</v>
      </c>
      <c r="N57">
        <v>1.1399999999999999</v>
      </c>
      <c r="O57">
        <v>3.41</v>
      </c>
      <c r="P57">
        <v>4.3899999999999997</v>
      </c>
      <c r="Q57">
        <v>3.01</v>
      </c>
      <c r="R57">
        <v>2.95</v>
      </c>
      <c r="S57">
        <v>3.82</v>
      </c>
      <c r="T57">
        <v>2.04</v>
      </c>
      <c r="U57">
        <v>1.71</v>
      </c>
      <c r="V57">
        <v>9.6300000000000008</v>
      </c>
      <c r="W57" t="s">
        <v>67</v>
      </c>
    </row>
    <row r="58" spans="1:23" x14ac:dyDescent="0.25">
      <c r="A58" s="5" t="s">
        <v>136</v>
      </c>
      <c r="B58" s="5" t="s">
        <v>137</v>
      </c>
      <c r="C58">
        <v>2.02</v>
      </c>
      <c r="D58">
        <v>2.48</v>
      </c>
      <c r="E58">
        <v>4.13</v>
      </c>
      <c r="F58">
        <v>5.41</v>
      </c>
      <c r="G58">
        <v>6.74</v>
      </c>
      <c r="H58">
        <v>5.28</v>
      </c>
      <c r="I58">
        <v>5.6</v>
      </c>
      <c r="J58">
        <v>2.98</v>
      </c>
      <c r="K58">
        <v>2.2799999999999998</v>
      </c>
      <c r="L58">
        <v>3.06</v>
      </c>
      <c r="M58">
        <v>1.1599999999999999</v>
      </c>
      <c r="N58">
        <v>0.39</v>
      </c>
      <c r="O58">
        <v>2.25</v>
      </c>
      <c r="P58">
        <v>4.2699999999999996</v>
      </c>
      <c r="Q58">
        <v>3.07</v>
      </c>
      <c r="R58">
        <v>2.8</v>
      </c>
      <c r="S58">
        <v>2.12</v>
      </c>
      <c r="T58">
        <v>1.1000000000000001</v>
      </c>
      <c r="U58">
        <v>1.04</v>
      </c>
      <c r="V58">
        <v>5.57</v>
      </c>
      <c r="W58" t="s">
        <v>67</v>
      </c>
    </row>
    <row r="59" spans="1:23" x14ac:dyDescent="0.25">
      <c r="A59" s="5" t="s">
        <v>138</v>
      </c>
      <c r="B59" s="5" t="s">
        <v>139</v>
      </c>
      <c r="C59" t="s">
        <v>67</v>
      </c>
      <c r="D59">
        <v>7.65</v>
      </c>
      <c r="E59">
        <v>6.72</v>
      </c>
      <c r="F59">
        <v>5.19</v>
      </c>
      <c r="G59">
        <v>3.85</v>
      </c>
      <c r="H59">
        <v>4.59</v>
      </c>
      <c r="I59">
        <v>4.08</v>
      </c>
      <c r="J59">
        <v>26.53</v>
      </c>
      <c r="K59">
        <v>8.2899999999999991</v>
      </c>
      <c r="L59">
        <v>5.07</v>
      </c>
      <c r="M59">
        <v>0.26</v>
      </c>
      <c r="N59">
        <v>0.83</v>
      </c>
      <c r="O59">
        <v>7.63</v>
      </c>
      <c r="P59">
        <v>3.58</v>
      </c>
      <c r="Q59">
        <v>2.69</v>
      </c>
      <c r="R59">
        <v>2.2200000000000002</v>
      </c>
      <c r="S59">
        <v>0.16</v>
      </c>
      <c r="T59">
        <v>0.31</v>
      </c>
      <c r="U59">
        <v>2.78</v>
      </c>
      <c r="V59">
        <v>0.93</v>
      </c>
      <c r="W59" t="s">
        <v>67</v>
      </c>
    </row>
    <row r="60" spans="1:23" x14ac:dyDescent="0.25">
      <c r="A60" s="5" t="s">
        <v>140</v>
      </c>
      <c r="B60" s="5" t="s">
        <v>141</v>
      </c>
      <c r="C60">
        <v>13.2</v>
      </c>
      <c r="D60">
        <v>7</v>
      </c>
      <c r="E60">
        <v>7.2</v>
      </c>
      <c r="F60">
        <v>5.0999999999999996</v>
      </c>
      <c r="G60">
        <v>3.9</v>
      </c>
      <c r="H60">
        <v>4.7</v>
      </c>
      <c r="I60">
        <v>4.0999999999999996</v>
      </c>
      <c r="J60">
        <v>6.6</v>
      </c>
      <c r="K60">
        <v>21.3</v>
      </c>
      <c r="L60">
        <v>6.6</v>
      </c>
      <c r="M60">
        <v>8.6999999999999993</v>
      </c>
      <c r="N60">
        <v>-24.2</v>
      </c>
      <c r="O60">
        <v>2.6</v>
      </c>
      <c r="P60">
        <v>4.5</v>
      </c>
      <c r="Q60">
        <v>6.2</v>
      </c>
      <c r="R60">
        <v>4.7</v>
      </c>
      <c r="S60">
        <v>3.1</v>
      </c>
      <c r="T60">
        <v>1.2</v>
      </c>
      <c r="U60">
        <v>5.9</v>
      </c>
      <c r="V60">
        <v>1.7</v>
      </c>
      <c r="W60" t="s">
        <v>67</v>
      </c>
    </row>
    <row r="61" spans="1:23" x14ac:dyDescent="0.25">
      <c r="A61" s="5" t="s">
        <v>142</v>
      </c>
      <c r="B61" s="5" t="s">
        <v>143</v>
      </c>
      <c r="C61">
        <v>32.07</v>
      </c>
      <c r="D61">
        <v>23.18</v>
      </c>
      <c r="E61">
        <v>37.619999999999997</v>
      </c>
      <c r="F61">
        <v>28.07</v>
      </c>
      <c r="G61">
        <v>41.45</v>
      </c>
      <c r="H61">
        <v>45.93</v>
      </c>
      <c r="I61">
        <v>53.43</v>
      </c>
      <c r="J61">
        <v>19.649999999999999</v>
      </c>
      <c r="K61">
        <v>44.23</v>
      </c>
      <c r="L61">
        <v>30.48</v>
      </c>
      <c r="M61">
        <v>24.88</v>
      </c>
      <c r="N61">
        <v>-26.96</v>
      </c>
      <c r="O61">
        <v>8.42</v>
      </c>
      <c r="P61">
        <v>19.399999999999999</v>
      </c>
      <c r="Q61">
        <v>18.66</v>
      </c>
      <c r="R61">
        <v>13.31</v>
      </c>
      <c r="S61">
        <v>6.85</v>
      </c>
      <c r="T61">
        <v>2.4300000000000002</v>
      </c>
      <c r="U61">
        <v>10.5</v>
      </c>
      <c r="V61">
        <v>14.31</v>
      </c>
      <c r="W61">
        <v>13.65</v>
      </c>
    </row>
    <row r="62" spans="1:23" x14ac:dyDescent="0.25">
      <c r="A62" s="5" t="s">
        <v>144</v>
      </c>
      <c r="B62" s="5" t="s">
        <v>145</v>
      </c>
      <c r="C62">
        <v>9.99</v>
      </c>
      <c r="D62">
        <v>6.19</v>
      </c>
      <c r="E62">
        <v>11.55</v>
      </c>
      <c r="F62">
        <v>10.58</v>
      </c>
      <c r="G62">
        <v>11.99</v>
      </c>
      <c r="H62">
        <v>12.04</v>
      </c>
      <c r="I62">
        <v>11.98</v>
      </c>
      <c r="J62">
        <v>12.52</v>
      </c>
      <c r="K62">
        <v>23.13</v>
      </c>
      <c r="L62">
        <v>10.42</v>
      </c>
      <c r="M62">
        <v>5.23</v>
      </c>
      <c r="N62">
        <v>-4.2300000000000004</v>
      </c>
      <c r="O62">
        <v>3.31</v>
      </c>
      <c r="P62">
        <v>11.44</v>
      </c>
      <c r="Q62">
        <v>11.14</v>
      </c>
      <c r="R62">
        <v>7.28</v>
      </c>
      <c r="S62">
        <v>2.4900000000000002</v>
      </c>
      <c r="T62">
        <v>0.79</v>
      </c>
      <c r="U62">
        <v>3.38</v>
      </c>
      <c r="V62">
        <v>4.3</v>
      </c>
      <c r="W62">
        <v>4.0199999999999996</v>
      </c>
    </row>
    <row r="63" spans="1:23" x14ac:dyDescent="0.25">
      <c r="A63" s="5" t="s">
        <v>146</v>
      </c>
      <c r="B63" s="5" t="s">
        <v>147</v>
      </c>
      <c r="C63">
        <v>7.12</v>
      </c>
      <c r="D63">
        <v>4.92</v>
      </c>
      <c r="E63">
        <v>8.4600000000000009</v>
      </c>
      <c r="F63">
        <v>7.44</v>
      </c>
      <c r="G63">
        <v>9.11</v>
      </c>
      <c r="H63">
        <v>11.48</v>
      </c>
      <c r="I63">
        <v>12.57</v>
      </c>
      <c r="J63">
        <v>8.34</v>
      </c>
      <c r="K63">
        <v>16.79</v>
      </c>
      <c r="L63">
        <v>4.95</v>
      </c>
      <c r="M63">
        <v>2.34</v>
      </c>
      <c r="N63">
        <v>-2.1800000000000002</v>
      </c>
      <c r="O63">
        <v>1.49</v>
      </c>
      <c r="P63">
        <v>12.46</v>
      </c>
      <c r="Q63">
        <v>10.99</v>
      </c>
      <c r="R63">
        <v>6.49</v>
      </c>
      <c r="S63">
        <v>2.5099999999999998</v>
      </c>
      <c r="T63">
        <v>0.85</v>
      </c>
      <c r="U63">
        <v>3.36</v>
      </c>
      <c r="V63">
        <v>5.55</v>
      </c>
      <c r="W63">
        <v>4.5599999999999996</v>
      </c>
    </row>
    <row r="64" spans="1:23" x14ac:dyDescent="0.25">
      <c r="A64" s="5" t="s">
        <v>148</v>
      </c>
      <c r="B64" s="5" t="s">
        <v>148</v>
      </c>
      <c r="C64">
        <v>6.24</v>
      </c>
      <c r="D64">
        <v>3.83</v>
      </c>
      <c r="E64">
        <v>7.17</v>
      </c>
      <c r="F64">
        <v>6.09</v>
      </c>
      <c r="G64">
        <v>7.35</v>
      </c>
      <c r="H64">
        <v>8.8800000000000008</v>
      </c>
      <c r="I64">
        <v>8.7799999999999994</v>
      </c>
      <c r="J64">
        <v>5.45</v>
      </c>
      <c r="K64">
        <v>12.66</v>
      </c>
      <c r="L64">
        <v>4.95</v>
      </c>
      <c r="M64">
        <v>2.34</v>
      </c>
      <c r="N64">
        <v>-2.1800000000000002</v>
      </c>
      <c r="O64">
        <v>1.49</v>
      </c>
      <c r="P64">
        <v>12.46</v>
      </c>
      <c r="Q64">
        <v>10.99</v>
      </c>
      <c r="R64">
        <v>6.49</v>
      </c>
      <c r="S64">
        <v>2.5099999999999998</v>
      </c>
      <c r="T64">
        <v>0.85</v>
      </c>
      <c r="U64">
        <v>3.36</v>
      </c>
      <c r="V64">
        <v>5.55</v>
      </c>
      <c r="W64">
        <v>4.5599999999999996</v>
      </c>
    </row>
    <row r="65" spans="1:23" x14ac:dyDescent="0.25">
      <c r="A65" s="5" t="s">
        <v>149</v>
      </c>
      <c r="B65" s="5" t="s">
        <v>150</v>
      </c>
      <c r="C65">
        <v>28</v>
      </c>
      <c r="D65">
        <v>30.89</v>
      </c>
      <c r="E65">
        <v>37.24</v>
      </c>
      <c r="F65">
        <v>31.26</v>
      </c>
      <c r="G65">
        <v>26.03</v>
      </c>
      <c r="H65">
        <v>25.72</v>
      </c>
      <c r="I65">
        <v>28.7</v>
      </c>
      <c r="J65">
        <v>54.42</v>
      </c>
      <c r="K65">
        <v>23.17</v>
      </c>
      <c r="L65">
        <v>22.04</v>
      </c>
      <c r="M65">
        <v>23.76</v>
      </c>
      <c r="N65">
        <v>22.99</v>
      </c>
      <c r="O65">
        <v>19.38</v>
      </c>
      <c r="P65">
        <v>54.9</v>
      </c>
      <c r="Q65">
        <v>59.03</v>
      </c>
      <c r="R65">
        <v>75.56</v>
      </c>
      <c r="S65">
        <v>77.75</v>
      </c>
      <c r="T65">
        <v>75.8</v>
      </c>
      <c r="U65">
        <v>79.48</v>
      </c>
      <c r="V65">
        <v>84.64</v>
      </c>
      <c r="W65">
        <v>84.42</v>
      </c>
    </row>
    <row r="66" spans="1:23" x14ac:dyDescent="0.25">
      <c r="A66" s="5" t="s">
        <v>151</v>
      </c>
      <c r="B66" s="5" t="s">
        <v>152</v>
      </c>
      <c r="C66">
        <v>19.46</v>
      </c>
      <c r="D66">
        <v>16.54</v>
      </c>
      <c r="E66">
        <v>19.059999999999999</v>
      </c>
      <c r="F66">
        <v>21.69</v>
      </c>
      <c r="G66">
        <v>17.739999999999998</v>
      </c>
      <c r="H66">
        <v>19.329999999999998</v>
      </c>
      <c r="I66">
        <v>16.43</v>
      </c>
      <c r="J66">
        <v>27.73</v>
      </c>
      <c r="K66">
        <v>28.64</v>
      </c>
      <c r="L66">
        <v>16.239999999999998</v>
      </c>
      <c r="M66">
        <v>9.41</v>
      </c>
      <c r="N66">
        <v>8.08</v>
      </c>
      <c r="O66">
        <v>17.71</v>
      </c>
      <c r="P66">
        <v>64.2</v>
      </c>
      <c r="Q66">
        <v>58.9</v>
      </c>
      <c r="R66">
        <v>48.76</v>
      </c>
      <c r="S66">
        <v>36.67</v>
      </c>
      <c r="T66">
        <v>35.159999999999997</v>
      </c>
      <c r="U66">
        <v>32.04</v>
      </c>
      <c r="V66">
        <v>38.78</v>
      </c>
      <c r="W66">
        <v>33.42</v>
      </c>
    </row>
    <row r="67" spans="1:23" x14ac:dyDescent="0.25">
      <c r="A67" s="5" t="s">
        <v>153</v>
      </c>
      <c r="B67" s="5" t="s">
        <v>154</v>
      </c>
      <c r="C67">
        <v>80.540000000000006</v>
      </c>
      <c r="D67">
        <v>83.46</v>
      </c>
      <c r="E67">
        <v>80.94</v>
      </c>
      <c r="F67">
        <v>78.31</v>
      </c>
      <c r="G67">
        <v>82.26</v>
      </c>
      <c r="H67">
        <v>80.67</v>
      </c>
      <c r="I67">
        <v>83.57</v>
      </c>
      <c r="J67">
        <v>72.27</v>
      </c>
      <c r="K67">
        <v>71.36</v>
      </c>
      <c r="L67">
        <v>83.76</v>
      </c>
      <c r="M67">
        <v>90.59</v>
      </c>
      <c r="N67">
        <v>91.92</v>
      </c>
      <c r="O67">
        <v>82.29</v>
      </c>
      <c r="P67">
        <v>35.799999999999997</v>
      </c>
      <c r="Q67">
        <v>41.1</v>
      </c>
      <c r="R67">
        <v>51.24</v>
      </c>
      <c r="S67">
        <v>63.33</v>
      </c>
      <c r="T67">
        <v>64.84</v>
      </c>
      <c r="U67">
        <v>67.959999999999994</v>
      </c>
      <c r="V67">
        <v>61.22</v>
      </c>
      <c r="W67">
        <v>66.58</v>
      </c>
    </row>
    <row r="68" spans="1:23" x14ac:dyDescent="0.25">
      <c r="A68" s="5" t="s">
        <v>155</v>
      </c>
      <c r="B68" s="5" t="s">
        <v>156</v>
      </c>
      <c r="C68">
        <v>413.82</v>
      </c>
      <c r="D68">
        <v>504.49</v>
      </c>
      <c r="E68">
        <v>424.68</v>
      </c>
      <c r="F68">
        <v>361.1</v>
      </c>
      <c r="G68">
        <v>463.81</v>
      </c>
      <c r="H68">
        <v>417.4</v>
      </c>
      <c r="I68">
        <v>508.8</v>
      </c>
      <c r="J68">
        <v>260.62</v>
      </c>
      <c r="K68">
        <v>249.22</v>
      </c>
      <c r="L68">
        <v>515.67999999999995</v>
      </c>
      <c r="M68">
        <v>963.14</v>
      </c>
      <c r="N68">
        <v>1138</v>
      </c>
      <c r="O68">
        <v>464.7</v>
      </c>
      <c r="P68">
        <v>55.75</v>
      </c>
      <c r="Q68">
        <v>69.790000000000006</v>
      </c>
      <c r="R68">
        <v>105.08</v>
      </c>
      <c r="S68">
        <v>172.68</v>
      </c>
      <c r="T68">
        <v>184.43</v>
      </c>
      <c r="U68">
        <v>212.1</v>
      </c>
      <c r="V68">
        <v>157.88</v>
      </c>
      <c r="W68">
        <v>199.24</v>
      </c>
    </row>
    <row r="69" spans="1:23" x14ac:dyDescent="0.25">
      <c r="A69" s="5"/>
      <c r="B69" s="5"/>
    </row>
    <row r="70" spans="1:23" x14ac:dyDescent="0.25">
      <c r="A70" s="5" t="s">
        <v>157</v>
      </c>
      <c r="B70" s="5" t="s">
        <v>158</v>
      </c>
      <c r="C70">
        <v>28</v>
      </c>
      <c r="D70">
        <v>30.89</v>
      </c>
      <c r="E70">
        <v>37.24</v>
      </c>
      <c r="F70">
        <v>31.26</v>
      </c>
      <c r="G70">
        <v>26.03</v>
      </c>
      <c r="H70">
        <v>25.71</v>
      </c>
      <c r="I70">
        <v>28.71</v>
      </c>
      <c r="J70">
        <v>54.42</v>
      </c>
      <c r="K70">
        <v>23.16</v>
      </c>
      <c r="L70">
        <v>22.04</v>
      </c>
      <c r="M70">
        <v>23.76</v>
      </c>
      <c r="N70">
        <v>23</v>
      </c>
      <c r="O70">
        <v>19.37</v>
      </c>
      <c r="P70">
        <v>54.92</v>
      </c>
      <c r="Q70">
        <v>59</v>
      </c>
      <c r="R70">
        <v>75.569999999999993</v>
      </c>
      <c r="S70">
        <v>77.72</v>
      </c>
      <c r="T70">
        <v>75.8</v>
      </c>
      <c r="U70">
        <v>79.489999999999995</v>
      </c>
      <c r="V70">
        <v>84.66</v>
      </c>
    </row>
    <row r="71" spans="1:23" x14ac:dyDescent="0.25">
      <c r="A71" s="5" t="s">
        <v>159</v>
      </c>
      <c r="B71" s="5" t="s">
        <v>160</v>
      </c>
      <c r="C71">
        <v>2326.7600000000002</v>
      </c>
      <c r="D71">
        <v>1441.02</v>
      </c>
      <c r="E71">
        <v>2691.43</v>
      </c>
      <c r="F71">
        <v>2466.2600000000002</v>
      </c>
      <c r="G71">
        <v>2623.49</v>
      </c>
      <c r="H71">
        <v>2635.46</v>
      </c>
      <c r="I71">
        <v>2620.4899999999998</v>
      </c>
      <c r="J71">
        <v>2739.09</v>
      </c>
      <c r="K71">
        <v>5059.5200000000004</v>
      </c>
      <c r="L71">
        <v>2280.8200000000002</v>
      </c>
      <c r="M71">
        <v>1145.01</v>
      </c>
      <c r="N71">
        <v>-924.79</v>
      </c>
      <c r="O71">
        <v>723.89</v>
      </c>
      <c r="P71">
        <v>2502.08</v>
      </c>
      <c r="Q71">
        <v>2437.84</v>
      </c>
      <c r="R71">
        <v>1594.27</v>
      </c>
      <c r="S71">
        <v>487.01</v>
      </c>
      <c r="T71">
        <v>154</v>
      </c>
      <c r="U71">
        <v>658.3</v>
      </c>
      <c r="V71">
        <v>835.74</v>
      </c>
    </row>
    <row r="72" spans="1:23" x14ac:dyDescent="0.25">
      <c r="A72" s="5" t="s">
        <v>161</v>
      </c>
      <c r="B72" s="5" t="s">
        <v>162</v>
      </c>
      <c r="C72">
        <v>3256.34</v>
      </c>
      <c r="D72">
        <v>2022.08</v>
      </c>
      <c r="E72">
        <v>4685.71</v>
      </c>
      <c r="F72">
        <v>4766.87</v>
      </c>
      <c r="G72">
        <v>4898.66</v>
      </c>
      <c r="H72">
        <v>5288.43</v>
      </c>
      <c r="I72">
        <v>5616.29</v>
      </c>
      <c r="J72">
        <v>5579.39</v>
      </c>
      <c r="K72">
        <v>4815.08</v>
      </c>
      <c r="L72">
        <v>4884.03</v>
      </c>
      <c r="M72">
        <v>3767.83</v>
      </c>
      <c r="N72">
        <v>1909.03</v>
      </c>
      <c r="O72">
        <v>3111.74</v>
      </c>
      <c r="P72">
        <v>4618.5</v>
      </c>
      <c r="Q72">
        <v>4221.12</v>
      </c>
      <c r="R72">
        <v>3415.27</v>
      </c>
      <c r="S72">
        <v>1732.68</v>
      </c>
      <c r="T72">
        <v>1113.96</v>
      </c>
      <c r="U72">
        <v>1778.96</v>
      </c>
      <c r="V72">
        <v>2674.19</v>
      </c>
    </row>
    <row r="73" spans="1:23" x14ac:dyDescent="0.25">
      <c r="A73" s="5" t="s">
        <v>163</v>
      </c>
      <c r="B73" s="5" t="s">
        <v>164</v>
      </c>
      <c r="C73">
        <v>0.27</v>
      </c>
      <c r="D73">
        <v>0.27</v>
      </c>
      <c r="E73">
        <v>0.27</v>
      </c>
      <c r="F73">
        <v>0.25</v>
      </c>
      <c r="G73">
        <v>0.28000000000000003</v>
      </c>
      <c r="H73">
        <v>0.34</v>
      </c>
      <c r="I73">
        <v>0.33</v>
      </c>
      <c r="J73">
        <v>0.2</v>
      </c>
      <c r="K73">
        <v>0.25</v>
      </c>
      <c r="L73">
        <v>0.22</v>
      </c>
      <c r="M73">
        <v>0.2</v>
      </c>
      <c r="N73">
        <v>0.24</v>
      </c>
      <c r="O73">
        <v>0.21</v>
      </c>
      <c r="P73">
        <v>0.5</v>
      </c>
      <c r="Q73">
        <v>0.45</v>
      </c>
      <c r="R73">
        <v>0.41</v>
      </c>
      <c r="S73">
        <v>0.52</v>
      </c>
      <c r="T73">
        <v>0.55000000000000004</v>
      </c>
      <c r="U73">
        <v>0.51</v>
      </c>
      <c r="V73">
        <v>0.66</v>
      </c>
    </row>
    <row r="74" spans="1:23" x14ac:dyDescent="0.25">
      <c r="A74" s="5" t="s">
        <v>165</v>
      </c>
      <c r="B74" s="5" t="s">
        <v>166</v>
      </c>
      <c r="C74">
        <v>72</v>
      </c>
      <c r="D74">
        <v>69.11</v>
      </c>
      <c r="E74">
        <v>62.76</v>
      </c>
      <c r="F74">
        <v>68.739999999999995</v>
      </c>
      <c r="G74">
        <v>73.97</v>
      </c>
      <c r="H74">
        <v>74.290000000000006</v>
      </c>
      <c r="I74">
        <v>71.290000000000006</v>
      </c>
      <c r="J74">
        <v>45.1</v>
      </c>
      <c r="K74">
        <v>75.27</v>
      </c>
      <c r="L74">
        <v>76.58</v>
      </c>
      <c r="M74">
        <v>74.77</v>
      </c>
      <c r="N74">
        <v>75.459999999999994</v>
      </c>
      <c r="O74">
        <v>79.78</v>
      </c>
      <c r="P74">
        <v>45.1</v>
      </c>
      <c r="Q74">
        <v>40.96</v>
      </c>
      <c r="R74">
        <v>22.68</v>
      </c>
      <c r="S74">
        <v>21.23</v>
      </c>
      <c r="T74">
        <v>22.9</v>
      </c>
      <c r="U74">
        <v>19.45</v>
      </c>
      <c r="V74">
        <v>14.38</v>
      </c>
    </row>
    <row r="75" spans="1:23" x14ac:dyDescent="0.25">
      <c r="A75" s="5" t="s">
        <v>167</v>
      </c>
      <c r="B75" s="5" t="s">
        <v>168</v>
      </c>
      <c r="C75">
        <v>6.24</v>
      </c>
      <c r="D75">
        <v>3.83</v>
      </c>
      <c r="E75">
        <v>7.17</v>
      </c>
      <c r="F75">
        <v>6.09</v>
      </c>
      <c r="G75">
        <v>7.35</v>
      </c>
      <c r="H75">
        <v>8.8800000000000008</v>
      </c>
      <c r="I75">
        <v>8.7799999999999994</v>
      </c>
      <c r="J75">
        <v>5.45</v>
      </c>
      <c r="K75">
        <v>12.66</v>
      </c>
      <c r="L75">
        <v>4.95</v>
      </c>
      <c r="M75">
        <v>2.34</v>
      </c>
      <c r="N75">
        <v>-2.1800000000000002</v>
      </c>
      <c r="O75">
        <v>1.49</v>
      </c>
      <c r="P75">
        <v>12.46</v>
      </c>
      <c r="Q75">
        <v>10.99</v>
      </c>
      <c r="R75">
        <v>6.49</v>
      </c>
      <c r="S75">
        <v>2.5099999999999998</v>
      </c>
      <c r="T75">
        <v>0.85</v>
      </c>
      <c r="U75">
        <v>3.36</v>
      </c>
      <c r="V75">
        <v>5.55</v>
      </c>
    </row>
    <row r="76" spans="1:23" x14ac:dyDescent="0.25">
      <c r="A76" s="5" t="s">
        <v>169</v>
      </c>
      <c r="B76" s="5" t="s">
        <v>170</v>
      </c>
      <c r="C76">
        <v>11.07</v>
      </c>
      <c r="D76">
        <v>6.9</v>
      </c>
      <c r="E76">
        <v>15.51</v>
      </c>
      <c r="F76">
        <v>14.12</v>
      </c>
      <c r="G76">
        <v>16.73</v>
      </c>
      <c r="H76">
        <v>21.96</v>
      </c>
      <c r="I76">
        <v>24.08</v>
      </c>
      <c r="J76">
        <v>14.14</v>
      </c>
      <c r="K76">
        <v>14.24</v>
      </c>
      <c r="L76">
        <v>13.03</v>
      </c>
      <c r="M76">
        <v>9.99</v>
      </c>
      <c r="N76">
        <v>5.84</v>
      </c>
      <c r="O76">
        <v>7.6</v>
      </c>
      <c r="P76">
        <v>28.7</v>
      </c>
      <c r="Q76">
        <v>22.56</v>
      </c>
      <c r="R76">
        <v>17.940000000000001</v>
      </c>
      <c r="S76" t="s">
        <v>67</v>
      </c>
      <c r="T76" t="s">
        <v>67</v>
      </c>
      <c r="U76" t="s">
        <v>67</v>
      </c>
      <c r="V76" t="s">
        <v>67</v>
      </c>
    </row>
    <row r="77" spans="1:23" x14ac:dyDescent="0.25">
      <c r="A77" s="5" t="s">
        <v>171</v>
      </c>
      <c r="B77" s="5" t="s">
        <v>172</v>
      </c>
      <c r="C77">
        <v>22.22</v>
      </c>
      <c r="D77">
        <v>17.16</v>
      </c>
      <c r="E77">
        <v>29.74</v>
      </c>
      <c r="F77">
        <v>31.02</v>
      </c>
      <c r="G77">
        <v>23.43</v>
      </c>
      <c r="H77">
        <v>25.48</v>
      </c>
      <c r="I77">
        <v>22.64</v>
      </c>
      <c r="J77">
        <v>61.29</v>
      </c>
      <c r="K77">
        <v>37.770000000000003</v>
      </c>
      <c r="L77">
        <v>21.03</v>
      </c>
      <c r="M77">
        <v>12.41</v>
      </c>
      <c r="N77">
        <v>10.29</v>
      </c>
      <c r="O77">
        <v>21.98</v>
      </c>
      <c r="P77">
        <v>142.32</v>
      </c>
      <c r="Q77">
        <v>144.03</v>
      </c>
      <c r="R77">
        <v>214.82</v>
      </c>
      <c r="S77">
        <v>173.1</v>
      </c>
      <c r="T77">
        <v>153.85</v>
      </c>
      <c r="U77">
        <v>165.54</v>
      </c>
      <c r="V77">
        <v>269.95999999999998</v>
      </c>
    </row>
    <row r="78" spans="1:23" x14ac:dyDescent="0.25">
      <c r="A78" s="5" t="s">
        <v>173</v>
      </c>
      <c r="B78" s="5" t="s">
        <v>174</v>
      </c>
      <c r="C78">
        <v>132.83000000000001</v>
      </c>
      <c r="D78">
        <v>140.31</v>
      </c>
      <c r="E78">
        <v>190.94</v>
      </c>
      <c r="F78">
        <v>187.81</v>
      </c>
      <c r="G78">
        <v>144.91</v>
      </c>
      <c r="H78">
        <v>136.11000000000001</v>
      </c>
      <c r="I78">
        <v>131.18</v>
      </c>
      <c r="J78">
        <v>253.31</v>
      </c>
      <c r="K78">
        <v>150.59</v>
      </c>
      <c r="L78">
        <v>118.17</v>
      </c>
      <c r="M78">
        <v>103.67</v>
      </c>
      <c r="N78">
        <v>99.85</v>
      </c>
      <c r="O78">
        <v>123.68</v>
      </c>
      <c r="P78">
        <v>276.3</v>
      </c>
      <c r="Q78">
        <v>376.34</v>
      </c>
      <c r="R78">
        <v>335.34</v>
      </c>
      <c r="S78" t="s">
        <v>67</v>
      </c>
      <c r="T78" t="s">
        <v>67</v>
      </c>
      <c r="U78" t="s">
        <v>67</v>
      </c>
      <c r="V78" t="s">
        <v>67</v>
      </c>
    </row>
    <row r="79" spans="1:23" x14ac:dyDescent="0.25">
      <c r="A79" s="5" t="s">
        <v>175</v>
      </c>
      <c r="B79" s="5" t="s">
        <v>176</v>
      </c>
      <c r="C79">
        <v>470.66</v>
      </c>
      <c r="D79">
        <v>577.84</v>
      </c>
      <c r="E79">
        <v>962.29</v>
      </c>
      <c r="F79">
        <v>1260.53</v>
      </c>
      <c r="G79">
        <v>1474.712</v>
      </c>
      <c r="H79">
        <v>1155.2639999999999</v>
      </c>
      <c r="I79">
        <v>1225.28</v>
      </c>
      <c r="J79">
        <v>326.012</v>
      </c>
      <c r="K79">
        <v>249.43199999999999</v>
      </c>
      <c r="L79">
        <v>334.76400000000001</v>
      </c>
      <c r="M79">
        <v>126.904</v>
      </c>
      <c r="N79">
        <v>42.665999999999997</v>
      </c>
      <c r="O79">
        <v>246.15</v>
      </c>
      <c r="P79">
        <v>467.13799999999998</v>
      </c>
      <c r="Q79">
        <v>335.858</v>
      </c>
      <c r="R79">
        <v>306.32</v>
      </c>
      <c r="S79">
        <v>206.06399999999999</v>
      </c>
      <c r="T79">
        <v>106.92</v>
      </c>
      <c r="U79">
        <v>101.08799999999999</v>
      </c>
      <c r="V79">
        <v>541.404</v>
      </c>
    </row>
    <row r="80" spans="1:23" x14ac:dyDescent="0.25">
      <c r="A80" s="5" t="s">
        <v>177</v>
      </c>
      <c r="B80" s="5" t="s">
        <v>178</v>
      </c>
      <c r="C80">
        <v>0</v>
      </c>
      <c r="D80">
        <v>0</v>
      </c>
      <c r="E80">
        <v>0</v>
      </c>
      <c r="F80">
        <v>-14.19999999999999</v>
      </c>
      <c r="G80">
        <v>0</v>
      </c>
      <c r="H80">
        <v>0</v>
      </c>
      <c r="I80">
        <v>-109.4</v>
      </c>
      <c r="J80">
        <v>0</v>
      </c>
      <c r="K80">
        <v>0</v>
      </c>
      <c r="L80">
        <v>0</v>
      </c>
      <c r="M80">
        <v>0</v>
      </c>
      <c r="N80">
        <v>0</v>
      </c>
      <c r="O80">
        <v>0</v>
      </c>
      <c r="P80">
        <v>0</v>
      </c>
      <c r="Q80">
        <v>0</v>
      </c>
      <c r="R80">
        <v>-12.2</v>
      </c>
      <c r="S80">
        <v>0</v>
      </c>
      <c r="T80">
        <v>0</v>
      </c>
      <c r="U80">
        <v>0</v>
      </c>
      <c r="V80" t="s">
        <v>67</v>
      </c>
    </row>
    <row r="81" spans="1:22" x14ac:dyDescent="0.25">
      <c r="A81" s="5" t="s">
        <v>179</v>
      </c>
      <c r="B81" s="5" t="s">
        <v>180</v>
      </c>
      <c r="C81">
        <v>3.14</v>
      </c>
      <c r="D81">
        <v>-1.66</v>
      </c>
      <c r="E81">
        <v>7.36</v>
      </c>
      <c r="F81">
        <v>9.4</v>
      </c>
      <c r="G81">
        <v>13.39</v>
      </c>
      <c r="H81">
        <v>10.33</v>
      </c>
      <c r="I81">
        <v>10.58</v>
      </c>
      <c r="J81">
        <v>-14.52</v>
      </c>
      <c r="K81">
        <v>-8.1</v>
      </c>
      <c r="L81">
        <v>8.64</v>
      </c>
      <c r="M81">
        <v>-9.6</v>
      </c>
      <c r="N81">
        <v>13.04</v>
      </c>
      <c r="O81">
        <v>28.38</v>
      </c>
      <c r="P81">
        <v>5.83</v>
      </c>
      <c r="Q81">
        <v>8.4700000000000006</v>
      </c>
      <c r="R81">
        <v>-9.31</v>
      </c>
      <c r="S81">
        <v>-5.13</v>
      </c>
      <c r="T81">
        <v>-5.98</v>
      </c>
      <c r="U81">
        <v>-6.5</v>
      </c>
      <c r="V81" t="s">
        <v>67</v>
      </c>
    </row>
    <row r="82" spans="1:22" x14ac:dyDescent="0.25">
      <c r="A82" s="5" t="s">
        <v>181</v>
      </c>
      <c r="B82" s="5" t="s">
        <v>182</v>
      </c>
      <c r="C82">
        <v>2.95</v>
      </c>
      <c r="D82">
        <v>5.03</v>
      </c>
      <c r="E82">
        <v>10.050000000000001</v>
      </c>
      <c r="F82">
        <v>11.04</v>
      </c>
      <c r="G82">
        <v>11.43</v>
      </c>
      <c r="H82">
        <v>2.13</v>
      </c>
      <c r="I82">
        <v>-4.01</v>
      </c>
      <c r="J82">
        <v>-4.66</v>
      </c>
      <c r="K82">
        <v>-3.02</v>
      </c>
      <c r="L82">
        <v>4.03</v>
      </c>
      <c r="M82">
        <v>10.61</v>
      </c>
      <c r="N82">
        <v>15.75</v>
      </c>
      <c r="O82">
        <v>14.23</v>
      </c>
      <c r="P82">
        <v>1.66</v>
      </c>
      <c r="Q82">
        <v>-1.99</v>
      </c>
      <c r="R82">
        <v>-6.81</v>
      </c>
      <c r="S82">
        <v>-5.87</v>
      </c>
      <c r="T82" t="s">
        <v>67</v>
      </c>
      <c r="U82" t="s">
        <v>67</v>
      </c>
      <c r="V82" t="s">
        <v>67</v>
      </c>
    </row>
    <row r="83" spans="1:22" x14ac:dyDescent="0.25">
      <c r="A83" s="5" t="s">
        <v>183</v>
      </c>
      <c r="B83" s="5" t="s">
        <v>184</v>
      </c>
      <c r="C83">
        <v>6.33</v>
      </c>
      <c r="D83">
        <v>7.76</v>
      </c>
      <c r="E83">
        <v>10.210000000000001</v>
      </c>
      <c r="F83">
        <v>5.84</v>
      </c>
      <c r="G83">
        <v>2.34</v>
      </c>
      <c r="H83">
        <v>1.39</v>
      </c>
      <c r="I83">
        <v>-2.6</v>
      </c>
      <c r="J83">
        <v>-2.11</v>
      </c>
      <c r="K83">
        <v>6.47</v>
      </c>
      <c r="L83">
        <v>9.26</v>
      </c>
      <c r="M83">
        <v>9.2200000000000006</v>
      </c>
      <c r="N83">
        <v>9.2799999999999994</v>
      </c>
      <c r="O83">
        <v>5.65</v>
      </c>
      <c r="P83">
        <v>-1.22</v>
      </c>
      <c r="Q83">
        <v>-3.69</v>
      </c>
      <c r="R83" t="s">
        <v>67</v>
      </c>
      <c r="S83" t="s">
        <v>67</v>
      </c>
      <c r="T83" t="s">
        <v>67</v>
      </c>
      <c r="U83" t="s">
        <v>67</v>
      </c>
      <c r="V83" t="s">
        <v>67</v>
      </c>
    </row>
    <row r="84" spans="1:22" x14ac:dyDescent="0.25">
      <c r="A84" s="5" t="s">
        <v>185</v>
      </c>
      <c r="B84" s="5" t="s">
        <v>186</v>
      </c>
      <c r="C84">
        <v>3.86</v>
      </c>
      <c r="D84">
        <v>2.58</v>
      </c>
      <c r="E84">
        <v>4.05</v>
      </c>
      <c r="F84">
        <v>6.15</v>
      </c>
      <c r="G84">
        <v>5.8</v>
      </c>
      <c r="H84">
        <v>5.3</v>
      </c>
      <c r="I84">
        <v>3.34</v>
      </c>
      <c r="J84">
        <v>1.77</v>
      </c>
      <c r="K84">
        <v>2.62</v>
      </c>
      <c r="L84">
        <v>2.78</v>
      </c>
      <c r="M84" t="s">
        <v>67</v>
      </c>
      <c r="N84" t="s">
        <v>67</v>
      </c>
      <c r="O84" t="s">
        <v>67</v>
      </c>
      <c r="P84" t="s">
        <v>67</v>
      </c>
      <c r="Q84" t="s">
        <v>67</v>
      </c>
      <c r="R84" t="s">
        <v>67</v>
      </c>
      <c r="S84" t="s">
        <v>67</v>
      </c>
      <c r="T84" t="s">
        <v>67</v>
      </c>
      <c r="U84" t="s">
        <v>67</v>
      </c>
      <c r="V84" t="s">
        <v>67</v>
      </c>
    </row>
    <row r="85" spans="1:22" x14ac:dyDescent="0.25">
      <c r="A85" s="5" t="s">
        <v>187</v>
      </c>
      <c r="B85" s="5" t="s">
        <v>188</v>
      </c>
      <c r="C85">
        <v>66.53</v>
      </c>
      <c r="D85">
        <v>-47.35</v>
      </c>
      <c r="E85">
        <v>17.16</v>
      </c>
      <c r="F85">
        <v>2.84</v>
      </c>
      <c r="G85">
        <v>12.88</v>
      </c>
      <c r="H85">
        <v>10.96</v>
      </c>
      <c r="I85">
        <v>5.8</v>
      </c>
      <c r="J85">
        <v>-53.73</v>
      </c>
      <c r="K85">
        <v>103.87</v>
      </c>
      <c r="L85">
        <v>116.4</v>
      </c>
      <c r="M85">
        <v>-211.93</v>
      </c>
      <c r="N85">
        <v>-244.41</v>
      </c>
      <c r="O85">
        <v>-62.86</v>
      </c>
      <c r="P85">
        <v>8.6199999999999992</v>
      </c>
      <c r="Q85">
        <v>65.87</v>
      </c>
      <c r="R85">
        <v>196.89</v>
      </c>
      <c r="S85">
        <v>200</v>
      </c>
      <c r="T85">
        <v>-78.010000000000005</v>
      </c>
      <c r="U85">
        <v>-26.35</v>
      </c>
      <c r="V85">
        <v>14.18</v>
      </c>
    </row>
    <row r="86" spans="1:22" x14ac:dyDescent="0.25">
      <c r="A86" s="5" t="s">
        <v>189</v>
      </c>
      <c r="B86" s="5" t="s">
        <v>190</v>
      </c>
      <c r="C86">
        <v>12.11</v>
      </c>
      <c r="D86">
        <v>-9.1199999999999992</v>
      </c>
      <c r="E86">
        <v>10.96</v>
      </c>
      <c r="F86">
        <v>8.89</v>
      </c>
      <c r="G86">
        <v>9.8800000000000008</v>
      </c>
      <c r="H86">
        <v>-12.32</v>
      </c>
      <c r="I86">
        <v>18.649999999999999</v>
      </c>
      <c r="J86">
        <v>55.51</v>
      </c>
      <c r="K86">
        <v>2.78</v>
      </c>
      <c r="L86">
        <v>-113.31</v>
      </c>
      <c r="M86">
        <v>-173.07</v>
      </c>
      <c r="N86">
        <v>-99.55</v>
      </c>
      <c r="O86">
        <v>3.88</v>
      </c>
      <c r="P86">
        <v>90.46</v>
      </c>
      <c r="Q86">
        <v>154.25</v>
      </c>
      <c r="R86">
        <v>106.29</v>
      </c>
      <c r="S86">
        <v>31.88</v>
      </c>
      <c r="T86">
        <v>-30.06</v>
      </c>
      <c r="U86" t="s">
        <v>67</v>
      </c>
      <c r="V86" t="s">
        <v>67</v>
      </c>
    </row>
    <row r="87" spans="1:22" x14ac:dyDescent="0.25">
      <c r="A87" s="5" t="s">
        <v>191</v>
      </c>
      <c r="B87" s="5" t="s">
        <v>192</v>
      </c>
      <c r="C87">
        <v>10.41</v>
      </c>
      <c r="D87">
        <v>-0.7</v>
      </c>
      <c r="E87">
        <v>9.93</v>
      </c>
      <c r="F87">
        <v>-4.25</v>
      </c>
      <c r="G87">
        <v>15.96</v>
      </c>
      <c r="H87">
        <v>36.659999999999997</v>
      </c>
      <c r="I87">
        <v>-7.92</v>
      </c>
      <c r="J87">
        <v>-57.96</v>
      </c>
      <c r="K87">
        <v>-59.79</v>
      </c>
      <c r="L87">
        <v>-78.84</v>
      </c>
      <c r="M87">
        <v>-88.94</v>
      </c>
      <c r="N87">
        <v>-7.18</v>
      </c>
      <c r="O87">
        <v>81.7</v>
      </c>
      <c r="P87">
        <v>78.67</v>
      </c>
      <c r="Q87">
        <v>71.680000000000007</v>
      </c>
      <c r="R87">
        <v>61.34</v>
      </c>
      <c r="S87" t="s">
        <v>67</v>
      </c>
      <c r="T87" t="s">
        <v>67</v>
      </c>
      <c r="U87" t="s">
        <v>67</v>
      </c>
      <c r="V87" t="s">
        <v>67</v>
      </c>
    </row>
    <row r="88" spans="1:22" x14ac:dyDescent="0.25">
      <c r="A88" s="5" t="s">
        <v>193</v>
      </c>
      <c r="B88" s="5" t="s">
        <v>194</v>
      </c>
      <c r="C88">
        <v>23.54</v>
      </c>
      <c r="D88">
        <v>-4.3099999999999996</v>
      </c>
      <c r="E88">
        <v>-24.02</v>
      </c>
      <c r="F88">
        <v>-32.020000000000003</v>
      </c>
      <c r="G88">
        <v>-31.44</v>
      </c>
      <c r="H88">
        <v>-26.14</v>
      </c>
      <c r="I88">
        <v>-7.55</v>
      </c>
      <c r="J88">
        <v>11.87</v>
      </c>
      <c r="K88">
        <v>9.44</v>
      </c>
      <c r="L88">
        <v>-3.58</v>
      </c>
      <c r="M88">
        <v>-13.8</v>
      </c>
      <c r="N88" t="s">
        <v>67</v>
      </c>
      <c r="O88" t="s">
        <v>67</v>
      </c>
      <c r="P88" t="s">
        <v>67</v>
      </c>
      <c r="Q88" t="s">
        <v>67</v>
      </c>
      <c r="R88" t="s">
        <v>67</v>
      </c>
      <c r="S88" t="s">
        <v>67</v>
      </c>
      <c r="T88" t="s">
        <v>67</v>
      </c>
      <c r="U88" t="s">
        <v>67</v>
      </c>
      <c r="V88" t="s">
        <v>67</v>
      </c>
    </row>
    <row r="89" spans="1:22" x14ac:dyDescent="0.25">
      <c r="A89" s="5" t="s">
        <v>195</v>
      </c>
      <c r="B89" s="5" t="s">
        <v>196</v>
      </c>
      <c r="C89">
        <v>0.73</v>
      </c>
      <c r="D89">
        <v>-20.43</v>
      </c>
      <c r="E89">
        <v>1.4</v>
      </c>
      <c r="F89">
        <v>-4.6399999999999997</v>
      </c>
      <c r="G89">
        <v>1.6</v>
      </c>
      <c r="H89">
        <v>0.59</v>
      </c>
      <c r="I89">
        <v>-3.09</v>
      </c>
      <c r="J89">
        <v>-0.26</v>
      </c>
      <c r="K89">
        <v>-0.08</v>
      </c>
      <c r="L89">
        <v>-0.19</v>
      </c>
      <c r="M89">
        <v>-0.13</v>
      </c>
      <c r="N89" t="s">
        <v>67</v>
      </c>
      <c r="O89">
        <v>0.48</v>
      </c>
      <c r="P89">
        <v>0.28000000000000003</v>
      </c>
      <c r="Q89">
        <v>0.22</v>
      </c>
      <c r="R89">
        <v>0.34</v>
      </c>
      <c r="S89" t="s">
        <v>67</v>
      </c>
      <c r="T89" t="s">
        <v>67</v>
      </c>
      <c r="U89" t="s">
        <v>67</v>
      </c>
      <c r="V89" t="s">
        <v>67</v>
      </c>
    </row>
    <row r="90" spans="1:22" x14ac:dyDescent="0.25">
      <c r="A90" s="5" t="s">
        <v>197</v>
      </c>
      <c r="B90" s="5" t="s">
        <v>198</v>
      </c>
      <c r="C90">
        <v>66.09</v>
      </c>
      <c r="D90">
        <v>-57.56</v>
      </c>
      <c r="E90">
        <v>5.53</v>
      </c>
      <c r="F90">
        <v>6.45</v>
      </c>
      <c r="G90">
        <v>5.04</v>
      </c>
      <c r="H90">
        <v>3.89</v>
      </c>
      <c r="I90">
        <v>11.32</v>
      </c>
      <c r="J90">
        <v>-0.96</v>
      </c>
      <c r="K90">
        <v>-9.39</v>
      </c>
      <c r="L90">
        <v>40.82</v>
      </c>
      <c r="M90">
        <v>78.42</v>
      </c>
      <c r="N90">
        <v>-30.65</v>
      </c>
      <c r="O90">
        <v>-13.5</v>
      </c>
      <c r="P90">
        <v>15.79</v>
      </c>
      <c r="Q90">
        <v>34.07</v>
      </c>
      <c r="R90">
        <v>78.760000000000005</v>
      </c>
      <c r="S90">
        <v>47.56</v>
      </c>
      <c r="T90">
        <v>-41.13</v>
      </c>
      <c r="U90">
        <v>-37.799999999999997</v>
      </c>
      <c r="V90">
        <v>21.53</v>
      </c>
    </row>
    <row r="91" spans="1:22" x14ac:dyDescent="0.25">
      <c r="A91" s="5" t="s">
        <v>199</v>
      </c>
      <c r="B91" s="5" t="s">
        <v>200</v>
      </c>
      <c r="C91">
        <v>4.6900000000000004</v>
      </c>
      <c r="D91">
        <v>-15.19</v>
      </c>
      <c r="E91">
        <v>5.67</v>
      </c>
      <c r="F91">
        <v>5.13</v>
      </c>
      <c r="G91">
        <v>6.75</v>
      </c>
      <c r="H91">
        <v>4.75</v>
      </c>
      <c r="I91">
        <v>0.32</v>
      </c>
      <c r="J91">
        <v>10.16</v>
      </c>
      <c r="K91">
        <v>36.619999999999997</v>
      </c>
      <c r="L91">
        <v>29.53</v>
      </c>
      <c r="M91">
        <v>11.42</v>
      </c>
      <c r="N91">
        <v>-9.4499999999999993</v>
      </c>
      <c r="O91">
        <v>12.12</v>
      </c>
      <c r="P91">
        <v>42.87</v>
      </c>
      <c r="Q91">
        <v>53.46</v>
      </c>
      <c r="R91">
        <v>28.4</v>
      </c>
      <c r="S91">
        <v>-10.46</v>
      </c>
      <c r="T91">
        <v>-19.13</v>
      </c>
      <c r="U91" t="s">
        <v>67</v>
      </c>
      <c r="V91" t="s">
        <v>67</v>
      </c>
    </row>
    <row r="92" spans="1:22" x14ac:dyDescent="0.25">
      <c r="A92" s="5" t="s">
        <v>201</v>
      </c>
      <c r="B92" s="5" t="s">
        <v>202</v>
      </c>
      <c r="C92">
        <v>5.1100000000000003</v>
      </c>
      <c r="D92">
        <v>-7.33</v>
      </c>
      <c r="E92">
        <v>6.45</v>
      </c>
      <c r="F92">
        <v>5.15</v>
      </c>
      <c r="G92">
        <v>1.98</v>
      </c>
      <c r="H92">
        <v>9.14</v>
      </c>
      <c r="I92">
        <v>24.04</v>
      </c>
      <c r="J92">
        <v>15.65</v>
      </c>
      <c r="K92">
        <v>13.14</v>
      </c>
      <c r="L92">
        <v>18.18</v>
      </c>
      <c r="M92">
        <v>16.829999999999998</v>
      </c>
      <c r="N92">
        <v>16.89</v>
      </c>
      <c r="O92">
        <v>32.54</v>
      </c>
      <c r="P92">
        <v>27.01</v>
      </c>
      <c r="Q92">
        <v>16.29</v>
      </c>
      <c r="R92">
        <v>13.78</v>
      </c>
      <c r="S92" t="s">
        <v>67</v>
      </c>
      <c r="T92" t="s">
        <v>67</v>
      </c>
      <c r="U92" t="s">
        <v>67</v>
      </c>
      <c r="V92" t="s">
        <v>67</v>
      </c>
    </row>
    <row r="93" spans="1:22" x14ac:dyDescent="0.25">
      <c r="A93" s="5" t="s">
        <v>203</v>
      </c>
      <c r="B93" s="5" t="s">
        <v>204</v>
      </c>
      <c r="C93">
        <v>7.12</v>
      </c>
      <c r="D93">
        <v>8.36</v>
      </c>
      <c r="E93">
        <v>11.05</v>
      </c>
      <c r="F93">
        <v>9.14</v>
      </c>
      <c r="G93">
        <v>10.08</v>
      </c>
      <c r="H93">
        <v>12.98</v>
      </c>
      <c r="I93">
        <v>20.47</v>
      </c>
      <c r="J93">
        <v>24.09</v>
      </c>
      <c r="K93">
        <v>20.07</v>
      </c>
      <c r="L93">
        <v>17.23</v>
      </c>
      <c r="M93">
        <v>15.3</v>
      </c>
      <c r="N93" t="s">
        <v>67</v>
      </c>
      <c r="O93" t="s">
        <v>67</v>
      </c>
      <c r="P93" t="s">
        <v>67</v>
      </c>
      <c r="Q93" t="s">
        <v>67</v>
      </c>
      <c r="R93" t="s">
        <v>67</v>
      </c>
      <c r="S93" t="s">
        <v>67</v>
      </c>
      <c r="T93" t="s">
        <v>67</v>
      </c>
      <c r="U93" t="s">
        <v>67</v>
      </c>
      <c r="V93" t="s">
        <v>67</v>
      </c>
    </row>
    <row r="94" spans="1:22" x14ac:dyDescent="0.25">
      <c r="A94" s="5" t="s">
        <v>205</v>
      </c>
      <c r="B94" s="5" t="s">
        <v>206</v>
      </c>
      <c r="C94">
        <v>-18.55</v>
      </c>
      <c r="D94">
        <v>-39.950000000000003</v>
      </c>
      <c r="E94">
        <v>-23.66</v>
      </c>
      <c r="F94">
        <v>-19.73</v>
      </c>
      <c r="G94">
        <v>27.65</v>
      </c>
      <c r="H94">
        <v>-5.71</v>
      </c>
      <c r="I94">
        <v>87.92</v>
      </c>
      <c r="J94">
        <v>30.7</v>
      </c>
      <c r="K94">
        <v>-25.49</v>
      </c>
      <c r="L94">
        <v>163.79</v>
      </c>
      <c r="M94">
        <v>197.44</v>
      </c>
      <c r="N94">
        <v>-82.67</v>
      </c>
      <c r="O94">
        <v>-47.31</v>
      </c>
      <c r="P94">
        <v>39.090000000000003</v>
      </c>
      <c r="Q94">
        <v>9.64</v>
      </c>
      <c r="R94">
        <v>32.08</v>
      </c>
      <c r="S94">
        <v>92.73</v>
      </c>
      <c r="T94">
        <v>5.77</v>
      </c>
      <c r="U94">
        <v>-81.33</v>
      </c>
      <c r="V94" t="s">
        <v>67</v>
      </c>
    </row>
    <row r="95" spans="1:22" x14ac:dyDescent="0.25">
      <c r="A95" s="5" t="s">
        <v>207</v>
      </c>
      <c r="B95" s="5" t="s">
        <v>208</v>
      </c>
      <c r="C95">
        <v>-27.39</v>
      </c>
      <c r="D95">
        <v>-27.78</v>
      </c>
      <c r="E95">
        <v>-5.25</v>
      </c>
      <c r="F95">
        <v>0.74</v>
      </c>
      <c r="G95">
        <v>36.619999999999997</v>
      </c>
      <c r="H95">
        <v>37.64</v>
      </c>
      <c r="I95">
        <v>31.04</v>
      </c>
      <c r="J95">
        <v>56.33</v>
      </c>
      <c r="K95">
        <v>111.91</v>
      </c>
      <c r="L95">
        <v>92.85</v>
      </c>
      <c r="M95">
        <v>22.49</v>
      </c>
      <c r="N95">
        <v>-30.3</v>
      </c>
      <c r="O95">
        <v>0.47</v>
      </c>
      <c r="P95">
        <v>26.94</v>
      </c>
      <c r="Q95">
        <v>44.82</v>
      </c>
      <c r="R95">
        <v>43.53</v>
      </c>
      <c r="S95">
        <v>5.72</v>
      </c>
      <c r="T95" t="s">
        <v>67</v>
      </c>
      <c r="U95" t="s">
        <v>67</v>
      </c>
      <c r="V95" t="s">
        <v>67</v>
      </c>
    </row>
    <row r="96" spans="1:22" x14ac:dyDescent="0.25">
      <c r="A96" s="5" t="s">
        <v>209</v>
      </c>
      <c r="B96" s="5" t="s">
        <v>210</v>
      </c>
      <c r="C96">
        <v>-14.85</v>
      </c>
      <c r="D96">
        <v>-12.28</v>
      </c>
      <c r="E96">
        <v>13.29</v>
      </c>
      <c r="F96">
        <v>24.17</v>
      </c>
      <c r="G96">
        <v>23.01</v>
      </c>
      <c r="H96">
        <v>50.24</v>
      </c>
      <c r="I96">
        <v>90.87</v>
      </c>
      <c r="J96">
        <v>56.75</v>
      </c>
      <c r="K96">
        <v>41.15</v>
      </c>
      <c r="L96">
        <v>54.07</v>
      </c>
      <c r="M96">
        <v>23.24</v>
      </c>
      <c r="N96">
        <v>-9.83</v>
      </c>
      <c r="O96">
        <v>25.25</v>
      </c>
      <c r="P96">
        <v>35.86</v>
      </c>
      <c r="Q96">
        <v>11.78</v>
      </c>
      <c r="R96" t="s">
        <v>67</v>
      </c>
      <c r="S96" t="s">
        <v>67</v>
      </c>
      <c r="T96" t="s">
        <v>67</v>
      </c>
      <c r="U96" t="s">
        <v>67</v>
      </c>
      <c r="V96" t="s">
        <v>67</v>
      </c>
    </row>
    <row r="97" spans="1:23" x14ac:dyDescent="0.25">
      <c r="A97" s="5" t="s">
        <v>211</v>
      </c>
      <c r="B97" s="5" t="s">
        <v>212</v>
      </c>
      <c r="C97">
        <v>17.7</v>
      </c>
      <c r="D97">
        <v>39.299999999999997</v>
      </c>
      <c r="E97">
        <v>35.020000000000003</v>
      </c>
      <c r="F97">
        <v>32.659999999999997</v>
      </c>
      <c r="G97">
        <v>38.54</v>
      </c>
      <c r="H97">
        <v>36.74</v>
      </c>
      <c r="I97">
        <v>40.520000000000003</v>
      </c>
      <c r="J97">
        <v>41</v>
      </c>
      <c r="K97">
        <v>38.51</v>
      </c>
      <c r="L97">
        <v>32.92</v>
      </c>
      <c r="M97" t="s">
        <v>67</v>
      </c>
      <c r="N97" t="s">
        <v>67</v>
      </c>
      <c r="O97" t="s">
        <v>67</v>
      </c>
      <c r="P97" t="s">
        <v>67</v>
      </c>
      <c r="Q97" t="s">
        <v>67</v>
      </c>
      <c r="R97" t="s">
        <v>67</v>
      </c>
      <c r="S97" t="s">
        <v>67</v>
      </c>
      <c r="T97" t="s">
        <v>67</v>
      </c>
      <c r="U97" t="s">
        <v>67</v>
      </c>
      <c r="V97" t="s">
        <v>67</v>
      </c>
    </row>
    <row r="98" spans="1:23" x14ac:dyDescent="0.25">
      <c r="A98" s="5" t="s">
        <v>213</v>
      </c>
      <c r="B98" s="5" t="s">
        <v>214</v>
      </c>
      <c r="C98">
        <v>458</v>
      </c>
      <c r="D98">
        <v>574</v>
      </c>
      <c r="E98">
        <v>1165</v>
      </c>
      <c r="F98">
        <v>965</v>
      </c>
      <c r="G98">
        <v>429.2</v>
      </c>
      <c r="H98">
        <v>266.3</v>
      </c>
      <c r="I98">
        <v>242.4</v>
      </c>
      <c r="J98">
        <v>1782</v>
      </c>
      <c r="K98">
        <v>392</v>
      </c>
      <c r="L98">
        <v>214.3</v>
      </c>
      <c r="M98">
        <v>52.8</v>
      </c>
      <c r="N98">
        <v>-2.5</v>
      </c>
      <c r="O98">
        <v>222.8</v>
      </c>
      <c r="P98">
        <v>676.8</v>
      </c>
      <c r="Q98">
        <v>874.2</v>
      </c>
      <c r="R98">
        <v>1092</v>
      </c>
      <c r="S98">
        <v>1392</v>
      </c>
      <c r="T98">
        <v>1331</v>
      </c>
      <c r="U98">
        <v>1612</v>
      </c>
      <c r="V98">
        <v>1413</v>
      </c>
      <c r="W98">
        <v>1501</v>
      </c>
    </row>
  </sheetData>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W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9" width="10" customWidth="1"/>
    <col min="20" max="20" width="20" customWidth="1"/>
    <col min="21" max="23" width="10" customWidth="1"/>
  </cols>
  <sheetData>
    <row r="1" spans="1:23" ht="18.75" customHeight="1" x14ac:dyDescent="0.3">
      <c r="A1" s="1" t="s">
        <v>2970</v>
      </c>
      <c r="B1" s="2" t="s">
        <v>2971</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1767</v>
      </c>
      <c r="C4" s="5" t="s">
        <v>9</v>
      </c>
      <c r="D4" s="5"/>
      <c r="E4" t="s">
        <v>2972</v>
      </c>
      <c r="G4" t="s">
        <v>758</v>
      </c>
      <c r="H4" t="s">
        <v>12</v>
      </c>
      <c r="J4" t="s">
        <v>2973</v>
      </c>
      <c r="L4" t="s">
        <v>2974</v>
      </c>
    </row>
    <row r="5" spans="1:23" x14ac:dyDescent="0.25">
      <c r="A5" s="5" t="s">
        <v>15</v>
      </c>
      <c r="B5" t="s">
        <v>2975</v>
      </c>
      <c r="C5" s="5" t="s">
        <v>17</v>
      </c>
      <c r="D5" s="5"/>
      <c r="E5" t="s">
        <v>2976</v>
      </c>
      <c r="G5" t="s">
        <v>449</v>
      </c>
      <c r="H5" t="s">
        <v>20</v>
      </c>
      <c r="J5" t="s">
        <v>225</v>
      </c>
      <c r="L5" t="s">
        <v>2977</v>
      </c>
    </row>
    <row r="6" spans="1:23" x14ac:dyDescent="0.25">
      <c r="A6" s="5" t="s">
        <v>23</v>
      </c>
      <c r="B6" t="s">
        <v>2978</v>
      </c>
      <c r="C6" s="5" t="s">
        <v>25</v>
      </c>
      <c r="D6" s="5"/>
      <c r="E6" t="s">
        <v>2979</v>
      </c>
      <c r="G6" t="s">
        <v>604</v>
      </c>
      <c r="H6" t="s">
        <v>34</v>
      </c>
      <c r="J6" t="s">
        <v>21</v>
      </c>
      <c r="L6" t="s">
        <v>2980</v>
      </c>
    </row>
    <row r="7" spans="1:23" x14ac:dyDescent="0.25">
      <c r="A7" s="5" t="s">
        <v>29</v>
      </c>
      <c r="B7" t="s">
        <v>447</v>
      </c>
      <c r="C7" s="5" t="s">
        <v>31</v>
      </c>
      <c r="D7" s="5"/>
      <c r="E7" t="s">
        <v>2981</v>
      </c>
      <c r="G7" t="s">
        <v>608</v>
      </c>
      <c r="H7" t="s">
        <v>40</v>
      </c>
    </row>
    <row r="8" spans="1:23" x14ac:dyDescent="0.25">
      <c r="A8" s="5" t="s">
        <v>35</v>
      </c>
      <c r="B8" t="s">
        <v>36</v>
      </c>
      <c r="C8" s="5" t="s">
        <v>43</v>
      </c>
      <c r="D8" s="5"/>
      <c r="E8" t="s">
        <v>2982</v>
      </c>
    </row>
    <row r="9" spans="1:23" x14ac:dyDescent="0.25">
      <c r="A9" s="5" t="s">
        <v>41</v>
      </c>
      <c r="B9" t="s">
        <v>42</v>
      </c>
      <c r="C9" s="5" t="s">
        <v>47</v>
      </c>
      <c r="D9" s="5"/>
      <c r="E9" t="s">
        <v>2983</v>
      </c>
    </row>
    <row r="10" spans="1:23" x14ac:dyDescent="0.25">
      <c r="A10" s="5" t="s">
        <v>45</v>
      </c>
      <c r="B10" t="s">
        <v>287</v>
      </c>
      <c r="C10" s="5"/>
      <c r="D10" s="5"/>
    </row>
    <row r="11" spans="1:23" x14ac:dyDescent="0.25">
      <c r="A11" s="5" t="s">
        <v>49</v>
      </c>
      <c r="B11" t="s">
        <v>290</v>
      </c>
    </row>
    <row r="12" spans="1:23" x14ac:dyDescent="0.25">
      <c r="A12" s="5" t="s">
        <v>51</v>
      </c>
      <c r="B12" t="s">
        <v>52</v>
      </c>
    </row>
    <row r="13" spans="1:23" x14ac:dyDescent="0.25">
      <c r="A13" s="5" t="s">
        <v>53</v>
      </c>
      <c r="B13" t="s">
        <v>2984</v>
      </c>
    </row>
    <row r="14" spans="1:23" x14ac:dyDescent="0.25">
      <c r="A14" s="5" t="s">
        <v>55</v>
      </c>
      <c r="B14" t="s">
        <v>2985</v>
      </c>
    </row>
    <row r="15" spans="1:23" x14ac:dyDescent="0.25">
      <c r="A15" s="5" t="s">
        <v>57</v>
      </c>
      <c r="B15" t="s">
        <v>2986</v>
      </c>
    </row>
    <row r="16" spans="1:23" x14ac:dyDescent="0.25">
      <c r="A16" s="5" t="s">
        <v>59</v>
      </c>
      <c r="B16" t="s">
        <v>2987</v>
      </c>
    </row>
    <row r="17" spans="1:23" x14ac:dyDescent="0.25">
      <c r="A17" s="5" t="s">
        <v>61</v>
      </c>
      <c r="B17" t="s">
        <v>2988</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5502</v>
      </c>
      <c r="D20">
        <v>4648</v>
      </c>
      <c r="E20">
        <v>4136</v>
      </c>
      <c r="F20">
        <v>3627</v>
      </c>
      <c r="G20">
        <v>3387</v>
      </c>
      <c r="H20">
        <v>2972</v>
      </c>
      <c r="I20">
        <v>2985</v>
      </c>
      <c r="J20">
        <v>3271</v>
      </c>
      <c r="K20">
        <v>3009</v>
      </c>
      <c r="L20">
        <v>2706</v>
      </c>
      <c r="M20">
        <v>2461</v>
      </c>
      <c r="N20">
        <v>2524</v>
      </c>
      <c r="O20">
        <v>2374</v>
      </c>
      <c r="P20">
        <v>2369</v>
      </c>
      <c r="Q20">
        <v>1778</v>
      </c>
      <c r="R20">
        <v>1530</v>
      </c>
      <c r="S20">
        <v>1274</v>
      </c>
      <c r="T20">
        <v>909.7</v>
      </c>
      <c r="U20">
        <v>598.1</v>
      </c>
      <c r="V20">
        <v>462.4</v>
      </c>
      <c r="W20">
        <v>372.7</v>
      </c>
    </row>
    <row r="21" spans="1:23" x14ac:dyDescent="0.25">
      <c r="A21" s="5" t="s">
        <v>299</v>
      </c>
      <c r="B21" s="5" t="s">
        <v>300</v>
      </c>
      <c r="C21">
        <v>2686</v>
      </c>
      <c r="D21">
        <v>2249</v>
      </c>
      <c r="E21">
        <v>1954</v>
      </c>
      <c r="F21">
        <v>1656</v>
      </c>
      <c r="G21">
        <v>1540</v>
      </c>
      <c r="H21">
        <v>1385</v>
      </c>
      <c r="I21">
        <v>1388</v>
      </c>
      <c r="J21">
        <v>1579</v>
      </c>
      <c r="K21">
        <v>1493</v>
      </c>
      <c r="L21">
        <v>1345</v>
      </c>
      <c r="M21">
        <v>1262</v>
      </c>
      <c r="N21">
        <v>1307</v>
      </c>
      <c r="O21">
        <v>1242</v>
      </c>
      <c r="P21">
        <v>1199</v>
      </c>
      <c r="Q21">
        <v>929.8</v>
      </c>
      <c r="R21">
        <v>794</v>
      </c>
      <c r="S21">
        <v>620</v>
      </c>
      <c r="T21">
        <v>396.9</v>
      </c>
      <c r="U21">
        <v>250.6</v>
      </c>
      <c r="V21">
        <v>176.4</v>
      </c>
      <c r="W21">
        <v>141.69999999999999</v>
      </c>
    </row>
    <row r="22" spans="1:23" x14ac:dyDescent="0.25">
      <c r="A22" s="5" t="s">
        <v>68</v>
      </c>
      <c r="B22" s="5" t="s">
        <v>69</v>
      </c>
      <c r="C22">
        <v>440.2</v>
      </c>
      <c r="D22">
        <v>337.4</v>
      </c>
      <c r="E22">
        <v>244.6</v>
      </c>
      <c r="F22">
        <v>127.6</v>
      </c>
      <c r="G22">
        <v>96.3</v>
      </c>
      <c r="H22">
        <v>128</v>
      </c>
      <c r="I22">
        <v>62.5</v>
      </c>
      <c r="J22">
        <v>113.2</v>
      </c>
      <c r="K22">
        <v>333.2</v>
      </c>
      <c r="L22">
        <v>306.8</v>
      </c>
      <c r="M22">
        <v>192.4</v>
      </c>
      <c r="N22">
        <v>325.39999999999998</v>
      </c>
      <c r="O22">
        <v>372</v>
      </c>
      <c r="P22">
        <v>366.2</v>
      </c>
      <c r="Q22">
        <v>397.7</v>
      </c>
      <c r="R22">
        <v>365</v>
      </c>
      <c r="S22">
        <v>263.2</v>
      </c>
      <c r="T22">
        <v>125</v>
      </c>
      <c r="U22">
        <v>59</v>
      </c>
      <c r="V22">
        <v>27.1</v>
      </c>
      <c r="W22">
        <v>24.7</v>
      </c>
    </row>
    <row r="23" spans="1:23" x14ac:dyDescent="0.25">
      <c r="A23" s="5" t="s">
        <v>70</v>
      </c>
      <c r="B23" s="5" t="s">
        <v>71</v>
      </c>
      <c r="C23">
        <v>-22.6</v>
      </c>
      <c r="D23">
        <v>-24</v>
      </c>
      <c r="E23">
        <v>-13.4</v>
      </c>
      <c r="F23">
        <v>-8.6999999999999993</v>
      </c>
      <c r="G23">
        <v>-11.3</v>
      </c>
      <c r="H23">
        <v>-6.2</v>
      </c>
      <c r="I23">
        <v>-8.8000000000000007</v>
      </c>
      <c r="J23">
        <v>-0.9</v>
      </c>
      <c r="K23">
        <v>-12.8</v>
      </c>
      <c r="L23">
        <v>-5.3</v>
      </c>
      <c r="M23">
        <v>-8.3000000000000007</v>
      </c>
      <c r="N23">
        <v>1</v>
      </c>
      <c r="O23">
        <v>10.6</v>
      </c>
      <c r="P23">
        <v>7.8</v>
      </c>
      <c r="Q23">
        <v>6.4</v>
      </c>
      <c r="R23">
        <v>5.7</v>
      </c>
      <c r="S23">
        <v>0.9</v>
      </c>
      <c r="T23">
        <v>-0.6</v>
      </c>
      <c r="U23">
        <v>-1.6</v>
      </c>
      <c r="V23">
        <v>-1.6</v>
      </c>
      <c r="W23">
        <v>-10.3</v>
      </c>
    </row>
    <row r="24" spans="1:23" x14ac:dyDescent="0.25">
      <c r="A24" s="5" t="s">
        <v>72</v>
      </c>
      <c r="B24" s="5" t="s">
        <v>73</v>
      </c>
      <c r="C24">
        <v>417.6</v>
      </c>
      <c r="D24">
        <v>313.39999999999998</v>
      </c>
      <c r="E24">
        <v>231.2</v>
      </c>
      <c r="F24">
        <v>118.9</v>
      </c>
      <c r="G24">
        <v>85</v>
      </c>
      <c r="H24">
        <v>121.8</v>
      </c>
      <c r="I24">
        <v>53.7</v>
      </c>
      <c r="J24">
        <v>112.3</v>
      </c>
      <c r="K24">
        <v>320.39999999999998</v>
      </c>
      <c r="L24">
        <v>301.5</v>
      </c>
      <c r="M24">
        <v>184.1</v>
      </c>
      <c r="N24">
        <v>326.39999999999998</v>
      </c>
      <c r="O24">
        <v>382.6</v>
      </c>
      <c r="P24">
        <v>374</v>
      </c>
      <c r="Q24">
        <v>404.1</v>
      </c>
      <c r="R24">
        <v>370.7</v>
      </c>
      <c r="S24">
        <v>264.10000000000002</v>
      </c>
      <c r="T24">
        <v>124.4</v>
      </c>
      <c r="U24">
        <v>57.4</v>
      </c>
      <c r="V24">
        <v>25.5</v>
      </c>
      <c r="W24">
        <v>14.4</v>
      </c>
    </row>
    <row r="25" spans="1:23" x14ac:dyDescent="0.25">
      <c r="A25" s="5" t="s">
        <v>74</v>
      </c>
      <c r="B25" s="5" t="s">
        <v>75</v>
      </c>
      <c r="C25">
        <v>108.6</v>
      </c>
      <c r="D25">
        <v>83.6</v>
      </c>
      <c r="E25">
        <v>63.3</v>
      </c>
      <c r="F25">
        <v>30.5</v>
      </c>
      <c r="G25">
        <v>23.3</v>
      </c>
      <c r="H25">
        <v>37</v>
      </c>
      <c r="I25">
        <v>32.5</v>
      </c>
      <c r="J25">
        <v>32.5</v>
      </c>
      <c r="K25">
        <v>90</v>
      </c>
      <c r="L25">
        <v>99.3</v>
      </c>
      <c r="M25">
        <v>58.2</v>
      </c>
      <c r="N25">
        <v>94.8</v>
      </c>
      <c r="O25">
        <v>110.9</v>
      </c>
      <c r="P25">
        <v>108.1</v>
      </c>
      <c r="Q25">
        <v>117.2</v>
      </c>
      <c r="R25">
        <v>111.7</v>
      </c>
      <c r="S25">
        <v>84.2</v>
      </c>
      <c r="T25">
        <v>39.799999999999997</v>
      </c>
      <c r="U25">
        <v>17.3</v>
      </c>
      <c r="V25">
        <v>8</v>
      </c>
      <c r="W25">
        <v>6</v>
      </c>
    </row>
    <row r="26" spans="1:23" x14ac:dyDescent="0.25">
      <c r="A26" s="5" t="s">
        <v>76</v>
      </c>
      <c r="B26" s="5" t="s">
        <v>77</v>
      </c>
      <c r="C26">
        <v>309</v>
      </c>
      <c r="D26">
        <v>229.8</v>
      </c>
      <c r="E26">
        <v>168</v>
      </c>
      <c r="F26">
        <v>88.4</v>
      </c>
      <c r="G26">
        <v>61.7</v>
      </c>
      <c r="H26">
        <v>84.8</v>
      </c>
      <c r="I26">
        <v>21.2</v>
      </c>
      <c r="J26">
        <v>79.8</v>
      </c>
      <c r="K26">
        <v>230.4</v>
      </c>
      <c r="L26">
        <v>202.2</v>
      </c>
      <c r="M26">
        <v>125.9</v>
      </c>
      <c r="N26">
        <v>231.6</v>
      </c>
      <c r="O26">
        <v>271.60000000000002</v>
      </c>
      <c r="P26">
        <v>266</v>
      </c>
      <c r="Q26">
        <v>286.89999999999998</v>
      </c>
      <c r="R26">
        <v>259</v>
      </c>
      <c r="S26">
        <v>179.9</v>
      </c>
      <c r="T26">
        <v>84.7</v>
      </c>
      <c r="U26">
        <v>40.1</v>
      </c>
      <c r="V26">
        <v>17.600000000000001</v>
      </c>
      <c r="W26">
        <v>8.4</v>
      </c>
    </row>
    <row r="27" spans="1:23" x14ac:dyDescent="0.25">
      <c r="A27" s="5" t="s">
        <v>78</v>
      </c>
      <c r="B27" s="5" t="s">
        <v>79</v>
      </c>
      <c r="C27">
        <v>-46.6</v>
      </c>
      <c r="D27">
        <v>-42.4</v>
      </c>
      <c r="E27">
        <v>-32.200000000000003</v>
      </c>
      <c r="F27">
        <v>-26</v>
      </c>
      <c r="G27">
        <v>-24.6</v>
      </c>
      <c r="H27">
        <v>-20.8</v>
      </c>
      <c r="I27">
        <v>-15.9</v>
      </c>
      <c r="J27">
        <v>-9.6</v>
      </c>
      <c r="K27">
        <v>-0.3</v>
      </c>
      <c r="L27" t="s">
        <v>67</v>
      </c>
      <c r="M27">
        <v>2.2999999999999998</v>
      </c>
      <c r="N27">
        <v>1.1000000000000001</v>
      </c>
      <c r="O27">
        <v>-2.6</v>
      </c>
      <c r="P27">
        <v>-2.8</v>
      </c>
      <c r="Q27">
        <v>-1.1000000000000001</v>
      </c>
      <c r="R27">
        <v>-1.7</v>
      </c>
      <c r="S27">
        <v>-0.6</v>
      </c>
      <c r="T27">
        <v>0.2</v>
      </c>
      <c r="U27">
        <v>-0.5</v>
      </c>
      <c r="V27" t="s">
        <v>67</v>
      </c>
      <c r="W27">
        <v>1.1000000000000001</v>
      </c>
    </row>
    <row r="28" spans="1:23" x14ac:dyDescent="0.25">
      <c r="A28" s="5" t="s">
        <v>80</v>
      </c>
      <c r="B28" s="5" t="s">
        <v>81</v>
      </c>
      <c r="C28">
        <v>262.39999999999998</v>
      </c>
      <c r="D28">
        <v>187.4</v>
      </c>
      <c r="E28">
        <v>135.80000000000001</v>
      </c>
      <c r="F28">
        <v>62.4</v>
      </c>
      <c r="G28">
        <v>37.1</v>
      </c>
      <c r="H28">
        <v>64.099999999999994</v>
      </c>
      <c r="I28">
        <v>5.3</v>
      </c>
      <c r="J28">
        <v>70.2</v>
      </c>
      <c r="K28">
        <v>230.1</v>
      </c>
      <c r="L28">
        <v>202</v>
      </c>
      <c r="M28">
        <v>128.19999999999999</v>
      </c>
      <c r="N28">
        <v>232.8</v>
      </c>
      <c r="O28">
        <v>269</v>
      </c>
      <c r="P28">
        <v>263.2</v>
      </c>
      <c r="Q28">
        <v>285.8</v>
      </c>
      <c r="R28">
        <v>257.3</v>
      </c>
      <c r="S28">
        <v>179.3</v>
      </c>
      <c r="T28">
        <v>84.9</v>
      </c>
      <c r="U28">
        <v>39.700000000000003</v>
      </c>
      <c r="V28">
        <v>17.600000000000001</v>
      </c>
      <c r="W28">
        <v>9.5</v>
      </c>
    </row>
    <row r="29" spans="1:23" x14ac:dyDescent="0.25">
      <c r="A29" s="5" t="s">
        <v>82</v>
      </c>
      <c r="B29" s="5" t="s">
        <v>83</v>
      </c>
      <c r="C29">
        <v>2481</v>
      </c>
      <c r="D29">
        <v>2193</v>
      </c>
      <c r="E29">
        <v>1885</v>
      </c>
      <c r="F29">
        <v>1765</v>
      </c>
      <c r="G29">
        <v>1685</v>
      </c>
      <c r="H29">
        <v>1683</v>
      </c>
      <c r="I29">
        <v>1514</v>
      </c>
      <c r="J29">
        <v>1643</v>
      </c>
      <c r="K29">
        <v>1715</v>
      </c>
      <c r="L29">
        <v>1547</v>
      </c>
      <c r="M29">
        <v>1359</v>
      </c>
      <c r="N29">
        <v>1362</v>
      </c>
      <c r="O29">
        <v>1395</v>
      </c>
      <c r="P29">
        <v>1303</v>
      </c>
      <c r="Q29">
        <v>1071</v>
      </c>
      <c r="R29">
        <v>760.3</v>
      </c>
      <c r="S29">
        <v>564.29999999999995</v>
      </c>
      <c r="T29">
        <v>425.4</v>
      </c>
      <c r="U29">
        <v>306.7</v>
      </c>
      <c r="V29">
        <v>247.5</v>
      </c>
      <c r="W29">
        <v>201.3</v>
      </c>
    </row>
    <row r="30" spans="1:23" x14ac:dyDescent="0.25">
      <c r="A30" s="5" t="s">
        <v>84</v>
      </c>
      <c r="B30" s="5" t="s">
        <v>85</v>
      </c>
      <c r="C30">
        <v>1897</v>
      </c>
      <c r="D30">
        <v>1014</v>
      </c>
      <c r="E30">
        <v>969</v>
      </c>
      <c r="F30">
        <v>999.7</v>
      </c>
      <c r="G30">
        <v>935.5</v>
      </c>
      <c r="H30">
        <v>867.4</v>
      </c>
      <c r="I30">
        <v>794.3</v>
      </c>
      <c r="J30">
        <v>887.7</v>
      </c>
      <c r="K30">
        <v>867.3</v>
      </c>
      <c r="L30">
        <v>819.4</v>
      </c>
      <c r="M30">
        <v>654.9</v>
      </c>
      <c r="N30">
        <v>536.70000000000005</v>
      </c>
      <c r="O30">
        <v>467.7</v>
      </c>
      <c r="P30">
        <v>412</v>
      </c>
      <c r="Q30">
        <v>249.6</v>
      </c>
      <c r="R30">
        <v>169.3</v>
      </c>
      <c r="S30">
        <v>135.80000000000001</v>
      </c>
      <c r="T30">
        <v>100.4</v>
      </c>
      <c r="U30">
        <v>88.7</v>
      </c>
      <c r="V30">
        <v>64</v>
      </c>
      <c r="W30">
        <v>65.3</v>
      </c>
    </row>
    <row r="31" spans="1:23" x14ac:dyDescent="0.25">
      <c r="A31" s="5" t="s">
        <v>86</v>
      </c>
      <c r="B31" s="5" t="s">
        <v>87</v>
      </c>
      <c r="C31">
        <v>4378</v>
      </c>
      <c r="D31">
        <v>3207</v>
      </c>
      <c r="E31">
        <v>2854</v>
      </c>
      <c r="F31">
        <v>2765</v>
      </c>
      <c r="G31">
        <v>2620</v>
      </c>
      <c r="H31">
        <v>2550</v>
      </c>
      <c r="I31">
        <v>2309</v>
      </c>
      <c r="J31">
        <v>2530</v>
      </c>
      <c r="K31">
        <v>2582</v>
      </c>
      <c r="L31">
        <v>2367</v>
      </c>
      <c r="M31">
        <v>2014</v>
      </c>
      <c r="N31">
        <v>1899</v>
      </c>
      <c r="O31">
        <v>1863</v>
      </c>
      <c r="P31">
        <v>1715</v>
      </c>
      <c r="Q31">
        <v>1321</v>
      </c>
      <c r="R31">
        <v>929.6</v>
      </c>
      <c r="S31">
        <v>700.1</v>
      </c>
      <c r="T31">
        <v>525.79999999999995</v>
      </c>
      <c r="U31">
        <v>395.4</v>
      </c>
      <c r="V31">
        <v>311.5</v>
      </c>
      <c r="W31">
        <v>266.60000000000002</v>
      </c>
    </row>
    <row r="32" spans="1:23" x14ac:dyDescent="0.25">
      <c r="A32" s="5" t="s">
        <v>88</v>
      </c>
      <c r="B32" s="5" t="s">
        <v>89</v>
      </c>
      <c r="C32">
        <v>1559</v>
      </c>
      <c r="D32">
        <v>1195</v>
      </c>
      <c r="E32">
        <v>1057</v>
      </c>
      <c r="F32">
        <v>894.9</v>
      </c>
      <c r="G32">
        <v>880</v>
      </c>
      <c r="H32">
        <v>822.6</v>
      </c>
      <c r="I32">
        <v>690.8</v>
      </c>
      <c r="J32">
        <v>803.5</v>
      </c>
      <c r="K32">
        <v>839.2</v>
      </c>
      <c r="L32">
        <v>799</v>
      </c>
      <c r="M32">
        <v>620</v>
      </c>
      <c r="N32">
        <v>614.79999999999995</v>
      </c>
      <c r="O32">
        <v>603.1</v>
      </c>
      <c r="P32">
        <v>518.70000000000005</v>
      </c>
      <c r="Q32">
        <v>384.5</v>
      </c>
      <c r="R32" t="s">
        <v>67</v>
      </c>
      <c r="S32" t="s">
        <v>67</v>
      </c>
      <c r="T32" t="s">
        <v>67</v>
      </c>
      <c r="U32" t="s">
        <v>67</v>
      </c>
      <c r="V32" t="s">
        <v>67</v>
      </c>
      <c r="W32" t="s">
        <v>67</v>
      </c>
    </row>
    <row r="33" spans="1:23" x14ac:dyDescent="0.25">
      <c r="A33" s="5" t="s">
        <v>90</v>
      </c>
      <c r="B33" s="5" t="s">
        <v>91</v>
      </c>
      <c r="C33">
        <v>899</v>
      </c>
      <c r="D33">
        <v>289.7</v>
      </c>
      <c r="E33">
        <v>140.69999999999999</v>
      </c>
      <c r="F33">
        <v>148</v>
      </c>
      <c r="G33">
        <v>121</v>
      </c>
      <c r="H33">
        <v>109</v>
      </c>
      <c r="I33">
        <v>120.4</v>
      </c>
      <c r="J33">
        <v>129.4</v>
      </c>
      <c r="K33">
        <v>137.5</v>
      </c>
      <c r="L33">
        <v>181.2</v>
      </c>
      <c r="M33">
        <v>154.19999999999999</v>
      </c>
      <c r="N33">
        <v>106.7</v>
      </c>
      <c r="O33">
        <v>105.1</v>
      </c>
      <c r="P33">
        <v>147.19999999999999</v>
      </c>
      <c r="Q33">
        <v>61.2</v>
      </c>
      <c r="R33" t="s">
        <v>67</v>
      </c>
      <c r="S33" t="s">
        <v>67</v>
      </c>
      <c r="T33" t="s">
        <v>67</v>
      </c>
      <c r="U33" t="s">
        <v>67</v>
      </c>
      <c r="V33" t="s">
        <v>67</v>
      </c>
      <c r="W33" t="s">
        <v>67</v>
      </c>
    </row>
    <row r="34" spans="1:23" x14ac:dyDescent="0.25">
      <c r="A34" s="5" t="s">
        <v>92</v>
      </c>
      <c r="B34" s="5" t="s">
        <v>93</v>
      </c>
      <c r="C34">
        <v>2458</v>
      </c>
      <c r="D34">
        <v>1485</v>
      </c>
      <c r="E34">
        <v>1197</v>
      </c>
      <c r="F34">
        <v>1043</v>
      </c>
      <c r="G34">
        <v>1001</v>
      </c>
      <c r="H34">
        <v>931.6</v>
      </c>
      <c r="I34">
        <v>811.2</v>
      </c>
      <c r="J34">
        <v>932.9</v>
      </c>
      <c r="K34">
        <v>976.6</v>
      </c>
      <c r="L34">
        <v>980.2</v>
      </c>
      <c r="M34">
        <v>774.2</v>
      </c>
      <c r="N34">
        <v>721.5</v>
      </c>
      <c r="O34">
        <v>708.2</v>
      </c>
      <c r="P34">
        <v>665.8</v>
      </c>
      <c r="Q34">
        <v>445.7</v>
      </c>
      <c r="R34">
        <v>391.4</v>
      </c>
      <c r="S34">
        <v>316.3</v>
      </c>
      <c r="T34">
        <v>273.2</v>
      </c>
      <c r="U34">
        <v>217.9</v>
      </c>
      <c r="V34">
        <v>180.2</v>
      </c>
      <c r="W34">
        <v>154.4</v>
      </c>
    </row>
    <row r="35" spans="1:23" x14ac:dyDescent="0.25">
      <c r="A35" s="5" t="s">
        <v>78</v>
      </c>
      <c r="B35" s="5" t="s">
        <v>79</v>
      </c>
      <c r="C35">
        <v>46.7</v>
      </c>
      <c r="D35">
        <v>18.899999999999999</v>
      </c>
      <c r="E35">
        <v>31.2</v>
      </c>
      <c r="F35">
        <v>15.3</v>
      </c>
      <c r="G35">
        <v>8</v>
      </c>
      <c r="H35">
        <v>23.1</v>
      </c>
      <c r="I35">
        <v>15.7</v>
      </c>
      <c r="J35">
        <v>8.9</v>
      </c>
      <c r="K35">
        <v>0.7</v>
      </c>
      <c r="L35">
        <v>0.2</v>
      </c>
      <c r="M35">
        <v>0.1</v>
      </c>
      <c r="N35">
        <v>2.5</v>
      </c>
      <c r="O35">
        <v>8</v>
      </c>
      <c r="P35">
        <v>7.7</v>
      </c>
      <c r="Q35">
        <v>4.5</v>
      </c>
      <c r="R35">
        <v>2.4</v>
      </c>
      <c r="S35">
        <v>0.8</v>
      </c>
      <c r="T35">
        <v>0.4</v>
      </c>
      <c r="U35">
        <v>0.8</v>
      </c>
      <c r="V35" t="s">
        <v>67</v>
      </c>
      <c r="W35" t="s">
        <v>67</v>
      </c>
    </row>
    <row r="36" spans="1:23" x14ac:dyDescent="0.25">
      <c r="A36" s="5" t="s">
        <v>94</v>
      </c>
      <c r="B36" s="5" t="s">
        <v>95</v>
      </c>
      <c r="C36">
        <v>1874</v>
      </c>
      <c r="D36">
        <v>1703</v>
      </c>
      <c r="E36">
        <v>1626</v>
      </c>
      <c r="F36">
        <v>1707</v>
      </c>
      <c r="G36">
        <v>1611</v>
      </c>
      <c r="H36">
        <v>1595</v>
      </c>
      <c r="I36">
        <v>1482</v>
      </c>
      <c r="J36">
        <v>1589</v>
      </c>
      <c r="K36">
        <v>1605</v>
      </c>
      <c r="L36">
        <v>1386</v>
      </c>
      <c r="M36">
        <v>1240</v>
      </c>
      <c r="N36">
        <v>1175</v>
      </c>
      <c r="O36">
        <v>1147</v>
      </c>
      <c r="P36">
        <v>1041</v>
      </c>
      <c r="Q36">
        <v>870.9</v>
      </c>
      <c r="R36">
        <v>535.79999999999995</v>
      </c>
      <c r="S36">
        <v>383</v>
      </c>
      <c r="T36">
        <v>252.2</v>
      </c>
      <c r="U36">
        <v>176.7</v>
      </c>
      <c r="V36">
        <v>131.30000000000001</v>
      </c>
      <c r="W36">
        <v>112.2</v>
      </c>
    </row>
    <row r="37" spans="1:23" x14ac:dyDescent="0.25">
      <c r="A37" s="5" t="s">
        <v>96</v>
      </c>
      <c r="B37" s="5" t="s">
        <v>97</v>
      </c>
      <c r="C37">
        <v>4378</v>
      </c>
      <c r="D37">
        <v>3207</v>
      </c>
      <c r="E37">
        <v>2854</v>
      </c>
      <c r="F37">
        <v>2765</v>
      </c>
      <c r="G37">
        <v>2620</v>
      </c>
      <c r="H37">
        <v>2550</v>
      </c>
      <c r="I37">
        <v>2309</v>
      </c>
      <c r="J37">
        <v>2530</v>
      </c>
      <c r="K37">
        <v>2582</v>
      </c>
      <c r="L37">
        <v>2367</v>
      </c>
      <c r="M37">
        <v>2014</v>
      </c>
      <c r="N37">
        <v>1899</v>
      </c>
      <c r="O37">
        <v>1863</v>
      </c>
      <c r="P37">
        <v>1715</v>
      </c>
      <c r="Q37">
        <v>1321</v>
      </c>
      <c r="R37">
        <v>929.6</v>
      </c>
      <c r="S37">
        <v>700.1</v>
      </c>
      <c r="T37">
        <v>525.79999999999995</v>
      </c>
      <c r="U37">
        <v>395.4</v>
      </c>
      <c r="V37">
        <v>311.5</v>
      </c>
      <c r="W37">
        <v>266.60000000000002</v>
      </c>
    </row>
    <row r="38" spans="1:23" x14ac:dyDescent="0.25">
      <c r="A38" s="5" t="s">
        <v>98</v>
      </c>
      <c r="B38" s="5" t="s">
        <v>99</v>
      </c>
      <c r="C38">
        <v>150.82</v>
      </c>
      <c r="D38">
        <v>150.82</v>
      </c>
      <c r="E38">
        <v>150.82</v>
      </c>
      <c r="F38">
        <v>150.82</v>
      </c>
      <c r="G38">
        <v>150.82</v>
      </c>
      <c r="H38">
        <v>150.82</v>
      </c>
      <c r="I38">
        <v>150.82</v>
      </c>
      <c r="J38">
        <v>150.82</v>
      </c>
      <c r="K38">
        <v>151</v>
      </c>
      <c r="L38">
        <v>151</v>
      </c>
      <c r="M38">
        <v>151</v>
      </c>
      <c r="N38">
        <v>151</v>
      </c>
      <c r="O38">
        <v>160</v>
      </c>
      <c r="P38">
        <v>172</v>
      </c>
      <c r="Q38">
        <v>169</v>
      </c>
      <c r="R38">
        <v>167</v>
      </c>
      <c r="S38">
        <v>162</v>
      </c>
      <c r="T38">
        <v>158</v>
      </c>
      <c r="U38">
        <v>154</v>
      </c>
      <c r="V38">
        <v>154</v>
      </c>
      <c r="W38">
        <v>154</v>
      </c>
    </row>
    <row r="39" spans="1:23" x14ac:dyDescent="0.25">
      <c r="A39" s="5" t="s">
        <v>100</v>
      </c>
      <c r="B39" s="5" t="s">
        <v>101</v>
      </c>
      <c r="C39">
        <v>386</v>
      </c>
      <c r="D39">
        <v>386</v>
      </c>
      <c r="E39">
        <v>386</v>
      </c>
      <c r="F39">
        <v>386</v>
      </c>
      <c r="G39">
        <v>386</v>
      </c>
      <c r="H39">
        <v>386</v>
      </c>
      <c r="I39">
        <v>386</v>
      </c>
      <c r="J39">
        <v>386</v>
      </c>
      <c r="K39">
        <v>386</v>
      </c>
      <c r="L39">
        <v>386</v>
      </c>
      <c r="M39">
        <v>386</v>
      </c>
      <c r="N39">
        <v>410</v>
      </c>
      <c r="O39">
        <v>410</v>
      </c>
      <c r="P39">
        <v>441</v>
      </c>
      <c r="Q39">
        <v>432</v>
      </c>
      <c r="R39">
        <v>427</v>
      </c>
      <c r="S39">
        <v>416</v>
      </c>
      <c r="T39">
        <v>406</v>
      </c>
      <c r="U39">
        <v>395</v>
      </c>
      <c r="V39">
        <v>393</v>
      </c>
      <c r="W39">
        <v>393</v>
      </c>
    </row>
    <row r="40" spans="1:23" x14ac:dyDescent="0.25">
      <c r="A40" s="5" t="s">
        <v>102</v>
      </c>
      <c r="B40" s="5" t="s">
        <v>103</v>
      </c>
      <c r="C40">
        <v>2.77</v>
      </c>
      <c r="D40">
        <v>2.08</v>
      </c>
      <c r="E40">
        <v>1.53</v>
      </c>
      <c r="F40">
        <v>0.79</v>
      </c>
      <c r="G40">
        <v>0.56000000000000005</v>
      </c>
      <c r="H40">
        <v>0.81</v>
      </c>
      <c r="I40">
        <v>0.36</v>
      </c>
      <c r="J40">
        <v>0.74</v>
      </c>
      <c r="K40">
        <v>2.12</v>
      </c>
      <c r="L40">
        <v>2</v>
      </c>
      <c r="M40">
        <v>1.22</v>
      </c>
      <c r="N40">
        <v>2.16</v>
      </c>
      <c r="O40">
        <v>2.39</v>
      </c>
      <c r="P40">
        <v>2.17</v>
      </c>
      <c r="Q40">
        <v>2.39</v>
      </c>
      <c r="R40">
        <v>2.2200000000000002</v>
      </c>
      <c r="S40">
        <v>1.63</v>
      </c>
      <c r="T40">
        <v>0.79</v>
      </c>
      <c r="U40">
        <v>0.37</v>
      </c>
      <c r="V40">
        <v>0.17</v>
      </c>
      <c r="W40">
        <v>0.09</v>
      </c>
    </row>
    <row r="41" spans="1:23" x14ac:dyDescent="0.25">
      <c r="A41" s="5" t="s">
        <v>104</v>
      </c>
      <c r="B41" s="5" t="s">
        <v>105</v>
      </c>
      <c r="C41">
        <v>1.76</v>
      </c>
      <c r="D41">
        <v>1.25</v>
      </c>
      <c r="E41">
        <v>0.91</v>
      </c>
      <c r="F41">
        <v>0.42</v>
      </c>
      <c r="G41">
        <v>0.25</v>
      </c>
      <c r="H41">
        <v>0.43</v>
      </c>
      <c r="I41">
        <v>3.5999999999999997E-2</v>
      </c>
      <c r="J41">
        <v>0.47</v>
      </c>
      <c r="K41">
        <v>1.54</v>
      </c>
      <c r="L41">
        <v>1.35</v>
      </c>
      <c r="M41">
        <v>0.85</v>
      </c>
      <c r="N41">
        <v>1.52</v>
      </c>
      <c r="O41">
        <v>1.68</v>
      </c>
      <c r="P41">
        <v>1.64</v>
      </c>
      <c r="Q41">
        <v>1.78</v>
      </c>
      <c r="R41">
        <v>1.61</v>
      </c>
      <c r="S41">
        <v>1.1299999999999999</v>
      </c>
      <c r="T41">
        <v>0.54</v>
      </c>
      <c r="U41">
        <v>0.26</v>
      </c>
      <c r="V41">
        <v>0.11</v>
      </c>
      <c r="W41">
        <v>6.2E-2</v>
      </c>
    </row>
    <row r="42" spans="1:23" x14ac:dyDescent="0.25">
      <c r="A42" s="5" t="s">
        <v>106</v>
      </c>
      <c r="B42" s="5" t="s">
        <v>107</v>
      </c>
      <c r="C42">
        <v>1.76</v>
      </c>
      <c r="D42">
        <v>1.25</v>
      </c>
      <c r="E42">
        <v>0.91</v>
      </c>
      <c r="F42">
        <v>0.42</v>
      </c>
      <c r="G42">
        <v>0.25</v>
      </c>
      <c r="H42">
        <v>0.43</v>
      </c>
      <c r="I42">
        <v>3.5999999999999997E-2</v>
      </c>
      <c r="J42">
        <v>0.47</v>
      </c>
      <c r="K42">
        <v>1.54</v>
      </c>
      <c r="L42">
        <v>1.34</v>
      </c>
      <c r="M42">
        <v>0.85</v>
      </c>
      <c r="N42">
        <v>1.52</v>
      </c>
      <c r="O42">
        <v>1.68</v>
      </c>
      <c r="P42">
        <v>1.63</v>
      </c>
      <c r="Q42">
        <v>1.77</v>
      </c>
      <c r="R42">
        <v>1.57</v>
      </c>
      <c r="S42">
        <v>1.0900000000000001</v>
      </c>
      <c r="T42">
        <v>0.53</v>
      </c>
      <c r="U42">
        <v>0.26</v>
      </c>
      <c r="V42">
        <v>0.11</v>
      </c>
      <c r="W42">
        <v>6.2E-2</v>
      </c>
    </row>
    <row r="43" spans="1:23" x14ac:dyDescent="0.25">
      <c r="A43" s="5" t="s">
        <v>108</v>
      </c>
      <c r="B43" s="5" t="s">
        <v>109</v>
      </c>
      <c r="C43" t="s">
        <v>67</v>
      </c>
      <c r="D43">
        <v>0.35</v>
      </c>
      <c r="E43">
        <v>1.25</v>
      </c>
      <c r="F43">
        <v>7.4999999999999997E-2</v>
      </c>
      <c r="G43">
        <v>0.05</v>
      </c>
      <c r="H43">
        <v>0.05</v>
      </c>
      <c r="I43">
        <v>0.05</v>
      </c>
      <c r="J43">
        <v>0.05</v>
      </c>
      <c r="K43">
        <v>0.2</v>
      </c>
      <c r="L43">
        <v>0.18</v>
      </c>
      <c r="M43">
        <v>0.18</v>
      </c>
      <c r="N43">
        <v>0.28000000000000003</v>
      </c>
      <c r="O43">
        <v>0.28000000000000003</v>
      </c>
      <c r="P43">
        <v>0.25</v>
      </c>
      <c r="Q43">
        <v>0.2</v>
      </c>
      <c r="R43">
        <v>0.1</v>
      </c>
      <c r="S43">
        <v>7.0000000000000007E-2</v>
      </c>
      <c r="T43">
        <v>5.5E-2</v>
      </c>
      <c r="U43">
        <v>0.03</v>
      </c>
      <c r="V43">
        <v>0.01</v>
      </c>
      <c r="W43" t="s">
        <v>67</v>
      </c>
    </row>
    <row r="44" spans="1:23" x14ac:dyDescent="0.25">
      <c r="A44" s="5" t="s">
        <v>110</v>
      </c>
      <c r="B44" s="5" t="s">
        <v>111</v>
      </c>
      <c r="C44" t="s">
        <v>67</v>
      </c>
      <c r="D44">
        <v>52.3</v>
      </c>
      <c r="E44">
        <v>186.8</v>
      </c>
      <c r="F44">
        <v>11.2</v>
      </c>
      <c r="G44">
        <v>7.5</v>
      </c>
      <c r="H44">
        <v>7.5</v>
      </c>
      <c r="I44">
        <v>7.5</v>
      </c>
      <c r="J44">
        <v>7.47</v>
      </c>
      <c r="K44">
        <v>29.9</v>
      </c>
      <c r="L44">
        <v>27</v>
      </c>
      <c r="M44">
        <v>27.1</v>
      </c>
      <c r="N44">
        <v>41.5</v>
      </c>
      <c r="O44">
        <v>43.7</v>
      </c>
      <c r="P44">
        <v>40.299999999999997</v>
      </c>
      <c r="Q44">
        <v>31.9</v>
      </c>
      <c r="R44">
        <v>16.100000000000001</v>
      </c>
      <c r="S44">
        <v>11.2</v>
      </c>
      <c r="T44">
        <v>8.6999999999999993</v>
      </c>
      <c r="U44">
        <v>4.5999999999999996</v>
      </c>
      <c r="V44">
        <v>1.5</v>
      </c>
      <c r="W44" t="s">
        <v>67</v>
      </c>
    </row>
    <row r="45" spans="1:23" x14ac:dyDescent="0.25">
      <c r="A45" s="5" t="s">
        <v>124</v>
      </c>
      <c r="B45" s="5" t="s">
        <v>125</v>
      </c>
      <c r="C45">
        <v>36.479999999999997</v>
      </c>
      <c r="D45">
        <v>30.82</v>
      </c>
      <c r="E45">
        <v>27.42</v>
      </c>
      <c r="F45">
        <v>24.05</v>
      </c>
      <c r="G45">
        <v>22.46</v>
      </c>
      <c r="H45">
        <v>19.71</v>
      </c>
      <c r="I45">
        <v>19.79</v>
      </c>
      <c r="J45">
        <v>21.69</v>
      </c>
      <c r="K45">
        <v>19.93</v>
      </c>
      <c r="L45">
        <v>17.920000000000002</v>
      </c>
      <c r="M45">
        <v>16.3</v>
      </c>
      <c r="N45">
        <v>16.72</v>
      </c>
      <c r="O45">
        <v>14.83</v>
      </c>
      <c r="P45">
        <v>13.77</v>
      </c>
      <c r="Q45">
        <v>10.52</v>
      </c>
      <c r="R45">
        <v>9.16</v>
      </c>
      <c r="S45">
        <v>7.86</v>
      </c>
      <c r="T45">
        <v>5.76</v>
      </c>
      <c r="U45">
        <v>3.88</v>
      </c>
      <c r="V45">
        <v>3</v>
      </c>
      <c r="W45">
        <v>2.42</v>
      </c>
    </row>
    <row r="46" spans="1:23" x14ac:dyDescent="0.25">
      <c r="A46" s="5" t="s">
        <v>112</v>
      </c>
      <c r="B46" s="5" t="s">
        <v>113</v>
      </c>
      <c r="C46">
        <v>12.42</v>
      </c>
      <c r="D46">
        <v>11.29</v>
      </c>
      <c r="E46">
        <v>10.78</v>
      </c>
      <c r="F46">
        <v>11.32</v>
      </c>
      <c r="G46">
        <v>10.68</v>
      </c>
      <c r="H46">
        <v>10.58</v>
      </c>
      <c r="I46">
        <v>9.82</v>
      </c>
      <c r="J46">
        <v>10.53</v>
      </c>
      <c r="K46">
        <v>10.63</v>
      </c>
      <c r="L46">
        <v>9.18</v>
      </c>
      <c r="M46">
        <v>8.2100000000000009</v>
      </c>
      <c r="N46">
        <v>7.78</v>
      </c>
      <c r="O46">
        <v>7.17</v>
      </c>
      <c r="P46">
        <v>6.05</v>
      </c>
      <c r="Q46">
        <v>5.15</v>
      </c>
      <c r="R46">
        <v>3.21</v>
      </c>
      <c r="S46">
        <v>2.36</v>
      </c>
      <c r="T46">
        <v>1.6</v>
      </c>
      <c r="U46">
        <v>1.1499999999999999</v>
      </c>
      <c r="V46">
        <v>0.85</v>
      </c>
      <c r="W46">
        <v>0.73</v>
      </c>
    </row>
    <row r="47" spans="1:23" x14ac:dyDescent="0.25">
      <c r="A47" s="5" t="s">
        <v>114</v>
      </c>
      <c r="B47" s="5" t="s">
        <v>115</v>
      </c>
      <c r="C47">
        <v>3.64</v>
      </c>
      <c r="D47">
        <v>1.84</v>
      </c>
      <c r="E47">
        <v>1.51</v>
      </c>
      <c r="F47">
        <v>0.87</v>
      </c>
      <c r="G47">
        <v>-0.25</v>
      </c>
      <c r="H47">
        <v>0.84</v>
      </c>
      <c r="I47">
        <v>0.72</v>
      </c>
      <c r="J47">
        <v>1.04</v>
      </c>
      <c r="K47">
        <v>0.84</v>
      </c>
      <c r="L47">
        <v>1.1200000000000001</v>
      </c>
      <c r="M47">
        <v>2.06</v>
      </c>
      <c r="N47">
        <v>1.45</v>
      </c>
      <c r="O47">
        <v>1.89</v>
      </c>
      <c r="P47">
        <v>0.89</v>
      </c>
      <c r="Q47">
        <v>1.19</v>
      </c>
      <c r="R47">
        <v>1.71</v>
      </c>
      <c r="S47">
        <v>1.02</v>
      </c>
      <c r="T47">
        <v>0.75</v>
      </c>
      <c r="U47">
        <v>0.28000000000000003</v>
      </c>
      <c r="V47">
        <v>0.11</v>
      </c>
      <c r="W47">
        <v>0.08</v>
      </c>
    </row>
    <row r="48" spans="1:23" x14ac:dyDescent="0.25">
      <c r="A48" s="5" t="s">
        <v>116</v>
      </c>
      <c r="B48" s="5" t="s">
        <v>117</v>
      </c>
      <c r="C48">
        <v>29.03</v>
      </c>
      <c r="D48">
        <v>21.27</v>
      </c>
      <c r="E48">
        <v>18.920000000000002</v>
      </c>
      <c r="F48">
        <v>18.329999999999998</v>
      </c>
      <c r="G48">
        <v>17.37</v>
      </c>
      <c r="H48">
        <v>16.91</v>
      </c>
      <c r="I48">
        <v>15.31</v>
      </c>
      <c r="J48">
        <v>16.78</v>
      </c>
      <c r="K48">
        <v>17.100000000000001</v>
      </c>
      <c r="L48">
        <v>15.67</v>
      </c>
      <c r="M48">
        <v>13.34</v>
      </c>
      <c r="N48">
        <v>12.57</v>
      </c>
      <c r="O48">
        <v>11.64</v>
      </c>
      <c r="P48">
        <v>9.9700000000000006</v>
      </c>
      <c r="Q48">
        <v>7.82</v>
      </c>
      <c r="R48">
        <v>5.57</v>
      </c>
      <c r="S48">
        <v>4.32</v>
      </c>
      <c r="T48">
        <v>3.33</v>
      </c>
      <c r="U48">
        <v>2.57</v>
      </c>
      <c r="V48">
        <v>2.02</v>
      </c>
      <c r="W48" t="s">
        <v>67</v>
      </c>
    </row>
    <row r="49" spans="1:23" x14ac:dyDescent="0.25">
      <c r="A49" s="5" t="s">
        <v>118</v>
      </c>
      <c r="B49" s="5" t="s">
        <v>119</v>
      </c>
      <c r="C49">
        <v>14332</v>
      </c>
      <c r="D49">
        <v>12894</v>
      </c>
      <c r="E49">
        <v>11787</v>
      </c>
      <c r="F49">
        <v>11495</v>
      </c>
      <c r="G49">
        <v>11351</v>
      </c>
      <c r="H49">
        <v>10830</v>
      </c>
      <c r="I49">
        <v>10750</v>
      </c>
      <c r="J49">
        <v>10935</v>
      </c>
      <c r="K49">
        <v>10043</v>
      </c>
      <c r="L49">
        <v>9313</v>
      </c>
      <c r="M49">
        <v>9747</v>
      </c>
      <c r="N49">
        <v>9503</v>
      </c>
      <c r="O49">
        <v>8338</v>
      </c>
      <c r="P49">
        <v>6831</v>
      </c>
      <c r="Q49">
        <v>4425</v>
      </c>
      <c r="R49">
        <v>3475</v>
      </c>
      <c r="S49">
        <v>2826</v>
      </c>
      <c r="T49">
        <v>2387</v>
      </c>
      <c r="U49">
        <v>2012</v>
      </c>
      <c r="V49">
        <v>1522</v>
      </c>
      <c r="W49">
        <v>1424</v>
      </c>
    </row>
    <row r="50" spans="1:23" x14ac:dyDescent="0.25">
      <c r="A50" s="5" t="s">
        <v>120</v>
      </c>
      <c r="B50" s="5" t="s">
        <v>121</v>
      </c>
      <c r="C50">
        <v>633.70000000000005</v>
      </c>
      <c r="D50">
        <v>553.79999999999995</v>
      </c>
      <c r="E50">
        <v>549.1</v>
      </c>
      <c r="F50">
        <v>493.1</v>
      </c>
      <c r="G50">
        <v>483.8</v>
      </c>
      <c r="H50">
        <v>425.3</v>
      </c>
      <c r="I50">
        <v>425.3</v>
      </c>
      <c r="J50">
        <v>476</v>
      </c>
      <c r="K50">
        <v>393.8</v>
      </c>
      <c r="L50">
        <v>354.1</v>
      </c>
      <c r="M50">
        <v>320.60000000000002</v>
      </c>
      <c r="N50">
        <v>306.39999999999998</v>
      </c>
      <c r="O50">
        <v>278</v>
      </c>
      <c r="P50">
        <v>267.5</v>
      </c>
      <c r="Q50">
        <v>199.4</v>
      </c>
      <c r="R50">
        <v>157.5</v>
      </c>
      <c r="S50">
        <v>126.6</v>
      </c>
      <c r="T50">
        <v>103</v>
      </c>
      <c r="U50">
        <v>81.099999999999994</v>
      </c>
      <c r="V50">
        <v>64.400000000000006</v>
      </c>
      <c r="W50">
        <v>51.5</v>
      </c>
    </row>
    <row r="51" spans="1:23" x14ac:dyDescent="0.25">
      <c r="A51" s="5" t="s">
        <v>122</v>
      </c>
      <c r="B51" s="5" t="s">
        <v>123</v>
      </c>
      <c r="C51">
        <v>44216</v>
      </c>
      <c r="D51">
        <v>42950</v>
      </c>
      <c r="E51">
        <v>46585</v>
      </c>
      <c r="F51">
        <v>42897</v>
      </c>
      <c r="G51">
        <v>42622</v>
      </c>
      <c r="H51">
        <v>39271</v>
      </c>
      <c r="I51">
        <v>39563</v>
      </c>
      <c r="J51">
        <v>43530</v>
      </c>
      <c r="K51">
        <v>39211</v>
      </c>
      <c r="L51">
        <v>38022</v>
      </c>
      <c r="M51">
        <v>32892</v>
      </c>
      <c r="N51">
        <v>32242</v>
      </c>
      <c r="O51">
        <v>33341</v>
      </c>
      <c r="P51">
        <v>39160</v>
      </c>
      <c r="Q51">
        <v>45062</v>
      </c>
      <c r="R51">
        <v>45324</v>
      </c>
      <c r="S51">
        <v>44798</v>
      </c>
      <c r="T51">
        <v>43150</v>
      </c>
      <c r="U51">
        <v>40308</v>
      </c>
      <c r="V51">
        <v>42313</v>
      </c>
      <c r="W51" t="s">
        <v>67</v>
      </c>
    </row>
    <row r="52" spans="1:23" x14ac:dyDescent="0.25">
      <c r="A52" s="5" t="s">
        <v>301</v>
      </c>
      <c r="B52" s="5" t="s">
        <v>302</v>
      </c>
      <c r="C52">
        <v>383910</v>
      </c>
      <c r="D52">
        <v>360501</v>
      </c>
      <c r="E52">
        <v>350887</v>
      </c>
      <c r="F52">
        <v>315502</v>
      </c>
      <c r="G52">
        <v>298423</v>
      </c>
      <c r="H52">
        <v>274423</v>
      </c>
      <c r="I52">
        <v>277702</v>
      </c>
      <c r="J52">
        <v>299104</v>
      </c>
      <c r="K52">
        <v>299611</v>
      </c>
      <c r="L52">
        <v>290605</v>
      </c>
      <c r="M52">
        <v>252457</v>
      </c>
      <c r="N52">
        <v>265621</v>
      </c>
      <c r="O52">
        <v>284660</v>
      </c>
      <c r="P52">
        <v>346830</v>
      </c>
      <c r="Q52">
        <v>401694</v>
      </c>
      <c r="R52">
        <v>440374</v>
      </c>
      <c r="S52">
        <v>450813</v>
      </c>
      <c r="T52">
        <v>381147</v>
      </c>
      <c r="U52">
        <v>297266</v>
      </c>
      <c r="V52">
        <v>303810</v>
      </c>
      <c r="W52">
        <v>261727</v>
      </c>
    </row>
    <row r="53" spans="1:23" x14ac:dyDescent="0.25">
      <c r="A53" s="5" t="s">
        <v>126</v>
      </c>
      <c r="B53" s="5" t="s">
        <v>127</v>
      </c>
      <c r="C53">
        <v>187441</v>
      </c>
      <c r="D53">
        <v>174453</v>
      </c>
      <c r="E53">
        <v>165801</v>
      </c>
      <c r="F53">
        <v>144097</v>
      </c>
      <c r="G53">
        <v>135688</v>
      </c>
      <c r="H53">
        <v>127922</v>
      </c>
      <c r="I53">
        <v>129070</v>
      </c>
      <c r="J53">
        <v>144399</v>
      </c>
      <c r="K53">
        <v>148701</v>
      </c>
      <c r="L53">
        <v>144400</v>
      </c>
      <c r="M53">
        <v>129517</v>
      </c>
      <c r="N53">
        <v>137493</v>
      </c>
      <c r="O53">
        <v>148921</v>
      </c>
      <c r="P53">
        <v>175567</v>
      </c>
      <c r="Q53">
        <v>210124</v>
      </c>
      <c r="R53">
        <v>228489</v>
      </c>
      <c r="S53">
        <v>219391</v>
      </c>
      <c r="T53">
        <v>166276</v>
      </c>
      <c r="U53">
        <v>124553</v>
      </c>
      <c r="V53">
        <v>115900</v>
      </c>
      <c r="W53">
        <v>99508</v>
      </c>
    </row>
    <row r="54" spans="1:23" x14ac:dyDescent="0.25">
      <c r="A54" s="5" t="s">
        <v>128</v>
      </c>
      <c r="B54" s="5" t="s">
        <v>129</v>
      </c>
      <c r="C54">
        <v>18309</v>
      </c>
      <c r="D54">
        <v>14534</v>
      </c>
      <c r="E54">
        <v>11521</v>
      </c>
      <c r="F54">
        <v>5428</v>
      </c>
      <c r="G54">
        <v>3268</v>
      </c>
      <c r="H54">
        <v>5919</v>
      </c>
      <c r="I54">
        <v>493.02</v>
      </c>
      <c r="J54">
        <v>6420</v>
      </c>
      <c r="K54">
        <v>22911</v>
      </c>
      <c r="L54">
        <v>21690</v>
      </c>
      <c r="M54">
        <v>13153</v>
      </c>
      <c r="N54">
        <v>24498</v>
      </c>
      <c r="O54">
        <v>32262</v>
      </c>
      <c r="P54">
        <v>38530</v>
      </c>
      <c r="Q54">
        <v>64588</v>
      </c>
      <c r="R54">
        <v>74043</v>
      </c>
      <c r="S54">
        <v>63447</v>
      </c>
      <c r="T54">
        <v>35568</v>
      </c>
      <c r="U54">
        <v>19732</v>
      </c>
      <c r="V54">
        <v>11564</v>
      </c>
      <c r="W54">
        <v>6671</v>
      </c>
    </row>
    <row r="55" spans="1:23" x14ac:dyDescent="0.25">
      <c r="A55" s="5" t="s">
        <v>130</v>
      </c>
      <c r="B55" s="5" t="s">
        <v>131</v>
      </c>
      <c r="C55">
        <v>38.799999999999997</v>
      </c>
      <c r="D55">
        <v>34.1</v>
      </c>
      <c r="E55">
        <v>39.9</v>
      </c>
      <c r="F55">
        <v>59.9</v>
      </c>
      <c r="G55">
        <v>80.099999999999994</v>
      </c>
      <c r="H55">
        <v>40.200000000000003</v>
      </c>
      <c r="I55">
        <v>652.79999999999995</v>
      </c>
      <c r="J55">
        <v>47.9</v>
      </c>
      <c r="K55">
        <v>14.6</v>
      </c>
      <c r="L55">
        <v>18.399999999999999</v>
      </c>
      <c r="M55">
        <v>27.5</v>
      </c>
      <c r="N55">
        <v>9.3000000000000007</v>
      </c>
      <c r="O55">
        <v>16.3</v>
      </c>
      <c r="P55">
        <v>18</v>
      </c>
      <c r="Q55">
        <v>13.9</v>
      </c>
      <c r="R55">
        <v>12.6</v>
      </c>
      <c r="S55">
        <v>12.4</v>
      </c>
      <c r="T55">
        <v>12</v>
      </c>
      <c r="U55">
        <v>13.2</v>
      </c>
      <c r="V55">
        <v>11.1</v>
      </c>
      <c r="W55">
        <v>27.1</v>
      </c>
    </row>
    <row r="56" spans="1:23" x14ac:dyDescent="0.25">
      <c r="A56" s="5" t="s">
        <v>132</v>
      </c>
      <c r="B56" s="5" t="s">
        <v>133</v>
      </c>
      <c r="C56">
        <v>1.87</v>
      </c>
      <c r="D56">
        <v>1.39</v>
      </c>
      <c r="E56">
        <v>1.32</v>
      </c>
      <c r="F56">
        <v>1.04</v>
      </c>
      <c r="G56">
        <v>0.88</v>
      </c>
      <c r="H56">
        <v>0.88</v>
      </c>
      <c r="I56">
        <v>1.19</v>
      </c>
      <c r="J56">
        <v>1.04</v>
      </c>
      <c r="K56">
        <v>1.1299999999999999</v>
      </c>
      <c r="L56">
        <v>1.38</v>
      </c>
      <c r="M56">
        <v>1.43</v>
      </c>
      <c r="N56">
        <v>0.84</v>
      </c>
      <c r="O56">
        <v>1.84</v>
      </c>
      <c r="P56">
        <v>2.15</v>
      </c>
      <c r="Q56">
        <v>2.34</v>
      </c>
      <c r="R56">
        <v>2.21</v>
      </c>
      <c r="S56">
        <v>1.78</v>
      </c>
      <c r="T56">
        <v>1.1299999999999999</v>
      </c>
      <c r="U56">
        <v>0.88</v>
      </c>
      <c r="V56">
        <v>0.42</v>
      </c>
      <c r="W56">
        <v>0.69</v>
      </c>
    </row>
    <row r="57" spans="1:23" x14ac:dyDescent="0.25">
      <c r="A57" s="5" t="s">
        <v>134</v>
      </c>
      <c r="B57" s="5" t="s">
        <v>135</v>
      </c>
      <c r="C57">
        <v>5.5</v>
      </c>
      <c r="D57">
        <v>3.78</v>
      </c>
      <c r="E57">
        <v>3.37</v>
      </c>
      <c r="F57">
        <v>2.21</v>
      </c>
      <c r="G57">
        <v>1.86</v>
      </c>
      <c r="H57">
        <v>1.63</v>
      </c>
      <c r="I57">
        <v>2.39</v>
      </c>
      <c r="J57">
        <v>2.13</v>
      </c>
      <c r="K57">
        <v>2.12</v>
      </c>
      <c r="L57">
        <v>2.7</v>
      </c>
      <c r="M57">
        <v>2.84</v>
      </c>
      <c r="N57">
        <v>1.8</v>
      </c>
      <c r="O57">
        <v>3.81</v>
      </c>
      <c r="P57">
        <v>4.88</v>
      </c>
      <c r="Q57">
        <v>4.78</v>
      </c>
      <c r="R57">
        <v>6.31</v>
      </c>
      <c r="S57">
        <v>5.92</v>
      </c>
      <c r="T57">
        <v>4.07</v>
      </c>
      <c r="U57">
        <v>2.97</v>
      </c>
      <c r="V57">
        <v>1.49</v>
      </c>
      <c r="W57">
        <v>2.31</v>
      </c>
    </row>
    <row r="58" spans="1:23" x14ac:dyDescent="0.25">
      <c r="A58" s="5" t="s">
        <v>136</v>
      </c>
      <c r="B58" s="5" t="s">
        <v>137</v>
      </c>
      <c r="C58">
        <v>18.78</v>
      </c>
      <c r="D58">
        <v>23.16</v>
      </c>
      <c r="E58">
        <v>24.1</v>
      </c>
      <c r="F58">
        <v>28.72</v>
      </c>
      <c r="G58">
        <v>-80.760000000000005</v>
      </c>
      <c r="H58">
        <v>20.59</v>
      </c>
      <c r="I58">
        <v>32.43</v>
      </c>
      <c r="J58">
        <v>21.64</v>
      </c>
      <c r="K58">
        <v>26.79</v>
      </c>
      <c r="L58">
        <v>22.11</v>
      </c>
      <c r="M58">
        <v>11.35</v>
      </c>
      <c r="N58">
        <v>9.67</v>
      </c>
      <c r="O58">
        <v>14.44</v>
      </c>
      <c r="P58">
        <v>33.15</v>
      </c>
      <c r="Q58">
        <v>20.66</v>
      </c>
      <c r="R58">
        <v>11.83</v>
      </c>
      <c r="S58">
        <v>13.75</v>
      </c>
      <c r="T58">
        <v>8.6300000000000008</v>
      </c>
      <c r="U58">
        <v>12</v>
      </c>
      <c r="V58">
        <v>12</v>
      </c>
      <c r="W58">
        <v>20.21</v>
      </c>
    </row>
    <row r="59" spans="1:23" x14ac:dyDescent="0.25">
      <c r="A59" s="5" t="s">
        <v>138</v>
      </c>
      <c r="B59" s="5" t="s">
        <v>139</v>
      </c>
      <c r="C59" t="s">
        <v>67</v>
      </c>
      <c r="D59">
        <v>0.82</v>
      </c>
      <c r="E59">
        <v>3.44</v>
      </c>
      <c r="F59">
        <v>0.3</v>
      </c>
      <c r="G59">
        <v>0.25</v>
      </c>
      <c r="H59">
        <v>0.28999999999999998</v>
      </c>
      <c r="I59">
        <v>0.21</v>
      </c>
      <c r="J59">
        <v>0.22</v>
      </c>
      <c r="K59">
        <v>0.89</v>
      </c>
      <c r="L59">
        <v>0.73</v>
      </c>
      <c r="M59">
        <v>0.77</v>
      </c>
      <c r="N59">
        <v>1.96</v>
      </c>
      <c r="O59">
        <v>1.01</v>
      </c>
      <c r="P59">
        <v>0.85</v>
      </c>
      <c r="Q59">
        <v>0.81</v>
      </c>
      <c r="R59">
        <v>0.49</v>
      </c>
      <c r="S59">
        <v>0.5</v>
      </c>
      <c r="T59">
        <v>0.85</v>
      </c>
      <c r="U59">
        <v>0.88</v>
      </c>
      <c r="V59">
        <v>0.79</v>
      </c>
      <c r="W59" t="s">
        <v>67</v>
      </c>
    </row>
    <row r="60" spans="1:23" x14ac:dyDescent="0.25">
      <c r="A60" s="5" t="s">
        <v>140</v>
      </c>
      <c r="B60" s="5" t="s">
        <v>141</v>
      </c>
      <c r="C60">
        <v>2.6</v>
      </c>
      <c r="D60">
        <v>2.9</v>
      </c>
      <c r="E60">
        <v>2.5</v>
      </c>
      <c r="F60">
        <v>1.7</v>
      </c>
      <c r="G60">
        <v>1.2</v>
      </c>
      <c r="H60">
        <v>2.5</v>
      </c>
      <c r="I60">
        <v>0.2</v>
      </c>
      <c r="J60">
        <v>2.1</v>
      </c>
      <c r="K60">
        <v>6.8</v>
      </c>
      <c r="L60">
        <v>5.4</v>
      </c>
      <c r="M60">
        <v>3.6</v>
      </c>
      <c r="N60">
        <v>10.8</v>
      </c>
      <c r="O60">
        <v>6.2</v>
      </c>
      <c r="P60">
        <v>5.5</v>
      </c>
      <c r="Q60">
        <v>7.2</v>
      </c>
      <c r="R60">
        <v>7.9</v>
      </c>
      <c r="S60">
        <v>8</v>
      </c>
      <c r="T60">
        <v>8.4</v>
      </c>
      <c r="U60">
        <v>7.6</v>
      </c>
      <c r="V60">
        <v>9</v>
      </c>
      <c r="W60">
        <v>3.7</v>
      </c>
    </row>
    <row r="61" spans="1:23" x14ac:dyDescent="0.25">
      <c r="A61" s="5" t="s">
        <v>142</v>
      </c>
      <c r="B61" s="5" t="s">
        <v>143</v>
      </c>
      <c r="C61">
        <v>14.01</v>
      </c>
      <c r="D61">
        <v>11</v>
      </c>
      <c r="E61">
        <v>8.35</v>
      </c>
      <c r="F61">
        <v>3.66</v>
      </c>
      <c r="G61">
        <v>2.2999999999999998</v>
      </c>
      <c r="H61">
        <v>4.0199999999999996</v>
      </c>
      <c r="I61">
        <v>0.36</v>
      </c>
      <c r="J61">
        <v>4.42</v>
      </c>
      <c r="K61">
        <v>14.34</v>
      </c>
      <c r="L61">
        <v>14.57</v>
      </c>
      <c r="M61">
        <v>10.34</v>
      </c>
      <c r="N61">
        <v>19.82</v>
      </c>
      <c r="O61">
        <v>23.46</v>
      </c>
      <c r="P61">
        <v>25.28</v>
      </c>
      <c r="Q61">
        <v>32.82</v>
      </c>
      <c r="R61">
        <v>48.02</v>
      </c>
      <c r="S61">
        <v>46.81</v>
      </c>
      <c r="T61">
        <v>33.659999999999997</v>
      </c>
      <c r="U61">
        <v>22.47</v>
      </c>
      <c r="V61">
        <v>13.4</v>
      </c>
      <c r="W61">
        <v>8.4700000000000006</v>
      </c>
    </row>
    <row r="62" spans="1:23" x14ac:dyDescent="0.25">
      <c r="A62" s="5" t="s">
        <v>144</v>
      </c>
      <c r="B62" s="5" t="s">
        <v>145</v>
      </c>
      <c r="C62">
        <v>4.7699999999999996</v>
      </c>
      <c r="D62">
        <v>4.03</v>
      </c>
      <c r="E62">
        <v>3.28</v>
      </c>
      <c r="F62">
        <v>1.72</v>
      </c>
      <c r="G62">
        <v>1.1000000000000001</v>
      </c>
      <c r="H62">
        <v>2.16</v>
      </c>
      <c r="I62">
        <v>0.18</v>
      </c>
      <c r="J62">
        <v>2.15</v>
      </c>
      <c r="K62">
        <v>7.65</v>
      </c>
      <c r="L62">
        <v>7.46</v>
      </c>
      <c r="M62">
        <v>5.21</v>
      </c>
      <c r="N62">
        <v>9.2200000000000006</v>
      </c>
      <c r="O62">
        <v>11.33</v>
      </c>
      <c r="P62">
        <v>11.11</v>
      </c>
      <c r="Q62">
        <v>16.079999999999998</v>
      </c>
      <c r="R62">
        <v>16.809999999999999</v>
      </c>
      <c r="S62">
        <v>14.07</v>
      </c>
      <c r="T62">
        <v>9.33</v>
      </c>
      <c r="U62">
        <v>6.64</v>
      </c>
      <c r="V62">
        <v>3.81</v>
      </c>
      <c r="W62">
        <v>2.5499999999999998</v>
      </c>
    </row>
    <row r="63" spans="1:23" x14ac:dyDescent="0.25">
      <c r="A63" s="5" t="s">
        <v>146</v>
      </c>
      <c r="B63" s="5" t="s">
        <v>147</v>
      </c>
      <c r="C63">
        <v>5.99</v>
      </c>
      <c r="D63">
        <v>5.84</v>
      </c>
      <c r="E63">
        <v>4.76</v>
      </c>
      <c r="F63">
        <v>2.2599999999999998</v>
      </c>
      <c r="G63">
        <v>1.42</v>
      </c>
      <c r="H63">
        <v>2.5099999999999998</v>
      </c>
      <c r="I63">
        <v>0.23</v>
      </c>
      <c r="J63">
        <v>2.77</v>
      </c>
      <c r="K63">
        <v>8.91</v>
      </c>
      <c r="L63">
        <v>8.5399999999999991</v>
      </c>
      <c r="M63">
        <v>6.37</v>
      </c>
      <c r="N63">
        <v>12.26</v>
      </c>
      <c r="O63">
        <v>14.44</v>
      </c>
      <c r="P63">
        <v>15.35</v>
      </c>
      <c r="Q63">
        <v>21.64</v>
      </c>
      <c r="R63">
        <v>27.68</v>
      </c>
      <c r="S63">
        <v>25.61</v>
      </c>
      <c r="T63">
        <v>16.149999999999999</v>
      </c>
      <c r="U63">
        <v>10.039999999999999</v>
      </c>
      <c r="V63">
        <v>5.65</v>
      </c>
      <c r="W63">
        <v>3.56</v>
      </c>
    </row>
    <row r="64" spans="1:23" x14ac:dyDescent="0.25">
      <c r="A64" s="5" t="s">
        <v>148</v>
      </c>
      <c r="B64" s="5" t="s">
        <v>148</v>
      </c>
      <c r="C64">
        <v>5.99</v>
      </c>
      <c r="D64">
        <v>5.84</v>
      </c>
      <c r="E64">
        <v>4.76</v>
      </c>
      <c r="F64">
        <v>2.2599999999999998</v>
      </c>
      <c r="G64">
        <v>1.42</v>
      </c>
      <c r="H64">
        <v>2.5099999999999998</v>
      </c>
      <c r="I64">
        <v>0.23</v>
      </c>
      <c r="J64">
        <v>2.77</v>
      </c>
      <c r="K64">
        <v>8.91</v>
      </c>
      <c r="L64">
        <v>8.5399999999999991</v>
      </c>
      <c r="M64">
        <v>6.37</v>
      </c>
      <c r="N64">
        <v>12.26</v>
      </c>
      <c r="O64">
        <v>14.44</v>
      </c>
      <c r="P64">
        <v>15.35</v>
      </c>
      <c r="Q64">
        <v>21.64</v>
      </c>
      <c r="R64">
        <v>27.68</v>
      </c>
      <c r="S64">
        <v>25.61</v>
      </c>
      <c r="T64">
        <v>16.149999999999999</v>
      </c>
      <c r="U64">
        <v>10.039999999999999</v>
      </c>
      <c r="V64">
        <v>5.65</v>
      </c>
      <c r="W64">
        <v>3.56</v>
      </c>
    </row>
    <row r="65" spans="1:23" x14ac:dyDescent="0.25">
      <c r="A65" s="5" t="s">
        <v>149</v>
      </c>
      <c r="B65" s="5" t="s">
        <v>150</v>
      </c>
      <c r="C65">
        <v>56.67</v>
      </c>
      <c r="D65">
        <v>68.37</v>
      </c>
      <c r="E65">
        <v>66.05</v>
      </c>
      <c r="F65">
        <v>63.85</v>
      </c>
      <c r="G65">
        <v>64.3</v>
      </c>
      <c r="H65">
        <v>65.98</v>
      </c>
      <c r="I65">
        <v>65.59</v>
      </c>
      <c r="J65">
        <v>64.92</v>
      </c>
      <c r="K65">
        <v>66.41</v>
      </c>
      <c r="L65">
        <v>65.38</v>
      </c>
      <c r="M65">
        <v>67.48</v>
      </c>
      <c r="N65">
        <v>71.73</v>
      </c>
      <c r="O65">
        <v>74.900000000000006</v>
      </c>
      <c r="P65">
        <v>75.97</v>
      </c>
      <c r="Q65">
        <v>81.11</v>
      </c>
      <c r="R65">
        <v>81.790000000000006</v>
      </c>
      <c r="S65">
        <v>80.599999999999994</v>
      </c>
      <c r="T65">
        <v>80.91</v>
      </c>
      <c r="U65">
        <v>77.569999999999993</v>
      </c>
      <c r="V65">
        <v>79.45</v>
      </c>
      <c r="W65">
        <v>75.510000000000005</v>
      </c>
    </row>
    <row r="66" spans="1:23" x14ac:dyDescent="0.25">
      <c r="A66" s="5" t="s">
        <v>151</v>
      </c>
      <c r="B66" s="5" t="s">
        <v>152</v>
      </c>
      <c r="C66">
        <v>42.79</v>
      </c>
      <c r="D66">
        <v>53.11</v>
      </c>
      <c r="E66">
        <v>56.96</v>
      </c>
      <c r="F66">
        <v>61.73</v>
      </c>
      <c r="G66">
        <v>61.49</v>
      </c>
      <c r="H66">
        <v>62.56</v>
      </c>
      <c r="I66">
        <v>64.180000000000007</v>
      </c>
      <c r="J66">
        <v>62.78</v>
      </c>
      <c r="K66">
        <v>62.15</v>
      </c>
      <c r="L66">
        <v>58.57</v>
      </c>
      <c r="M66">
        <v>61.55</v>
      </c>
      <c r="N66">
        <v>61.87</v>
      </c>
      <c r="O66">
        <v>61.56</v>
      </c>
      <c r="P66">
        <v>60.72</v>
      </c>
      <c r="Q66">
        <v>65.930000000000007</v>
      </c>
      <c r="R66">
        <v>57.64</v>
      </c>
      <c r="S66">
        <v>54.71</v>
      </c>
      <c r="T66">
        <v>47.97</v>
      </c>
      <c r="U66">
        <v>44.69</v>
      </c>
      <c r="V66">
        <v>42.15</v>
      </c>
      <c r="W66">
        <v>42.09</v>
      </c>
    </row>
    <row r="67" spans="1:23" x14ac:dyDescent="0.25">
      <c r="A67" s="5" t="s">
        <v>153</v>
      </c>
      <c r="B67" s="5" t="s">
        <v>154</v>
      </c>
      <c r="C67">
        <v>57.21</v>
      </c>
      <c r="D67">
        <v>46.89</v>
      </c>
      <c r="E67">
        <v>43.04</v>
      </c>
      <c r="F67">
        <v>38.270000000000003</v>
      </c>
      <c r="G67">
        <v>38.51</v>
      </c>
      <c r="H67">
        <v>37.44</v>
      </c>
      <c r="I67">
        <v>35.82</v>
      </c>
      <c r="J67">
        <v>37.22</v>
      </c>
      <c r="K67">
        <v>37.85</v>
      </c>
      <c r="L67">
        <v>41.43</v>
      </c>
      <c r="M67">
        <v>38.450000000000003</v>
      </c>
      <c r="N67">
        <v>38.130000000000003</v>
      </c>
      <c r="O67">
        <v>38.44</v>
      </c>
      <c r="P67">
        <v>39.28</v>
      </c>
      <c r="Q67">
        <v>34.07</v>
      </c>
      <c r="R67">
        <v>42.36</v>
      </c>
      <c r="S67">
        <v>45.29</v>
      </c>
      <c r="T67">
        <v>52.03</v>
      </c>
      <c r="U67">
        <v>55.31</v>
      </c>
      <c r="V67">
        <v>57.85</v>
      </c>
      <c r="W67">
        <v>57.91</v>
      </c>
    </row>
    <row r="68" spans="1:23" x14ac:dyDescent="0.25">
      <c r="A68" s="5" t="s">
        <v>155</v>
      </c>
      <c r="B68" s="5" t="s">
        <v>156</v>
      </c>
      <c r="C68">
        <v>133.68</v>
      </c>
      <c r="D68">
        <v>88.29</v>
      </c>
      <c r="E68">
        <v>75.56</v>
      </c>
      <c r="F68">
        <v>62</v>
      </c>
      <c r="G68">
        <v>62.62</v>
      </c>
      <c r="H68">
        <v>59.85</v>
      </c>
      <c r="I68">
        <v>55.81</v>
      </c>
      <c r="J68">
        <v>59.29</v>
      </c>
      <c r="K68">
        <v>60.91</v>
      </c>
      <c r="L68">
        <v>70.73</v>
      </c>
      <c r="M68">
        <v>62.47</v>
      </c>
      <c r="N68">
        <v>61.63</v>
      </c>
      <c r="O68">
        <v>62.45</v>
      </c>
      <c r="P68">
        <v>64.680000000000007</v>
      </c>
      <c r="Q68">
        <v>51.68</v>
      </c>
      <c r="R68">
        <v>73.5</v>
      </c>
      <c r="S68">
        <v>82.79</v>
      </c>
      <c r="T68">
        <v>108.49</v>
      </c>
      <c r="U68">
        <v>123.77</v>
      </c>
      <c r="V68">
        <v>137.24</v>
      </c>
      <c r="W68">
        <v>137.61000000000001</v>
      </c>
    </row>
    <row r="69" spans="1:23" x14ac:dyDescent="0.25">
      <c r="A69" s="5" t="s">
        <v>303</v>
      </c>
      <c r="B69" s="5" t="s">
        <v>304</v>
      </c>
      <c r="C69">
        <v>48.82</v>
      </c>
      <c r="D69">
        <v>48.39</v>
      </c>
      <c r="E69">
        <v>47.24</v>
      </c>
      <c r="F69">
        <v>45.66</v>
      </c>
      <c r="G69">
        <v>45.47</v>
      </c>
      <c r="H69">
        <v>46.6</v>
      </c>
      <c r="I69">
        <v>46.5</v>
      </c>
      <c r="J69">
        <v>48.27</v>
      </c>
      <c r="K69">
        <v>49.62</v>
      </c>
      <c r="L69">
        <v>49.7</v>
      </c>
      <c r="M69">
        <v>51.28</v>
      </c>
      <c r="N69">
        <v>51.78</v>
      </c>
      <c r="O69">
        <v>52.32</v>
      </c>
      <c r="P69">
        <v>50.61</v>
      </c>
      <c r="Q69">
        <v>52.29</v>
      </c>
      <c r="R69">
        <v>51.9</v>
      </c>
      <c r="S69">
        <v>48.67</v>
      </c>
      <c r="T69">
        <v>43.63</v>
      </c>
      <c r="U69">
        <v>41.9</v>
      </c>
      <c r="V69">
        <v>38.15</v>
      </c>
    </row>
    <row r="70" spans="1:23" x14ac:dyDescent="0.25">
      <c r="A70" s="5" t="s">
        <v>157</v>
      </c>
      <c r="B70" s="5" t="s">
        <v>158</v>
      </c>
      <c r="C70">
        <v>56.67</v>
      </c>
      <c r="D70">
        <v>68.38</v>
      </c>
      <c r="E70">
        <v>66.05</v>
      </c>
      <c r="F70">
        <v>63.83</v>
      </c>
      <c r="G70">
        <v>64.31</v>
      </c>
      <c r="H70">
        <v>66</v>
      </c>
      <c r="I70">
        <v>65.569999999999993</v>
      </c>
      <c r="J70">
        <v>64.94</v>
      </c>
      <c r="K70">
        <v>66.42</v>
      </c>
      <c r="L70">
        <v>65.36</v>
      </c>
      <c r="M70">
        <v>67.48</v>
      </c>
      <c r="N70">
        <v>71.72</v>
      </c>
      <c r="O70">
        <v>74.88</v>
      </c>
      <c r="P70">
        <v>75.98</v>
      </c>
      <c r="Q70">
        <v>81.069999999999993</v>
      </c>
      <c r="R70">
        <v>81.790000000000006</v>
      </c>
      <c r="S70">
        <v>80.599999999999994</v>
      </c>
      <c r="T70">
        <v>80.91</v>
      </c>
      <c r="U70">
        <v>77.569999999999993</v>
      </c>
      <c r="V70">
        <v>79.45</v>
      </c>
    </row>
    <row r="71" spans="1:23" x14ac:dyDescent="0.25">
      <c r="A71" s="5" t="s">
        <v>159</v>
      </c>
      <c r="B71" s="5" t="s">
        <v>160</v>
      </c>
      <c r="C71">
        <v>4.7699999999999996</v>
      </c>
      <c r="D71">
        <v>4.03</v>
      </c>
      <c r="E71">
        <v>3.28</v>
      </c>
      <c r="F71">
        <v>1.72</v>
      </c>
      <c r="G71">
        <v>1.1000000000000001</v>
      </c>
      <c r="H71">
        <v>2.16</v>
      </c>
      <c r="I71">
        <v>0.18</v>
      </c>
      <c r="J71">
        <v>2.15</v>
      </c>
      <c r="K71">
        <v>7.65</v>
      </c>
      <c r="L71">
        <v>7.46</v>
      </c>
      <c r="M71">
        <v>5.21</v>
      </c>
      <c r="N71">
        <v>9.2200000000000006</v>
      </c>
      <c r="O71">
        <v>11.33</v>
      </c>
      <c r="P71">
        <v>11.11</v>
      </c>
      <c r="Q71">
        <v>16.07</v>
      </c>
      <c r="R71">
        <v>16.82</v>
      </c>
      <c r="S71">
        <v>14.07</v>
      </c>
      <c r="T71">
        <v>9.33</v>
      </c>
      <c r="U71">
        <v>6.64</v>
      </c>
      <c r="V71">
        <v>3.81</v>
      </c>
    </row>
    <row r="72" spans="1:23" x14ac:dyDescent="0.25">
      <c r="A72" s="5" t="s">
        <v>161</v>
      </c>
      <c r="B72" s="5" t="s">
        <v>162</v>
      </c>
      <c r="C72">
        <v>8</v>
      </c>
      <c r="D72">
        <v>7.26</v>
      </c>
      <c r="E72">
        <v>5.91</v>
      </c>
      <c r="F72">
        <v>3.52</v>
      </c>
      <c r="G72">
        <v>2.84</v>
      </c>
      <c r="H72">
        <v>4.3099999999999996</v>
      </c>
      <c r="I72">
        <v>2.09</v>
      </c>
      <c r="J72">
        <v>3.46</v>
      </c>
      <c r="K72">
        <v>11.07</v>
      </c>
      <c r="L72">
        <v>11.34</v>
      </c>
      <c r="M72">
        <v>7.82</v>
      </c>
      <c r="N72">
        <v>12.89</v>
      </c>
      <c r="O72">
        <v>15.67</v>
      </c>
      <c r="P72">
        <v>15.46</v>
      </c>
      <c r="Q72">
        <v>22.37</v>
      </c>
      <c r="R72">
        <v>23.86</v>
      </c>
      <c r="S72">
        <v>20.66</v>
      </c>
      <c r="T72">
        <v>13.74</v>
      </c>
      <c r="U72">
        <v>9.86</v>
      </c>
      <c r="V72">
        <v>5.86</v>
      </c>
    </row>
    <row r="73" spans="1:23" x14ac:dyDescent="0.25">
      <c r="A73" s="5" t="s">
        <v>163</v>
      </c>
      <c r="B73" s="5" t="s">
        <v>164</v>
      </c>
      <c r="C73">
        <v>125.67</v>
      </c>
      <c r="D73">
        <v>144.93</v>
      </c>
      <c r="E73">
        <v>144.91999999999999</v>
      </c>
      <c r="F73">
        <v>131.18</v>
      </c>
      <c r="G73">
        <v>129.27000000000001</v>
      </c>
      <c r="H73">
        <v>116.55</v>
      </c>
      <c r="I73">
        <v>129.28</v>
      </c>
      <c r="J73">
        <v>129.29</v>
      </c>
      <c r="K73">
        <v>116.54</v>
      </c>
      <c r="L73">
        <v>114.32</v>
      </c>
      <c r="M73">
        <v>122.19</v>
      </c>
      <c r="N73">
        <v>132.91</v>
      </c>
      <c r="O73">
        <v>127.43</v>
      </c>
      <c r="P73">
        <v>138.13</v>
      </c>
      <c r="Q73">
        <v>134.6</v>
      </c>
      <c r="R73">
        <v>164.59</v>
      </c>
      <c r="S73">
        <v>181.97</v>
      </c>
      <c r="T73">
        <v>173.01</v>
      </c>
      <c r="U73">
        <v>151.26</v>
      </c>
      <c r="V73">
        <v>148.44</v>
      </c>
    </row>
    <row r="74" spans="1:23" x14ac:dyDescent="0.25">
      <c r="A74" s="5" t="s">
        <v>165</v>
      </c>
      <c r="B74" s="5" t="s">
        <v>166</v>
      </c>
      <c r="C74">
        <v>43.33</v>
      </c>
      <c r="D74">
        <v>31.62</v>
      </c>
      <c r="E74">
        <v>33.950000000000003</v>
      </c>
      <c r="F74">
        <v>36.159999999999997</v>
      </c>
      <c r="G74">
        <v>35.71</v>
      </c>
      <c r="H74">
        <v>34.020000000000003</v>
      </c>
      <c r="I74">
        <v>34.4</v>
      </c>
      <c r="J74">
        <v>35.090000000000003</v>
      </c>
      <c r="K74">
        <v>33.590000000000003</v>
      </c>
      <c r="L74">
        <v>34.619999999999997</v>
      </c>
      <c r="M74">
        <v>32.520000000000003</v>
      </c>
      <c r="N74">
        <v>28.26</v>
      </c>
      <c r="O74">
        <v>25.1</v>
      </c>
      <c r="P74">
        <v>24.02</v>
      </c>
      <c r="Q74">
        <v>18.89</v>
      </c>
      <c r="R74">
        <v>18.21</v>
      </c>
      <c r="S74">
        <v>19.399999999999999</v>
      </c>
      <c r="T74">
        <v>19.09</v>
      </c>
      <c r="U74">
        <v>22.43</v>
      </c>
      <c r="V74">
        <v>20.55</v>
      </c>
    </row>
    <row r="75" spans="1:23" x14ac:dyDescent="0.25">
      <c r="A75" s="5" t="s">
        <v>167</v>
      </c>
      <c r="B75" s="5" t="s">
        <v>168</v>
      </c>
      <c r="C75">
        <v>5.99</v>
      </c>
      <c r="D75">
        <v>5.84</v>
      </c>
      <c r="E75">
        <v>4.76</v>
      </c>
      <c r="F75">
        <v>2.2599999999999998</v>
      </c>
      <c r="G75">
        <v>1.42</v>
      </c>
      <c r="H75">
        <v>2.5099999999999998</v>
      </c>
      <c r="I75">
        <v>0.23</v>
      </c>
      <c r="J75">
        <v>2.77</v>
      </c>
      <c r="K75">
        <v>8.91</v>
      </c>
      <c r="L75">
        <v>8.5299999999999994</v>
      </c>
      <c r="M75">
        <v>6.37</v>
      </c>
      <c r="N75">
        <v>12.26</v>
      </c>
      <c r="O75">
        <v>14.44</v>
      </c>
      <c r="P75">
        <v>15.35</v>
      </c>
      <c r="Q75">
        <v>21.64</v>
      </c>
      <c r="R75">
        <v>27.68</v>
      </c>
      <c r="S75">
        <v>25.61</v>
      </c>
      <c r="T75">
        <v>16.149999999999999</v>
      </c>
      <c r="U75">
        <v>10.039999999999999</v>
      </c>
      <c r="V75">
        <v>5.65</v>
      </c>
    </row>
    <row r="76" spans="1:23" x14ac:dyDescent="0.25">
      <c r="A76" s="5" t="s">
        <v>169</v>
      </c>
      <c r="B76" s="5" t="s">
        <v>170</v>
      </c>
      <c r="C76">
        <v>15.62</v>
      </c>
      <c r="D76">
        <v>16.77</v>
      </c>
      <c r="E76">
        <v>13.61</v>
      </c>
      <c r="F76">
        <v>6.82</v>
      </c>
      <c r="G76">
        <v>5.53</v>
      </c>
      <c r="H76">
        <v>7.41</v>
      </c>
      <c r="I76">
        <v>3.86</v>
      </c>
      <c r="J76">
        <v>6.56</v>
      </c>
      <c r="K76">
        <v>19.12</v>
      </c>
      <c r="L76">
        <v>19.57</v>
      </c>
      <c r="M76">
        <v>13.8</v>
      </c>
      <c r="N76">
        <v>25.34</v>
      </c>
      <c r="O76">
        <v>29.53</v>
      </c>
      <c r="P76">
        <v>30.61</v>
      </c>
      <c r="Q76">
        <v>42.47</v>
      </c>
      <c r="R76" t="s">
        <v>67</v>
      </c>
      <c r="S76" t="s">
        <v>67</v>
      </c>
      <c r="T76" t="s">
        <v>67</v>
      </c>
      <c r="U76" t="s">
        <v>67</v>
      </c>
      <c r="V76" t="s">
        <v>67</v>
      </c>
    </row>
    <row r="77" spans="1:23" x14ac:dyDescent="0.25">
      <c r="A77" s="5" t="s">
        <v>171</v>
      </c>
      <c r="B77" s="5" t="s">
        <v>172</v>
      </c>
      <c r="C77">
        <v>98.79</v>
      </c>
      <c r="D77">
        <v>167.95</v>
      </c>
      <c r="E77">
        <v>167.8</v>
      </c>
      <c r="F77">
        <v>170.75</v>
      </c>
      <c r="G77">
        <v>172.21</v>
      </c>
      <c r="H77">
        <v>183.88</v>
      </c>
      <c r="I77">
        <v>186.58</v>
      </c>
      <c r="J77">
        <v>179</v>
      </c>
      <c r="K77">
        <v>185.06</v>
      </c>
      <c r="L77">
        <v>169.15</v>
      </c>
      <c r="M77">
        <v>189.34</v>
      </c>
      <c r="N77">
        <v>218.93</v>
      </c>
      <c r="O77">
        <v>245.24</v>
      </c>
      <c r="P77">
        <v>252.67</v>
      </c>
      <c r="Q77">
        <v>348.92</v>
      </c>
      <c r="R77">
        <v>316.48</v>
      </c>
      <c r="S77">
        <v>282.02999999999997</v>
      </c>
      <c r="T77">
        <v>251.2</v>
      </c>
      <c r="U77">
        <v>199.21</v>
      </c>
      <c r="V77">
        <v>205.16</v>
      </c>
    </row>
    <row r="78" spans="1:23" x14ac:dyDescent="0.25">
      <c r="A78" s="5" t="s">
        <v>173</v>
      </c>
      <c r="B78" s="5" t="s">
        <v>174</v>
      </c>
      <c r="C78">
        <v>159.13999999999999</v>
      </c>
      <c r="D78">
        <v>183.51</v>
      </c>
      <c r="E78">
        <v>178.33</v>
      </c>
      <c r="F78">
        <v>197.23</v>
      </c>
      <c r="G78">
        <v>191.48</v>
      </c>
      <c r="H78">
        <v>204.6</v>
      </c>
      <c r="I78">
        <v>219.17</v>
      </c>
      <c r="J78">
        <v>204.48</v>
      </c>
      <c r="K78">
        <v>204.36</v>
      </c>
      <c r="L78">
        <v>193.62</v>
      </c>
      <c r="M78">
        <v>219.19</v>
      </c>
      <c r="N78">
        <v>221.54</v>
      </c>
      <c r="O78">
        <v>231.3</v>
      </c>
      <c r="P78">
        <v>251.2</v>
      </c>
      <c r="Q78">
        <v>278.54000000000002</v>
      </c>
      <c r="R78" t="s">
        <v>67</v>
      </c>
      <c r="S78" t="s">
        <v>67</v>
      </c>
      <c r="T78" t="s">
        <v>67</v>
      </c>
      <c r="U78" t="s">
        <v>67</v>
      </c>
      <c r="V78" t="s">
        <v>67</v>
      </c>
    </row>
    <row r="79" spans="1:23" x14ac:dyDescent="0.25">
      <c r="A79" s="5" t="s">
        <v>175</v>
      </c>
      <c r="B79" s="5" t="s">
        <v>176</v>
      </c>
      <c r="C79">
        <v>2832.3996000000002</v>
      </c>
      <c r="D79">
        <v>3492.9911999999999</v>
      </c>
      <c r="E79">
        <v>3634.7620000000002</v>
      </c>
      <c r="F79">
        <v>4331.5504000000001</v>
      </c>
      <c r="G79">
        <v>-12180.2232</v>
      </c>
      <c r="H79">
        <v>3105.3838000000001</v>
      </c>
      <c r="I79">
        <v>4891.0925999999999</v>
      </c>
      <c r="J79">
        <v>3263.7447999999999</v>
      </c>
      <c r="K79">
        <v>4045.29</v>
      </c>
      <c r="L79">
        <v>3338.61</v>
      </c>
      <c r="M79">
        <v>1713.85</v>
      </c>
      <c r="N79">
        <v>1460.17</v>
      </c>
      <c r="O79">
        <v>2310.4</v>
      </c>
      <c r="P79">
        <v>5701.8</v>
      </c>
      <c r="Q79">
        <v>3491.54</v>
      </c>
      <c r="R79">
        <v>1975.61</v>
      </c>
      <c r="S79">
        <v>2227.5</v>
      </c>
      <c r="T79">
        <v>1363.54</v>
      </c>
      <c r="U79">
        <v>1848</v>
      </c>
      <c r="V79">
        <v>1848</v>
      </c>
    </row>
    <row r="80" spans="1:23" x14ac:dyDescent="0.25">
      <c r="A80" s="5" t="s">
        <v>177</v>
      </c>
      <c r="B80" s="5" t="s">
        <v>178</v>
      </c>
      <c r="C80">
        <v>0</v>
      </c>
      <c r="D80">
        <v>0</v>
      </c>
      <c r="E80">
        <v>0</v>
      </c>
      <c r="F80">
        <v>0</v>
      </c>
      <c r="G80">
        <v>0</v>
      </c>
      <c r="H80">
        <v>0</v>
      </c>
      <c r="I80">
        <v>0</v>
      </c>
      <c r="J80">
        <v>0.18000000000000679</v>
      </c>
      <c r="K80">
        <v>0</v>
      </c>
      <c r="L80">
        <v>0</v>
      </c>
      <c r="M80">
        <v>0</v>
      </c>
      <c r="N80">
        <v>9</v>
      </c>
      <c r="O80">
        <v>12</v>
      </c>
      <c r="P80">
        <v>-3</v>
      </c>
      <c r="Q80">
        <v>-2</v>
      </c>
      <c r="R80">
        <v>-5</v>
      </c>
      <c r="S80">
        <v>-4</v>
      </c>
      <c r="T80">
        <v>-4</v>
      </c>
      <c r="U80">
        <v>0</v>
      </c>
      <c r="V80">
        <v>0</v>
      </c>
    </row>
    <row r="81" spans="1:22" x14ac:dyDescent="0.25">
      <c r="A81" s="5" t="s">
        <v>179</v>
      </c>
      <c r="B81" s="5" t="s">
        <v>180</v>
      </c>
      <c r="C81">
        <v>18.37</v>
      </c>
      <c r="D81">
        <v>12.38</v>
      </c>
      <c r="E81">
        <v>14.03</v>
      </c>
      <c r="F81">
        <v>7.09</v>
      </c>
      <c r="G81">
        <v>13.96</v>
      </c>
      <c r="H81">
        <v>-0.44</v>
      </c>
      <c r="I81">
        <v>-8.74</v>
      </c>
      <c r="J81">
        <v>8.7100000000000009</v>
      </c>
      <c r="K81">
        <v>11.2</v>
      </c>
      <c r="L81">
        <v>9.9600000000000009</v>
      </c>
      <c r="M81">
        <v>-2.5</v>
      </c>
      <c r="N81">
        <v>6.32</v>
      </c>
      <c r="O81">
        <v>0.21</v>
      </c>
      <c r="P81">
        <v>33.24</v>
      </c>
      <c r="Q81">
        <v>16.21</v>
      </c>
      <c r="R81">
        <v>20.09</v>
      </c>
      <c r="S81">
        <v>40.049999999999997</v>
      </c>
      <c r="T81">
        <v>52.1</v>
      </c>
      <c r="U81">
        <v>29.35</v>
      </c>
      <c r="V81">
        <v>24.07</v>
      </c>
    </row>
    <row r="82" spans="1:22" x14ac:dyDescent="0.25">
      <c r="A82" s="5" t="s">
        <v>181</v>
      </c>
      <c r="B82" s="5" t="s">
        <v>182</v>
      </c>
      <c r="C82">
        <v>14.93</v>
      </c>
      <c r="D82">
        <v>11.17</v>
      </c>
      <c r="E82">
        <v>11.69</v>
      </c>
      <c r="F82">
        <v>6.87</v>
      </c>
      <c r="G82">
        <v>1.59</v>
      </c>
      <c r="H82">
        <v>-0.16</v>
      </c>
      <c r="I82">
        <v>3.72</v>
      </c>
      <c r="J82">
        <v>9.9600000000000009</v>
      </c>
      <c r="K82">
        <v>6.22</v>
      </c>
      <c r="L82">
        <v>4.59</v>
      </c>
      <c r="M82">
        <v>1.34</v>
      </c>
      <c r="N82">
        <v>13.26</v>
      </c>
      <c r="O82">
        <v>16.55</v>
      </c>
      <c r="P82">
        <v>23.18</v>
      </c>
      <c r="Q82">
        <v>25.45</v>
      </c>
      <c r="R82">
        <v>37.409999999999997</v>
      </c>
      <c r="S82">
        <v>40.5</v>
      </c>
      <c r="T82">
        <v>35.17</v>
      </c>
      <c r="U82" t="s">
        <v>67</v>
      </c>
      <c r="V82" t="s">
        <v>67</v>
      </c>
    </row>
    <row r="83" spans="1:22" x14ac:dyDescent="0.25">
      <c r="A83" s="5" t="s">
        <v>183</v>
      </c>
      <c r="B83" s="5" t="s">
        <v>184</v>
      </c>
      <c r="C83">
        <v>13.17</v>
      </c>
      <c r="D83">
        <v>9.4</v>
      </c>
      <c r="E83">
        <v>5.18</v>
      </c>
      <c r="F83">
        <v>4.12</v>
      </c>
      <c r="G83">
        <v>4.9400000000000004</v>
      </c>
      <c r="H83">
        <v>4.1399999999999997</v>
      </c>
      <c r="I83">
        <v>3.73</v>
      </c>
      <c r="J83">
        <v>6.74</v>
      </c>
      <c r="K83">
        <v>5.04</v>
      </c>
      <c r="L83">
        <v>9.4499999999999993</v>
      </c>
      <c r="M83">
        <v>10.7</v>
      </c>
      <c r="N83">
        <v>15.21</v>
      </c>
      <c r="O83">
        <v>21.96</v>
      </c>
      <c r="P83">
        <v>32.340000000000003</v>
      </c>
      <c r="Q83">
        <v>31.56</v>
      </c>
      <c r="R83">
        <v>33.130000000000003</v>
      </c>
      <c r="S83" t="s">
        <v>67</v>
      </c>
      <c r="T83" t="s">
        <v>67</v>
      </c>
      <c r="U83" t="s">
        <v>67</v>
      </c>
      <c r="V83" t="s">
        <v>67</v>
      </c>
    </row>
    <row r="84" spans="1:22" x14ac:dyDescent="0.25">
      <c r="A84" s="5" t="s">
        <v>185</v>
      </c>
      <c r="B84" s="5" t="s">
        <v>186</v>
      </c>
      <c r="C84">
        <v>8.65</v>
      </c>
      <c r="D84">
        <v>6.57</v>
      </c>
      <c r="E84">
        <v>5.96</v>
      </c>
      <c r="F84">
        <v>4.58</v>
      </c>
      <c r="G84">
        <v>7.19</v>
      </c>
      <c r="H84">
        <v>7.42</v>
      </c>
      <c r="I84">
        <v>9.4700000000000006</v>
      </c>
      <c r="J84">
        <v>14.35</v>
      </c>
      <c r="K84">
        <v>18.690000000000001</v>
      </c>
      <c r="L84">
        <v>20.5</v>
      </c>
      <c r="M84">
        <v>21.91</v>
      </c>
      <c r="N84" t="s">
        <v>67</v>
      </c>
      <c r="O84" t="s">
        <v>67</v>
      </c>
      <c r="P84" t="s">
        <v>67</v>
      </c>
      <c r="Q84" t="s">
        <v>67</v>
      </c>
      <c r="R84" t="s">
        <v>67</v>
      </c>
      <c r="S84" t="s">
        <v>67</v>
      </c>
      <c r="T84" t="s">
        <v>67</v>
      </c>
      <c r="U84" t="s">
        <v>67</v>
      </c>
      <c r="V84" t="s">
        <v>67</v>
      </c>
    </row>
    <row r="85" spans="1:22" x14ac:dyDescent="0.25">
      <c r="A85" s="5" t="s">
        <v>187</v>
      </c>
      <c r="B85" s="5" t="s">
        <v>188</v>
      </c>
      <c r="C85">
        <v>40.020000000000003</v>
      </c>
      <c r="D85">
        <v>38</v>
      </c>
      <c r="E85">
        <v>117.63</v>
      </c>
      <c r="F85">
        <v>68.19</v>
      </c>
      <c r="G85">
        <v>-42.12</v>
      </c>
      <c r="H85">
        <v>1109.43</v>
      </c>
      <c r="I85">
        <v>-92.45</v>
      </c>
      <c r="J85">
        <v>-69.489999999999995</v>
      </c>
      <c r="K85">
        <v>13.91</v>
      </c>
      <c r="L85">
        <v>57.57</v>
      </c>
      <c r="M85">
        <v>-44.93</v>
      </c>
      <c r="N85">
        <v>-13.46</v>
      </c>
      <c r="O85">
        <v>2.2000000000000002</v>
      </c>
      <c r="P85">
        <v>-7.91</v>
      </c>
      <c r="Q85">
        <v>11.08</v>
      </c>
      <c r="R85">
        <v>43.5</v>
      </c>
      <c r="S85">
        <v>111.19</v>
      </c>
      <c r="T85">
        <v>113.85</v>
      </c>
      <c r="U85">
        <v>125.57</v>
      </c>
      <c r="V85">
        <v>85.26</v>
      </c>
    </row>
    <row r="86" spans="1:22" x14ac:dyDescent="0.25">
      <c r="A86" s="5" t="s">
        <v>189</v>
      </c>
      <c r="B86" s="5" t="s">
        <v>190</v>
      </c>
      <c r="C86">
        <v>65.22</v>
      </c>
      <c r="D86">
        <v>74.61</v>
      </c>
      <c r="E86">
        <v>47.9</v>
      </c>
      <c r="F86">
        <v>378.5</v>
      </c>
      <c r="G86">
        <v>324.95</v>
      </c>
      <c r="H86">
        <v>315.83</v>
      </c>
      <c r="I86">
        <v>-49.34</v>
      </c>
      <c r="J86">
        <v>0.66</v>
      </c>
      <c r="K86">
        <v>8.85</v>
      </c>
      <c r="L86">
        <v>-0.27</v>
      </c>
      <c r="M86">
        <v>-18.73</v>
      </c>
      <c r="N86">
        <v>-6.39</v>
      </c>
      <c r="O86">
        <v>1.79</v>
      </c>
      <c r="P86">
        <v>15.56</v>
      </c>
      <c r="Q86">
        <v>55.26</v>
      </c>
      <c r="R86">
        <v>89.51</v>
      </c>
      <c r="S86">
        <v>116.87</v>
      </c>
      <c r="T86">
        <v>108.23</v>
      </c>
      <c r="U86" t="s">
        <v>67</v>
      </c>
      <c r="V86" t="s">
        <v>67</v>
      </c>
    </row>
    <row r="87" spans="1:22" x14ac:dyDescent="0.25">
      <c r="A87" s="5" t="s">
        <v>191</v>
      </c>
      <c r="B87" s="5" t="s">
        <v>192</v>
      </c>
      <c r="C87">
        <v>44.34</v>
      </c>
      <c r="D87">
        <v>258.23</v>
      </c>
      <c r="E87">
        <v>232.14</v>
      </c>
      <c r="F87">
        <v>194.71</v>
      </c>
      <c r="G87">
        <v>183.86</v>
      </c>
      <c r="H87">
        <v>203.79</v>
      </c>
      <c r="I87">
        <v>-27.08</v>
      </c>
      <c r="J87">
        <v>-11.28</v>
      </c>
      <c r="K87">
        <v>3.06</v>
      </c>
      <c r="L87">
        <v>-1.31</v>
      </c>
      <c r="M87">
        <v>-10.6</v>
      </c>
      <c r="N87">
        <v>7.08</v>
      </c>
      <c r="O87">
        <v>32.01</v>
      </c>
      <c r="P87">
        <v>54.34</v>
      </c>
      <c r="Q87">
        <v>81.040000000000006</v>
      </c>
      <c r="R87">
        <v>95.87</v>
      </c>
      <c r="S87" t="s">
        <v>67</v>
      </c>
      <c r="T87" t="s">
        <v>67</v>
      </c>
      <c r="U87" t="s">
        <v>67</v>
      </c>
      <c r="V87" t="s">
        <v>67</v>
      </c>
    </row>
    <row r="88" spans="1:22" x14ac:dyDescent="0.25">
      <c r="A88" s="5" t="s">
        <v>193</v>
      </c>
      <c r="B88" s="5" t="s">
        <v>194</v>
      </c>
      <c r="C88">
        <v>124.07</v>
      </c>
      <c r="D88">
        <v>115.57</v>
      </c>
      <c r="E88">
        <v>110.43</v>
      </c>
      <c r="F88">
        <v>98.89</v>
      </c>
      <c r="G88">
        <v>91.28</v>
      </c>
      <c r="H88">
        <v>96.6</v>
      </c>
      <c r="I88">
        <v>-10</v>
      </c>
      <c r="J88">
        <v>10.37</v>
      </c>
      <c r="K88">
        <v>28.7</v>
      </c>
      <c r="L88">
        <v>39.869999999999997</v>
      </c>
      <c r="M88">
        <v>42.63</v>
      </c>
      <c r="N88" t="s">
        <v>67</v>
      </c>
      <c r="O88" t="s">
        <v>67</v>
      </c>
      <c r="P88" t="s">
        <v>67</v>
      </c>
      <c r="Q88" t="s">
        <v>67</v>
      </c>
      <c r="R88" t="s">
        <v>67</v>
      </c>
      <c r="S88" t="s">
        <v>67</v>
      </c>
      <c r="T88" t="s">
        <v>67</v>
      </c>
      <c r="U88" t="s">
        <v>67</v>
      </c>
      <c r="V88" t="s">
        <v>67</v>
      </c>
    </row>
    <row r="89" spans="1:22" x14ac:dyDescent="0.25">
      <c r="A89" s="5" t="s">
        <v>195</v>
      </c>
      <c r="B89" s="5" t="s">
        <v>196</v>
      </c>
      <c r="C89">
        <v>0.88</v>
      </c>
      <c r="D89">
        <v>0.13</v>
      </c>
      <c r="E89">
        <v>0.17</v>
      </c>
      <c r="F89">
        <v>0.31</v>
      </c>
      <c r="G89">
        <v>0.44</v>
      </c>
      <c r="H89">
        <v>0.2</v>
      </c>
      <c r="I89">
        <v>-24.11</v>
      </c>
      <c r="J89">
        <v>-4.25</v>
      </c>
      <c r="K89">
        <v>4.7699999999999996</v>
      </c>
      <c r="L89">
        <v>-14.05</v>
      </c>
      <c r="M89">
        <v>-2.59</v>
      </c>
      <c r="N89">
        <v>1.31</v>
      </c>
      <c r="O89">
        <v>0.51</v>
      </c>
      <c r="P89">
        <v>0.33</v>
      </c>
      <c r="Q89">
        <v>0.17</v>
      </c>
      <c r="R89">
        <v>0.13</v>
      </c>
      <c r="S89" t="s">
        <v>67</v>
      </c>
      <c r="T89" t="s">
        <v>67</v>
      </c>
      <c r="U89" t="s">
        <v>67</v>
      </c>
      <c r="V89" t="s">
        <v>67</v>
      </c>
    </row>
    <row r="90" spans="1:22" x14ac:dyDescent="0.25">
      <c r="A90" s="5" t="s">
        <v>197</v>
      </c>
      <c r="B90" s="5" t="s">
        <v>198</v>
      </c>
      <c r="C90">
        <v>30.47</v>
      </c>
      <c r="D90">
        <v>37.94</v>
      </c>
      <c r="E90">
        <v>91.69</v>
      </c>
      <c r="F90">
        <v>32.5</v>
      </c>
      <c r="G90">
        <v>-24.77</v>
      </c>
      <c r="H90">
        <v>104.8</v>
      </c>
      <c r="I90">
        <v>-44.79</v>
      </c>
      <c r="J90">
        <v>-66.03</v>
      </c>
      <c r="K90">
        <v>8.6</v>
      </c>
      <c r="L90">
        <v>59.46</v>
      </c>
      <c r="M90">
        <v>-40.869999999999997</v>
      </c>
      <c r="N90">
        <v>-12.53</v>
      </c>
      <c r="O90">
        <v>1.58</v>
      </c>
      <c r="P90">
        <v>-7.92</v>
      </c>
      <c r="Q90">
        <v>8.9600000000000009</v>
      </c>
      <c r="R90">
        <v>38.68</v>
      </c>
      <c r="S90">
        <v>110.56</v>
      </c>
      <c r="T90">
        <v>111.86</v>
      </c>
      <c r="U90">
        <v>117.71</v>
      </c>
      <c r="V90">
        <v>9.7200000000000006</v>
      </c>
    </row>
    <row r="91" spans="1:22" x14ac:dyDescent="0.25">
      <c r="A91" s="5" t="s">
        <v>199</v>
      </c>
      <c r="B91" s="5" t="s">
        <v>200</v>
      </c>
      <c r="C91">
        <v>53.37</v>
      </c>
      <c r="D91">
        <v>54.04</v>
      </c>
      <c r="E91">
        <v>33.14</v>
      </c>
      <c r="F91">
        <v>37.51</v>
      </c>
      <c r="G91">
        <v>11.75</v>
      </c>
      <c r="H91">
        <v>-2.0099999999999998</v>
      </c>
      <c r="I91">
        <v>-34.07</v>
      </c>
      <c r="J91">
        <v>0.68</v>
      </c>
      <c r="K91">
        <v>9.06</v>
      </c>
      <c r="L91">
        <v>2.02</v>
      </c>
      <c r="M91">
        <v>-17.27</v>
      </c>
      <c r="N91">
        <v>-6.29</v>
      </c>
      <c r="O91">
        <v>0.87</v>
      </c>
      <c r="P91">
        <v>13.24</v>
      </c>
      <c r="Q91">
        <v>52.73</v>
      </c>
      <c r="R91">
        <v>87.03</v>
      </c>
      <c r="S91">
        <v>113.38</v>
      </c>
      <c r="T91">
        <v>79.760000000000005</v>
      </c>
      <c r="U91" t="s">
        <v>67</v>
      </c>
      <c r="V91" t="s">
        <v>67</v>
      </c>
    </row>
    <row r="92" spans="1:22" x14ac:dyDescent="0.25">
      <c r="A92" s="5" t="s">
        <v>201</v>
      </c>
      <c r="B92" s="5" t="s">
        <v>202</v>
      </c>
      <c r="C92">
        <v>33.57</v>
      </c>
      <c r="D92">
        <v>48.43</v>
      </c>
      <c r="E92">
        <v>31.89</v>
      </c>
      <c r="F92">
        <v>0.34</v>
      </c>
      <c r="G92">
        <v>-4.4400000000000004</v>
      </c>
      <c r="H92">
        <v>12.41</v>
      </c>
      <c r="I92">
        <v>-16.73</v>
      </c>
      <c r="J92">
        <v>-10.27</v>
      </c>
      <c r="K92">
        <v>3.25</v>
      </c>
      <c r="L92">
        <v>-0.06</v>
      </c>
      <c r="M92">
        <v>-10.16</v>
      </c>
      <c r="N92">
        <v>5.75</v>
      </c>
      <c r="O92">
        <v>30.37</v>
      </c>
      <c r="P92">
        <v>52.43</v>
      </c>
      <c r="Q92">
        <v>77.55</v>
      </c>
      <c r="R92">
        <v>77.709999999999994</v>
      </c>
      <c r="S92" t="s">
        <v>67</v>
      </c>
      <c r="T92" t="s">
        <v>67</v>
      </c>
      <c r="U92" t="s">
        <v>67</v>
      </c>
      <c r="V92" t="s">
        <v>67</v>
      </c>
    </row>
    <row r="93" spans="1:22" x14ac:dyDescent="0.25">
      <c r="A93" s="5" t="s">
        <v>203</v>
      </c>
      <c r="B93" s="5" t="s">
        <v>204</v>
      </c>
      <c r="C93">
        <v>22.99</v>
      </c>
      <c r="D93">
        <v>15.85</v>
      </c>
      <c r="E93">
        <v>10.81</v>
      </c>
      <c r="F93">
        <v>1.8</v>
      </c>
      <c r="G93">
        <v>-2.25</v>
      </c>
      <c r="H93">
        <v>1.1299999999999999</v>
      </c>
      <c r="I93">
        <v>-5.49</v>
      </c>
      <c r="J93">
        <v>10.050000000000001</v>
      </c>
      <c r="K93">
        <v>27.84</v>
      </c>
      <c r="L93">
        <v>38.75</v>
      </c>
      <c r="M93">
        <v>33.770000000000003</v>
      </c>
      <c r="N93" t="s">
        <v>67</v>
      </c>
      <c r="O93" t="s">
        <v>67</v>
      </c>
      <c r="P93" t="s">
        <v>67</v>
      </c>
      <c r="Q93" t="s">
        <v>67</v>
      </c>
      <c r="R93" t="s">
        <v>67</v>
      </c>
      <c r="S93" t="s">
        <v>67</v>
      </c>
      <c r="T93" t="s">
        <v>67</v>
      </c>
      <c r="U93" t="s">
        <v>67</v>
      </c>
      <c r="V93" t="s">
        <v>67</v>
      </c>
    </row>
    <row r="94" spans="1:22" x14ac:dyDescent="0.25">
      <c r="A94" s="5" t="s">
        <v>205</v>
      </c>
      <c r="B94" s="5" t="s">
        <v>206</v>
      </c>
      <c r="C94">
        <v>-18.91</v>
      </c>
      <c r="D94">
        <v>-3.9</v>
      </c>
      <c r="E94">
        <v>-16.09</v>
      </c>
      <c r="F94">
        <v>-135.56</v>
      </c>
      <c r="G94">
        <v>-492.23</v>
      </c>
      <c r="H94">
        <v>-36.51</v>
      </c>
      <c r="I94">
        <v>49.86</v>
      </c>
      <c r="J94">
        <v>-19.22</v>
      </c>
      <c r="K94">
        <v>21.17</v>
      </c>
      <c r="L94">
        <v>94.8</v>
      </c>
      <c r="M94">
        <v>17.37</v>
      </c>
      <c r="N94">
        <v>-33.03</v>
      </c>
      <c r="O94">
        <v>-56.44</v>
      </c>
      <c r="P94">
        <v>60.45</v>
      </c>
      <c r="Q94">
        <v>74.64</v>
      </c>
      <c r="R94">
        <v>-13.96</v>
      </c>
      <c r="S94">
        <v>59.33</v>
      </c>
      <c r="T94">
        <v>-28.08</v>
      </c>
      <c r="U94" t="s">
        <v>67</v>
      </c>
      <c r="V94">
        <v>-40.619999999999997</v>
      </c>
    </row>
    <row r="95" spans="1:22" x14ac:dyDescent="0.25">
      <c r="A95" s="5" t="s">
        <v>207</v>
      </c>
      <c r="B95" s="5" t="s">
        <v>208</v>
      </c>
      <c r="C95">
        <v>-12.97</v>
      </c>
      <c r="D95">
        <v>-51.85</v>
      </c>
      <c r="E95">
        <v>-214.63</v>
      </c>
      <c r="F95">
        <v>-221.43</v>
      </c>
      <c r="G95">
        <v>-159.63</v>
      </c>
      <c r="H95">
        <v>-1.96</v>
      </c>
      <c r="I95">
        <v>17.27</v>
      </c>
      <c r="J95">
        <v>32.25</v>
      </c>
      <c r="K95">
        <v>44.45</v>
      </c>
      <c r="L95">
        <v>26.38</v>
      </c>
      <c r="M95">
        <v>-24.03</v>
      </c>
      <c r="N95">
        <v>-9.67</v>
      </c>
      <c r="O95">
        <v>26.22</v>
      </c>
      <c r="P95">
        <v>40.380000000000003</v>
      </c>
      <c r="Q95">
        <v>40</v>
      </c>
      <c r="R95">
        <v>5.76</v>
      </c>
      <c r="S95">
        <v>10.42</v>
      </c>
      <c r="T95">
        <v>-22.9</v>
      </c>
      <c r="U95" t="s">
        <v>67</v>
      </c>
      <c r="V95" t="s">
        <v>67</v>
      </c>
    </row>
    <row r="96" spans="1:22" x14ac:dyDescent="0.25">
      <c r="A96" s="5" t="s">
        <v>209</v>
      </c>
      <c r="B96" s="5" t="s">
        <v>210</v>
      </c>
      <c r="C96">
        <v>-133.34</v>
      </c>
      <c r="D96">
        <v>-136.86000000000001</v>
      </c>
      <c r="E96">
        <v>-126.11</v>
      </c>
      <c r="F96">
        <v>-126.73</v>
      </c>
      <c r="G96">
        <v>-95.39</v>
      </c>
      <c r="H96">
        <v>22.02</v>
      </c>
      <c r="I96">
        <v>32.799999999999997</v>
      </c>
      <c r="J96">
        <v>16.22</v>
      </c>
      <c r="K96">
        <v>8.77</v>
      </c>
      <c r="L96">
        <v>16.63</v>
      </c>
      <c r="M96">
        <v>12.6</v>
      </c>
      <c r="N96">
        <v>6.33</v>
      </c>
      <c r="O96">
        <v>24.8</v>
      </c>
      <c r="P96">
        <v>30.48</v>
      </c>
      <c r="Q96">
        <v>18.39</v>
      </c>
      <c r="R96">
        <v>-4.67</v>
      </c>
      <c r="S96" t="s">
        <v>67</v>
      </c>
      <c r="T96" t="s">
        <v>67</v>
      </c>
      <c r="U96" t="s">
        <v>67</v>
      </c>
      <c r="V96" t="s">
        <v>67</v>
      </c>
    </row>
    <row r="97" spans="1:23" x14ac:dyDescent="0.25">
      <c r="A97" s="5" t="s">
        <v>211</v>
      </c>
      <c r="B97" s="5" t="s">
        <v>212</v>
      </c>
      <c r="C97">
        <v>-55.66</v>
      </c>
      <c r="D97">
        <v>-52.03</v>
      </c>
      <c r="E97">
        <v>-54.94</v>
      </c>
      <c r="F97">
        <v>-58.98</v>
      </c>
      <c r="G97">
        <v>-39.380000000000003</v>
      </c>
      <c r="H97">
        <v>17.309999999999999</v>
      </c>
      <c r="I97">
        <v>19.559999999999999</v>
      </c>
      <c r="J97">
        <v>20.51</v>
      </c>
      <c r="K97">
        <v>19.62</v>
      </c>
      <c r="L97">
        <v>17.510000000000002</v>
      </c>
      <c r="M97">
        <v>3.97</v>
      </c>
      <c r="N97" t="s">
        <v>67</v>
      </c>
      <c r="O97" t="s">
        <v>67</v>
      </c>
      <c r="P97" t="s">
        <v>67</v>
      </c>
      <c r="Q97" t="s">
        <v>67</v>
      </c>
      <c r="R97" t="s">
        <v>67</v>
      </c>
      <c r="S97" t="s">
        <v>67</v>
      </c>
      <c r="T97" t="s">
        <v>67</v>
      </c>
      <c r="U97" t="s">
        <v>67</v>
      </c>
      <c r="V97" t="s">
        <v>67</v>
      </c>
    </row>
    <row r="98" spans="1:23" x14ac:dyDescent="0.25">
      <c r="A98" s="5" t="s">
        <v>213</v>
      </c>
      <c r="B98" s="5" t="s">
        <v>214</v>
      </c>
      <c r="C98">
        <v>922.3</v>
      </c>
      <c r="D98">
        <v>997.6</v>
      </c>
      <c r="E98">
        <v>828.3</v>
      </c>
      <c r="F98">
        <v>870.5</v>
      </c>
      <c r="G98">
        <v>804.8</v>
      </c>
      <c r="H98">
        <v>859.9</v>
      </c>
      <c r="I98">
        <v>823.4</v>
      </c>
      <c r="J98">
        <v>839.1</v>
      </c>
      <c r="K98">
        <v>875.3</v>
      </c>
      <c r="L98">
        <v>748.2</v>
      </c>
      <c r="M98">
        <v>739.2</v>
      </c>
      <c r="N98">
        <v>747.2</v>
      </c>
      <c r="O98">
        <v>792.2</v>
      </c>
      <c r="P98">
        <v>784.1</v>
      </c>
      <c r="Q98">
        <v>686.9</v>
      </c>
      <c r="R98">
        <v>760.3</v>
      </c>
      <c r="S98">
        <v>564.29999999999995</v>
      </c>
      <c r="T98">
        <v>425.4</v>
      </c>
      <c r="U98">
        <v>306.7</v>
      </c>
      <c r="V98">
        <v>247.5</v>
      </c>
      <c r="W98">
        <v>201.3</v>
      </c>
    </row>
  </sheetData>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W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10" customWidth="1"/>
    <col min="13" max="15" width="20" customWidth="1"/>
    <col min="16" max="19" width="21" customWidth="1"/>
    <col min="20" max="20" width="20" customWidth="1"/>
    <col min="21" max="22" width="10" customWidth="1"/>
    <col min="23" max="23" width="8" customWidth="1"/>
  </cols>
  <sheetData>
    <row r="1" spans="1:23" ht="18.75" customHeight="1" x14ac:dyDescent="0.3">
      <c r="A1" s="1" t="s">
        <v>2989</v>
      </c>
      <c r="B1" s="2" t="s">
        <v>2990</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1642</v>
      </c>
      <c r="C4" s="5" t="s">
        <v>9</v>
      </c>
      <c r="D4" s="5"/>
      <c r="E4" t="s">
        <v>2991</v>
      </c>
      <c r="G4" t="s">
        <v>502</v>
      </c>
      <c r="H4" t="s">
        <v>220</v>
      </c>
      <c r="J4" t="s">
        <v>225</v>
      </c>
      <c r="L4" t="s">
        <v>2992</v>
      </c>
    </row>
    <row r="5" spans="1:23" x14ac:dyDescent="0.25">
      <c r="A5" s="5" t="s">
        <v>15</v>
      </c>
      <c r="B5" t="s">
        <v>2993</v>
      </c>
      <c r="C5" s="5" t="s">
        <v>17</v>
      </c>
      <c r="D5" s="5"/>
      <c r="E5" t="s">
        <v>2994</v>
      </c>
      <c r="G5" t="s">
        <v>571</v>
      </c>
      <c r="H5" t="s">
        <v>12</v>
      </c>
      <c r="J5" t="s">
        <v>2264</v>
      </c>
      <c r="L5" t="s">
        <v>2995</v>
      </c>
    </row>
    <row r="6" spans="1:23" x14ac:dyDescent="0.25">
      <c r="A6" s="5" t="s">
        <v>23</v>
      </c>
      <c r="B6" t="s">
        <v>2996</v>
      </c>
      <c r="C6" s="5" t="s">
        <v>25</v>
      </c>
      <c r="D6" s="5"/>
      <c r="E6" t="s">
        <v>2997</v>
      </c>
      <c r="G6" t="s">
        <v>444</v>
      </c>
      <c r="H6" t="s">
        <v>20</v>
      </c>
      <c r="J6" t="s">
        <v>2998</v>
      </c>
      <c r="L6" t="s">
        <v>2239</v>
      </c>
    </row>
    <row r="7" spans="1:23" x14ac:dyDescent="0.25">
      <c r="A7" s="5" t="s">
        <v>29</v>
      </c>
      <c r="B7" t="s">
        <v>542</v>
      </c>
      <c r="C7" s="5" t="s">
        <v>31</v>
      </c>
      <c r="D7" s="5"/>
      <c r="E7" t="s">
        <v>2999</v>
      </c>
      <c r="J7" t="s">
        <v>3000</v>
      </c>
      <c r="L7" t="s">
        <v>2866</v>
      </c>
    </row>
    <row r="8" spans="1:23" x14ac:dyDescent="0.25">
      <c r="A8" s="5" t="s">
        <v>35</v>
      </c>
      <c r="B8" t="s">
        <v>383</v>
      </c>
      <c r="C8" s="5" t="s">
        <v>37</v>
      </c>
      <c r="D8" s="5"/>
      <c r="E8" t="s">
        <v>3001</v>
      </c>
      <c r="J8" t="s">
        <v>3002</v>
      </c>
      <c r="L8" t="s">
        <v>3003</v>
      </c>
    </row>
    <row r="9" spans="1:23" x14ac:dyDescent="0.25">
      <c r="A9" s="5" t="s">
        <v>41</v>
      </c>
      <c r="B9" t="s">
        <v>2597</v>
      </c>
      <c r="C9" s="5" t="s">
        <v>43</v>
      </c>
      <c r="D9" s="5"/>
      <c r="E9" t="s">
        <v>3004</v>
      </c>
      <c r="J9" t="s">
        <v>2681</v>
      </c>
      <c r="L9" t="s">
        <v>827</v>
      </c>
    </row>
    <row r="10" spans="1:23" x14ac:dyDescent="0.25">
      <c r="A10" s="5" t="s">
        <v>45</v>
      </c>
      <c r="B10" t="s">
        <v>1733</v>
      </c>
      <c r="C10" s="5" t="s">
        <v>47</v>
      </c>
      <c r="D10" s="5"/>
      <c r="E10" t="s">
        <v>3005</v>
      </c>
      <c r="J10" t="s">
        <v>21</v>
      </c>
      <c r="L10" t="s">
        <v>3006</v>
      </c>
    </row>
    <row r="11" spans="1:23" x14ac:dyDescent="0.25">
      <c r="A11" s="5" t="s">
        <v>49</v>
      </c>
      <c r="B11" t="s">
        <v>613</v>
      </c>
    </row>
    <row r="12" spans="1:23" x14ac:dyDescent="0.25">
      <c r="A12" s="5" t="s">
        <v>51</v>
      </c>
      <c r="B12" t="s">
        <v>292</v>
      </c>
    </row>
    <row r="13" spans="1:23" x14ac:dyDescent="0.25">
      <c r="A13" s="5" t="s">
        <v>53</v>
      </c>
      <c r="B13" t="s">
        <v>3007</v>
      </c>
    </row>
    <row r="14" spans="1:23" x14ac:dyDescent="0.25">
      <c r="A14" s="5" t="s">
        <v>55</v>
      </c>
      <c r="B14" t="s">
        <v>3008</v>
      </c>
    </row>
    <row r="15" spans="1:23" x14ac:dyDescent="0.25">
      <c r="A15" s="5" t="s">
        <v>57</v>
      </c>
      <c r="B15" t="s">
        <v>3009</v>
      </c>
    </row>
    <row r="16" spans="1:23" x14ac:dyDescent="0.25">
      <c r="A16" s="5" t="s">
        <v>59</v>
      </c>
      <c r="B16" t="s">
        <v>3010</v>
      </c>
    </row>
    <row r="17" spans="1:23" x14ac:dyDescent="0.25">
      <c r="A17" s="5" t="s">
        <v>61</v>
      </c>
      <c r="B17" t="s">
        <v>3011</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2607</v>
      </c>
      <c r="B19" s="5" t="s">
        <v>2608</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1526</v>
      </c>
      <c r="D20">
        <v>1502</v>
      </c>
      <c r="E20">
        <v>1418</v>
      </c>
      <c r="F20">
        <v>1338</v>
      </c>
      <c r="G20">
        <v>1280</v>
      </c>
      <c r="H20">
        <v>1345</v>
      </c>
      <c r="I20">
        <v>1302</v>
      </c>
      <c r="J20">
        <v>1255</v>
      </c>
      <c r="K20">
        <v>1170</v>
      </c>
      <c r="L20">
        <v>1087</v>
      </c>
      <c r="M20">
        <v>1010</v>
      </c>
      <c r="N20">
        <v>893</v>
      </c>
      <c r="O20">
        <v>649.79999999999995</v>
      </c>
      <c r="P20">
        <v>465.8</v>
      </c>
      <c r="Q20">
        <v>398.4</v>
      </c>
      <c r="R20">
        <v>380.6</v>
      </c>
      <c r="S20">
        <v>351.4</v>
      </c>
      <c r="T20">
        <v>298.60000000000002</v>
      </c>
      <c r="U20">
        <v>263.8</v>
      </c>
      <c r="V20">
        <v>216.8</v>
      </c>
      <c r="W20">
        <v>158.19999999999999</v>
      </c>
    </row>
    <row r="21" spans="1:23" x14ac:dyDescent="0.25">
      <c r="A21" s="5" t="s">
        <v>299</v>
      </c>
      <c r="B21" s="5" t="s">
        <v>300</v>
      </c>
      <c r="C21">
        <v>1005</v>
      </c>
      <c r="D21">
        <v>1001</v>
      </c>
      <c r="E21">
        <v>922.6</v>
      </c>
      <c r="F21">
        <v>844.7</v>
      </c>
      <c r="G21">
        <v>826.4</v>
      </c>
      <c r="H21">
        <v>864.9</v>
      </c>
      <c r="I21">
        <v>815.5</v>
      </c>
      <c r="J21">
        <v>824</v>
      </c>
      <c r="K21">
        <v>749.8</v>
      </c>
      <c r="L21">
        <v>715.6</v>
      </c>
      <c r="M21">
        <v>667.1</v>
      </c>
      <c r="N21">
        <v>599.70000000000005</v>
      </c>
      <c r="O21">
        <v>433.5</v>
      </c>
      <c r="P21">
        <v>324.60000000000002</v>
      </c>
      <c r="Q21">
        <v>275.2</v>
      </c>
      <c r="R21">
        <v>253.5</v>
      </c>
      <c r="S21">
        <v>229</v>
      </c>
      <c r="T21">
        <v>202.1</v>
      </c>
      <c r="U21">
        <v>184.1</v>
      </c>
      <c r="V21">
        <v>151.4</v>
      </c>
      <c r="W21">
        <v>112.3</v>
      </c>
    </row>
    <row r="22" spans="1:23" x14ac:dyDescent="0.25">
      <c r="A22" s="5" t="s">
        <v>68</v>
      </c>
      <c r="B22" s="5" t="s">
        <v>69</v>
      </c>
      <c r="C22">
        <v>-26.1</v>
      </c>
      <c r="D22">
        <v>266.60000000000002</v>
      </c>
      <c r="E22">
        <v>153.4</v>
      </c>
      <c r="F22">
        <v>98.8</v>
      </c>
      <c r="G22">
        <v>175.7</v>
      </c>
      <c r="H22">
        <v>160.80000000000001</v>
      </c>
      <c r="I22">
        <v>63.3</v>
      </c>
      <c r="J22">
        <v>169.8</v>
      </c>
      <c r="K22">
        <v>99.6</v>
      </c>
      <c r="L22">
        <v>188.5</v>
      </c>
      <c r="M22">
        <v>180.2</v>
      </c>
      <c r="N22">
        <v>145.69999999999999</v>
      </c>
      <c r="O22">
        <v>83.1</v>
      </c>
      <c r="P22">
        <v>100.6</v>
      </c>
      <c r="Q22">
        <v>94.8</v>
      </c>
      <c r="R22">
        <v>84.1</v>
      </c>
      <c r="S22">
        <v>68.900000000000006</v>
      </c>
      <c r="T22">
        <v>43.2</v>
      </c>
      <c r="U22">
        <v>53.5</v>
      </c>
      <c r="V22">
        <v>36.5</v>
      </c>
      <c r="W22">
        <v>23.3</v>
      </c>
    </row>
    <row r="23" spans="1:23" x14ac:dyDescent="0.25">
      <c r="A23" s="5" t="s">
        <v>70</v>
      </c>
      <c r="B23" s="5" t="s">
        <v>71</v>
      </c>
      <c r="C23">
        <v>-51.7</v>
      </c>
      <c r="D23">
        <v>-40.9</v>
      </c>
      <c r="E23">
        <v>-39</v>
      </c>
      <c r="F23">
        <v>-41.9</v>
      </c>
      <c r="G23">
        <v>-43.2</v>
      </c>
      <c r="H23">
        <v>-42.3</v>
      </c>
      <c r="I23">
        <v>-26</v>
      </c>
      <c r="J23">
        <v>-24.6</v>
      </c>
      <c r="K23">
        <v>-3.4</v>
      </c>
      <c r="L23">
        <v>-15.4</v>
      </c>
      <c r="M23">
        <v>-7.9</v>
      </c>
      <c r="N23">
        <v>-26.4</v>
      </c>
      <c r="O23">
        <v>-7.4</v>
      </c>
      <c r="P23">
        <v>5.5</v>
      </c>
      <c r="Q23">
        <v>2.5</v>
      </c>
      <c r="R23">
        <v>-11.4</v>
      </c>
      <c r="S23">
        <v>-1.6</v>
      </c>
      <c r="T23">
        <v>-4.3</v>
      </c>
      <c r="U23">
        <v>2.8</v>
      </c>
      <c r="V23">
        <v>2.6</v>
      </c>
      <c r="W23">
        <v>1.7</v>
      </c>
    </row>
    <row r="24" spans="1:23" x14ac:dyDescent="0.25">
      <c r="A24" s="5" t="s">
        <v>72</v>
      </c>
      <c r="B24" s="5" t="s">
        <v>73</v>
      </c>
      <c r="C24">
        <v>-77.8</v>
      </c>
      <c r="D24">
        <v>225.7</v>
      </c>
      <c r="E24">
        <v>114.4</v>
      </c>
      <c r="F24">
        <v>56.9</v>
      </c>
      <c r="G24">
        <v>132.5</v>
      </c>
      <c r="H24">
        <v>118.5</v>
      </c>
      <c r="I24">
        <v>37.299999999999997</v>
      </c>
      <c r="J24">
        <v>145.19999999999999</v>
      </c>
      <c r="K24">
        <v>96.2</v>
      </c>
      <c r="L24">
        <v>173.1</v>
      </c>
      <c r="M24">
        <v>172.3</v>
      </c>
      <c r="N24">
        <v>119.3</v>
      </c>
      <c r="O24">
        <v>75.7</v>
      </c>
      <c r="P24">
        <v>106.1</v>
      </c>
      <c r="Q24">
        <v>97.3</v>
      </c>
      <c r="R24">
        <v>72.7</v>
      </c>
      <c r="S24">
        <v>67.3</v>
      </c>
      <c r="T24">
        <v>38.9</v>
      </c>
      <c r="U24">
        <v>56.3</v>
      </c>
      <c r="V24">
        <v>39.1</v>
      </c>
      <c r="W24">
        <v>25</v>
      </c>
    </row>
    <row r="25" spans="1:23" x14ac:dyDescent="0.25">
      <c r="A25" s="5" t="s">
        <v>74</v>
      </c>
      <c r="B25" s="5" t="s">
        <v>75</v>
      </c>
      <c r="C25">
        <v>-36.299999999999997</v>
      </c>
      <c r="D25">
        <v>35.4</v>
      </c>
      <c r="E25">
        <v>74</v>
      </c>
      <c r="F25">
        <v>-23.4</v>
      </c>
      <c r="G25">
        <v>5.6</v>
      </c>
      <c r="H25">
        <v>1.3</v>
      </c>
      <c r="I25">
        <v>-31.8</v>
      </c>
      <c r="J25">
        <v>15.6</v>
      </c>
      <c r="K25">
        <v>1.3</v>
      </c>
      <c r="L25">
        <v>28.8</v>
      </c>
      <c r="M25">
        <v>34.6</v>
      </c>
      <c r="N25">
        <v>29.8</v>
      </c>
      <c r="O25">
        <v>25.6</v>
      </c>
      <c r="P25">
        <v>35.5</v>
      </c>
      <c r="Q25">
        <v>35</v>
      </c>
      <c r="R25">
        <v>24</v>
      </c>
      <c r="S25">
        <v>24.4</v>
      </c>
      <c r="T25">
        <v>15.7</v>
      </c>
      <c r="U25">
        <v>21.9</v>
      </c>
      <c r="V25">
        <v>18.100000000000001</v>
      </c>
      <c r="W25">
        <v>11</v>
      </c>
    </row>
    <row r="26" spans="1:23" x14ac:dyDescent="0.25">
      <c r="A26" s="5" t="s">
        <v>76</v>
      </c>
      <c r="B26" s="5" t="s">
        <v>77</v>
      </c>
      <c r="C26">
        <v>-41.5</v>
      </c>
      <c r="D26">
        <v>190.4</v>
      </c>
      <c r="E26">
        <v>40.4</v>
      </c>
      <c r="F26">
        <v>80.3</v>
      </c>
      <c r="G26">
        <v>126.9</v>
      </c>
      <c r="H26">
        <v>117.2</v>
      </c>
      <c r="I26">
        <v>69.099999999999994</v>
      </c>
      <c r="J26">
        <v>129.5</v>
      </c>
      <c r="K26">
        <v>94.9</v>
      </c>
      <c r="L26">
        <v>144.30000000000001</v>
      </c>
      <c r="M26">
        <v>137.80000000000001</v>
      </c>
      <c r="N26">
        <v>89.5</v>
      </c>
      <c r="O26">
        <v>50.1</v>
      </c>
      <c r="P26">
        <v>70.5</v>
      </c>
      <c r="Q26">
        <v>62.2</v>
      </c>
      <c r="R26">
        <v>48.7</v>
      </c>
      <c r="S26">
        <v>42.9</v>
      </c>
      <c r="T26">
        <v>23.1</v>
      </c>
      <c r="U26">
        <v>34.4</v>
      </c>
      <c r="V26">
        <v>21</v>
      </c>
      <c r="W26">
        <v>14</v>
      </c>
    </row>
    <row r="27" spans="1:23" x14ac:dyDescent="0.25">
      <c r="A27" s="5" t="s">
        <v>78</v>
      </c>
      <c r="B27" s="5" t="s">
        <v>79</v>
      </c>
      <c r="C27" t="s">
        <v>67</v>
      </c>
      <c r="D27" t="s">
        <v>67</v>
      </c>
      <c r="E27" t="s">
        <v>67</v>
      </c>
      <c r="F27">
        <v>0.1</v>
      </c>
      <c r="G27">
        <v>0.2</v>
      </c>
      <c r="H27">
        <v>-0.6</v>
      </c>
      <c r="I27" t="s">
        <v>67</v>
      </c>
      <c r="J27" t="s">
        <v>67</v>
      </c>
      <c r="K27">
        <v>1.1000000000000001</v>
      </c>
      <c r="L27" t="s">
        <v>67</v>
      </c>
      <c r="M27" t="s">
        <v>67</v>
      </c>
      <c r="N27">
        <v>-0.5</v>
      </c>
      <c r="O27" t="s">
        <v>67</v>
      </c>
      <c r="P27" t="s">
        <v>67</v>
      </c>
      <c r="Q27" t="s">
        <v>67</v>
      </c>
      <c r="R27" t="s">
        <v>67</v>
      </c>
      <c r="S27" t="s">
        <v>67</v>
      </c>
      <c r="T27" t="s">
        <v>67</v>
      </c>
      <c r="U27" t="s">
        <v>67</v>
      </c>
      <c r="V27" t="s">
        <v>67</v>
      </c>
      <c r="W27">
        <v>-0.1</v>
      </c>
    </row>
    <row r="28" spans="1:23" x14ac:dyDescent="0.25">
      <c r="A28" s="5" t="s">
        <v>80</v>
      </c>
      <c r="B28" s="5" t="s">
        <v>81</v>
      </c>
      <c r="C28">
        <v>-41.5</v>
      </c>
      <c r="D28">
        <v>190.4</v>
      </c>
      <c r="E28">
        <v>40.4</v>
      </c>
      <c r="F28">
        <v>80.400000000000006</v>
      </c>
      <c r="G28">
        <v>127.1</v>
      </c>
      <c r="H28">
        <v>116.6</v>
      </c>
      <c r="I28">
        <v>69.099999999999994</v>
      </c>
      <c r="J28">
        <v>129.5</v>
      </c>
      <c r="K28">
        <v>96</v>
      </c>
      <c r="L28">
        <v>144.30000000000001</v>
      </c>
      <c r="M28">
        <v>137.80000000000001</v>
      </c>
      <c r="N28">
        <v>89</v>
      </c>
      <c r="O28">
        <v>50.1</v>
      </c>
      <c r="P28">
        <v>70.5</v>
      </c>
      <c r="Q28">
        <v>62.2</v>
      </c>
      <c r="R28">
        <v>48.7</v>
      </c>
      <c r="S28">
        <v>42.9</v>
      </c>
      <c r="T28">
        <v>23.1</v>
      </c>
      <c r="U28">
        <v>34.4</v>
      </c>
      <c r="V28">
        <v>21</v>
      </c>
      <c r="W28">
        <v>13.9</v>
      </c>
    </row>
    <row r="29" spans="1:23" x14ac:dyDescent="0.25">
      <c r="A29" s="5" t="s">
        <v>82</v>
      </c>
      <c r="B29" s="5" t="s">
        <v>83</v>
      </c>
      <c r="C29">
        <v>1570</v>
      </c>
      <c r="D29">
        <v>2155</v>
      </c>
      <c r="E29">
        <v>1648</v>
      </c>
      <c r="F29">
        <v>1038</v>
      </c>
      <c r="G29">
        <v>961.6</v>
      </c>
      <c r="H29">
        <v>1149</v>
      </c>
      <c r="I29">
        <v>920.9</v>
      </c>
      <c r="J29">
        <v>992.6</v>
      </c>
      <c r="K29">
        <v>748.4</v>
      </c>
      <c r="L29">
        <v>1365</v>
      </c>
      <c r="M29">
        <v>1334</v>
      </c>
      <c r="N29">
        <v>703.6</v>
      </c>
      <c r="O29">
        <v>647.9</v>
      </c>
      <c r="P29">
        <v>683.2</v>
      </c>
      <c r="Q29">
        <v>370.3</v>
      </c>
      <c r="R29">
        <v>387.1</v>
      </c>
      <c r="S29">
        <v>258.89999999999998</v>
      </c>
      <c r="T29">
        <v>193</v>
      </c>
      <c r="U29">
        <v>177.3</v>
      </c>
      <c r="V29">
        <v>147.69999999999999</v>
      </c>
      <c r="W29" t="s">
        <v>67</v>
      </c>
    </row>
    <row r="30" spans="1:23" x14ac:dyDescent="0.25">
      <c r="A30" s="5" t="s">
        <v>84</v>
      </c>
      <c r="B30" s="5" t="s">
        <v>85</v>
      </c>
      <c r="C30">
        <v>3665</v>
      </c>
      <c r="D30">
        <v>3593</v>
      </c>
      <c r="E30">
        <v>3391</v>
      </c>
      <c r="F30">
        <v>3271</v>
      </c>
      <c r="G30">
        <v>3228</v>
      </c>
      <c r="H30">
        <v>3306</v>
      </c>
      <c r="I30">
        <v>3168</v>
      </c>
      <c r="J30">
        <v>3095</v>
      </c>
      <c r="K30">
        <v>3008</v>
      </c>
      <c r="L30">
        <v>2549</v>
      </c>
      <c r="M30">
        <v>2463</v>
      </c>
      <c r="N30">
        <v>2182</v>
      </c>
      <c r="O30">
        <v>2127</v>
      </c>
      <c r="P30">
        <v>528.79999999999995</v>
      </c>
      <c r="Q30">
        <v>395</v>
      </c>
      <c r="R30">
        <v>327.5</v>
      </c>
      <c r="S30">
        <v>293</v>
      </c>
      <c r="T30">
        <v>261.5</v>
      </c>
      <c r="U30">
        <v>179.7</v>
      </c>
      <c r="V30">
        <v>93.2</v>
      </c>
      <c r="W30" t="s">
        <v>67</v>
      </c>
    </row>
    <row r="31" spans="1:23" x14ac:dyDescent="0.25">
      <c r="A31" s="5" t="s">
        <v>86</v>
      </c>
      <c r="B31" s="5" t="s">
        <v>87</v>
      </c>
      <c r="C31">
        <v>5236</v>
      </c>
      <c r="D31">
        <v>5748</v>
      </c>
      <c r="E31">
        <v>5039</v>
      </c>
      <c r="F31">
        <v>4308</v>
      </c>
      <c r="G31">
        <v>4190</v>
      </c>
      <c r="H31">
        <v>4454</v>
      </c>
      <c r="I31">
        <v>4088</v>
      </c>
      <c r="J31">
        <v>4088</v>
      </c>
      <c r="K31">
        <v>3757</v>
      </c>
      <c r="L31">
        <v>3914</v>
      </c>
      <c r="M31">
        <v>3797</v>
      </c>
      <c r="N31">
        <v>2885</v>
      </c>
      <c r="O31">
        <v>2775</v>
      </c>
      <c r="P31">
        <v>1212</v>
      </c>
      <c r="Q31">
        <v>765.3</v>
      </c>
      <c r="R31">
        <v>714.6</v>
      </c>
      <c r="S31">
        <v>551.9</v>
      </c>
      <c r="T31">
        <v>454.5</v>
      </c>
      <c r="U31">
        <v>357</v>
      </c>
      <c r="V31">
        <v>240.9</v>
      </c>
      <c r="W31" t="s">
        <v>67</v>
      </c>
    </row>
    <row r="32" spans="1:23" x14ac:dyDescent="0.25">
      <c r="A32" s="5" t="s">
        <v>88</v>
      </c>
      <c r="B32" s="5" t="s">
        <v>89</v>
      </c>
      <c r="C32">
        <v>951.3</v>
      </c>
      <c r="D32">
        <v>972.2</v>
      </c>
      <c r="E32">
        <v>324.8</v>
      </c>
      <c r="F32">
        <v>308.39999999999998</v>
      </c>
      <c r="G32">
        <v>268.39999999999998</v>
      </c>
      <c r="H32">
        <v>431.6</v>
      </c>
      <c r="I32">
        <v>337</v>
      </c>
      <c r="J32">
        <v>266.89999999999998</v>
      </c>
      <c r="K32">
        <v>481.7</v>
      </c>
      <c r="L32">
        <v>388.4</v>
      </c>
      <c r="M32">
        <v>375.5</v>
      </c>
      <c r="N32">
        <v>262.39999999999998</v>
      </c>
      <c r="O32">
        <v>165.7</v>
      </c>
      <c r="P32">
        <v>116.5</v>
      </c>
      <c r="Q32">
        <v>91.7</v>
      </c>
      <c r="R32">
        <v>88.1</v>
      </c>
      <c r="S32">
        <v>95.3</v>
      </c>
      <c r="T32">
        <v>81.5</v>
      </c>
      <c r="U32">
        <v>57.9</v>
      </c>
      <c r="V32">
        <v>46.1</v>
      </c>
      <c r="W32" t="s">
        <v>67</v>
      </c>
    </row>
    <row r="33" spans="1:23" x14ac:dyDescent="0.25">
      <c r="A33" s="5" t="s">
        <v>90</v>
      </c>
      <c r="B33" s="5" t="s">
        <v>91</v>
      </c>
      <c r="C33">
        <v>1748</v>
      </c>
      <c r="D33">
        <v>2141</v>
      </c>
      <c r="E33">
        <v>2173</v>
      </c>
      <c r="F33">
        <v>1393</v>
      </c>
      <c r="G33">
        <v>1359</v>
      </c>
      <c r="H33">
        <v>1365</v>
      </c>
      <c r="I33">
        <v>1028</v>
      </c>
      <c r="J33">
        <v>1096</v>
      </c>
      <c r="K33">
        <v>717</v>
      </c>
      <c r="L33">
        <v>1049</v>
      </c>
      <c r="M33">
        <v>1130</v>
      </c>
      <c r="N33">
        <v>1169</v>
      </c>
      <c r="O33">
        <v>1217</v>
      </c>
      <c r="P33">
        <v>529.29999999999995</v>
      </c>
      <c r="Q33">
        <v>223.2</v>
      </c>
      <c r="R33">
        <v>226.2</v>
      </c>
      <c r="S33">
        <v>121.9</v>
      </c>
      <c r="T33">
        <v>110</v>
      </c>
      <c r="U33">
        <v>86.1</v>
      </c>
      <c r="V33">
        <v>27.2</v>
      </c>
      <c r="W33" t="s">
        <v>67</v>
      </c>
    </row>
    <row r="34" spans="1:23" x14ac:dyDescent="0.25">
      <c r="A34" s="5" t="s">
        <v>92</v>
      </c>
      <c r="B34" s="5" t="s">
        <v>93</v>
      </c>
      <c r="C34">
        <v>2699</v>
      </c>
      <c r="D34">
        <v>3113</v>
      </c>
      <c r="E34">
        <v>2498</v>
      </c>
      <c r="F34">
        <v>1701</v>
      </c>
      <c r="G34">
        <v>1628</v>
      </c>
      <c r="H34">
        <v>1796</v>
      </c>
      <c r="I34">
        <v>1365</v>
      </c>
      <c r="J34">
        <v>1363</v>
      </c>
      <c r="K34">
        <v>1199</v>
      </c>
      <c r="L34">
        <v>1438</v>
      </c>
      <c r="M34">
        <v>1505</v>
      </c>
      <c r="N34">
        <v>1432</v>
      </c>
      <c r="O34">
        <v>1383</v>
      </c>
      <c r="P34">
        <v>645.79999999999995</v>
      </c>
      <c r="Q34">
        <v>314.8</v>
      </c>
      <c r="R34">
        <v>314.2</v>
      </c>
      <c r="S34">
        <v>217.1</v>
      </c>
      <c r="T34">
        <v>191.5</v>
      </c>
      <c r="U34">
        <v>144</v>
      </c>
      <c r="V34">
        <v>73.3</v>
      </c>
      <c r="W34" t="s">
        <v>67</v>
      </c>
    </row>
    <row r="35" spans="1:23" x14ac:dyDescent="0.25">
      <c r="A35" s="5" t="s">
        <v>78</v>
      </c>
      <c r="B35" s="5" t="s">
        <v>79</v>
      </c>
      <c r="C35" t="s">
        <v>67</v>
      </c>
      <c r="D35" t="s">
        <v>67</v>
      </c>
      <c r="E35" t="s">
        <v>67</v>
      </c>
      <c r="F35" t="s">
        <v>67</v>
      </c>
      <c r="G35">
        <v>2</v>
      </c>
      <c r="H35">
        <v>8.3000000000000007</v>
      </c>
      <c r="I35">
        <v>9.5</v>
      </c>
      <c r="J35">
        <v>9.6999999999999993</v>
      </c>
      <c r="K35">
        <v>9.5</v>
      </c>
      <c r="L35" t="s">
        <v>67</v>
      </c>
      <c r="M35" t="s">
        <v>67</v>
      </c>
      <c r="N35" t="s">
        <v>67</v>
      </c>
      <c r="O35">
        <v>0.6</v>
      </c>
      <c r="P35" t="s">
        <v>67</v>
      </c>
      <c r="Q35" t="s">
        <v>67</v>
      </c>
      <c r="R35" t="s">
        <v>67</v>
      </c>
      <c r="S35" t="s">
        <v>67</v>
      </c>
      <c r="T35" t="s">
        <v>67</v>
      </c>
      <c r="U35" t="s">
        <v>67</v>
      </c>
      <c r="V35">
        <v>0.2</v>
      </c>
      <c r="W35" t="s">
        <v>67</v>
      </c>
    </row>
    <row r="36" spans="1:23" x14ac:dyDescent="0.25">
      <c r="A36" s="5" t="s">
        <v>94</v>
      </c>
      <c r="B36" s="5" t="s">
        <v>95</v>
      </c>
      <c r="C36">
        <v>2537</v>
      </c>
      <c r="D36">
        <v>2635</v>
      </c>
      <c r="E36">
        <v>2541</v>
      </c>
      <c r="F36">
        <v>2607</v>
      </c>
      <c r="G36">
        <v>2560</v>
      </c>
      <c r="H36">
        <v>2650</v>
      </c>
      <c r="I36">
        <v>2714</v>
      </c>
      <c r="J36">
        <v>2715</v>
      </c>
      <c r="K36">
        <v>2548</v>
      </c>
      <c r="L36">
        <v>2476</v>
      </c>
      <c r="M36">
        <v>2291</v>
      </c>
      <c r="N36">
        <v>1454</v>
      </c>
      <c r="O36">
        <v>1392</v>
      </c>
      <c r="P36">
        <v>566.20000000000005</v>
      </c>
      <c r="Q36">
        <v>450.5</v>
      </c>
      <c r="R36">
        <v>400.4</v>
      </c>
      <c r="S36">
        <v>334.8</v>
      </c>
      <c r="T36">
        <v>263</v>
      </c>
      <c r="U36">
        <v>213</v>
      </c>
      <c r="V36">
        <v>167.4</v>
      </c>
      <c r="W36" t="s">
        <v>67</v>
      </c>
    </row>
    <row r="37" spans="1:23" x14ac:dyDescent="0.25">
      <c r="A37" s="5" t="s">
        <v>96</v>
      </c>
      <c r="B37" s="5" t="s">
        <v>97</v>
      </c>
      <c r="C37">
        <v>5236</v>
      </c>
      <c r="D37">
        <v>5748</v>
      </c>
      <c r="E37">
        <v>5039</v>
      </c>
      <c r="F37">
        <v>4308</v>
      </c>
      <c r="G37">
        <v>4190</v>
      </c>
      <c r="H37">
        <v>4454</v>
      </c>
      <c r="I37">
        <v>4088</v>
      </c>
      <c r="J37">
        <v>4088</v>
      </c>
      <c r="K37">
        <v>3757</v>
      </c>
      <c r="L37">
        <v>3914</v>
      </c>
      <c r="M37">
        <v>3797</v>
      </c>
      <c r="N37">
        <v>2885</v>
      </c>
      <c r="O37">
        <v>2775</v>
      </c>
      <c r="P37">
        <v>1212</v>
      </c>
      <c r="Q37">
        <v>765.3</v>
      </c>
      <c r="R37">
        <v>714.6</v>
      </c>
      <c r="S37">
        <v>551.9</v>
      </c>
      <c r="T37">
        <v>454.5</v>
      </c>
      <c r="U37">
        <v>357</v>
      </c>
      <c r="V37">
        <v>240.9</v>
      </c>
      <c r="W37" t="s">
        <v>67</v>
      </c>
    </row>
    <row r="38" spans="1:23" x14ac:dyDescent="0.25">
      <c r="A38" s="5" t="s">
        <v>98</v>
      </c>
      <c r="B38" s="5" t="s">
        <v>99</v>
      </c>
      <c r="C38">
        <v>227.75</v>
      </c>
      <c r="D38">
        <v>225.51</v>
      </c>
      <c r="E38">
        <v>226.56</v>
      </c>
      <c r="F38">
        <v>234.56</v>
      </c>
      <c r="G38">
        <v>233.01</v>
      </c>
      <c r="H38">
        <v>232.02</v>
      </c>
      <c r="I38">
        <v>239.73</v>
      </c>
      <c r="J38">
        <v>236.49</v>
      </c>
      <c r="K38">
        <v>234.22</v>
      </c>
      <c r="L38">
        <v>233.1</v>
      </c>
      <c r="M38">
        <v>232.1</v>
      </c>
      <c r="N38">
        <v>197.8</v>
      </c>
      <c r="O38">
        <v>195.3</v>
      </c>
      <c r="P38">
        <v>150.19999999999999</v>
      </c>
      <c r="Q38">
        <v>148.6</v>
      </c>
      <c r="R38">
        <v>147</v>
      </c>
      <c r="S38">
        <v>146.19999999999999</v>
      </c>
      <c r="T38">
        <v>145.5</v>
      </c>
      <c r="U38">
        <v>147</v>
      </c>
      <c r="V38">
        <v>147</v>
      </c>
      <c r="W38" t="s">
        <v>67</v>
      </c>
    </row>
    <row r="39" spans="1:23" x14ac:dyDescent="0.25">
      <c r="A39" s="5" t="s">
        <v>102</v>
      </c>
      <c r="B39" s="5" t="s">
        <v>103</v>
      </c>
      <c r="C39">
        <v>-0.34</v>
      </c>
      <c r="D39">
        <v>1</v>
      </c>
      <c r="E39">
        <v>0.5</v>
      </c>
      <c r="F39">
        <v>0.24</v>
      </c>
      <c r="G39">
        <v>0.56999999999999995</v>
      </c>
      <c r="H39">
        <v>0.51</v>
      </c>
      <c r="I39">
        <v>0.16</v>
      </c>
      <c r="J39">
        <v>0.61</v>
      </c>
      <c r="K39">
        <v>0.41</v>
      </c>
      <c r="L39">
        <v>0.74</v>
      </c>
      <c r="M39">
        <v>0.74</v>
      </c>
      <c r="N39">
        <v>0.6</v>
      </c>
      <c r="O39">
        <v>0.39</v>
      </c>
      <c r="P39">
        <v>0.71</v>
      </c>
      <c r="Q39">
        <v>0.65</v>
      </c>
      <c r="R39">
        <v>0.49</v>
      </c>
      <c r="S39">
        <v>0.46</v>
      </c>
      <c r="T39">
        <v>0.27</v>
      </c>
      <c r="U39">
        <v>0.38</v>
      </c>
      <c r="V39">
        <v>0.27</v>
      </c>
      <c r="W39" t="s">
        <v>67</v>
      </c>
    </row>
    <row r="40" spans="1:23" x14ac:dyDescent="0.25">
      <c r="A40" s="5" t="s">
        <v>104</v>
      </c>
      <c r="B40" s="5" t="s">
        <v>105</v>
      </c>
      <c r="C40">
        <v>-0.18</v>
      </c>
      <c r="D40">
        <v>0.84</v>
      </c>
      <c r="E40">
        <v>0.18</v>
      </c>
      <c r="F40">
        <v>0.34</v>
      </c>
      <c r="G40">
        <v>0.54</v>
      </c>
      <c r="H40">
        <v>0.5</v>
      </c>
      <c r="I40">
        <v>0.3</v>
      </c>
      <c r="J40">
        <v>0.55000000000000004</v>
      </c>
      <c r="K40">
        <v>0.41</v>
      </c>
      <c r="L40">
        <v>0.62</v>
      </c>
      <c r="M40">
        <v>0.64</v>
      </c>
      <c r="N40">
        <v>0.45</v>
      </c>
      <c r="O40">
        <v>0.3</v>
      </c>
      <c r="P40">
        <v>0.47</v>
      </c>
      <c r="Q40">
        <v>0.42</v>
      </c>
      <c r="R40">
        <v>0.33</v>
      </c>
      <c r="S40">
        <v>0.28999999999999998</v>
      </c>
      <c r="T40">
        <v>0.16</v>
      </c>
      <c r="U40">
        <v>0.24</v>
      </c>
      <c r="V40">
        <v>0.15</v>
      </c>
      <c r="W40">
        <v>0.1</v>
      </c>
    </row>
    <row r="41" spans="1:23" x14ac:dyDescent="0.25">
      <c r="A41" s="5" t="s">
        <v>106</v>
      </c>
      <c r="B41" s="5" t="s">
        <v>107</v>
      </c>
      <c r="C41">
        <v>-0.18</v>
      </c>
      <c r="D41">
        <v>0.82</v>
      </c>
      <c r="E41">
        <v>0.17</v>
      </c>
      <c r="F41">
        <v>0.34</v>
      </c>
      <c r="G41">
        <v>0.54</v>
      </c>
      <c r="H41">
        <v>0.48</v>
      </c>
      <c r="I41">
        <v>0.28999999999999998</v>
      </c>
      <c r="J41">
        <v>0.54</v>
      </c>
      <c r="K41">
        <v>0.4</v>
      </c>
      <c r="L41">
        <v>0.6</v>
      </c>
      <c r="M41">
        <v>0.64</v>
      </c>
      <c r="N41">
        <v>0.44</v>
      </c>
      <c r="O41">
        <v>0.28000000000000003</v>
      </c>
      <c r="P41">
        <v>0.46</v>
      </c>
      <c r="Q41">
        <v>0.41</v>
      </c>
      <c r="R41">
        <v>0.33</v>
      </c>
      <c r="S41">
        <v>0.28999999999999998</v>
      </c>
      <c r="T41">
        <v>0.16</v>
      </c>
      <c r="U41">
        <v>0.24</v>
      </c>
      <c r="V41">
        <v>0.14000000000000001</v>
      </c>
      <c r="W41">
        <v>0.1</v>
      </c>
    </row>
    <row r="42" spans="1:23" x14ac:dyDescent="0.25">
      <c r="A42" s="5" t="s">
        <v>108</v>
      </c>
      <c r="B42" s="5" t="s">
        <v>109</v>
      </c>
      <c r="C42" t="s">
        <v>67</v>
      </c>
      <c r="D42" t="s">
        <v>67</v>
      </c>
      <c r="E42" t="s">
        <v>67</v>
      </c>
      <c r="F42" t="s">
        <v>67</v>
      </c>
      <c r="G42" t="s">
        <v>67</v>
      </c>
      <c r="H42" t="s">
        <v>67</v>
      </c>
      <c r="I42" t="s">
        <v>67</v>
      </c>
      <c r="J42" t="s">
        <v>67</v>
      </c>
      <c r="K42" t="s">
        <v>67</v>
      </c>
      <c r="L42" t="s">
        <v>67</v>
      </c>
      <c r="M42" t="s">
        <v>67</v>
      </c>
      <c r="N42" t="s">
        <v>67</v>
      </c>
      <c r="O42" t="s">
        <v>67</v>
      </c>
      <c r="P42" t="s">
        <v>67</v>
      </c>
      <c r="Q42" t="s">
        <v>67</v>
      </c>
      <c r="R42" t="s">
        <v>67</v>
      </c>
      <c r="S42" t="s">
        <v>67</v>
      </c>
      <c r="T42" t="s">
        <v>67</v>
      </c>
      <c r="U42" t="s">
        <v>67</v>
      </c>
      <c r="V42" t="s">
        <v>67</v>
      </c>
      <c r="W42" t="s">
        <v>67</v>
      </c>
    </row>
    <row r="43" spans="1:23" x14ac:dyDescent="0.25">
      <c r="A43" s="5" t="s">
        <v>110</v>
      </c>
      <c r="B43" s="5" t="s">
        <v>111</v>
      </c>
      <c r="C43" t="s">
        <v>67</v>
      </c>
      <c r="D43" t="s">
        <v>67</v>
      </c>
      <c r="E43" t="s">
        <v>67</v>
      </c>
      <c r="F43" t="s">
        <v>67</v>
      </c>
      <c r="G43" t="s">
        <v>67</v>
      </c>
      <c r="H43" t="s">
        <v>67</v>
      </c>
      <c r="I43" t="s">
        <v>67</v>
      </c>
      <c r="J43" t="s">
        <v>67</v>
      </c>
      <c r="K43" t="s">
        <v>67</v>
      </c>
      <c r="L43" t="s">
        <v>67</v>
      </c>
      <c r="M43" t="s">
        <v>67</v>
      </c>
      <c r="N43" t="s">
        <v>67</v>
      </c>
      <c r="O43" t="s">
        <v>67</v>
      </c>
      <c r="P43" t="s">
        <v>67</v>
      </c>
      <c r="Q43" t="s">
        <v>67</v>
      </c>
      <c r="R43" t="s">
        <v>67</v>
      </c>
      <c r="S43" t="s">
        <v>67</v>
      </c>
      <c r="T43" t="s">
        <v>67</v>
      </c>
      <c r="U43" t="s">
        <v>67</v>
      </c>
      <c r="V43" t="s">
        <v>67</v>
      </c>
      <c r="W43" t="s">
        <v>67</v>
      </c>
    </row>
    <row r="44" spans="1:23" x14ac:dyDescent="0.25">
      <c r="A44" s="5" t="s">
        <v>124</v>
      </c>
      <c r="B44" s="5" t="s">
        <v>125</v>
      </c>
      <c r="C44">
        <v>6.7</v>
      </c>
      <c r="D44">
        <v>6.66</v>
      </c>
      <c r="E44">
        <v>6.26</v>
      </c>
      <c r="F44">
        <v>5.7</v>
      </c>
      <c r="G44">
        <v>5.49</v>
      </c>
      <c r="H44">
        <v>5.8</v>
      </c>
      <c r="I44">
        <v>5.43</v>
      </c>
      <c r="J44">
        <v>5.3</v>
      </c>
      <c r="K44">
        <v>4.99</v>
      </c>
      <c r="L44">
        <v>4.66</v>
      </c>
      <c r="M44">
        <v>4.3499999999999996</v>
      </c>
      <c r="N44">
        <v>4.51</v>
      </c>
      <c r="O44">
        <v>3.33</v>
      </c>
      <c r="P44">
        <v>3.1</v>
      </c>
      <c r="Q44">
        <v>2.68</v>
      </c>
      <c r="R44">
        <v>2.59</v>
      </c>
      <c r="S44">
        <v>2.4</v>
      </c>
      <c r="T44">
        <v>2.0499999999999998</v>
      </c>
      <c r="U44">
        <v>1.79</v>
      </c>
      <c r="V44">
        <v>1.47</v>
      </c>
      <c r="W44" t="s">
        <v>67</v>
      </c>
    </row>
    <row r="45" spans="1:23" x14ac:dyDescent="0.25">
      <c r="A45" s="5" t="s">
        <v>112</v>
      </c>
      <c r="B45" s="5" t="s">
        <v>113</v>
      </c>
      <c r="C45">
        <v>11.14</v>
      </c>
      <c r="D45">
        <v>11.68</v>
      </c>
      <c r="E45">
        <v>11.22</v>
      </c>
      <c r="F45">
        <v>11.11</v>
      </c>
      <c r="G45">
        <v>11</v>
      </c>
      <c r="H45">
        <v>11.46</v>
      </c>
      <c r="I45">
        <v>11.36</v>
      </c>
      <c r="J45">
        <v>11.52</v>
      </c>
      <c r="K45">
        <v>10.92</v>
      </c>
      <c r="L45">
        <v>10.62</v>
      </c>
      <c r="M45">
        <v>9.8699999999999992</v>
      </c>
      <c r="N45">
        <v>7.35</v>
      </c>
      <c r="O45">
        <v>7.13</v>
      </c>
      <c r="P45">
        <v>3.77</v>
      </c>
      <c r="Q45">
        <v>3.03</v>
      </c>
      <c r="R45">
        <v>2.72</v>
      </c>
      <c r="S45">
        <v>2.29</v>
      </c>
      <c r="T45">
        <v>1.81</v>
      </c>
      <c r="U45">
        <v>1.45</v>
      </c>
      <c r="V45">
        <v>1.1399999999999999</v>
      </c>
      <c r="W45" t="s">
        <v>67</v>
      </c>
    </row>
    <row r="46" spans="1:23" x14ac:dyDescent="0.25">
      <c r="A46" s="5" t="s">
        <v>114</v>
      </c>
      <c r="B46" s="5" t="s">
        <v>115</v>
      </c>
      <c r="C46">
        <v>1.45</v>
      </c>
      <c r="D46">
        <v>1.59</v>
      </c>
      <c r="E46">
        <v>1.27</v>
      </c>
      <c r="F46">
        <v>1.46</v>
      </c>
      <c r="G46">
        <v>1.36</v>
      </c>
      <c r="H46">
        <v>1.24</v>
      </c>
      <c r="I46">
        <v>1.08</v>
      </c>
      <c r="J46">
        <v>1.04</v>
      </c>
      <c r="K46">
        <v>1.05</v>
      </c>
      <c r="L46">
        <v>1.08</v>
      </c>
      <c r="M46">
        <v>0.93</v>
      </c>
      <c r="N46">
        <v>0.87</v>
      </c>
      <c r="O46">
        <v>0.43</v>
      </c>
      <c r="P46">
        <v>0.68</v>
      </c>
      <c r="Q46">
        <v>0.61</v>
      </c>
      <c r="R46">
        <v>0.37</v>
      </c>
      <c r="S46">
        <v>0.44</v>
      </c>
      <c r="T46">
        <v>0.25</v>
      </c>
      <c r="U46">
        <v>0.4</v>
      </c>
      <c r="V46">
        <v>0.28000000000000003</v>
      </c>
      <c r="W46" t="s">
        <v>67</v>
      </c>
    </row>
    <row r="47" spans="1:23" x14ac:dyDescent="0.25">
      <c r="A47" s="5" t="s">
        <v>116</v>
      </c>
      <c r="B47" s="5" t="s">
        <v>117</v>
      </c>
      <c r="C47">
        <v>22.99</v>
      </c>
      <c r="D47">
        <v>25.49</v>
      </c>
      <c r="E47">
        <v>22.24</v>
      </c>
      <c r="F47">
        <v>18.37</v>
      </c>
      <c r="G47">
        <v>17.98</v>
      </c>
      <c r="H47">
        <v>19.2</v>
      </c>
      <c r="I47">
        <v>17.05</v>
      </c>
      <c r="J47">
        <v>17.28</v>
      </c>
      <c r="K47">
        <v>16.04</v>
      </c>
      <c r="L47">
        <v>16.79</v>
      </c>
      <c r="M47">
        <v>16.36</v>
      </c>
      <c r="N47">
        <v>14.59</v>
      </c>
      <c r="O47">
        <v>14.21</v>
      </c>
      <c r="P47">
        <v>8.07</v>
      </c>
      <c r="Q47">
        <v>5.15</v>
      </c>
      <c r="R47">
        <v>4.8600000000000003</v>
      </c>
      <c r="S47">
        <v>3.77</v>
      </c>
      <c r="T47">
        <v>3.12</v>
      </c>
      <c r="U47">
        <v>2.4300000000000002</v>
      </c>
      <c r="V47">
        <v>1.64</v>
      </c>
      <c r="W47" t="s">
        <v>67</v>
      </c>
    </row>
    <row r="48" spans="1:23" x14ac:dyDescent="0.25">
      <c r="A48" s="5" t="s">
        <v>118</v>
      </c>
      <c r="B48" s="5" t="s">
        <v>119</v>
      </c>
      <c r="C48">
        <v>5096</v>
      </c>
      <c r="D48">
        <v>4952</v>
      </c>
      <c r="E48">
        <v>4688</v>
      </c>
      <c r="F48">
        <v>4684</v>
      </c>
      <c r="G48">
        <v>4559</v>
      </c>
      <c r="H48">
        <v>4339</v>
      </c>
      <c r="I48">
        <v>4015</v>
      </c>
      <c r="J48">
        <v>3999</v>
      </c>
      <c r="K48">
        <v>3938</v>
      </c>
      <c r="L48">
        <v>3587</v>
      </c>
      <c r="M48">
        <v>3495</v>
      </c>
      <c r="N48">
        <v>3041</v>
      </c>
      <c r="O48">
        <v>2662</v>
      </c>
      <c r="P48">
        <v>1954</v>
      </c>
      <c r="Q48">
        <v>1589</v>
      </c>
      <c r="R48">
        <v>1322</v>
      </c>
      <c r="S48">
        <v>1553</v>
      </c>
      <c r="T48">
        <v>1651</v>
      </c>
      <c r="U48">
        <v>1557</v>
      </c>
      <c r="V48">
        <v>1315</v>
      </c>
      <c r="W48" t="s">
        <v>67</v>
      </c>
    </row>
    <row r="49" spans="1:23" x14ac:dyDescent="0.25">
      <c r="A49" s="5" t="s">
        <v>2609</v>
      </c>
      <c r="B49" s="5" t="s">
        <v>121</v>
      </c>
      <c r="C49" t="s">
        <v>67</v>
      </c>
      <c r="D49" t="s">
        <v>67</v>
      </c>
      <c r="E49" t="s">
        <v>67</v>
      </c>
      <c r="F49" t="s">
        <v>67</v>
      </c>
      <c r="G49" t="s">
        <v>67</v>
      </c>
      <c r="H49" t="s">
        <v>67</v>
      </c>
      <c r="I49" t="s">
        <v>67</v>
      </c>
      <c r="J49" t="s">
        <v>67</v>
      </c>
      <c r="K49" t="s">
        <v>67</v>
      </c>
      <c r="L49" t="s">
        <v>67</v>
      </c>
      <c r="M49" t="s">
        <v>67</v>
      </c>
      <c r="N49" t="s">
        <v>67</v>
      </c>
      <c r="O49" t="s">
        <v>67</v>
      </c>
      <c r="P49" t="s">
        <v>67</v>
      </c>
      <c r="Q49" t="s">
        <v>67</v>
      </c>
      <c r="R49" t="s">
        <v>67</v>
      </c>
      <c r="S49" t="s">
        <v>67</v>
      </c>
      <c r="T49" t="s">
        <v>67</v>
      </c>
      <c r="U49" t="s">
        <v>67</v>
      </c>
      <c r="V49" t="s">
        <v>67</v>
      </c>
      <c r="W49" t="s">
        <v>67</v>
      </c>
    </row>
    <row r="50" spans="1:23" x14ac:dyDescent="0.25">
      <c r="A50" s="5" t="s">
        <v>2610</v>
      </c>
      <c r="B50" s="5" t="s">
        <v>123</v>
      </c>
      <c r="C50" t="s">
        <v>67</v>
      </c>
      <c r="D50" t="s">
        <v>67</v>
      </c>
      <c r="E50" t="s">
        <v>67</v>
      </c>
      <c r="F50" t="s">
        <v>67</v>
      </c>
      <c r="G50" t="s">
        <v>67</v>
      </c>
      <c r="H50" t="s">
        <v>67</v>
      </c>
      <c r="I50" t="s">
        <v>67</v>
      </c>
      <c r="J50" t="s">
        <v>67</v>
      </c>
      <c r="K50" t="s">
        <v>67</v>
      </c>
      <c r="L50" t="s">
        <v>67</v>
      </c>
      <c r="M50" t="s">
        <v>67</v>
      </c>
      <c r="N50" t="s">
        <v>67</v>
      </c>
      <c r="O50" t="s">
        <v>67</v>
      </c>
      <c r="P50" t="s">
        <v>67</v>
      </c>
      <c r="Q50" t="s">
        <v>67</v>
      </c>
      <c r="R50" t="s">
        <v>67</v>
      </c>
      <c r="S50" t="s">
        <v>67</v>
      </c>
      <c r="T50" t="s">
        <v>67</v>
      </c>
      <c r="U50" t="s">
        <v>67</v>
      </c>
      <c r="V50" t="s">
        <v>67</v>
      </c>
      <c r="W50" t="s">
        <v>67</v>
      </c>
    </row>
    <row r="51" spans="1:23" x14ac:dyDescent="0.25">
      <c r="A51" s="5" t="s">
        <v>2611</v>
      </c>
      <c r="B51" s="5" t="s">
        <v>302</v>
      </c>
      <c r="C51">
        <v>299534</v>
      </c>
      <c r="D51">
        <v>303281</v>
      </c>
      <c r="E51">
        <v>302375</v>
      </c>
      <c r="F51">
        <v>285651</v>
      </c>
      <c r="G51">
        <v>280980</v>
      </c>
      <c r="H51">
        <v>309928</v>
      </c>
      <c r="I51">
        <v>324280</v>
      </c>
      <c r="J51">
        <v>313692</v>
      </c>
      <c r="K51">
        <v>297041</v>
      </c>
      <c r="L51">
        <v>303150</v>
      </c>
      <c r="M51">
        <v>288934</v>
      </c>
      <c r="N51">
        <v>293653</v>
      </c>
      <c r="O51">
        <v>244102</v>
      </c>
      <c r="P51">
        <v>238382</v>
      </c>
      <c r="Q51">
        <v>250723</v>
      </c>
      <c r="R51">
        <v>287897</v>
      </c>
      <c r="S51">
        <v>226271</v>
      </c>
      <c r="T51">
        <v>180860</v>
      </c>
      <c r="U51">
        <v>169409</v>
      </c>
      <c r="V51">
        <v>164866</v>
      </c>
      <c r="W51" t="s">
        <v>67</v>
      </c>
    </row>
    <row r="52" spans="1:23" x14ac:dyDescent="0.25">
      <c r="A52" s="5" t="s">
        <v>2612</v>
      </c>
      <c r="B52" s="5" t="s">
        <v>127</v>
      </c>
      <c r="C52">
        <v>197272</v>
      </c>
      <c r="D52">
        <v>202141</v>
      </c>
      <c r="E52">
        <v>196800</v>
      </c>
      <c r="F52">
        <v>180337</v>
      </c>
      <c r="G52">
        <v>181268</v>
      </c>
      <c r="H52">
        <v>199332</v>
      </c>
      <c r="I52">
        <v>203113</v>
      </c>
      <c r="J52">
        <v>206052</v>
      </c>
      <c r="K52">
        <v>190401</v>
      </c>
      <c r="L52">
        <v>199498</v>
      </c>
      <c r="M52">
        <v>190873</v>
      </c>
      <c r="N52">
        <v>197205</v>
      </c>
      <c r="O52">
        <v>162847</v>
      </c>
      <c r="P52">
        <v>166121</v>
      </c>
      <c r="Q52">
        <v>173191</v>
      </c>
      <c r="R52">
        <v>191755</v>
      </c>
      <c r="S52">
        <v>147457</v>
      </c>
      <c r="T52">
        <v>122411</v>
      </c>
      <c r="U52">
        <v>118240</v>
      </c>
      <c r="V52">
        <v>115133</v>
      </c>
      <c r="W52" t="s">
        <v>67</v>
      </c>
    </row>
    <row r="53" spans="1:23" x14ac:dyDescent="0.25">
      <c r="A53" s="5" t="s">
        <v>2613</v>
      </c>
      <c r="B53" s="5" t="s">
        <v>129</v>
      </c>
      <c r="C53">
        <v>-8144</v>
      </c>
      <c r="D53">
        <v>38449</v>
      </c>
      <c r="E53">
        <v>8618</v>
      </c>
      <c r="F53">
        <v>17165</v>
      </c>
      <c r="G53">
        <v>27879</v>
      </c>
      <c r="H53">
        <v>26873</v>
      </c>
      <c r="I53">
        <v>17210</v>
      </c>
      <c r="J53">
        <v>32383</v>
      </c>
      <c r="K53">
        <v>24378</v>
      </c>
      <c r="L53">
        <v>40229</v>
      </c>
      <c r="M53">
        <v>39428</v>
      </c>
      <c r="N53">
        <v>29267</v>
      </c>
      <c r="O53">
        <v>18820</v>
      </c>
      <c r="P53">
        <v>36080</v>
      </c>
      <c r="Q53">
        <v>39144</v>
      </c>
      <c r="R53">
        <v>36838</v>
      </c>
      <c r="S53">
        <v>27624</v>
      </c>
      <c r="T53">
        <v>13992</v>
      </c>
      <c r="U53">
        <v>22094</v>
      </c>
      <c r="V53">
        <v>15970</v>
      </c>
      <c r="W53" t="s">
        <v>67</v>
      </c>
    </row>
    <row r="54" spans="1:23" x14ac:dyDescent="0.25">
      <c r="A54" s="5" t="s">
        <v>130</v>
      </c>
      <c r="B54" s="5" t="s">
        <v>131</v>
      </c>
      <c r="C54" t="s">
        <v>67</v>
      </c>
      <c r="D54">
        <v>41</v>
      </c>
      <c r="E54">
        <v>171.8</v>
      </c>
      <c r="F54">
        <v>82.4</v>
      </c>
      <c r="G54">
        <v>51.2</v>
      </c>
      <c r="H54">
        <v>46.9</v>
      </c>
      <c r="I54">
        <v>79.400000000000006</v>
      </c>
      <c r="J54">
        <v>33</v>
      </c>
      <c r="K54">
        <v>33.700000000000003</v>
      </c>
      <c r="L54">
        <v>23.8</v>
      </c>
      <c r="M54">
        <v>34.9</v>
      </c>
      <c r="N54">
        <v>27.5</v>
      </c>
      <c r="O54">
        <v>77.3</v>
      </c>
      <c r="P54">
        <v>34.1</v>
      </c>
      <c r="Q54">
        <v>28</v>
      </c>
      <c r="R54">
        <v>33.200000000000003</v>
      </c>
      <c r="S54">
        <v>39.700000000000003</v>
      </c>
      <c r="T54">
        <v>35.9</v>
      </c>
      <c r="U54">
        <v>103.6</v>
      </c>
      <c r="V54">
        <v>303.8</v>
      </c>
      <c r="W54">
        <v>225.5</v>
      </c>
    </row>
    <row r="55" spans="1:23" x14ac:dyDescent="0.25">
      <c r="A55" s="5" t="s">
        <v>132</v>
      </c>
      <c r="B55" s="5" t="s">
        <v>133</v>
      </c>
      <c r="C55">
        <v>5.04</v>
      </c>
      <c r="D55">
        <v>5.17</v>
      </c>
      <c r="E55">
        <v>4.9400000000000004</v>
      </c>
      <c r="F55">
        <v>4.91</v>
      </c>
      <c r="G55">
        <v>5.03</v>
      </c>
      <c r="H55">
        <v>4.05</v>
      </c>
      <c r="I55">
        <v>4.38</v>
      </c>
      <c r="J55">
        <v>3.42</v>
      </c>
      <c r="K55">
        <v>2.77</v>
      </c>
      <c r="L55">
        <v>3.16</v>
      </c>
      <c r="M55">
        <v>5.13</v>
      </c>
      <c r="N55">
        <v>2.74</v>
      </c>
      <c r="O55">
        <v>6.97</v>
      </c>
      <c r="P55">
        <v>5.17</v>
      </c>
      <c r="Q55">
        <v>4.38</v>
      </c>
      <c r="R55">
        <v>4.2300000000000004</v>
      </c>
      <c r="S55">
        <v>4.79</v>
      </c>
      <c r="T55">
        <v>2.8</v>
      </c>
      <c r="U55">
        <v>13.85</v>
      </c>
      <c r="V55">
        <v>30.9</v>
      </c>
      <c r="W55" t="s">
        <v>67</v>
      </c>
    </row>
    <row r="56" spans="1:23" x14ac:dyDescent="0.25">
      <c r="A56" s="5" t="s">
        <v>134</v>
      </c>
      <c r="B56" s="5" t="s">
        <v>135</v>
      </c>
      <c r="C56">
        <v>3.03</v>
      </c>
      <c r="D56">
        <v>2.95</v>
      </c>
      <c r="E56">
        <v>2.76</v>
      </c>
      <c r="F56">
        <v>2.52</v>
      </c>
      <c r="G56">
        <v>2.52</v>
      </c>
      <c r="H56">
        <v>2.0499999999999998</v>
      </c>
      <c r="I56">
        <v>2.1</v>
      </c>
      <c r="J56">
        <v>1.58</v>
      </c>
      <c r="K56">
        <v>1.27</v>
      </c>
      <c r="L56">
        <v>1.39</v>
      </c>
      <c r="M56">
        <v>2.2599999999999998</v>
      </c>
      <c r="N56">
        <v>1.68</v>
      </c>
      <c r="O56">
        <v>3.26</v>
      </c>
      <c r="P56">
        <v>4.25</v>
      </c>
      <c r="Q56">
        <v>3.88</v>
      </c>
      <c r="R56">
        <v>4.0199999999999996</v>
      </c>
      <c r="S56">
        <v>5.03</v>
      </c>
      <c r="T56">
        <v>3.18</v>
      </c>
      <c r="U56">
        <v>17.16</v>
      </c>
      <c r="V56">
        <v>40.020000000000003</v>
      </c>
      <c r="W56" t="s">
        <v>67</v>
      </c>
    </row>
    <row r="57" spans="1:23" x14ac:dyDescent="0.25">
      <c r="A57" s="5" t="s">
        <v>136</v>
      </c>
      <c r="B57" s="5" t="s">
        <v>137</v>
      </c>
      <c r="C57">
        <v>23.27</v>
      </c>
      <c r="D57">
        <v>21.61</v>
      </c>
      <c r="E57">
        <v>24.43</v>
      </c>
      <c r="F57">
        <v>19.239999999999998</v>
      </c>
      <c r="G57">
        <v>20.29</v>
      </c>
      <c r="H57">
        <v>18.899999999999999</v>
      </c>
      <c r="I57">
        <v>22.04</v>
      </c>
      <c r="J57">
        <v>17.53</v>
      </c>
      <c r="K57">
        <v>13.21</v>
      </c>
      <c r="L57">
        <v>13.71</v>
      </c>
      <c r="M57">
        <v>23.88</v>
      </c>
      <c r="N57">
        <v>14.14</v>
      </c>
      <c r="O57">
        <v>53.43</v>
      </c>
      <c r="P57">
        <v>23.71</v>
      </c>
      <c r="Q57">
        <v>19.149999999999999</v>
      </c>
      <c r="R57">
        <v>29.92</v>
      </c>
      <c r="S57">
        <v>26.27</v>
      </c>
      <c r="T57">
        <v>22.76</v>
      </c>
      <c r="U57">
        <v>62.9</v>
      </c>
      <c r="V57">
        <v>164.59</v>
      </c>
      <c r="W57" t="s">
        <v>67</v>
      </c>
    </row>
    <row r="58" spans="1:23" x14ac:dyDescent="0.25">
      <c r="A58" s="5" t="s">
        <v>138</v>
      </c>
      <c r="B58" s="5" t="s">
        <v>139</v>
      </c>
      <c r="C58" t="s">
        <v>67</v>
      </c>
      <c r="D58" t="s">
        <v>67</v>
      </c>
      <c r="E58" t="s">
        <v>67</v>
      </c>
      <c r="F58" t="s">
        <v>67</v>
      </c>
      <c r="G58" t="s">
        <v>67</v>
      </c>
      <c r="H58" t="s">
        <v>67</v>
      </c>
      <c r="I58" t="s">
        <v>67</v>
      </c>
      <c r="J58" t="s">
        <v>67</v>
      </c>
      <c r="K58" t="s">
        <v>67</v>
      </c>
      <c r="L58" t="s">
        <v>67</v>
      </c>
      <c r="M58" t="s">
        <v>67</v>
      </c>
      <c r="N58" t="s">
        <v>67</v>
      </c>
      <c r="O58" t="s">
        <v>67</v>
      </c>
      <c r="P58" t="s">
        <v>67</v>
      </c>
      <c r="Q58" t="s">
        <v>67</v>
      </c>
      <c r="R58" t="s">
        <v>67</v>
      </c>
      <c r="S58" t="s">
        <v>67</v>
      </c>
      <c r="T58" t="s">
        <v>67</v>
      </c>
      <c r="U58" t="s">
        <v>67</v>
      </c>
      <c r="V58" t="s">
        <v>67</v>
      </c>
      <c r="W58" t="s">
        <v>67</v>
      </c>
    </row>
    <row r="59" spans="1:23" x14ac:dyDescent="0.25">
      <c r="A59" s="5" t="s">
        <v>140</v>
      </c>
      <c r="B59" s="5" t="s">
        <v>141</v>
      </c>
      <c r="C59">
        <v>-0.5</v>
      </c>
      <c r="D59">
        <v>2.4</v>
      </c>
      <c r="E59">
        <v>0.6</v>
      </c>
      <c r="F59">
        <v>1.2</v>
      </c>
      <c r="G59">
        <v>2</v>
      </c>
      <c r="H59">
        <v>2.1</v>
      </c>
      <c r="I59">
        <v>1.3</v>
      </c>
      <c r="J59">
        <v>3</v>
      </c>
      <c r="K59">
        <v>3</v>
      </c>
      <c r="L59">
        <v>4.2</v>
      </c>
      <c r="M59">
        <v>2.9</v>
      </c>
      <c r="N59">
        <v>3.6</v>
      </c>
      <c r="O59">
        <v>1.3</v>
      </c>
      <c r="P59">
        <v>2.9</v>
      </c>
      <c r="Q59">
        <v>3.6</v>
      </c>
      <c r="R59">
        <v>3</v>
      </c>
      <c r="S59">
        <v>2.5</v>
      </c>
      <c r="T59">
        <v>2.8</v>
      </c>
      <c r="U59">
        <v>1</v>
      </c>
      <c r="V59">
        <v>0.3</v>
      </c>
      <c r="W59">
        <v>0.4</v>
      </c>
    </row>
    <row r="60" spans="1:23" x14ac:dyDescent="0.25">
      <c r="A60" s="5" t="s">
        <v>142</v>
      </c>
      <c r="B60" s="5" t="s">
        <v>143</v>
      </c>
      <c r="C60">
        <v>-1.64</v>
      </c>
      <c r="D60">
        <v>7.23</v>
      </c>
      <c r="E60">
        <v>1.59</v>
      </c>
      <c r="F60">
        <v>3.08</v>
      </c>
      <c r="G60">
        <v>4.96</v>
      </c>
      <c r="H60">
        <v>4.3899999999999997</v>
      </c>
      <c r="I60">
        <v>2.54</v>
      </c>
      <c r="J60">
        <v>4.75</v>
      </c>
      <c r="K60">
        <v>3.75</v>
      </c>
      <c r="L60">
        <v>5.83</v>
      </c>
      <c r="M60">
        <v>6.01</v>
      </c>
      <c r="N60">
        <v>6.12</v>
      </c>
      <c r="O60">
        <v>3.6</v>
      </c>
      <c r="P60">
        <v>12.45</v>
      </c>
      <c r="Q60">
        <v>13.81</v>
      </c>
      <c r="R60">
        <v>12.16</v>
      </c>
      <c r="S60">
        <v>12.81</v>
      </c>
      <c r="T60">
        <v>8.7799999999999994</v>
      </c>
      <c r="U60">
        <v>16.149999999999999</v>
      </c>
      <c r="V60">
        <v>12.54</v>
      </c>
      <c r="W60" t="s">
        <v>67</v>
      </c>
    </row>
    <row r="61" spans="1:23" x14ac:dyDescent="0.25">
      <c r="A61" s="5" t="s">
        <v>144</v>
      </c>
      <c r="B61" s="5" t="s">
        <v>145</v>
      </c>
      <c r="C61">
        <v>-2.72</v>
      </c>
      <c r="D61">
        <v>12.68</v>
      </c>
      <c r="E61">
        <v>2.85</v>
      </c>
      <c r="F61">
        <v>6.01</v>
      </c>
      <c r="G61">
        <v>9.93</v>
      </c>
      <c r="H61">
        <v>8.67</v>
      </c>
      <c r="I61">
        <v>5.31</v>
      </c>
      <c r="J61">
        <v>10.32</v>
      </c>
      <c r="K61">
        <v>8.2100000000000009</v>
      </c>
      <c r="L61">
        <v>13.27</v>
      </c>
      <c r="M61">
        <v>13.65</v>
      </c>
      <c r="N61">
        <v>9.9700000000000006</v>
      </c>
      <c r="O61">
        <v>7.71</v>
      </c>
      <c r="P61">
        <v>15.14</v>
      </c>
      <c r="Q61">
        <v>15.61</v>
      </c>
      <c r="R61">
        <v>12.8</v>
      </c>
      <c r="S61">
        <v>12.21</v>
      </c>
      <c r="T61">
        <v>7.74</v>
      </c>
      <c r="U61">
        <v>13.04</v>
      </c>
      <c r="V61">
        <v>9.69</v>
      </c>
      <c r="W61">
        <v>8.7899999999999991</v>
      </c>
    </row>
    <row r="62" spans="1:23" x14ac:dyDescent="0.25">
      <c r="A62" s="5" t="s">
        <v>146</v>
      </c>
      <c r="B62" s="5" t="s">
        <v>147</v>
      </c>
      <c r="C62">
        <v>0.62</v>
      </c>
      <c r="D62">
        <v>4.4800000000000004</v>
      </c>
      <c r="E62">
        <v>1.79</v>
      </c>
      <c r="F62">
        <v>2.77</v>
      </c>
      <c r="G62">
        <v>3.93</v>
      </c>
      <c r="H62">
        <v>3.5</v>
      </c>
      <c r="I62">
        <v>2.4500000000000002</v>
      </c>
      <c r="J62">
        <v>3.74</v>
      </c>
      <c r="K62">
        <v>3.23</v>
      </c>
      <c r="L62">
        <v>4.4000000000000004</v>
      </c>
      <c r="M62">
        <v>4.41</v>
      </c>
      <c r="N62">
        <v>4.38</v>
      </c>
      <c r="O62">
        <v>2.94</v>
      </c>
      <c r="P62">
        <v>6.8</v>
      </c>
      <c r="Q62">
        <v>8.9</v>
      </c>
      <c r="R62">
        <v>7.53</v>
      </c>
      <c r="S62">
        <v>8.61</v>
      </c>
      <c r="T62">
        <v>5.65</v>
      </c>
      <c r="U62">
        <v>9.92</v>
      </c>
      <c r="V62">
        <v>9.3800000000000008</v>
      </c>
      <c r="W62" t="s">
        <v>67</v>
      </c>
    </row>
    <row r="63" spans="1:23" x14ac:dyDescent="0.25">
      <c r="A63" s="5" t="s">
        <v>148</v>
      </c>
      <c r="B63" s="5" t="s">
        <v>148</v>
      </c>
      <c r="C63">
        <v>-0.79</v>
      </c>
      <c r="D63">
        <v>3.31</v>
      </c>
      <c r="E63">
        <v>0.8</v>
      </c>
      <c r="F63">
        <v>1.87</v>
      </c>
      <c r="G63">
        <v>3.03</v>
      </c>
      <c r="H63">
        <v>2.62</v>
      </c>
      <c r="I63">
        <v>1.69</v>
      </c>
      <c r="J63">
        <v>3.17</v>
      </c>
      <c r="K63">
        <v>2.56</v>
      </c>
      <c r="L63">
        <v>3.69</v>
      </c>
      <c r="M63">
        <v>3.63</v>
      </c>
      <c r="N63">
        <v>3.08</v>
      </c>
      <c r="O63">
        <v>1.81</v>
      </c>
      <c r="P63">
        <v>5.82</v>
      </c>
      <c r="Q63">
        <v>8.1300000000000008</v>
      </c>
      <c r="R63">
        <v>6.82</v>
      </c>
      <c r="S63">
        <v>7.77</v>
      </c>
      <c r="T63">
        <v>5.08</v>
      </c>
      <c r="U63">
        <v>9.64</v>
      </c>
      <c r="V63">
        <v>8.7200000000000006</v>
      </c>
      <c r="W63" t="s">
        <v>67</v>
      </c>
    </row>
    <row r="64" spans="1:23" x14ac:dyDescent="0.25">
      <c r="A64" s="5" t="s">
        <v>149</v>
      </c>
      <c r="B64" s="5" t="s">
        <v>150</v>
      </c>
      <c r="C64">
        <v>29.99</v>
      </c>
      <c r="D64">
        <v>37.49</v>
      </c>
      <c r="E64">
        <v>32.71</v>
      </c>
      <c r="F64">
        <v>24.08</v>
      </c>
      <c r="G64">
        <v>22.95</v>
      </c>
      <c r="H64">
        <v>25.79</v>
      </c>
      <c r="I64">
        <v>22.52</v>
      </c>
      <c r="J64">
        <v>24.28</v>
      </c>
      <c r="K64">
        <v>19.920000000000002</v>
      </c>
      <c r="L64">
        <v>34.86</v>
      </c>
      <c r="M64">
        <v>35.119999999999997</v>
      </c>
      <c r="N64">
        <v>24.39</v>
      </c>
      <c r="O64">
        <v>23.35</v>
      </c>
      <c r="P64">
        <v>56.37</v>
      </c>
      <c r="Q64">
        <v>48.39</v>
      </c>
      <c r="R64">
        <v>54.17</v>
      </c>
      <c r="S64">
        <v>46.91</v>
      </c>
      <c r="T64">
        <v>42.46</v>
      </c>
      <c r="U64">
        <v>49.66</v>
      </c>
      <c r="V64">
        <v>61.31</v>
      </c>
      <c r="W64" t="s">
        <v>67</v>
      </c>
    </row>
    <row r="65" spans="1:23" x14ac:dyDescent="0.25">
      <c r="A65" s="5" t="s">
        <v>151</v>
      </c>
      <c r="B65" s="5" t="s">
        <v>152</v>
      </c>
      <c r="C65">
        <v>48.45</v>
      </c>
      <c r="D65">
        <v>45.84</v>
      </c>
      <c r="E65">
        <v>50.43</v>
      </c>
      <c r="F65">
        <v>60.51</v>
      </c>
      <c r="G65">
        <v>61.15</v>
      </c>
      <c r="H65">
        <v>59.67</v>
      </c>
      <c r="I65">
        <v>66.63</v>
      </c>
      <c r="J65">
        <v>66.650000000000006</v>
      </c>
      <c r="K65">
        <v>68.09</v>
      </c>
      <c r="L65">
        <v>63.27</v>
      </c>
      <c r="M65">
        <v>60.35</v>
      </c>
      <c r="N65">
        <v>50.39</v>
      </c>
      <c r="O65">
        <v>50.14</v>
      </c>
      <c r="P65">
        <v>46.72</v>
      </c>
      <c r="Q65">
        <v>58.87</v>
      </c>
      <c r="R65">
        <v>56.03</v>
      </c>
      <c r="S65">
        <v>60.66</v>
      </c>
      <c r="T65">
        <v>57.87</v>
      </c>
      <c r="U65">
        <v>59.66</v>
      </c>
      <c r="V65">
        <v>69.489999999999995</v>
      </c>
      <c r="W65" t="s">
        <v>67</v>
      </c>
    </row>
    <row r="66" spans="1:23" x14ac:dyDescent="0.25">
      <c r="A66" s="5" t="s">
        <v>153</v>
      </c>
      <c r="B66" s="5" t="s">
        <v>154</v>
      </c>
      <c r="C66">
        <v>51.55</v>
      </c>
      <c r="D66">
        <v>54.16</v>
      </c>
      <c r="E66">
        <v>49.57</v>
      </c>
      <c r="F66">
        <v>39.49</v>
      </c>
      <c r="G66">
        <v>38.85</v>
      </c>
      <c r="H66">
        <v>40.33</v>
      </c>
      <c r="I66">
        <v>33.369999999999997</v>
      </c>
      <c r="J66">
        <v>33.35</v>
      </c>
      <c r="K66">
        <v>31.91</v>
      </c>
      <c r="L66">
        <v>36.729999999999997</v>
      </c>
      <c r="M66">
        <v>39.65</v>
      </c>
      <c r="N66">
        <v>49.61</v>
      </c>
      <c r="O66">
        <v>49.86</v>
      </c>
      <c r="P66">
        <v>53.28</v>
      </c>
      <c r="Q66">
        <v>41.13</v>
      </c>
      <c r="R66">
        <v>43.97</v>
      </c>
      <c r="S66">
        <v>39.340000000000003</v>
      </c>
      <c r="T66">
        <v>42.13</v>
      </c>
      <c r="U66">
        <v>40.340000000000003</v>
      </c>
      <c r="V66">
        <v>30.51</v>
      </c>
      <c r="W66" t="s">
        <v>67</v>
      </c>
    </row>
    <row r="67" spans="1:23" x14ac:dyDescent="0.25">
      <c r="A67" s="5" t="s">
        <v>155</v>
      </c>
      <c r="B67" s="5" t="s">
        <v>156</v>
      </c>
      <c r="C67">
        <v>106.4</v>
      </c>
      <c r="D67">
        <v>118.15</v>
      </c>
      <c r="E67">
        <v>98.29</v>
      </c>
      <c r="F67">
        <v>65.25</v>
      </c>
      <c r="G67">
        <v>63.53</v>
      </c>
      <c r="H67">
        <v>67.58</v>
      </c>
      <c r="I67">
        <v>50.09</v>
      </c>
      <c r="J67">
        <v>50.04</v>
      </c>
      <c r="K67">
        <v>46.86</v>
      </c>
      <c r="L67">
        <v>58.05</v>
      </c>
      <c r="M67">
        <v>65.7</v>
      </c>
      <c r="N67">
        <v>98.47</v>
      </c>
      <c r="O67">
        <v>99.43</v>
      </c>
      <c r="P67">
        <v>114.06</v>
      </c>
      <c r="Q67">
        <v>69.88</v>
      </c>
      <c r="R67">
        <v>78.47</v>
      </c>
      <c r="S67">
        <v>64.84</v>
      </c>
      <c r="T67">
        <v>72.81</v>
      </c>
      <c r="U67">
        <v>67.61</v>
      </c>
      <c r="V67">
        <v>43.91</v>
      </c>
      <c r="W67" t="s">
        <v>67</v>
      </c>
    </row>
    <row r="68" spans="1:23" x14ac:dyDescent="0.25">
      <c r="A68" s="5" t="s">
        <v>303</v>
      </c>
      <c r="B68" s="5" t="s">
        <v>304</v>
      </c>
      <c r="C68">
        <v>65.86</v>
      </c>
      <c r="D68">
        <v>66.64</v>
      </c>
      <c r="E68">
        <v>65.06</v>
      </c>
      <c r="F68">
        <v>63.13</v>
      </c>
      <c r="G68">
        <v>64.56</v>
      </c>
      <c r="H68">
        <v>64.3</v>
      </c>
      <c r="I68">
        <v>62.63</v>
      </c>
      <c r="J68">
        <v>65.66</v>
      </c>
      <c r="K68">
        <v>64.09</v>
      </c>
      <c r="L68">
        <v>65.83</v>
      </c>
      <c r="M68">
        <v>66.05</v>
      </c>
      <c r="N68">
        <v>67.16</v>
      </c>
      <c r="O68">
        <v>66.709999999999994</v>
      </c>
      <c r="P68">
        <v>69.69</v>
      </c>
      <c r="Q68">
        <v>69.08</v>
      </c>
      <c r="R68">
        <v>66.61</v>
      </c>
      <c r="S68">
        <v>65.17</v>
      </c>
      <c r="T68">
        <v>67.680000000000007</v>
      </c>
      <c r="U68">
        <v>69.790000000000006</v>
      </c>
      <c r="V68">
        <v>69.83</v>
      </c>
    </row>
    <row r="69" spans="1:23" x14ac:dyDescent="0.25">
      <c r="A69" s="5" t="s">
        <v>157</v>
      </c>
      <c r="B69" s="5" t="s">
        <v>158</v>
      </c>
      <c r="C69">
        <v>29.98</v>
      </c>
      <c r="D69">
        <v>37.49</v>
      </c>
      <c r="E69">
        <v>32.700000000000003</v>
      </c>
      <c r="F69">
        <v>24.09</v>
      </c>
      <c r="G69">
        <v>22.95</v>
      </c>
      <c r="H69">
        <v>25.8</v>
      </c>
      <c r="I69">
        <v>22.53</v>
      </c>
      <c r="J69">
        <v>24.28</v>
      </c>
      <c r="K69">
        <v>19.920000000000002</v>
      </c>
      <c r="L69">
        <v>34.869999999999997</v>
      </c>
      <c r="M69">
        <v>35.130000000000003</v>
      </c>
      <c r="N69">
        <v>24.39</v>
      </c>
      <c r="O69">
        <v>23.35</v>
      </c>
      <c r="P69">
        <v>56.37</v>
      </c>
      <c r="Q69">
        <v>48.39</v>
      </c>
      <c r="R69">
        <v>54.17</v>
      </c>
      <c r="S69">
        <v>46.91</v>
      </c>
      <c r="T69">
        <v>42.46</v>
      </c>
      <c r="U69">
        <v>49.66</v>
      </c>
      <c r="V69">
        <v>61.31</v>
      </c>
    </row>
    <row r="70" spans="1:23" x14ac:dyDescent="0.25">
      <c r="A70" s="5" t="s">
        <v>159</v>
      </c>
      <c r="B70" s="5" t="s">
        <v>160</v>
      </c>
      <c r="C70">
        <v>-2.72</v>
      </c>
      <c r="D70">
        <v>12.68</v>
      </c>
      <c r="E70">
        <v>2.85</v>
      </c>
      <c r="F70">
        <v>6.01</v>
      </c>
      <c r="G70">
        <v>9.93</v>
      </c>
      <c r="H70">
        <v>8.67</v>
      </c>
      <c r="I70">
        <v>5.31</v>
      </c>
      <c r="J70">
        <v>10.32</v>
      </c>
      <c r="K70">
        <v>8.2100000000000009</v>
      </c>
      <c r="L70">
        <v>13.28</v>
      </c>
      <c r="M70">
        <v>13.64</v>
      </c>
      <c r="N70">
        <v>9.9700000000000006</v>
      </c>
      <c r="O70">
        <v>7.71</v>
      </c>
      <c r="P70">
        <v>15.14</v>
      </c>
      <c r="Q70">
        <v>15.61</v>
      </c>
      <c r="R70">
        <v>12.8</v>
      </c>
      <c r="S70">
        <v>12.21</v>
      </c>
      <c r="T70">
        <v>7.74</v>
      </c>
      <c r="U70">
        <v>13.04</v>
      </c>
      <c r="V70">
        <v>9.69</v>
      </c>
    </row>
    <row r="71" spans="1:23" x14ac:dyDescent="0.25">
      <c r="A71" s="5" t="s">
        <v>161</v>
      </c>
      <c r="B71" s="5" t="s">
        <v>162</v>
      </c>
      <c r="C71">
        <v>-1.71</v>
      </c>
      <c r="D71">
        <v>17.75</v>
      </c>
      <c r="E71">
        <v>10.82</v>
      </c>
      <c r="F71">
        <v>7.38</v>
      </c>
      <c r="G71">
        <v>13.73</v>
      </c>
      <c r="H71">
        <v>11.96</v>
      </c>
      <c r="I71">
        <v>4.8600000000000003</v>
      </c>
      <c r="J71">
        <v>13.53</v>
      </c>
      <c r="K71">
        <v>8.51</v>
      </c>
      <c r="L71">
        <v>17.34</v>
      </c>
      <c r="M71">
        <v>17.84</v>
      </c>
      <c r="N71">
        <v>16.32</v>
      </c>
      <c r="O71">
        <v>12.79</v>
      </c>
      <c r="P71">
        <v>21.6</v>
      </c>
      <c r="Q71">
        <v>23.8</v>
      </c>
      <c r="R71">
        <v>22.1</v>
      </c>
      <c r="S71">
        <v>19.61</v>
      </c>
      <c r="T71">
        <v>14.47</v>
      </c>
      <c r="U71">
        <v>20.28</v>
      </c>
      <c r="V71">
        <v>16.84</v>
      </c>
    </row>
    <row r="72" spans="1:23" x14ac:dyDescent="0.25">
      <c r="A72" s="5" t="s">
        <v>163</v>
      </c>
      <c r="B72" s="5" t="s">
        <v>164</v>
      </c>
      <c r="C72">
        <v>29.14</v>
      </c>
      <c r="D72">
        <v>26.13</v>
      </c>
      <c r="E72">
        <v>28.14</v>
      </c>
      <c r="F72">
        <v>31.06</v>
      </c>
      <c r="G72">
        <v>30.55</v>
      </c>
      <c r="H72">
        <v>30.2</v>
      </c>
      <c r="I72">
        <v>31.85</v>
      </c>
      <c r="J72">
        <v>30.7</v>
      </c>
      <c r="K72">
        <v>31.14</v>
      </c>
      <c r="L72">
        <v>27.77</v>
      </c>
      <c r="M72">
        <v>26.6</v>
      </c>
      <c r="N72">
        <v>30.95</v>
      </c>
      <c r="O72">
        <v>23.42</v>
      </c>
      <c r="P72">
        <v>38.43</v>
      </c>
      <c r="Q72">
        <v>52.06</v>
      </c>
      <c r="R72">
        <v>53.26</v>
      </c>
      <c r="S72">
        <v>63.67</v>
      </c>
      <c r="T72">
        <v>65.7</v>
      </c>
      <c r="U72">
        <v>73.89</v>
      </c>
      <c r="V72">
        <v>90</v>
      </c>
    </row>
    <row r="73" spans="1:23" x14ac:dyDescent="0.25">
      <c r="A73" s="5" t="s">
        <v>165</v>
      </c>
      <c r="B73" s="5" t="s">
        <v>166</v>
      </c>
      <c r="C73">
        <v>70</v>
      </c>
      <c r="D73">
        <v>62.51</v>
      </c>
      <c r="E73">
        <v>67.3</v>
      </c>
      <c r="F73">
        <v>75.930000000000007</v>
      </c>
      <c r="G73">
        <v>77.040000000000006</v>
      </c>
      <c r="H73">
        <v>74.23</v>
      </c>
      <c r="I73">
        <v>77.5</v>
      </c>
      <c r="J73">
        <v>75.709999999999994</v>
      </c>
      <c r="K73">
        <v>80.06</v>
      </c>
      <c r="L73">
        <v>65.13</v>
      </c>
      <c r="M73">
        <v>64.87</v>
      </c>
      <c r="N73">
        <v>75.63</v>
      </c>
      <c r="O73">
        <v>76.650000000000006</v>
      </c>
      <c r="P73">
        <v>43.63</v>
      </c>
      <c r="Q73">
        <v>51.61</v>
      </c>
      <c r="R73">
        <v>45.83</v>
      </c>
      <c r="S73">
        <v>53.09</v>
      </c>
      <c r="T73">
        <v>57.54</v>
      </c>
      <c r="U73">
        <v>50.34</v>
      </c>
      <c r="V73">
        <v>38.69</v>
      </c>
    </row>
    <row r="74" spans="1:23" x14ac:dyDescent="0.25">
      <c r="A74" s="5" t="s">
        <v>167</v>
      </c>
      <c r="B74" s="5" t="s">
        <v>168</v>
      </c>
      <c r="C74">
        <v>-0.79</v>
      </c>
      <c r="D74">
        <v>3.31</v>
      </c>
      <c r="E74">
        <v>0.8</v>
      </c>
      <c r="F74">
        <v>1.87</v>
      </c>
      <c r="G74">
        <v>3.03</v>
      </c>
      <c r="H74">
        <v>2.62</v>
      </c>
      <c r="I74">
        <v>1.69</v>
      </c>
      <c r="J74">
        <v>3.17</v>
      </c>
      <c r="K74">
        <v>2.56</v>
      </c>
      <c r="L74">
        <v>3.69</v>
      </c>
      <c r="M74">
        <v>3.63</v>
      </c>
      <c r="N74">
        <v>3.08</v>
      </c>
      <c r="O74">
        <v>1.81</v>
      </c>
      <c r="P74">
        <v>5.82</v>
      </c>
      <c r="Q74">
        <v>8.1300000000000008</v>
      </c>
      <c r="R74">
        <v>6.82</v>
      </c>
      <c r="S74">
        <v>7.77</v>
      </c>
      <c r="T74">
        <v>5.08</v>
      </c>
      <c r="U74">
        <v>9.64</v>
      </c>
      <c r="V74">
        <v>8.7200000000000006</v>
      </c>
    </row>
    <row r="75" spans="1:23" x14ac:dyDescent="0.25">
      <c r="A75" s="5" t="s">
        <v>169</v>
      </c>
      <c r="B75" s="5" t="s">
        <v>170</v>
      </c>
      <c r="C75">
        <v>-0.61</v>
      </c>
      <c r="D75">
        <v>5.58</v>
      </c>
      <c r="E75">
        <v>3.25</v>
      </c>
      <c r="F75">
        <v>2.4700000000000002</v>
      </c>
      <c r="G75">
        <v>4.4800000000000004</v>
      </c>
      <c r="H75">
        <v>4</v>
      </c>
      <c r="I75">
        <v>1.69</v>
      </c>
      <c r="J75">
        <v>4.4400000000000004</v>
      </c>
      <c r="K75">
        <v>3.04</v>
      </c>
      <c r="L75">
        <v>5.35</v>
      </c>
      <c r="M75">
        <v>5.27</v>
      </c>
      <c r="N75">
        <v>5.56</v>
      </c>
      <c r="O75">
        <v>3.18</v>
      </c>
      <c r="P75">
        <v>9.18</v>
      </c>
      <c r="Q75">
        <v>14.07</v>
      </c>
      <c r="R75">
        <v>13.42</v>
      </c>
      <c r="S75">
        <v>15.09</v>
      </c>
      <c r="T75">
        <v>11.58</v>
      </c>
      <c r="U75">
        <v>17.89</v>
      </c>
      <c r="V75">
        <v>18.739999999999998</v>
      </c>
    </row>
    <row r="76" spans="1:23" x14ac:dyDescent="0.25">
      <c r="A76" s="5" t="s">
        <v>171</v>
      </c>
      <c r="B76" s="5" t="s">
        <v>172</v>
      </c>
      <c r="C76">
        <v>69.22</v>
      </c>
      <c r="D76">
        <v>73.34</v>
      </c>
      <c r="E76">
        <v>74.930000000000007</v>
      </c>
      <c r="F76">
        <v>79.7</v>
      </c>
      <c r="G76">
        <v>79.31</v>
      </c>
      <c r="H76">
        <v>80.16</v>
      </c>
      <c r="I76">
        <v>85.67</v>
      </c>
      <c r="J76">
        <v>87.72</v>
      </c>
      <c r="K76">
        <v>84.71</v>
      </c>
      <c r="L76">
        <v>97.14</v>
      </c>
      <c r="M76">
        <v>93.02</v>
      </c>
      <c r="N76">
        <v>66.64</v>
      </c>
      <c r="O76">
        <v>65.44</v>
      </c>
      <c r="P76">
        <v>107.07</v>
      </c>
      <c r="Q76">
        <v>114.05</v>
      </c>
      <c r="R76">
        <v>122.26</v>
      </c>
      <c r="S76">
        <v>114.27</v>
      </c>
      <c r="T76">
        <v>100.57</v>
      </c>
      <c r="U76">
        <v>118.53</v>
      </c>
      <c r="V76">
        <v>179.61</v>
      </c>
    </row>
    <row r="77" spans="1:23" x14ac:dyDescent="0.25">
      <c r="A77" s="5" t="s">
        <v>173</v>
      </c>
      <c r="B77" s="5" t="s">
        <v>174</v>
      </c>
      <c r="C77">
        <v>165.04</v>
      </c>
      <c r="D77">
        <v>221.66</v>
      </c>
      <c r="E77">
        <v>507.39</v>
      </c>
      <c r="F77">
        <v>336.58</v>
      </c>
      <c r="G77">
        <v>358.27</v>
      </c>
      <c r="H77">
        <v>266.22000000000003</v>
      </c>
      <c r="I77">
        <v>273.26</v>
      </c>
      <c r="J77">
        <v>371.9</v>
      </c>
      <c r="K77">
        <v>155.37</v>
      </c>
      <c r="L77">
        <v>351.44</v>
      </c>
      <c r="M77">
        <v>355.26</v>
      </c>
      <c r="N77">
        <v>268.14</v>
      </c>
      <c r="O77">
        <v>391.01</v>
      </c>
      <c r="P77">
        <v>586.44000000000005</v>
      </c>
      <c r="Q77">
        <v>403.82</v>
      </c>
      <c r="R77">
        <v>439.39</v>
      </c>
      <c r="S77">
        <v>271.67</v>
      </c>
      <c r="T77">
        <v>236.81</v>
      </c>
      <c r="U77">
        <v>306.22000000000003</v>
      </c>
      <c r="V77">
        <v>320.39</v>
      </c>
    </row>
    <row r="78" spans="1:23" x14ac:dyDescent="0.25">
      <c r="A78" s="5" t="s">
        <v>175</v>
      </c>
      <c r="B78" s="5" t="s">
        <v>176</v>
      </c>
      <c r="C78">
        <v>5299.7425000000003</v>
      </c>
      <c r="D78">
        <v>4873.2710999999999</v>
      </c>
      <c r="E78">
        <v>5534.8608000000004</v>
      </c>
      <c r="F78">
        <v>4512.9344000000001</v>
      </c>
      <c r="G78">
        <v>4727.7728999999999</v>
      </c>
      <c r="H78">
        <v>4385.1779999999999</v>
      </c>
      <c r="I78">
        <v>5283.6491999999998</v>
      </c>
      <c r="J78">
        <v>4145.6697000000004</v>
      </c>
      <c r="K78">
        <v>3094.0462000000002</v>
      </c>
      <c r="L78">
        <v>3195.8009999999999</v>
      </c>
      <c r="M78">
        <v>5542.5479999999998</v>
      </c>
      <c r="N78">
        <v>2796.8919999999998</v>
      </c>
      <c r="O78">
        <v>10434.879000000001</v>
      </c>
      <c r="P78">
        <v>3561.2420000000002</v>
      </c>
      <c r="Q78">
        <v>2845.69</v>
      </c>
      <c r="R78">
        <v>4398.2400000000007</v>
      </c>
      <c r="S78">
        <v>3840.674</v>
      </c>
      <c r="T78">
        <v>3311.58</v>
      </c>
      <c r="U78">
        <v>9246.2999999999993</v>
      </c>
      <c r="V78">
        <v>24194.73</v>
      </c>
    </row>
    <row r="79" spans="1:23" x14ac:dyDescent="0.25">
      <c r="A79" s="5" t="s">
        <v>177</v>
      </c>
      <c r="B79" s="5" t="s">
        <v>178</v>
      </c>
      <c r="C79">
        <v>-2.2400000000000091</v>
      </c>
      <c r="D79">
        <v>1.0500000000000109</v>
      </c>
      <c r="E79">
        <v>8</v>
      </c>
      <c r="F79">
        <v>-1.5500000000000109</v>
      </c>
      <c r="G79">
        <v>-0.98999999999998067</v>
      </c>
      <c r="H79">
        <v>7.7099999999999804</v>
      </c>
      <c r="I79">
        <v>-3.2399999999999811</v>
      </c>
      <c r="J79">
        <v>-2.2700000000000098</v>
      </c>
      <c r="K79">
        <v>-1.120000000000005</v>
      </c>
      <c r="L79">
        <v>-1</v>
      </c>
      <c r="M79">
        <v>-34.299999999999983</v>
      </c>
      <c r="N79">
        <v>-2.5</v>
      </c>
      <c r="O79">
        <v>-45.100000000000023</v>
      </c>
      <c r="P79">
        <v>-1.5999999999999941</v>
      </c>
      <c r="Q79">
        <v>-1.5999999999999941</v>
      </c>
      <c r="R79">
        <v>-0.80000000000001137</v>
      </c>
      <c r="S79">
        <v>-0.69999999999998863</v>
      </c>
      <c r="T79">
        <v>1.5</v>
      </c>
      <c r="U79">
        <v>0</v>
      </c>
      <c r="V79" t="s">
        <v>67</v>
      </c>
    </row>
    <row r="80" spans="1:23" x14ac:dyDescent="0.25">
      <c r="A80" s="5" t="s">
        <v>179</v>
      </c>
      <c r="B80" s="5" t="s">
        <v>180</v>
      </c>
      <c r="C80">
        <v>1.6</v>
      </c>
      <c r="D80">
        <v>5.92</v>
      </c>
      <c r="E80">
        <v>5.98</v>
      </c>
      <c r="F80">
        <v>4.53</v>
      </c>
      <c r="G80">
        <v>-4.83</v>
      </c>
      <c r="H80">
        <v>3.3</v>
      </c>
      <c r="I80">
        <v>3.75</v>
      </c>
      <c r="J80">
        <v>7.26</v>
      </c>
      <c r="K80">
        <v>7.64</v>
      </c>
      <c r="L80">
        <v>7.62</v>
      </c>
      <c r="M80">
        <v>13.1</v>
      </c>
      <c r="N80">
        <v>37.43</v>
      </c>
      <c r="O80">
        <v>39.5</v>
      </c>
      <c r="P80">
        <v>16.920000000000002</v>
      </c>
      <c r="Q80">
        <v>4.68</v>
      </c>
      <c r="R80">
        <v>8.31</v>
      </c>
      <c r="S80">
        <v>17.68</v>
      </c>
      <c r="T80">
        <v>13.19</v>
      </c>
      <c r="U80">
        <v>21.68</v>
      </c>
      <c r="V80">
        <v>37.04</v>
      </c>
    </row>
    <row r="81" spans="1:22" x14ac:dyDescent="0.25">
      <c r="A81" s="5" t="s">
        <v>181</v>
      </c>
      <c r="B81" s="5" t="s">
        <v>182</v>
      </c>
      <c r="C81">
        <v>4.5</v>
      </c>
      <c r="D81">
        <v>5.48</v>
      </c>
      <c r="E81">
        <v>1.89</v>
      </c>
      <c r="F81">
        <v>1</v>
      </c>
      <c r="G81">
        <v>0.74</v>
      </c>
      <c r="H81">
        <v>4.7699999999999996</v>
      </c>
      <c r="I81">
        <v>6.22</v>
      </c>
      <c r="J81">
        <v>7.51</v>
      </c>
      <c r="K81">
        <v>9.4499999999999993</v>
      </c>
      <c r="L81">
        <v>19.38</v>
      </c>
      <c r="M81">
        <v>30.01</v>
      </c>
      <c r="N81">
        <v>31.28</v>
      </c>
      <c r="O81">
        <v>20.37</v>
      </c>
      <c r="P81">
        <v>9.9700000000000006</v>
      </c>
      <c r="Q81">
        <v>10.220000000000001</v>
      </c>
      <c r="R81">
        <v>13.06</v>
      </c>
      <c r="S81">
        <v>17.52</v>
      </c>
      <c r="T81">
        <v>23.97</v>
      </c>
      <c r="U81" t="s">
        <v>67</v>
      </c>
      <c r="V81" t="s">
        <v>67</v>
      </c>
    </row>
    <row r="82" spans="1:22" x14ac:dyDescent="0.25">
      <c r="A82" s="5" t="s">
        <v>183</v>
      </c>
      <c r="B82" s="5" t="s">
        <v>184</v>
      </c>
      <c r="C82">
        <v>2.64</v>
      </c>
      <c r="D82">
        <v>2.98</v>
      </c>
      <c r="E82">
        <v>2.5499999999999998</v>
      </c>
      <c r="F82">
        <v>2.8</v>
      </c>
      <c r="G82">
        <v>3.42</v>
      </c>
      <c r="H82">
        <v>5.91</v>
      </c>
      <c r="I82">
        <v>7.87</v>
      </c>
      <c r="J82">
        <v>14.61</v>
      </c>
      <c r="K82">
        <v>21.06</v>
      </c>
      <c r="L82">
        <v>22.91</v>
      </c>
      <c r="M82">
        <v>22.33</v>
      </c>
      <c r="N82">
        <v>21.37</v>
      </c>
      <c r="O82">
        <v>17.420000000000002</v>
      </c>
      <c r="P82">
        <v>12.16</v>
      </c>
      <c r="Q82">
        <v>13.11</v>
      </c>
      <c r="R82">
        <v>19.579999999999998</v>
      </c>
      <c r="S82" t="s">
        <v>67</v>
      </c>
      <c r="T82" t="s">
        <v>67</v>
      </c>
      <c r="U82" t="s">
        <v>67</v>
      </c>
      <c r="V82" t="s">
        <v>67</v>
      </c>
    </row>
    <row r="83" spans="1:22" x14ac:dyDescent="0.25">
      <c r="A83" s="5" t="s">
        <v>185</v>
      </c>
      <c r="B83" s="5" t="s">
        <v>186</v>
      </c>
      <c r="C83">
        <v>4.28</v>
      </c>
      <c r="D83">
        <v>5.43</v>
      </c>
      <c r="E83">
        <v>8.58</v>
      </c>
      <c r="F83">
        <v>11.93</v>
      </c>
      <c r="G83">
        <v>13.17</v>
      </c>
      <c r="H83">
        <v>14.12</v>
      </c>
      <c r="I83">
        <v>14.62</v>
      </c>
      <c r="J83">
        <v>16.010000000000002</v>
      </c>
      <c r="K83">
        <v>16.61</v>
      </c>
      <c r="L83">
        <v>18.010000000000002</v>
      </c>
      <c r="M83">
        <v>20.95</v>
      </c>
      <c r="N83" t="s">
        <v>67</v>
      </c>
      <c r="O83" t="s">
        <v>67</v>
      </c>
      <c r="P83" t="s">
        <v>67</v>
      </c>
      <c r="Q83" t="s">
        <v>67</v>
      </c>
      <c r="R83" t="s">
        <v>67</v>
      </c>
      <c r="S83" t="s">
        <v>67</v>
      </c>
      <c r="T83" t="s">
        <v>67</v>
      </c>
      <c r="U83" t="s">
        <v>67</v>
      </c>
      <c r="V83" t="s">
        <v>67</v>
      </c>
    </row>
    <row r="84" spans="1:22" x14ac:dyDescent="0.25">
      <c r="A84" s="5" t="s">
        <v>187</v>
      </c>
      <c r="B84" s="5" t="s">
        <v>188</v>
      </c>
      <c r="C84">
        <v>-121.8</v>
      </c>
      <c r="D84">
        <v>371.29</v>
      </c>
      <c r="E84">
        <v>-49.75</v>
      </c>
      <c r="F84">
        <v>-36.74</v>
      </c>
      <c r="G84">
        <v>9.01</v>
      </c>
      <c r="H84">
        <v>68.739999999999995</v>
      </c>
      <c r="I84">
        <v>-46.64</v>
      </c>
      <c r="J84">
        <v>34.9</v>
      </c>
      <c r="K84">
        <v>-33.47</v>
      </c>
      <c r="L84">
        <v>4.72</v>
      </c>
      <c r="M84">
        <v>54.83</v>
      </c>
      <c r="N84">
        <v>77.64</v>
      </c>
      <c r="O84">
        <v>-28.94</v>
      </c>
      <c r="P84">
        <v>13.34</v>
      </c>
      <c r="Q84">
        <v>27.72</v>
      </c>
      <c r="R84">
        <v>13.52</v>
      </c>
      <c r="S84">
        <v>85.71</v>
      </c>
      <c r="T84">
        <v>-32.85</v>
      </c>
      <c r="U84">
        <v>63.81</v>
      </c>
      <c r="V84">
        <v>51.08</v>
      </c>
    </row>
    <row r="85" spans="1:22" x14ac:dyDescent="0.25">
      <c r="A85" s="5" t="s">
        <v>189</v>
      </c>
      <c r="B85" s="5" t="s">
        <v>190</v>
      </c>
      <c r="C85">
        <v>66.58</v>
      </c>
      <c r="D85">
        <v>94.93</v>
      </c>
      <c r="E85">
        <v>-25.83</v>
      </c>
      <c r="F85">
        <v>13.67</v>
      </c>
      <c r="G85">
        <v>10.37</v>
      </c>
      <c r="H85">
        <v>19</v>
      </c>
      <c r="I85">
        <v>-15.07</v>
      </c>
      <c r="J85">
        <v>2.0499999999999998</v>
      </c>
      <c r="K85">
        <v>8.69</v>
      </c>
      <c r="L85">
        <v>45.73</v>
      </c>
      <c r="M85">
        <v>34.51</v>
      </c>
      <c r="N85">
        <v>20.68</v>
      </c>
      <c r="O85">
        <v>4.04</v>
      </c>
      <c r="P85">
        <v>18.190000000000001</v>
      </c>
      <c r="Q85">
        <v>42.32</v>
      </c>
      <c r="R85">
        <v>22.13</v>
      </c>
      <c r="S85">
        <v>38.89</v>
      </c>
      <c r="T85">
        <v>27.35</v>
      </c>
      <c r="U85" t="s">
        <v>67</v>
      </c>
      <c r="V85" t="s">
        <v>67</v>
      </c>
    </row>
    <row r="86" spans="1:22" x14ac:dyDescent="0.25">
      <c r="A86" s="5" t="s">
        <v>191</v>
      </c>
      <c r="B86" s="5" t="s">
        <v>192</v>
      </c>
      <c r="C86">
        <v>34.4</v>
      </c>
      <c r="D86">
        <v>72.510000000000005</v>
      </c>
      <c r="E86">
        <v>-11.08</v>
      </c>
      <c r="F86">
        <v>5.85</v>
      </c>
      <c r="G86">
        <v>6.51</v>
      </c>
      <c r="H86">
        <v>5.65</v>
      </c>
      <c r="I86">
        <v>2.87</v>
      </c>
      <c r="J86">
        <v>27.72</v>
      </c>
      <c r="K86">
        <v>14.96</v>
      </c>
      <c r="L86">
        <v>24.32</v>
      </c>
      <c r="M86">
        <v>28.92</v>
      </c>
      <c r="N86">
        <v>20.66</v>
      </c>
      <c r="O86">
        <v>22.27</v>
      </c>
      <c r="P86">
        <v>21.49</v>
      </c>
      <c r="Q86">
        <v>31.58</v>
      </c>
      <c r="R86">
        <v>36.25</v>
      </c>
      <c r="S86" t="s">
        <v>67</v>
      </c>
      <c r="T86" t="s">
        <v>67</v>
      </c>
      <c r="U86" t="s">
        <v>67</v>
      </c>
      <c r="V86" t="s">
        <v>67</v>
      </c>
    </row>
    <row r="87" spans="1:22" x14ac:dyDescent="0.25">
      <c r="A87" s="5" t="s">
        <v>193</v>
      </c>
      <c r="B87" s="5" t="s">
        <v>194</v>
      </c>
      <c r="C87">
        <v>20.03</v>
      </c>
      <c r="D87">
        <v>37.69</v>
      </c>
      <c r="E87">
        <v>8.32</v>
      </c>
      <c r="F87">
        <v>10.4</v>
      </c>
      <c r="G87">
        <v>15.41</v>
      </c>
      <c r="H87">
        <v>17.28</v>
      </c>
      <c r="I87">
        <v>11.76</v>
      </c>
      <c r="J87">
        <v>25</v>
      </c>
      <c r="K87">
        <v>18.22</v>
      </c>
      <c r="L87">
        <v>27.95</v>
      </c>
      <c r="M87">
        <v>32.590000000000003</v>
      </c>
      <c r="N87" t="s">
        <v>67</v>
      </c>
      <c r="O87" t="s">
        <v>67</v>
      </c>
      <c r="P87" t="s">
        <v>67</v>
      </c>
      <c r="Q87" t="s">
        <v>67</v>
      </c>
      <c r="R87" t="s">
        <v>67</v>
      </c>
      <c r="S87" t="s">
        <v>67</v>
      </c>
      <c r="T87" t="s">
        <v>67</v>
      </c>
      <c r="U87" t="s">
        <v>67</v>
      </c>
      <c r="V87" t="s">
        <v>67</v>
      </c>
    </row>
    <row r="88" spans="1:22" x14ac:dyDescent="0.25">
      <c r="A88" s="5" t="s">
        <v>195</v>
      </c>
      <c r="B88" s="5" t="s">
        <v>196</v>
      </c>
      <c r="C88" t="s">
        <v>67</v>
      </c>
      <c r="D88">
        <v>0.56999999999999995</v>
      </c>
      <c r="E88">
        <v>-15.51</v>
      </c>
      <c r="F88">
        <v>14.09</v>
      </c>
      <c r="G88">
        <v>7.86</v>
      </c>
      <c r="H88">
        <v>8.3000000000000007</v>
      </c>
      <c r="I88">
        <v>27.67</v>
      </c>
      <c r="J88">
        <v>1.19</v>
      </c>
      <c r="K88">
        <v>2.25</v>
      </c>
      <c r="L88">
        <v>0.98</v>
      </c>
      <c r="M88">
        <v>1.21</v>
      </c>
      <c r="N88">
        <v>1.33</v>
      </c>
      <c r="O88">
        <v>3.47</v>
      </c>
      <c r="P88">
        <v>1.59</v>
      </c>
      <c r="Q88">
        <v>0.89</v>
      </c>
      <c r="R88">
        <v>0.92</v>
      </c>
      <c r="S88" t="s">
        <v>67</v>
      </c>
      <c r="T88" t="s">
        <v>67</v>
      </c>
      <c r="U88" t="s">
        <v>67</v>
      </c>
      <c r="V88" t="s">
        <v>67</v>
      </c>
    </row>
    <row r="89" spans="1:22" x14ac:dyDescent="0.25">
      <c r="A89" s="5" t="s">
        <v>197</v>
      </c>
      <c r="B89" s="5" t="s">
        <v>198</v>
      </c>
      <c r="C89">
        <v>-109.79</v>
      </c>
      <c r="D89">
        <v>73.790000000000006</v>
      </c>
      <c r="E89">
        <v>55.26</v>
      </c>
      <c r="F89">
        <v>-43.77</v>
      </c>
      <c r="G89">
        <v>9.27</v>
      </c>
      <c r="H89">
        <v>154.03</v>
      </c>
      <c r="I89">
        <v>-62.72</v>
      </c>
      <c r="J89">
        <v>70.48</v>
      </c>
      <c r="K89">
        <v>-47.16</v>
      </c>
      <c r="L89">
        <v>4.6100000000000003</v>
      </c>
      <c r="M89">
        <v>23.68</v>
      </c>
      <c r="N89">
        <v>75.33</v>
      </c>
      <c r="O89">
        <v>-17.399999999999999</v>
      </c>
      <c r="P89">
        <v>6.12</v>
      </c>
      <c r="Q89">
        <v>12.72</v>
      </c>
      <c r="R89">
        <v>22.06</v>
      </c>
      <c r="S89">
        <v>59.49</v>
      </c>
      <c r="T89">
        <v>-19.25</v>
      </c>
      <c r="U89">
        <v>46.58</v>
      </c>
      <c r="V89">
        <v>56.65</v>
      </c>
    </row>
    <row r="90" spans="1:22" x14ac:dyDescent="0.25">
      <c r="A90" s="5" t="s">
        <v>199</v>
      </c>
      <c r="B90" s="5" t="s">
        <v>200</v>
      </c>
      <c r="C90">
        <v>6.42</v>
      </c>
      <c r="D90">
        <v>28.43</v>
      </c>
      <c r="E90">
        <v>6.92</v>
      </c>
      <c r="F90">
        <v>39.840000000000003</v>
      </c>
      <c r="G90">
        <v>33.53</v>
      </c>
      <c r="H90">
        <v>53.93</v>
      </c>
      <c r="I90">
        <v>-13.13</v>
      </c>
      <c r="J90">
        <v>9.31</v>
      </c>
      <c r="K90">
        <v>-6.29</v>
      </c>
      <c r="L90">
        <v>34.54</v>
      </c>
      <c r="M90">
        <v>27.2</v>
      </c>
      <c r="N90">
        <v>21.35</v>
      </c>
      <c r="O90">
        <v>0.48</v>
      </c>
      <c r="P90">
        <v>13.63</v>
      </c>
      <c r="Q90">
        <v>31.42</v>
      </c>
      <c r="R90">
        <v>20.77</v>
      </c>
      <c r="S90">
        <v>28.94</v>
      </c>
      <c r="T90">
        <v>27.99</v>
      </c>
      <c r="U90" t="s">
        <v>67</v>
      </c>
      <c r="V90" t="s">
        <v>67</v>
      </c>
    </row>
    <row r="91" spans="1:22" x14ac:dyDescent="0.25">
      <c r="A91" s="5" t="s">
        <v>201</v>
      </c>
      <c r="B91" s="5" t="s">
        <v>202</v>
      </c>
      <c r="C91">
        <v>-3.05</v>
      </c>
      <c r="D91">
        <v>49.72</v>
      </c>
      <c r="E91">
        <v>22.41</v>
      </c>
      <c r="F91">
        <v>25.46</v>
      </c>
      <c r="G91">
        <v>24.78</v>
      </c>
      <c r="H91">
        <v>23.85</v>
      </c>
      <c r="I91">
        <v>-2.2200000000000002</v>
      </c>
      <c r="J91">
        <v>25.39</v>
      </c>
      <c r="K91">
        <v>7.81</v>
      </c>
      <c r="L91">
        <v>18.47</v>
      </c>
      <c r="M91">
        <v>20.09</v>
      </c>
      <c r="N91">
        <v>19.77</v>
      </c>
      <c r="O91">
        <v>16.600000000000001</v>
      </c>
      <c r="P91">
        <v>16.23</v>
      </c>
      <c r="Q91">
        <v>24.32</v>
      </c>
      <c r="R91">
        <v>33.11</v>
      </c>
      <c r="S91" t="s">
        <v>67</v>
      </c>
      <c r="T91" t="s">
        <v>67</v>
      </c>
      <c r="U91" t="s">
        <v>67</v>
      </c>
      <c r="V91" t="s">
        <v>67</v>
      </c>
    </row>
    <row r="92" spans="1:22" x14ac:dyDescent="0.25">
      <c r="A92" s="5" t="s">
        <v>203</v>
      </c>
      <c r="B92" s="5" t="s">
        <v>204</v>
      </c>
      <c r="C92">
        <v>10.4</v>
      </c>
      <c r="D92">
        <v>23.75</v>
      </c>
      <c r="E92">
        <v>23.9</v>
      </c>
      <c r="F92">
        <v>16.63</v>
      </c>
      <c r="G92">
        <v>21.62</v>
      </c>
      <c r="H92">
        <v>21.97</v>
      </c>
      <c r="I92">
        <v>8.77</v>
      </c>
      <c r="J92">
        <v>20.99</v>
      </c>
      <c r="K92">
        <v>12.02</v>
      </c>
      <c r="L92">
        <v>21.39</v>
      </c>
      <c r="M92">
        <v>26.6</v>
      </c>
      <c r="N92" t="s">
        <v>67</v>
      </c>
      <c r="O92" t="s">
        <v>67</v>
      </c>
      <c r="P92" t="s">
        <v>67</v>
      </c>
      <c r="Q92" t="s">
        <v>67</v>
      </c>
      <c r="R92" t="s">
        <v>67</v>
      </c>
      <c r="S92" t="s">
        <v>67</v>
      </c>
      <c r="T92" t="s">
        <v>67</v>
      </c>
      <c r="U92" t="s">
        <v>67</v>
      </c>
      <c r="V92" t="s">
        <v>67</v>
      </c>
    </row>
    <row r="93" spans="1:22" x14ac:dyDescent="0.25">
      <c r="A93" s="5" t="s">
        <v>205</v>
      </c>
      <c r="B93" s="5" t="s">
        <v>206</v>
      </c>
      <c r="C93">
        <v>7.68</v>
      </c>
      <c r="D93">
        <v>-11.54</v>
      </c>
      <c r="E93">
        <v>26.98</v>
      </c>
      <c r="F93">
        <v>-5.17</v>
      </c>
      <c r="G93">
        <v>7.35</v>
      </c>
      <c r="H93">
        <v>-14.25</v>
      </c>
      <c r="I93">
        <v>25.73</v>
      </c>
      <c r="J93">
        <v>32.700000000000003</v>
      </c>
      <c r="K93">
        <v>-3.65</v>
      </c>
      <c r="L93">
        <v>-42.59</v>
      </c>
      <c r="M93">
        <v>68.88</v>
      </c>
      <c r="N93">
        <v>-73.540000000000006</v>
      </c>
      <c r="O93">
        <v>125.35</v>
      </c>
      <c r="P93">
        <v>23.81</v>
      </c>
      <c r="Q93">
        <v>-36</v>
      </c>
      <c r="R93">
        <v>13.89</v>
      </c>
      <c r="S93">
        <v>15.42</v>
      </c>
      <c r="T93">
        <v>-63.82</v>
      </c>
      <c r="U93">
        <v>-61.78</v>
      </c>
      <c r="V93" t="s">
        <v>67</v>
      </c>
    </row>
    <row r="94" spans="1:22" x14ac:dyDescent="0.25">
      <c r="A94" s="5" t="s">
        <v>207</v>
      </c>
      <c r="B94" s="5" t="s">
        <v>208</v>
      </c>
      <c r="C94">
        <v>7.71</v>
      </c>
      <c r="D94">
        <v>3.42</v>
      </c>
      <c r="E94">
        <v>9.7200000000000006</v>
      </c>
      <c r="F94">
        <v>-4.0199999999999996</v>
      </c>
      <c r="G94">
        <v>6.28</v>
      </c>
      <c r="H94">
        <v>14.73</v>
      </c>
      <c r="I94">
        <v>18.260000000000002</v>
      </c>
      <c r="J94">
        <v>-4.51</v>
      </c>
      <c r="K94">
        <v>7.55</v>
      </c>
      <c r="L94">
        <v>-15.75</v>
      </c>
      <c r="M94">
        <v>40.229999999999997</v>
      </c>
      <c r="N94">
        <v>25.21</v>
      </c>
      <c r="O94">
        <v>37.72</v>
      </c>
      <c r="P94">
        <v>0.56999999999999995</v>
      </c>
      <c r="Q94">
        <v>-2.23</v>
      </c>
      <c r="R94">
        <v>-11.5</v>
      </c>
      <c r="S94">
        <v>-36.729999999999997</v>
      </c>
      <c r="T94" t="s">
        <v>67</v>
      </c>
      <c r="U94" t="s">
        <v>67</v>
      </c>
      <c r="V94" t="s">
        <v>67</v>
      </c>
    </row>
    <row r="95" spans="1:22" x14ac:dyDescent="0.25">
      <c r="A95" s="5" t="s">
        <v>209</v>
      </c>
      <c r="B95" s="5" t="s">
        <v>210</v>
      </c>
      <c r="C95">
        <v>5.0599999999999996</v>
      </c>
      <c r="D95">
        <v>0.67</v>
      </c>
      <c r="E95">
        <v>8.1300000000000008</v>
      </c>
      <c r="F95">
        <v>9.27</v>
      </c>
      <c r="G95">
        <v>9.58</v>
      </c>
      <c r="H95">
        <v>-0.41</v>
      </c>
      <c r="I95">
        <v>16.21</v>
      </c>
      <c r="J95">
        <v>-3.64</v>
      </c>
      <c r="K95">
        <v>14.89</v>
      </c>
      <c r="L95">
        <v>20.38</v>
      </c>
      <c r="M95">
        <v>21.7</v>
      </c>
      <c r="N95">
        <v>10.7</v>
      </c>
      <c r="O95">
        <v>28.49</v>
      </c>
      <c r="P95">
        <v>-9.34</v>
      </c>
      <c r="Q95">
        <v>-26.46</v>
      </c>
      <c r="R95" t="s">
        <v>67</v>
      </c>
      <c r="S95" t="s">
        <v>67</v>
      </c>
      <c r="T95" t="s">
        <v>67</v>
      </c>
      <c r="U95" t="s">
        <v>67</v>
      </c>
      <c r="V95" t="s">
        <v>67</v>
      </c>
    </row>
    <row r="96" spans="1:22" x14ac:dyDescent="0.25">
      <c r="A96" s="5" t="s">
        <v>211</v>
      </c>
      <c r="B96" s="5" t="s">
        <v>212</v>
      </c>
      <c r="C96">
        <v>2.3199999999999998</v>
      </c>
      <c r="D96">
        <v>8.44</v>
      </c>
      <c r="E96">
        <v>2.2400000000000002</v>
      </c>
      <c r="F96">
        <v>12.08</v>
      </c>
      <c r="G96">
        <v>14.98</v>
      </c>
      <c r="H96">
        <v>10.64</v>
      </c>
      <c r="I96">
        <v>13.46</v>
      </c>
      <c r="J96">
        <v>12.43</v>
      </c>
      <c r="K96">
        <v>2.77</v>
      </c>
      <c r="L96">
        <v>-3.04</v>
      </c>
      <c r="M96" t="s">
        <v>67</v>
      </c>
      <c r="N96" t="s">
        <v>67</v>
      </c>
      <c r="O96" t="s">
        <v>67</v>
      </c>
      <c r="P96" t="s">
        <v>67</v>
      </c>
      <c r="Q96" t="s">
        <v>67</v>
      </c>
      <c r="R96" t="s">
        <v>67</v>
      </c>
      <c r="S96" t="s">
        <v>67</v>
      </c>
      <c r="T96" t="s">
        <v>67</v>
      </c>
      <c r="U96" t="s">
        <v>67</v>
      </c>
      <c r="V96" t="s">
        <v>67</v>
      </c>
    </row>
    <row r="97" spans="1:23" x14ac:dyDescent="0.25">
      <c r="A97" s="5" t="s">
        <v>213</v>
      </c>
      <c r="B97" s="5" t="s">
        <v>214</v>
      </c>
      <c r="C97">
        <v>618.9</v>
      </c>
      <c r="D97">
        <v>1183</v>
      </c>
      <c r="E97">
        <v>1323</v>
      </c>
      <c r="F97">
        <v>729.2</v>
      </c>
      <c r="G97">
        <v>693.2</v>
      </c>
      <c r="H97">
        <v>717.2</v>
      </c>
      <c r="I97">
        <v>583.9</v>
      </c>
      <c r="J97">
        <v>725.7</v>
      </c>
      <c r="K97">
        <v>266.7</v>
      </c>
      <c r="L97">
        <v>976.2</v>
      </c>
      <c r="M97">
        <v>958</v>
      </c>
      <c r="N97">
        <v>441.2</v>
      </c>
      <c r="O97">
        <v>482.2</v>
      </c>
      <c r="P97">
        <v>566.70000000000005</v>
      </c>
      <c r="Q97">
        <v>278.60000000000002</v>
      </c>
      <c r="R97">
        <v>299</v>
      </c>
      <c r="S97">
        <v>163.6</v>
      </c>
      <c r="T97">
        <v>111.5</v>
      </c>
      <c r="U97">
        <v>119.4</v>
      </c>
      <c r="V97">
        <v>101.6</v>
      </c>
      <c r="W97" t="s">
        <v>67</v>
      </c>
    </row>
  </sheetData>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V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5" width="10" customWidth="1"/>
    <col min="16" max="16" width="19" customWidth="1"/>
    <col min="17" max="17" width="10" customWidth="1"/>
    <col min="18" max="18" width="20" customWidth="1"/>
    <col min="19" max="19" width="10" customWidth="1"/>
    <col min="20" max="21" width="20" customWidth="1"/>
    <col min="22" max="22" width="10" customWidth="1"/>
  </cols>
  <sheetData>
    <row r="1" spans="1:22" ht="18.75" customHeight="1" x14ac:dyDescent="0.3">
      <c r="A1" s="1" t="s">
        <v>3012</v>
      </c>
      <c r="B1" s="2" t="s">
        <v>3013</v>
      </c>
      <c r="C1" s="2"/>
      <c r="D1" s="2"/>
      <c r="E1" s="2"/>
      <c r="F1" s="2" t="str">
        <f>HYPERLINK("dax-30_Stock_Data_EUR.xlsx#INDEX!A1", "Back to INDEX")</f>
        <v>Back to INDEX</v>
      </c>
      <c r="G1" s="2"/>
      <c r="H1" s="2"/>
      <c r="I1" s="2"/>
      <c r="J1" s="2"/>
      <c r="K1" s="2"/>
      <c r="L1" s="2"/>
      <c r="M1" s="2"/>
      <c r="N1" s="2"/>
      <c r="O1" s="2"/>
      <c r="P1" s="2"/>
      <c r="Q1" s="2"/>
      <c r="R1" s="2"/>
      <c r="S1" s="2"/>
      <c r="T1" s="2"/>
      <c r="U1" s="2"/>
      <c r="V1" s="2"/>
    </row>
    <row r="2" spans="1:22" x14ac:dyDescent="0.25">
      <c r="A2" s="3"/>
      <c r="B2" s="4"/>
      <c r="C2" s="4"/>
      <c r="D2" s="4"/>
      <c r="E2" s="4"/>
      <c r="F2" s="4"/>
      <c r="G2" s="4"/>
      <c r="H2" s="4"/>
      <c r="I2" s="4"/>
      <c r="J2" s="4"/>
      <c r="K2" s="4"/>
      <c r="L2" s="4"/>
      <c r="M2" s="4"/>
      <c r="N2" s="4"/>
      <c r="O2" s="4"/>
      <c r="P2" s="4"/>
      <c r="Q2" s="4"/>
      <c r="R2" s="4"/>
      <c r="S2" s="4"/>
      <c r="T2" s="4"/>
      <c r="U2" s="4"/>
      <c r="V2" s="4"/>
    </row>
    <row r="3" spans="1:22" x14ac:dyDescent="0.25">
      <c r="A3" s="5" t="s">
        <v>3</v>
      </c>
      <c r="C3" s="5" t="s">
        <v>4</v>
      </c>
      <c r="D3" s="5"/>
      <c r="G3" s="5" t="s">
        <v>5</v>
      </c>
      <c r="H3" s="5"/>
      <c r="J3" s="5" t="s">
        <v>6</v>
      </c>
      <c r="K3" s="5"/>
    </row>
    <row r="4" spans="1:22" x14ac:dyDescent="0.25">
      <c r="A4" s="5" t="s">
        <v>7</v>
      </c>
      <c r="B4" t="s">
        <v>3014</v>
      </c>
      <c r="C4" s="5" t="s">
        <v>9</v>
      </c>
      <c r="D4" s="5"/>
      <c r="E4" t="s">
        <v>3015</v>
      </c>
      <c r="G4" t="s">
        <v>905</v>
      </c>
      <c r="H4" t="s">
        <v>220</v>
      </c>
      <c r="J4" t="s">
        <v>248</v>
      </c>
      <c r="L4" t="s">
        <v>569</v>
      </c>
    </row>
    <row r="5" spans="1:22" x14ac:dyDescent="0.25">
      <c r="A5" s="5" t="s">
        <v>15</v>
      </c>
      <c r="B5" t="s">
        <v>3016</v>
      </c>
      <c r="C5" s="5" t="s">
        <v>17</v>
      </c>
      <c r="D5" s="5"/>
      <c r="E5" t="s">
        <v>3017</v>
      </c>
      <c r="G5" t="s">
        <v>1149</v>
      </c>
      <c r="H5" t="s">
        <v>12</v>
      </c>
      <c r="J5" t="s">
        <v>221</v>
      </c>
      <c r="L5" t="s">
        <v>244</v>
      </c>
    </row>
    <row r="6" spans="1:22" x14ac:dyDescent="0.25">
      <c r="A6" s="5" t="s">
        <v>23</v>
      </c>
      <c r="B6" t="s">
        <v>3018</v>
      </c>
      <c r="C6" s="5" t="s">
        <v>25</v>
      </c>
      <c r="D6" s="5"/>
      <c r="E6" t="s">
        <v>3019</v>
      </c>
      <c r="G6" t="s">
        <v>444</v>
      </c>
      <c r="H6" t="s">
        <v>20</v>
      </c>
      <c r="J6" t="s">
        <v>3020</v>
      </c>
      <c r="L6" t="s">
        <v>3021</v>
      </c>
    </row>
    <row r="7" spans="1:22" x14ac:dyDescent="0.25">
      <c r="A7" s="5" t="s">
        <v>29</v>
      </c>
      <c r="B7" t="s">
        <v>277</v>
      </c>
      <c r="C7" s="5" t="s">
        <v>31</v>
      </c>
      <c r="D7" s="5"/>
      <c r="E7" t="s">
        <v>3022</v>
      </c>
      <c r="G7" t="s">
        <v>797</v>
      </c>
      <c r="H7" t="s">
        <v>28</v>
      </c>
      <c r="J7" t="s">
        <v>1535</v>
      </c>
      <c r="L7" t="s">
        <v>289</v>
      </c>
    </row>
    <row r="8" spans="1:22" x14ac:dyDescent="0.25">
      <c r="A8" s="5" t="s">
        <v>35</v>
      </c>
      <c r="B8" t="s">
        <v>36</v>
      </c>
      <c r="C8" s="5" t="s">
        <v>37</v>
      </c>
      <c r="D8" s="5"/>
      <c r="E8" t="s">
        <v>3023</v>
      </c>
      <c r="G8" t="s">
        <v>453</v>
      </c>
      <c r="H8" t="s">
        <v>454</v>
      </c>
      <c r="J8" t="s">
        <v>21</v>
      </c>
      <c r="L8" t="s">
        <v>3024</v>
      </c>
    </row>
    <row r="9" spans="1:22" x14ac:dyDescent="0.25">
      <c r="A9" s="5" t="s">
        <v>41</v>
      </c>
      <c r="B9" t="s">
        <v>42</v>
      </c>
      <c r="C9" s="5" t="s">
        <v>43</v>
      </c>
      <c r="D9" s="5"/>
      <c r="E9" t="s">
        <v>3025</v>
      </c>
      <c r="G9" t="s">
        <v>385</v>
      </c>
      <c r="H9" t="s">
        <v>34</v>
      </c>
    </row>
    <row r="10" spans="1:22" x14ac:dyDescent="0.25">
      <c r="A10" s="5" t="s">
        <v>45</v>
      </c>
      <c r="B10" t="s">
        <v>2311</v>
      </c>
      <c r="C10" s="5" t="s">
        <v>47</v>
      </c>
      <c r="D10" s="5"/>
      <c r="E10" t="s">
        <v>3026</v>
      </c>
      <c r="G10" t="s">
        <v>1133</v>
      </c>
      <c r="H10" t="s">
        <v>40</v>
      </c>
    </row>
    <row r="11" spans="1:22" x14ac:dyDescent="0.25">
      <c r="A11" s="5" t="s">
        <v>49</v>
      </c>
      <c r="B11" t="s">
        <v>355</v>
      </c>
    </row>
    <row r="12" spans="1:22" x14ac:dyDescent="0.25">
      <c r="A12" s="5" t="s">
        <v>51</v>
      </c>
      <c r="B12" t="s">
        <v>52</v>
      </c>
    </row>
    <row r="13" spans="1:22" x14ac:dyDescent="0.25">
      <c r="A13" s="5" t="s">
        <v>53</v>
      </c>
      <c r="B13" t="s">
        <v>3027</v>
      </c>
    </row>
    <row r="14" spans="1:22" x14ac:dyDescent="0.25">
      <c r="A14" s="5" t="s">
        <v>55</v>
      </c>
      <c r="B14" t="s">
        <v>3028</v>
      </c>
    </row>
    <row r="15" spans="1:22" x14ac:dyDescent="0.25">
      <c r="A15" s="5" t="s">
        <v>57</v>
      </c>
      <c r="B15" t="s">
        <v>3029</v>
      </c>
    </row>
    <row r="16" spans="1:22" x14ac:dyDescent="0.25">
      <c r="A16" s="5" t="s">
        <v>59</v>
      </c>
      <c r="B16" t="s">
        <v>3030</v>
      </c>
    </row>
    <row r="17" spans="1:22" x14ac:dyDescent="0.25">
      <c r="A17" s="5" t="s">
        <v>61</v>
      </c>
      <c r="B17" t="s">
        <v>3031</v>
      </c>
    </row>
    <row r="18" spans="1:22" x14ac:dyDescent="0.25">
      <c r="A18" s="3"/>
      <c r="B18" s="4"/>
      <c r="C18" s="4"/>
      <c r="D18" s="4"/>
      <c r="E18" s="4"/>
      <c r="F18" s="4"/>
      <c r="G18" s="4"/>
      <c r="H18" s="4"/>
      <c r="I18" s="4"/>
      <c r="J18" s="4"/>
      <c r="K18" s="4"/>
      <c r="L18" s="4"/>
      <c r="M18" s="4"/>
      <c r="N18" s="4"/>
      <c r="O18" s="4"/>
      <c r="P18" s="4"/>
      <c r="Q18" s="4"/>
      <c r="R18" s="4"/>
      <c r="S18" s="4"/>
      <c r="T18" s="4"/>
      <c r="U18" s="4"/>
      <c r="V18" s="4"/>
    </row>
    <row r="19" spans="1:22"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row>
    <row r="20" spans="1:22" x14ac:dyDescent="0.25">
      <c r="A20" s="5" t="s">
        <v>65</v>
      </c>
      <c r="B20" s="5" t="s">
        <v>66</v>
      </c>
      <c r="C20">
        <v>843.6</v>
      </c>
      <c r="D20">
        <v>777.9</v>
      </c>
      <c r="E20">
        <v>702</v>
      </c>
      <c r="F20">
        <v>613</v>
      </c>
      <c r="G20">
        <v>564.20000000000005</v>
      </c>
      <c r="H20">
        <v>496.7</v>
      </c>
      <c r="I20">
        <v>461.1</v>
      </c>
      <c r="J20">
        <v>435</v>
      </c>
      <c r="K20">
        <v>391.7</v>
      </c>
      <c r="L20">
        <v>350.1</v>
      </c>
      <c r="M20">
        <v>314.39999999999998</v>
      </c>
      <c r="N20">
        <v>343</v>
      </c>
      <c r="O20">
        <v>336.6</v>
      </c>
      <c r="P20">
        <v>283.7</v>
      </c>
      <c r="Q20">
        <v>246.4</v>
      </c>
      <c r="R20">
        <v>221.8</v>
      </c>
      <c r="S20">
        <v>186.6</v>
      </c>
      <c r="T20">
        <v>177.3</v>
      </c>
      <c r="U20">
        <v>167.3</v>
      </c>
      <c r="V20">
        <v>152.6</v>
      </c>
    </row>
    <row r="21" spans="1:22" x14ac:dyDescent="0.25">
      <c r="A21" s="5" t="s">
        <v>299</v>
      </c>
      <c r="B21" s="5" t="s">
        <v>300</v>
      </c>
      <c r="C21">
        <v>497.6</v>
      </c>
      <c r="D21">
        <v>456.9</v>
      </c>
      <c r="E21">
        <v>426.4</v>
      </c>
      <c r="F21">
        <v>378.8</v>
      </c>
      <c r="G21">
        <v>349.2</v>
      </c>
      <c r="H21">
        <v>304</v>
      </c>
      <c r="I21">
        <v>280.7</v>
      </c>
      <c r="J21">
        <v>261.7</v>
      </c>
      <c r="K21">
        <v>234.4</v>
      </c>
      <c r="L21">
        <v>217</v>
      </c>
      <c r="M21">
        <v>191.6</v>
      </c>
      <c r="N21">
        <v>203.7</v>
      </c>
      <c r="O21">
        <v>199.9</v>
      </c>
      <c r="P21">
        <v>173.8</v>
      </c>
      <c r="Q21">
        <v>149.69999999999999</v>
      </c>
      <c r="R21">
        <v>131.6</v>
      </c>
      <c r="S21">
        <v>108.5</v>
      </c>
      <c r="T21">
        <v>105</v>
      </c>
      <c r="U21">
        <v>96</v>
      </c>
      <c r="V21">
        <v>86.7</v>
      </c>
    </row>
    <row r="22" spans="1:22" x14ac:dyDescent="0.25">
      <c r="A22" s="5" t="s">
        <v>68</v>
      </c>
      <c r="B22" s="5" t="s">
        <v>69</v>
      </c>
      <c r="C22">
        <v>223.4</v>
      </c>
      <c r="D22">
        <v>205</v>
      </c>
      <c r="E22">
        <v>187.6</v>
      </c>
      <c r="F22">
        <v>166.5</v>
      </c>
      <c r="G22">
        <v>160.19999999999999</v>
      </c>
      <c r="H22">
        <v>145.19999999999999</v>
      </c>
      <c r="I22">
        <v>128.30000000000001</v>
      </c>
      <c r="J22">
        <v>122.7</v>
      </c>
      <c r="K22">
        <v>102.2</v>
      </c>
      <c r="L22">
        <v>105.8</v>
      </c>
      <c r="M22">
        <v>90.5</v>
      </c>
      <c r="N22">
        <v>83.1</v>
      </c>
      <c r="O22">
        <v>92.6</v>
      </c>
      <c r="P22">
        <v>80.5</v>
      </c>
      <c r="Q22">
        <v>66.900000000000006</v>
      </c>
      <c r="R22">
        <v>53.6</v>
      </c>
      <c r="S22">
        <v>42.3</v>
      </c>
      <c r="T22">
        <v>38.200000000000003</v>
      </c>
      <c r="U22">
        <v>31.9</v>
      </c>
      <c r="V22">
        <v>29.8</v>
      </c>
    </row>
    <row r="23" spans="1:22" x14ac:dyDescent="0.25">
      <c r="A23" s="5" t="s">
        <v>70</v>
      </c>
      <c r="B23" s="5" t="s">
        <v>71</v>
      </c>
      <c r="C23">
        <v>1.7</v>
      </c>
      <c r="D23">
        <v>-0.8</v>
      </c>
      <c r="E23">
        <v>-0.6</v>
      </c>
      <c r="F23">
        <v>-0.6</v>
      </c>
      <c r="G23">
        <v>-0.5</v>
      </c>
      <c r="H23">
        <v>-0.6</v>
      </c>
      <c r="I23">
        <v>-0.6</v>
      </c>
      <c r="J23">
        <v>-0.3</v>
      </c>
      <c r="K23">
        <v>0.3</v>
      </c>
      <c r="L23">
        <v>-0.2</v>
      </c>
      <c r="M23">
        <v>-0.4</v>
      </c>
      <c r="N23">
        <v>0.4</v>
      </c>
      <c r="O23">
        <v>0.9</v>
      </c>
      <c r="P23">
        <v>0.6</v>
      </c>
      <c r="Q23">
        <v>0.3</v>
      </c>
      <c r="R23">
        <v>0.5</v>
      </c>
      <c r="S23">
        <v>0.3</v>
      </c>
      <c r="T23">
        <v>0.2</v>
      </c>
      <c r="U23" t="s">
        <v>67</v>
      </c>
      <c r="V23">
        <v>-0.3</v>
      </c>
    </row>
    <row r="24" spans="1:22" x14ac:dyDescent="0.25">
      <c r="A24" s="5" t="s">
        <v>72</v>
      </c>
      <c r="B24" s="5" t="s">
        <v>73</v>
      </c>
      <c r="C24">
        <v>225.1</v>
      </c>
      <c r="D24">
        <v>204.2</v>
      </c>
      <c r="E24">
        <v>187</v>
      </c>
      <c r="F24">
        <v>165.9</v>
      </c>
      <c r="G24">
        <v>159.69999999999999</v>
      </c>
      <c r="H24">
        <v>144.6</v>
      </c>
      <c r="I24">
        <v>127.7</v>
      </c>
      <c r="J24">
        <v>122.4</v>
      </c>
      <c r="K24">
        <v>102.5</v>
      </c>
      <c r="L24">
        <v>105.6</v>
      </c>
      <c r="M24">
        <v>90.1</v>
      </c>
      <c r="N24">
        <v>83.5</v>
      </c>
      <c r="O24">
        <v>93.5</v>
      </c>
      <c r="P24">
        <v>81.099999999999994</v>
      </c>
      <c r="Q24">
        <v>67.2</v>
      </c>
      <c r="R24">
        <v>54.1</v>
      </c>
      <c r="S24">
        <v>42.6</v>
      </c>
      <c r="T24">
        <v>38.4</v>
      </c>
      <c r="U24">
        <v>31.9</v>
      </c>
      <c r="V24">
        <v>29.5</v>
      </c>
    </row>
    <row r="25" spans="1:22" x14ac:dyDescent="0.25">
      <c r="A25" s="5" t="s">
        <v>74</v>
      </c>
      <c r="B25" s="5" t="s">
        <v>75</v>
      </c>
      <c r="C25">
        <v>53.5</v>
      </c>
      <c r="D25">
        <v>46.9</v>
      </c>
      <c r="E25">
        <v>44</v>
      </c>
      <c r="F25">
        <v>38.799999999999997</v>
      </c>
      <c r="G25">
        <v>37.9</v>
      </c>
      <c r="H25">
        <v>34.6</v>
      </c>
      <c r="I25">
        <v>30.4</v>
      </c>
      <c r="J25">
        <v>29.1</v>
      </c>
      <c r="K25">
        <v>23.7</v>
      </c>
      <c r="L25">
        <v>25.8</v>
      </c>
      <c r="M25">
        <v>22.8</v>
      </c>
      <c r="N25">
        <v>21.9</v>
      </c>
      <c r="O25">
        <v>32.299999999999997</v>
      </c>
      <c r="P25">
        <v>29.3</v>
      </c>
      <c r="Q25">
        <v>24.8</v>
      </c>
      <c r="R25">
        <v>20</v>
      </c>
      <c r="S25">
        <v>15.8</v>
      </c>
      <c r="T25">
        <v>11.7</v>
      </c>
      <c r="U25">
        <v>11</v>
      </c>
      <c r="V25">
        <v>11.9</v>
      </c>
    </row>
    <row r="26" spans="1:22" x14ac:dyDescent="0.25">
      <c r="A26" s="5" t="s">
        <v>76</v>
      </c>
      <c r="B26" s="5" t="s">
        <v>77</v>
      </c>
      <c r="C26">
        <v>171.6</v>
      </c>
      <c r="D26">
        <v>157.30000000000001</v>
      </c>
      <c r="E26">
        <v>143</v>
      </c>
      <c r="F26">
        <v>127.1</v>
      </c>
      <c r="G26">
        <v>121.8</v>
      </c>
      <c r="H26">
        <v>110.1</v>
      </c>
      <c r="I26">
        <v>97.2</v>
      </c>
      <c r="J26">
        <v>93.3</v>
      </c>
      <c r="K26">
        <v>78.7</v>
      </c>
      <c r="L26">
        <v>79.8</v>
      </c>
      <c r="M26">
        <v>67.3</v>
      </c>
      <c r="N26">
        <v>61.7</v>
      </c>
      <c r="O26">
        <v>61.2</v>
      </c>
      <c r="P26">
        <v>51.8</v>
      </c>
      <c r="Q26">
        <v>42.4</v>
      </c>
      <c r="R26">
        <v>34.1</v>
      </c>
      <c r="S26">
        <v>26.8</v>
      </c>
      <c r="T26">
        <v>26.6</v>
      </c>
      <c r="U26">
        <v>20.8</v>
      </c>
      <c r="V26">
        <v>17.5</v>
      </c>
    </row>
    <row r="27" spans="1:22" x14ac:dyDescent="0.25">
      <c r="A27" s="5" t="s">
        <v>80</v>
      </c>
      <c r="B27" s="5" t="s">
        <v>81</v>
      </c>
      <c r="C27">
        <v>171.6</v>
      </c>
      <c r="D27">
        <v>157.30000000000001</v>
      </c>
      <c r="E27">
        <v>143</v>
      </c>
      <c r="F27">
        <v>127.1</v>
      </c>
      <c r="G27">
        <v>121.8</v>
      </c>
      <c r="H27">
        <v>110.1</v>
      </c>
      <c r="I27">
        <v>97.2</v>
      </c>
      <c r="J27">
        <v>93.3</v>
      </c>
      <c r="K27">
        <v>78.7</v>
      </c>
      <c r="L27">
        <v>79.8</v>
      </c>
      <c r="M27">
        <v>67.3</v>
      </c>
      <c r="N27">
        <v>61.7</v>
      </c>
      <c r="O27">
        <v>61.2</v>
      </c>
      <c r="P27">
        <v>51.8</v>
      </c>
      <c r="Q27">
        <v>42.4</v>
      </c>
      <c r="R27">
        <v>34.1</v>
      </c>
      <c r="S27">
        <v>26.8</v>
      </c>
      <c r="T27">
        <v>26.6</v>
      </c>
      <c r="U27">
        <v>20.8</v>
      </c>
      <c r="V27">
        <v>17.5</v>
      </c>
    </row>
    <row r="28" spans="1:22" x14ac:dyDescent="0.25">
      <c r="A28" s="5" t="s">
        <v>82</v>
      </c>
      <c r="B28" s="5" t="s">
        <v>83</v>
      </c>
      <c r="C28">
        <v>495.1</v>
      </c>
      <c r="D28">
        <v>442.2</v>
      </c>
      <c r="E28">
        <v>433.3</v>
      </c>
      <c r="F28">
        <v>427.5</v>
      </c>
      <c r="G28">
        <v>395.4</v>
      </c>
      <c r="H28">
        <v>347.5</v>
      </c>
      <c r="I28">
        <v>310.39999999999998</v>
      </c>
      <c r="J28">
        <v>264.89999999999998</v>
      </c>
      <c r="K28">
        <v>225</v>
      </c>
      <c r="L28">
        <v>246.3</v>
      </c>
      <c r="M28">
        <v>205</v>
      </c>
      <c r="N28">
        <v>142.69999999999999</v>
      </c>
      <c r="O28">
        <v>147.19999999999999</v>
      </c>
      <c r="P28">
        <v>114</v>
      </c>
      <c r="Q28">
        <v>100.8</v>
      </c>
      <c r="R28">
        <v>116.1</v>
      </c>
      <c r="S28">
        <v>98.6</v>
      </c>
      <c r="T28">
        <v>85.5</v>
      </c>
      <c r="U28">
        <v>71.8</v>
      </c>
      <c r="V28">
        <v>61.8</v>
      </c>
    </row>
    <row r="29" spans="1:22" x14ac:dyDescent="0.25">
      <c r="A29" s="5" t="s">
        <v>84</v>
      </c>
      <c r="B29" s="5" t="s">
        <v>85</v>
      </c>
      <c r="C29">
        <v>192.5</v>
      </c>
      <c r="D29">
        <v>153.30000000000001</v>
      </c>
      <c r="E29">
        <v>129.9</v>
      </c>
      <c r="F29">
        <v>104</v>
      </c>
      <c r="G29">
        <v>81.2</v>
      </c>
      <c r="H29">
        <v>70.900000000000006</v>
      </c>
      <c r="I29">
        <v>62</v>
      </c>
      <c r="J29">
        <v>56.5</v>
      </c>
      <c r="K29">
        <v>53.8</v>
      </c>
      <c r="L29">
        <v>55.6</v>
      </c>
      <c r="M29">
        <v>57.9</v>
      </c>
      <c r="N29">
        <v>63.4</v>
      </c>
      <c r="O29">
        <v>38.200000000000003</v>
      </c>
      <c r="P29">
        <v>29.5</v>
      </c>
      <c r="Q29">
        <v>28.3</v>
      </c>
      <c r="R29">
        <v>28.1</v>
      </c>
      <c r="S29">
        <v>27.5</v>
      </c>
      <c r="T29">
        <v>25.9</v>
      </c>
      <c r="U29">
        <v>25.8</v>
      </c>
      <c r="V29">
        <v>20.399999999999999</v>
      </c>
    </row>
    <row r="30" spans="1:22" x14ac:dyDescent="0.25">
      <c r="A30" s="5" t="s">
        <v>86</v>
      </c>
      <c r="B30" s="5" t="s">
        <v>87</v>
      </c>
      <c r="C30">
        <v>698.7</v>
      </c>
      <c r="D30">
        <v>604.4</v>
      </c>
      <c r="E30">
        <v>570.70000000000005</v>
      </c>
      <c r="F30">
        <v>539.79999999999995</v>
      </c>
      <c r="G30">
        <v>482.7</v>
      </c>
      <c r="H30">
        <v>423.4</v>
      </c>
      <c r="I30">
        <v>377.3</v>
      </c>
      <c r="J30">
        <v>326.2</v>
      </c>
      <c r="K30">
        <v>283.2</v>
      </c>
      <c r="L30">
        <v>305.7</v>
      </c>
      <c r="M30">
        <v>265.7</v>
      </c>
      <c r="N30">
        <v>209</v>
      </c>
      <c r="O30">
        <v>187.4</v>
      </c>
      <c r="P30">
        <v>146.6</v>
      </c>
      <c r="Q30">
        <v>132.1</v>
      </c>
      <c r="R30">
        <v>146.80000000000001</v>
      </c>
      <c r="S30">
        <v>128</v>
      </c>
      <c r="T30">
        <v>114</v>
      </c>
      <c r="U30">
        <v>100.8</v>
      </c>
      <c r="V30">
        <v>85.9</v>
      </c>
    </row>
    <row r="31" spans="1:22" x14ac:dyDescent="0.25">
      <c r="A31" s="5" t="s">
        <v>88</v>
      </c>
      <c r="B31" s="5" t="s">
        <v>89</v>
      </c>
      <c r="C31">
        <v>146.80000000000001</v>
      </c>
      <c r="D31">
        <v>122.6</v>
      </c>
      <c r="E31">
        <v>117.8</v>
      </c>
      <c r="F31">
        <v>108</v>
      </c>
      <c r="G31">
        <v>94.3</v>
      </c>
      <c r="H31">
        <v>81.599999999999994</v>
      </c>
      <c r="I31">
        <v>73.599999999999994</v>
      </c>
      <c r="J31">
        <v>63.3</v>
      </c>
      <c r="K31">
        <v>56.4</v>
      </c>
      <c r="L31">
        <v>52.7</v>
      </c>
      <c r="M31">
        <v>53.5</v>
      </c>
      <c r="N31">
        <v>50</v>
      </c>
      <c r="O31">
        <v>43.6</v>
      </c>
      <c r="P31">
        <v>37.1</v>
      </c>
      <c r="Q31">
        <v>37.4</v>
      </c>
      <c r="R31" t="s">
        <v>67</v>
      </c>
      <c r="S31" t="s">
        <v>67</v>
      </c>
      <c r="T31" t="s">
        <v>67</v>
      </c>
      <c r="U31" t="s">
        <v>67</v>
      </c>
      <c r="V31" t="s">
        <v>67</v>
      </c>
    </row>
    <row r="32" spans="1:22" x14ac:dyDescent="0.25">
      <c r="A32" s="5" t="s">
        <v>90</v>
      </c>
      <c r="B32" s="5" t="s">
        <v>91</v>
      </c>
      <c r="C32">
        <v>34.6</v>
      </c>
      <c r="D32">
        <v>26.4</v>
      </c>
      <c r="E32">
        <v>28.4</v>
      </c>
      <c r="F32">
        <v>34.9</v>
      </c>
      <c r="G32">
        <v>32.299999999999997</v>
      </c>
      <c r="H32">
        <v>31.2</v>
      </c>
      <c r="I32">
        <v>34.9</v>
      </c>
      <c r="J32">
        <v>25.5</v>
      </c>
      <c r="K32">
        <v>19.899999999999999</v>
      </c>
      <c r="L32">
        <v>22.8</v>
      </c>
      <c r="M32">
        <v>22.4</v>
      </c>
      <c r="N32">
        <v>25.5</v>
      </c>
      <c r="O32">
        <v>19.8</v>
      </c>
      <c r="P32">
        <v>3.6</v>
      </c>
      <c r="Q32">
        <v>4.8</v>
      </c>
      <c r="R32" t="s">
        <v>67</v>
      </c>
      <c r="S32" t="s">
        <v>67</v>
      </c>
      <c r="T32" t="s">
        <v>67</v>
      </c>
      <c r="U32" t="s">
        <v>67</v>
      </c>
      <c r="V32" t="s">
        <v>67</v>
      </c>
    </row>
    <row r="33" spans="1:22" x14ac:dyDescent="0.25">
      <c r="A33" s="5" t="s">
        <v>92</v>
      </c>
      <c r="B33" s="5" t="s">
        <v>93</v>
      </c>
      <c r="C33">
        <v>181.3</v>
      </c>
      <c r="D33">
        <v>148.9</v>
      </c>
      <c r="E33">
        <v>146.19999999999999</v>
      </c>
      <c r="F33">
        <v>142.80000000000001</v>
      </c>
      <c r="G33">
        <v>126.6</v>
      </c>
      <c r="H33">
        <v>112</v>
      </c>
      <c r="I33">
        <v>108.4</v>
      </c>
      <c r="J33">
        <v>88.8</v>
      </c>
      <c r="K33">
        <v>76.3</v>
      </c>
      <c r="L33">
        <v>75.400000000000006</v>
      </c>
      <c r="M33">
        <v>75.900000000000006</v>
      </c>
      <c r="N33">
        <v>75.5</v>
      </c>
      <c r="O33">
        <v>63.4</v>
      </c>
      <c r="P33">
        <v>40.700000000000003</v>
      </c>
      <c r="Q33">
        <v>42.2</v>
      </c>
      <c r="R33">
        <v>42.7</v>
      </c>
      <c r="S33">
        <v>37.4</v>
      </c>
      <c r="T33">
        <v>35.1</v>
      </c>
      <c r="U33">
        <v>36.4</v>
      </c>
      <c r="V33">
        <v>35</v>
      </c>
    </row>
    <row r="34" spans="1:22" x14ac:dyDescent="0.25">
      <c r="A34" s="5" t="s">
        <v>78</v>
      </c>
      <c r="B34" s="5" t="s">
        <v>79</v>
      </c>
      <c r="C34" t="s">
        <v>67</v>
      </c>
      <c r="D34" t="s">
        <v>67</v>
      </c>
      <c r="E34" t="s">
        <v>67</v>
      </c>
      <c r="F34" t="s">
        <v>67</v>
      </c>
      <c r="G34" t="s">
        <v>67</v>
      </c>
      <c r="H34" t="s">
        <v>67</v>
      </c>
      <c r="I34" t="s">
        <v>67</v>
      </c>
      <c r="J34" t="s">
        <v>67</v>
      </c>
      <c r="K34" t="s">
        <v>67</v>
      </c>
      <c r="L34" t="s">
        <v>67</v>
      </c>
      <c r="M34" t="s">
        <v>67</v>
      </c>
      <c r="N34" t="s">
        <v>67</v>
      </c>
      <c r="O34" t="s">
        <v>67</v>
      </c>
      <c r="P34" t="s">
        <v>67</v>
      </c>
      <c r="Q34" t="s">
        <v>67</v>
      </c>
      <c r="R34" t="s">
        <v>67</v>
      </c>
      <c r="S34" t="s">
        <v>67</v>
      </c>
      <c r="T34" t="s">
        <v>67</v>
      </c>
      <c r="U34" t="s">
        <v>67</v>
      </c>
      <c r="V34" t="s">
        <v>67</v>
      </c>
    </row>
    <row r="35" spans="1:22" x14ac:dyDescent="0.25">
      <c r="A35" s="5" t="s">
        <v>94</v>
      </c>
      <c r="B35" s="5" t="s">
        <v>95</v>
      </c>
      <c r="C35">
        <v>517.4</v>
      </c>
      <c r="D35">
        <v>455.5</v>
      </c>
      <c r="E35">
        <v>424.5</v>
      </c>
      <c r="F35">
        <v>397</v>
      </c>
      <c r="G35">
        <v>356.1</v>
      </c>
      <c r="H35">
        <v>310.7</v>
      </c>
      <c r="I35">
        <v>268.8</v>
      </c>
      <c r="J35">
        <v>237.4</v>
      </c>
      <c r="K35">
        <v>206.9</v>
      </c>
      <c r="L35">
        <v>230.3</v>
      </c>
      <c r="M35">
        <v>189.8</v>
      </c>
      <c r="N35">
        <v>133.6</v>
      </c>
      <c r="O35">
        <v>124</v>
      </c>
      <c r="P35">
        <v>105.8</v>
      </c>
      <c r="Q35">
        <v>89.9</v>
      </c>
      <c r="R35">
        <v>104.1</v>
      </c>
      <c r="S35">
        <v>90.6</v>
      </c>
      <c r="T35">
        <v>78.900000000000006</v>
      </c>
      <c r="U35">
        <v>64.400000000000006</v>
      </c>
      <c r="V35">
        <v>50.9</v>
      </c>
    </row>
    <row r="36" spans="1:22" x14ac:dyDescent="0.25">
      <c r="A36" s="5" t="s">
        <v>96</v>
      </c>
      <c r="B36" s="5" t="s">
        <v>97</v>
      </c>
      <c r="C36">
        <v>698.7</v>
      </c>
      <c r="D36">
        <v>604.4</v>
      </c>
      <c r="E36">
        <v>570.70000000000005</v>
      </c>
      <c r="F36">
        <v>539.79999999999995</v>
      </c>
      <c r="G36">
        <v>482.7</v>
      </c>
      <c r="H36">
        <v>423.4</v>
      </c>
      <c r="I36">
        <v>377.3</v>
      </c>
      <c r="J36">
        <v>326.2</v>
      </c>
      <c r="K36">
        <v>283.2</v>
      </c>
      <c r="L36">
        <v>305.7</v>
      </c>
      <c r="M36">
        <v>265.7</v>
      </c>
      <c r="N36">
        <v>209</v>
      </c>
      <c r="O36">
        <v>187.4</v>
      </c>
      <c r="P36">
        <v>146.6</v>
      </c>
      <c r="Q36">
        <v>132.1</v>
      </c>
      <c r="R36">
        <v>146.80000000000001</v>
      </c>
      <c r="S36">
        <v>128</v>
      </c>
      <c r="T36">
        <v>114</v>
      </c>
      <c r="U36">
        <v>100.8</v>
      </c>
      <c r="V36">
        <v>85.9</v>
      </c>
    </row>
    <row r="37" spans="1:22" x14ac:dyDescent="0.25">
      <c r="A37" s="5" t="s">
        <v>98</v>
      </c>
      <c r="B37" s="5" t="s">
        <v>99</v>
      </c>
      <c r="C37">
        <v>11.37</v>
      </c>
      <c r="D37">
        <v>11.37</v>
      </c>
      <c r="E37">
        <v>11.37</v>
      </c>
      <c r="F37">
        <v>11.37</v>
      </c>
      <c r="G37">
        <v>11.37</v>
      </c>
      <c r="H37">
        <v>11.37</v>
      </c>
      <c r="I37">
        <v>11.37</v>
      </c>
      <c r="J37">
        <v>11.37</v>
      </c>
      <c r="K37">
        <v>11.37</v>
      </c>
      <c r="L37">
        <v>11.37</v>
      </c>
      <c r="M37">
        <v>11.37</v>
      </c>
      <c r="N37">
        <v>11.37</v>
      </c>
      <c r="O37">
        <v>11.37</v>
      </c>
      <c r="P37">
        <v>11.37</v>
      </c>
      <c r="Q37">
        <v>11.37</v>
      </c>
      <c r="R37">
        <v>11.37</v>
      </c>
      <c r="S37">
        <v>11.37</v>
      </c>
      <c r="T37">
        <v>11.37</v>
      </c>
      <c r="U37">
        <v>11.37</v>
      </c>
      <c r="V37">
        <v>11.37</v>
      </c>
    </row>
    <row r="38" spans="1:22" x14ac:dyDescent="0.25">
      <c r="A38" s="5" t="s">
        <v>100</v>
      </c>
      <c r="B38" s="5" t="s">
        <v>101</v>
      </c>
      <c r="C38">
        <v>11.37</v>
      </c>
      <c r="D38">
        <v>11.37</v>
      </c>
      <c r="E38">
        <v>11.37</v>
      </c>
      <c r="F38">
        <v>11.37</v>
      </c>
      <c r="G38">
        <v>11.37</v>
      </c>
      <c r="H38">
        <v>11.37</v>
      </c>
      <c r="I38">
        <v>11.37</v>
      </c>
      <c r="J38">
        <v>11.37</v>
      </c>
      <c r="K38">
        <v>11.37</v>
      </c>
      <c r="L38">
        <v>11.37</v>
      </c>
      <c r="M38">
        <v>11.37</v>
      </c>
      <c r="N38">
        <v>11.37</v>
      </c>
      <c r="O38">
        <v>11.37</v>
      </c>
      <c r="P38">
        <v>11.37</v>
      </c>
      <c r="Q38">
        <v>11.37</v>
      </c>
      <c r="R38">
        <v>11.37</v>
      </c>
      <c r="S38">
        <v>11.37</v>
      </c>
      <c r="T38">
        <v>11.37</v>
      </c>
      <c r="U38">
        <v>11.37</v>
      </c>
      <c r="V38">
        <v>11.37</v>
      </c>
    </row>
    <row r="39" spans="1:22" x14ac:dyDescent="0.25">
      <c r="A39" s="5" t="s">
        <v>102</v>
      </c>
      <c r="B39" s="5" t="s">
        <v>103</v>
      </c>
      <c r="C39">
        <v>19.8</v>
      </c>
      <c r="D39">
        <v>17.96</v>
      </c>
      <c r="E39">
        <v>16.45</v>
      </c>
      <c r="F39">
        <v>14.59</v>
      </c>
      <c r="G39">
        <v>14.05</v>
      </c>
      <c r="H39">
        <v>12.72</v>
      </c>
      <c r="I39">
        <v>11.23</v>
      </c>
      <c r="J39">
        <v>10.77</v>
      </c>
      <c r="K39">
        <v>9.01</v>
      </c>
      <c r="L39">
        <v>9.2899999999999991</v>
      </c>
      <c r="M39">
        <v>7.92</v>
      </c>
      <c r="N39">
        <v>7.34</v>
      </c>
      <c r="O39">
        <v>8.2200000000000006</v>
      </c>
      <c r="P39">
        <v>7.13</v>
      </c>
      <c r="Q39">
        <v>5.91</v>
      </c>
      <c r="R39">
        <v>4.76</v>
      </c>
      <c r="S39">
        <v>3.75</v>
      </c>
      <c r="T39">
        <v>3.38</v>
      </c>
      <c r="U39">
        <v>2.81</v>
      </c>
      <c r="V39">
        <v>2.59</v>
      </c>
    </row>
    <row r="40" spans="1:22" x14ac:dyDescent="0.25">
      <c r="A40" s="5" t="s">
        <v>104</v>
      </c>
      <c r="B40" s="5" t="s">
        <v>105</v>
      </c>
      <c r="C40">
        <v>15.09</v>
      </c>
      <c r="D40">
        <v>13.84</v>
      </c>
      <c r="E40">
        <v>12.58</v>
      </c>
      <c r="F40">
        <v>11.18</v>
      </c>
      <c r="G40">
        <v>10.71</v>
      </c>
      <c r="H40">
        <v>9.68</v>
      </c>
      <c r="I40">
        <v>8.5500000000000007</v>
      </c>
      <c r="J40">
        <v>8.1999999999999993</v>
      </c>
      <c r="K40">
        <v>6.93</v>
      </c>
      <c r="L40">
        <v>7.02</v>
      </c>
      <c r="M40">
        <v>5.92</v>
      </c>
      <c r="N40">
        <v>5.42</v>
      </c>
      <c r="O40">
        <v>5.38</v>
      </c>
      <c r="P40">
        <v>4.55</v>
      </c>
      <c r="Q40">
        <v>3.73</v>
      </c>
      <c r="R40">
        <v>3</v>
      </c>
      <c r="S40">
        <v>2.36</v>
      </c>
      <c r="T40">
        <v>2.34</v>
      </c>
      <c r="U40">
        <v>1.83</v>
      </c>
      <c r="V40">
        <v>1.54</v>
      </c>
    </row>
    <row r="41" spans="1:22" x14ac:dyDescent="0.25">
      <c r="A41" s="5" t="s">
        <v>106</v>
      </c>
      <c r="B41" s="5" t="s">
        <v>107</v>
      </c>
      <c r="C41">
        <v>15.09</v>
      </c>
      <c r="D41">
        <v>13.84</v>
      </c>
      <c r="E41">
        <v>12.58</v>
      </c>
      <c r="F41">
        <v>11.18</v>
      </c>
      <c r="G41">
        <v>10.71</v>
      </c>
      <c r="H41">
        <v>9.68</v>
      </c>
      <c r="I41">
        <v>8.5500000000000007</v>
      </c>
      <c r="J41">
        <v>8.1999999999999993</v>
      </c>
      <c r="K41">
        <v>6.93</v>
      </c>
      <c r="L41">
        <v>7.02</v>
      </c>
      <c r="M41">
        <v>5.92</v>
      </c>
      <c r="N41">
        <v>5.42</v>
      </c>
      <c r="O41">
        <v>5.38</v>
      </c>
      <c r="P41">
        <v>4.55</v>
      </c>
      <c r="Q41">
        <v>3.72</v>
      </c>
      <c r="R41">
        <v>2.99</v>
      </c>
      <c r="S41">
        <v>2.36</v>
      </c>
      <c r="T41">
        <v>2.34</v>
      </c>
      <c r="U41">
        <v>1.83</v>
      </c>
      <c r="V41">
        <v>1.54</v>
      </c>
    </row>
    <row r="42" spans="1:22" x14ac:dyDescent="0.25">
      <c r="A42" s="5" t="s">
        <v>108</v>
      </c>
      <c r="B42" s="5" t="s">
        <v>109</v>
      </c>
      <c r="C42">
        <v>5.7</v>
      </c>
      <c r="D42">
        <v>9.5</v>
      </c>
      <c r="E42">
        <v>8.8000000000000007</v>
      </c>
      <c r="F42">
        <v>8</v>
      </c>
      <c r="G42">
        <v>7.5</v>
      </c>
      <c r="H42">
        <v>6.8</v>
      </c>
      <c r="I42">
        <v>6</v>
      </c>
      <c r="J42">
        <v>5.7</v>
      </c>
      <c r="K42">
        <v>5.5</v>
      </c>
      <c r="L42">
        <v>9</v>
      </c>
      <c r="M42">
        <v>3.5</v>
      </c>
      <c r="N42">
        <v>1</v>
      </c>
      <c r="O42">
        <v>4.5</v>
      </c>
      <c r="P42">
        <v>3.75</v>
      </c>
      <c r="Q42">
        <v>3</v>
      </c>
      <c r="R42">
        <v>5</v>
      </c>
      <c r="S42">
        <v>1.85</v>
      </c>
      <c r="T42">
        <v>1.3</v>
      </c>
      <c r="U42">
        <v>1</v>
      </c>
      <c r="V42" t="s">
        <v>67</v>
      </c>
    </row>
    <row r="43" spans="1:22" x14ac:dyDescent="0.25">
      <c r="A43" s="5" t="s">
        <v>705</v>
      </c>
      <c r="B43" s="5" t="s">
        <v>706</v>
      </c>
      <c r="C43" t="s">
        <v>67</v>
      </c>
      <c r="D43" t="s">
        <v>67</v>
      </c>
      <c r="E43">
        <v>2.2000000000000002</v>
      </c>
      <c r="F43">
        <v>2</v>
      </c>
      <c r="G43" t="s">
        <v>67</v>
      </c>
      <c r="H43" t="s">
        <v>67</v>
      </c>
      <c r="I43" t="s">
        <v>67</v>
      </c>
      <c r="J43" t="s">
        <v>67</v>
      </c>
      <c r="K43" t="s">
        <v>67</v>
      </c>
      <c r="L43" t="s">
        <v>67</v>
      </c>
      <c r="M43" t="s">
        <v>67</v>
      </c>
      <c r="N43" t="s">
        <v>67</v>
      </c>
      <c r="O43" t="s">
        <v>67</v>
      </c>
      <c r="P43" t="s">
        <v>67</v>
      </c>
      <c r="Q43" t="s">
        <v>67</v>
      </c>
      <c r="R43" t="s">
        <v>67</v>
      </c>
      <c r="S43" t="s">
        <v>67</v>
      </c>
      <c r="T43" t="s">
        <v>67</v>
      </c>
      <c r="U43" t="s">
        <v>67</v>
      </c>
      <c r="V43" t="s">
        <v>67</v>
      </c>
    </row>
    <row r="44" spans="1:22" x14ac:dyDescent="0.25">
      <c r="A44" s="5" t="s">
        <v>110</v>
      </c>
      <c r="B44" s="5" t="s">
        <v>111</v>
      </c>
      <c r="C44">
        <v>64.81</v>
      </c>
      <c r="D44">
        <v>108</v>
      </c>
      <c r="E44">
        <v>125.07</v>
      </c>
      <c r="F44">
        <v>113.7</v>
      </c>
      <c r="G44">
        <v>85.28</v>
      </c>
      <c r="H44">
        <v>77.319999999999993</v>
      </c>
      <c r="I44">
        <v>68.22</v>
      </c>
      <c r="J44">
        <v>64.8</v>
      </c>
      <c r="K44">
        <v>62.54</v>
      </c>
      <c r="L44">
        <v>102.3</v>
      </c>
      <c r="M44">
        <v>39.799999999999997</v>
      </c>
      <c r="N44">
        <v>11.4</v>
      </c>
      <c r="O44">
        <v>51.2</v>
      </c>
      <c r="P44">
        <v>42.6</v>
      </c>
      <c r="Q44">
        <v>34.1</v>
      </c>
      <c r="R44">
        <v>56.9</v>
      </c>
      <c r="S44">
        <v>21</v>
      </c>
      <c r="T44">
        <v>14.8</v>
      </c>
      <c r="U44">
        <v>11.3</v>
      </c>
      <c r="V44" t="s">
        <v>67</v>
      </c>
    </row>
    <row r="45" spans="1:22" x14ac:dyDescent="0.25">
      <c r="A45" s="5" t="s">
        <v>124</v>
      </c>
      <c r="B45" s="5" t="s">
        <v>125</v>
      </c>
      <c r="C45">
        <v>74.2</v>
      </c>
      <c r="D45">
        <v>68.42</v>
      </c>
      <c r="E45">
        <v>61.74</v>
      </c>
      <c r="F45">
        <v>53.91</v>
      </c>
      <c r="G45">
        <v>49.62</v>
      </c>
      <c r="H45">
        <v>43.69</v>
      </c>
      <c r="I45">
        <v>40.549999999999997</v>
      </c>
      <c r="J45">
        <v>38.26</v>
      </c>
      <c r="K45">
        <v>34.450000000000003</v>
      </c>
      <c r="L45">
        <v>30.79</v>
      </c>
      <c r="M45">
        <v>27.65</v>
      </c>
      <c r="N45">
        <v>30.17</v>
      </c>
      <c r="O45">
        <v>29.6</v>
      </c>
      <c r="P45">
        <v>24.95</v>
      </c>
      <c r="Q45">
        <v>21.67</v>
      </c>
      <c r="R45">
        <v>19.510000000000002</v>
      </c>
      <c r="S45">
        <v>16.41</v>
      </c>
      <c r="T45">
        <v>15.59</v>
      </c>
      <c r="U45">
        <v>14.71</v>
      </c>
      <c r="V45">
        <v>13.42</v>
      </c>
    </row>
    <row r="46" spans="1:22" x14ac:dyDescent="0.25">
      <c r="A46" s="5" t="s">
        <v>112</v>
      </c>
      <c r="B46" s="5" t="s">
        <v>113</v>
      </c>
      <c r="C46">
        <v>45.51</v>
      </c>
      <c r="D46">
        <v>40.06</v>
      </c>
      <c r="E46">
        <v>37.340000000000003</v>
      </c>
      <c r="F46">
        <v>34.92</v>
      </c>
      <c r="G46">
        <v>31.32</v>
      </c>
      <c r="H46">
        <v>27.33</v>
      </c>
      <c r="I46">
        <v>23.64</v>
      </c>
      <c r="J46">
        <v>20.88</v>
      </c>
      <c r="K46">
        <v>18.2</v>
      </c>
      <c r="L46">
        <v>20.260000000000002</v>
      </c>
      <c r="M46">
        <v>16.690000000000001</v>
      </c>
      <c r="N46">
        <v>11.75</v>
      </c>
      <c r="O46">
        <v>10.91</v>
      </c>
      <c r="P46">
        <v>9.31</v>
      </c>
      <c r="Q46">
        <v>7.91</v>
      </c>
      <c r="R46">
        <v>9.16</v>
      </c>
      <c r="S46">
        <v>7.97</v>
      </c>
      <c r="T46">
        <v>6.94</v>
      </c>
      <c r="U46">
        <v>5.66</v>
      </c>
      <c r="V46">
        <v>4.4800000000000004</v>
      </c>
    </row>
    <row r="47" spans="1:22" x14ac:dyDescent="0.25">
      <c r="A47" s="5" t="s">
        <v>114</v>
      </c>
      <c r="B47" s="5" t="s">
        <v>115</v>
      </c>
      <c r="C47">
        <v>17.47</v>
      </c>
      <c r="D47">
        <v>12.69</v>
      </c>
      <c r="E47">
        <v>12.83</v>
      </c>
      <c r="F47">
        <v>11.39</v>
      </c>
      <c r="G47">
        <v>12.58</v>
      </c>
      <c r="H47">
        <v>9.89</v>
      </c>
      <c r="I47">
        <v>9.0399999999999991</v>
      </c>
      <c r="J47">
        <v>9.8000000000000007</v>
      </c>
      <c r="K47">
        <v>5.95</v>
      </c>
      <c r="L47">
        <v>7.64</v>
      </c>
      <c r="M47">
        <v>7.32</v>
      </c>
      <c r="N47">
        <v>6.24</v>
      </c>
      <c r="O47">
        <v>5.37</v>
      </c>
      <c r="P47">
        <v>4.32</v>
      </c>
      <c r="Q47">
        <v>2.88</v>
      </c>
      <c r="R47">
        <v>3.45</v>
      </c>
      <c r="S47">
        <v>2.62</v>
      </c>
      <c r="T47">
        <v>2.81</v>
      </c>
      <c r="U47">
        <v>1.73</v>
      </c>
      <c r="V47">
        <v>1.41</v>
      </c>
    </row>
    <row r="48" spans="1:22" x14ac:dyDescent="0.25">
      <c r="A48" s="5" t="s">
        <v>116</v>
      </c>
      <c r="B48" s="5" t="s">
        <v>117</v>
      </c>
      <c r="C48">
        <v>61.45</v>
      </c>
      <c r="D48">
        <v>53.16</v>
      </c>
      <c r="E48">
        <v>50.19</v>
      </c>
      <c r="F48">
        <v>47.48</v>
      </c>
      <c r="G48">
        <v>42.45</v>
      </c>
      <c r="H48">
        <v>37.24</v>
      </c>
      <c r="I48">
        <v>33.18</v>
      </c>
      <c r="J48">
        <v>28.69</v>
      </c>
      <c r="K48">
        <v>24.91</v>
      </c>
      <c r="L48">
        <v>26.89</v>
      </c>
      <c r="M48">
        <v>23.37</v>
      </c>
      <c r="N48">
        <v>18.38</v>
      </c>
      <c r="O48">
        <v>16.48</v>
      </c>
      <c r="P48">
        <v>12.89</v>
      </c>
      <c r="Q48">
        <v>11.62</v>
      </c>
      <c r="R48">
        <v>12.91</v>
      </c>
      <c r="S48">
        <v>11.26</v>
      </c>
      <c r="T48">
        <v>10.029999999999999</v>
      </c>
      <c r="U48">
        <v>8.8699999999999992</v>
      </c>
      <c r="V48">
        <v>7.55</v>
      </c>
    </row>
    <row r="49" spans="1:22" x14ac:dyDescent="0.25">
      <c r="A49" s="5" t="s">
        <v>118</v>
      </c>
      <c r="B49" s="5" t="s">
        <v>119</v>
      </c>
      <c r="C49">
        <v>2221</v>
      </c>
      <c r="D49">
        <v>2042</v>
      </c>
      <c r="E49">
        <v>1836</v>
      </c>
      <c r="F49">
        <v>1653</v>
      </c>
      <c r="G49">
        <v>1505</v>
      </c>
      <c r="H49">
        <v>1401</v>
      </c>
      <c r="I49">
        <v>1320</v>
      </c>
      <c r="J49">
        <v>1258</v>
      </c>
      <c r="K49">
        <v>1184</v>
      </c>
      <c r="L49">
        <v>1058</v>
      </c>
      <c r="M49">
        <v>1031</v>
      </c>
      <c r="N49">
        <v>1090</v>
      </c>
      <c r="O49">
        <v>965</v>
      </c>
      <c r="P49">
        <v>864</v>
      </c>
      <c r="Q49">
        <v>792</v>
      </c>
      <c r="R49">
        <v>742</v>
      </c>
      <c r="S49">
        <v>679</v>
      </c>
      <c r="T49">
        <v>669</v>
      </c>
      <c r="U49">
        <v>660</v>
      </c>
      <c r="V49">
        <v>604</v>
      </c>
    </row>
    <row r="50" spans="1:22" x14ac:dyDescent="0.25">
      <c r="A50" s="5" t="s">
        <v>120</v>
      </c>
      <c r="B50" s="5" t="s">
        <v>121</v>
      </c>
      <c r="C50">
        <v>182.6</v>
      </c>
      <c r="D50">
        <v>164.2</v>
      </c>
      <c r="E50">
        <v>148.5</v>
      </c>
      <c r="F50">
        <v>132.5</v>
      </c>
      <c r="G50">
        <v>121.5</v>
      </c>
      <c r="H50">
        <v>108.8</v>
      </c>
      <c r="I50">
        <v>101.2</v>
      </c>
      <c r="J50">
        <v>93.1</v>
      </c>
      <c r="K50">
        <v>84.7</v>
      </c>
      <c r="L50">
        <v>74.3</v>
      </c>
      <c r="M50">
        <v>71.099999999999994</v>
      </c>
      <c r="N50">
        <v>72.3</v>
      </c>
      <c r="O50">
        <v>63.7</v>
      </c>
      <c r="P50">
        <v>60.1</v>
      </c>
      <c r="Q50">
        <v>53.4</v>
      </c>
      <c r="R50">
        <v>47.7</v>
      </c>
      <c r="S50">
        <v>43.6</v>
      </c>
      <c r="T50">
        <v>42</v>
      </c>
      <c r="U50">
        <v>40.4</v>
      </c>
      <c r="V50" t="s">
        <v>67</v>
      </c>
    </row>
    <row r="51" spans="1:22" x14ac:dyDescent="0.25">
      <c r="A51" s="5" t="s">
        <v>122</v>
      </c>
      <c r="B51" s="5" t="s">
        <v>123</v>
      </c>
      <c r="C51">
        <v>82215</v>
      </c>
      <c r="D51">
        <v>80411</v>
      </c>
      <c r="E51">
        <v>80882</v>
      </c>
      <c r="F51">
        <v>80157</v>
      </c>
      <c r="G51">
        <v>80731</v>
      </c>
      <c r="H51">
        <v>77659</v>
      </c>
      <c r="I51">
        <v>76667</v>
      </c>
      <c r="J51">
        <v>74006</v>
      </c>
      <c r="K51">
        <v>71537</v>
      </c>
      <c r="L51">
        <v>70227</v>
      </c>
      <c r="M51">
        <v>68962</v>
      </c>
      <c r="N51">
        <v>66330</v>
      </c>
      <c r="O51">
        <v>66010</v>
      </c>
      <c r="P51">
        <v>69560</v>
      </c>
      <c r="Q51">
        <v>67424</v>
      </c>
      <c r="R51">
        <v>64286</v>
      </c>
      <c r="S51">
        <v>64212</v>
      </c>
      <c r="T51">
        <v>62780</v>
      </c>
      <c r="U51">
        <v>61212</v>
      </c>
      <c r="V51" t="s">
        <v>67</v>
      </c>
    </row>
    <row r="52" spans="1:22" x14ac:dyDescent="0.25">
      <c r="A52" s="5" t="s">
        <v>301</v>
      </c>
      <c r="B52" s="5" t="s">
        <v>302</v>
      </c>
      <c r="C52">
        <v>379844</v>
      </c>
      <c r="D52">
        <v>380930</v>
      </c>
      <c r="E52">
        <v>382407</v>
      </c>
      <c r="F52">
        <v>370847</v>
      </c>
      <c r="G52">
        <v>374904</v>
      </c>
      <c r="H52">
        <v>354552</v>
      </c>
      <c r="I52">
        <v>349355</v>
      </c>
      <c r="J52">
        <v>345772</v>
      </c>
      <c r="K52">
        <v>330818</v>
      </c>
      <c r="L52">
        <v>330941</v>
      </c>
      <c r="M52">
        <v>304900</v>
      </c>
      <c r="N52">
        <v>314678</v>
      </c>
      <c r="O52">
        <v>348808</v>
      </c>
      <c r="P52">
        <v>328356</v>
      </c>
      <c r="Q52">
        <v>311111</v>
      </c>
      <c r="R52">
        <v>298921</v>
      </c>
      <c r="S52">
        <v>248306</v>
      </c>
      <c r="T52">
        <v>265100</v>
      </c>
      <c r="U52">
        <v>253400</v>
      </c>
      <c r="V52">
        <v>252700</v>
      </c>
    </row>
    <row r="53" spans="1:22" x14ac:dyDescent="0.25">
      <c r="A53" s="5" t="s">
        <v>126</v>
      </c>
      <c r="B53" s="5" t="s">
        <v>127</v>
      </c>
      <c r="C53">
        <v>224043</v>
      </c>
      <c r="D53">
        <v>223751</v>
      </c>
      <c r="E53">
        <v>232244</v>
      </c>
      <c r="F53">
        <v>229159</v>
      </c>
      <c r="G53">
        <v>232027</v>
      </c>
      <c r="H53">
        <v>216988</v>
      </c>
      <c r="I53">
        <v>212652</v>
      </c>
      <c r="J53">
        <v>208029</v>
      </c>
      <c r="K53">
        <v>197973</v>
      </c>
      <c r="L53">
        <v>205104</v>
      </c>
      <c r="M53">
        <v>185839</v>
      </c>
      <c r="N53">
        <v>186881</v>
      </c>
      <c r="O53">
        <v>207150</v>
      </c>
      <c r="P53">
        <v>201157</v>
      </c>
      <c r="Q53">
        <v>189015</v>
      </c>
      <c r="R53">
        <v>177358</v>
      </c>
      <c r="S53">
        <v>159794</v>
      </c>
      <c r="T53">
        <v>156951</v>
      </c>
      <c r="U53">
        <v>145455</v>
      </c>
      <c r="V53">
        <v>143543</v>
      </c>
    </row>
    <row r="54" spans="1:22" x14ac:dyDescent="0.25">
      <c r="A54" s="5" t="s">
        <v>128</v>
      </c>
      <c r="B54" s="5" t="s">
        <v>129</v>
      </c>
      <c r="C54">
        <v>77262</v>
      </c>
      <c r="D54">
        <v>77032</v>
      </c>
      <c r="E54">
        <v>77887</v>
      </c>
      <c r="F54">
        <v>76891</v>
      </c>
      <c r="G54">
        <v>80930</v>
      </c>
      <c r="H54">
        <v>78587</v>
      </c>
      <c r="I54">
        <v>73636</v>
      </c>
      <c r="J54">
        <v>74165</v>
      </c>
      <c r="K54">
        <v>66470</v>
      </c>
      <c r="L54">
        <v>75425</v>
      </c>
      <c r="M54">
        <v>65276</v>
      </c>
      <c r="N54">
        <v>56606</v>
      </c>
      <c r="O54">
        <v>63420</v>
      </c>
      <c r="P54">
        <v>59954</v>
      </c>
      <c r="Q54">
        <v>53535</v>
      </c>
      <c r="R54">
        <v>45957</v>
      </c>
      <c r="S54">
        <v>39470</v>
      </c>
      <c r="T54">
        <v>39761</v>
      </c>
      <c r="U54">
        <v>31515</v>
      </c>
      <c r="V54">
        <v>28974</v>
      </c>
    </row>
    <row r="55" spans="1:22" x14ac:dyDescent="0.25">
      <c r="A55" s="5" t="s">
        <v>130</v>
      </c>
      <c r="B55" s="5" t="s">
        <v>131</v>
      </c>
      <c r="C55">
        <v>47.5</v>
      </c>
      <c r="D55">
        <v>35.799999999999997</v>
      </c>
      <c r="E55">
        <v>42.7</v>
      </c>
      <c r="F55">
        <v>37.299999999999997</v>
      </c>
      <c r="G55">
        <v>39.200000000000003</v>
      </c>
      <c r="H55">
        <v>26.8</v>
      </c>
      <c r="I55">
        <v>28.2</v>
      </c>
      <c r="J55">
        <v>26.6</v>
      </c>
      <c r="K55">
        <v>24.3</v>
      </c>
      <c r="L55">
        <v>23.6</v>
      </c>
      <c r="M55">
        <v>20.100000000000001</v>
      </c>
      <c r="N55">
        <v>15.6</v>
      </c>
      <c r="O55">
        <v>26</v>
      </c>
      <c r="P55">
        <v>31</v>
      </c>
      <c r="Q55">
        <v>30.1</v>
      </c>
      <c r="R55">
        <v>22.8</v>
      </c>
      <c r="S55">
        <v>19.100000000000001</v>
      </c>
      <c r="T55">
        <v>12.8</v>
      </c>
      <c r="U55">
        <v>19.100000000000001</v>
      </c>
      <c r="V55">
        <v>46.4</v>
      </c>
    </row>
    <row r="56" spans="1:22" x14ac:dyDescent="0.25">
      <c r="A56" s="5" t="s">
        <v>132</v>
      </c>
      <c r="B56" s="5" t="s">
        <v>133</v>
      </c>
      <c r="C56">
        <v>9.66</v>
      </c>
      <c r="D56">
        <v>7.25</v>
      </c>
      <c r="E56">
        <v>8.6999999999999993</v>
      </c>
      <c r="F56">
        <v>7.73</v>
      </c>
      <c r="G56">
        <v>8.4600000000000009</v>
      </c>
      <c r="H56">
        <v>5.95</v>
      </c>
      <c r="I56">
        <v>5.95</v>
      </c>
      <c r="J56">
        <v>5.7</v>
      </c>
      <c r="K56">
        <v>4.88</v>
      </c>
      <c r="L56">
        <v>5.37</v>
      </c>
      <c r="M56">
        <v>4.3099999999999996</v>
      </c>
      <c r="N56">
        <v>2.8</v>
      </c>
      <c r="O56">
        <v>4.7300000000000004</v>
      </c>
      <c r="P56">
        <v>5.66</v>
      </c>
      <c r="Q56">
        <v>5.18</v>
      </c>
      <c r="R56">
        <v>3.51</v>
      </c>
      <c r="S56">
        <v>2.74</v>
      </c>
      <c r="T56">
        <v>1.92</v>
      </c>
      <c r="U56">
        <v>2.38</v>
      </c>
      <c r="V56">
        <v>5.33</v>
      </c>
    </row>
    <row r="57" spans="1:22" x14ac:dyDescent="0.25">
      <c r="A57" s="5" t="s">
        <v>134</v>
      </c>
      <c r="B57" s="5" t="s">
        <v>135</v>
      </c>
      <c r="C57">
        <v>15.76</v>
      </c>
      <c r="D57">
        <v>12.38</v>
      </c>
      <c r="E57">
        <v>14.39</v>
      </c>
      <c r="F57">
        <v>11.93</v>
      </c>
      <c r="G57">
        <v>13.41</v>
      </c>
      <c r="H57">
        <v>9.51</v>
      </c>
      <c r="I57">
        <v>10.199999999999999</v>
      </c>
      <c r="J57">
        <v>10.44</v>
      </c>
      <c r="K57">
        <v>9.24</v>
      </c>
      <c r="L57">
        <v>8.17</v>
      </c>
      <c r="M57">
        <v>7.13</v>
      </c>
      <c r="N57">
        <v>7.18</v>
      </c>
      <c r="O57">
        <v>12.84</v>
      </c>
      <c r="P57">
        <v>15.17</v>
      </c>
      <c r="Q57">
        <v>14.2</v>
      </c>
      <c r="R57">
        <v>7.48</v>
      </c>
      <c r="S57">
        <v>5.65</v>
      </c>
      <c r="T57">
        <v>4.32</v>
      </c>
      <c r="U57">
        <v>6.18</v>
      </c>
      <c r="V57">
        <v>15.97</v>
      </c>
    </row>
    <row r="58" spans="1:22" x14ac:dyDescent="0.25">
      <c r="A58" s="5" t="s">
        <v>136</v>
      </c>
      <c r="B58" s="5" t="s">
        <v>137</v>
      </c>
      <c r="C58">
        <v>41.05</v>
      </c>
      <c r="D58">
        <v>39.08</v>
      </c>
      <c r="E58">
        <v>41.86</v>
      </c>
      <c r="F58">
        <v>36.57</v>
      </c>
      <c r="G58">
        <v>33.39</v>
      </c>
      <c r="H58">
        <v>26.25</v>
      </c>
      <c r="I58">
        <v>26.67</v>
      </c>
      <c r="J58">
        <v>22.25</v>
      </c>
      <c r="K58">
        <v>28.25</v>
      </c>
      <c r="L58">
        <v>21.64</v>
      </c>
      <c r="M58">
        <v>16.28</v>
      </c>
      <c r="N58">
        <v>13.52</v>
      </c>
      <c r="O58">
        <v>26.05</v>
      </c>
      <c r="P58">
        <v>32.69</v>
      </c>
      <c r="Q58">
        <v>38.92</v>
      </c>
      <c r="R58">
        <v>19.86</v>
      </c>
      <c r="S58">
        <v>17.170000000000002</v>
      </c>
      <c r="T58">
        <v>10.68</v>
      </c>
      <c r="U58">
        <v>20.2</v>
      </c>
      <c r="V58">
        <v>50.8</v>
      </c>
    </row>
    <row r="59" spans="1:22" x14ac:dyDescent="0.25">
      <c r="A59" s="5" t="s">
        <v>138</v>
      </c>
      <c r="B59" s="5" t="s">
        <v>139</v>
      </c>
      <c r="C59">
        <v>0.79</v>
      </c>
      <c r="D59">
        <v>1.92</v>
      </c>
      <c r="E59">
        <v>1.64</v>
      </c>
      <c r="F59">
        <v>1.92</v>
      </c>
      <c r="G59">
        <v>1.79</v>
      </c>
      <c r="H59">
        <v>2.62</v>
      </c>
      <c r="I59">
        <v>2.4900000000000002</v>
      </c>
      <c r="J59">
        <v>2.61</v>
      </c>
      <c r="K59">
        <v>3.27</v>
      </c>
      <c r="L59">
        <v>5.44</v>
      </c>
      <c r="M59">
        <v>2.94</v>
      </c>
      <c r="N59">
        <v>1.18</v>
      </c>
      <c r="O59">
        <v>3.21</v>
      </c>
      <c r="P59">
        <v>2.66</v>
      </c>
      <c r="Q59">
        <v>2.67</v>
      </c>
      <c r="R59">
        <v>7.3</v>
      </c>
      <c r="S59">
        <v>4.1100000000000003</v>
      </c>
      <c r="T59">
        <v>4.34</v>
      </c>
      <c r="U59">
        <v>2.86</v>
      </c>
      <c r="V59" t="s">
        <v>67</v>
      </c>
    </row>
    <row r="60" spans="1:22" x14ac:dyDescent="0.25">
      <c r="A60" s="5" t="s">
        <v>140</v>
      </c>
      <c r="B60" s="5" t="s">
        <v>141</v>
      </c>
      <c r="C60">
        <v>2.1</v>
      </c>
      <c r="D60">
        <v>2.8</v>
      </c>
      <c r="E60">
        <v>2.2999999999999998</v>
      </c>
      <c r="F60">
        <v>2.7</v>
      </c>
      <c r="G60">
        <v>2.6</v>
      </c>
      <c r="H60">
        <v>3.7</v>
      </c>
      <c r="I60">
        <v>3.5</v>
      </c>
      <c r="J60">
        <v>3.8</v>
      </c>
      <c r="K60">
        <v>4.0999999999999996</v>
      </c>
      <c r="L60">
        <v>4.2</v>
      </c>
      <c r="M60">
        <v>5</v>
      </c>
      <c r="N60">
        <v>6.4</v>
      </c>
      <c r="O60">
        <v>3.8</v>
      </c>
      <c r="P60">
        <v>3.2</v>
      </c>
      <c r="Q60">
        <v>3.3</v>
      </c>
      <c r="R60">
        <v>4.4000000000000004</v>
      </c>
      <c r="S60">
        <v>5.2</v>
      </c>
      <c r="T60">
        <v>7.8</v>
      </c>
      <c r="U60">
        <v>5.2</v>
      </c>
      <c r="V60">
        <v>2.2000000000000002</v>
      </c>
    </row>
    <row r="61" spans="1:22" x14ac:dyDescent="0.25">
      <c r="A61" s="5" t="s">
        <v>142</v>
      </c>
      <c r="B61" s="5" t="s">
        <v>143</v>
      </c>
      <c r="C61">
        <v>33.17</v>
      </c>
      <c r="D61">
        <v>34.53</v>
      </c>
      <c r="E61">
        <v>33.69</v>
      </c>
      <c r="F61">
        <v>32.020000000000003</v>
      </c>
      <c r="G61">
        <v>34.200000000000003</v>
      </c>
      <c r="H61">
        <v>35.44</v>
      </c>
      <c r="I61">
        <v>36.159999999999997</v>
      </c>
      <c r="J61">
        <v>39.299999999999997</v>
      </c>
      <c r="K61">
        <v>38.04</v>
      </c>
      <c r="L61">
        <v>34.65</v>
      </c>
      <c r="M61">
        <v>35.46</v>
      </c>
      <c r="N61">
        <v>46.18</v>
      </c>
      <c r="O61">
        <v>49.35</v>
      </c>
      <c r="P61">
        <v>48.96</v>
      </c>
      <c r="Q61">
        <v>47.16</v>
      </c>
      <c r="R61">
        <v>32.76</v>
      </c>
      <c r="S61">
        <v>29.58</v>
      </c>
      <c r="T61">
        <v>33.71</v>
      </c>
      <c r="U61">
        <v>32.299999999999997</v>
      </c>
      <c r="V61">
        <v>34.380000000000003</v>
      </c>
    </row>
    <row r="62" spans="1:22" x14ac:dyDescent="0.25">
      <c r="A62" s="5" t="s">
        <v>144</v>
      </c>
      <c r="B62" s="5" t="s">
        <v>145</v>
      </c>
      <c r="C62">
        <v>20.34</v>
      </c>
      <c r="D62">
        <v>20.22</v>
      </c>
      <c r="E62">
        <v>20.37</v>
      </c>
      <c r="F62">
        <v>20.73</v>
      </c>
      <c r="G62">
        <v>21.59</v>
      </c>
      <c r="H62">
        <v>22.17</v>
      </c>
      <c r="I62">
        <v>21.08</v>
      </c>
      <c r="J62">
        <v>21.45</v>
      </c>
      <c r="K62">
        <v>20.09</v>
      </c>
      <c r="L62">
        <v>22.79</v>
      </c>
      <c r="M62">
        <v>21.41</v>
      </c>
      <c r="N62">
        <v>17.989999999999998</v>
      </c>
      <c r="O62">
        <v>18.18</v>
      </c>
      <c r="P62">
        <v>18.260000000000002</v>
      </c>
      <c r="Q62">
        <v>17.21</v>
      </c>
      <c r="R62">
        <v>15.37</v>
      </c>
      <c r="S62">
        <v>14.36</v>
      </c>
      <c r="T62">
        <v>15</v>
      </c>
      <c r="U62">
        <v>12.43</v>
      </c>
      <c r="V62">
        <v>11.47</v>
      </c>
    </row>
    <row r="63" spans="1:22" x14ac:dyDescent="0.25">
      <c r="A63" s="5" t="s">
        <v>146</v>
      </c>
      <c r="B63" s="5" t="s">
        <v>147</v>
      </c>
      <c r="C63">
        <v>24.67</v>
      </c>
      <c r="D63">
        <v>26.08</v>
      </c>
      <c r="E63">
        <v>25.21</v>
      </c>
      <c r="F63">
        <v>23.73</v>
      </c>
      <c r="G63">
        <v>25.48</v>
      </c>
      <c r="H63">
        <v>26.29</v>
      </c>
      <c r="I63">
        <v>26.05</v>
      </c>
      <c r="J63">
        <v>28.94</v>
      </c>
      <c r="K63">
        <v>28.18</v>
      </c>
      <c r="L63">
        <v>26.1</v>
      </c>
      <c r="M63">
        <v>25.33</v>
      </c>
      <c r="N63">
        <v>29.52</v>
      </c>
      <c r="O63">
        <v>32.659999999999997</v>
      </c>
      <c r="P63">
        <v>35.33</v>
      </c>
      <c r="Q63">
        <v>32.1</v>
      </c>
      <c r="R63">
        <v>23.23</v>
      </c>
      <c r="S63">
        <v>20.94</v>
      </c>
      <c r="T63">
        <v>23.33</v>
      </c>
      <c r="U63">
        <v>20.63</v>
      </c>
      <c r="V63">
        <v>20.37</v>
      </c>
    </row>
    <row r="64" spans="1:22" x14ac:dyDescent="0.25">
      <c r="A64" s="5" t="s">
        <v>148</v>
      </c>
      <c r="B64" s="5" t="s">
        <v>148</v>
      </c>
      <c r="C64">
        <v>24.56</v>
      </c>
      <c r="D64">
        <v>26.03</v>
      </c>
      <c r="E64">
        <v>25.06</v>
      </c>
      <c r="F64">
        <v>23.55</v>
      </c>
      <c r="G64">
        <v>25.23</v>
      </c>
      <c r="H64">
        <v>26</v>
      </c>
      <c r="I64">
        <v>25.76</v>
      </c>
      <c r="J64">
        <v>28.6</v>
      </c>
      <c r="K64">
        <v>27.79</v>
      </c>
      <c r="L64">
        <v>26.1</v>
      </c>
      <c r="M64">
        <v>25.33</v>
      </c>
      <c r="N64">
        <v>29.52</v>
      </c>
      <c r="O64">
        <v>32.659999999999997</v>
      </c>
      <c r="P64">
        <v>35.33</v>
      </c>
      <c r="Q64">
        <v>32.1</v>
      </c>
      <c r="R64">
        <v>23.23</v>
      </c>
      <c r="S64">
        <v>20.94</v>
      </c>
      <c r="T64">
        <v>23.33</v>
      </c>
      <c r="U64">
        <v>20.63</v>
      </c>
      <c r="V64">
        <v>20.37</v>
      </c>
    </row>
    <row r="65" spans="1:22" x14ac:dyDescent="0.25">
      <c r="A65" s="5" t="s">
        <v>149</v>
      </c>
      <c r="B65" s="5" t="s">
        <v>150</v>
      </c>
      <c r="C65">
        <v>70.86</v>
      </c>
      <c r="D65">
        <v>73.16</v>
      </c>
      <c r="E65">
        <v>75.92</v>
      </c>
      <c r="F65">
        <v>79.2</v>
      </c>
      <c r="G65">
        <v>81.91</v>
      </c>
      <c r="H65">
        <v>82.07</v>
      </c>
      <c r="I65">
        <v>82.27</v>
      </c>
      <c r="J65">
        <v>81.209999999999994</v>
      </c>
      <c r="K65">
        <v>79.45</v>
      </c>
      <c r="L65">
        <v>80.569999999999993</v>
      </c>
      <c r="M65">
        <v>77.150000000000006</v>
      </c>
      <c r="N65">
        <v>68.28</v>
      </c>
      <c r="O65">
        <v>78.55</v>
      </c>
      <c r="P65">
        <v>77.760000000000005</v>
      </c>
      <c r="Q65">
        <v>76.31</v>
      </c>
      <c r="R65">
        <v>79.09</v>
      </c>
      <c r="S65">
        <v>77.03</v>
      </c>
      <c r="T65">
        <v>75</v>
      </c>
      <c r="U65">
        <v>71.23</v>
      </c>
      <c r="V65">
        <v>71.94</v>
      </c>
    </row>
    <row r="66" spans="1:22" x14ac:dyDescent="0.25">
      <c r="A66" s="5" t="s">
        <v>151</v>
      </c>
      <c r="B66" s="5" t="s">
        <v>152</v>
      </c>
      <c r="C66">
        <v>74.05</v>
      </c>
      <c r="D66">
        <v>75.36</v>
      </c>
      <c r="E66">
        <v>74.38</v>
      </c>
      <c r="F66">
        <v>73.55</v>
      </c>
      <c r="G66">
        <v>73.77</v>
      </c>
      <c r="H66">
        <v>73.38</v>
      </c>
      <c r="I66">
        <v>71.239999999999995</v>
      </c>
      <c r="J66">
        <v>72.78</v>
      </c>
      <c r="K66">
        <v>73.06</v>
      </c>
      <c r="L66">
        <v>75.34</v>
      </c>
      <c r="M66">
        <v>71.430000000000007</v>
      </c>
      <c r="N66">
        <v>63.92</v>
      </c>
      <c r="O66">
        <v>66.17</v>
      </c>
      <c r="P66">
        <v>72.17</v>
      </c>
      <c r="Q66">
        <v>68.05</v>
      </c>
      <c r="R66">
        <v>70.91</v>
      </c>
      <c r="S66">
        <v>70.78</v>
      </c>
      <c r="T66">
        <v>69.209999999999994</v>
      </c>
      <c r="U66">
        <v>63.89</v>
      </c>
      <c r="V66">
        <v>59.25</v>
      </c>
    </row>
    <row r="67" spans="1:22" x14ac:dyDescent="0.25">
      <c r="A67" s="5" t="s">
        <v>153</v>
      </c>
      <c r="B67" s="5" t="s">
        <v>154</v>
      </c>
      <c r="C67">
        <v>25.95</v>
      </c>
      <c r="D67">
        <v>24.64</v>
      </c>
      <c r="E67">
        <v>25.62</v>
      </c>
      <c r="F67">
        <v>26.45</v>
      </c>
      <c r="G67">
        <v>26.23</v>
      </c>
      <c r="H67">
        <v>26.62</v>
      </c>
      <c r="I67">
        <v>28.76</v>
      </c>
      <c r="J67">
        <v>27.22</v>
      </c>
      <c r="K67">
        <v>26.94</v>
      </c>
      <c r="L67">
        <v>24.66</v>
      </c>
      <c r="M67">
        <v>28.57</v>
      </c>
      <c r="N67">
        <v>36.08</v>
      </c>
      <c r="O67">
        <v>33.83</v>
      </c>
      <c r="P67">
        <v>27.83</v>
      </c>
      <c r="Q67">
        <v>31.95</v>
      </c>
      <c r="R67">
        <v>29.09</v>
      </c>
      <c r="S67">
        <v>29.22</v>
      </c>
      <c r="T67">
        <v>30.79</v>
      </c>
      <c r="U67">
        <v>36.11</v>
      </c>
      <c r="V67">
        <v>40.75</v>
      </c>
    </row>
    <row r="68" spans="1:22" x14ac:dyDescent="0.25">
      <c r="A68" s="5" t="s">
        <v>155</v>
      </c>
      <c r="B68" s="5" t="s">
        <v>156</v>
      </c>
      <c r="C68">
        <v>35.04</v>
      </c>
      <c r="D68">
        <v>32.69</v>
      </c>
      <c r="E68">
        <v>34.44</v>
      </c>
      <c r="F68">
        <v>35.97</v>
      </c>
      <c r="G68">
        <v>35.549999999999997</v>
      </c>
      <c r="H68">
        <v>36.270000000000003</v>
      </c>
      <c r="I68">
        <v>40.36</v>
      </c>
      <c r="J68">
        <v>37.409999999999997</v>
      </c>
      <c r="K68">
        <v>36.880000000000003</v>
      </c>
      <c r="L68">
        <v>32.74</v>
      </c>
      <c r="M68">
        <v>39.99</v>
      </c>
      <c r="N68">
        <v>56.44</v>
      </c>
      <c r="O68">
        <v>51.13</v>
      </c>
      <c r="P68">
        <v>38.56</v>
      </c>
      <c r="Q68">
        <v>46.94</v>
      </c>
      <c r="R68">
        <v>41.02</v>
      </c>
      <c r="S68">
        <v>41.28</v>
      </c>
      <c r="T68">
        <v>44.49</v>
      </c>
      <c r="U68">
        <v>56.52</v>
      </c>
      <c r="V68">
        <v>68.760000000000005</v>
      </c>
    </row>
    <row r="69" spans="1:22" x14ac:dyDescent="0.25">
      <c r="A69" s="5" t="s">
        <v>303</v>
      </c>
      <c r="B69" s="5" t="s">
        <v>304</v>
      </c>
      <c r="C69">
        <v>58.99</v>
      </c>
      <c r="D69">
        <v>58.74</v>
      </c>
      <c r="E69">
        <v>60.74</v>
      </c>
      <c r="F69">
        <v>61.79</v>
      </c>
      <c r="G69">
        <v>61.89</v>
      </c>
      <c r="H69">
        <v>61.2</v>
      </c>
      <c r="I69">
        <v>60.88</v>
      </c>
      <c r="J69">
        <v>60.16</v>
      </c>
      <c r="K69">
        <v>59.84</v>
      </c>
      <c r="L69">
        <v>61.98</v>
      </c>
      <c r="M69">
        <v>60.94</v>
      </c>
      <c r="N69">
        <v>59.39</v>
      </c>
      <c r="O69">
        <v>59.39</v>
      </c>
      <c r="P69">
        <v>61.26</v>
      </c>
      <c r="Q69">
        <v>60.75</v>
      </c>
      <c r="R69">
        <v>59.33</v>
      </c>
      <c r="S69">
        <v>58.15</v>
      </c>
      <c r="T69">
        <v>59.22</v>
      </c>
      <c r="U69">
        <v>57.38</v>
      </c>
    </row>
    <row r="70" spans="1:22" x14ac:dyDescent="0.25">
      <c r="A70" s="5" t="s">
        <v>157</v>
      </c>
      <c r="B70" s="5" t="s">
        <v>158</v>
      </c>
      <c r="C70">
        <v>70.86</v>
      </c>
      <c r="D70">
        <v>73.16</v>
      </c>
      <c r="E70">
        <v>75.92</v>
      </c>
      <c r="F70">
        <v>79.2</v>
      </c>
      <c r="G70">
        <v>81.91</v>
      </c>
      <c r="H70">
        <v>82.07</v>
      </c>
      <c r="I70">
        <v>82.27</v>
      </c>
      <c r="J70">
        <v>81.209999999999994</v>
      </c>
      <c r="K70">
        <v>79.45</v>
      </c>
      <c r="L70">
        <v>80.569999999999993</v>
      </c>
      <c r="M70">
        <v>77.150000000000006</v>
      </c>
      <c r="N70">
        <v>68.28</v>
      </c>
      <c r="O70">
        <v>78.55</v>
      </c>
      <c r="P70">
        <v>77.760000000000005</v>
      </c>
      <c r="Q70">
        <v>76.31</v>
      </c>
      <c r="R70">
        <v>79.09</v>
      </c>
      <c r="S70">
        <v>77.03</v>
      </c>
      <c r="T70">
        <v>75</v>
      </c>
      <c r="U70">
        <v>71.23</v>
      </c>
    </row>
    <row r="71" spans="1:22" x14ac:dyDescent="0.25">
      <c r="A71" s="5" t="s">
        <v>159</v>
      </c>
      <c r="B71" s="5" t="s">
        <v>160</v>
      </c>
      <c r="C71">
        <v>20.34</v>
      </c>
      <c r="D71">
        <v>20.22</v>
      </c>
      <c r="E71">
        <v>20.37</v>
      </c>
      <c r="F71">
        <v>20.73</v>
      </c>
      <c r="G71">
        <v>21.59</v>
      </c>
      <c r="H71">
        <v>22.17</v>
      </c>
      <c r="I71">
        <v>21.08</v>
      </c>
      <c r="J71">
        <v>21.45</v>
      </c>
      <c r="K71">
        <v>20.09</v>
      </c>
      <c r="L71">
        <v>22.79</v>
      </c>
      <c r="M71">
        <v>21.41</v>
      </c>
      <c r="N71">
        <v>17.989999999999998</v>
      </c>
      <c r="O71">
        <v>18.18</v>
      </c>
      <c r="P71">
        <v>18.260000000000002</v>
      </c>
      <c r="Q71">
        <v>17.21</v>
      </c>
      <c r="R71">
        <v>15.37</v>
      </c>
      <c r="S71">
        <v>14.36</v>
      </c>
      <c r="T71">
        <v>15</v>
      </c>
      <c r="U71">
        <v>12.43</v>
      </c>
    </row>
    <row r="72" spans="1:22" x14ac:dyDescent="0.25">
      <c r="A72" s="5" t="s">
        <v>161</v>
      </c>
      <c r="B72" s="5" t="s">
        <v>162</v>
      </c>
      <c r="C72">
        <v>26.48</v>
      </c>
      <c r="D72">
        <v>26.35</v>
      </c>
      <c r="E72">
        <v>26.72</v>
      </c>
      <c r="F72">
        <v>27.16</v>
      </c>
      <c r="G72">
        <v>28.39</v>
      </c>
      <c r="H72">
        <v>29.23</v>
      </c>
      <c r="I72">
        <v>27.82</v>
      </c>
      <c r="J72">
        <v>28.21</v>
      </c>
      <c r="K72">
        <v>26.09</v>
      </c>
      <c r="L72">
        <v>30.22</v>
      </c>
      <c r="M72">
        <v>28.78</v>
      </c>
      <c r="N72">
        <v>24.23</v>
      </c>
      <c r="O72">
        <v>27.51</v>
      </c>
      <c r="P72">
        <v>28.38</v>
      </c>
      <c r="Q72">
        <v>27.15</v>
      </c>
      <c r="R72">
        <v>24.17</v>
      </c>
      <c r="S72">
        <v>22.67</v>
      </c>
      <c r="T72">
        <v>21.55</v>
      </c>
      <c r="U72">
        <v>19.07</v>
      </c>
    </row>
    <row r="73" spans="1:22" x14ac:dyDescent="0.25">
      <c r="A73" s="5" t="s">
        <v>163</v>
      </c>
      <c r="B73" s="5" t="s">
        <v>164</v>
      </c>
      <c r="C73">
        <v>120.74</v>
      </c>
      <c r="D73">
        <v>128.71</v>
      </c>
      <c r="E73">
        <v>123.01</v>
      </c>
      <c r="F73">
        <v>113.56</v>
      </c>
      <c r="G73">
        <v>116.88</v>
      </c>
      <c r="H73">
        <v>117.31</v>
      </c>
      <c r="I73">
        <v>122.21</v>
      </c>
      <c r="J73">
        <v>133.35</v>
      </c>
      <c r="K73">
        <v>138.31</v>
      </c>
      <c r="L73">
        <v>114.52</v>
      </c>
      <c r="M73">
        <v>118.33</v>
      </c>
      <c r="N73">
        <v>164.11</v>
      </c>
      <c r="O73">
        <v>179.62</v>
      </c>
      <c r="P73">
        <v>193.52</v>
      </c>
      <c r="Q73">
        <v>186.53</v>
      </c>
      <c r="R73">
        <v>151.09</v>
      </c>
      <c r="S73">
        <v>145.78</v>
      </c>
      <c r="T73">
        <v>155.53</v>
      </c>
      <c r="U73">
        <v>165.97</v>
      </c>
    </row>
    <row r="74" spans="1:22" x14ac:dyDescent="0.25">
      <c r="A74" s="5" t="s">
        <v>165</v>
      </c>
      <c r="B74" s="5" t="s">
        <v>166</v>
      </c>
      <c r="C74">
        <v>27.55</v>
      </c>
      <c r="D74">
        <v>25.36</v>
      </c>
      <c r="E74">
        <v>22.76</v>
      </c>
      <c r="F74">
        <v>19.27</v>
      </c>
      <c r="G74">
        <v>16.82</v>
      </c>
      <c r="H74">
        <v>16.75</v>
      </c>
      <c r="I74">
        <v>16.43</v>
      </c>
      <c r="J74">
        <v>17.32</v>
      </c>
      <c r="K74">
        <v>19</v>
      </c>
      <c r="L74">
        <v>18.190000000000001</v>
      </c>
      <c r="M74">
        <v>21.79</v>
      </c>
      <c r="N74">
        <v>30.33</v>
      </c>
      <c r="O74">
        <v>20.38</v>
      </c>
      <c r="P74">
        <v>20.12</v>
      </c>
      <c r="Q74">
        <v>21.42</v>
      </c>
      <c r="R74">
        <v>19.14</v>
      </c>
      <c r="S74">
        <v>21.48</v>
      </c>
      <c r="T74">
        <v>22.72</v>
      </c>
      <c r="U74">
        <v>25.6</v>
      </c>
    </row>
    <row r="75" spans="1:22" x14ac:dyDescent="0.25">
      <c r="A75" s="5" t="s">
        <v>167</v>
      </c>
      <c r="B75" s="5" t="s">
        <v>168</v>
      </c>
      <c r="C75">
        <v>24.56</v>
      </c>
      <c r="D75">
        <v>26.03</v>
      </c>
      <c r="E75">
        <v>25.06</v>
      </c>
      <c r="F75">
        <v>23.55</v>
      </c>
      <c r="G75">
        <v>25.23</v>
      </c>
      <c r="H75">
        <v>26</v>
      </c>
      <c r="I75">
        <v>25.76</v>
      </c>
      <c r="J75">
        <v>28.6</v>
      </c>
      <c r="K75">
        <v>27.79</v>
      </c>
      <c r="L75">
        <v>26.1</v>
      </c>
      <c r="M75">
        <v>25.33</v>
      </c>
      <c r="N75">
        <v>29.52</v>
      </c>
      <c r="O75">
        <v>32.659999999999997</v>
      </c>
      <c r="P75">
        <v>35.33</v>
      </c>
      <c r="Q75">
        <v>32.1</v>
      </c>
      <c r="R75">
        <v>23.23</v>
      </c>
      <c r="S75">
        <v>20.94</v>
      </c>
      <c r="T75">
        <v>23.33</v>
      </c>
      <c r="U75">
        <v>20.63</v>
      </c>
    </row>
    <row r="76" spans="1:22" x14ac:dyDescent="0.25">
      <c r="A76" s="5" t="s">
        <v>169</v>
      </c>
      <c r="B76" s="5" t="s">
        <v>170</v>
      </c>
      <c r="C76">
        <v>40.479999999999997</v>
      </c>
      <c r="D76">
        <v>42.55</v>
      </c>
      <c r="E76">
        <v>41.42</v>
      </c>
      <c r="F76">
        <v>38.56</v>
      </c>
      <c r="G76">
        <v>41.25</v>
      </c>
      <c r="H76">
        <v>42.48</v>
      </c>
      <c r="I76">
        <v>42.25</v>
      </c>
      <c r="J76">
        <v>46.67</v>
      </c>
      <c r="K76">
        <v>45.06</v>
      </c>
      <c r="L76">
        <v>41.82</v>
      </c>
      <c r="M76">
        <v>42.65</v>
      </c>
      <c r="N76">
        <v>52.26</v>
      </c>
      <c r="O76">
        <v>64.39</v>
      </c>
      <c r="P76">
        <v>73.52</v>
      </c>
      <c r="Q76">
        <v>70.64</v>
      </c>
      <c r="R76" t="s">
        <v>67</v>
      </c>
      <c r="S76" t="s">
        <v>67</v>
      </c>
      <c r="T76" t="s">
        <v>67</v>
      </c>
      <c r="U76" t="s">
        <v>67</v>
      </c>
    </row>
    <row r="77" spans="1:22" x14ac:dyDescent="0.25">
      <c r="A77" s="5" t="s">
        <v>171</v>
      </c>
      <c r="B77" s="5" t="s">
        <v>172</v>
      </c>
      <c r="C77">
        <v>268.77999999999997</v>
      </c>
      <c r="D77">
        <v>297.13</v>
      </c>
      <c r="E77">
        <v>326.79000000000002</v>
      </c>
      <c r="F77">
        <v>381.73</v>
      </c>
      <c r="G77">
        <v>438.55</v>
      </c>
      <c r="H77">
        <v>438.22</v>
      </c>
      <c r="I77">
        <v>433.55</v>
      </c>
      <c r="J77">
        <v>420.18</v>
      </c>
      <c r="K77">
        <v>384.57</v>
      </c>
      <c r="L77">
        <v>414.21</v>
      </c>
      <c r="M77">
        <v>327.81</v>
      </c>
      <c r="N77">
        <v>210.73</v>
      </c>
      <c r="O77">
        <v>324.61</v>
      </c>
      <c r="P77">
        <v>358.64</v>
      </c>
      <c r="Q77">
        <v>317.67</v>
      </c>
      <c r="R77">
        <v>370.46</v>
      </c>
      <c r="S77">
        <v>329.45</v>
      </c>
      <c r="T77">
        <v>304.63</v>
      </c>
      <c r="U77">
        <v>249.61</v>
      </c>
    </row>
    <row r="78" spans="1:22" x14ac:dyDescent="0.25">
      <c r="A78" s="5" t="s">
        <v>173</v>
      </c>
      <c r="B78" s="5" t="s">
        <v>174</v>
      </c>
      <c r="C78">
        <v>337.26</v>
      </c>
      <c r="D78">
        <v>360.69</v>
      </c>
      <c r="E78">
        <v>367.83</v>
      </c>
      <c r="F78">
        <v>395.83</v>
      </c>
      <c r="G78">
        <v>419.3</v>
      </c>
      <c r="H78">
        <v>425.86</v>
      </c>
      <c r="I78">
        <v>421.74</v>
      </c>
      <c r="J78">
        <v>418.48</v>
      </c>
      <c r="K78">
        <v>398.94</v>
      </c>
      <c r="L78">
        <v>467.36</v>
      </c>
      <c r="M78">
        <v>383.18</v>
      </c>
      <c r="N78">
        <v>285.39999999999998</v>
      </c>
      <c r="O78">
        <v>337.61</v>
      </c>
      <c r="P78">
        <v>307.27999999999997</v>
      </c>
      <c r="Q78">
        <v>269.52</v>
      </c>
      <c r="R78" t="s">
        <v>67</v>
      </c>
      <c r="S78" t="s">
        <v>67</v>
      </c>
      <c r="T78" t="s">
        <v>67</v>
      </c>
      <c r="U78" t="s">
        <v>67</v>
      </c>
    </row>
    <row r="79" spans="1:22" x14ac:dyDescent="0.25">
      <c r="A79" s="5" t="s">
        <v>175</v>
      </c>
      <c r="B79" s="5" t="s">
        <v>176</v>
      </c>
      <c r="C79">
        <v>466.73849999999987</v>
      </c>
      <c r="D79">
        <v>444.33960000000002</v>
      </c>
      <c r="E79">
        <v>475.94819999999999</v>
      </c>
      <c r="F79">
        <v>415.80090000000001</v>
      </c>
      <c r="G79">
        <v>379.64429999999999</v>
      </c>
      <c r="H79">
        <v>298.46249999999998</v>
      </c>
      <c r="I79">
        <v>303.23790000000002</v>
      </c>
      <c r="J79">
        <v>252.98249999999999</v>
      </c>
      <c r="K79">
        <v>321.20249999999999</v>
      </c>
      <c r="L79">
        <v>246.04679999999999</v>
      </c>
      <c r="M79">
        <v>185.1036</v>
      </c>
      <c r="N79">
        <v>153.72239999999999</v>
      </c>
      <c r="O79">
        <v>296.18849999999998</v>
      </c>
      <c r="P79">
        <v>371.68529999999993</v>
      </c>
      <c r="Q79">
        <v>442.5204</v>
      </c>
      <c r="R79">
        <v>225.8082</v>
      </c>
      <c r="S79">
        <v>195.22290000000001</v>
      </c>
      <c r="T79">
        <v>121.4316</v>
      </c>
      <c r="U79">
        <v>229.67400000000001</v>
      </c>
    </row>
    <row r="80" spans="1:22" x14ac:dyDescent="0.25">
      <c r="A80" s="5" t="s">
        <v>177</v>
      </c>
      <c r="B80" s="5" t="s">
        <v>178</v>
      </c>
      <c r="C80">
        <v>0</v>
      </c>
      <c r="D80">
        <v>0</v>
      </c>
      <c r="E80">
        <v>0</v>
      </c>
      <c r="F80">
        <v>0</v>
      </c>
      <c r="G80">
        <v>0</v>
      </c>
      <c r="H80">
        <v>0</v>
      </c>
      <c r="I80">
        <v>0</v>
      </c>
      <c r="J80">
        <v>0</v>
      </c>
      <c r="K80">
        <v>0</v>
      </c>
      <c r="L80">
        <v>0</v>
      </c>
      <c r="M80">
        <v>0</v>
      </c>
      <c r="N80">
        <v>0</v>
      </c>
      <c r="O80">
        <v>0</v>
      </c>
      <c r="P80">
        <v>0</v>
      </c>
      <c r="Q80">
        <v>0</v>
      </c>
      <c r="R80">
        <v>0</v>
      </c>
      <c r="S80">
        <v>0</v>
      </c>
      <c r="T80">
        <v>0</v>
      </c>
      <c r="U80">
        <v>0</v>
      </c>
    </row>
    <row r="81" spans="1:21" x14ac:dyDescent="0.25">
      <c r="A81" s="5" t="s">
        <v>179</v>
      </c>
      <c r="B81" s="5" t="s">
        <v>180</v>
      </c>
      <c r="C81">
        <v>8.4499999999999993</v>
      </c>
      <c r="D81">
        <v>10.81</v>
      </c>
      <c r="E81">
        <v>14.52</v>
      </c>
      <c r="F81">
        <v>8.65</v>
      </c>
      <c r="G81">
        <v>13.59</v>
      </c>
      <c r="H81">
        <v>7.72</v>
      </c>
      <c r="I81">
        <v>6</v>
      </c>
      <c r="J81">
        <v>11.05</v>
      </c>
      <c r="K81">
        <v>11.88</v>
      </c>
      <c r="L81">
        <v>11.35</v>
      </c>
      <c r="M81">
        <v>-8.34</v>
      </c>
      <c r="N81">
        <v>1.9</v>
      </c>
      <c r="O81">
        <v>18.649999999999999</v>
      </c>
      <c r="P81">
        <v>15.14</v>
      </c>
      <c r="Q81">
        <v>11.09</v>
      </c>
      <c r="R81">
        <v>18.86</v>
      </c>
      <c r="S81">
        <v>5.25</v>
      </c>
      <c r="T81">
        <v>5.98</v>
      </c>
      <c r="U81">
        <v>9.6300000000000008</v>
      </c>
    </row>
    <row r="82" spans="1:21" x14ac:dyDescent="0.25">
      <c r="A82" s="5" t="s">
        <v>181</v>
      </c>
      <c r="B82" s="5" t="s">
        <v>182</v>
      </c>
      <c r="C82">
        <v>11.26</v>
      </c>
      <c r="D82">
        <v>11.33</v>
      </c>
      <c r="E82">
        <v>12.25</v>
      </c>
      <c r="F82">
        <v>9.99</v>
      </c>
      <c r="G82">
        <v>9.1</v>
      </c>
      <c r="H82">
        <v>8.26</v>
      </c>
      <c r="I82">
        <v>9.64</v>
      </c>
      <c r="J82">
        <v>11.43</v>
      </c>
      <c r="K82">
        <v>4.96</v>
      </c>
      <c r="L82">
        <v>1.64</v>
      </c>
      <c r="M82">
        <v>4.07</v>
      </c>
      <c r="N82">
        <v>11.9</v>
      </c>
      <c r="O82">
        <v>14.96</v>
      </c>
      <c r="P82">
        <v>15.03</v>
      </c>
      <c r="Q82">
        <v>11.73</v>
      </c>
      <c r="R82">
        <v>10.029999999999999</v>
      </c>
      <c r="S82">
        <v>6.95</v>
      </c>
      <c r="T82" t="s">
        <v>67</v>
      </c>
      <c r="U82" t="s">
        <v>67</v>
      </c>
    </row>
    <row r="83" spans="1:21" x14ac:dyDescent="0.25">
      <c r="A83" s="5" t="s">
        <v>183</v>
      </c>
      <c r="B83" s="5" t="s">
        <v>184</v>
      </c>
      <c r="C83">
        <v>11.2</v>
      </c>
      <c r="D83">
        <v>11.06</v>
      </c>
      <c r="E83">
        <v>10.1</v>
      </c>
      <c r="F83">
        <v>9.4</v>
      </c>
      <c r="G83">
        <v>10.050000000000001</v>
      </c>
      <c r="H83">
        <v>9.6</v>
      </c>
      <c r="I83">
        <v>6.39</v>
      </c>
      <c r="J83">
        <v>5.57</v>
      </c>
      <c r="K83">
        <v>7.09</v>
      </c>
      <c r="L83">
        <v>7.74</v>
      </c>
      <c r="M83">
        <v>7.69</v>
      </c>
      <c r="N83">
        <v>13.13</v>
      </c>
      <c r="O83">
        <v>13.8</v>
      </c>
      <c r="P83">
        <v>11.26</v>
      </c>
      <c r="Q83">
        <v>10.16</v>
      </c>
      <c r="R83" t="s">
        <v>67</v>
      </c>
      <c r="S83" t="s">
        <v>67</v>
      </c>
      <c r="T83" t="s">
        <v>67</v>
      </c>
      <c r="U83" t="s">
        <v>67</v>
      </c>
    </row>
    <row r="84" spans="1:21" x14ac:dyDescent="0.25">
      <c r="A84" s="5" t="s">
        <v>185</v>
      </c>
      <c r="B84" s="5" t="s">
        <v>186</v>
      </c>
      <c r="C84">
        <v>10.4</v>
      </c>
      <c r="D84">
        <v>8.7200000000000006</v>
      </c>
      <c r="E84">
        <v>7.83</v>
      </c>
      <c r="F84">
        <v>8.25</v>
      </c>
      <c r="G84">
        <v>8.89</v>
      </c>
      <c r="H84">
        <v>8.64</v>
      </c>
      <c r="I84">
        <v>9.76</v>
      </c>
      <c r="J84">
        <v>9.68</v>
      </c>
      <c r="K84">
        <v>9.18</v>
      </c>
      <c r="L84">
        <v>8.9499999999999993</v>
      </c>
      <c r="M84" t="s">
        <v>67</v>
      </c>
      <c r="N84" t="s">
        <v>67</v>
      </c>
      <c r="O84" t="s">
        <v>67</v>
      </c>
      <c r="P84" t="s">
        <v>67</v>
      </c>
      <c r="Q84" t="s">
        <v>67</v>
      </c>
      <c r="R84" t="s">
        <v>67</v>
      </c>
      <c r="S84" t="s">
        <v>67</v>
      </c>
      <c r="T84" t="s">
        <v>67</v>
      </c>
      <c r="U84" t="s">
        <v>67</v>
      </c>
    </row>
    <row r="85" spans="1:21" x14ac:dyDescent="0.25">
      <c r="A85" s="5" t="s">
        <v>187</v>
      </c>
      <c r="B85" s="5" t="s">
        <v>188</v>
      </c>
      <c r="C85">
        <v>9.09</v>
      </c>
      <c r="D85">
        <v>10</v>
      </c>
      <c r="E85">
        <v>12.51</v>
      </c>
      <c r="F85">
        <v>4.3499999999999996</v>
      </c>
      <c r="G85">
        <v>10.63</v>
      </c>
      <c r="H85">
        <v>13.27</v>
      </c>
      <c r="I85">
        <v>4.18</v>
      </c>
      <c r="J85">
        <v>18.55</v>
      </c>
      <c r="K85">
        <v>-1.38</v>
      </c>
      <c r="L85">
        <v>18.57</v>
      </c>
      <c r="M85">
        <v>9.08</v>
      </c>
      <c r="N85">
        <v>0.82</v>
      </c>
      <c r="O85">
        <v>18.149999999999999</v>
      </c>
      <c r="P85">
        <v>22.17</v>
      </c>
      <c r="Q85">
        <v>24.34</v>
      </c>
      <c r="R85">
        <v>27.24</v>
      </c>
      <c r="S85">
        <v>0.75</v>
      </c>
      <c r="T85">
        <v>27.88</v>
      </c>
      <c r="U85">
        <v>18.86</v>
      </c>
    </row>
    <row r="86" spans="1:21" x14ac:dyDescent="0.25">
      <c r="A86" s="5" t="s">
        <v>189</v>
      </c>
      <c r="B86" s="5" t="s">
        <v>190</v>
      </c>
      <c r="C86">
        <v>10.53</v>
      </c>
      <c r="D86">
        <v>8.9499999999999993</v>
      </c>
      <c r="E86">
        <v>9.16</v>
      </c>
      <c r="F86">
        <v>9.42</v>
      </c>
      <c r="G86">
        <v>9.36</v>
      </c>
      <c r="H86">
        <v>12</v>
      </c>
      <c r="I86">
        <v>7.12</v>
      </c>
      <c r="J86">
        <v>11.91</v>
      </c>
      <c r="K86">
        <v>8.76</v>
      </c>
      <c r="L86">
        <v>9.49</v>
      </c>
      <c r="M86">
        <v>9.35</v>
      </c>
      <c r="N86">
        <v>13.71</v>
      </c>
      <c r="O86">
        <v>21.55</v>
      </c>
      <c r="P86">
        <v>24.58</v>
      </c>
      <c r="Q86">
        <v>17.440000000000001</v>
      </c>
      <c r="R86">
        <v>18.62</v>
      </c>
      <c r="S86">
        <v>15.83</v>
      </c>
      <c r="T86" t="s">
        <v>67</v>
      </c>
      <c r="U86" t="s">
        <v>67</v>
      </c>
    </row>
    <row r="87" spans="1:21" x14ac:dyDescent="0.25">
      <c r="A87" s="5" t="s">
        <v>191</v>
      </c>
      <c r="B87" s="5" t="s">
        <v>192</v>
      </c>
      <c r="C87">
        <v>9.32</v>
      </c>
      <c r="D87">
        <v>10.15</v>
      </c>
      <c r="E87">
        <v>8.99</v>
      </c>
      <c r="F87">
        <v>10.199999999999999</v>
      </c>
      <c r="G87">
        <v>9.0500000000000007</v>
      </c>
      <c r="H87">
        <v>10.64</v>
      </c>
      <c r="I87">
        <v>9.8000000000000007</v>
      </c>
      <c r="J87">
        <v>9.1300000000000008</v>
      </c>
      <c r="K87">
        <v>9.0500000000000007</v>
      </c>
      <c r="L87">
        <v>13.76</v>
      </c>
      <c r="M87">
        <v>14.91</v>
      </c>
      <c r="N87">
        <v>18.54</v>
      </c>
      <c r="O87">
        <v>18.53</v>
      </c>
      <c r="P87">
        <v>20.48</v>
      </c>
      <c r="Q87">
        <v>19.809999999999999</v>
      </c>
      <c r="R87" t="s">
        <v>67</v>
      </c>
      <c r="S87" t="s">
        <v>67</v>
      </c>
      <c r="T87" t="s">
        <v>67</v>
      </c>
      <c r="U87" t="s">
        <v>67</v>
      </c>
    </row>
    <row r="88" spans="1:21" x14ac:dyDescent="0.25">
      <c r="A88" s="5" t="s">
        <v>193</v>
      </c>
      <c r="B88" s="5" t="s">
        <v>194</v>
      </c>
      <c r="C88">
        <v>9.98</v>
      </c>
      <c r="D88">
        <v>9.98</v>
      </c>
      <c r="E88">
        <v>9.06</v>
      </c>
      <c r="F88">
        <v>9.6199999999999992</v>
      </c>
      <c r="G88">
        <v>11.4</v>
      </c>
      <c r="H88">
        <v>12.78</v>
      </c>
      <c r="I88">
        <v>14.17</v>
      </c>
      <c r="J88">
        <v>13.83</v>
      </c>
      <c r="K88">
        <v>14.76</v>
      </c>
      <c r="L88">
        <v>16.79</v>
      </c>
      <c r="M88" t="s">
        <v>67</v>
      </c>
      <c r="N88" t="s">
        <v>67</v>
      </c>
      <c r="O88" t="s">
        <v>67</v>
      </c>
      <c r="P88" t="s">
        <v>67</v>
      </c>
      <c r="Q88" t="s">
        <v>67</v>
      </c>
      <c r="R88" t="s">
        <v>67</v>
      </c>
      <c r="S88" t="s">
        <v>67</v>
      </c>
      <c r="T88" t="s">
        <v>67</v>
      </c>
      <c r="U88" t="s">
        <v>67</v>
      </c>
    </row>
    <row r="89" spans="1:21" x14ac:dyDescent="0.25">
      <c r="A89" s="5" t="s">
        <v>195</v>
      </c>
      <c r="B89" s="5" t="s">
        <v>196</v>
      </c>
      <c r="C89">
        <v>5.0999999999999996</v>
      </c>
      <c r="D89">
        <v>3.53</v>
      </c>
      <c r="E89">
        <v>4.75</v>
      </c>
      <c r="F89">
        <v>3.66</v>
      </c>
      <c r="G89">
        <v>4.33</v>
      </c>
      <c r="H89">
        <v>2.52</v>
      </c>
      <c r="I89">
        <v>2.88</v>
      </c>
      <c r="J89">
        <v>2.91</v>
      </c>
      <c r="K89">
        <v>2.69</v>
      </c>
      <c r="L89">
        <v>1.72</v>
      </c>
      <c r="M89">
        <v>1.35</v>
      </c>
      <c r="N89">
        <v>0.84</v>
      </c>
      <c r="O89">
        <v>1.4</v>
      </c>
      <c r="P89">
        <v>1.51</v>
      </c>
      <c r="Q89">
        <v>1.52</v>
      </c>
      <c r="R89" t="s">
        <v>67</v>
      </c>
      <c r="S89" t="s">
        <v>67</v>
      </c>
      <c r="T89" t="s">
        <v>67</v>
      </c>
      <c r="U89" t="s">
        <v>67</v>
      </c>
    </row>
    <row r="90" spans="1:21" x14ac:dyDescent="0.25">
      <c r="A90" s="5" t="s">
        <v>197</v>
      </c>
      <c r="B90" s="5" t="s">
        <v>198</v>
      </c>
      <c r="C90">
        <v>8.98</v>
      </c>
      <c r="D90">
        <v>9.2799999999999994</v>
      </c>
      <c r="E90">
        <v>12.67</v>
      </c>
      <c r="F90">
        <v>3.93</v>
      </c>
      <c r="G90">
        <v>10.33</v>
      </c>
      <c r="H90">
        <v>13.17</v>
      </c>
      <c r="I90">
        <v>4.5599999999999996</v>
      </c>
      <c r="J90">
        <v>20.059999999999999</v>
      </c>
      <c r="K90">
        <v>-3.4</v>
      </c>
      <c r="L90">
        <v>16.91</v>
      </c>
      <c r="M90">
        <v>8.9</v>
      </c>
      <c r="N90">
        <v>-10.26</v>
      </c>
      <c r="O90">
        <v>15.03</v>
      </c>
      <c r="P90">
        <v>20.329999999999998</v>
      </c>
      <c r="Q90">
        <v>24.81</v>
      </c>
      <c r="R90">
        <v>26.71</v>
      </c>
      <c r="S90">
        <v>10.73</v>
      </c>
      <c r="T90">
        <v>19.75</v>
      </c>
      <c r="U90">
        <v>7.05</v>
      </c>
    </row>
    <row r="91" spans="1:21" x14ac:dyDescent="0.25">
      <c r="A91" s="5" t="s">
        <v>199</v>
      </c>
      <c r="B91" s="5" t="s">
        <v>200</v>
      </c>
      <c r="C91">
        <v>10.31</v>
      </c>
      <c r="D91">
        <v>8.6300000000000008</v>
      </c>
      <c r="E91">
        <v>8.98</v>
      </c>
      <c r="F91">
        <v>9.14</v>
      </c>
      <c r="G91">
        <v>9.35</v>
      </c>
      <c r="H91">
        <v>12.6</v>
      </c>
      <c r="I91">
        <v>7.07</v>
      </c>
      <c r="J91">
        <v>11.19</v>
      </c>
      <c r="K91">
        <v>7.47</v>
      </c>
      <c r="L91">
        <v>5.18</v>
      </c>
      <c r="M91">
        <v>4.5599999999999996</v>
      </c>
      <c r="N91">
        <v>8.3699999999999992</v>
      </c>
      <c r="O91">
        <v>20.059999999999999</v>
      </c>
      <c r="P91">
        <v>23.95</v>
      </c>
      <c r="Q91">
        <v>20.75</v>
      </c>
      <c r="R91">
        <v>19.059999999999999</v>
      </c>
      <c r="S91">
        <v>12.51</v>
      </c>
      <c r="T91" t="s">
        <v>67</v>
      </c>
      <c r="U91" t="s">
        <v>67</v>
      </c>
    </row>
    <row r="92" spans="1:21" x14ac:dyDescent="0.25">
      <c r="A92" s="5" t="s">
        <v>201</v>
      </c>
      <c r="B92" s="5" t="s">
        <v>202</v>
      </c>
      <c r="C92">
        <v>9.0399999999999991</v>
      </c>
      <c r="D92">
        <v>9.8800000000000008</v>
      </c>
      <c r="E92">
        <v>8.93</v>
      </c>
      <c r="F92">
        <v>10.41</v>
      </c>
      <c r="G92">
        <v>8.94</v>
      </c>
      <c r="H92">
        <v>10.26</v>
      </c>
      <c r="I92">
        <v>9.41</v>
      </c>
      <c r="J92">
        <v>6.44</v>
      </c>
      <c r="K92">
        <v>5.44</v>
      </c>
      <c r="L92">
        <v>10.18</v>
      </c>
      <c r="M92">
        <v>11.76</v>
      </c>
      <c r="N92">
        <v>15.32</v>
      </c>
      <c r="O92">
        <v>19.52</v>
      </c>
      <c r="P92">
        <v>20.47</v>
      </c>
      <c r="Q92">
        <v>17.809999999999999</v>
      </c>
      <c r="R92" t="s">
        <v>67</v>
      </c>
      <c r="S92" t="s">
        <v>67</v>
      </c>
      <c r="T92" t="s">
        <v>67</v>
      </c>
      <c r="U92" t="s">
        <v>67</v>
      </c>
    </row>
    <row r="93" spans="1:21" x14ac:dyDescent="0.25">
      <c r="A93" s="5" t="s">
        <v>203</v>
      </c>
      <c r="B93" s="5" t="s">
        <v>204</v>
      </c>
      <c r="C93">
        <v>9.65</v>
      </c>
      <c r="D93">
        <v>9.64</v>
      </c>
      <c r="E93">
        <v>7.69</v>
      </c>
      <c r="F93">
        <v>7.92</v>
      </c>
      <c r="G93">
        <v>9.56</v>
      </c>
      <c r="H93">
        <v>11.01</v>
      </c>
      <c r="I93">
        <v>12.37</v>
      </c>
      <c r="J93">
        <v>12.98</v>
      </c>
      <c r="K93">
        <v>12.95</v>
      </c>
      <c r="L93">
        <v>14</v>
      </c>
      <c r="M93" t="s">
        <v>67</v>
      </c>
      <c r="N93" t="s">
        <v>67</v>
      </c>
      <c r="O93" t="s">
        <v>67</v>
      </c>
      <c r="P93" t="s">
        <v>67</v>
      </c>
      <c r="Q93" t="s">
        <v>67</v>
      </c>
      <c r="R93" t="s">
        <v>67</v>
      </c>
      <c r="S93" t="s">
        <v>67</v>
      </c>
      <c r="T93" t="s">
        <v>67</v>
      </c>
      <c r="U93" t="s">
        <v>67</v>
      </c>
    </row>
    <row r="94" spans="1:21" x14ac:dyDescent="0.25">
      <c r="A94" s="5" t="s">
        <v>205</v>
      </c>
      <c r="B94" s="5" t="s">
        <v>206</v>
      </c>
      <c r="C94">
        <v>5.04</v>
      </c>
      <c r="D94">
        <v>-6.64</v>
      </c>
      <c r="E94">
        <v>14.47</v>
      </c>
      <c r="F94">
        <v>9.52</v>
      </c>
      <c r="G94">
        <v>27.2</v>
      </c>
      <c r="H94">
        <v>-1.57</v>
      </c>
      <c r="I94">
        <v>19.87</v>
      </c>
      <c r="J94">
        <v>-21.24</v>
      </c>
      <c r="K94">
        <v>30.55</v>
      </c>
      <c r="L94">
        <v>32.92</v>
      </c>
      <c r="M94">
        <v>20.41</v>
      </c>
      <c r="N94">
        <v>-48.1</v>
      </c>
      <c r="O94">
        <v>-20.309999999999999</v>
      </c>
      <c r="P94">
        <v>-16.010000000000002</v>
      </c>
      <c r="Q94">
        <v>95.97</v>
      </c>
      <c r="R94">
        <v>15.67</v>
      </c>
      <c r="S94">
        <v>60.77</v>
      </c>
      <c r="T94">
        <v>-47.13</v>
      </c>
      <c r="U94">
        <v>-60.24</v>
      </c>
    </row>
    <row r="95" spans="1:21" x14ac:dyDescent="0.25">
      <c r="A95" s="5" t="s">
        <v>207</v>
      </c>
      <c r="B95" s="5" t="s">
        <v>208</v>
      </c>
      <c r="C95">
        <v>4.29</v>
      </c>
      <c r="D95">
        <v>5.78</v>
      </c>
      <c r="E95">
        <v>17.059999999999999</v>
      </c>
      <c r="F95">
        <v>11.72</v>
      </c>
      <c r="G95">
        <v>15.17</v>
      </c>
      <c r="H95">
        <v>-0.98</v>
      </c>
      <c r="I95">
        <v>9.73</v>
      </c>
      <c r="J95">
        <v>14.08</v>
      </c>
      <c r="K95">
        <v>27.96</v>
      </c>
      <c r="L95">
        <v>1.74</v>
      </c>
      <c r="M95">
        <v>-16</v>
      </c>
      <c r="N95">
        <v>-28.14</v>
      </c>
      <c r="O95">
        <v>19.88</v>
      </c>
      <c r="P95">
        <v>31.88</v>
      </c>
      <c r="Q95">
        <v>57.47</v>
      </c>
      <c r="R95">
        <v>9.77</v>
      </c>
      <c r="S95">
        <v>-15.53</v>
      </c>
      <c r="T95" t="s">
        <v>67</v>
      </c>
      <c r="U95" t="s">
        <v>67</v>
      </c>
    </row>
    <row r="96" spans="1:21" x14ac:dyDescent="0.25">
      <c r="A96" s="5" t="s">
        <v>209</v>
      </c>
      <c r="B96" s="5" t="s">
        <v>210</v>
      </c>
      <c r="C96">
        <v>9.92</v>
      </c>
      <c r="D96">
        <v>8.6</v>
      </c>
      <c r="E96">
        <v>13.9</v>
      </c>
      <c r="F96">
        <v>6.76</v>
      </c>
      <c r="G96">
        <v>10.96</v>
      </c>
      <c r="H96">
        <v>12.11</v>
      </c>
      <c r="I96">
        <v>16.5</v>
      </c>
      <c r="J96">
        <v>2.91</v>
      </c>
      <c r="K96">
        <v>3.09</v>
      </c>
      <c r="L96">
        <v>-6.22</v>
      </c>
      <c r="M96">
        <v>6.39</v>
      </c>
      <c r="N96">
        <v>5.44</v>
      </c>
      <c r="O96">
        <v>27.22</v>
      </c>
      <c r="P96">
        <v>21.85</v>
      </c>
      <c r="Q96">
        <v>13.01</v>
      </c>
      <c r="R96" t="s">
        <v>67</v>
      </c>
      <c r="S96" t="s">
        <v>67</v>
      </c>
      <c r="T96" t="s">
        <v>67</v>
      </c>
      <c r="U96" t="s">
        <v>67</v>
      </c>
    </row>
    <row r="97" spans="1:22" x14ac:dyDescent="0.25">
      <c r="A97" s="5" t="s">
        <v>211</v>
      </c>
      <c r="B97" s="5" t="s">
        <v>212</v>
      </c>
      <c r="C97">
        <v>11.01</v>
      </c>
      <c r="D97">
        <v>12.55</v>
      </c>
      <c r="E97">
        <v>8.4</v>
      </c>
      <c r="F97">
        <v>4.92</v>
      </c>
      <c r="G97">
        <v>2.37</v>
      </c>
      <c r="H97">
        <v>9.25</v>
      </c>
      <c r="I97">
        <v>10.97</v>
      </c>
      <c r="J97">
        <v>15.06</v>
      </c>
      <c r="K97">
        <v>12.47</v>
      </c>
      <c r="L97">
        <v>3.39</v>
      </c>
      <c r="M97" t="s">
        <v>67</v>
      </c>
      <c r="N97" t="s">
        <v>67</v>
      </c>
      <c r="O97" t="s">
        <v>67</v>
      </c>
      <c r="P97" t="s">
        <v>67</v>
      </c>
      <c r="Q97" t="s">
        <v>67</v>
      </c>
      <c r="R97" t="s">
        <v>67</v>
      </c>
      <c r="S97" t="s">
        <v>67</v>
      </c>
      <c r="T97" t="s">
        <v>67</v>
      </c>
      <c r="U97" t="s">
        <v>67</v>
      </c>
    </row>
    <row r="98" spans="1:22" x14ac:dyDescent="0.25">
      <c r="A98" s="5" t="s">
        <v>213</v>
      </c>
      <c r="B98" s="5" t="s">
        <v>214</v>
      </c>
      <c r="C98">
        <v>348.3</v>
      </c>
      <c r="D98">
        <v>319.60000000000002</v>
      </c>
      <c r="E98">
        <v>315.5</v>
      </c>
      <c r="F98">
        <v>319.5</v>
      </c>
      <c r="G98">
        <v>301.10000000000002</v>
      </c>
      <c r="H98">
        <v>265.89999999999998</v>
      </c>
      <c r="I98">
        <v>236.8</v>
      </c>
      <c r="J98">
        <v>201.6</v>
      </c>
      <c r="K98">
        <v>168.6</v>
      </c>
      <c r="L98">
        <v>193.6</v>
      </c>
      <c r="M98">
        <v>151.5</v>
      </c>
      <c r="N98">
        <v>92.7</v>
      </c>
      <c r="O98">
        <v>103.6</v>
      </c>
      <c r="P98">
        <v>76.900000000000006</v>
      </c>
      <c r="Q98">
        <v>63.4</v>
      </c>
      <c r="R98">
        <v>116.1</v>
      </c>
      <c r="S98">
        <v>98.6</v>
      </c>
      <c r="T98">
        <v>85.5</v>
      </c>
      <c r="U98">
        <v>71.8</v>
      </c>
      <c r="V98">
        <v>61.8</v>
      </c>
    </row>
  </sheetData>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W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21" customWidth="1"/>
    <col min="13" max="13" width="10" customWidth="1"/>
    <col min="14" max="14" width="19" customWidth="1"/>
    <col min="15" max="19" width="10" customWidth="1"/>
    <col min="20" max="22" width="20" customWidth="1"/>
    <col min="23" max="23" width="8" customWidth="1"/>
  </cols>
  <sheetData>
    <row r="1" spans="1:23" ht="18.75" customHeight="1" x14ac:dyDescent="0.3">
      <c r="A1" s="1" t="s">
        <v>3032</v>
      </c>
      <c r="B1" s="2" t="s">
        <v>3033</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1334</v>
      </c>
      <c r="C4" s="5" t="s">
        <v>9</v>
      </c>
      <c r="D4" s="5"/>
      <c r="E4" t="s">
        <v>3034</v>
      </c>
      <c r="G4" t="s">
        <v>1262</v>
      </c>
      <c r="H4" t="s">
        <v>220</v>
      </c>
      <c r="J4" t="s">
        <v>288</v>
      </c>
      <c r="L4" t="s">
        <v>344</v>
      </c>
    </row>
    <row r="5" spans="1:23" x14ac:dyDescent="0.25">
      <c r="A5" s="5" t="s">
        <v>15</v>
      </c>
      <c r="B5" t="s">
        <v>3035</v>
      </c>
      <c r="C5" s="5" t="s">
        <v>17</v>
      </c>
      <c r="D5" s="5"/>
      <c r="E5" t="s">
        <v>3036</v>
      </c>
      <c r="G5" t="s">
        <v>813</v>
      </c>
      <c r="H5" t="s">
        <v>658</v>
      </c>
      <c r="J5" t="s">
        <v>2170</v>
      </c>
      <c r="L5" t="s">
        <v>3037</v>
      </c>
    </row>
    <row r="6" spans="1:23" x14ac:dyDescent="0.25">
      <c r="A6" s="5" t="s">
        <v>23</v>
      </c>
      <c r="B6" t="s">
        <v>3038</v>
      </c>
      <c r="C6" s="5" t="s">
        <v>25</v>
      </c>
      <c r="D6" s="5"/>
      <c r="E6" t="s">
        <v>3039</v>
      </c>
      <c r="G6" t="s">
        <v>683</v>
      </c>
      <c r="H6" t="s">
        <v>20</v>
      </c>
      <c r="J6" t="s">
        <v>1441</v>
      </c>
      <c r="L6" t="s">
        <v>1375</v>
      </c>
    </row>
    <row r="7" spans="1:23" x14ac:dyDescent="0.25">
      <c r="A7" s="5" t="s">
        <v>29</v>
      </c>
      <c r="B7" t="s">
        <v>447</v>
      </c>
      <c r="C7" s="5" t="s">
        <v>31</v>
      </c>
      <c r="D7" s="5"/>
      <c r="E7" t="s">
        <v>3040</v>
      </c>
      <c r="G7" t="s">
        <v>27</v>
      </c>
      <c r="H7" t="s">
        <v>28</v>
      </c>
      <c r="J7" t="s">
        <v>3041</v>
      </c>
      <c r="L7" t="s">
        <v>509</v>
      </c>
    </row>
    <row r="8" spans="1:23" x14ac:dyDescent="0.25">
      <c r="A8" s="5" t="s">
        <v>35</v>
      </c>
      <c r="B8" t="s">
        <v>36</v>
      </c>
      <c r="C8" s="5" t="s">
        <v>47</v>
      </c>
      <c r="D8" s="5"/>
      <c r="E8" t="s">
        <v>3042</v>
      </c>
      <c r="G8" t="s">
        <v>3043</v>
      </c>
      <c r="H8" t="s">
        <v>34</v>
      </c>
      <c r="J8" t="s">
        <v>237</v>
      </c>
      <c r="L8" t="s">
        <v>451</v>
      </c>
    </row>
    <row r="9" spans="1:23" x14ac:dyDescent="0.25">
      <c r="A9" s="5" t="s">
        <v>41</v>
      </c>
      <c r="B9" t="s">
        <v>42</v>
      </c>
      <c r="C9" s="5" t="s">
        <v>833</v>
      </c>
      <c r="D9" s="5" t="s">
        <v>40</v>
      </c>
      <c r="J9" t="s">
        <v>240</v>
      </c>
      <c r="L9" t="s">
        <v>2635</v>
      </c>
    </row>
    <row r="10" spans="1:23" x14ac:dyDescent="0.25">
      <c r="A10" s="5" t="s">
        <v>45</v>
      </c>
      <c r="B10" t="s">
        <v>1277</v>
      </c>
      <c r="C10" s="5"/>
      <c r="D10" s="5"/>
      <c r="J10" t="s">
        <v>3044</v>
      </c>
      <c r="L10" t="s">
        <v>492</v>
      </c>
    </row>
    <row r="11" spans="1:23" x14ac:dyDescent="0.25">
      <c r="A11" s="5" t="s">
        <v>49</v>
      </c>
      <c r="B11" t="s">
        <v>719</v>
      </c>
      <c r="J11" t="s">
        <v>2282</v>
      </c>
      <c r="L11" t="s">
        <v>351</v>
      </c>
    </row>
    <row r="12" spans="1:23" x14ac:dyDescent="0.25">
      <c r="A12" s="5" t="s">
        <v>51</v>
      </c>
      <c r="B12" t="s">
        <v>357</v>
      </c>
      <c r="J12" t="s">
        <v>275</v>
      </c>
      <c r="L12" t="s">
        <v>3045</v>
      </c>
    </row>
    <row r="13" spans="1:23" x14ac:dyDescent="0.25">
      <c r="A13" s="5" t="s">
        <v>53</v>
      </c>
      <c r="B13" t="s">
        <v>3046</v>
      </c>
    </row>
    <row r="14" spans="1:23" x14ac:dyDescent="0.25">
      <c r="A14" s="5" t="s">
        <v>55</v>
      </c>
      <c r="B14" t="s">
        <v>3047</v>
      </c>
    </row>
    <row r="15" spans="1:23" x14ac:dyDescent="0.25">
      <c r="A15" s="5" t="s">
        <v>57</v>
      </c>
      <c r="B15" t="s">
        <v>3048</v>
      </c>
    </row>
    <row r="16" spans="1:23" x14ac:dyDescent="0.25">
      <c r="A16" s="5" t="s">
        <v>59</v>
      </c>
      <c r="B16" t="s">
        <v>3049</v>
      </c>
    </row>
    <row r="17" spans="1:23" x14ac:dyDescent="0.25">
      <c r="A17" s="5" t="s">
        <v>61</v>
      </c>
      <c r="B17" t="s">
        <v>3050</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6255</v>
      </c>
      <c r="D20">
        <v>6148</v>
      </c>
      <c r="E20">
        <v>5896</v>
      </c>
      <c r="F20">
        <v>5602</v>
      </c>
      <c r="G20">
        <v>5183</v>
      </c>
      <c r="H20">
        <v>4688</v>
      </c>
      <c r="I20">
        <v>4613</v>
      </c>
      <c r="J20">
        <v>4704</v>
      </c>
      <c r="K20">
        <v>4454</v>
      </c>
      <c r="L20">
        <v>3989</v>
      </c>
      <c r="M20">
        <v>3420</v>
      </c>
      <c r="N20">
        <v>3869</v>
      </c>
      <c r="O20">
        <v>4005</v>
      </c>
      <c r="P20">
        <v>3629</v>
      </c>
      <c r="Q20">
        <v>3454</v>
      </c>
      <c r="R20">
        <v>3413</v>
      </c>
      <c r="S20">
        <v>4248</v>
      </c>
      <c r="T20">
        <v>4571</v>
      </c>
      <c r="U20">
        <v>4603</v>
      </c>
      <c r="V20">
        <v>4490</v>
      </c>
      <c r="W20">
        <v>4514</v>
      </c>
    </row>
    <row r="21" spans="1:23" x14ac:dyDescent="0.25">
      <c r="A21" s="5" t="s">
        <v>68</v>
      </c>
      <c r="B21" s="5" t="s">
        <v>69</v>
      </c>
      <c r="C21">
        <v>495</v>
      </c>
      <c r="D21">
        <v>494</v>
      </c>
      <c r="E21">
        <v>378</v>
      </c>
      <c r="F21">
        <v>343</v>
      </c>
      <c r="G21">
        <v>275</v>
      </c>
      <c r="H21">
        <v>77</v>
      </c>
      <c r="I21">
        <v>81</v>
      </c>
      <c r="J21">
        <v>283</v>
      </c>
      <c r="K21">
        <v>336</v>
      </c>
      <c r="L21">
        <v>278</v>
      </c>
      <c r="M21">
        <v>13</v>
      </c>
      <c r="N21">
        <v>244</v>
      </c>
      <c r="O21">
        <v>263</v>
      </c>
      <c r="P21">
        <v>213</v>
      </c>
      <c r="Q21">
        <v>227</v>
      </c>
      <c r="R21">
        <v>202</v>
      </c>
      <c r="S21">
        <v>206</v>
      </c>
      <c r="T21">
        <v>394</v>
      </c>
      <c r="U21">
        <v>194</v>
      </c>
      <c r="V21">
        <v>149.1</v>
      </c>
      <c r="W21">
        <v>70.099999999999994</v>
      </c>
    </row>
    <row r="22" spans="1:23" x14ac:dyDescent="0.25">
      <c r="A22" s="5" t="s">
        <v>70</v>
      </c>
      <c r="B22" s="5" t="s">
        <v>71</v>
      </c>
      <c r="C22">
        <v>-18</v>
      </c>
      <c r="D22">
        <v>-9</v>
      </c>
      <c r="E22">
        <v>-32</v>
      </c>
      <c r="F22">
        <v>-44</v>
      </c>
      <c r="G22">
        <v>-54</v>
      </c>
      <c r="H22">
        <v>-55</v>
      </c>
      <c r="I22">
        <v>-46</v>
      </c>
      <c r="J22">
        <v>-44</v>
      </c>
      <c r="K22">
        <v>-41</v>
      </c>
      <c r="L22">
        <v>-49</v>
      </c>
      <c r="M22">
        <v>-59</v>
      </c>
      <c r="N22">
        <v>-60</v>
      </c>
      <c r="O22">
        <v>-50</v>
      </c>
      <c r="P22">
        <v>-49</v>
      </c>
      <c r="Q22">
        <v>-57</v>
      </c>
      <c r="R22">
        <v>-56</v>
      </c>
      <c r="S22">
        <v>-86</v>
      </c>
      <c r="T22">
        <v>-104</v>
      </c>
      <c r="U22">
        <v>-110</v>
      </c>
      <c r="V22">
        <v>-58.1</v>
      </c>
      <c r="W22">
        <v>-40.5</v>
      </c>
    </row>
    <row r="23" spans="1:23" x14ac:dyDescent="0.25">
      <c r="A23" s="5" t="s">
        <v>72</v>
      </c>
      <c r="B23" s="5" t="s">
        <v>73</v>
      </c>
      <c r="C23">
        <v>477</v>
      </c>
      <c r="D23">
        <v>485</v>
      </c>
      <c r="E23">
        <v>346</v>
      </c>
      <c r="F23">
        <v>299</v>
      </c>
      <c r="G23">
        <v>221</v>
      </c>
      <c r="H23">
        <v>22</v>
      </c>
      <c r="I23">
        <v>35</v>
      </c>
      <c r="J23">
        <v>239</v>
      </c>
      <c r="K23">
        <v>295</v>
      </c>
      <c r="L23">
        <v>229</v>
      </c>
      <c r="M23">
        <v>-46</v>
      </c>
      <c r="N23">
        <v>184</v>
      </c>
      <c r="O23">
        <v>213</v>
      </c>
      <c r="P23">
        <v>164</v>
      </c>
      <c r="Q23">
        <v>170</v>
      </c>
      <c r="R23">
        <v>146</v>
      </c>
      <c r="S23">
        <v>120</v>
      </c>
      <c r="T23">
        <v>290</v>
      </c>
      <c r="U23">
        <v>84</v>
      </c>
      <c r="V23">
        <v>91</v>
      </c>
      <c r="W23">
        <v>29.6</v>
      </c>
    </row>
    <row r="24" spans="1:23" x14ac:dyDescent="0.25">
      <c r="A24" s="5" t="s">
        <v>74</v>
      </c>
      <c r="B24" s="5" t="s">
        <v>75</v>
      </c>
      <c r="C24">
        <v>123</v>
      </c>
      <c r="D24">
        <v>131</v>
      </c>
      <c r="E24">
        <v>94</v>
      </c>
      <c r="F24">
        <v>84</v>
      </c>
      <c r="G24">
        <v>61</v>
      </c>
      <c r="H24">
        <v>6</v>
      </c>
      <c r="I24">
        <v>13</v>
      </c>
      <c r="J24">
        <v>49</v>
      </c>
      <c r="K24">
        <v>70</v>
      </c>
      <c r="L24">
        <v>55</v>
      </c>
      <c r="M24">
        <v>6</v>
      </c>
      <c r="N24">
        <v>49</v>
      </c>
      <c r="O24">
        <v>63</v>
      </c>
      <c r="P24">
        <v>41</v>
      </c>
      <c r="Q24">
        <v>52</v>
      </c>
      <c r="R24">
        <v>45</v>
      </c>
      <c r="S24">
        <v>52</v>
      </c>
      <c r="T24">
        <v>16</v>
      </c>
      <c r="U24">
        <v>46</v>
      </c>
      <c r="V24">
        <v>9</v>
      </c>
      <c r="W24">
        <v>35.6</v>
      </c>
    </row>
    <row r="25" spans="1:23" x14ac:dyDescent="0.25">
      <c r="A25" s="5" t="s">
        <v>76</v>
      </c>
      <c r="B25" s="5" t="s">
        <v>77</v>
      </c>
      <c r="C25">
        <v>354</v>
      </c>
      <c r="D25">
        <v>354</v>
      </c>
      <c r="E25">
        <v>252</v>
      </c>
      <c r="F25">
        <v>215</v>
      </c>
      <c r="G25">
        <v>160</v>
      </c>
      <c r="H25">
        <v>16</v>
      </c>
      <c r="I25">
        <v>22</v>
      </c>
      <c r="J25">
        <v>190</v>
      </c>
      <c r="K25">
        <v>225</v>
      </c>
      <c r="L25">
        <v>174</v>
      </c>
      <c r="M25">
        <v>-52</v>
      </c>
      <c r="N25">
        <v>135</v>
      </c>
      <c r="O25">
        <v>150</v>
      </c>
      <c r="P25">
        <v>123</v>
      </c>
      <c r="Q25">
        <v>118</v>
      </c>
      <c r="R25">
        <v>101</v>
      </c>
      <c r="S25">
        <v>68</v>
      </c>
      <c r="T25">
        <v>274</v>
      </c>
      <c r="U25">
        <v>38</v>
      </c>
      <c r="V25">
        <v>82</v>
      </c>
      <c r="W25">
        <v>-6.1</v>
      </c>
    </row>
    <row r="26" spans="1:23" x14ac:dyDescent="0.25">
      <c r="A26" s="5" t="s">
        <v>78</v>
      </c>
      <c r="B26" s="5" t="s">
        <v>79</v>
      </c>
      <c r="C26">
        <v>-19</v>
      </c>
      <c r="D26">
        <v>-49</v>
      </c>
      <c r="E26">
        <v>-28</v>
      </c>
      <c r="F26">
        <v>-15</v>
      </c>
      <c r="G26">
        <v>-9</v>
      </c>
      <c r="H26">
        <v>-3</v>
      </c>
      <c r="I26">
        <v>7</v>
      </c>
      <c r="J26" t="s">
        <v>67</v>
      </c>
      <c r="K26">
        <v>-12</v>
      </c>
      <c r="L26">
        <v>-12</v>
      </c>
      <c r="M26">
        <v>-6</v>
      </c>
      <c r="N26">
        <v>-1</v>
      </c>
      <c r="O26">
        <v>-5</v>
      </c>
      <c r="P26">
        <v>-3</v>
      </c>
      <c r="Q26">
        <v>-5</v>
      </c>
      <c r="R26">
        <v>-5</v>
      </c>
      <c r="S26">
        <v>-5</v>
      </c>
      <c r="T26">
        <v>-28</v>
      </c>
      <c r="U26">
        <v>-17</v>
      </c>
      <c r="V26" t="s">
        <v>67</v>
      </c>
      <c r="W26" t="s">
        <v>67</v>
      </c>
    </row>
    <row r="27" spans="1:23" x14ac:dyDescent="0.25">
      <c r="A27" s="5" t="s">
        <v>80</v>
      </c>
      <c r="B27" s="5" t="s">
        <v>81</v>
      </c>
      <c r="C27">
        <v>335</v>
      </c>
      <c r="D27">
        <v>305</v>
      </c>
      <c r="E27">
        <v>224</v>
      </c>
      <c r="F27">
        <v>200</v>
      </c>
      <c r="G27">
        <v>151</v>
      </c>
      <c r="H27">
        <v>18</v>
      </c>
      <c r="I27">
        <v>29</v>
      </c>
      <c r="J27">
        <v>190</v>
      </c>
      <c r="K27">
        <v>213</v>
      </c>
      <c r="L27">
        <v>162</v>
      </c>
      <c r="M27">
        <v>-58</v>
      </c>
      <c r="N27">
        <v>134</v>
      </c>
      <c r="O27">
        <v>145</v>
      </c>
      <c r="P27">
        <v>120</v>
      </c>
      <c r="Q27">
        <v>113</v>
      </c>
      <c r="R27">
        <v>96</v>
      </c>
      <c r="S27">
        <v>63</v>
      </c>
      <c r="T27">
        <v>246</v>
      </c>
      <c r="U27">
        <v>21</v>
      </c>
      <c r="V27">
        <v>82</v>
      </c>
      <c r="W27">
        <v>-6.1</v>
      </c>
    </row>
    <row r="28" spans="1:23" x14ac:dyDescent="0.25">
      <c r="A28" s="5" t="s">
        <v>82</v>
      </c>
      <c r="B28" s="5" t="s">
        <v>83</v>
      </c>
      <c r="C28">
        <v>4220</v>
      </c>
      <c r="D28">
        <v>3808</v>
      </c>
      <c r="E28">
        <v>3474</v>
      </c>
      <c r="F28">
        <v>3362</v>
      </c>
      <c r="G28">
        <v>3082</v>
      </c>
      <c r="H28">
        <v>2767</v>
      </c>
      <c r="I28">
        <v>2515</v>
      </c>
      <c r="J28">
        <v>2520</v>
      </c>
      <c r="K28">
        <v>2561</v>
      </c>
      <c r="L28">
        <v>2423</v>
      </c>
      <c r="M28">
        <v>2018</v>
      </c>
      <c r="N28">
        <v>1798</v>
      </c>
      <c r="O28">
        <v>1760</v>
      </c>
      <c r="P28">
        <v>1686</v>
      </c>
      <c r="Q28">
        <v>1804</v>
      </c>
      <c r="R28">
        <v>1568</v>
      </c>
      <c r="S28">
        <v>1815</v>
      </c>
      <c r="T28">
        <v>2274</v>
      </c>
      <c r="U28">
        <v>2273</v>
      </c>
      <c r="V28">
        <v>1983</v>
      </c>
      <c r="W28">
        <v>2113</v>
      </c>
    </row>
    <row r="29" spans="1:23" x14ac:dyDescent="0.25">
      <c r="A29" s="5" t="s">
        <v>84</v>
      </c>
      <c r="B29" s="5" t="s">
        <v>85</v>
      </c>
      <c r="C29">
        <v>2971</v>
      </c>
      <c r="D29">
        <v>2734</v>
      </c>
      <c r="E29">
        <v>2527</v>
      </c>
      <c r="F29">
        <v>2526</v>
      </c>
      <c r="G29">
        <v>2404</v>
      </c>
      <c r="H29">
        <v>2265</v>
      </c>
      <c r="I29">
        <v>2213</v>
      </c>
      <c r="J29">
        <v>2262</v>
      </c>
      <c r="K29">
        <v>2186</v>
      </c>
      <c r="L29">
        <v>1966</v>
      </c>
      <c r="M29">
        <v>1751</v>
      </c>
      <c r="N29">
        <v>1747</v>
      </c>
      <c r="O29">
        <v>1641</v>
      </c>
      <c r="P29">
        <v>1591</v>
      </c>
      <c r="Q29">
        <v>1558</v>
      </c>
      <c r="R29">
        <v>1474</v>
      </c>
      <c r="S29">
        <v>1549</v>
      </c>
      <c r="T29">
        <v>1732</v>
      </c>
      <c r="U29">
        <v>1885</v>
      </c>
      <c r="V29">
        <v>1318</v>
      </c>
      <c r="W29">
        <v>1308</v>
      </c>
    </row>
    <row r="30" spans="1:23" x14ac:dyDescent="0.25">
      <c r="A30" s="5" t="s">
        <v>86</v>
      </c>
      <c r="B30" s="5" t="s">
        <v>87</v>
      </c>
      <c r="C30">
        <v>7415</v>
      </c>
      <c r="D30">
        <v>6759</v>
      </c>
      <c r="E30">
        <v>6186</v>
      </c>
      <c r="F30">
        <v>6124</v>
      </c>
      <c r="G30">
        <v>5730</v>
      </c>
      <c r="H30">
        <v>5271</v>
      </c>
      <c r="I30">
        <v>4857</v>
      </c>
      <c r="J30">
        <v>4899</v>
      </c>
      <c r="K30">
        <v>4832</v>
      </c>
      <c r="L30">
        <v>4460</v>
      </c>
      <c r="M30">
        <v>3835</v>
      </c>
      <c r="N30">
        <v>3588</v>
      </c>
      <c r="O30">
        <v>3445</v>
      </c>
      <c r="P30">
        <v>3337</v>
      </c>
      <c r="Q30">
        <v>3423</v>
      </c>
      <c r="R30">
        <v>3100</v>
      </c>
      <c r="S30">
        <v>3442</v>
      </c>
      <c r="T30">
        <v>4087</v>
      </c>
      <c r="U30">
        <v>4218</v>
      </c>
      <c r="V30">
        <v>3355</v>
      </c>
      <c r="W30">
        <v>3474</v>
      </c>
    </row>
    <row r="31" spans="1:23" x14ac:dyDescent="0.25">
      <c r="A31" s="5" t="s">
        <v>88</v>
      </c>
      <c r="B31" s="5" t="s">
        <v>89</v>
      </c>
      <c r="C31">
        <v>2779</v>
      </c>
      <c r="D31">
        <v>2606</v>
      </c>
      <c r="E31">
        <v>2326</v>
      </c>
      <c r="F31">
        <v>2714</v>
      </c>
      <c r="G31">
        <v>2045</v>
      </c>
      <c r="H31">
        <v>2015</v>
      </c>
      <c r="I31">
        <v>1940</v>
      </c>
      <c r="J31">
        <v>1779</v>
      </c>
      <c r="K31">
        <v>1729</v>
      </c>
      <c r="L31">
        <v>1558</v>
      </c>
      <c r="M31">
        <v>1739</v>
      </c>
      <c r="N31">
        <v>1424</v>
      </c>
      <c r="O31">
        <v>1341</v>
      </c>
      <c r="P31">
        <v>1368</v>
      </c>
      <c r="Q31">
        <v>1507</v>
      </c>
      <c r="R31" t="s">
        <v>67</v>
      </c>
      <c r="S31" t="s">
        <v>67</v>
      </c>
      <c r="T31" t="s">
        <v>67</v>
      </c>
      <c r="U31" t="s">
        <v>67</v>
      </c>
      <c r="V31" t="s">
        <v>67</v>
      </c>
      <c r="W31" t="s">
        <v>67</v>
      </c>
    </row>
    <row r="32" spans="1:23" x14ac:dyDescent="0.25">
      <c r="A32" s="5" t="s">
        <v>90</v>
      </c>
      <c r="B32" s="5" t="s">
        <v>91</v>
      </c>
      <c r="C32">
        <v>2365</v>
      </c>
      <c r="D32">
        <v>1981</v>
      </c>
      <c r="E32">
        <v>1905</v>
      </c>
      <c r="F32">
        <v>1629</v>
      </c>
      <c r="G32">
        <v>2123</v>
      </c>
      <c r="H32">
        <v>2059</v>
      </c>
      <c r="I32">
        <v>1578</v>
      </c>
      <c r="J32">
        <v>1659</v>
      </c>
      <c r="K32">
        <v>1557</v>
      </c>
      <c r="L32">
        <v>1547</v>
      </c>
      <c r="M32">
        <v>962</v>
      </c>
      <c r="N32">
        <v>1046</v>
      </c>
      <c r="O32">
        <v>1047</v>
      </c>
      <c r="P32">
        <v>1032</v>
      </c>
      <c r="Q32">
        <v>1041</v>
      </c>
      <c r="R32" t="s">
        <v>67</v>
      </c>
      <c r="S32" t="s">
        <v>67</v>
      </c>
      <c r="T32" t="s">
        <v>67</v>
      </c>
      <c r="U32" t="s">
        <v>67</v>
      </c>
      <c r="V32" t="s">
        <v>67</v>
      </c>
      <c r="W32" t="s">
        <v>67</v>
      </c>
    </row>
    <row r="33" spans="1:23" x14ac:dyDescent="0.25">
      <c r="A33" s="5" t="s">
        <v>92</v>
      </c>
      <c r="B33" s="5" t="s">
        <v>93</v>
      </c>
      <c r="C33">
        <v>5144</v>
      </c>
      <c r="D33">
        <v>4587</v>
      </c>
      <c r="E33">
        <v>4231</v>
      </c>
      <c r="F33">
        <v>4343</v>
      </c>
      <c r="G33">
        <v>4168</v>
      </c>
      <c r="H33">
        <v>4074</v>
      </c>
      <c r="I33">
        <v>3518</v>
      </c>
      <c r="J33">
        <v>3438</v>
      </c>
      <c r="K33">
        <v>3286</v>
      </c>
      <c r="L33">
        <v>3105</v>
      </c>
      <c r="M33">
        <v>2701</v>
      </c>
      <c r="N33">
        <v>2470</v>
      </c>
      <c r="O33">
        <v>2388</v>
      </c>
      <c r="P33">
        <v>2400</v>
      </c>
      <c r="Q33">
        <v>2548</v>
      </c>
      <c r="R33">
        <v>2321</v>
      </c>
      <c r="S33">
        <v>2711</v>
      </c>
      <c r="T33">
        <v>3218</v>
      </c>
      <c r="U33">
        <v>3501</v>
      </c>
      <c r="V33">
        <v>2792</v>
      </c>
      <c r="W33">
        <v>2921</v>
      </c>
    </row>
    <row r="34" spans="1:23" x14ac:dyDescent="0.25">
      <c r="A34" s="5" t="s">
        <v>78</v>
      </c>
      <c r="B34" s="5" t="s">
        <v>79</v>
      </c>
      <c r="C34">
        <v>146</v>
      </c>
      <c r="D34">
        <v>151</v>
      </c>
      <c r="E34">
        <v>119</v>
      </c>
      <c r="F34">
        <v>95</v>
      </c>
      <c r="G34">
        <v>70</v>
      </c>
      <c r="H34">
        <v>78</v>
      </c>
      <c r="I34">
        <v>84</v>
      </c>
      <c r="J34">
        <v>111</v>
      </c>
      <c r="K34">
        <v>137</v>
      </c>
      <c r="L34">
        <v>89</v>
      </c>
      <c r="M34">
        <v>64</v>
      </c>
      <c r="N34">
        <v>59</v>
      </c>
      <c r="O34">
        <v>43</v>
      </c>
      <c r="P34">
        <v>43</v>
      </c>
      <c r="Q34">
        <v>47</v>
      </c>
      <c r="R34">
        <v>50</v>
      </c>
      <c r="S34">
        <v>56</v>
      </c>
      <c r="T34">
        <v>210</v>
      </c>
      <c r="U34">
        <v>267</v>
      </c>
      <c r="V34" t="s">
        <v>67</v>
      </c>
      <c r="W34" t="s">
        <v>67</v>
      </c>
    </row>
    <row r="35" spans="1:23" x14ac:dyDescent="0.25">
      <c r="A35" s="5" t="s">
        <v>94</v>
      </c>
      <c r="B35" s="5" t="s">
        <v>95</v>
      </c>
      <c r="C35">
        <v>2126</v>
      </c>
      <c r="D35">
        <v>2021</v>
      </c>
      <c r="E35">
        <v>1836</v>
      </c>
      <c r="F35">
        <v>1686</v>
      </c>
      <c r="G35">
        <v>1492</v>
      </c>
      <c r="H35">
        <v>1119</v>
      </c>
      <c r="I35">
        <v>1255</v>
      </c>
      <c r="J35">
        <v>1350</v>
      </c>
      <c r="K35">
        <v>1409</v>
      </c>
      <c r="L35">
        <v>1266</v>
      </c>
      <c r="M35">
        <v>1070</v>
      </c>
      <c r="N35">
        <v>1059</v>
      </c>
      <c r="O35">
        <v>1014</v>
      </c>
      <c r="P35">
        <v>894</v>
      </c>
      <c r="Q35">
        <v>828</v>
      </c>
      <c r="R35">
        <v>729</v>
      </c>
      <c r="S35">
        <v>675</v>
      </c>
      <c r="T35">
        <v>659</v>
      </c>
      <c r="U35">
        <v>450</v>
      </c>
      <c r="V35">
        <v>563.5</v>
      </c>
      <c r="W35">
        <v>552.5</v>
      </c>
    </row>
    <row r="36" spans="1:23" x14ac:dyDescent="0.25">
      <c r="A36" s="5" t="s">
        <v>96</v>
      </c>
      <c r="B36" s="5" t="s">
        <v>97</v>
      </c>
      <c r="C36">
        <v>7415</v>
      </c>
      <c r="D36">
        <v>6759</v>
      </c>
      <c r="E36">
        <v>6186</v>
      </c>
      <c r="F36">
        <v>6124</v>
      </c>
      <c r="G36">
        <v>5730</v>
      </c>
      <c r="H36">
        <v>5271</v>
      </c>
      <c r="I36">
        <v>4857</v>
      </c>
      <c r="J36">
        <v>4899</v>
      </c>
      <c r="K36">
        <v>4832</v>
      </c>
      <c r="L36">
        <v>4460</v>
      </c>
      <c r="M36">
        <v>3835</v>
      </c>
      <c r="N36">
        <v>3588</v>
      </c>
      <c r="O36">
        <v>3445</v>
      </c>
      <c r="P36">
        <v>3337</v>
      </c>
      <c r="Q36">
        <v>3423</v>
      </c>
      <c r="R36">
        <v>3100</v>
      </c>
      <c r="S36">
        <v>3442</v>
      </c>
      <c r="T36">
        <v>4087</v>
      </c>
      <c r="U36">
        <v>4218</v>
      </c>
      <c r="V36">
        <v>3355</v>
      </c>
      <c r="W36">
        <v>3474</v>
      </c>
    </row>
    <row r="37" spans="1:23" x14ac:dyDescent="0.25">
      <c r="A37" s="5" t="s">
        <v>98</v>
      </c>
      <c r="B37" s="5" t="s">
        <v>99</v>
      </c>
      <c r="C37">
        <v>43.56</v>
      </c>
      <c r="D37">
        <v>43.56</v>
      </c>
      <c r="E37">
        <v>43.56</v>
      </c>
      <c r="F37">
        <v>43.56</v>
      </c>
      <c r="G37">
        <v>43.56</v>
      </c>
      <c r="H37">
        <v>39.6</v>
      </c>
      <c r="I37">
        <v>39.6</v>
      </c>
      <c r="J37">
        <v>39.6</v>
      </c>
      <c r="K37">
        <v>39.6</v>
      </c>
      <c r="L37">
        <v>39.6</v>
      </c>
      <c r="M37">
        <v>36</v>
      </c>
      <c r="N37">
        <v>36</v>
      </c>
      <c r="O37">
        <v>36</v>
      </c>
      <c r="P37">
        <v>36</v>
      </c>
      <c r="Q37">
        <v>36</v>
      </c>
      <c r="R37">
        <v>36</v>
      </c>
      <c r="S37">
        <v>36</v>
      </c>
      <c r="T37">
        <v>36</v>
      </c>
      <c r="U37">
        <v>36</v>
      </c>
      <c r="V37">
        <v>36</v>
      </c>
      <c r="W37" t="s">
        <v>67</v>
      </c>
    </row>
    <row r="38" spans="1:23" x14ac:dyDescent="0.25">
      <c r="A38" s="5" t="s">
        <v>98</v>
      </c>
      <c r="B38" s="5" t="s">
        <v>99</v>
      </c>
      <c r="C38">
        <v>43.56</v>
      </c>
      <c r="D38">
        <v>43.56</v>
      </c>
      <c r="E38">
        <v>43.56</v>
      </c>
      <c r="F38">
        <v>43.56</v>
      </c>
      <c r="G38">
        <v>43.56</v>
      </c>
      <c r="H38">
        <v>39.6</v>
      </c>
      <c r="I38">
        <v>39.6</v>
      </c>
      <c r="J38">
        <v>39.6</v>
      </c>
      <c r="K38">
        <v>39.6</v>
      </c>
      <c r="L38">
        <v>39.6</v>
      </c>
      <c r="M38">
        <v>36</v>
      </c>
      <c r="N38">
        <v>36</v>
      </c>
      <c r="O38">
        <v>36</v>
      </c>
      <c r="P38">
        <v>36</v>
      </c>
      <c r="Q38">
        <v>36</v>
      </c>
      <c r="R38">
        <v>18</v>
      </c>
      <c r="S38">
        <v>18</v>
      </c>
      <c r="T38">
        <v>18</v>
      </c>
      <c r="U38">
        <v>18</v>
      </c>
      <c r="V38">
        <v>18</v>
      </c>
      <c r="W38" t="s">
        <v>67</v>
      </c>
    </row>
    <row r="39" spans="1:23" x14ac:dyDescent="0.25">
      <c r="A39" s="5" t="s">
        <v>102</v>
      </c>
      <c r="B39" s="5" t="s">
        <v>103</v>
      </c>
      <c r="C39">
        <v>10.95</v>
      </c>
      <c r="D39">
        <v>11.13</v>
      </c>
      <c r="E39">
        <v>7.94</v>
      </c>
      <c r="F39">
        <v>6.86</v>
      </c>
      <c r="G39">
        <v>5.07</v>
      </c>
      <c r="H39">
        <v>0.56000000000000005</v>
      </c>
      <c r="I39">
        <v>0.88</v>
      </c>
      <c r="J39">
        <v>6.04</v>
      </c>
      <c r="K39">
        <v>7.45</v>
      </c>
      <c r="L39">
        <v>5.78</v>
      </c>
      <c r="M39">
        <v>-1.28</v>
      </c>
      <c r="N39">
        <v>5.1100000000000003</v>
      </c>
      <c r="O39">
        <v>5.92</v>
      </c>
      <c r="P39">
        <v>4.5599999999999996</v>
      </c>
      <c r="Q39">
        <v>4.72</v>
      </c>
      <c r="R39">
        <v>4.0599999999999996</v>
      </c>
      <c r="S39">
        <v>3.33</v>
      </c>
      <c r="T39">
        <v>8.06</v>
      </c>
      <c r="U39">
        <v>2.33</v>
      </c>
      <c r="V39">
        <v>2.5299999999999998</v>
      </c>
      <c r="W39" t="s">
        <v>67</v>
      </c>
    </row>
    <row r="40" spans="1:23" x14ac:dyDescent="0.25">
      <c r="A40" s="5" t="s">
        <v>104</v>
      </c>
      <c r="B40" s="5" t="s">
        <v>105</v>
      </c>
      <c r="C40">
        <v>7.77</v>
      </c>
      <c r="D40">
        <v>7.1</v>
      </c>
      <c r="E40">
        <v>5.24</v>
      </c>
      <c r="F40">
        <v>4.6900000000000004</v>
      </c>
      <c r="G40">
        <v>3.88</v>
      </c>
      <c r="H40">
        <v>0.47</v>
      </c>
      <c r="I40">
        <v>0.75</v>
      </c>
      <c r="J40">
        <v>5</v>
      </c>
      <c r="K40">
        <v>5.55</v>
      </c>
      <c r="L40">
        <v>4.2300000000000004</v>
      </c>
      <c r="M40">
        <v>-1.6</v>
      </c>
      <c r="N40">
        <v>3.89</v>
      </c>
      <c r="O40">
        <v>4.1500000000000004</v>
      </c>
      <c r="P40">
        <v>3.41</v>
      </c>
      <c r="Q40">
        <v>3.19</v>
      </c>
      <c r="R40">
        <v>2.64</v>
      </c>
      <c r="S40">
        <v>1.72</v>
      </c>
      <c r="T40">
        <v>6.81</v>
      </c>
      <c r="U40">
        <v>0.56000000000000005</v>
      </c>
      <c r="V40">
        <v>-1.33</v>
      </c>
      <c r="W40">
        <v>-0.25</v>
      </c>
    </row>
    <row r="41" spans="1:23" x14ac:dyDescent="0.25">
      <c r="A41" s="5" t="s">
        <v>106</v>
      </c>
      <c r="B41" s="5" t="s">
        <v>107</v>
      </c>
      <c r="C41">
        <v>7.77</v>
      </c>
      <c r="D41">
        <v>7.1</v>
      </c>
      <c r="E41">
        <v>5.24</v>
      </c>
      <c r="F41">
        <v>4.6900000000000004</v>
      </c>
      <c r="G41">
        <v>3.88</v>
      </c>
      <c r="H41">
        <v>0.47</v>
      </c>
      <c r="I41">
        <v>0.75</v>
      </c>
      <c r="J41">
        <v>5</v>
      </c>
      <c r="K41">
        <v>5.55</v>
      </c>
      <c r="L41">
        <v>4.2300000000000004</v>
      </c>
      <c r="M41">
        <v>-1.6</v>
      </c>
      <c r="N41">
        <v>3.89</v>
      </c>
      <c r="O41">
        <v>4.1500000000000004</v>
      </c>
      <c r="P41">
        <v>3.41</v>
      </c>
      <c r="Q41">
        <v>3.19</v>
      </c>
      <c r="R41">
        <v>2.64</v>
      </c>
      <c r="S41">
        <v>1.72</v>
      </c>
      <c r="T41">
        <v>6.81</v>
      </c>
      <c r="U41">
        <v>0.56000000000000005</v>
      </c>
      <c r="V41">
        <v>-1.33</v>
      </c>
      <c r="W41">
        <v>-0.25</v>
      </c>
    </row>
    <row r="42" spans="1:23" x14ac:dyDescent="0.25">
      <c r="A42" s="5" t="s">
        <v>108</v>
      </c>
      <c r="B42" s="5" t="s">
        <v>109</v>
      </c>
      <c r="C42">
        <v>2.4</v>
      </c>
      <c r="D42">
        <v>2.1</v>
      </c>
      <c r="E42">
        <v>1.7</v>
      </c>
      <c r="F42">
        <v>1.45</v>
      </c>
      <c r="G42">
        <v>1.1000000000000001</v>
      </c>
      <c r="H42">
        <v>0.3</v>
      </c>
      <c r="I42">
        <v>0.4</v>
      </c>
      <c r="J42">
        <v>1.8</v>
      </c>
      <c r="K42">
        <v>1.8</v>
      </c>
      <c r="L42">
        <v>1.5</v>
      </c>
      <c r="M42">
        <v>0.3</v>
      </c>
      <c r="N42">
        <v>1.3</v>
      </c>
      <c r="O42">
        <v>1.3</v>
      </c>
      <c r="P42">
        <v>1</v>
      </c>
      <c r="Q42">
        <v>0.9</v>
      </c>
      <c r="R42">
        <v>0.74</v>
      </c>
      <c r="S42">
        <v>0.64</v>
      </c>
      <c r="T42">
        <v>0.64</v>
      </c>
      <c r="U42">
        <v>0.44</v>
      </c>
      <c r="V42">
        <v>0.64</v>
      </c>
      <c r="W42" t="s">
        <v>67</v>
      </c>
    </row>
    <row r="43" spans="1:23" x14ac:dyDescent="0.25">
      <c r="A43" s="5" t="s">
        <v>110</v>
      </c>
      <c r="B43" s="5" t="s">
        <v>111</v>
      </c>
      <c r="C43">
        <v>103.4</v>
      </c>
      <c r="D43">
        <v>90.3</v>
      </c>
      <c r="E43">
        <v>73</v>
      </c>
      <c r="F43">
        <v>62</v>
      </c>
      <c r="G43">
        <v>46.8</v>
      </c>
      <c r="H43">
        <v>11.5</v>
      </c>
      <c r="I43">
        <v>15.2</v>
      </c>
      <c r="J43">
        <v>68</v>
      </c>
      <c r="K43">
        <v>69</v>
      </c>
      <c r="L43">
        <v>57.5</v>
      </c>
      <c r="M43">
        <v>11</v>
      </c>
      <c r="N43">
        <v>45</v>
      </c>
      <c r="O43">
        <v>46.8</v>
      </c>
      <c r="P43">
        <v>36</v>
      </c>
      <c r="Q43">
        <v>32</v>
      </c>
      <c r="R43">
        <v>27</v>
      </c>
      <c r="S43">
        <v>24</v>
      </c>
      <c r="T43">
        <v>24</v>
      </c>
      <c r="U43">
        <v>17</v>
      </c>
      <c r="V43">
        <v>24</v>
      </c>
      <c r="W43" t="s">
        <v>67</v>
      </c>
    </row>
    <row r="44" spans="1:23" x14ac:dyDescent="0.25">
      <c r="A44" s="5" t="s">
        <v>65</v>
      </c>
      <c r="B44" s="5" t="s">
        <v>66</v>
      </c>
      <c r="C44">
        <v>143.6</v>
      </c>
      <c r="D44">
        <v>141.13999999999999</v>
      </c>
      <c r="E44">
        <v>135.36000000000001</v>
      </c>
      <c r="F44">
        <v>128.61000000000001</v>
      </c>
      <c r="G44">
        <v>118.99</v>
      </c>
      <c r="H44">
        <v>118.39</v>
      </c>
      <c r="I44">
        <v>116.49</v>
      </c>
      <c r="J44">
        <v>118.79</v>
      </c>
      <c r="K44">
        <v>112.48</v>
      </c>
      <c r="L44">
        <v>100.73</v>
      </c>
      <c r="M44">
        <v>95</v>
      </c>
      <c r="N44">
        <v>107.47</v>
      </c>
      <c r="O44">
        <v>111.25</v>
      </c>
      <c r="P44">
        <v>100.81</v>
      </c>
      <c r="Q44">
        <v>95.94</v>
      </c>
      <c r="R44">
        <v>94.81</v>
      </c>
      <c r="S44">
        <v>118</v>
      </c>
      <c r="T44">
        <v>126.97</v>
      </c>
      <c r="U44">
        <v>127.86</v>
      </c>
      <c r="V44">
        <v>124.72</v>
      </c>
      <c r="W44" t="s">
        <v>67</v>
      </c>
    </row>
    <row r="45" spans="1:23" x14ac:dyDescent="0.25">
      <c r="A45" s="5" t="s">
        <v>112</v>
      </c>
      <c r="B45" s="5" t="s">
        <v>113</v>
      </c>
      <c r="C45">
        <v>52.16</v>
      </c>
      <c r="D45">
        <v>49.86</v>
      </c>
      <c r="E45">
        <v>44.88</v>
      </c>
      <c r="F45">
        <v>40.89</v>
      </c>
      <c r="G45">
        <v>35.86</v>
      </c>
      <c r="H45">
        <v>30.23</v>
      </c>
      <c r="I45">
        <v>33.81</v>
      </c>
      <c r="J45">
        <v>36.89</v>
      </c>
      <c r="K45">
        <v>39.04</v>
      </c>
      <c r="L45">
        <v>34.22</v>
      </c>
      <c r="M45">
        <v>31.5</v>
      </c>
      <c r="N45">
        <v>31.06</v>
      </c>
      <c r="O45">
        <v>29.36</v>
      </c>
      <c r="P45">
        <v>26.03</v>
      </c>
      <c r="Q45">
        <v>24.31</v>
      </c>
      <c r="R45">
        <v>21.64</v>
      </c>
      <c r="S45">
        <v>20.309999999999999</v>
      </c>
      <c r="T45">
        <v>24.14</v>
      </c>
      <c r="U45">
        <v>19.920000000000002</v>
      </c>
      <c r="V45">
        <v>15.65</v>
      </c>
      <c r="W45" t="s">
        <v>67</v>
      </c>
    </row>
    <row r="46" spans="1:23" x14ac:dyDescent="0.25">
      <c r="A46" s="5" t="s">
        <v>114</v>
      </c>
      <c r="B46" s="5" t="s">
        <v>115</v>
      </c>
      <c r="C46">
        <v>13.82</v>
      </c>
      <c r="D46">
        <v>5.56</v>
      </c>
      <c r="E46">
        <v>12.53</v>
      </c>
      <c r="F46">
        <v>10.19</v>
      </c>
      <c r="G46">
        <v>7.78</v>
      </c>
      <c r="H46">
        <v>2.58</v>
      </c>
      <c r="I46">
        <v>4.92</v>
      </c>
      <c r="J46">
        <v>9.07</v>
      </c>
      <c r="K46">
        <v>7.32</v>
      </c>
      <c r="L46">
        <v>3.71</v>
      </c>
      <c r="M46">
        <v>9.19</v>
      </c>
      <c r="N46">
        <v>9.75</v>
      </c>
      <c r="O46">
        <v>6.53</v>
      </c>
      <c r="P46">
        <v>4.78</v>
      </c>
      <c r="Q46">
        <v>7.03</v>
      </c>
      <c r="R46">
        <v>4.5599999999999996</v>
      </c>
      <c r="S46">
        <v>8.36</v>
      </c>
      <c r="T46">
        <v>9.4700000000000006</v>
      </c>
      <c r="U46">
        <v>8.7200000000000006</v>
      </c>
      <c r="V46">
        <v>6.89</v>
      </c>
      <c r="W46" t="s">
        <v>67</v>
      </c>
    </row>
    <row r="47" spans="1:23" x14ac:dyDescent="0.25">
      <c r="A47" s="5" t="s">
        <v>116</v>
      </c>
      <c r="B47" s="5" t="s">
        <v>117</v>
      </c>
      <c r="C47">
        <v>170.23</v>
      </c>
      <c r="D47">
        <v>155.16999999999999</v>
      </c>
      <c r="E47">
        <v>142.01</v>
      </c>
      <c r="F47">
        <v>140.59</v>
      </c>
      <c r="G47">
        <v>131.55000000000001</v>
      </c>
      <c r="H47">
        <v>133.11000000000001</v>
      </c>
      <c r="I47">
        <v>122.65</v>
      </c>
      <c r="J47">
        <v>123.72</v>
      </c>
      <c r="K47">
        <v>122.02</v>
      </c>
      <c r="L47">
        <v>112.63</v>
      </c>
      <c r="M47">
        <v>106.53</v>
      </c>
      <c r="N47">
        <v>99.67</v>
      </c>
      <c r="O47">
        <v>95.69</v>
      </c>
      <c r="P47">
        <v>92.69</v>
      </c>
      <c r="Q47">
        <v>95.08</v>
      </c>
      <c r="R47">
        <v>86.11</v>
      </c>
      <c r="S47">
        <v>95.61</v>
      </c>
      <c r="T47">
        <v>113.53</v>
      </c>
      <c r="U47">
        <v>117.17</v>
      </c>
      <c r="V47">
        <v>93.2</v>
      </c>
      <c r="W47" t="s">
        <v>67</v>
      </c>
    </row>
    <row r="48" spans="1:23" x14ac:dyDescent="0.25">
      <c r="A48" s="5" t="s">
        <v>118</v>
      </c>
      <c r="B48" s="5" t="s">
        <v>119</v>
      </c>
      <c r="C48">
        <v>25767</v>
      </c>
      <c r="D48">
        <v>24949</v>
      </c>
      <c r="E48">
        <v>23726</v>
      </c>
      <c r="F48">
        <v>23044</v>
      </c>
      <c r="G48">
        <v>22640</v>
      </c>
      <c r="H48">
        <v>22065</v>
      </c>
      <c r="I48">
        <v>21081</v>
      </c>
      <c r="J48">
        <v>21767</v>
      </c>
      <c r="K48">
        <v>21516</v>
      </c>
      <c r="L48">
        <v>19979</v>
      </c>
      <c r="M48">
        <v>19766</v>
      </c>
      <c r="N48">
        <v>21020</v>
      </c>
      <c r="O48">
        <v>19185</v>
      </c>
      <c r="P48">
        <v>18799</v>
      </c>
      <c r="Q48">
        <v>18548</v>
      </c>
      <c r="R48">
        <v>18283</v>
      </c>
      <c r="S48">
        <v>20888</v>
      </c>
      <c r="T48">
        <v>25949</v>
      </c>
      <c r="U48">
        <v>27828</v>
      </c>
      <c r="V48">
        <v>29876</v>
      </c>
      <c r="W48" t="s">
        <v>67</v>
      </c>
    </row>
    <row r="49" spans="1:23" x14ac:dyDescent="0.25">
      <c r="A49" s="5" t="s">
        <v>120</v>
      </c>
      <c r="B49" s="5" t="s">
        <v>121</v>
      </c>
      <c r="C49">
        <v>1678</v>
      </c>
      <c r="D49">
        <v>1574</v>
      </c>
      <c r="E49">
        <v>1548</v>
      </c>
      <c r="F49">
        <v>1465</v>
      </c>
      <c r="G49">
        <v>1390</v>
      </c>
      <c r="H49">
        <v>1272</v>
      </c>
      <c r="I49">
        <v>1308</v>
      </c>
      <c r="J49">
        <v>1336</v>
      </c>
      <c r="K49">
        <v>1260</v>
      </c>
      <c r="L49">
        <v>1181</v>
      </c>
      <c r="M49">
        <v>1068</v>
      </c>
      <c r="N49">
        <v>1079</v>
      </c>
      <c r="O49">
        <v>1052</v>
      </c>
      <c r="P49">
        <v>1038</v>
      </c>
      <c r="Q49">
        <v>992</v>
      </c>
      <c r="R49">
        <v>1010</v>
      </c>
      <c r="S49">
        <v>1339</v>
      </c>
      <c r="T49">
        <v>1447</v>
      </c>
      <c r="U49">
        <v>1511</v>
      </c>
      <c r="V49">
        <v>1522</v>
      </c>
      <c r="W49" t="s">
        <v>67</v>
      </c>
    </row>
    <row r="50" spans="1:23" x14ac:dyDescent="0.25">
      <c r="A50" s="5" t="s">
        <v>122</v>
      </c>
      <c r="B50" s="5" t="s">
        <v>123</v>
      </c>
      <c r="C50">
        <v>65122</v>
      </c>
      <c r="D50">
        <v>63089</v>
      </c>
      <c r="E50">
        <v>65245</v>
      </c>
      <c r="F50">
        <v>63574</v>
      </c>
      <c r="G50">
        <v>61396</v>
      </c>
      <c r="H50">
        <v>57648</v>
      </c>
      <c r="I50">
        <v>62046</v>
      </c>
      <c r="J50">
        <v>61377</v>
      </c>
      <c r="K50">
        <v>58561</v>
      </c>
      <c r="L50">
        <v>59112</v>
      </c>
      <c r="M50">
        <v>54032</v>
      </c>
      <c r="N50">
        <v>51332</v>
      </c>
      <c r="O50">
        <v>54835</v>
      </c>
      <c r="P50">
        <v>55216</v>
      </c>
      <c r="Q50">
        <v>53483</v>
      </c>
      <c r="R50">
        <v>55243</v>
      </c>
      <c r="S50">
        <v>64104</v>
      </c>
      <c r="T50">
        <v>55763</v>
      </c>
      <c r="U50">
        <v>54298</v>
      </c>
      <c r="V50">
        <v>50944</v>
      </c>
      <c r="W50" t="s">
        <v>67</v>
      </c>
    </row>
    <row r="51" spans="1:23" x14ac:dyDescent="0.25">
      <c r="A51" s="5" t="s">
        <v>124</v>
      </c>
      <c r="B51" s="5" t="s">
        <v>125</v>
      </c>
      <c r="C51">
        <v>242752</v>
      </c>
      <c r="D51">
        <v>246423</v>
      </c>
      <c r="E51">
        <v>248504</v>
      </c>
      <c r="F51">
        <v>243100</v>
      </c>
      <c r="G51">
        <v>228931</v>
      </c>
      <c r="H51">
        <v>212463</v>
      </c>
      <c r="I51">
        <v>225511</v>
      </c>
      <c r="J51">
        <v>216107</v>
      </c>
      <c r="K51">
        <v>207009</v>
      </c>
      <c r="L51">
        <v>199659</v>
      </c>
      <c r="M51">
        <v>173024</v>
      </c>
      <c r="N51">
        <v>184062</v>
      </c>
      <c r="O51">
        <v>208756</v>
      </c>
      <c r="P51">
        <v>193042</v>
      </c>
      <c r="Q51">
        <v>186219</v>
      </c>
      <c r="R51">
        <v>186676</v>
      </c>
      <c r="S51">
        <v>203370</v>
      </c>
      <c r="T51">
        <v>177386</v>
      </c>
      <c r="U51">
        <v>156600</v>
      </c>
      <c r="V51">
        <v>148200</v>
      </c>
      <c r="W51" t="s">
        <v>67</v>
      </c>
    </row>
    <row r="52" spans="1:23" x14ac:dyDescent="0.25">
      <c r="A52" s="5" t="s">
        <v>126</v>
      </c>
      <c r="B52" s="5" t="s">
        <v>127</v>
      </c>
      <c r="C52" t="s">
        <v>67</v>
      </c>
      <c r="D52" t="s">
        <v>67</v>
      </c>
      <c r="E52" t="s">
        <v>67</v>
      </c>
      <c r="F52" t="s">
        <v>67</v>
      </c>
      <c r="G52" t="s">
        <v>67</v>
      </c>
      <c r="H52" t="s">
        <v>67</v>
      </c>
      <c r="I52" t="s">
        <v>67</v>
      </c>
      <c r="J52" t="s">
        <v>67</v>
      </c>
      <c r="K52" t="s">
        <v>67</v>
      </c>
      <c r="L52" t="s">
        <v>67</v>
      </c>
      <c r="M52" t="s">
        <v>67</v>
      </c>
      <c r="N52" t="s">
        <v>67</v>
      </c>
      <c r="O52" t="s">
        <v>67</v>
      </c>
      <c r="P52" t="s">
        <v>67</v>
      </c>
      <c r="Q52" t="s">
        <v>67</v>
      </c>
      <c r="R52" t="s">
        <v>67</v>
      </c>
      <c r="S52" t="s">
        <v>67</v>
      </c>
      <c r="T52" t="s">
        <v>67</v>
      </c>
      <c r="U52" t="s">
        <v>67</v>
      </c>
      <c r="V52" t="s">
        <v>67</v>
      </c>
      <c r="W52" t="s">
        <v>67</v>
      </c>
    </row>
    <row r="53" spans="1:23" x14ac:dyDescent="0.25">
      <c r="A53" s="5" t="s">
        <v>128</v>
      </c>
      <c r="B53" s="5" t="s">
        <v>129</v>
      </c>
      <c r="C53">
        <v>13001</v>
      </c>
      <c r="D53">
        <v>12225</v>
      </c>
      <c r="E53">
        <v>9441</v>
      </c>
      <c r="F53">
        <v>8679</v>
      </c>
      <c r="G53">
        <v>6670</v>
      </c>
      <c r="H53">
        <v>815.77</v>
      </c>
      <c r="I53">
        <v>1376</v>
      </c>
      <c r="J53">
        <v>8729</v>
      </c>
      <c r="K53">
        <v>9900</v>
      </c>
      <c r="L53">
        <v>8109</v>
      </c>
      <c r="M53">
        <v>-2934</v>
      </c>
      <c r="N53">
        <v>6375</v>
      </c>
      <c r="O53">
        <v>7558</v>
      </c>
      <c r="P53">
        <v>6383</v>
      </c>
      <c r="Q53">
        <v>6092</v>
      </c>
      <c r="R53">
        <v>5251</v>
      </c>
      <c r="S53">
        <v>3016</v>
      </c>
      <c r="T53">
        <v>9480</v>
      </c>
      <c r="U53">
        <v>754.64</v>
      </c>
      <c r="V53">
        <v>2745</v>
      </c>
      <c r="W53" t="s">
        <v>67</v>
      </c>
    </row>
    <row r="54" spans="1:23" x14ac:dyDescent="0.25">
      <c r="A54" s="5" t="s">
        <v>130</v>
      </c>
      <c r="B54" s="5" t="s">
        <v>131</v>
      </c>
      <c r="C54">
        <v>13.2</v>
      </c>
      <c r="D54">
        <v>10.9</v>
      </c>
      <c r="E54">
        <v>20.2</v>
      </c>
      <c r="F54">
        <v>13.6</v>
      </c>
      <c r="G54">
        <v>15.8</v>
      </c>
      <c r="H54">
        <v>77.2</v>
      </c>
      <c r="I54">
        <v>59.8</v>
      </c>
      <c r="J54">
        <v>7.3</v>
      </c>
      <c r="K54">
        <v>6.2</v>
      </c>
      <c r="L54">
        <v>14.2</v>
      </c>
      <c r="M54" t="s">
        <v>67</v>
      </c>
      <c r="N54">
        <v>5.9</v>
      </c>
      <c r="O54">
        <v>13.1</v>
      </c>
      <c r="P54">
        <v>16.899999999999999</v>
      </c>
      <c r="Q54">
        <v>16.7</v>
      </c>
      <c r="R54">
        <v>14.8</v>
      </c>
      <c r="S54">
        <v>13.4</v>
      </c>
      <c r="T54">
        <v>2.2000000000000002</v>
      </c>
      <c r="U54">
        <v>37.299999999999997</v>
      </c>
      <c r="V54" t="s">
        <v>67</v>
      </c>
      <c r="W54" t="s">
        <v>67</v>
      </c>
    </row>
    <row r="55" spans="1:23" x14ac:dyDescent="0.25">
      <c r="A55" s="5" t="s">
        <v>132</v>
      </c>
      <c r="B55" s="5" t="s">
        <v>133</v>
      </c>
      <c r="C55">
        <v>0.71</v>
      </c>
      <c r="D55">
        <v>0.55000000000000004</v>
      </c>
      <c r="E55">
        <v>0.78</v>
      </c>
      <c r="F55">
        <v>0.5</v>
      </c>
      <c r="G55">
        <v>0.52</v>
      </c>
      <c r="H55">
        <v>0.31</v>
      </c>
      <c r="I55">
        <v>0.39</v>
      </c>
      <c r="J55">
        <v>0.31</v>
      </c>
      <c r="K55">
        <v>0.3</v>
      </c>
      <c r="L55">
        <v>0.6</v>
      </c>
      <c r="M55">
        <v>0.47</v>
      </c>
      <c r="N55">
        <v>0.21</v>
      </c>
      <c r="O55">
        <v>0.49</v>
      </c>
      <c r="P55">
        <v>0.56999999999999995</v>
      </c>
      <c r="Q55">
        <v>0.56000000000000005</v>
      </c>
      <c r="R55">
        <v>0.41</v>
      </c>
      <c r="S55">
        <v>0.2</v>
      </c>
      <c r="T55">
        <v>0.12</v>
      </c>
      <c r="U55">
        <v>0.16</v>
      </c>
      <c r="V55">
        <v>0.08</v>
      </c>
      <c r="W55" t="s">
        <v>67</v>
      </c>
    </row>
    <row r="56" spans="1:23" x14ac:dyDescent="0.25">
      <c r="A56" s="5" t="s">
        <v>134</v>
      </c>
      <c r="B56" s="5" t="s">
        <v>135</v>
      </c>
      <c r="C56">
        <v>2.1</v>
      </c>
      <c r="D56">
        <v>1.66</v>
      </c>
      <c r="E56">
        <v>2.5099999999999998</v>
      </c>
      <c r="F56">
        <v>1.65</v>
      </c>
      <c r="G56">
        <v>1.79</v>
      </c>
      <c r="H56">
        <v>1.28</v>
      </c>
      <c r="I56">
        <v>1.42</v>
      </c>
      <c r="J56">
        <v>1.07</v>
      </c>
      <c r="K56">
        <v>0.96</v>
      </c>
      <c r="L56">
        <v>1.88</v>
      </c>
      <c r="M56">
        <v>1.51</v>
      </c>
      <c r="N56">
        <v>0.78</v>
      </c>
      <c r="O56">
        <v>1.93</v>
      </c>
      <c r="P56">
        <v>2.31</v>
      </c>
      <c r="Q56">
        <v>2.3199999999999998</v>
      </c>
      <c r="R56">
        <v>1.93</v>
      </c>
      <c r="S56">
        <v>1.23</v>
      </c>
      <c r="T56">
        <v>0.8</v>
      </c>
      <c r="U56">
        <v>1.67</v>
      </c>
      <c r="V56">
        <v>0.61</v>
      </c>
      <c r="W56" t="s">
        <v>67</v>
      </c>
    </row>
    <row r="57" spans="1:23" x14ac:dyDescent="0.25">
      <c r="A57" s="5" t="s">
        <v>136</v>
      </c>
      <c r="B57" s="5" t="s">
        <v>137</v>
      </c>
      <c r="C57">
        <v>7.41</v>
      </c>
      <c r="D57">
        <v>13.89</v>
      </c>
      <c r="E57">
        <v>8.44</v>
      </c>
      <c r="F57">
        <v>6.27</v>
      </c>
      <c r="G57">
        <v>7.9</v>
      </c>
      <c r="H57">
        <v>14.08</v>
      </c>
      <c r="I57">
        <v>9.11</v>
      </c>
      <c r="J57">
        <v>4.0199999999999996</v>
      </c>
      <c r="K57">
        <v>4.68</v>
      </c>
      <c r="L57">
        <v>16.21</v>
      </c>
      <c r="M57">
        <v>4.87</v>
      </c>
      <c r="N57">
        <v>2.35</v>
      </c>
      <c r="O57">
        <v>8.33</v>
      </c>
      <c r="P57">
        <v>12.03</v>
      </c>
      <c r="Q57">
        <v>7.58</v>
      </c>
      <c r="R57">
        <v>8.58</v>
      </c>
      <c r="S57">
        <v>2.75</v>
      </c>
      <c r="T57">
        <v>1.55</v>
      </c>
      <c r="U57">
        <v>2.4</v>
      </c>
      <c r="V57">
        <v>1.38</v>
      </c>
      <c r="W57" t="s">
        <v>67</v>
      </c>
    </row>
    <row r="58" spans="1:23" x14ac:dyDescent="0.25">
      <c r="A58" s="5" t="s">
        <v>138</v>
      </c>
      <c r="B58" s="5" t="s">
        <v>139</v>
      </c>
      <c r="C58">
        <v>2.34</v>
      </c>
      <c r="D58">
        <v>2.72</v>
      </c>
      <c r="E58">
        <v>1.61</v>
      </c>
      <c r="F58">
        <v>2.27</v>
      </c>
      <c r="G58">
        <v>1.79</v>
      </c>
      <c r="H58">
        <v>0.83</v>
      </c>
      <c r="I58">
        <v>0.89</v>
      </c>
      <c r="J58">
        <v>4.95</v>
      </c>
      <c r="K58">
        <v>5.26</v>
      </c>
      <c r="L58">
        <v>2.4900000000000002</v>
      </c>
      <c r="M58">
        <v>0.67</v>
      </c>
      <c r="N58">
        <v>5.68</v>
      </c>
      <c r="O58">
        <v>2.39</v>
      </c>
      <c r="P58">
        <v>1.74</v>
      </c>
      <c r="Q58">
        <v>1.69</v>
      </c>
      <c r="R58">
        <v>1.89</v>
      </c>
      <c r="S58">
        <v>2.78</v>
      </c>
      <c r="T58">
        <v>4.3499999999999996</v>
      </c>
      <c r="U58">
        <v>2.11</v>
      </c>
      <c r="V58">
        <v>6.74</v>
      </c>
      <c r="W58" t="s">
        <v>67</v>
      </c>
    </row>
    <row r="59" spans="1:23" x14ac:dyDescent="0.25">
      <c r="A59" s="5" t="s">
        <v>140</v>
      </c>
      <c r="B59" s="5" t="s">
        <v>141</v>
      </c>
      <c r="C59">
        <v>7.6</v>
      </c>
      <c r="D59">
        <v>9.1999999999999993</v>
      </c>
      <c r="E59">
        <v>5</v>
      </c>
      <c r="F59">
        <v>7.3</v>
      </c>
      <c r="G59">
        <v>6.3</v>
      </c>
      <c r="H59">
        <v>1.3</v>
      </c>
      <c r="I59">
        <v>1.7</v>
      </c>
      <c r="J59">
        <v>13.7</v>
      </c>
      <c r="K59">
        <v>16.2</v>
      </c>
      <c r="L59">
        <v>7</v>
      </c>
      <c r="M59">
        <v>-3.6</v>
      </c>
      <c r="N59">
        <v>17</v>
      </c>
      <c r="O59">
        <v>7.6</v>
      </c>
      <c r="P59">
        <v>5.9</v>
      </c>
      <c r="Q59">
        <v>6</v>
      </c>
      <c r="R59">
        <v>6.8</v>
      </c>
      <c r="S59">
        <v>7.5</v>
      </c>
      <c r="T59">
        <v>46.3</v>
      </c>
      <c r="U59">
        <v>2.7</v>
      </c>
      <c r="V59">
        <v>-14</v>
      </c>
      <c r="W59">
        <v>-1.7</v>
      </c>
    </row>
    <row r="60" spans="1:23" x14ac:dyDescent="0.25">
      <c r="A60" s="5" t="s">
        <v>142</v>
      </c>
      <c r="B60" s="5" t="s">
        <v>143</v>
      </c>
      <c r="C60">
        <v>14.74</v>
      </c>
      <c r="D60">
        <v>14.04</v>
      </c>
      <c r="E60">
        <v>11.46</v>
      </c>
      <c r="F60">
        <v>11.23</v>
      </c>
      <c r="G60">
        <v>9.67</v>
      </c>
      <c r="H60">
        <v>1.5</v>
      </c>
      <c r="I60">
        <v>2.17</v>
      </c>
      <c r="J60">
        <v>13</v>
      </c>
      <c r="K60">
        <v>13.78</v>
      </c>
      <c r="L60">
        <v>11.96</v>
      </c>
      <c r="M60">
        <v>-5.1100000000000003</v>
      </c>
      <c r="N60">
        <v>11.99</v>
      </c>
      <c r="O60">
        <v>13.72</v>
      </c>
      <c r="P60">
        <v>12.81</v>
      </c>
      <c r="Q60">
        <v>12.91</v>
      </c>
      <c r="R60">
        <v>12.32</v>
      </c>
      <c r="S60">
        <v>8.6199999999999992</v>
      </c>
      <c r="T60">
        <v>28.31</v>
      </c>
      <c r="U60">
        <v>2.93</v>
      </c>
      <c r="V60">
        <v>14.55</v>
      </c>
      <c r="W60">
        <v>-1.1000000000000001</v>
      </c>
    </row>
    <row r="61" spans="1:23" x14ac:dyDescent="0.25">
      <c r="A61" s="5" t="s">
        <v>144</v>
      </c>
      <c r="B61" s="5" t="s">
        <v>145</v>
      </c>
      <c r="C61">
        <v>5.36</v>
      </c>
      <c r="D61">
        <v>4.96</v>
      </c>
      <c r="E61">
        <v>3.8</v>
      </c>
      <c r="F61">
        <v>3.57</v>
      </c>
      <c r="G61">
        <v>2.91</v>
      </c>
      <c r="H61">
        <v>0.38</v>
      </c>
      <c r="I61">
        <v>0.63</v>
      </c>
      <c r="J61">
        <v>4.04</v>
      </c>
      <c r="K61">
        <v>4.78</v>
      </c>
      <c r="L61">
        <v>4.0599999999999996</v>
      </c>
      <c r="M61">
        <v>-1.7</v>
      </c>
      <c r="N61">
        <v>3.46</v>
      </c>
      <c r="O61">
        <v>3.62</v>
      </c>
      <c r="P61">
        <v>3.31</v>
      </c>
      <c r="Q61">
        <v>3.27</v>
      </c>
      <c r="R61">
        <v>5.63</v>
      </c>
      <c r="S61">
        <v>1.48</v>
      </c>
      <c r="T61">
        <v>5.38</v>
      </c>
      <c r="U61">
        <v>0.46</v>
      </c>
      <c r="V61">
        <v>1.83</v>
      </c>
      <c r="W61">
        <v>-0.14000000000000001</v>
      </c>
    </row>
    <row r="62" spans="1:23" x14ac:dyDescent="0.25">
      <c r="A62" s="5" t="s">
        <v>146</v>
      </c>
      <c r="B62" s="5" t="s">
        <v>147</v>
      </c>
      <c r="C62">
        <v>5.14</v>
      </c>
      <c r="D62">
        <v>5.09</v>
      </c>
      <c r="E62">
        <v>4.4000000000000004</v>
      </c>
      <c r="F62">
        <v>4.2300000000000004</v>
      </c>
      <c r="G62">
        <v>3.84</v>
      </c>
      <c r="H62">
        <v>1.86</v>
      </c>
      <c r="I62">
        <v>2.1800000000000002</v>
      </c>
      <c r="J62">
        <v>5.14</v>
      </c>
      <c r="K62">
        <v>5.63</v>
      </c>
      <c r="L62">
        <v>5.16</v>
      </c>
      <c r="M62">
        <v>0.08</v>
      </c>
      <c r="N62">
        <v>5.46</v>
      </c>
      <c r="O62">
        <v>5.86</v>
      </c>
      <c r="P62">
        <v>5.12</v>
      </c>
      <c r="Q62">
        <v>4.91</v>
      </c>
      <c r="R62">
        <v>5.39</v>
      </c>
      <c r="S62">
        <v>4.2699999999999996</v>
      </c>
      <c r="T62">
        <v>8.51</v>
      </c>
      <c r="U62">
        <v>3.18</v>
      </c>
      <c r="V62">
        <v>3.9</v>
      </c>
      <c r="W62">
        <v>0.86</v>
      </c>
    </row>
    <row r="63" spans="1:23" x14ac:dyDescent="0.25">
      <c r="A63" s="5" t="s">
        <v>148</v>
      </c>
      <c r="B63" s="5" t="s">
        <v>148</v>
      </c>
      <c r="C63">
        <v>4.5199999999999996</v>
      </c>
      <c r="D63">
        <v>4.51</v>
      </c>
      <c r="E63">
        <v>3.62</v>
      </c>
      <c r="F63">
        <v>3.27</v>
      </c>
      <c r="G63">
        <v>2.64</v>
      </c>
      <c r="H63">
        <v>0.34</v>
      </c>
      <c r="I63">
        <v>0.6</v>
      </c>
      <c r="J63">
        <v>3.88</v>
      </c>
      <c r="K63">
        <v>4.41</v>
      </c>
      <c r="L63">
        <v>3.63</v>
      </c>
      <c r="M63">
        <v>-1.51</v>
      </c>
      <c r="N63">
        <v>3.73</v>
      </c>
      <c r="O63">
        <v>4.21</v>
      </c>
      <c r="P63">
        <v>3.6</v>
      </c>
      <c r="Q63">
        <v>3.3</v>
      </c>
      <c r="R63">
        <v>3.1</v>
      </c>
      <c r="S63">
        <v>1.83</v>
      </c>
      <c r="T63">
        <v>6.02</v>
      </c>
      <c r="U63">
        <v>0.5</v>
      </c>
      <c r="V63">
        <v>2.44</v>
      </c>
      <c r="W63">
        <v>-0.18</v>
      </c>
    </row>
    <row r="64" spans="1:23" x14ac:dyDescent="0.25">
      <c r="A64" s="5" t="s">
        <v>149</v>
      </c>
      <c r="B64" s="5" t="s">
        <v>150</v>
      </c>
      <c r="C64">
        <v>56.91</v>
      </c>
      <c r="D64">
        <v>56.34</v>
      </c>
      <c r="E64">
        <v>56.16</v>
      </c>
      <c r="F64">
        <v>54.9</v>
      </c>
      <c r="G64">
        <v>53.79</v>
      </c>
      <c r="H64">
        <v>52.49</v>
      </c>
      <c r="I64">
        <v>51.78</v>
      </c>
      <c r="J64">
        <v>51.44</v>
      </c>
      <c r="K64">
        <v>53</v>
      </c>
      <c r="L64">
        <v>54.33</v>
      </c>
      <c r="M64">
        <v>52.62</v>
      </c>
      <c r="N64">
        <v>50.11</v>
      </c>
      <c r="O64">
        <v>51.09</v>
      </c>
      <c r="P64">
        <v>50.52</v>
      </c>
      <c r="Q64">
        <v>52.7</v>
      </c>
      <c r="R64">
        <v>50.58</v>
      </c>
      <c r="S64">
        <v>52.73</v>
      </c>
      <c r="T64">
        <v>55.64</v>
      </c>
      <c r="U64">
        <v>53.89</v>
      </c>
      <c r="V64">
        <v>59.09</v>
      </c>
      <c r="W64">
        <v>60.82</v>
      </c>
    </row>
    <row r="65" spans="1:23" x14ac:dyDescent="0.25">
      <c r="A65" s="5" t="s">
        <v>151</v>
      </c>
      <c r="B65" s="5" t="s">
        <v>152</v>
      </c>
      <c r="C65">
        <v>30.64</v>
      </c>
      <c r="D65">
        <v>32.130000000000003</v>
      </c>
      <c r="E65">
        <v>31.6</v>
      </c>
      <c r="F65">
        <v>29.08</v>
      </c>
      <c r="G65">
        <v>27.26</v>
      </c>
      <c r="H65">
        <v>22.71</v>
      </c>
      <c r="I65">
        <v>27.57</v>
      </c>
      <c r="J65">
        <v>29.82</v>
      </c>
      <c r="K65">
        <v>32</v>
      </c>
      <c r="L65">
        <v>30.38</v>
      </c>
      <c r="M65">
        <v>29.57</v>
      </c>
      <c r="N65">
        <v>31.16</v>
      </c>
      <c r="O65">
        <v>30.68</v>
      </c>
      <c r="P65">
        <v>28.08</v>
      </c>
      <c r="Q65">
        <v>25.56</v>
      </c>
      <c r="R65">
        <v>25.13</v>
      </c>
      <c r="S65">
        <v>21.24</v>
      </c>
      <c r="T65">
        <v>21.26</v>
      </c>
      <c r="U65">
        <v>17</v>
      </c>
      <c r="V65">
        <v>16.79</v>
      </c>
      <c r="W65">
        <v>15.91</v>
      </c>
    </row>
    <row r="66" spans="1:23" x14ac:dyDescent="0.25">
      <c r="A66" s="5" t="s">
        <v>153</v>
      </c>
      <c r="B66" s="5" t="s">
        <v>154</v>
      </c>
      <c r="C66">
        <v>69.36</v>
      </c>
      <c r="D66">
        <v>67.87</v>
      </c>
      <c r="E66">
        <v>68.400000000000006</v>
      </c>
      <c r="F66">
        <v>70.92</v>
      </c>
      <c r="G66">
        <v>72.739999999999995</v>
      </c>
      <c r="H66">
        <v>77.290000000000006</v>
      </c>
      <c r="I66">
        <v>72.430000000000007</v>
      </c>
      <c r="J66">
        <v>70.180000000000007</v>
      </c>
      <c r="K66">
        <v>68</v>
      </c>
      <c r="L66">
        <v>69.62</v>
      </c>
      <c r="M66">
        <v>70.430000000000007</v>
      </c>
      <c r="N66">
        <v>68.84</v>
      </c>
      <c r="O66">
        <v>69.319999999999993</v>
      </c>
      <c r="P66">
        <v>71.92</v>
      </c>
      <c r="Q66">
        <v>74.44</v>
      </c>
      <c r="R66">
        <v>74.87</v>
      </c>
      <c r="S66">
        <v>78.760000000000005</v>
      </c>
      <c r="T66">
        <v>78.739999999999995</v>
      </c>
      <c r="U66">
        <v>83</v>
      </c>
      <c r="V66">
        <v>83.21</v>
      </c>
      <c r="W66">
        <v>84.09</v>
      </c>
    </row>
    <row r="67" spans="1:23" x14ac:dyDescent="0.25">
      <c r="A67" s="5" t="s">
        <v>155</v>
      </c>
      <c r="B67" s="5" t="s">
        <v>156</v>
      </c>
      <c r="C67">
        <v>226.36</v>
      </c>
      <c r="D67">
        <v>211.19</v>
      </c>
      <c r="E67">
        <v>216.42</v>
      </c>
      <c r="F67">
        <v>243.85</v>
      </c>
      <c r="G67">
        <v>266.83999999999997</v>
      </c>
      <c r="H67">
        <v>340.35</v>
      </c>
      <c r="I67">
        <v>262.73</v>
      </c>
      <c r="J67">
        <v>235.32</v>
      </c>
      <c r="K67">
        <v>212.55</v>
      </c>
      <c r="L67">
        <v>229.15</v>
      </c>
      <c r="M67">
        <v>238.18</v>
      </c>
      <c r="N67">
        <v>220.93</v>
      </c>
      <c r="O67">
        <v>225.92</v>
      </c>
      <c r="P67">
        <v>256.14</v>
      </c>
      <c r="Q67">
        <v>291.2</v>
      </c>
      <c r="R67">
        <v>297.95</v>
      </c>
      <c r="S67">
        <v>370.86</v>
      </c>
      <c r="T67">
        <v>370.31</v>
      </c>
      <c r="U67">
        <v>488.28</v>
      </c>
      <c r="V67">
        <v>495.42</v>
      </c>
      <c r="W67">
        <v>528.72</v>
      </c>
    </row>
    <row r="68" spans="1:23" x14ac:dyDescent="0.25">
      <c r="A68" s="5"/>
      <c r="B68" s="5"/>
    </row>
    <row r="69" spans="1:23" x14ac:dyDescent="0.25">
      <c r="A69" s="5" t="s">
        <v>157</v>
      </c>
      <c r="B69" s="5" t="s">
        <v>158</v>
      </c>
      <c r="C69">
        <v>56.91</v>
      </c>
      <c r="D69">
        <v>56.34</v>
      </c>
      <c r="E69">
        <v>56.16</v>
      </c>
      <c r="F69">
        <v>54.9</v>
      </c>
      <c r="G69">
        <v>53.79</v>
      </c>
      <c r="H69">
        <v>52.49</v>
      </c>
      <c r="I69">
        <v>51.78</v>
      </c>
      <c r="J69">
        <v>51.44</v>
      </c>
      <c r="K69">
        <v>53</v>
      </c>
      <c r="L69">
        <v>54.33</v>
      </c>
      <c r="M69">
        <v>52.62</v>
      </c>
      <c r="N69">
        <v>50.11</v>
      </c>
      <c r="O69">
        <v>51.09</v>
      </c>
      <c r="P69">
        <v>50.52</v>
      </c>
      <c r="Q69">
        <v>52.7</v>
      </c>
      <c r="R69">
        <v>50.58</v>
      </c>
      <c r="S69">
        <v>52.73</v>
      </c>
      <c r="T69">
        <v>55.64</v>
      </c>
      <c r="U69">
        <v>53.89</v>
      </c>
      <c r="V69">
        <v>59.11</v>
      </c>
    </row>
    <row r="70" spans="1:23" x14ac:dyDescent="0.25">
      <c r="A70" s="5" t="s">
        <v>159</v>
      </c>
      <c r="B70" s="5" t="s">
        <v>160</v>
      </c>
      <c r="C70">
        <v>233.29</v>
      </c>
      <c r="D70">
        <v>216.1</v>
      </c>
      <c r="E70">
        <v>165.48</v>
      </c>
      <c r="F70">
        <v>155.51</v>
      </c>
      <c r="G70">
        <v>126.9</v>
      </c>
      <c r="H70">
        <v>15.2</v>
      </c>
      <c r="I70">
        <v>24.89</v>
      </c>
      <c r="J70">
        <v>159.94999999999999</v>
      </c>
      <c r="K70">
        <v>189.37</v>
      </c>
      <c r="L70">
        <v>160.83000000000001</v>
      </c>
      <c r="M70">
        <v>-61.05</v>
      </c>
      <c r="N70">
        <v>124.69</v>
      </c>
      <c r="O70">
        <v>130.34</v>
      </c>
      <c r="P70">
        <v>119.04</v>
      </c>
      <c r="Q70">
        <v>117.78</v>
      </c>
      <c r="R70">
        <v>101.26</v>
      </c>
      <c r="S70">
        <v>53.39</v>
      </c>
      <c r="T70">
        <v>193.75</v>
      </c>
      <c r="U70">
        <v>16.420000000000002</v>
      </c>
      <c r="V70">
        <v>65.75</v>
      </c>
    </row>
    <row r="71" spans="1:23" x14ac:dyDescent="0.25">
      <c r="A71" s="5" t="s">
        <v>161</v>
      </c>
      <c r="B71" s="5" t="s">
        <v>162</v>
      </c>
      <c r="C71">
        <v>344.71</v>
      </c>
      <c r="D71">
        <v>350.01</v>
      </c>
      <c r="E71">
        <v>279.26</v>
      </c>
      <c r="F71">
        <v>266.7</v>
      </c>
      <c r="G71">
        <v>231.11</v>
      </c>
      <c r="H71">
        <v>65.040000000000006</v>
      </c>
      <c r="I71">
        <v>69.53</v>
      </c>
      <c r="J71">
        <v>238.24</v>
      </c>
      <c r="K71">
        <v>298.72000000000003</v>
      </c>
      <c r="L71">
        <v>275.99</v>
      </c>
      <c r="M71">
        <v>13.68</v>
      </c>
      <c r="N71">
        <v>227.04</v>
      </c>
      <c r="O71">
        <v>236.4</v>
      </c>
      <c r="P71">
        <v>211.29</v>
      </c>
      <c r="Q71">
        <v>236.61</v>
      </c>
      <c r="R71">
        <v>213.06</v>
      </c>
      <c r="S71">
        <v>174.58</v>
      </c>
      <c r="T71">
        <v>310.31</v>
      </c>
      <c r="U71">
        <v>151.72999999999999</v>
      </c>
      <c r="V71">
        <v>119.55</v>
      </c>
    </row>
    <row r="72" spans="1:23" x14ac:dyDescent="0.25">
      <c r="A72" s="5" t="s">
        <v>163</v>
      </c>
      <c r="B72" s="5" t="s">
        <v>164</v>
      </c>
      <c r="C72">
        <v>1.94</v>
      </c>
      <c r="D72">
        <v>2.09</v>
      </c>
      <c r="E72">
        <v>2.19</v>
      </c>
      <c r="F72">
        <v>2.1</v>
      </c>
      <c r="G72">
        <v>2.08</v>
      </c>
      <c r="H72">
        <v>2.25</v>
      </c>
      <c r="I72">
        <v>2.4</v>
      </c>
      <c r="J72">
        <v>2.42</v>
      </c>
      <c r="K72">
        <v>2.33</v>
      </c>
      <c r="L72">
        <v>2.2599999999999998</v>
      </c>
      <c r="M72">
        <v>2.48</v>
      </c>
      <c r="N72">
        <v>3</v>
      </c>
      <c r="O72">
        <v>3.23</v>
      </c>
      <c r="P72">
        <v>3.02</v>
      </c>
      <c r="Q72">
        <v>2.8</v>
      </c>
      <c r="R72">
        <v>3.06</v>
      </c>
      <c r="S72">
        <v>3.43</v>
      </c>
      <c r="T72">
        <v>3.11</v>
      </c>
      <c r="U72">
        <v>3.03</v>
      </c>
      <c r="V72">
        <v>3.72</v>
      </c>
    </row>
    <row r="73" spans="1:23" x14ac:dyDescent="0.25">
      <c r="A73" s="5" t="s">
        <v>165</v>
      </c>
      <c r="B73" s="5" t="s">
        <v>166</v>
      </c>
      <c r="C73">
        <v>40.07</v>
      </c>
      <c r="D73">
        <v>40.450000000000003</v>
      </c>
      <c r="E73">
        <v>40.85</v>
      </c>
      <c r="F73">
        <v>41.25</v>
      </c>
      <c r="G73">
        <v>41.95</v>
      </c>
      <c r="H73">
        <v>42.97</v>
      </c>
      <c r="I73">
        <v>45.56</v>
      </c>
      <c r="J73">
        <v>46.17</v>
      </c>
      <c r="K73">
        <v>45.24</v>
      </c>
      <c r="L73">
        <v>44.08</v>
      </c>
      <c r="M73">
        <v>45.66</v>
      </c>
      <c r="N73">
        <v>48.69</v>
      </c>
      <c r="O73">
        <v>47.63</v>
      </c>
      <c r="P73">
        <v>47.68</v>
      </c>
      <c r="Q73">
        <v>45.52</v>
      </c>
      <c r="R73">
        <v>47.55</v>
      </c>
      <c r="S73">
        <v>45</v>
      </c>
      <c r="T73">
        <v>42.38</v>
      </c>
      <c r="U73">
        <v>44.69</v>
      </c>
      <c r="V73">
        <v>39.28</v>
      </c>
    </row>
    <row r="74" spans="1:23" x14ac:dyDescent="0.25">
      <c r="A74" s="5" t="s">
        <v>167</v>
      </c>
      <c r="B74" s="5" t="s">
        <v>168</v>
      </c>
      <c r="C74">
        <v>4.5199999999999996</v>
      </c>
      <c r="D74">
        <v>4.51</v>
      </c>
      <c r="E74">
        <v>3.62</v>
      </c>
      <c r="F74">
        <v>3.27</v>
      </c>
      <c r="G74">
        <v>2.64</v>
      </c>
      <c r="H74">
        <v>0.34</v>
      </c>
      <c r="I74">
        <v>0.6</v>
      </c>
      <c r="J74">
        <v>3.88</v>
      </c>
      <c r="K74">
        <v>4.41</v>
      </c>
      <c r="L74">
        <v>3.63</v>
      </c>
      <c r="M74">
        <v>-1.51</v>
      </c>
      <c r="N74">
        <v>3.73</v>
      </c>
      <c r="O74">
        <v>4.21</v>
      </c>
      <c r="P74">
        <v>3.6</v>
      </c>
      <c r="Q74">
        <v>3.3</v>
      </c>
      <c r="R74">
        <v>3.1</v>
      </c>
      <c r="S74">
        <v>1.83</v>
      </c>
      <c r="T74">
        <v>6.02</v>
      </c>
      <c r="U74">
        <v>0.5</v>
      </c>
      <c r="V74">
        <v>2.44</v>
      </c>
    </row>
    <row r="75" spans="1:23" x14ac:dyDescent="0.25">
      <c r="A75" s="5" t="s">
        <v>169</v>
      </c>
      <c r="B75" s="5" t="s">
        <v>170</v>
      </c>
      <c r="C75">
        <v>10.68</v>
      </c>
      <c r="D75">
        <v>11.9</v>
      </c>
      <c r="E75">
        <v>9.7899999999999991</v>
      </c>
      <c r="F75">
        <v>10.06</v>
      </c>
      <c r="G75">
        <v>7.46</v>
      </c>
      <c r="H75">
        <v>2.36</v>
      </c>
      <c r="I75">
        <v>2.78</v>
      </c>
      <c r="J75">
        <v>9.07</v>
      </c>
      <c r="K75">
        <v>10.83</v>
      </c>
      <c r="L75">
        <v>9.58</v>
      </c>
      <c r="M75">
        <v>0.62</v>
      </c>
      <c r="N75">
        <v>11.28</v>
      </c>
      <c r="O75">
        <v>12.5</v>
      </c>
      <c r="P75">
        <v>10.82</v>
      </c>
      <c r="Q75">
        <v>11.85</v>
      </c>
      <c r="R75" t="s">
        <v>67</v>
      </c>
      <c r="S75" t="s">
        <v>67</v>
      </c>
      <c r="T75" t="s">
        <v>67</v>
      </c>
      <c r="U75" t="s">
        <v>67</v>
      </c>
      <c r="V75" t="s">
        <v>67</v>
      </c>
    </row>
    <row r="76" spans="1:23" x14ac:dyDescent="0.25">
      <c r="A76" s="5" t="s">
        <v>171</v>
      </c>
      <c r="B76" s="5" t="s">
        <v>172</v>
      </c>
      <c r="C76">
        <v>71.56</v>
      </c>
      <c r="D76">
        <v>73.92</v>
      </c>
      <c r="E76">
        <v>72.66</v>
      </c>
      <c r="F76">
        <v>66.75</v>
      </c>
      <c r="G76">
        <v>62.06</v>
      </c>
      <c r="H76">
        <v>49.4</v>
      </c>
      <c r="I76">
        <v>56.71</v>
      </c>
      <c r="J76">
        <v>59.68</v>
      </c>
      <c r="K76">
        <v>64.459999999999994</v>
      </c>
      <c r="L76">
        <v>64.39</v>
      </c>
      <c r="M76">
        <v>61.11</v>
      </c>
      <c r="N76">
        <v>60.62</v>
      </c>
      <c r="O76">
        <v>61.79</v>
      </c>
      <c r="P76">
        <v>56.19</v>
      </c>
      <c r="Q76">
        <v>53.15</v>
      </c>
      <c r="R76">
        <v>49.46</v>
      </c>
      <c r="S76">
        <v>43.58</v>
      </c>
      <c r="T76">
        <v>38.049999999999997</v>
      </c>
      <c r="U76">
        <v>23.87</v>
      </c>
      <c r="V76">
        <v>42.75</v>
      </c>
    </row>
    <row r="77" spans="1:23" x14ac:dyDescent="0.25">
      <c r="A77" s="5" t="s">
        <v>173</v>
      </c>
      <c r="B77" s="5" t="s">
        <v>174</v>
      </c>
      <c r="C77">
        <v>151.85</v>
      </c>
      <c r="D77">
        <v>146.12</v>
      </c>
      <c r="E77">
        <v>149.36000000000001</v>
      </c>
      <c r="F77">
        <v>123.88</v>
      </c>
      <c r="G77">
        <v>150.71</v>
      </c>
      <c r="H77">
        <v>137.32</v>
      </c>
      <c r="I77">
        <v>129.63999999999999</v>
      </c>
      <c r="J77">
        <v>141.65</v>
      </c>
      <c r="K77">
        <v>148.12</v>
      </c>
      <c r="L77">
        <v>155.52000000000001</v>
      </c>
      <c r="M77">
        <v>116.04</v>
      </c>
      <c r="N77">
        <v>126.26</v>
      </c>
      <c r="O77">
        <v>131.25</v>
      </c>
      <c r="P77">
        <v>123.25</v>
      </c>
      <c r="Q77">
        <v>119.71</v>
      </c>
      <c r="R77" t="s">
        <v>67</v>
      </c>
      <c r="S77" t="s">
        <v>67</v>
      </c>
      <c r="T77" t="s">
        <v>67</v>
      </c>
      <c r="U77" t="s">
        <v>67</v>
      </c>
      <c r="V77" t="s">
        <v>67</v>
      </c>
    </row>
    <row r="78" spans="1:23" x14ac:dyDescent="0.25">
      <c r="A78" s="5" t="s">
        <v>175</v>
      </c>
      <c r="B78" s="5" t="s">
        <v>176</v>
      </c>
      <c r="C78">
        <v>322.77960000000002</v>
      </c>
      <c r="D78">
        <v>605.04840000000002</v>
      </c>
      <c r="E78">
        <v>367.64640000000003</v>
      </c>
      <c r="F78">
        <v>273.12119999999999</v>
      </c>
      <c r="G78">
        <v>344.12400000000002</v>
      </c>
      <c r="H78">
        <v>557.56799999999998</v>
      </c>
      <c r="I78">
        <v>360.75599999999997</v>
      </c>
      <c r="J78">
        <v>159.19200000000001</v>
      </c>
      <c r="K78">
        <v>185.328</v>
      </c>
      <c r="L78">
        <v>641.91600000000005</v>
      </c>
      <c r="M78">
        <v>175.32</v>
      </c>
      <c r="N78">
        <v>84.600000000000009</v>
      </c>
      <c r="O78">
        <v>299.88</v>
      </c>
      <c r="P78">
        <v>433.08</v>
      </c>
      <c r="Q78">
        <v>272.88</v>
      </c>
      <c r="R78">
        <v>154.44</v>
      </c>
      <c r="S78">
        <v>49.5</v>
      </c>
      <c r="T78">
        <v>27.9</v>
      </c>
      <c r="U78">
        <v>43.2</v>
      </c>
      <c r="V78">
        <v>24.84</v>
      </c>
    </row>
    <row r="79" spans="1:23" x14ac:dyDescent="0.25">
      <c r="A79" s="5" t="s">
        <v>177</v>
      </c>
      <c r="B79" s="5" t="s">
        <v>178</v>
      </c>
      <c r="C79">
        <v>0</v>
      </c>
      <c r="D79">
        <v>0</v>
      </c>
      <c r="E79">
        <v>0</v>
      </c>
      <c r="F79">
        <v>0</v>
      </c>
      <c r="G79">
        <v>-3.9600000000000009</v>
      </c>
      <c r="H79">
        <v>0</v>
      </c>
      <c r="I79">
        <v>0</v>
      </c>
      <c r="J79">
        <v>0</v>
      </c>
      <c r="K79">
        <v>0</v>
      </c>
      <c r="L79">
        <v>-3.600000000000001</v>
      </c>
      <c r="M79">
        <v>0</v>
      </c>
      <c r="N79">
        <v>0</v>
      </c>
      <c r="O79">
        <v>0</v>
      </c>
      <c r="P79">
        <v>0</v>
      </c>
      <c r="Q79">
        <v>-18</v>
      </c>
      <c r="R79">
        <v>0</v>
      </c>
      <c r="S79">
        <v>0</v>
      </c>
      <c r="T79">
        <v>0</v>
      </c>
      <c r="U79">
        <v>0</v>
      </c>
      <c r="V79" t="s">
        <v>67</v>
      </c>
    </row>
    <row r="80" spans="1:23" x14ac:dyDescent="0.25">
      <c r="A80" s="5" t="s">
        <v>179</v>
      </c>
      <c r="B80" s="5" t="s">
        <v>180</v>
      </c>
      <c r="C80">
        <v>1.74</v>
      </c>
      <c r="D80">
        <v>4.2699999999999996</v>
      </c>
      <c r="E80">
        <v>5.25</v>
      </c>
      <c r="F80">
        <v>8.08</v>
      </c>
      <c r="G80">
        <v>0.51</v>
      </c>
      <c r="H80">
        <v>1.63</v>
      </c>
      <c r="I80">
        <v>-1.94</v>
      </c>
      <c r="J80">
        <v>5.61</v>
      </c>
      <c r="K80">
        <v>11.66</v>
      </c>
      <c r="L80">
        <v>6.03</v>
      </c>
      <c r="M80">
        <v>-11.6</v>
      </c>
      <c r="N80">
        <v>-3.4</v>
      </c>
      <c r="O80">
        <v>10.36</v>
      </c>
      <c r="P80">
        <v>5.08</v>
      </c>
      <c r="Q80">
        <v>1.19</v>
      </c>
      <c r="R80">
        <v>-19.649999999999999</v>
      </c>
      <c r="S80">
        <v>-7.06</v>
      </c>
      <c r="T80">
        <v>-0.7</v>
      </c>
      <c r="U80">
        <v>2.52</v>
      </c>
      <c r="V80" t="s">
        <v>67</v>
      </c>
    </row>
    <row r="81" spans="1:22" x14ac:dyDescent="0.25">
      <c r="A81" s="5" t="s">
        <v>181</v>
      </c>
      <c r="B81" s="5" t="s">
        <v>182</v>
      </c>
      <c r="C81">
        <v>3.75</v>
      </c>
      <c r="D81">
        <v>5.87</v>
      </c>
      <c r="E81">
        <v>4.6100000000000003</v>
      </c>
      <c r="F81">
        <v>3.41</v>
      </c>
      <c r="G81">
        <v>7.0000000000000007E-2</v>
      </c>
      <c r="H81">
        <v>1.77</v>
      </c>
      <c r="I81">
        <v>5.1100000000000003</v>
      </c>
      <c r="J81">
        <v>7.77</v>
      </c>
      <c r="K81">
        <v>2.0299999999999998</v>
      </c>
      <c r="L81">
        <v>-2.99</v>
      </c>
      <c r="M81">
        <v>-1.55</v>
      </c>
      <c r="N81">
        <v>4.01</v>
      </c>
      <c r="O81">
        <v>5.54</v>
      </c>
      <c r="P81">
        <v>-4.46</v>
      </c>
      <c r="Q81">
        <v>-8.51</v>
      </c>
      <c r="R81">
        <v>-9.14</v>
      </c>
      <c r="S81">
        <v>-1.75</v>
      </c>
      <c r="T81" t="s">
        <v>67</v>
      </c>
      <c r="U81" t="s">
        <v>67</v>
      </c>
      <c r="V81" t="s">
        <v>67</v>
      </c>
    </row>
    <row r="82" spans="1:22" x14ac:dyDescent="0.25">
      <c r="A82" s="5" t="s">
        <v>183</v>
      </c>
      <c r="B82" s="5" t="s">
        <v>184</v>
      </c>
      <c r="C82">
        <v>3.97</v>
      </c>
      <c r="D82">
        <v>3.95</v>
      </c>
      <c r="E82">
        <v>2.71</v>
      </c>
      <c r="F82">
        <v>2.78</v>
      </c>
      <c r="G82">
        <v>3.49</v>
      </c>
      <c r="H82">
        <v>4.5999999999999996</v>
      </c>
      <c r="I82">
        <v>1.95</v>
      </c>
      <c r="J82">
        <v>1.66</v>
      </c>
      <c r="K82">
        <v>2.61</v>
      </c>
      <c r="L82">
        <v>1.29</v>
      </c>
      <c r="M82">
        <v>0.33</v>
      </c>
      <c r="N82">
        <v>-1.28</v>
      </c>
      <c r="O82">
        <v>-2.02</v>
      </c>
      <c r="P82">
        <v>-4.2300000000000004</v>
      </c>
      <c r="Q82">
        <v>-4.74</v>
      </c>
      <c r="R82" t="s">
        <v>67</v>
      </c>
      <c r="S82" t="s">
        <v>67</v>
      </c>
      <c r="T82" t="s">
        <v>67</v>
      </c>
      <c r="U82" t="s">
        <v>67</v>
      </c>
      <c r="V82" t="s">
        <v>67</v>
      </c>
    </row>
    <row r="83" spans="1:22" x14ac:dyDescent="0.25">
      <c r="A83" s="5" t="s">
        <v>185</v>
      </c>
      <c r="B83" s="5" t="s">
        <v>186</v>
      </c>
      <c r="C83">
        <v>4.28</v>
      </c>
      <c r="D83">
        <v>2.95</v>
      </c>
      <c r="E83">
        <v>2.1800000000000002</v>
      </c>
      <c r="F83">
        <v>2.69</v>
      </c>
      <c r="G83">
        <v>2.39</v>
      </c>
      <c r="H83">
        <v>2.46</v>
      </c>
      <c r="I83">
        <v>0.33</v>
      </c>
      <c r="J83">
        <v>-0.18</v>
      </c>
      <c r="K83">
        <v>-0.81</v>
      </c>
      <c r="L83">
        <v>-1.72</v>
      </c>
      <c r="M83" t="s">
        <v>67</v>
      </c>
      <c r="N83" t="s">
        <v>67</v>
      </c>
      <c r="O83" t="s">
        <v>67</v>
      </c>
      <c r="P83" t="s">
        <v>67</v>
      </c>
      <c r="Q83" t="s">
        <v>67</v>
      </c>
      <c r="R83" t="s">
        <v>67</v>
      </c>
      <c r="S83" t="s">
        <v>67</v>
      </c>
      <c r="T83" t="s">
        <v>67</v>
      </c>
      <c r="U83" t="s">
        <v>67</v>
      </c>
      <c r="V83" t="s">
        <v>67</v>
      </c>
    </row>
    <row r="84" spans="1:22" x14ac:dyDescent="0.25">
      <c r="A84" s="5" t="s">
        <v>187</v>
      </c>
      <c r="B84" s="5" t="s">
        <v>188</v>
      </c>
      <c r="C84">
        <v>9.84</v>
      </c>
      <c r="D84">
        <v>36.159999999999997</v>
      </c>
      <c r="E84">
        <v>12</v>
      </c>
      <c r="F84">
        <v>32.450000000000003</v>
      </c>
      <c r="G84">
        <v>738.89</v>
      </c>
      <c r="H84">
        <v>-37.93</v>
      </c>
      <c r="I84">
        <v>-84.74</v>
      </c>
      <c r="J84">
        <v>-10.8</v>
      </c>
      <c r="K84">
        <v>31.48</v>
      </c>
      <c r="L84">
        <v>-379.31</v>
      </c>
      <c r="M84">
        <v>-143.28</v>
      </c>
      <c r="N84">
        <v>-7.59</v>
      </c>
      <c r="O84">
        <v>20.83</v>
      </c>
      <c r="P84">
        <v>6.19</v>
      </c>
      <c r="Q84">
        <v>17.71</v>
      </c>
      <c r="R84">
        <v>52.38</v>
      </c>
      <c r="S84">
        <v>-74.39</v>
      </c>
      <c r="T84">
        <v>1071.43</v>
      </c>
      <c r="U84">
        <v>-74.39</v>
      </c>
      <c r="V84">
        <v>-1444.26</v>
      </c>
    </row>
    <row r="85" spans="1:22" x14ac:dyDescent="0.25">
      <c r="A85" s="5" t="s">
        <v>189</v>
      </c>
      <c r="B85" s="5" t="s">
        <v>190</v>
      </c>
      <c r="C85">
        <v>19.329999999999998</v>
      </c>
      <c r="D85">
        <v>26.87</v>
      </c>
      <c r="E85">
        <v>261.11</v>
      </c>
      <c r="F85">
        <v>244.47</v>
      </c>
      <c r="G85">
        <v>205.41</v>
      </c>
      <c r="H85">
        <v>-44.49</v>
      </c>
      <c r="I85">
        <v>-21.35</v>
      </c>
      <c r="J85">
        <v>-119.54</v>
      </c>
      <c r="K85">
        <v>-163.69999999999999</v>
      </c>
      <c r="L85">
        <v>-176.73</v>
      </c>
      <c r="M85">
        <v>-43.35</v>
      </c>
      <c r="N85">
        <v>6.48</v>
      </c>
      <c r="O85">
        <v>14.91</v>
      </c>
      <c r="P85">
        <v>25.43</v>
      </c>
      <c r="Q85">
        <v>-1.43</v>
      </c>
      <c r="R85">
        <v>349.81</v>
      </c>
      <c r="S85">
        <v>307.55</v>
      </c>
      <c r="T85">
        <v>-149.07</v>
      </c>
      <c r="U85" t="s">
        <v>67</v>
      </c>
      <c r="V85" t="s">
        <v>67</v>
      </c>
    </row>
    <row r="86" spans="1:22" x14ac:dyDescent="0.25">
      <c r="A86" s="5" t="s">
        <v>191</v>
      </c>
      <c r="B86" s="5" t="s">
        <v>192</v>
      </c>
      <c r="C86">
        <v>165.87</v>
      </c>
      <c r="D86">
        <v>156.31</v>
      </c>
      <c r="E86">
        <v>132.13</v>
      </c>
      <c r="F86">
        <v>127.57</v>
      </c>
      <c r="G86">
        <v>127.38</v>
      </c>
      <c r="H86">
        <v>-96.26</v>
      </c>
      <c r="I86">
        <v>-117.33</v>
      </c>
      <c r="J86">
        <v>-101.9</v>
      </c>
      <c r="K86">
        <v>-95.57</v>
      </c>
      <c r="L86">
        <v>-100.63</v>
      </c>
      <c r="M86">
        <v>-21.23</v>
      </c>
      <c r="N86">
        <v>17.899999999999999</v>
      </c>
      <c r="O86">
        <v>4.54</v>
      </c>
      <c r="P86">
        <v>214.66</v>
      </c>
      <c r="Q86">
        <v>198.55</v>
      </c>
      <c r="R86">
        <v>-93.85</v>
      </c>
      <c r="S86" t="s">
        <v>67</v>
      </c>
      <c r="T86" t="s">
        <v>67</v>
      </c>
      <c r="U86" t="s">
        <v>67</v>
      </c>
      <c r="V86" t="s">
        <v>67</v>
      </c>
    </row>
    <row r="87" spans="1:22" x14ac:dyDescent="0.25">
      <c r="A87" s="5" t="s">
        <v>193</v>
      </c>
      <c r="B87" s="5" t="s">
        <v>194</v>
      </c>
      <c r="C87">
        <v>34.799999999999997</v>
      </c>
      <c r="D87">
        <v>19.489999999999998</v>
      </c>
      <c r="E87">
        <v>15.12</v>
      </c>
      <c r="F87">
        <v>16</v>
      </c>
      <c r="G87">
        <v>13.37</v>
      </c>
      <c r="H87">
        <v>-58.74</v>
      </c>
      <c r="I87">
        <v>-49.71</v>
      </c>
      <c r="J87">
        <v>-48.68</v>
      </c>
      <c r="K87">
        <v>59.55</v>
      </c>
      <c r="L87">
        <v>48.96</v>
      </c>
      <c r="M87">
        <v>-57.54</v>
      </c>
      <c r="N87" t="s">
        <v>67</v>
      </c>
      <c r="O87" t="s">
        <v>67</v>
      </c>
      <c r="P87" t="s">
        <v>67</v>
      </c>
      <c r="Q87" t="s">
        <v>67</v>
      </c>
      <c r="R87" t="s">
        <v>67</v>
      </c>
      <c r="S87" t="s">
        <v>67</v>
      </c>
      <c r="T87" t="s">
        <v>67</v>
      </c>
      <c r="U87" t="s">
        <v>67</v>
      </c>
      <c r="V87" t="s">
        <v>67</v>
      </c>
    </row>
    <row r="88" spans="1:22" x14ac:dyDescent="0.25">
      <c r="A88" s="5" t="s">
        <v>195</v>
      </c>
      <c r="B88" s="5" t="s">
        <v>196</v>
      </c>
      <c r="C88">
        <v>0.08</v>
      </c>
      <c r="D88">
        <v>7.0000000000000007E-2</v>
      </c>
      <c r="E88">
        <v>0.15</v>
      </c>
      <c r="F88">
        <v>0.11</v>
      </c>
      <c r="G88">
        <v>0.12</v>
      </c>
      <c r="H88">
        <v>-0.8</v>
      </c>
      <c r="I88">
        <v>-0.51</v>
      </c>
      <c r="J88">
        <v>-7.0000000000000007E-2</v>
      </c>
      <c r="K88">
        <v>-0.06</v>
      </c>
      <c r="L88">
        <v>-0.14000000000000001</v>
      </c>
      <c r="M88" t="s">
        <v>67</v>
      </c>
      <c r="N88">
        <v>0.33</v>
      </c>
      <c r="O88">
        <v>2.89</v>
      </c>
      <c r="P88">
        <v>0.08</v>
      </c>
      <c r="Q88">
        <v>0.08</v>
      </c>
      <c r="R88">
        <v>-0.16</v>
      </c>
      <c r="S88" t="s">
        <v>67</v>
      </c>
      <c r="T88" t="s">
        <v>67</v>
      </c>
      <c r="U88" t="s">
        <v>67</v>
      </c>
      <c r="V88" t="s">
        <v>67</v>
      </c>
    </row>
    <row r="89" spans="1:22" x14ac:dyDescent="0.25">
      <c r="A89" s="5" t="s">
        <v>197</v>
      </c>
      <c r="B89" s="5" t="s">
        <v>198</v>
      </c>
      <c r="C89">
        <v>0.2</v>
      </c>
      <c r="D89">
        <v>30.69</v>
      </c>
      <c r="E89">
        <v>10.199999999999999</v>
      </c>
      <c r="F89">
        <v>24.73</v>
      </c>
      <c r="G89">
        <v>257.14</v>
      </c>
      <c r="H89">
        <v>-4.9400000000000004</v>
      </c>
      <c r="I89">
        <v>-71.38</v>
      </c>
      <c r="J89">
        <v>-15.77</v>
      </c>
      <c r="K89">
        <v>20.86</v>
      </c>
      <c r="L89">
        <v>2038.46</v>
      </c>
      <c r="M89">
        <v>-94.67</v>
      </c>
      <c r="N89">
        <v>-7.22</v>
      </c>
      <c r="O89">
        <v>23.47</v>
      </c>
      <c r="P89">
        <v>-6.17</v>
      </c>
      <c r="Q89">
        <v>12.38</v>
      </c>
      <c r="R89">
        <v>-1.94</v>
      </c>
      <c r="S89">
        <v>-47.72</v>
      </c>
      <c r="T89">
        <v>103.09</v>
      </c>
      <c r="U89">
        <v>30.11</v>
      </c>
      <c r="V89">
        <v>112.7</v>
      </c>
    </row>
    <row r="90" spans="1:22" x14ac:dyDescent="0.25">
      <c r="A90" s="5" t="s">
        <v>199</v>
      </c>
      <c r="B90" s="5" t="s">
        <v>200</v>
      </c>
      <c r="C90">
        <v>13.7</v>
      </c>
      <c r="D90">
        <v>21.87</v>
      </c>
      <c r="E90">
        <v>97.36</v>
      </c>
      <c r="F90">
        <v>92.31</v>
      </c>
      <c r="G90">
        <v>60.27</v>
      </c>
      <c r="H90">
        <v>-30.7</v>
      </c>
      <c r="I90">
        <v>-22.1</v>
      </c>
      <c r="J90">
        <v>681.18</v>
      </c>
      <c r="K90">
        <v>654.88</v>
      </c>
      <c r="L90">
        <v>645.52</v>
      </c>
      <c r="M90">
        <v>-26.14</v>
      </c>
      <c r="N90">
        <v>3.36</v>
      </c>
      <c r="O90">
        <v>9.89</v>
      </c>
      <c r="P90">
        <v>1.42</v>
      </c>
      <c r="Q90">
        <v>-12.43</v>
      </c>
      <c r="R90">
        <v>17.809999999999999</v>
      </c>
      <c r="S90">
        <v>28.49</v>
      </c>
      <c r="T90">
        <v>81.97</v>
      </c>
      <c r="U90" t="s">
        <v>67</v>
      </c>
      <c r="V90" t="s">
        <v>67</v>
      </c>
    </row>
    <row r="91" spans="1:22" x14ac:dyDescent="0.25">
      <c r="A91" s="5" t="s">
        <v>201</v>
      </c>
      <c r="B91" s="5" t="s">
        <v>202</v>
      </c>
      <c r="C91">
        <v>64.59</v>
      </c>
      <c r="D91">
        <v>63.56</v>
      </c>
      <c r="E91">
        <v>43.15</v>
      </c>
      <c r="F91">
        <v>37.96</v>
      </c>
      <c r="G91">
        <v>37.18</v>
      </c>
      <c r="H91">
        <v>393.45</v>
      </c>
      <c r="I91">
        <v>375.5</v>
      </c>
      <c r="J91">
        <v>388.33</v>
      </c>
      <c r="K91">
        <v>396.18</v>
      </c>
      <c r="L91">
        <v>390.77</v>
      </c>
      <c r="M91">
        <v>-14.44</v>
      </c>
      <c r="N91">
        <v>4.0999999999999996</v>
      </c>
      <c r="O91">
        <v>-4</v>
      </c>
      <c r="P91">
        <v>11.93</v>
      </c>
      <c r="Q91">
        <v>19.18</v>
      </c>
      <c r="R91">
        <v>39.25</v>
      </c>
      <c r="S91" t="s">
        <v>67</v>
      </c>
      <c r="T91" t="s">
        <v>67</v>
      </c>
      <c r="U91" t="s">
        <v>67</v>
      </c>
      <c r="V91" t="s">
        <v>67</v>
      </c>
    </row>
    <row r="92" spans="1:22" x14ac:dyDescent="0.25">
      <c r="A92" s="5" t="s">
        <v>203</v>
      </c>
      <c r="B92" s="5" t="s">
        <v>204</v>
      </c>
      <c r="C92">
        <v>229.02</v>
      </c>
      <c r="D92">
        <v>219.53</v>
      </c>
      <c r="E92">
        <v>215.74</v>
      </c>
      <c r="F92">
        <v>217.07</v>
      </c>
      <c r="G92">
        <v>213.98</v>
      </c>
      <c r="H92">
        <v>189.5</v>
      </c>
      <c r="I92">
        <v>189.8</v>
      </c>
      <c r="J92">
        <v>192.17</v>
      </c>
      <c r="K92">
        <v>204.05</v>
      </c>
      <c r="L92">
        <v>204.98</v>
      </c>
      <c r="M92">
        <v>12.4</v>
      </c>
      <c r="N92" t="s">
        <v>67</v>
      </c>
      <c r="O92" t="s">
        <v>67</v>
      </c>
      <c r="P92" t="s">
        <v>67</v>
      </c>
      <c r="Q92" t="s">
        <v>67</v>
      </c>
      <c r="R92" t="s">
        <v>67</v>
      </c>
      <c r="S92" t="s">
        <v>67</v>
      </c>
      <c r="T92" t="s">
        <v>67</v>
      </c>
      <c r="U92" t="s">
        <v>67</v>
      </c>
      <c r="V92" t="s">
        <v>67</v>
      </c>
    </row>
    <row r="93" spans="1:22" x14ac:dyDescent="0.25">
      <c r="A93" s="5" t="s">
        <v>205</v>
      </c>
      <c r="B93" s="5" t="s">
        <v>206</v>
      </c>
      <c r="C93">
        <v>-46.65</v>
      </c>
      <c r="D93">
        <v>64.569999999999993</v>
      </c>
      <c r="E93">
        <v>34.61</v>
      </c>
      <c r="F93">
        <v>-20.63</v>
      </c>
      <c r="G93">
        <v>-43.89</v>
      </c>
      <c r="H93">
        <v>54.56</v>
      </c>
      <c r="I93">
        <v>126.62</v>
      </c>
      <c r="J93">
        <v>-14.1</v>
      </c>
      <c r="K93">
        <v>-71.13</v>
      </c>
      <c r="L93">
        <v>232.85</v>
      </c>
      <c r="M93">
        <v>107.23</v>
      </c>
      <c r="N93">
        <v>-71.790000000000006</v>
      </c>
      <c r="O93">
        <v>-30.76</v>
      </c>
      <c r="P93">
        <v>58.71</v>
      </c>
      <c r="Q93">
        <v>-11.66</v>
      </c>
      <c r="R93">
        <v>212</v>
      </c>
      <c r="S93">
        <v>77.42</v>
      </c>
      <c r="T93">
        <v>-35.42</v>
      </c>
      <c r="U93">
        <v>73.91</v>
      </c>
      <c r="V93" t="s">
        <v>67</v>
      </c>
    </row>
    <row r="94" spans="1:22" x14ac:dyDescent="0.25">
      <c r="A94" s="5" t="s">
        <v>207</v>
      </c>
      <c r="B94" s="5" t="s">
        <v>208</v>
      </c>
      <c r="C94">
        <v>17.510000000000002</v>
      </c>
      <c r="D94">
        <v>26.18</v>
      </c>
      <c r="E94">
        <v>-9.9700000000000006</v>
      </c>
      <c r="F94">
        <v>-3.32</v>
      </c>
      <c r="G94">
        <v>45.76</v>
      </c>
      <c r="H94">
        <v>55.69</v>
      </c>
      <c r="I94">
        <v>13.8</v>
      </c>
      <c r="J94">
        <v>49.21</v>
      </c>
      <c r="K94">
        <v>89.65</v>
      </c>
      <c r="L94">
        <v>89.43</v>
      </c>
      <c r="M94">
        <v>1.56</v>
      </c>
      <c r="N94">
        <v>-14.61</v>
      </c>
      <c r="O94">
        <v>5.43</v>
      </c>
      <c r="P94">
        <v>86.35</v>
      </c>
      <c r="Q94">
        <v>92.59</v>
      </c>
      <c r="R94">
        <v>84.67</v>
      </c>
      <c r="S94">
        <v>38.64</v>
      </c>
      <c r="T94" t="s">
        <v>67</v>
      </c>
      <c r="U94" t="s">
        <v>67</v>
      </c>
      <c r="V94" t="s">
        <v>67</v>
      </c>
    </row>
    <row r="95" spans="1:22" x14ac:dyDescent="0.25">
      <c r="A95" s="5" t="s">
        <v>209</v>
      </c>
      <c r="B95" s="5" t="s">
        <v>210</v>
      </c>
      <c r="C95">
        <v>-2.4</v>
      </c>
      <c r="D95">
        <v>17.84</v>
      </c>
      <c r="E95">
        <v>30.25</v>
      </c>
      <c r="F95">
        <v>20.51</v>
      </c>
      <c r="G95">
        <v>10.41</v>
      </c>
      <c r="H95">
        <v>65.760000000000005</v>
      </c>
      <c r="I95">
        <v>76.290000000000006</v>
      </c>
      <c r="J95">
        <v>36.61</v>
      </c>
      <c r="K95">
        <v>33.28</v>
      </c>
      <c r="L95">
        <v>59.25</v>
      </c>
      <c r="M95">
        <v>10.35</v>
      </c>
      <c r="N95">
        <v>31.3</v>
      </c>
      <c r="O95">
        <v>61.14</v>
      </c>
      <c r="P95">
        <v>60.21</v>
      </c>
      <c r="Q95">
        <v>63.25</v>
      </c>
      <c r="R95" t="s">
        <v>67</v>
      </c>
      <c r="S95" t="s">
        <v>67</v>
      </c>
      <c r="T95" t="s">
        <v>67</v>
      </c>
      <c r="U95" t="s">
        <v>67</v>
      </c>
      <c r="V95" t="s">
        <v>67</v>
      </c>
    </row>
    <row r="96" spans="1:22" x14ac:dyDescent="0.25">
      <c r="A96" s="5" t="s">
        <v>211</v>
      </c>
      <c r="B96" s="5" t="s">
        <v>212</v>
      </c>
      <c r="C96">
        <v>31.68</v>
      </c>
      <c r="D96">
        <v>47.07</v>
      </c>
      <c r="E96">
        <v>33.43</v>
      </c>
      <c r="F96">
        <v>26.9</v>
      </c>
      <c r="G96">
        <v>34.83</v>
      </c>
      <c r="H96">
        <v>38.049999999999997</v>
      </c>
      <c r="I96">
        <v>53.8</v>
      </c>
      <c r="J96">
        <v>48.88</v>
      </c>
      <c r="K96">
        <v>46.74</v>
      </c>
      <c r="L96">
        <v>61.25</v>
      </c>
      <c r="M96" t="s">
        <v>67</v>
      </c>
      <c r="N96" t="s">
        <v>67</v>
      </c>
      <c r="O96" t="s">
        <v>67</v>
      </c>
      <c r="P96" t="s">
        <v>67</v>
      </c>
      <c r="Q96" t="s">
        <v>67</v>
      </c>
      <c r="R96" t="s">
        <v>67</v>
      </c>
      <c r="S96" t="s">
        <v>67</v>
      </c>
      <c r="T96" t="s">
        <v>67</v>
      </c>
      <c r="U96" t="s">
        <v>67</v>
      </c>
      <c r="V96" t="s">
        <v>67</v>
      </c>
    </row>
    <row r="97" spans="1:23" x14ac:dyDescent="0.25">
      <c r="A97" s="5" t="s">
        <v>213</v>
      </c>
      <c r="B97" s="5" t="s">
        <v>214</v>
      </c>
      <c r="C97">
        <v>1441</v>
      </c>
      <c r="D97">
        <v>1202</v>
      </c>
      <c r="E97">
        <v>1148</v>
      </c>
      <c r="F97">
        <v>648</v>
      </c>
      <c r="G97">
        <v>1037</v>
      </c>
      <c r="H97">
        <v>752</v>
      </c>
      <c r="I97">
        <v>575</v>
      </c>
      <c r="J97">
        <v>741</v>
      </c>
      <c r="K97">
        <v>832</v>
      </c>
      <c r="L97">
        <v>865</v>
      </c>
      <c r="M97">
        <v>279</v>
      </c>
      <c r="N97">
        <v>374</v>
      </c>
      <c r="O97">
        <v>419</v>
      </c>
      <c r="P97">
        <v>318</v>
      </c>
      <c r="Q97">
        <v>297</v>
      </c>
      <c r="R97">
        <v>1568</v>
      </c>
      <c r="S97">
        <v>1815</v>
      </c>
      <c r="T97">
        <v>2274</v>
      </c>
      <c r="U97">
        <v>2273</v>
      </c>
      <c r="V97">
        <v>1983</v>
      </c>
      <c r="W97">
        <v>2113</v>
      </c>
    </row>
  </sheetData>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W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20" customWidth="1"/>
    <col min="13" max="13" width="21" customWidth="1"/>
    <col min="14" max="14" width="19" customWidth="1"/>
    <col min="15" max="15" width="22" customWidth="1"/>
    <col min="16" max="16" width="20" customWidth="1"/>
    <col min="17" max="17" width="10" customWidth="1"/>
    <col min="18" max="21" width="9" customWidth="1"/>
    <col min="22" max="22" width="19" customWidth="1"/>
    <col min="23" max="23" width="9" customWidth="1"/>
  </cols>
  <sheetData>
    <row r="1" spans="1:23" ht="18.75" customHeight="1" x14ac:dyDescent="0.3">
      <c r="A1" s="1" t="s">
        <v>3051</v>
      </c>
      <c r="B1" s="2" t="s">
        <v>3052</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3014</v>
      </c>
      <c r="C4" s="5" t="s">
        <v>9</v>
      </c>
      <c r="D4" s="5"/>
      <c r="E4" t="s">
        <v>3053</v>
      </c>
      <c r="G4" t="s">
        <v>435</v>
      </c>
      <c r="H4" t="s">
        <v>220</v>
      </c>
      <c r="J4" t="s">
        <v>3054</v>
      </c>
      <c r="L4" t="s">
        <v>3055</v>
      </c>
    </row>
    <row r="5" spans="1:23" x14ac:dyDescent="0.25">
      <c r="A5" s="5" t="s">
        <v>15</v>
      </c>
      <c r="B5" t="s">
        <v>3056</v>
      </c>
      <c r="C5" s="5" t="s">
        <v>17</v>
      </c>
      <c r="D5" s="5"/>
      <c r="E5" t="s">
        <v>3057</v>
      </c>
      <c r="G5" t="s">
        <v>939</v>
      </c>
      <c r="H5" t="s">
        <v>12</v>
      </c>
      <c r="J5" t="s">
        <v>3058</v>
      </c>
      <c r="L5" t="s">
        <v>3059</v>
      </c>
    </row>
    <row r="6" spans="1:23" x14ac:dyDescent="0.25">
      <c r="A6" s="5" t="s">
        <v>23</v>
      </c>
      <c r="B6" t="s">
        <v>3060</v>
      </c>
      <c r="C6" s="5" t="s">
        <v>25</v>
      </c>
      <c r="D6" s="5"/>
      <c r="E6" t="s">
        <v>3061</v>
      </c>
      <c r="G6" t="s">
        <v>449</v>
      </c>
      <c r="H6" t="s">
        <v>20</v>
      </c>
      <c r="J6" t="s">
        <v>3062</v>
      </c>
      <c r="L6" t="s">
        <v>3063</v>
      </c>
    </row>
    <row r="7" spans="1:23" x14ac:dyDescent="0.25">
      <c r="A7" s="5" t="s">
        <v>29</v>
      </c>
      <c r="B7" t="s">
        <v>3064</v>
      </c>
      <c r="C7" s="5" t="s">
        <v>31</v>
      </c>
      <c r="D7" s="5"/>
      <c r="E7" t="s">
        <v>3065</v>
      </c>
      <c r="G7" t="s">
        <v>3066</v>
      </c>
      <c r="H7" t="s">
        <v>28</v>
      </c>
      <c r="J7" t="s">
        <v>3067</v>
      </c>
      <c r="L7" t="s">
        <v>3068</v>
      </c>
    </row>
    <row r="8" spans="1:23" x14ac:dyDescent="0.25">
      <c r="A8" s="5" t="s">
        <v>35</v>
      </c>
      <c r="B8" t="s">
        <v>36</v>
      </c>
      <c r="C8" s="5" t="s">
        <v>37</v>
      </c>
      <c r="D8" s="5"/>
      <c r="E8" t="s">
        <v>3069</v>
      </c>
      <c r="G8" t="s">
        <v>279</v>
      </c>
      <c r="H8" t="s">
        <v>34</v>
      </c>
      <c r="J8" t="s">
        <v>3070</v>
      </c>
      <c r="L8" t="s">
        <v>2859</v>
      </c>
    </row>
    <row r="9" spans="1:23" x14ac:dyDescent="0.25">
      <c r="A9" s="5" t="s">
        <v>41</v>
      </c>
      <c r="B9" t="s">
        <v>42</v>
      </c>
      <c r="C9" s="5" t="s">
        <v>43</v>
      </c>
      <c r="D9" s="5"/>
      <c r="E9" t="s">
        <v>3071</v>
      </c>
      <c r="G9" t="s">
        <v>461</v>
      </c>
      <c r="H9" t="s">
        <v>40</v>
      </c>
      <c r="J9" t="s">
        <v>21</v>
      </c>
      <c r="L9" t="s">
        <v>3072</v>
      </c>
    </row>
    <row r="10" spans="1:23" x14ac:dyDescent="0.25">
      <c r="A10" s="5" t="s">
        <v>45</v>
      </c>
      <c r="B10" t="s">
        <v>949</v>
      </c>
      <c r="C10" s="5" t="s">
        <v>47</v>
      </c>
      <c r="D10" s="5"/>
      <c r="E10" t="s">
        <v>3073</v>
      </c>
    </row>
    <row r="11" spans="1:23" x14ac:dyDescent="0.25">
      <c r="A11" s="5" t="s">
        <v>49</v>
      </c>
      <c r="B11" t="s">
        <v>951</v>
      </c>
    </row>
    <row r="12" spans="1:23" x14ac:dyDescent="0.25">
      <c r="A12" s="5" t="s">
        <v>51</v>
      </c>
      <c r="B12" t="s">
        <v>357</v>
      </c>
    </row>
    <row r="13" spans="1:23" x14ac:dyDescent="0.25">
      <c r="A13" s="5" t="s">
        <v>53</v>
      </c>
      <c r="B13" t="s">
        <v>3074</v>
      </c>
    </row>
    <row r="14" spans="1:23" x14ac:dyDescent="0.25">
      <c r="A14" s="5" t="s">
        <v>55</v>
      </c>
      <c r="B14" t="s">
        <v>3075</v>
      </c>
    </row>
    <row r="15" spans="1:23" x14ac:dyDescent="0.25">
      <c r="A15" s="5" t="s">
        <v>57</v>
      </c>
      <c r="B15" t="s">
        <v>3076</v>
      </c>
    </row>
    <row r="16" spans="1:23" x14ac:dyDescent="0.25">
      <c r="A16" s="5" t="s">
        <v>59</v>
      </c>
      <c r="B16" t="s">
        <v>3077</v>
      </c>
    </row>
    <row r="17" spans="1:23" x14ac:dyDescent="0.25">
      <c r="A17" s="5" t="s">
        <v>61</v>
      </c>
      <c r="B17" t="s">
        <v>3078</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1304</v>
      </c>
      <c r="D20">
        <v>1233</v>
      </c>
      <c r="E20">
        <v>1211</v>
      </c>
      <c r="F20">
        <v>1176</v>
      </c>
      <c r="G20">
        <v>1108</v>
      </c>
      <c r="H20">
        <v>1511</v>
      </c>
      <c r="I20">
        <v>3014</v>
      </c>
      <c r="J20">
        <v>2865</v>
      </c>
      <c r="K20">
        <v>2629</v>
      </c>
      <c r="L20">
        <v>2550</v>
      </c>
      <c r="M20">
        <v>2320</v>
      </c>
      <c r="N20">
        <v>2130</v>
      </c>
      <c r="O20">
        <v>2025</v>
      </c>
      <c r="P20">
        <v>1933</v>
      </c>
      <c r="Q20">
        <v>1416</v>
      </c>
      <c r="R20">
        <v>1045</v>
      </c>
      <c r="S20">
        <v>956.3</v>
      </c>
      <c r="T20">
        <v>879.5</v>
      </c>
      <c r="U20">
        <v>697</v>
      </c>
      <c r="V20">
        <v>669.1</v>
      </c>
      <c r="W20">
        <v>615</v>
      </c>
    </row>
    <row r="21" spans="1:23" x14ac:dyDescent="0.25">
      <c r="A21" s="5" t="s">
        <v>68</v>
      </c>
      <c r="B21" s="5" t="s">
        <v>69</v>
      </c>
      <c r="C21">
        <v>56.8</v>
      </c>
      <c r="D21">
        <v>64.900000000000006</v>
      </c>
      <c r="E21">
        <v>38.700000000000003</v>
      </c>
      <c r="F21">
        <v>97</v>
      </c>
      <c r="G21">
        <v>93.1</v>
      </c>
      <c r="H21">
        <v>1331</v>
      </c>
      <c r="I21">
        <v>155.69999999999999</v>
      </c>
      <c r="J21">
        <v>150.30000000000001</v>
      </c>
      <c r="K21">
        <v>213.2</v>
      </c>
      <c r="L21">
        <v>197.9</v>
      </c>
      <c r="M21">
        <v>182</v>
      </c>
      <c r="N21">
        <v>172.1</v>
      </c>
      <c r="O21">
        <v>157.5</v>
      </c>
      <c r="P21">
        <v>146.1</v>
      </c>
      <c r="Q21">
        <v>140.1</v>
      </c>
      <c r="R21">
        <v>123.8</v>
      </c>
      <c r="S21">
        <v>125.6</v>
      </c>
      <c r="T21">
        <v>117.4</v>
      </c>
      <c r="U21">
        <v>106.6</v>
      </c>
      <c r="V21">
        <v>103.1</v>
      </c>
      <c r="W21">
        <v>94.4</v>
      </c>
    </row>
    <row r="22" spans="1:23" x14ac:dyDescent="0.25">
      <c r="A22" s="5" t="s">
        <v>70</v>
      </c>
      <c r="B22" s="5" t="s">
        <v>71</v>
      </c>
      <c r="C22">
        <v>-2.6</v>
      </c>
      <c r="D22">
        <v>-1.7</v>
      </c>
      <c r="E22">
        <v>-1.6</v>
      </c>
      <c r="F22">
        <v>-36.1</v>
      </c>
      <c r="G22">
        <v>-2.8</v>
      </c>
      <c r="H22">
        <v>-82.4</v>
      </c>
      <c r="I22">
        <v>-38</v>
      </c>
      <c r="J22">
        <v>-36.6</v>
      </c>
      <c r="K22">
        <v>-26.7</v>
      </c>
      <c r="L22">
        <v>-24</v>
      </c>
      <c r="M22">
        <v>-23.3</v>
      </c>
      <c r="N22">
        <v>-29.2</v>
      </c>
      <c r="O22">
        <v>-20.399999999999999</v>
      </c>
      <c r="P22">
        <v>-20.399999999999999</v>
      </c>
      <c r="Q22">
        <v>-16.600000000000001</v>
      </c>
      <c r="R22">
        <v>-11.9</v>
      </c>
      <c r="S22">
        <v>-14.4</v>
      </c>
      <c r="T22">
        <v>-16.2</v>
      </c>
      <c r="U22">
        <v>-13</v>
      </c>
      <c r="V22">
        <v>-12.7</v>
      </c>
      <c r="W22">
        <v>-15.5</v>
      </c>
    </row>
    <row r="23" spans="1:23" x14ac:dyDescent="0.25">
      <c r="A23" s="5" t="s">
        <v>72</v>
      </c>
      <c r="B23" s="5" t="s">
        <v>73</v>
      </c>
      <c r="C23">
        <v>54.2</v>
      </c>
      <c r="D23">
        <v>63.2</v>
      </c>
      <c r="E23">
        <v>37.1</v>
      </c>
      <c r="F23">
        <v>60.9</v>
      </c>
      <c r="G23">
        <v>90.3</v>
      </c>
      <c r="H23">
        <v>1249</v>
      </c>
      <c r="I23">
        <v>117.7</v>
      </c>
      <c r="J23">
        <v>113.7</v>
      </c>
      <c r="K23">
        <v>186.5</v>
      </c>
      <c r="L23">
        <v>173.9</v>
      </c>
      <c r="M23">
        <v>158.69999999999999</v>
      </c>
      <c r="N23">
        <v>142.9</v>
      </c>
      <c r="O23">
        <v>137.1</v>
      </c>
      <c r="P23">
        <v>125.7</v>
      </c>
      <c r="Q23">
        <v>123.5</v>
      </c>
      <c r="R23">
        <v>111.9</v>
      </c>
      <c r="S23">
        <v>111.2</v>
      </c>
      <c r="T23">
        <v>101.2</v>
      </c>
      <c r="U23">
        <v>93.6</v>
      </c>
      <c r="V23">
        <v>90.4</v>
      </c>
      <c r="W23">
        <v>78.900000000000006</v>
      </c>
    </row>
    <row r="24" spans="1:23" x14ac:dyDescent="0.25">
      <c r="A24" s="5" t="s">
        <v>74</v>
      </c>
      <c r="B24" s="5" t="s">
        <v>75</v>
      </c>
      <c r="C24">
        <v>9.8000000000000007</v>
      </c>
      <c r="D24">
        <v>12</v>
      </c>
      <c r="E24">
        <v>0.4</v>
      </c>
      <c r="F24">
        <v>2.2000000000000002</v>
      </c>
      <c r="G24">
        <v>2.8</v>
      </c>
      <c r="H24">
        <v>20.6</v>
      </c>
      <c r="I24">
        <v>27.7</v>
      </c>
      <c r="J24">
        <v>21.7</v>
      </c>
      <c r="K24">
        <v>25.4</v>
      </c>
      <c r="L24">
        <v>28.8</v>
      </c>
      <c r="M24">
        <v>27.1</v>
      </c>
      <c r="N24">
        <v>20.3</v>
      </c>
      <c r="O24">
        <v>25.9</v>
      </c>
      <c r="P24">
        <v>16.600000000000001</v>
      </c>
      <c r="Q24">
        <v>35.200000000000003</v>
      </c>
      <c r="R24">
        <v>31.7</v>
      </c>
      <c r="S24">
        <v>31.5</v>
      </c>
      <c r="T24">
        <v>23.9</v>
      </c>
      <c r="U24">
        <v>22.8</v>
      </c>
      <c r="V24">
        <v>22.5</v>
      </c>
      <c r="W24">
        <v>29.8</v>
      </c>
    </row>
    <row r="25" spans="1:23" x14ac:dyDescent="0.25">
      <c r="A25" s="5" t="s">
        <v>76</v>
      </c>
      <c r="B25" s="5" t="s">
        <v>77</v>
      </c>
      <c r="C25">
        <v>44.5</v>
      </c>
      <c r="D25">
        <v>51.2</v>
      </c>
      <c r="E25">
        <v>36.700000000000003</v>
      </c>
      <c r="F25">
        <v>58.6</v>
      </c>
      <c r="G25">
        <v>87.4</v>
      </c>
      <c r="H25">
        <v>1228</v>
      </c>
      <c r="I25">
        <v>90</v>
      </c>
      <c r="J25">
        <v>92</v>
      </c>
      <c r="K25">
        <v>161.1</v>
      </c>
      <c r="L25">
        <v>145.1</v>
      </c>
      <c r="M25">
        <v>131.69999999999999</v>
      </c>
      <c r="N25">
        <v>122.6</v>
      </c>
      <c r="O25">
        <v>111.2</v>
      </c>
      <c r="P25">
        <v>109.1</v>
      </c>
      <c r="Q25">
        <v>88.3</v>
      </c>
      <c r="R25">
        <v>80.2</v>
      </c>
      <c r="S25">
        <v>79.7</v>
      </c>
      <c r="T25">
        <v>77.3</v>
      </c>
      <c r="U25">
        <v>70.8</v>
      </c>
      <c r="V25">
        <v>68</v>
      </c>
      <c r="W25">
        <v>49.1</v>
      </c>
    </row>
    <row r="26" spans="1:23" x14ac:dyDescent="0.25">
      <c r="A26" s="5" t="s">
        <v>78</v>
      </c>
      <c r="B26" s="5" t="s">
        <v>79</v>
      </c>
      <c r="C26">
        <v>-1.2</v>
      </c>
      <c r="D26">
        <v>-2.2000000000000002</v>
      </c>
      <c r="E26">
        <v>-1.6</v>
      </c>
      <c r="F26">
        <v>-2.2000000000000002</v>
      </c>
      <c r="G26">
        <v>-2.1</v>
      </c>
      <c r="H26">
        <v>-2.2000000000000002</v>
      </c>
      <c r="I26">
        <v>-3.4</v>
      </c>
      <c r="J26">
        <v>-2.2999999999999998</v>
      </c>
      <c r="K26">
        <v>-5</v>
      </c>
      <c r="L26">
        <v>-5.4</v>
      </c>
      <c r="M26">
        <v>-5.9</v>
      </c>
      <c r="N26">
        <v>-5.3</v>
      </c>
      <c r="O26">
        <v>-4.9000000000000004</v>
      </c>
      <c r="P26">
        <v>-3.9</v>
      </c>
      <c r="Q26">
        <v>-4.5999999999999996</v>
      </c>
      <c r="R26">
        <v>-3.8</v>
      </c>
      <c r="S26">
        <v>-6.6</v>
      </c>
      <c r="T26">
        <v>-7.7</v>
      </c>
      <c r="U26">
        <v>-4.7</v>
      </c>
      <c r="V26">
        <v>-6.1</v>
      </c>
      <c r="W26">
        <v>-4.5</v>
      </c>
    </row>
    <row r="27" spans="1:23" x14ac:dyDescent="0.25">
      <c r="A27" s="5" t="s">
        <v>80</v>
      </c>
      <c r="B27" s="5" t="s">
        <v>81</v>
      </c>
      <c r="C27">
        <v>43.3</v>
      </c>
      <c r="D27">
        <v>49</v>
      </c>
      <c r="E27">
        <v>35.200000000000003</v>
      </c>
      <c r="F27">
        <v>56.4</v>
      </c>
      <c r="G27">
        <v>85.4</v>
      </c>
      <c r="H27">
        <v>1226</v>
      </c>
      <c r="I27">
        <v>86.6</v>
      </c>
      <c r="J27">
        <v>89.7</v>
      </c>
      <c r="K27">
        <v>156.1</v>
      </c>
      <c r="L27">
        <v>139.69999999999999</v>
      </c>
      <c r="M27">
        <v>125.7</v>
      </c>
      <c r="N27">
        <v>117.3</v>
      </c>
      <c r="O27">
        <v>106.3</v>
      </c>
      <c r="P27">
        <v>105.2</v>
      </c>
      <c r="Q27">
        <v>83.7</v>
      </c>
      <c r="R27">
        <v>76.400000000000006</v>
      </c>
      <c r="S27">
        <v>73.099999999999994</v>
      </c>
      <c r="T27">
        <v>67.400000000000006</v>
      </c>
      <c r="U27">
        <v>66.099999999999994</v>
      </c>
      <c r="V27">
        <v>61.9</v>
      </c>
      <c r="W27">
        <v>44.6</v>
      </c>
    </row>
    <row r="28" spans="1:23" x14ac:dyDescent="0.25">
      <c r="A28" s="5" t="s">
        <v>82</v>
      </c>
      <c r="B28" s="5" t="s">
        <v>83</v>
      </c>
      <c r="C28">
        <v>563</v>
      </c>
      <c r="D28">
        <v>549.70000000000005</v>
      </c>
      <c r="E28">
        <v>502.6</v>
      </c>
      <c r="F28">
        <v>520.1</v>
      </c>
      <c r="G28">
        <v>741.3</v>
      </c>
      <c r="H28">
        <v>957.8</v>
      </c>
      <c r="I28">
        <v>2211</v>
      </c>
      <c r="J28">
        <v>802.9</v>
      </c>
      <c r="K28">
        <v>929.2</v>
      </c>
      <c r="L28">
        <v>862.9</v>
      </c>
      <c r="M28">
        <v>893</v>
      </c>
      <c r="N28">
        <v>478.5</v>
      </c>
      <c r="O28">
        <v>585.9</v>
      </c>
      <c r="P28">
        <v>576</v>
      </c>
      <c r="Q28">
        <v>552.6</v>
      </c>
      <c r="R28">
        <v>308</v>
      </c>
      <c r="S28">
        <v>296.5</v>
      </c>
      <c r="T28">
        <v>251.5</v>
      </c>
      <c r="U28">
        <v>195.8</v>
      </c>
      <c r="V28">
        <v>184</v>
      </c>
      <c r="W28">
        <v>192.5</v>
      </c>
    </row>
    <row r="29" spans="1:23" x14ac:dyDescent="0.25">
      <c r="A29" s="5" t="s">
        <v>84</v>
      </c>
      <c r="B29" s="5" t="s">
        <v>85</v>
      </c>
      <c r="C29">
        <v>1069</v>
      </c>
      <c r="D29">
        <v>1040</v>
      </c>
      <c r="E29">
        <v>968.8</v>
      </c>
      <c r="F29">
        <v>936.1</v>
      </c>
      <c r="G29">
        <v>893.2</v>
      </c>
      <c r="H29">
        <v>846.5</v>
      </c>
      <c r="I29">
        <v>886.9</v>
      </c>
      <c r="J29">
        <v>2378</v>
      </c>
      <c r="K29">
        <v>2243</v>
      </c>
      <c r="L29">
        <v>2195</v>
      </c>
      <c r="M29">
        <v>1966</v>
      </c>
      <c r="N29">
        <v>1662</v>
      </c>
      <c r="O29">
        <v>1487</v>
      </c>
      <c r="P29">
        <v>1404</v>
      </c>
      <c r="Q29">
        <v>1070</v>
      </c>
      <c r="R29">
        <v>846.5</v>
      </c>
      <c r="S29">
        <v>804.6</v>
      </c>
      <c r="T29">
        <v>743.3</v>
      </c>
      <c r="U29">
        <v>632.70000000000005</v>
      </c>
      <c r="V29">
        <v>583.79999999999995</v>
      </c>
      <c r="W29">
        <v>528.79999999999995</v>
      </c>
    </row>
    <row r="30" spans="1:23" x14ac:dyDescent="0.25">
      <c r="A30" s="5" t="s">
        <v>86</v>
      </c>
      <c r="B30" s="5" t="s">
        <v>87</v>
      </c>
      <c r="C30">
        <v>1632</v>
      </c>
      <c r="D30">
        <v>1589</v>
      </c>
      <c r="E30">
        <v>1471</v>
      </c>
      <c r="F30">
        <v>1456</v>
      </c>
      <c r="G30">
        <v>1635</v>
      </c>
      <c r="H30">
        <v>1804</v>
      </c>
      <c r="I30">
        <v>3098</v>
      </c>
      <c r="J30">
        <v>3184</v>
      </c>
      <c r="K30">
        <v>3175</v>
      </c>
      <c r="L30">
        <v>3058</v>
      </c>
      <c r="M30">
        <v>2859</v>
      </c>
      <c r="N30">
        <v>2141</v>
      </c>
      <c r="O30">
        <v>2073</v>
      </c>
      <c r="P30">
        <v>1980</v>
      </c>
      <c r="Q30">
        <v>1622</v>
      </c>
      <c r="R30">
        <v>1163</v>
      </c>
      <c r="S30">
        <v>1109</v>
      </c>
      <c r="T30">
        <v>1003</v>
      </c>
      <c r="U30">
        <v>836.6</v>
      </c>
      <c r="V30">
        <v>775.4</v>
      </c>
      <c r="W30">
        <v>734.5</v>
      </c>
    </row>
    <row r="31" spans="1:23" x14ac:dyDescent="0.25">
      <c r="A31" s="5" t="s">
        <v>88</v>
      </c>
      <c r="B31" s="5" t="s">
        <v>89</v>
      </c>
      <c r="C31">
        <v>262.3</v>
      </c>
      <c r="D31">
        <v>313.2</v>
      </c>
      <c r="E31">
        <v>320.89999999999998</v>
      </c>
      <c r="F31">
        <v>317.39999999999998</v>
      </c>
      <c r="G31">
        <v>489.3</v>
      </c>
      <c r="H31">
        <v>377.2</v>
      </c>
      <c r="I31">
        <v>688.9</v>
      </c>
      <c r="J31">
        <v>735.8</v>
      </c>
      <c r="K31">
        <v>532.20000000000005</v>
      </c>
      <c r="L31">
        <v>598.9</v>
      </c>
      <c r="M31">
        <v>678.4</v>
      </c>
      <c r="N31">
        <v>522.20000000000005</v>
      </c>
      <c r="O31">
        <v>511.9</v>
      </c>
      <c r="P31">
        <v>567.1</v>
      </c>
      <c r="Q31">
        <v>565.20000000000005</v>
      </c>
      <c r="R31" t="s">
        <v>67</v>
      </c>
      <c r="S31" t="s">
        <v>67</v>
      </c>
      <c r="T31" t="s">
        <v>67</v>
      </c>
      <c r="U31" t="s">
        <v>67</v>
      </c>
      <c r="V31" t="s">
        <v>67</v>
      </c>
      <c r="W31" t="s">
        <v>67</v>
      </c>
    </row>
    <row r="32" spans="1:23" x14ac:dyDescent="0.25">
      <c r="A32" s="5" t="s">
        <v>90</v>
      </c>
      <c r="B32" s="5" t="s">
        <v>91</v>
      </c>
      <c r="C32">
        <v>183.8</v>
      </c>
      <c r="D32">
        <v>116.9</v>
      </c>
      <c r="E32">
        <v>25.3</v>
      </c>
      <c r="F32">
        <v>25.5</v>
      </c>
      <c r="G32">
        <v>36.4</v>
      </c>
      <c r="H32">
        <v>178.2</v>
      </c>
      <c r="I32">
        <v>742.6</v>
      </c>
      <c r="J32">
        <v>841.2</v>
      </c>
      <c r="K32">
        <v>1044</v>
      </c>
      <c r="L32">
        <v>964.1</v>
      </c>
      <c r="M32">
        <v>757.2</v>
      </c>
      <c r="N32">
        <v>729.4</v>
      </c>
      <c r="O32">
        <v>750.4</v>
      </c>
      <c r="P32">
        <v>683.7</v>
      </c>
      <c r="Q32">
        <v>415.5</v>
      </c>
      <c r="R32" t="s">
        <v>67</v>
      </c>
      <c r="S32" t="s">
        <v>67</v>
      </c>
      <c r="T32" t="s">
        <v>67</v>
      </c>
      <c r="U32" t="s">
        <v>67</v>
      </c>
      <c r="V32" t="s">
        <v>67</v>
      </c>
      <c r="W32" t="s">
        <v>67</v>
      </c>
    </row>
    <row r="33" spans="1:23" x14ac:dyDescent="0.25">
      <c r="A33" s="5" t="s">
        <v>92</v>
      </c>
      <c r="B33" s="5" t="s">
        <v>93</v>
      </c>
      <c r="C33">
        <v>446.1</v>
      </c>
      <c r="D33">
        <v>430.1</v>
      </c>
      <c r="E33">
        <v>323.10000000000002</v>
      </c>
      <c r="F33">
        <v>342.8</v>
      </c>
      <c r="G33">
        <v>525.79999999999995</v>
      </c>
      <c r="H33">
        <v>555.4</v>
      </c>
      <c r="I33">
        <v>1432</v>
      </c>
      <c r="J33">
        <v>1577</v>
      </c>
      <c r="K33">
        <v>1577</v>
      </c>
      <c r="L33">
        <v>1563</v>
      </c>
      <c r="M33">
        <v>1436</v>
      </c>
      <c r="N33">
        <v>1252</v>
      </c>
      <c r="O33">
        <v>1262</v>
      </c>
      <c r="P33">
        <v>1251</v>
      </c>
      <c r="Q33">
        <v>980.7</v>
      </c>
      <c r="R33">
        <v>593.79999999999995</v>
      </c>
      <c r="S33">
        <v>600.79999999999995</v>
      </c>
      <c r="T33">
        <v>543.4</v>
      </c>
      <c r="U33">
        <v>440.1</v>
      </c>
      <c r="V33">
        <v>436.6</v>
      </c>
      <c r="W33">
        <v>452.5</v>
      </c>
    </row>
    <row r="34" spans="1:23" x14ac:dyDescent="0.25">
      <c r="A34" s="5" t="s">
        <v>78</v>
      </c>
      <c r="B34" s="5" t="s">
        <v>79</v>
      </c>
      <c r="C34">
        <v>24.3</v>
      </c>
      <c r="D34">
        <v>23.9</v>
      </c>
      <c r="E34">
        <v>23</v>
      </c>
      <c r="F34">
        <v>22.8</v>
      </c>
      <c r="G34">
        <v>20.7</v>
      </c>
      <c r="H34">
        <v>20.399999999999999</v>
      </c>
      <c r="I34">
        <v>21.7</v>
      </c>
      <c r="J34">
        <v>25.6</v>
      </c>
      <c r="K34">
        <v>43.7</v>
      </c>
      <c r="L34">
        <v>36.299999999999997</v>
      </c>
      <c r="M34">
        <v>46.8</v>
      </c>
      <c r="N34">
        <v>43.2</v>
      </c>
      <c r="O34">
        <v>41.1</v>
      </c>
      <c r="P34">
        <v>37.6</v>
      </c>
      <c r="Q34">
        <v>32.299999999999997</v>
      </c>
      <c r="R34">
        <v>22.8</v>
      </c>
      <c r="S34">
        <v>20.9</v>
      </c>
      <c r="T34">
        <v>30.6</v>
      </c>
      <c r="U34">
        <v>22.4</v>
      </c>
      <c r="V34">
        <v>19.8</v>
      </c>
      <c r="W34">
        <v>16.2</v>
      </c>
    </row>
    <row r="35" spans="1:23" x14ac:dyDescent="0.25">
      <c r="A35" s="5" t="s">
        <v>94</v>
      </c>
      <c r="B35" s="5" t="s">
        <v>95</v>
      </c>
      <c r="C35">
        <v>1162</v>
      </c>
      <c r="D35">
        <v>1135</v>
      </c>
      <c r="E35">
        <v>1102</v>
      </c>
      <c r="F35">
        <v>1091</v>
      </c>
      <c r="G35">
        <v>1088</v>
      </c>
      <c r="H35">
        <v>1229</v>
      </c>
      <c r="I35">
        <v>1645</v>
      </c>
      <c r="J35">
        <v>1582</v>
      </c>
      <c r="K35">
        <v>1555</v>
      </c>
      <c r="L35">
        <v>1459</v>
      </c>
      <c r="M35">
        <v>1376</v>
      </c>
      <c r="N35">
        <v>846</v>
      </c>
      <c r="O35">
        <v>769.7</v>
      </c>
      <c r="P35">
        <v>691.1</v>
      </c>
      <c r="Q35">
        <v>609.20000000000005</v>
      </c>
      <c r="R35">
        <v>545.9</v>
      </c>
      <c r="S35">
        <v>487.3</v>
      </c>
      <c r="T35">
        <v>429.4</v>
      </c>
      <c r="U35">
        <v>374.1</v>
      </c>
      <c r="V35">
        <v>319</v>
      </c>
      <c r="W35">
        <v>265.8</v>
      </c>
    </row>
    <row r="36" spans="1:23" x14ac:dyDescent="0.25">
      <c r="A36" s="5" t="s">
        <v>96</v>
      </c>
      <c r="B36" s="5" t="s">
        <v>97</v>
      </c>
      <c r="C36">
        <v>1632</v>
      </c>
      <c r="D36">
        <v>1589</v>
      </c>
      <c r="E36">
        <v>1471</v>
      </c>
      <c r="F36">
        <v>1456</v>
      </c>
      <c r="G36">
        <v>1635</v>
      </c>
      <c r="H36">
        <v>1804</v>
      </c>
      <c r="I36">
        <v>3098</v>
      </c>
      <c r="J36">
        <v>3184</v>
      </c>
      <c r="K36">
        <v>3175</v>
      </c>
      <c r="L36">
        <v>3058</v>
      </c>
      <c r="M36">
        <v>2859</v>
      </c>
      <c r="N36">
        <v>2141</v>
      </c>
      <c r="O36">
        <v>2073</v>
      </c>
      <c r="P36">
        <v>1980</v>
      </c>
      <c r="Q36">
        <v>1622</v>
      </c>
      <c r="R36">
        <v>1163</v>
      </c>
      <c r="S36">
        <v>1109</v>
      </c>
      <c r="T36">
        <v>1003</v>
      </c>
      <c r="U36">
        <v>836.6</v>
      </c>
      <c r="V36">
        <v>775.4</v>
      </c>
      <c r="W36">
        <v>734.5</v>
      </c>
    </row>
    <row r="37" spans="1:23" x14ac:dyDescent="0.25">
      <c r="A37" s="5" t="s">
        <v>98</v>
      </c>
      <c r="B37" s="5" t="s">
        <v>99</v>
      </c>
      <c r="C37">
        <v>66.959999999999994</v>
      </c>
      <c r="D37">
        <v>66.959999999999994</v>
      </c>
      <c r="E37">
        <v>66.959999999999994</v>
      </c>
      <c r="F37">
        <v>66.959999999999994</v>
      </c>
      <c r="G37">
        <v>66.959999999999994</v>
      </c>
      <c r="H37">
        <v>73.48</v>
      </c>
      <c r="I37">
        <v>138.21</v>
      </c>
      <c r="J37">
        <v>138.22999999999999</v>
      </c>
      <c r="K37">
        <v>138.19999999999999</v>
      </c>
      <c r="L37">
        <v>138.19999999999999</v>
      </c>
      <c r="M37">
        <v>138.19999999999999</v>
      </c>
      <c r="N37">
        <v>103.7</v>
      </c>
      <c r="O37">
        <v>103.7</v>
      </c>
      <c r="P37">
        <v>103.6</v>
      </c>
      <c r="Q37">
        <v>103.6</v>
      </c>
      <c r="R37">
        <v>51.8</v>
      </c>
      <c r="S37">
        <v>51.8</v>
      </c>
      <c r="T37">
        <v>51.8</v>
      </c>
      <c r="U37">
        <v>51.8</v>
      </c>
      <c r="V37">
        <v>51.8</v>
      </c>
      <c r="W37" t="s">
        <v>67</v>
      </c>
    </row>
    <row r="38" spans="1:23" x14ac:dyDescent="0.25">
      <c r="A38" s="5" t="s">
        <v>98</v>
      </c>
      <c r="B38" s="5" t="s">
        <v>99</v>
      </c>
      <c r="C38">
        <v>66.959999999999994</v>
      </c>
      <c r="D38">
        <v>66.959999999999994</v>
      </c>
      <c r="E38">
        <v>66.959999999999994</v>
      </c>
      <c r="F38">
        <v>66.959999999999994</v>
      </c>
      <c r="G38">
        <v>66.959999999999994</v>
      </c>
      <c r="H38">
        <v>73.459999999999994</v>
      </c>
      <c r="I38">
        <v>138.21</v>
      </c>
      <c r="J38">
        <v>138.22999999999999</v>
      </c>
      <c r="K38">
        <v>138.19999999999999</v>
      </c>
      <c r="L38">
        <v>138.19999999999999</v>
      </c>
      <c r="M38">
        <v>138.19999999999999</v>
      </c>
      <c r="N38">
        <v>103.7</v>
      </c>
      <c r="O38">
        <v>103.7</v>
      </c>
      <c r="P38">
        <v>103.6</v>
      </c>
      <c r="Q38">
        <v>103.6</v>
      </c>
      <c r="R38">
        <v>34.6</v>
      </c>
      <c r="S38">
        <v>34.6</v>
      </c>
      <c r="T38">
        <v>34.6</v>
      </c>
      <c r="U38">
        <v>34.6</v>
      </c>
      <c r="V38">
        <v>34.6</v>
      </c>
      <c r="W38" t="s">
        <v>67</v>
      </c>
    </row>
    <row r="39" spans="1:23" x14ac:dyDescent="0.25">
      <c r="A39" s="5" t="s">
        <v>102</v>
      </c>
      <c r="B39" s="5" t="s">
        <v>103</v>
      </c>
      <c r="C39">
        <v>0.81</v>
      </c>
      <c r="D39">
        <v>0.94</v>
      </c>
      <c r="E39">
        <v>0.55000000000000004</v>
      </c>
      <c r="F39">
        <v>0.91</v>
      </c>
      <c r="G39">
        <v>1.35</v>
      </c>
      <c r="H39">
        <v>16.989999999999998</v>
      </c>
      <c r="I39">
        <v>0.85</v>
      </c>
      <c r="J39">
        <v>0.82</v>
      </c>
      <c r="K39">
        <v>1.35</v>
      </c>
      <c r="L39">
        <v>1.26</v>
      </c>
      <c r="M39">
        <v>1.1499999999999999</v>
      </c>
      <c r="N39">
        <v>1.38</v>
      </c>
      <c r="O39">
        <v>1.32</v>
      </c>
      <c r="P39">
        <v>1.21</v>
      </c>
      <c r="Q39">
        <v>1.19</v>
      </c>
      <c r="R39">
        <v>2.16</v>
      </c>
      <c r="S39">
        <v>2.15</v>
      </c>
      <c r="T39">
        <v>1.95</v>
      </c>
      <c r="U39">
        <v>1.81</v>
      </c>
      <c r="V39">
        <v>1.75</v>
      </c>
      <c r="W39" t="s">
        <v>67</v>
      </c>
    </row>
    <row r="40" spans="1:23" x14ac:dyDescent="0.25">
      <c r="A40" s="5" t="s">
        <v>104</v>
      </c>
      <c r="B40" s="5" t="s">
        <v>105</v>
      </c>
      <c r="C40">
        <v>0.65</v>
      </c>
      <c r="D40">
        <v>0.73</v>
      </c>
      <c r="E40">
        <v>0.53</v>
      </c>
      <c r="F40">
        <v>0.84</v>
      </c>
      <c r="G40">
        <v>1.19</v>
      </c>
      <c r="H40">
        <v>9.36</v>
      </c>
      <c r="I40">
        <v>0.63</v>
      </c>
      <c r="J40">
        <v>0.65</v>
      </c>
      <c r="K40">
        <v>1.1299999999999999</v>
      </c>
      <c r="L40">
        <v>1.01</v>
      </c>
      <c r="M40">
        <v>1.07</v>
      </c>
      <c r="N40">
        <v>1.1299999999999999</v>
      </c>
      <c r="O40">
        <v>1.03</v>
      </c>
      <c r="P40">
        <v>1.02</v>
      </c>
      <c r="Q40">
        <v>0.81</v>
      </c>
      <c r="R40">
        <v>1.47</v>
      </c>
      <c r="S40">
        <v>1.41</v>
      </c>
      <c r="T40">
        <v>1.3</v>
      </c>
      <c r="U40">
        <v>1.27</v>
      </c>
      <c r="V40">
        <v>1.2</v>
      </c>
      <c r="W40">
        <v>0.87</v>
      </c>
    </row>
    <row r="41" spans="1:23" x14ac:dyDescent="0.25">
      <c r="A41" s="5" t="s">
        <v>106</v>
      </c>
      <c r="B41" s="5" t="s">
        <v>107</v>
      </c>
      <c r="C41">
        <v>0.65</v>
      </c>
      <c r="D41">
        <v>0.73</v>
      </c>
      <c r="E41">
        <v>0.53</v>
      </c>
      <c r="F41">
        <v>0.84</v>
      </c>
      <c r="G41">
        <v>1.19</v>
      </c>
      <c r="H41">
        <v>9.36</v>
      </c>
      <c r="I41">
        <v>0.63</v>
      </c>
      <c r="J41">
        <v>0.65</v>
      </c>
      <c r="K41">
        <v>1.1299999999999999</v>
      </c>
      <c r="L41">
        <v>1.01</v>
      </c>
      <c r="M41">
        <v>1.07</v>
      </c>
      <c r="N41">
        <v>1.1299999999999999</v>
      </c>
      <c r="O41">
        <v>1.03</v>
      </c>
      <c r="P41">
        <v>1.02</v>
      </c>
      <c r="Q41">
        <v>0.81</v>
      </c>
      <c r="R41">
        <v>1.47</v>
      </c>
      <c r="S41">
        <v>1.41</v>
      </c>
      <c r="T41">
        <v>1.3</v>
      </c>
      <c r="U41">
        <v>1.27</v>
      </c>
      <c r="V41">
        <v>1.2</v>
      </c>
      <c r="W41">
        <v>0.87</v>
      </c>
    </row>
    <row r="42" spans="1:23" x14ac:dyDescent="0.25">
      <c r="A42" s="5" t="s">
        <v>108</v>
      </c>
      <c r="B42" s="5" t="s">
        <v>109</v>
      </c>
      <c r="C42">
        <v>0.25</v>
      </c>
      <c r="D42">
        <v>0.28999999999999998</v>
      </c>
      <c r="E42">
        <v>0.22</v>
      </c>
      <c r="F42">
        <v>0.35</v>
      </c>
      <c r="G42">
        <v>0.8</v>
      </c>
      <c r="H42">
        <v>0.8</v>
      </c>
      <c r="I42">
        <v>0.25</v>
      </c>
      <c r="J42">
        <v>0.25</v>
      </c>
      <c r="K42">
        <v>0.45</v>
      </c>
      <c r="L42">
        <v>0.37</v>
      </c>
      <c r="M42">
        <v>0.3</v>
      </c>
      <c r="N42">
        <v>0.35</v>
      </c>
      <c r="O42">
        <v>0.28000000000000003</v>
      </c>
      <c r="P42">
        <v>0.25</v>
      </c>
      <c r="Q42">
        <v>0.23</v>
      </c>
      <c r="R42">
        <v>0.39</v>
      </c>
      <c r="S42">
        <v>0.34</v>
      </c>
      <c r="T42">
        <v>0.28999999999999998</v>
      </c>
      <c r="U42">
        <v>0.24</v>
      </c>
      <c r="V42">
        <v>0.2</v>
      </c>
      <c r="W42" t="s">
        <v>67</v>
      </c>
    </row>
    <row r="43" spans="1:23" x14ac:dyDescent="0.25">
      <c r="A43" s="5" t="s">
        <v>110</v>
      </c>
      <c r="B43" s="5" t="s">
        <v>111</v>
      </c>
      <c r="C43">
        <v>16.73</v>
      </c>
      <c r="D43">
        <v>19.41</v>
      </c>
      <c r="E43">
        <v>14.73</v>
      </c>
      <c r="F43">
        <v>23.43</v>
      </c>
      <c r="G43">
        <v>53.55</v>
      </c>
      <c r="H43">
        <v>58.77</v>
      </c>
      <c r="I43">
        <v>34.6</v>
      </c>
      <c r="J43">
        <v>34.6</v>
      </c>
      <c r="K43">
        <v>62.2</v>
      </c>
      <c r="L43">
        <v>51.1</v>
      </c>
      <c r="M43">
        <v>41.5</v>
      </c>
      <c r="N43">
        <v>36.299999999999997</v>
      </c>
      <c r="O43">
        <v>29</v>
      </c>
      <c r="P43">
        <v>25.9</v>
      </c>
      <c r="Q43">
        <v>23.3</v>
      </c>
      <c r="R43">
        <v>20.399999999999999</v>
      </c>
      <c r="S43">
        <v>17.8</v>
      </c>
      <c r="T43">
        <v>15.2</v>
      </c>
      <c r="U43">
        <v>12.6</v>
      </c>
      <c r="V43">
        <v>10.5</v>
      </c>
      <c r="W43">
        <v>8.6999999999999993</v>
      </c>
    </row>
    <row r="44" spans="1:23" x14ac:dyDescent="0.25">
      <c r="A44" s="5" t="s">
        <v>65</v>
      </c>
      <c r="B44" s="5" t="s">
        <v>66</v>
      </c>
      <c r="C44">
        <v>19.47</v>
      </c>
      <c r="D44">
        <v>18.41</v>
      </c>
      <c r="E44">
        <v>18.09</v>
      </c>
      <c r="F44">
        <v>17.57</v>
      </c>
      <c r="G44">
        <v>16.55</v>
      </c>
      <c r="H44">
        <v>20.56</v>
      </c>
      <c r="I44">
        <v>21.81</v>
      </c>
      <c r="J44">
        <v>20.73</v>
      </c>
      <c r="K44">
        <v>19.02</v>
      </c>
      <c r="L44">
        <v>18.45</v>
      </c>
      <c r="M44">
        <v>16.79</v>
      </c>
      <c r="N44">
        <v>20.54</v>
      </c>
      <c r="O44">
        <v>19.53</v>
      </c>
      <c r="P44">
        <v>18.66</v>
      </c>
      <c r="Q44">
        <v>13.67</v>
      </c>
      <c r="R44">
        <v>20.170000000000002</v>
      </c>
      <c r="S44">
        <v>18.46</v>
      </c>
      <c r="T44">
        <v>16.98</v>
      </c>
      <c r="U44">
        <v>13.46</v>
      </c>
      <c r="V44">
        <v>12.92</v>
      </c>
      <c r="W44" t="s">
        <v>67</v>
      </c>
    </row>
    <row r="45" spans="1:23" x14ac:dyDescent="0.25">
      <c r="A45" s="5" t="s">
        <v>112</v>
      </c>
      <c r="B45" s="5" t="s">
        <v>113</v>
      </c>
      <c r="C45">
        <v>17.350000000000001</v>
      </c>
      <c r="D45">
        <v>16.95</v>
      </c>
      <c r="E45">
        <v>16.46</v>
      </c>
      <c r="F45">
        <v>16.29</v>
      </c>
      <c r="G45">
        <v>16.25</v>
      </c>
      <c r="H45">
        <v>16.72</v>
      </c>
      <c r="I45">
        <v>11.9</v>
      </c>
      <c r="J45">
        <v>11.44</v>
      </c>
      <c r="K45">
        <v>11.25</v>
      </c>
      <c r="L45">
        <v>10.56</v>
      </c>
      <c r="M45">
        <v>9.9600000000000009</v>
      </c>
      <c r="N45">
        <v>8.16</v>
      </c>
      <c r="O45">
        <v>7.42</v>
      </c>
      <c r="P45">
        <v>6.67</v>
      </c>
      <c r="Q45">
        <v>5.88</v>
      </c>
      <c r="R45">
        <v>10.54</v>
      </c>
      <c r="S45">
        <v>9.41</v>
      </c>
      <c r="T45">
        <v>8.2899999999999991</v>
      </c>
      <c r="U45">
        <v>7.22</v>
      </c>
      <c r="V45">
        <v>6.16</v>
      </c>
      <c r="W45" t="s">
        <v>67</v>
      </c>
    </row>
    <row r="46" spans="1:23" x14ac:dyDescent="0.25">
      <c r="A46" s="5" t="s">
        <v>114</v>
      </c>
      <c r="B46" s="5" t="s">
        <v>115</v>
      </c>
      <c r="C46">
        <v>0.71</v>
      </c>
      <c r="D46">
        <v>0.74</v>
      </c>
      <c r="E46">
        <v>1.2</v>
      </c>
      <c r="F46">
        <v>1.63</v>
      </c>
      <c r="G46">
        <v>1.05</v>
      </c>
      <c r="H46">
        <v>0.67</v>
      </c>
      <c r="I46">
        <v>1.52</v>
      </c>
      <c r="J46">
        <v>1.01</v>
      </c>
      <c r="K46">
        <v>1.71</v>
      </c>
      <c r="L46">
        <v>1.6</v>
      </c>
      <c r="M46">
        <v>1.54</v>
      </c>
      <c r="N46">
        <v>1.8</v>
      </c>
      <c r="O46">
        <v>1.24</v>
      </c>
      <c r="P46">
        <v>1.88</v>
      </c>
      <c r="Q46">
        <v>1.42</v>
      </c>
      <c r="R46">
        <v>2.5499999999999998</v>
      </c>
      <c r="S46">
        <v>2.21</v>
      </c>
      <c r="T46">
        <v>2.12</v>
      </c>
      <c r="U46">
        <v>1.65</v>
      </c>
      <c r="V46">
        <v>1.66</v>
      </c>
      <c r="W46" t="s">
        <v>67</v>
      </c>
    </row>
    <row r="47" spans="1:23" x14ac:dyDescent="0.25">
      <c r="A47" s="5" t="s">
        <v>116</v>
      </c>
      <c r="B47" s="5" t="s">
        <v>117</v>
      </c>
      <c r="C47">
        <v>24.37</v>
      </c>
      <c r="D47">
        <v>23.73</v>
      </c>
      <c r="E47">
        <v>21.97</v>
      </c>
      <c r="F47">
        <v>21.75</v>
      </c>
      <c r="G47">
        <v>24.41</v>
      </c>
      <c r="H47">
        <v>24.55</v>
      </c>
      <c r="I47">
        <v>22.42</v>
      </c>
      <c r="J47">
        <v>23.04</v>
      </c>
      <c r="K47">
        <v>22.98</v>
      </c>
      <c r="L47">
        <v>22.13</v>
      </c>
      <c r="M47">
        <v>20.68</v>
      </c>
      <c r="N47">
        <v>20.65</v>
      </c>
      <c r="O47">
        <v>19.989999999999998</v>
      </c>
      <c r="P47">
        <v>19.11</v>
      </c>
      <c r="Q47">
        <v>15.66</v>
      </c>
      <c r="R47">
        <v>22.44</v>
      </c>
      <c r="S47">
        <v>21.41</v>
      </c>
      <c r="T47">
        <v>19.37</v>
      </c>
      <c r="U47">
        <v>16.149999999999999</v>
      </c>
      <c r="V47">
        <v>14.97</v>
      </c>
      <c r="W47" t="s">
        <v>67</v>
      </c>
    </row>
    <row r="48" spans="1:23" x14ac:dyDescent="0.25">
      <c r="A48" s="5" t="s">
        <v>118</v>
      </c>
      <c r="B48" s="5" t="s">
        <v>119</v>
      </c>
      <c r="C48">
        <v>17687</v>
      </c>
      <c r="D48">
        <v>16985</v>
      </c>
      <c r="E48">
        <v>16688</v>
      </c>
      <c r="F48">
        <v>16486</v>
      </c>
      <c r="G48">
        <v>15654</v>
      </c>
      <c r="H48">
        <v>15602</v>
      </c>
      <c r="I48">
        <v>43363</v>
      </c>
      <c r="J48">
        <v>43059</v>
      </c>
      <c r="K48">
        <v>39325</v>
      </c>
      <c r="L48">
        <v>38058</v>
      </c>
      <c r="M48">
        <v>36882</v>
      </c>
      <c r="N48">
        <v>33679</v>
      </c>
      <c r="O48">
        <v>32222</v>
      </c>
      <c r="P48">
        <v>30409</v>
      </c>
      <c r="Q48">
        <v>21226</v>
      </c>
      <c r="R48">
        <v>14977</v>
      </c>
      <c r="S48">
        <v>13408</v>
      </c>
      <c r="T48">
        <v>12852</v>
      </c>
      <c r="U48">
        <v>9432</v>
      </c>
      <c r="V48">
        <v>9357</v>
      </c>
      <c r="W48">
        <v>9145</v>
      </c>
    </row>
    <row r="49" spans="1:23" x14ac:dyDescent="0.25">
      <c r="A49" s="5" t="s">
        <v>120</v>
      </c>
      <c r="B49" s="5" t="s">
        <v>121</v>
      </c>
      <c r="C49">
        <v>867</v>
      </c>
      <c r="D49">
        <v>796.1</v>
      </c>
      <c r="E49">
        <v>787.9</v>
      </c>
      <c r="F49">
        <v>757.6</v>
      </c>
      <c r="G49">
        <v>695.7</v>
      </c>
      <c r="H49">
        <v>963.9</v>
      </c>
      <c r="I49">
        <v>1840</v>
      </c>
      <c r="J49">
        <v>1741</v>
      </c>
      <c r="K49">
        <v>1562</v>
      </c>
      <c r="L49">
        <v>1514</v>
      </c>
      <c r="M49">
        <v>1379</v>
      </c>
      <c r="N49">
        <v>1271</v>
      </c>
      <c r="O49">
        <v>1204</v>
      </c>
      <c r="P49">
        <v>1128</v>
      </c>
      <c r="Q49">
        <v>793.6</v>
      </c>
      <c r="R49">
        <v>546.6</v>
      </c>
      <c r="S49">
        <v>496</v>
      </c>
      <c r="T49">
        <v>456.1</v>
      </c>
      <c r="U49">
        <v>340.1</v>
      </c>
      <c r="V49">
        <v>329.6</v>
      </c>
      <c r="W49">
        <v>297.10000000000002</v>
      </c>
    </row>
    <row r="50" spans="1:23" x14ac:dyDescent="0.25">
      <c r="A50" s="5" t="s">
        <v>122</v>
      </c>
      <c r="B50" s="5" t="s">
        <v>123</v>
      </c>
      <c r="C50">
        <v>49019</v>
      </c>
      <c r="D50">
        <v>46871</v>
      </c>
      <c r="E50">
        <v>47214</v>
      </c>
      <c r="F50">
        <v>45954</v>
      </c>
      <c r="G50">
        <v>44442</v>
      </c>
      <c r="H50">
        <v>61781</v>
      </c>
      <c r="I50">
        <v>42442</v>
      </c>
      <c r="J50">
        <v>40431</v>
      </c>
      <c r="K50">
        <v>39723</v>
      </c>
      <c r="L50">
        <v>39776</v>
      </c>
      <c r="M50">
        <v>37395</v>
      </c>
      <c r="N50">
        <v>37727</v>
      </c>
      <c r="O50">
        <v>37366</v>
      </c>
      <c r="P50">
        <v>37088</v>
      </c>
      <c r="Q50">
        <v>37388</v>
      </c>
      <c r="R50">
        <v>36496</v>
      </c>
      <c r="S50">
        <v>36993</v>
      </c>
      <c r="T50">
        <v>35489</v>
      </c>
      <c r="U50">
        <v>36058</v>
      </c>
      <c r="V50">
        <v>35225</v>
      </c>
      <c r="W50" t="s">
        <v>67</v>
      </c>
    </row>
    <row r="51" spans="1:23" x14ac:dyDescent="0.25">
      <c r="A51" s="5" t="s">
        <v>124</v>
      </c>
      <c r="B51" s="5" t="s">
        <v>125</v>
      </c>
      <c r="C51">
        <v>73721</v>
      </c>
      <c r="D51">
        <v>72588</v>
      </c>
      <c r="E51">
        <v>72572</v>
      </c>
      <c r="F51">
        <v>71354</v>
      </c>
      <c r="G51">
        <v>70793</v>
      </c>
      <c r="H51">
        <v>96816</v>
      </c>
      <c r="I51">
        <v>69503</v>
      </c>
      <c r="J51">
        <v>66534</v>
      </c>
      <c r="K51">
        <v>66857</v>
      </c>
      <c r="L51">
        <v>67013</v>
      </c>
      <c r="M51">
        <v>67332</v>
      </c>
      <c r="N51">
        <v>63253</v>
      </c>
      <c r="O51">
        <v>62839</v>
      </c>
      <c r="P51">
        <v>63566</v>
      </c>
      <c r="Q51">
        <v>66701</v>
      </c>
      <c r="R51">
        <v>69760</v>
      </c>
      <c r="S51">
        <v>71323</v>
      </c>
      <c r="T51">
        <v>68432</v>
      </c>
      <c r="U51">
        <v>73897</v>
      </c>
      <c r="V51">
        <v>71507</v>
      </c>
      <c r="W51">
        <v>67249</v>
      </c>
    </row>
    <row r="52" spans="1:23" x14ac:dyDescent="0.25">
      <c r="A52" s="5" t="s">
        <v>126</v>
      </c>
      <c r="B52" s="5" t="s">
        <v>127</v>
      </c>
      <c r="C52" t="s">
        <v>67</v>
      </c>
      <c r="D52" t="s">
        <v>67</v>
      </c>
      <c r="E52" t="s">
        <v>67</v>
      </c>
      <c r="F52" t="s">
        <v>67</v>
      </c>
      <c r="G52" t="s">
        <v>67</v>
      </c>
      <c r="H52" t="s">
        <v>67</v>
      </c>
      <c r="I52" t="s">
        <v>67</v>
      </c>
      <c r="J52" t="s">
        <v>67</v>
      </c>
      <c r="K52" t="s">
        <v>67</v>
      </c>
      <c r="L52" t="s">
        <v>67</v>
      </c>
      <c r="M52" t="s">
        <v>67</v>
      </c>
      <c r="N52" t="s">
        <v>67</v>
      </c>
      <c r="O52" t="s">
        <v>67</v>
      </c>
      <c r="P52" t="s">
        <v>67</v>
      </c>
      <c r="Q52" t="s">
        <v>67</v>
      </c>
      <c r="R52" t="s">
        <v>67</v>
      </c>
      <c r="S52" t="s">
        <v>67</v>
      </c>
      <c r="T52" t="s">
        <v>67</v>
      </c>
      <c r="U52" t="s">
        <v>67</v>
      </c>
      <c r="V52" t="s">
        <v>67</v>
      </c>
      <c r="W52" t="s">
        <v>67</v>
      </c>
    </row>
    <row r="53" spans="1:23" x14ac:dyDescent="0.25">
      <c r="A53" s="5" t="s">
        <v>128</v>
      </c>
      <c r="B53" s="5" t="s">
        <v>129</v>
      </c>
      <c r="C53">
        <v>2448</v>
      </c>
      <c r="D53">
        <v>2885</v>
      </c>
      <c r="E53">
        <v>2109</v>
      </c>
      <c r="F53">
        <v>3421</v>
      </c>
      <c r="G53">
        <v>5455</v>
      </c>
      <c r="H53">
        <v>78560</v>
      </c>
      <c r="I53">
        <v>1997</v>
      </c>
      <c r="J53">
        <v>2083</v>
      </c>
      <c r="K53">
        <v>3969</v>
      </c>
      <c r="L53">
        <v>3671</v>
      </c>
      <c r="M53">
        <v>3408</v>
      </c>
      <c r="N53">
        <v>3483</v>
      </c>
      <c r="O53">
        <v>3299</v>
      </c>
      <c r="P53">
        <v>3460</v>
      </c>
      <c r="Q53">
        <v>3943</v>
      </c>
      <c r="R53">
        <v>5101</v>
      </c>
      <c r="S53">
        <v>5452</v>
      </c>
      <c r="T53">
        <v>5244</v>
      </c>
      <c r="U53">
        <v>7008</v>
      </c>
      <c r="V53">
        <v>6615</v>
      </c>
      <c r="W53">
        <v>4877</v>
      </c>
    </row>
    <row r="54" spans="1:23" x14ac:dyDescent="0.25">
      <c r="A54" s="5" t="s">
        <v>130</v>
      </c>
      <c r="B54" s="5" t="s">
        <v>131</v>
      </c>
      <c r="C54">
        <v>26.9</v>
      </c>
      <c r="D54">
        <v>30.2</v>
      </c>
      <c r="E54">
        <v>56.4</v>
      </c>
      <c r="F54">
        <v>30.5</v>
      </c>
      <c r="G54">
        <v>23.3</v>
      </c>
      <c r="H54">
        <v>2.5</v>
      </c>
      <c r="I54">
        <v>33.700000000000003</v>
      </c>
      <c r="J54">
        <v>23.6</v>
      </c>
      <c r="K54">
        <v>13</v>
      </c>
      <c r="L54">
        <v>16.2</v>
      </c>
      <c r="M54">
        <v>16</v>
      </c>
      <c r="N54">
        <v>15.3</v>
      </c>
      <c r="O54">
        <v>21</v>
      </c>
      <c r="P54">
        <v>18</v>
      </c>
      <c r="Q54">
        <v>19.899999999999999</v>
      </c>
      <c r="R54">
        <v>15.4</v>
      </c>
      <c r="S54">
        <v>15.8</v>
      </c>
      <c r="T54">
        <v>11.9</v>
      </c>
      <c r="U54">
        <v>23</v>
      </c>
      <c r="V54">
        <v>24.9</v>
      </c>
      <c r="W54">
        <v>21.8</v>
      </c>
    </row>
    <row r="55" spans="1:23" x14ac:dyDescent="0.25">
      <c r="A55" s="5" t="s">
        <v>132</v>
      </c>
      <c r="B55" s="5" t="s">
        <v>133</v>
      </c>
      <c r="C55">
        <v>0.9</v>
      </c>
      <c r="D55">
        <v>1.2</v>
      </c>
      <c r="E55">
        <v>1.65</v>
      </c>
      <c r="F55">
        <v>1.46</v>
      </c>
      <c r="G55">
        <v>1.67</v>
      </c>
      <c r="H55">
        <v>1.1299999999999999</v>
      </c>
      <c r="I55">
        <v>0.97</v>
      </c>
      <c r="J55">
        <v>0.74</v>
      </c>
      <c r="K55">
        <v>0.77</v>
      </c>
      <c r="L55">
        <v>0.89</v>
      </c>
      <c r="M55">
        <v>1.02</v>
      </c>
      <c r="N55">
        <v>0.84</v>
      </c>
      <c r="O55">
        <v>1.1100000000000001</v>
      </c>
      <c r="P55">
        <v>0.98</v>
      </c>
      <c r="Q55">
        <v>1.18</v>
      </c>
      <c r="R55">
        <v>1.1200000000000001</v>
      </c>
      <c r="S55">
        <v>1.21</v>
      </c>
      <c r="T55">
        <v>0.91</v>
      </c>
      <c r="U55">
        <v>2.17</v>
      </c>
      <c r="V55">
        <v>2.31</v>
      </c>
      <c r="W55" t="s">
        <v>67</v>
      </c>
    </row>
    <row r="56" spans="1:23" x14ac:dyDescent="0.25">
      <c r="A56" s="5" t="s">
        <v>134</v>
      </c>
      <c r="B56" s="5" t="s">
        <v>135</v>
      </c>
      <c r="C56">
        <v>1.01</v>
      </c>
      <c r="D56">
        <v>1.3</v>
      </c>
      <c r="E56">
        <v>1.82</v>
      </c>
      <c r="F56">
        <v>1.58</v>
      </c>
      <c r="G56">
        <v>1.7</v>
      </c>
      <c r="H56">
        <v>1.39</v>
      </c>
      <c r="I56">
        <v>1.79</v>
      </c>
      <c r="J56">
        <v>1.34</v>
      </c>
      <c r="K56">
        <v>1.31</v>
      </c>
      <c r="L56">
        <v>1.55</v>
      </c>
      <c r="M56">
        <v>1.71</v>
      </c>
      <c r="N56">
        <v>2.12</v>
      </c>
      <c r="O56">
        <v>2.91</v>
      </c>
      <c r="P56">
        <v>2.75</v>
      </c>
      <c r="Q56">
        <v>2.73</v>
      </c>
      <c r="R56">
        <v>2.15</v>
      </c>
      <c r="S56">
        <v>2.37</v>
      </c>
      <c r="T56">
        <v>1.87</v>
      </c>
      <c r="U56">
        <v>4.05</v>
      </c>
      <c r="V56">
        <v>4.8600000000000003</v>
      </c>
      <c r="W56" t="s">
        <v>67</v>
      </c>
    </row>
    <row r="57" spans="1:23" x14ac:dyDescent="0.25">
      <c r="A57" s="5" t="s">
        <v>136</v>
      </c>
      <c r="B57" s="5" t="s">
        <v>137</v>
      </c>
      <c r="C57">
        <v>24.75</v>
      </c>
      <c r="D57">
        <v>29.84</v>
      </c>
      <c r="E57">
        <v>24.92</v>
      </c>
      <c r="F57">
        <v>15.75</v>
      </c>
      <c r="G57">
        <v>26.4</v>
      </c>
      <c r="H57">
        <v>34.64</v>
      </c>
      <c r="I57">
        <v>13.96</v>
      </c>
      <c r="J57">
        <v>15.21</v>
      </c>
      <c r="K57">
        <v>8.61</v>
      </c>
      <c r="L57">
        <v>10.23</v>
      </c>
      <c r="M57">
        <v>11.1</v>
      </c>
      <c r="N57">
        <v>9.59</v>
      </c>
      <c r="O57">
        <v>17.47</v>
      </c>
      <c r="P57">
        <v>9.75</v>
      </c>
      <c r="Q57">
        <v>11.32</v>
      </c>
      <c r="R57">
        <v>8.8699999999999992</v>
      </c>
      <c r="S57">
        <v>10.050000000000001</v>
      </c>
      <c r="T57">
        <v>7.3</v>
      </c>
      <c r="U57">
        <v>17.7</v>
      </c>
      <c r="V57">
        <v>18.010000000000002</v>
      </c>
      <c r="W57" t="s">
        <v>67</v>
      </c>
    </row>
    <row r="58" spans="1:23" x14ac:dyDescent="0.25">
      <c r="A58" s="5" t="s">
        <v>138</v>
      </c>
      <c r="B58" s="5" t="s">
        <v>139</v>
      </c>
      <c r="C58">
        <v>1.43</v>
      </c>
      <c r="D58">
        <v>1.31</v>
      </c>
      <c r="E58">
        <v>0.74</v>
      </c>
      <c r="F58">
        <v>1.36</v>
      </c>
      <c r="G58">
        <v>2.89</v>
      </c>
      <c r="H58">
        <v>3.45</v>
      </c>
      <c r="I58">
        <v>1.18</v>
      </c>
      <c r="J58">
        <v>1.63</v>
      </c>
      <c r="K58">
        <v>3.06</v>
      </c>
      <c r="L58">
        <v>2.2599999999999998</v>
      </c>
      <c r="M58">
        <v>1.76</v>
      </c>
      <c r="N58">
        <v>2.02</v>
      </c>
      <c r="O58">
        <v>1.3</v>
      </c>
      <c r="P58">
        <v>1.36</v>
      </c>
      <c r="Q58">
        <v>1.43</v>
      </c>
      <c r="R58">
        <v>1.72</v>
      </c>
      <c r="S58">
        <v>1.53</v>
      </c>
      <c r="T58">
        <v>1.87</v>
      </c>
      <c r="U58">
        <v>0.82</v>
      </c>
      <c r="V58">
        <v>0.67</v>
      </c>
      <c r="W58" t="s">
        <v>67</v>
      </c>
    </row>
    <row r="59" spans="1:23" x14ac:dyDescent="0.25">
      <c r="A59" s="5" t="s">
        <v>140</v>
      </c>
      <c r="B59" s="5" t="s">
        <v>141</v>
      </c>
      <c r="C59">
        <v>3.7</v>
      </c>
      <c r="D59">
        <v>3.3</v>
      </c>
      <c r="E59">
        <v>1.8</v>
      </c>
      <c r="F59">
        <v>3.3</v>
      </c>
      <c r="G59">
        <v>4.3</v>
      </c>
      <c r="H59">
        <v>40.4</v>
      </c>
      <c r="I59">
        <v>3</v>
      </c>
      <c r="J59">
        <v>4.2</v>
      </c>
      <c r="K59">
        <v>7.7</v>
      </c>
      <c r="L59">
        <v>6.2</v>
      </c>
      <c r="M59">
        <v>6.3</v>
      </c>
      <c r="N59">
        <v>6.5</v>
      </c>
      <c r="O59">
        <v>4.8</v>
      </c>
      <c r="P59">
        <v>5.6</v>
      </c>
      <c r="Q59">
        <v>5</v>
      </c>
      <c r="R59">
        <v>6.5</v>
      </c>
      <c r="S59">
        <v>6.3</v>
      </c>
      <c r="T59">
        <v>8.4</v>
      </c>
      <c r="U59">
        <v>4.3</v>
      </c>
      <c r="V59">
        <v>4</v>
      </c>
      <c r="W59">
        <v>4.5999999999999996</v>
      </c>
    </row>
    <row r="60" spans="1:23" x14ac:dyDescent="0.25">
      <c r="A60" s="5" t="s">
        <v>142</v>
      </c>
      <c r="B60" s="5" t="s">
        <v>143</v>
      </c>
      <c r="C60">
        <v>3.73</v>
      </c>
      <c r="D60">
        <v>4.32</v>
      </c>
      <c r="E60">
        <v>3.19</v>
      </c>
      <c r="F60">
        <v>5.17</v>
      </c>
      <c r="G60">
        <v>7.85</v>
      </c>
      <c r="H60">
        <v>99.77</v>
      </c>
      <c r="I60">
        <v>5.26</v>
      </c>
      <c r="J60">
        <v>5.67</v>
      </c>
      <c r="K60">
        <v>10.039999999999999</v>
      </c>
      <c r="L60">
        <v>9.58</v>
      </c>
      <c r="M60">
        <v>9.1300000000000008</v>
      </c>
      <c r="N60">
        <v>13.87</v>
      </c>
      <c r="O60">
        <v>13.81</v>
      </c>
      <c r="P60">
        <v>15.22</v>
      </c>
      <c r="Q60">
        <v>13.74</v>
      </c>
      <c r="R60">
        <v>14</v>
      </c>
      <c r="S60">
        <v>15</v>
      </c>
      <c r="T60">
        <v>15.7</v>
      </c>
      <c r="U60">
        <v>17.670000000000002</v>
      </c>
      <c r="V60">
        <v>19.399999999999999</v>
      </c>
      <c r="W60">
        <v>16.78</v>
      </c>
    </row>
    <row r="61" spans="1:23" x14ac:dyDescent="0.25">
      <c r="A61" s="5" t="s">
        <v>144</v>
      </c>
      <c r="B61" s="5" t="s">
        <v>145</v>
      </c>
      <c r="C61">
        <v>3.32</v>
      </c>
      <c r="D61">
        <v>3.97</v>
      </c>
      <c r="E61">
        <v>2.91</v>
      </c>
      <c r="F61">
        <v>4.79</v>
      </c>
      <c r="G61">
        <v>7.71</v>
      </c>
      <c r="H61">
        <v>81.150000000000006</v>
      </c>
      <c r="I61">
        <v>2.87</v>
      </c>
      <c r="J61">
        <v>3.13</v>
      </c>
      <c r="K61">
        <v>5.94</v>
      </c>
      <c r="L61">
        <v>5.48</v>
      </c>
      <c r="M61">
        <v>5.42</v>
      </c>
      <c r="N61">
        <v>5.51</v>
      </c>
      <c r="O61">
        <v>5.25</v>
      </c>
      <c r="P61">
        <v>5.44</v>
      </c>
      <c r="Q61">
        <v>5.91</v>
      </c>
      <c r="R61">
        <v>14.62</v>
      </c>
      <c r="S61">
        <v>7.64</v>
      </c>
      <c r="T61">
        <v>7.66</v>
      </c>
      <c r="U61">
        <v>9.48</v>
      </c>
      <c r="V61">
        <v>9.25</v>
      </c>
      <c r="W61">
        <v>7.25</v>
      </c>
    </row>
    <row r="62" spans="1:23" x14ac:dyDescent="0.25">
      <c r="A62" s="5" t="s">
        <v>146</v>
      </c>
      <c r="B62" s="5" t="s">
        <v>147</v>
      </c>
      <c r="C62">
        <v>2.84</v>
      </c>
      <c r="D62">
        <v>3.21</v>
      </c>
      <c r="E62">
        <v>2.4500000000000002</v>
      </c>
      <c r="F62">
        <v>6.42</v>
      </c>
      <c r="G62">
        <v>5.65</v>
      </c>
      <c r="H62">
        <v>72.849999999999994</v>
      </c>
      <c r="I62">
        <v>4.0999999999999996</v>
      </c>
      <c r="J62">
        <v>4.18</v>
      </c>
      <c r="K62">
        <v>4.92</v>
      </c>
      <c r="L62">
        <v>4.57</v>
      </c>
      <c r="M62">
        <v>4.4000000000000004</v>
      </c>
      <c r="N62">
        <v>5.48</v>
      </c>
      <c r="O62">
        <v>5.13</v>
      </c>
      <c r="P62">
        <v>5.31</v>
      </c>
      <c r="Q62">
        <v>5.16</v>
      </c>
      <c r="R62">
        <v>6.57</v>
      </c>
      <c r="S62">
        <v>6.59</v>
      </c>
      <c r="T62">
        <v>6.72</v>
      </c>
      <c r="U62">
        <v>7.9</v>
      </c>
      <c r="V62">
        <v>7.98</v>
      </c>
      <c r="W62">
        <v>6.07</v>
      </c>
    </row>
    <row r="63" spans="1:23" x14ac:dyDescent="0.25">
      <c r="A63" s="5" t="s">
        <v>148</v>
      </c>
      <c r="B63" s="5" t="s">
        <v>148</v>
      </c>
      <c r="C63">
        <v>2.65</v>
      </c>
      <c r="D63">
        <v>3.08</v>
      </c>
      <c r="E63">
        <v>2.39</v>
      </c>
      <c r="F63">
        <v>3.87</v>
      </c>
      <c r="G63">
        <v>5.22</v>
      </c>
      <c r="H63">
        <v>67.930000000000007</v>
      </c>
      <c r="I63">
        <v>2.8</v>
      </c>
      <c r="J63">
        <v>2.82</v>
      </c>
      <c r="K63">
        <v>4.92</v>
      </c>
      <c r="L63">
        <v>4.57</v>
      </c>
      <c r="M63">
        <v>4.4000000000000004</v>
      </c>
      <c r="N63">
        <v>5.48</v>
      </c>
      <c r="O63">
        <v>5.13</v>
      </c>
      <c r="P63">
        <v>5.31</v>
      </c>
      <c r="Q63">
        <v>5.16</v>
      </c>
      <c r="R63">
        <v>6.57</v>
      </c>
      <c r="S63">
        <v>6.59</v>
      </c>
      <c r="T63">
        <v>6.72</v>
      </c>
      <c r="U63">
        <v>7.9</v>
      </c>
      <c r="V63">
        <v>7.98</v>
      </c>
      <c r="W63">
        <v>6.07</v>
      </c>
    </row>
    <row r="64" spans="1:23" x14ac:dyDescent="0.25">
      <c r="A64" s="5" t="s">
        <v>149</v>
      </c>
      <c r="B64" s="5" t="s">
        <v>150</v>
      </c>
      <c r="C64">
        <v>34.5</v>
      </c>
      <c r="D64">
        <v>34.590000000000003</v>
      </c>
      <c r="E64">
        <v>34.159999999999997</v>
      </c>
      <c r="F64">
        <v>35.72</v>
      </c>
      <c r="G64">
        <v>45.35</v>
      </c>
      <c r="H64">
        <v>53.08</v>
      </c>
      <c r="I64">
        <v>71.37</v>
      </c>
      <c r="J64">
        <v>25.21</v>
      </c>
      <c r="K64">
        <v>29.26</v>
      </c>
      <c r="L64">
        <v>28.22</v>
      </c>
      <c r="M64">
        <v>31.24</v>
      </c>
      <c r="N64">
        <v>22.35</v>
      </c>
      <c r="O64">
        <v>28.26</v>
      </c>
      <c r="P64">
        <v>29.1</v>
      </c>
      <c r="Q64">
        <v>34.06</v>
      </c>
      <c r="R64">
        <v>26.49</v>
      </c>
      <c r="S64">
        <v>26.74</v>
      </c>
      <c r="T64">
        <v>25.06</v>
      </c>
      <c r="U64">
        <v>23.4</v>
      </c>
      <c r="V64">
        <v>23.73</v>
      </c>
      <c r="W64">
        <v>26.21</v>
      </c>
    </row>
    <row r="65" spans="1:23" x14ac:dyDescent="0.25">
      <c r="A65" s="5" t="s">
        <v>151</v>
      </c>
      <c r="B65" s="5" t="s">
        <v>152</v>
      </c>
      <c r="C65">
        <v>71.17</v>
      </c>
      <c r="D65">
        <v>71.430000000000007</v>
      </c>
      <c r="E65">
        <v>74.92</v>
      </c>
      <c r="F65">
        <v>74.89</v>
      </c>
      <c r="G65">
        <v>66.56</v>
      </c>
      <c r="H65">
        <v>68.09</v>
      </c>
      <c r="I65">
        <v>53.1</v>
      </c>
      <c r="J65">
        <v>49.68</v>
      </c>
      <c r="K65">
        <v>48.97</v>
      </c>
      <c r="L65">
        <v>47.7</v>
      </c>
      <c r="M65">
        <v>48.14</v>
      </c>
      <c r="N65">
        <v>39.520000000000003</v>
      </c>
      <c r="O65">
        <v>37.130000000000003</v>
      </c>
      <c r="P65">
        <v>34.909999999999997</v>
      </c>
      <c r="Q65">
        <v>37.549999999999997</v>
      </c>
      <c r="R65">
        <v>46.96</v>
      </c>
      <c r="S65">
        <v>43.94</v>
      </c>
      <c r="T65">
        <v>42.79</v>
      </c>
      <c r="U65">
        <v>44.72</v>
      </c>
      <c r="V65">
        <v>41.14</v>
      </c>
      <c r="W65">
        <v>36.19</v>
      </c>
    </row>
    <row r="66" spans="1:23" x14ac:dyDescent="0.25">
      <c r="A66" s="5" t="s">
        <v>153</v>
      </c>
      <c r="B66" s="5" t="s">
        <v>154</v>
      </c>
      <c r="C66">
        <v>28.83</v>
      </c>
      <c r="D66">
        <v>28.57</v>
      </c>
      <c r="E66">
        <v>25.08</v>
      </c>
      <c r="F66">
        <v>25.11</v>
      </c>
      <c r="G66">
        <v>33.44</v>
      </c>
      <c r="H66">
        <v>31.91</v>
      </c>
      <c r="I66">
        <v>46.9</v>
      </c>
      <c r="J66">
        <v>50.32</v>
      </c>
      <c r="K66">
        <v>51.03</v>
      </c>
      <c r="L66">
        <v>52.3</v>
      </c>
      <c r="M66">
        <v>51.86</v>
      </c>
      <c r="N66">
        <v>60.48</v>
      </c>
      <c r="O66">
        <v>62.87</v>
      </c>
      <c r="P66">
        <v>65.09</v>
      </c>
      <c r="Q66">
        <v>62.45</v>
      </c>
      <c r="R66">
        <v>53.04</v>
      </c>
      <c r="S66">
        <v>56.06</v>
      </c>
      <c r="T66">
        <v>57.21</v>
      </c>
      <c r="U66">
        <v>55.28</v>
      </c>
      <c r="V66">
        <v>58.86</v>
      </c>
      <c r="W66">
        <v>63.81</v>
      </c>
    </row>
    <row r="67" spans="1:23" x14ac:dyDescent="0.25">
      <c r="A67" s="5" t="s">
        <v>155</v>
      </c>
      <c r="B67" s="5" t="s">
        <v>156</v>
      </c>
      <c r="C67">
        <v>40.5</v>
      </c>
      <c r="D67">
        <v>39.99</v>
      </c>
      <c r="E67">
        <v>33.479999999999997</v>
      </c>
      <c r="F67">
        <v>33.520000000000003</v>
      </c>
      <c r="G67">
        <v>50.23</v>
      </c>
      <c r="H67">
        <v>46.87</v>
      </c>
      <c r="I67">
        <v>88.34</v>
      </c>
      <c r="J67">
        <v>101.3</v>
      </c>
      <c r="K67">
        <v>104.2</v>
      </c>
      <c r="L67">
        <v>109.62</v>
      </c>
      <c r="M67">
        <v>107.72</v>
      </c>
      <c r="N67">
        <v>153.06</v>
      </c>
      <c r="O67">
        <v>169.34</v>
      </c>
      <c r="P67">
        <v>186.44</v>
      </c>
      <c r="Q67">
        <v>166.28</v>
      </c>
      <c r="R67">
        <v>112.95</v>
      </c>
      <c r="S67">
        <v>127.58</v>
      </c>
      <c r="T67">
        <v>133.66999999999999</v>
      </c>
      <c r="U67">
        <v>123.63</v>
      </c>
      <c r="V67">
        <v>143.07</v>
      </c>
      <c r="W67">
        <v>176.34</v>
      </c>
    </row>
    <row r="68" spans="1:23" x14ac:dyDescent="0.25">
      <c r="A68" s="5"/>
      <c r="B68" s="5"/>
    </row>
    <row r="69" spans="1:23" x14ac:dyDescent="0.25">
      <c r="A69" s="5" t="s">
        <v>157</v>
      </c>
      <c r="B69" s="5" t="s">
        <v>158</v>
      </c>
      <c r="C69">
        <v>34.5</v>
      </c>
      <c r="D69">
        <v>34.590000000000003</v>
      </c>
      <c r="E69">
        <v>34.17</v>
      </c>
      <c r="F69">
        <v>35.72</v>
      </c>
      <c r="G69">
        <v>45.34</v>
      </c>
      <c r="H69">
        <v>53.09</v>
      </c>
      <c r="I69">
        <v>71.37</v>
      </c>
      <c r="J69">
        <v>25.22</v>
      </c>
      <c r="K69">
        <v>29.27</v>
      </c>
      <c r="L69">
        <v>28.22</v>
      </c>
      <c r="M69">
        <v>31.23</v>
      </c>
      <c r="N69">
        <v>22.35</v>
      </c>
      <c r="O69">
        <v>28.26</v>
      </c>
      <c r="P69">
        <v>29.09</v>
      </c>
      <c r="Q69">
        <v>34.07</v>
      </c>
      <c r="R69">
        <v>26.48</v>
      </c>
      <c r="S69">
        <v>26.74</v>
      </c>
      <c r="T69">
        <v>25.07</v>
      </c>
      <c r="U69">
        <v>23.4</v>
      </c>
      <c r="V69">
        <v>23.73</v>
      </c>
    </row>
    <row r="70" spans="1:23" x14ac:dyDescent="0.25">
      <c r="A70" s="5" t="s">
        <v>159</v>
      </c>
      <c r="B70" s="5" t="s">
        <v>160</v>
      </c>
      <c r="C70">
        <v>222.39</v>
      </c>
      <c r="D70">
        <v>266.16000000000003</v>
      </c>
      <c r="E70">
        <v>194.58</v>
      </c>
      <c r="F70">
        <v>321</v>
      </c>
      <c r="G70">
        <v>516.01</v>
      </c>
      <c r="H70">
        <v>5963.04</v>
      </c>
      <c r="I70">
        <v>397.07</v>
      </c>
      <c r="J70">
        <v>432.71</v>
      </c>
      <c r="K70">
        <v>820.72</v>
      </c>
      <c r="L70">
        <v>757.18</v>
      </c>
      <c r="M70">
        <v>748.66</v>
      </c>
      <c r="N70">
        <v>571.08000000000004</v>
      </c>
      <c r="O70">
        <v>544.29</v>
      </c>
      <c r="P70">
        <v>563.77</v>
      </c>
      <c r="Q70">
        <v>612.29</v>
      </c>
      <c r="R70">
        <v>378.78</v>
      </c>
      <c r="S70">
        <v>395.99</v>
      </c>
      <c r="T70">
        <v>396.94</v>
      </c>
      <c r="U70">
        <v>491.08</v>
      </c>
      <c r="V70">
        <v>479.1</v>
      </c>
    </row>
    <row r="71" spans="1:23" x14ac:dyDescent="0.25">
      <c r="A71" s="5" t="s">
        <v>161</v>
      </c>
      <c r="B71" s="5" t="s">
        <v>162</v>
      </c>
      <c r="C71">
        <v>291.73</v>
      </c>
      <c r="D71">
        <v>352.53</v>
      </c>
      <c r="E71">
        <v>213.93</v>
      </c>
      <c r="F71">
        <v>552.08000000000004</v>
      </c>
      <c r="G71">
        <v>562.54</v>
      </c>
      <c r="H71">
        <v>6473.74</v>
      </c>
      <c r="I71">
        <v>713.89</v>
      </c>
      <c r="J71">
        <v>725.04</v>
      </c>
      <c r="K71">
        <v>1120.93</v>
      </c>
      <c r="L71">
        <v>1072.6300000000001</v>
      </c>
      <c r="M71">
        <v>1083.98</v>
      </c>
      <c r="N71">
        <v>837.88</v>
      </c>
      <c r="O71">
        <v>806.45</v>
      </c>
      <c r="P71">
        <v>782.96</v>
      </c>
      <c r="Q71">
        <v>1024.8699999999999</v>
      </c>
      <c r="R71">
        <v>613.78</v>
      </c>
      <c r="S71">
        <v>680.39</v>
      </c>
      <c r="T71">
        <v>691.4</v>
      </c>
      <c r="U71">
        <v>791.98</v>
      </c>
      <c r="V71">
        <v>797.99</v>
      </c>
    </row>
    <row r="72" spans="1:23" x14ac:dyDescent="0.25">
      <c r="A72" s="5" t="s">
        <v>163</v>
      </c>
      <c r="B72" s="5" t="s">
        <v>164</v>
      </c>
      <c r="C72">
        <v>1.19</v>
      </c>
      <c r="D72">
        <v>1.1599999999999999</v>
      </c>
      <c r="E72">
        <v>1.23</v>
      </c>
      <c r="F72">
        <v>1.21</v>
      </c>
      <c r="G72">
        <v>1.01</v>
      </c>
      <c r="H72">
        <v>1.1399999999999999</v>
      </c>
      <c r="I72">
        <v>0.7</v>
      </c>
      <c r="J72">
        <v>0.65</v>
      </c>
      <c r="K72">
        <v>0.6</v>
      </c>
      <c r="L72">
        <v>0.6</v>
      </c>
      <c r="M72">
        <v>0.59</v>
      </c>
      <c r="N72">
        <v>0.96</v>
      </c>
      <c r="O72">
        <v>0.94</v>
      </c>
      <c r="P72">
        <v>0.94</v>
      </c>
      <c r="Q72">
        <v>0.84</v>
      </c>
      <c r="R72">
        <v>1.73</v>
      </c>
      <c r="S72">
        <v>1.66</v>
      </c>
      <c r="T72">
        <v>1.69</v>
      </c>
      <c r="U72">
        <v>1.61</v>
      </c>
      <c r="V72">
        <v>1.67</v>
      </c>
    </row>
    <row r="73" spans="1:23" x14ac:dyDescent="0.25">
      <c r="A73" s="5" t="s">
        <v>165</v>
      </c>
      <c r="B73" s="5" t="s">
        <v>166</v>
      </c>
      <c r="C73">
        <v>65.5</v>
      </c>
      <c r="D73">
        <v>65.45</v>
      </c>
      <c r="E73">
        <v>65.86</v>
      </c>
      <c r="F73">
        <v>64.290000000000006</v>
      </c>
      <c r="G73">
        <v>54.63</v>
      </c>
      <c r="H73">
        <v>46.92</v>
      </c>
      <c r="I73">
        <v>28.63</v>
      </c>
      <c r="J73">
        <v>74.69</v>
      </c>
      <c r="K73">
        <v>70.650000000000006</v>
      </c>
      <c r="L73">
        <v>71.78</v>
      </c>
      <c r="M73">
        <v>68.77</v>
      </c>
      <c r="N73">
        <v>77.63</v>
      </c>
      <c r="O73">
        <v>71.73</v>
      </c>
      <c r="P73">
        <v>70.91</v>
      </c>
      <c r="Q73">
        <v>65.97</v>
      </c>
      <c r="R73">
        <v>72.790000000000006</v>
      </c>
      <c r="S73">
        <v>72.55</v>
      </c>
      <c r="T73">
        <v>74.11</v>
      </c>
      <c r="U73">
        <v>75.63</v>
      </c>
      <c r="V73">
        <v>75.290000000000006</v>
      </c>
    </row>
    <row r="74" spans="1:23" x14ac:dyDescent="0.25">
      <c r="A74" s="5" t="s">
        <v>167</v>
      </c>
      <c r="B74" s="5" t="s">
        <v>168</v>
      </c>
      <c r="C74">
        <v>2.65</v>
      </c>
      <c r="D74">
        <v>3.08</v>
      </c>
      <c r="E74">
        <v>2.39</v>
      </c>
      <c r="F74">
        <v>3.87</v>
      </c>
      <c r="G74">
        <v>5.22</v>
      </c>
      <c r="H74">
        <v>67.959999999999994</v>
      </c>
      <c r="I74">
        <v>2.8</v>
      </c>
      <c r="J74">
        <v>2.82</v>
      </c>
      <c r="K74">
        <v>4.92</v>
      </c>
      <c r="L74">
        <v>4.57</v>
      </c>
      <c r="M74">
        <v>4.4000000000000004</v>
      </c>
      <c r="N74">
        <v>5.48</v>
      </c>
      <c r="O74">
        <v>5.13</v>
      </c>
      <c r="P74">
        <v>5.31</v>
      </c>
      <c r="Q74">
        <v>5.16</v>
      </c>
      <c r="R74">
        <v>6.57</v>
      </c>
      <c r="S74">
        <v>6.59</v>
      </c>
      <c r="T74">
        <v>6.72</v>
      </c>
      <c r="U74">
        <v>7.9</v>
      </c>
      <c r="V74">
        <v>7.98</v>
      </c>
    </row>
    <row r="75" spans="1:23" x14ac:dyDescent="0.25">
      <c r="A75" s="5" t="s">
        <v>169</v>
      </c>
      <c r="B75" s="5" t="s">
        <v>170</v>
      </c>
      <c r="C75">
        <v>4.1500000000000004</v>
      </c>
      <c r="D75">
        <v>5.09</v>
      </c>
      <c r="E75">
        <v>3.36</v>
      </c>
      <c r="F75">
        <v>8.52</v>
      </c>
      <c r="G75">
        <v>8.1300000000000008</v>
      </c>
      <c r="H75">
        <v>93.29</v>
      </c>
      <c r="I75">
        <v>6.46</v>
      </c>
      <c r="J75">
        <v>6.14</v>
      </c>
      <c r="K75">
        <v>8.07</v>
      </c>
      <c r="L75">
        <v>8.0500000000000007</v>
      </c>
      <c r="M75">
        <v>8.35</v>
      </c>
      <c r="N75">
        <v>10.63</v>
      </c>
      <c r="O75">
        <v>10.09</v>
      </c>
      <c r="P75">
        <v>10.34</v>
      </c>
      <c r="Q75">
        <v>13.26</v>
      </c>
      <c r="R75" t="s">
        <v>67</v>
      </c>
      <c r="S75" t="s">
        <v>67</v>
      </c>
      <c r="T75" t="s">
        <v>67</v>
      </c>
      <c r="U75" t="s">
        <v>67</v>
      </c>
      <c r="V75" t="s">
        <v>67</v>
      </c>
    </row>
    <row r="76" spans="1:23" x14ac:dyDescent="0.25">
      <c r="A76" s="5" t="s">
        <v>171</v>
      </c>
      <c r="B76" s="5" t="s">
        <v>172</v>
      </c>
      <c r="C76">
        <v>108.7</v>
      </c>
      <c r="D76">
        <v>109.13</v>
      </c>
      <c r="E76">
        <v>113.75</v>
      </c>
      <c r="F76">
        <v>116.55</v>
      </c>
      <c r="G76">
        <v>121.81</v>
      </c>
      <c r="H76">
        <v>145.19</v>
      </c>
      <c r="I76">
        <v>185.48</v>
      </c>
      <c r="J76">
        <v>66.53</v>
      </c>
      <c r="K76">
        <v>69.33</v>
      </c>
      <c r="L76">
        <v>66.47</v>
      </c>
      <c r="M76">
        <v>69.989999999999995</v>
      </c>
      <c r="N76">
        <v>50.9</v>
      </c>
      <c r="O76">
        <v>51.76</v>
      </c>
      <c r="P76">
        <v>49.22</v>
      </c>
      <c r="Q76">
        <v>56.93</v>
      </c>
      <c r="R76">
        <v>64.489999999999995</v>
      </c>
      <c r="S76">
        <v>60.56</v>
      </c>
      <c r="T76">
        <v>57.77</v>
      </c>
      <c r="U76">
        <v>59.13</v>
      </c>
      <c r="V76">
        <v>54.64</v>
      </c>
    </row>
    <row r="77" spans="1:23" x14ac:dyDescent="0.25">
      <c r="A77" s="5" t="s">
        <v>173</v>
      </c>
      <c r="B77" s="5" t="s">
        <v>174</v>
      </c>
      <c r="C77">
        <v>214.64</v>
      </c>
      <c r="D77">
        <v>175.51</v>
      </c>
      <c r="E77">
        <v>156.62</v>
      </c>
      <c r="F77">
        <v>163.86</v>
      </c>
      <c r="G77">
        <v>151.5</v>
      </c>
      <c r="H77">
        <v>253.92</v>
      </c>
      <c r="I77">
        <v>320.95</v>
      </c>
      <c r="J77">
        <v>109.12</v>
      </c>
      <c r="K77">
        <v>174.6</v>
      </c>
      <c r="L77">
        <v>144.08000000000001</v>
      </c>
      <c r="M77">
        <v>131.63</v>
      </c>
      <c r="N77">
        <v>91.63</v>
      </c>
      <c r="O77">
        <v>114.46</v>
      </c>
      <c r="P77">
        <v>101.57</v>
      </c>
      <c r="Q77">
        <v>97.77</v>
      </c>
      <c r="R77" t="s">
        <v>67</v>
      </c>
      <c r="S77" t="s">
        <v>67</v>
      </c>
      <c r="T77" t="s">
        <v>67</v>
      </c>
      <c r="U77" t="s">
        <v>67</v>
      </c>
      <c r="V77" t="s">
        <v>67</v>
      </c>
    </row>
    <row r="78" spans="1:23" x14ac:dyDescent="0.25">
      <c r="A78" s="5" t="s">
        <v>175</v>
      </c>
      <c r="B78" s="5" t="s">
        <v>176</v>
      </c>
      <c r="C78">
        <v>1657.26</v>
      </c>
      <c r="D78">
        <v>1998.0863999999999</v>
      </c>
      <c r="E78">
        <v>1668.6432</v>
      </c>
      <c r="F78">
        <v>1054.6199999999999</v>
      </c>
      <c r="G78">
        <v>1767.7439999999999</v>
      </c>
      <c r="H78">
        <v>2544.6543999999999</v>
      </c>
      <c r="I78">
        <v>1929.4115999999999</v>
      </c>
      <c r="J78">
        <v>2102.4783000000002</v>
      </c>
      <c r="K78">
        <v>1189.902</v>
      </c>
      <c r="L78">
        <v>1413.7860000000001</v>
      </c>
      <c r="M78">
        <v>1534.02</v>
      </c>
      <c r="N78">
        <v>994.48300000000006</v>
      </c>
      <c r="O78">
        <v>1811.6389999999999</v>
      </c>
      <c r="P78">
        <v>1010.1</v>
      </c>
      <c r="Q78">
        <v>1172.752</v>
      </c>
      <c r="R78">
        <v>306.90199999999999</v>
      </c>
      <c r="S78">
        <v>347.73</v>
      </c>
      <c r="T78">
        <v>252.58</v>
      </c>
      <c r="U78">
        <v>612.41999999999996</v>
      </c>
      <c r="V78">
        <v>623.14600000000007</v>
      </c>
    </row>
    <row r="79" spans="1:23" x14ac:dyDescent="0.25">
      <c r="A79" s="5" t="s">
        <v>177</v>
      </c>
      <c r="B79" s="5" t="s">
        <v>178</v>
      </c>
      <c r="C79">
        <v>0</v>
      </c>
      <c r="D79">
        <v>0</v>
      </c>
      <c r="E79">
        <v>0</v>
      </c>
      <c r="F79">
        <v>0</v>
      </c>
      <c r="G79">
        <v>6.5</v>
      </c>
      <c r="H79">
        <v>64.750000000000014</v>
      </c>
      <c r="I79">
        <v>1.999999999998181E-2</v>
      </c>
      <c r="J79">
        <v>-3.000000000000114E-2</v>
      </c>
      <c r="K79">
        <v>0</v>
      </c>
      <c r="L79">
        <v>0</v>
      </c>
      <c r="M79">
        <v>-34.499999999999993</v>
      </c>
      <c r="N79">
        <v>0</v>
      </c>
      <c r="O79">
        <v>-0.1000000000000085</v>
      </c>
      <c r="P79">
        <v>0</v>
      </c>
      <c r="Q79">
        <v>-69</v>
      </c>
      <c r="R79">
        <v>0</v>
      </c>
      <c r="S79">
        <v>0</v>
      </c>
      <c r="T79">
        <v>0</v>
      </c>
      <c r="U79">
        <v>0</v>
      </c>
      <c r="V79" t="s">
        <v>67</v>
      </c>
    </row>
    <row r="80" spans="1:23" x14ac:dyDescent="0.25">
      <c r="A80" s="5" t="s">
        <v>179</v>
      </c>
      <c r="B80" s="5" t="s">
        <v>180</v>
      </c>
      <c r="C80">
        <v>5.76</v>
      </c>
      <c r="D80">
        <v>1.77</v>
      </c>
      <c r="E80">
        <v>2.96</v>
      </c>
      <c r="F80">
        <v>6.16</v>
      </c>
      <c r="G80">
        <v>-19.5</v>
      </c>
      <c r="H80">
        <v>-5.73</v>
      </c>
      <c r="I80">
        <v>5.21</v>
      </c>
      <c r="J80">
        <v>8.99</v>
      </c>
      <c r="K80">
        <v>3.09</v>
      </c>
      <c r="L80">
        <v>9.89</v>
      </c>
      <c r="M80">
        <v>-18.260000000000002</v>
      </c>
      <c r="N80">
        <v>5.17</v>
      </c>
      <c r="O80">
        <v>4.66</v>
      </c>
      <c r="P80">
        <v>36.5</v>
      </c>
      <c r="Q80">
        <v>-32.229999999999997</v>
      </c>
      <c r="R80">
        <v>9.26</v>
      </c>
      <c r="S80">
        <v>8.7200000000000006</v>
      </c>
      <c r="T80">
        <v>26.15</v>
      </c>
      <c r="U80">
        <v>4.18</v>
      </c>
      <c r="V80" t="s">
        <v>67</v>
      </c>
    </row>
    <row r="81" spans="1:22" x14ac:dyDescent="0.25">
      <c r="A81" s="5" t="s">
        <v>181</v>
      </c>
      <c r="B81" s="5" t="s">
        <v>182</v>
      </c>
      <c r="C81">
        <v>3.5</v>
      </c>
      <c r="D81">
        <v>3.63</v>
      </c>
      <c r="E81">
        <v>-3.46</v>
      </c>
      <c r="F81">
        <v>-6.36</v>
      </c>
      <c r="G81">
        <v>-6.67</v>
      </c>
      <c r="H81">
        <v>2.82</v>
      </c>
      <c r="I81">
        <v>5.76</v>
      </c>
      <c r="J81">
        <v>7.32</v>
      </c>
      <c r="K81">
        <v>-1.76</v>
      </c>
      <c r="L81">
        <v>-1.07</v>
      </c>
      <c r="M81">
        <v>-2.81</v>
      </c>
      <c r="N81">
        <v>15.44</v>
      </c>
      <c r="O81">
        <v>2.98</v>
      </c>
      <c r="P81">
        <v>4.51</v>
      </c>
      <c r="Q81">
        <v>-4.75</v>
      </c>
      <c r="R81">
        <v>14.71</v>
      </c>
      <c r="S81">
        <v>13.02</v>
      </c>
      <c r="T81" t="s">
        <v>67</v>
      </c>
      <c r="U81" t="s">
        <v>67</v>
      </c>
      <c r="V81" t="s">
        <v>67</v>
      </c>
    </row>
    <row r="82" spans="1:22" x14ac:dyDescent="0.25">
      <c r="A82" s="5" t="s">
        <v>183</v>
      </c>
      <c r="B82" s="5" t="s">
        <v>184</v>
      </c>
      <c r="C82">
        <v>-0.56999999999999995</v>
      </c>
      <c r="D82">
        <v>-2.87</v>
      </c>
      <c r="E82">
        <v>-2.1800000000000002</v>
      </c>
      <c r="F82">
        <v>-0.97</v>
      </c>
      <c r="G82">
        <v>-1.59</v>
      </c>
      <c r="H82">
        <v>4.29</v>
      </c>
      <c r="I82">
        <v>1.78</v>
      </c>
      <c r="J82">
        <v>1.78</v>
      </c>
      <c r="K82">
        <v>0.91</v>
      </c>
      <c r="L82">
        <v>7.59</v>
      </c>
      <c r="M82">
        <v>-0.83</v>
      </c>
      <c r="N82">
        <v>4.67</v>
      </c>
      <c r="O82">
        <v>5.38</v>
      </c>
      <c r="P82">
        <v>9.68</v>
      </c>
      <c r="Q82">
        <v>3.22</v>
      </c>
      <c r="R82" t="s">
        <v>67</v>
      </c>
      <c r="S82" t="s">
        <v>67</v>
      </c>
      <c r="T82" t="s">
        <v>67</v>
      </c>
      <c r="U82" t="s">
        <v>67</v>
      </c>
      <c r="V82" t="s">
        <v>67</v>
      </c>
    </row>
    <row r="83" spans="1:22" x14ac:dyDescent="0.25">
      <c r="A83" s="5" t="s">
        <v>185</v>
      </c>
      <c r="B83" s="5" t="s">
        <v>186</v>
      </c>
      <c r="C83">
        <v>1.86</v>
      </c>
      <c r="D83">
        <v>-0.54</v>
      </c>
      <c r="E83">
        <v>-0.2</v>
      </c>
      <c r="F83">
        <v>-0.03</v>
      </c>
      <c r="G83">
        <v>3</v>
      </c>
      <c r="H83">
        <v>1.73</v>
      </c>
      <c r="I83">
        <v>3.23</v>
      </c>
      <c r="J83">
        <v>3.58</v>
      </c>
      <c r="K83">
        <v>5.29</v>
      </c>
      <c r="L83">
        <v>5.4</v>
      </c>
      <c r="M83" t="s">
        <v>67</v>
      </c>
      <c r="N83" t="s">
        <v>67</v>
      </c>
      <c r="O83" t="s">
        <v>67</v>
      </c>
      <c r="P83" t="s">
        <v>67</v>
      </c>
      <c r="Q83" t="s">
        <v>67</v>
      </c>
      <c r="R83" t="s">
        <v>67</v>
      </c>
      <c r="S83" t="s">
        <v>67</v>
      </c>
      <c r="T83" t="s">
        <v>67</v>
      </c>
      <c r="U83" t="s">
        <v>67</v>
      </c>
      <c r="V83" t="s">
        <v>67</v>
      </c>
    </row>
    <row r="84" spans="1:22" x14ac:dyDescent="0.25">
      <c r="A84" s="5" t="s">
        <v>187</v>
      </c>
      <c r="B84" s="5" t="s">
        <v>188</v>
      </c>
      <c r="C84">
        <v>-11.63</v>
      </c>
      <c r="D84">
        <v>39.200000000000003</v>
      </c>
      <c r="E84">
        <v>-37.590000000000003</v>
      </c>
      <c r="F84">
        <v>-33.96</v>
      </c>
      <c r="G84">
        <v>-93.03</v>
      </c>
      <c r="H84">
        <v>1315.7</v>
      </c>
      <c r="I84">
        <v>-3.46</v>
      </c>
      <c r="J84">
        <v>-42.54</v>
      </c>
      <c r="K84">
        <v>11.74</v>
      </c>
      <c r="L84">
        <v>11.14</v>
      </c>
      <c r="M84">
        <v>7.16</v>
      </c>
      <c r="N84">
        <v>10.35</v>
      </c>
      <c r="O84">
        <v>1.05</v>
      </c>
      <c r="P84">
        <v>25.69</v>
      </c>
      <c r="Q84">
        <v>9.5500000000000007</v>
      </c>
      <c r="R84">
        <v>4.51</v>
      </c>
      <c r="S84">
        <v>8.4600000000000009</v>
      </c>
      <c r="T84">
        <v>1.97</v>
      </c>
      <c r="U84">
        <v>6.79</v>
      </c>
      <c r="V84">
        <v>38.79</v>
      </c>
    </row>
    <row r="85" spans="1:22" x14ac:dyDescent="0.25">
      <c r="A85" s="5" t="s">
        <v>189</v>
      </c>
      <c r="B85" s="5" t="s">
        <v>190</v>
      </c>
      <c r="C85">
        <v>-3.34</v>
      </c>
      <c r="D85">
        <v>-10.78</v>
      </c>
      <c r="E85">
        <v>-54.86</v>
      </c>
      <c r="F85">
        <v>396.24</v>
      </c>
      <c r="G85">
        <v>406.4</v>
      </c>
      <c r="H85">
        <v>423.23</v>
      </c>
      <c r="I85">
        <v>-11.42</v>
      </c>
      <c r="J85">
        <v>-6.55</v>
      </c>
      <c r="K85">
        <v>10.01</v>
      </c>
      <c r="L85">
        <v>9.5500000000000007</v>
      </c>
      <c r="M85">
        <v>6.19</v>
      </c>
      <c r="N85">
        <v>12.36</v>
      </c>
      <c r="O85">
        <v>12.1</v>
      </c>
      <c r="P85">
        <v>13.25</v>
      </c>
      <c r="Q85">
        <v>7.51</v>
      </c>
      <c r="R85">
        <v>4.9800000000000004</v>
      </c>
      <c r="S85">
        <v>5.74</v>
      </c>
      <c r="T85">
        <v>15.85</v>
      </c>
      <c r="U85" t="s">
        <v>67</v>
      </c>
      <c r="V85" t="s">
        <v>67</v>
      </c>
    </row>
    <row r="86" spans="1:22" x14ac:dyDescent="0.25">
      <c r="A86" s="5" t="s">
        <v>191</v>
      </c>
      <c r="B86" s="5" t="s">
        <v>192</v>
      </c>
      <c r="C86">
        <v>-27.4</v>
      </c>
      <c r="D86">
        <v>238.06</v>
      </c>
      <c r="E86">
        <v>229.53</v>
      </c>
      <c r="F86">
        <v>228.54</v>
      </c>
      <c r="G86">
        <v>237.68</v>
      </c>
      <c r="H86">
        <v>258.52</v>
      </c>
      <c r="I86">
        <v>-3.19</v>
      </c>
      <c r="J86">
        <v>-0.43</v>
      </c>
      <c r="K86">
        <v>8.2899999999999991</v>
      </c>
      <c r="L86">
        <v>11.08</v>
      </c>
      <c r="M86">
        <v>10.76</v>
      </c>
      <c r="N86">
        <v>10.23</v>
      </c>
      <c r="O86">
        <v>9.85</v>
      </c>
      <c r="P86">
        <v>10.039999999999999</v>
      </c>
      <c r="Q86">
        <v>6.26</v>
      </c>
      <c r="R86">
        <v>12.1</v>
      </c>
      <c r="S86" t="s">
        <v>67</v>
      </c>
      <c r="T86" t="s">
        <v>67</v>
      </c>
      <c r="U86" t="s">
        <v>67</v>
      </c>
      <c r="V86" t="s">
        <v>67</v>
      </c>
    </row>
    <row r="87" spans="1:22" x14ac:dyDescent="0.25">
      <c r="A87" s="5" t="s">
        <v>193</v>
      </c>
      <c r="B87" s="5" t="s">
        <v>194</v>
      </c>
      <c r="C87">
        <v>115.56</v>
      </c>
      <c r="D87">
        <v>117.44</v>
      </c>
      <c r="E87">
        <v>114.55</v>
      </c>
      <c r="F87">
        <v>118.42</v>
      </c>
      <c r="G87">
        <v>124.38</v>
      </c>
      <c r="H87">
        <v>134.63999999999999</v>
      </c>
      <c r="I87">
        <v>3.52</v>
      </c>
      <c r="J87">
        <v>4.71</v>
      </c>
      <c r="K87">
        <v>9.16</v>
      </c>
      <c r="L87">
        <v>8.67</v>
      </c>
      <c r="M87">
        <v>11.43</v>
      </c>
      <c r="N87" t="s">
        <v>67</v>
      </c>
      <c r="O87" t="s">
        <v>67</v>
      </c>
      <c r="P87" t="s">
        <v>67</v>
      </c>
      <c r="Q87" t="s">
        <v>67</v>
      </c>
      <c r="R87" t="s">
        <v>67</v>
      </c>
      <c r="S87" t="s">
        <v>67</v>
      </c>
      <c r="T87" t="s">
        <v>67</v>
      </c>
      <c r="U87" t="s">
        <v>67</v>
      </c>
      <c r="V87" t="s">
        <v>67</v>
      </c>
    </row>
    <row r="88" spans="1:22" x14ac:dyDescent="0.25">
      <c r="A88" s="5" t="s">
        <v>195</v>
      </c>
      <c r="B88" s="5" t="s">
        <v>196</v>
      </c>
      <c r="C88">
        <v>-0.98</v>
      </c>
      <c r="D88">
        <v>0.13</v>
      </c>
      <c r="E88">
        <v>0.25</v>
      </c>
      <c r="F88">
        <v>0.13</v>
      </c>
      <c r="G88">
        <v>0.1</v>
      </c>
      <c r="H88">
        <v>0.01</v>
      </c>
      <c r="I88">
        <v>-10.56</v>
      </c>
      <c r="J88">
        <v>-54.88</v>
      </c>
      <c r="K88">
        <v>1.57</v>
      </c>
      <c r="L88">
        <v>1.46</v>
      </c>
      <c r="M88">
        <v>1.49</v>
      </c>
      <c r="N88">
        <v>1.5</v>
      </c>
      <c r="O88">
        <v>2.13</v>
      </c>
      <c r="P88">
        <v>1.79</v>
      </c>
      <c r="Q88">
        <v>3.18</v>
      </c>
      <c r="R88">
        <v>1.27</v>
      </c>
      <c r="S88" t="s">
        <v>67</v>
      </c>
      <c r="T88" t="s">
        <v>67</v>
      </c>
      <c r="U88" t="s">
        <v>67</v>
      </c>
      <c r="V88" t="s">
        <v>67</v>
      </c>
    </row>
    <row r="89" spans="1:22" x14ac:dyDescent="0.25">
      <c r="A89" s="5" t="s">
        <v>197</v>
      </c>
      <c r="B89" s="5" t="s">
        <v>198</v>
      </c>
      <c r="C89">
        <v>-12.48</v>
      </c>
      <c r="D89">
        <v>67.7</v>
      </c>
      <c r="E89">
        <v>-60.1</v>
      </c>
      <c r="F89">
        <v>4.1900000000000004</v>
      </c>
      <c r="G89">
        <v>-93.01</v>
      </c>
      <c r="H89">
        <v>754.85</v>
      </c>
      <c r="I89">
        <v>3.59</v>
      </c>
      <c r="J89">
        <v>-29.5</v>
      </c>
      <c r="K89">
        <v>7.73</v>
      </c>
      <c r="L89">
        <v>8.74</v>
      </c>
      <c r="M89">
        <v>5.75</v>
      </c>
      <c r="N89">
        <v>9.27</v>
      </c>
      <c r="O89">
        <v>7.8</v>
      </c>
      <c r="P89">
        <v>4.28</v>
      </c>
      <c r="Q89">
        <v>13.17</v>
      </c>
      <c r="R89">
        <v>-1.43</v>
      </c>
      <c r="S89">
        <v>6.98</v>
      </c>
      <c r="T89">
        <v>10.130000000000001</v>
      </c>
      <c r="U89">
        <v>3.39</v>
      </c>
      <c r="V89">
        <v>9.2200000000000006</v>
      </c>
    </row>
    <row r="90" spans="1:22" x14ac:dyDescent="0.25">
      <c r="A90" s="5" t="s">
        <v>199</v>
      </c>
      <c r="B90" s="5" t="s">
        <v>200</v>
      </c>
      <c r="C90">
        <v>-1.63</v>
      </c>
      <c r="D90">
        <v>3.93</v>
      </c>
      <c r="E90">
        <v>-49.64</v>
      </c>
      <c r="F90">
        <v>222.01</v>
      </c>
      <c r="G90">
        <v>221.81</v>
      </c>
      <c r="H90">
        <v>242.98</v>
      </c>
      <c r="I90">
        <v>-6.06</v>
      </c>
      <c r="J90">
        <v>-4.34</v>
      </c>
      <c r="K90">
        <v>7.41</v>
      </c>
      <c r="L90">
        <v>7.92</v>
      </c>
      <c r="M90">
        <v>7.61</v>
      </c>
      <c r="N90">
        <v>7.12</v>
      </c>
      <c r="O90">
        <v>8.42</v>
      </c>
      <c r="P90">
        <v>5.34</v>
      </c>
      <c r="Q90">
        <v>6.24</v>
      </c>
      <c r="R90">
        <v>5.23</v>
      </c>
      <c r="S90">
        <v>6.83</v>
      </c>
      <c r="T90">
        <v>7.58</v>
      </c>
      <c r="U90" t="s">
        <v>67</v>
      </c>
      <c r="V90" t="s">
        <v>67</v>
      </c>
    </row>
    <row r="91" spans="1:22" x14ac:dyDescent="0.25">
      <c r="A91" s="5" t="s">
        <v>201</v>
      </c>
      <c r="B91" s="5" t="s">
        <v>202</v>
      </c>
      <c r="C91">
        <v>-18.739999999999998</v>
      </c>
      <c r="D91">
        <v>134.72999999999999</v>
      </c>
      <c r="E91">
        <v>121.9</v>
      </c>
      <c r="F91">
        <v>128.02000000000001</v>
      </c>
      <c r="G91">
        <v>128.72999999999999</v>
      </c>
      <c r="H91">
        <v>149.08000000000001</v>
      </c>
      <c r="I91">
        <v>-0.74</v>
      </c>
      <c r="J91">
        <v>0.4</v>
      </c>
      <c r="K91">
        <v>7.86</v>
      </c>
      <c r="L91">
        <v>7.17</v>
      </c>
      <c r="M91">
        <v>8.0500000000000007</v>
      </c>
      <c r="N91">
        <v>6.62</v>
      </c>
      <c r="O91">
        <v>6.16</v>
      </c>
      <c r="P91">
        <v>6.63</v>
      </c>
      <c r="Q91">
        <v>6.45</v>
      </c>
      <c r="R91">
        <v>5.66</v>
      </c>
      <c r="S91" t="s">
        <v>67</v>
      </c>
      <c r="T91" t="s">
        <v>67</v>
      </c>
      <c r="U91" t="s">
        <v>67</v>
      </c>
      <c r="V91" t="s">
        <v>67</v>
      </c>
    </row>
    <row r="92" spans="1:22" x14ac:dyDescent="0.25">
      <c r="A92" s="5" t="s">
        <v>203</v>
      </c>
      <c r="B92" s="5" t="s">
        <v>204</v>
      </c>
      <c r="C92">
        <v>65.17</v>
      </c>
      <c r="D92">
        <v>66.989999999999995</v>
      </c>
      <c r="E92">
        <v>61.15</v>
      </c>
      <c r="F92">
        <v>67.94</v>
      </c>
      <c r="G92">
        <v>67.95</v>
      </c>
      <c r="H92">
        <v>78.569999999999993</v>
      </c>
      <c r="I92">
        <v>2.94</v>
      </c>
      <c r="J92">
        <v>3.28</v>
      </c>
      <c r="K92">
        <v>7.24</v>
      </c>
      <c r="L92">
        <v>6.81</v>
      </c>
      <c r="M92">
        <v>6.86</v>
      </c>
      <c r="N92" t="s">
        <v>67</v>
      </c>
      <c r="O92" t="s">
        <v>67</v>
      </c>
      <c r="P92" t="s">
        <v>67</v>
      </c>
      <c r="Q92" t="s">
        <v>67</v>
      </c>
      <c r="R92" t="s">
        <v>67</v>
      </c>
      <c r="S92" t="s">
        <v>67</v>
      </c>
      <c r="T92" t="s">
        <v>67</v>
      </c>
      <c r="U92" t="s">
        <v>67</v>
      </c>
      <c r="V92" t="s">
        <v>67</v>
      </c>
    </row>
    <row r="93" spans="1:22" x14ac:dyDescent="0.25">
      <c r="A93" s="5" t="s">
        <v>205</v>
      </c>
      <c r="B93" s="5" t="s">
        <v>206</v>
      </c>
      <c r="C93">
        <v>-17.059999999999999</v>
      </c>
      <c r="D93">
        <v>19.739999999999998</v>
      </c>
      <c r="E93">
        <v>58.22</v>
      </c>
      <c r="F93">
        <v>-40.340000000000003</v>
      </c>
      <c r="G93">
        <v>-23.79</v>
      </c>
      <c r="H93">
        <v>148.13999999999999</v>
      </c>
      <c r="I93">
        <v>-8.2200000000000006</v>
      </c>
      <c r="J93">
        <v>76.66</v>
      </c>
      <c r="K93">
        <v>-15.84</v>
      </c>
      <c r="L93">
        <v>-7.84</v>
      </c>
      <c r="M93">
        <v>15.75</v>
      </c>
      <c r="N93">
        <v>-45.11</v>
      </c>
      <c r="O93">
        <v>79.180000000000007</v>
      </c>
      <c r="P93">
        <v>-13.87</v>
      </c>
      <c r="Q93">
        <v>27.62</v>
      </c>
      <c r="R93">
        <v>-11.74</v>
      </c>
      <c r="S93">
        <v>37.67</v>
      </c>
      <c r="T93">
        <v>-58.76</v>
      </c>
      <c r="U93">
        <v>-1.72</v>
      </c>
      <c r="V93" t="s">
        <v>67</v>
      </c>
    </row>
    <row r="94" spans="1:22" x14ac:dyDescent="0.25">
      <c r="A94" s="5" t="s">
        <v>207</v>
      </c>
      <c r="B94" s="5" t="s">
        <v>208</v>
      </c>
      <c r="C94">
        <v>20.3</v>
      </c>
      <c r="D94">
        <v>12.54</v>
      </c>
      <c r="E94">
        <v>-1.97</v>
      </c>
      <c r="F94">
        <v>28</v>
      </c>
      <c r="G94">
        <v>38.71</v>
      </c>
      <c r="H94">
        <v>72.19</v>
      </c>
      <c r="I94">
        <v>17.53</v>
      </c>
      <c r="J94">
        <v>17.66</v>
      </c>
      <c r="K94">
        <v>-2.64</v>
      </c>
      <c r="L94">
        <v>-12.4</v>
      </c>
      <c r="M94">
        <v>16.61</v>
      </c>
      <c r="N94">
        <v>6.73</v>
      </c>
      <c r="O94">
        <v>30.98</v>
      </c>
      <c r="P94">
        <v>0.67</v>
      </c>
      <c r="Q94">
        <v>17.850000000000001</v>
      </c>
      <c r="R94">
        <v>-10.94</v>
      </c>
      <c r="S94">
        <v>-7.6</v>
      </c>
      <c r="T94" t="s">
        <v>67</v>
      </c>
      <c r="U94" t="s">
        <v>67</v>
      </c>
      <c r="V94" t="s">
        <v>67</v>
      </c>
    </row>
    <row r="95" spans="1:22" x14ac:dyDescent="0.25">
      <c r="A95" s="5" t="s">
        <v>209</v>
      </c>
      <c r="B95" s="5" t="s">
        <v>210</v>
      </c>
      <c r="C95">
        <v>-0.65</v>
      </c>
      <c r="D95">
        <v>32.39</v>
      </c>
      <c r="E95">
        <v>26.8</v>
      </c>
      <c r="F95">
        <v>30.49</v>
      </c>
      <c r="G95">
        <v>35.39</v>
      </c>
      <c r="H95">
        <v>38.58</v>
      </c>
      <c r="I95">
        <v>12.1</v>
      </c>
      <c r="J95">
        <v>4.72</v>
      </c>
      <c r="K95">
        <v>5.23</v>
      </c>
      <c r="L95">
        <v>5.62</v>
      </c>
      <c r="M95">
        <v>12.71</v>
      </c>
      <c r="N95">
        <v>7.22</v>
      </c>
      <c r="O95">
        <v>23.77</v>
      </c>
      <c r="P95">
        <v>-3.82</v>
      </c>
      <c r="Q95">
        <v>-1.39</v>
      </c>
      <c r="R95" t="s">
        <v>67</v>
      </c>
      <c r="S95" t="s">
        <v>67</v>
      </c>
      <c r="T95" t="s">
        <v>67</v>
      </c>
      <c r="U95" t="s">
        <v>67</v>
      </c>
      <c r="V95" t="s">
        <v>67</v>
      </c>
    </row>
    <row r="96" spans="1:22" x14ac:dyDescent="0.25">
      <c r="A96" s="5" t="s">
        <v>211</v>
      </c>
      <c r="B96" s="5" t="s">
        <v>212</v>
      </c>
      <c r="C96">
        <v>18.97</v>
      </c>
      <c r="D96">
        <v>22.25</v>
      </c>
      <c r="E96">
        <v>15.76</v>
      </c>
      <c r="F96">
        <v>17.86</v>
      </c>
      <c r="G96">
        <v>20.51</v>
      </c>
      <c r="H96">
        <v>25.65</v>
      </c>
      <c r="I96">
        <v>9.66</v>
      </c>
      <c r="J96">
        <v>14.25</v>
      </c>
      <c r="K96">
        <v>0.71</v>
      </c>
      <c r="L96">
        <v>2.12</v>
      </c>
      <c r="M96" t="s">
        <v>67</v>
      </c>
      <c r="N96" t="s">
        <v>67</v>
      </c>
      <c r="O96" t="s">
        <v>67</v>
      </c>
      <c r="P96" t="s">
        <v>67</v>
      </c>
      <c r="Q96" t="s">
        <v>67</v>
      </c>
      <c r="R96" t="s">
        <v>67</v>
      </c>
      <c r="S96" t="s">
        <v>67</v>
      </c>
      <c r="T96" t="s">
        <v>67</v>
      </c>
      <c r="U96" t="s">
        <v>67</v>
      </c>
      <c r="V96" t="s">
        <v>67</v>
      </c>
    </row>
    <row r="97" spans="1:23" x14ac:dyDescent="0.25">
      <c r="A97" s="5" t="s">
        <v>213</v>
      </c>
      <c r="B97" s="5" t="s">
        <v>214</v>
      </c>
      <c r="C97">
        <v>300.7</v>
      </c>
      <c r="D97">
        <v>236.5</v>
      </c>
      <c r="E97">
        <v>181.7</v>
      </c>
      <c r="F97">
        <v>202.7</v>
      </c>
      <c r="G97">
        <v>252</v>
      </c>
      <c r="H97">
        <v>580.6</v>
      </c>
      <c r="I97">
        <v>1522</v>
      </c>
      <c r="J97">
        <v>67.099999999999994</v>
      </c>
      <c r="K97">
        <v>397</v>
      </c>
      <c r="L97">
        <v>264</v>
      </c>
      <c r="M97">
        <v>214.6</v>
      </c>
      <c r="N97">
        <v>-43.7</v>
      </c>
      <c r="O97">
        <v>74</v>
      </c>
      <c r="P97">
        <v>8.9</v>
      </c>
      <c r="Q97">
        <v>-12.6</v>
      </c>
      <c r="R97" t="s">
        <v>67</v>
      </c>
      <c r="S97" t="s">
        <v>67</v>
      </c>
      <c r="T97" t="s">
        <v>67</v>
      </c>
      <c r="U97" t="s">
        <v>67</v>
      </c>
      <c r="V97" t="s">
        <v>67</v>
      </c>
      <c r="W97" t="s">
        <v>67</v>
      </c>
    </row>
  </sheetData>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L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8" customWidth="1"/>
  </cols>
  <sheetData>
    <row r="1" spans="1:12" ht="18.75" customHeight="1" x14ac:dyDescent="0.3">
      <c r="A1" s="1" t="s">
        <v>3079</v>
      </c>
      <c r="B1" s="2" t="s">
        <v>3080</v>
      </c>
      <c r="C1" s="2"/>
      <c r="D1" s="2"/>
      <c r="E1" s="2"/>
      <c r="F1" s="2" t="str">
        <f>HYPERLINK("dax-30_Stock_Data_EUR.xlsx#INDEX!A1", "Back to INDEX")</f>
        <v>Back to INDEX</v>
      </c>
      <c r="G1" s="2"/>
      <c r="H1" s="2"/>
      <c r="I1" s="2"/>
      <c r="J1" s="2"/>
      <c r="K1" s="2"/>
      <c r="L1" s="2"/>
    </row>
    <row r="2" spans="1:12" x14ac:dyDescent="0.25">
      <c r="A2" s="3"/>
      <c r="B2" s="4"/>
      <c r="C2" s="4"/>
      <c r="D2" s="4"/>
      <c r="E2" s="4"/>
      <c r="F2" s="4"/>
      <c r="G2" s="4"/>
      <c r="H2" s="4"/>
      <c r="I2" s="4"/>
      <c r="J2" s="4"/>
      <c r="K2" s="4"/>
      <c r="L2" s="4"/>
    </row>
    <row r="3" spans="1:12" x14ac:dyDescent="0.25">
      <c r="A3" s="5" t="s">
        <v>3</v>
      </c>
      <c r="C3" s="5" t="s">
        <v>4</v>
      </c>
      <c r="D3" s="5"/>
      <c r="G3" s="5" t="s">
        <v>5</v>
      </c>
      <c r="H3" s="5"/>
      <c r="J3" s="5" t="s">
        <v>6</v>
      </c>
      <c r="K3" s="5"/>
    </row>
    <row r="4" spans="1:12" x14ac:dyDescent="0.25">
      <c r="A4" s="5" t="s">
        <v>7</v>
      </c>
      <c r="B4" t="s">
        <v>3081</v>
      </c>
      <c r="C4" s="5" t="s">
        <v>9</v>
      </c>
      <c r="D4" s="5"/>
      <c r="E4" t="s">
        <v>3082</v>
      </c>
      <c r="G4" t="s">
        <v>2044</v>
      </c>
      <c r="H4" t="s">
        <v>12</v>
      </c>
      <c r="J4" t="s">
        <v>3083</v>
      </c>
      <c r="L4" t="s">
        <v>3084</v>
      </c>
    </row>
    <row r="5" spans="1:12" x14ac:dyDescent="0.25">
      <c r="A5" s="5" t="s">
        <v>15</v>
      </c>
      <c r="B5" t="s">
        <v>3085</v>
      </c>
      <c r="C5" s="5" t="s">
        <v>17</v>
      </c>
      <c r="D5" s="5"/>
      <c r="E5" t="s">
        <v>3086</v>
      </c>
      <c r="G5" t="s">
        <v>574</v>
      </c>
      <c r="H5" t="s">
        <v>28</v>
      </c>
      <c r="J5" t="s">
        <v>688</v>
      </c>
      <c r="L5" t="s">
        <v>3087</v>
      </c>
    </row>
    <row r="6" spans="1:12" x14ac:dyDescent="0.25">
      <c r="A6" s="5" t="s">
        <v>23</v>
      </c>
      <c r="B6" t="s">
        <v>3088</v>
      </c>
      <c r="C6" s="5" t="s">
        <v>25</v>
      </c>
      <c r="D6" s="5"/>
      <c r="E6" t="s">
        <v>3089</v>
      </c>
      <c r="G6" t="s">
        <v>767</v>
      </c>
      <c r="H6" t="s">
        <v>20</v>
      </c>
      <c r="J6" t="s">
        <v>3090</v>
      </c>
      <c r="L6" t="s">
        <v>3091</v>
      </c>
    </row>
    <row r="7" spans="1:12" x14ac:dyDescent="0.25">
      <c r="A7" s="5" t="s">
        <v>29</v>
      </c>
      <c r="B7" t="s">
        <v>67</v>
      </c>
      <c r="C7" s="5" t="s">
        <v>31</v>
      </c>
      <c r="D7" s="5"/>
      <c r="E7" t="s">
        <v>3092</v>
      </c>
      <c r="G7" t="s">
        <v>2051</v>
      </c>
      <c r="H7" t="s">
        <v>34</v>
      </c>
      <c r="J7" t="s">
        <v>13</v>
      </c>
      <c r="L7" t="s">
        <v>3093</v>
      </c>
    </row>
    <row r="8" spans="1:12" x14ac:dyDescent="0.25">
      <c r="A8" s="5" t="s">
        <v>35</v>
      </c>
      <c r="B8" t="s">
        <v>36</v>
      </c>
      <c r="C8" s="5" t="s">
        <v>43</v>
      </c>
      <c r="D8" s="5"/>
      <c r="E8" t="s">
        <v>3094</v>
      </c>
      <c r="G8" t="s">
        <v>2500</v>
      </c>
      <c r="H8" t="s">
        <v>40</v>
      </c>
      <c r="J8" t="s">
        <v>408</v>
      </c>
      <c r="L8" t="s">
        <v>276</v>
      </c>
    </row>
    <row r="9" spans="1:12" x14ac:dyDescent="0.25">
      <c r="A9" s="5" t="s">
        <v>41</v>
      </c>
      <c r="B9" t="s">
        <v>42</v>
      </c>
      <c r="C9" s="5" t="s">
        <v>47</v>
      </c>
      <c r="D9" s="5"/>
      <c r="E9" t="s">
        <v>67</v>
      </c>
      <c r="J9" t="s">
        <v>21</v>
      </c>
      <c r="L9" t="s">
        <v>3095</v>
      </c>
    </row>
    <row r="10" spans="1:12" x14ac:dyDescent="0.25">
      <c r="A10" s="5" t="s">
        <v>45</v>
      </c>
      <c r="B10" t="s">
        <v>695</v>
      </c>
      <c r="C10" s="5"/>
      <c r="D10" s="5"/>
    </row>
    <row r="11" spans="1:12" x14ac:dyDescent="0.25">
      <c r="A11" s="5" t="s">
        <v>49</v>
      </c>
      <c r="B11" t="s">
        <v>698</v>
      </c>
    </row>
    <row r="12" spans="1:12" x14ac:dyDescent="0.25">
      <c r="A12" s="5" t="s">
        <v>51</v>
      </c>
      <c r="B12" t="s">
        <v>720</v>
      </c>
    </row>
    <row r="13" spans="1:12" x14ac:dyDescent="0.25">
      <c r="A13" s="5" t="s">
        <v>53</v>
      </c>
      <c r="B13" t="s">
        <v>3096</v>
      </c>
    </row>
    <row r="14" spans="1:12" x14ac:dyDescent="0.25">
      <c r="A14" s="5" t="s">
        <v>55</v>
      </c>
      <c r="B14" t="s">
        <v>3097</v>
      </c>
    </row>
    <row r="15" spans="1:12" x14ac:dyDescent="0.25">
      <c r="A15" s="5" t="s">
        <v>57</v>
      </c>
      <c r="B15" t="s">
        <v>3098</v>
      </c>
    </row>
    <row r="16" spans="1:12" x14ac:dyDescent="0.25">
      <c r="A16" s="5" t="s">
        <v>59</v>
      </c>
      <c r="B16" t="s">
        <v>3099</v>
      </c>
    </row>
    <row r="17" spans="1:12" x14ac:dyDescent="0.25">
      <c r="A17" s="5" t="s">
        <v>61</v>
      </c>
      <c r="B17" t="s">
        <v>3100</v>
      </c>
    </row>
    <row r="18" spans="1:12" x14ac:dyDescent="0.25">
      <c r="A18" s="3"/>
      <c r="B18" s="4"/>
      <c r="C18" s="4"/>
      <c r="D18" s="4"/>
      <c r="E18" s="4"/>
      <c r="F18" s="4"/>
      <c r="G18" s="4"/>
      <c r="H18" s="4"/>
      <c r="I18" s="4"/>
      <c r="J18" s="4"/>
      <c r="K18" s="4"/>
      <c r="L18" s="4"/>
    </row>
    <row r="19" spans="1:12" x14ac:dyDescent="0.25">
      <c r="A19" s="5" t="s">
        <v>63</v>
      </c>
      <c r="B19" s="5" t="s">
        <v>64</v>
      </c>
      <c r="C19" s="5">
        <v>2020</v>
      </c>
      <c r="D19" s="5">
        <v>2019</v>
      </c>
      <c r="E19" s="5">
        <v>2018</v>
      </c>
      <c r="F19" s="5">
        <v>2017</v>
      </c>
      <c r="G19" s="5">
        <v>2016</v>
      </c>
      <c r="H19" s="5">
        <v>2015</v>
      </c>
      <c r="I19" s="5">
        <v>2014</v>
      </c>
      <c r="J19" s="5">
        <v>2013</v>
      </c>
      <c r="K19" s="5"/>
      <c r="L19" s="5"/>
    </row>
    <row r="20" spans="1:12" x14ac:dyDescent="0.25">
      <c r="A20" s="5" t="s">
        <v>65</v>
      </c>
      <c r="B20" s="5" t="s">
        <v>66</v>
      </c>
      <c r="C20" t="s">
        <v>67</v>
      </c>
      <c r="D20">
        <v>67.3</v>
      </c>
      <c r="E20">
        <v>44.5</v>
      </c>
      <c r="F20">
        <v>36.799999999999997</v>
      </c>
      <c r="G20">
        <v>50.4</v>
      </c>
      <c r="H20">
        <v>128.30000000000001</v>
      </c>
      <c r="I20">
        <v>104</v>
      </c>
      <c r="J20">
        <v>72.5</v>
      </c>
    </row>
    <row r="21" spans="1:12" x14ac:dyDescent="0.25">
      <c r="A21" s="5" t="s">
        <v>68</v>
      </c>
      <c r="B21" s="5" t="s">
        <v>69</v>
      </c>
      <c r="C21" t="s">
        <v>67</v>
      </c>
      <c r="D21">
        <v>169.9</v>
      </c>
      <c r="E21">
        <v>201.6</v>
      </c>
      <c r="F21">
        <v>-56.8</v>
      </c>
      <c r="G21">
        <v>-579</v>
      </c>
      <c r="H21">
        <v>-226.1</v>
      </c>
      <c r="I21">
        <v>-29.3</v>
      </c>
      <c r="J21">
        <v>-12.7</v>
      </c>
    </row>
    <row r="22" spans="1:12" x14ac:dyDescent="0.25">
      <c r="A22" s="5" t="s">
        <v>70</v>
      </c>
      <c r="B22" s="5" t="s">
        <v>71</v>
      </c>
      <c r="C22" t="s">
        <v>67</v>
      </c>
      <c r="D22">
        <v>118.7</v>
      </c>
      <c r="E22">
        <v>1</v>
      </c>
      <c r="F22">
        <v>47</v>
      </c>
      <c r="G22">
        <v>-168</v>
      </c>
      <c r="H22">
        <v>29.7</v>
      </c>
      <c r="I22">
        <v>45.4</v>
      </c>
      <c r="J22">
        <v>199.7</v>
      </c>
    </row>
    <row r="23" spans="1:12" x14ac:dyDescent="0.25">
      <c r="A23" s="5" t="s">
        <v>72</v>
      </c>
      <c r="B23" s="5" t="s">
        <v>73</v>
      </c>
      <c r="C23" t="s">
        <v>67</v>
      </c>
      <c r="D23">
        <v>288.60000000000002</v>
      </c>
      <c r="E23">
        <v>202.6</v>
      </c>
      <c r="F23">
        <v>-9.8000000000000007</v>
      </c>
      <c r="G23">
        <v>-747</v>
      </c>
      <c r="H23">
        <v>-196.4</v>
      </c>
      <c r="I23">
        <v>16.100000000000001</v>
      </c>
      <c r="J23">
        <v>187</v>
      </c>
    </row>
    <row r="24" spans="1:12" x14ac:dyDescent="0.25">
      <c r="A24" s="5" t="s">
        <v>74</v>
      </c>
      <c r="B24" s="5" t="s">
        <v>75</v>
      </c>
      <c r="C24" t="s">
        <v>67</v>
      </c>
      <c r="D24">
        <v>8.4</v>
      </c>
      <c r="E24">
        <v>6.6</v>
      </c>
      <c r="F24">
        <v>-3.8</v>
      </c>
      <c r="G24">
        <v>-5.5</v>
      </c>
      <c r="H24">
        <v>1.4</v>
      </c>
      <c r="I24">
        <v>0.9</v>
      </c>
      <c r="J24">
        <v>12.3</v>
      </c>
    </row>
    <row r="25" spans="1:12" x14ac:dyDescent="0.25">
      <c r="A25" s="5" t="s">
        <v>76</v>
      </c>
      <c r="B25" s="5" t="s">
        <v>77</v>
      </c>
      <c r="C25" t="s">
        <v>67</v>
      </c>
      <c r="D25">
        <v>280.3</v>
      </c>
      <c r="E25">
        <v>196</v>
      </c>
      <c r="F25">
        <v>-6</v>
      </c>
      <c r="G25">
        <v>-741.5</v>
      </c>
      <c r="H25">
        <v>-197.8</v>
      </c>
      <c r="I25">
        <v>14.2</v>
      </c>
      <c r="J25">
        <v>174.2</v>
      </c>
    </row>
    <row r="26" spans="1:12" x14ac:dyDescent="0.25">
      <c r="A26" s="5" t="s">
        <v>78</v>
      </c>
      <c r="B26" s="5" t="s">
        <v>79</v>
      </c>
      <c r="C26" t="s">
        <v>67</v>
      </c>
      <c r="D26" t="s">
        <v>67</v>
      </c>
      <c r="E26" t="s">
        <v>67</v>
      </c>
      <c r="F26" t="s">
        <v>67</v>
      </c>
      <c r="G26" t="s">
        <v>67</v>
      </c>
      <c r="H26" t="s">
        <v>67</v>
      </c>
      <c r="I26" t="s">
        <v>67</v>
      </c>
      <c r="J26" t="s">
        <v>67</v>
      </c>
    </row>
    <row r="27" spans="1:12" x14ac:dyDescent="0.25">
      <c r="A27" s="5" t="s">
        <v>80</v>
      </c>
      <c r="B27" s="5" t="s">
        <v>81</v>
      </c>
      <c r="C27" t="s">
        <v>67</v>
      </c>
      <c r="D27">
        <v>285.39999999999998</v>
      </c>
      <c r="E27">
        <v>201.4</v>
      </c>
      <c r="F27">
        <v>2.2999999999999998</v>
      </c>
      <c r="G27">
        <v>-697.4</v>
      </c>
      <c r="H27">
        <v>-202.5</v>
      </c>
      <c r="I27">
        <v>-20.2</v>
      </c>
      <c r="J27">
        <v>174.2</v>
      </c>
    </row>
    <row r="28" spans="1:12" x14ac:dyDescent="0.25">
      <c r="A28" s="5" t="s">
        <v>82</v>
      </c>
      <c r="B28" s="5" t="s">
        <v>83</v>
      </c>
      <c r="C28" t="s">
        <v>67</v>
      </c>
      <c r="D28">
        <v>2628</v>
      </c>
      <c r="E28">
        <v>2509</v>
      </c>
      <c r="F28">
        <v>2752</v>
      </c>
      <c r="G28">
        <v>1632</v>
      </c>
      <c r="H28">
        <v>1817</v>
      </c>
      <c r="I28">
        <v>2112</v>
      </c>
      <c r="J28">
        <v>482.4</v>
      </c>
    </row>
    <row r="29" spans="1:12" x14ac:dyDescent="0.25">
      <c r="A29" s="5" t="s">
        <v>84</v>
      </c>
      <c r="B29" s="5" t="s">
        <v>85</v>
      </c>
      <c r="C29" t="s">
        <v>67</v>
      </c>
      <c r="D29">
        <v>1524</v>
      </c>
      <c r="E29">
        <v>1603</v>
      </c>
      <c r="F29">
        <v>1804</v>
      </c>
      <c r="G29">
        <v>2553</v>
      </c>
      <c r="H29">
        <v>3179</v>
      </c>
      <c r="I29">
        <v>628.5</v>
      </c>
      <c r="J29">
        <v>394.2</v>
      </c>
    </row>
    <row r="30" spans="1:12" x14ac:dyDescent="0.25">
      <c r="A30" s="5" t="s">
        <v>86</v>
      </c>
      <c r="B30" s="5" t="s">
        <v>87</v>
      </c>
      <c r="C30" t="s">
        <v>67</v>
      </c>
      <c r="D30">
        <v>4152</v>
      </c>
      <c r="E30">
        <v>4112</v>
      </c>
      <c r="F30">
        <v>4555</v>
      </c>
      <c r="G30">
        <v>4185</v>
      </c>
      <c r="H30">
        <v>4996</v>
      </c>
      <c r="I30">
        <v>2741</v>
      </c>
      <c r="J30">
        <v>877.4</v>
      </c>
    </row>
    <row r="31" spans="1:12" x14ac:dyDescent="0.25">
      <c r="A31" s="5" t="s">
        <v>88</v>
      </c>
      <c r="B31" s="5" t="s">
        <v>89</v>
      </c>
      <c r="C31" t="s">
        <v>67</v>
      </c>
      <c r="D31">
        <v>56.5</v>
      </c>
      <c r="E31">
        <v>24.4</v>
      </c>
      <c r="F31">
        <v>130.5</v>
      </c>
      <c r="G31">
        <v>96.5</v>
      </c>
      <c r="H31" t="s">
        <v>67</v>
      </c>
      <c r="I31" t="s">
        <v>67</v>
      </c>
      <c r="J31" t="s">
        <v>67</v>
      </c>
    </row>
    <row r="32" spans="1:12" x14ac:dyDescent="0.25">
      <c r="A32" s="5" t="s">
        <v>90</v>
      </c>
      <c r="B32" s="5" t="s">
        <v>91</v>
      </c>
      <c r="C32" t="s">
        <v>67</v>
      </c>
      <c r="D32">
        <v>117</v>
      </c>
      <c r="E32">
        <v>88.1</v>
      </c>
      <c r="F32">
        <v>298.7</v>
      </c>
      <c r="G32">
        <v>343</v>
      </c>
      <c r="H32" t="s">
        <v>67</v>
      </c>
      <c r="I32" t="s">
        <v>67</v>
      </c>
      <c r="J32" t="s">
        <v>67</v>
      </c>
    </row>
    <row r="33" spans="1:10" x14ac:dyDescent="0.25">
      <c r="A33" s="5" t="s">
        <v>92</v>
      </c>
      <c r="B33" s="5" t="s">
        <v>93</v>
      </c>
      <c r="C33" t="s">
        <v>67</v>
      </c>
      <c r="D33">
        <v>173.5</v>
      </c>
      <c r="E33">
        <v>112.5</v>
      </c>
      <c r="F33">
        <v>429.2</v>
      </c>
      <c r="G33">
        <v>439.5</v>
      </c>
      <c r="H33">
        <v>643.9</v>
      </c>
      <c r="I33">
        <v>102.2</v>
      </c>
      <c r="J33">
        <v>104.4</v>
      </c>
    </row>
    <row r="34" spans="1:10" x14ac:dyDescent="0.25">
      <c r="A34" s="5" t="s">
        <v>78</v>
      </c>
      <c r="B34" s="5" t="s">
        <v>79</v>
      </c>
      <c r="C34" t="s">
        <v>67</v>
      </c>
      <c r="D34">
        <v>11.7</v>
      </c>
      <c r="E34">
        <v>14.6</v>
      </c>
      <c r="F34">
        <v>24.7</v>
      </c>
      <c r="G34">
        <v>28.3</v>
      </c>
      <c r="H34">
        <v>73.7</v>
      </c>
      <c r="I34">
        <v>29.1</v>
      </c>
      <c r="J34">
        <v>18</v>
      </c>
    </row>
    <row r="35" spans="1:10" x14ac:dyDescent="0.25">
      <c r="A35" s="5" t="s">
        <v>94</v>
      </c>
      <c r="B35" s="5" t="s">
        <v>95</v>
      </c>
      <c r="C35" t="s">
        <v>67</v>
      </c>
      <c r="D35">
        <v>3967</v>
      </c>
      <c r="E35">
        <v>3985</v>
      </c>
      <c r="F35">
        <v>4101</v>
      </c>
      <c r="G35">
        <v>3717</v>
      </c>
      <c r="H35">
        <v>4278</v>
      </c>
      <c r="I35">
        <v>2610</v>
      </c>
      <c r="J35">
        <v>755</v>
      </c>
    </row>
    <row r="36" spans="1:10" x14ac:dyDescent="0.25">
      <c r="A36" s="5" t="s">
        <v>96</v>
      </c>
      <c r="B36" s="5" t="s">
        <v>97</v>
      </c>
      <c r="C36" t="s">
        <v>67</v>
      </c>
      <c r="D36">
        <v>4152</v>
      </c>
      <c r="E36">
        <v>4112</v>
      </c>
      <c r="F36">
        <v>4555</v>
      </c>
      <c r="G36">
        <v>4185</v>
      </c>
      <c r="H36">
        <v>4996</v>
      </c>
      <c r="I36">
        <v>2741</v>
      </c>
      <c r="J36">
        <v>877.4</v>
      </c>
    </row>
    <row r="37" spans="1:10" x14ac:dyDescent="0.25">
      <c r="A37" s="5" t="s">
        <v>98</v>
      </c>
      <c r="B37" s="5" t="s">
        <v>99</v>
      </c>
      <c r="C37">
        <v>137.26</v>
      </c>
      <c r="D37">
        <v>150.77000000000001</v>
      </c>
      <c r="E37">
        <v>152.51</v>
      </c>
      <c r="F37">
        <v>165.14</v>
      </c>
      <c r="G37">
        <v>165.14</v>
      </c>
      <c r="H37">
        <v>165.14</v>
      </c>
      <c r="I37">
        <v>153.13</v>
      </c>
      <c r="J37" t="s">
        <v>67</v>
      </c>
    </row>
    <row r="38" spans="1:10" x14ac:dyDescent="0.25">
      <c r="A38" s="5" t="s">
        <v>100</v>
      </c>
      <c r="B38" s="5" t="s">
        <v>101</v>
      </c>
      <c r="C38">
        <v>137.26</v>
      </c>
      <c r="D38">
        <v>150.77000000000001</v>
      </c>
      <c r="E38">
        <v>152.51</v>
      </c>
      <c r="F38">
        <v>165.14</v>
      </c>
      <c r="G38">
        <v>165.14</v>
      </c>
      <c r="H38">
        <v>165.14</v>
      </c>
      <c r="I38">
        <v>153.13</v>
      </c>
      <c r="J38" t="s">
        <v>67</v>
      </c>
    </row>
    <row r="39" spans="1:10" x14ac:dyDescent="0.25">
      <c r="A39" s="5" t="s">
        <v>102</v>
      </c>
      <c r="B39" s="5" t="s">
        <v>103</v>
      </c>
      <c r="C39" t="s">
        <v>67</v>
      </c>
      <c r="D39">
        <v>1.91</v>
      </c>
      <c r="E39">
        <v>1.33</v>
      </c>
      <c r="F39">
        <v>-0.06</v>
      </c>
      <c r="G39">
        <v>-4.5199999999999996</v>
      </c>
      <c r="H39">
        <v>-1.19</v>
      </c>
      <c r="I39">
        <v>0.11</v>
      </c>
      <c r="J39" t="s">
        <v>67</v>
      </c>
    </row>
    <row r="40" spans="1:10" x14ac:dyDescent="0.25">
      <c r="A40" s="5" t="s">
        <v>104</v>
      </c>
      <c r="B40" s="5" t="s">
        <v>105</v>
      </c>
      <c r="C40" t="s">
        <v>67</v>
      </c>
      <c r="D40">
        <v>1.9</v>
      </c>
      <c r="E40">
        <v>1.28</v>
      </c>
      <c r="F40">
        <v>0.01</v>
      </c>
      <c r="G40">
        <v>-4.22</v>
      </c>
      <c r="H40">
        <v>-1.24</v>
      </c>
      <c r="I40">
        <v>-0.12</v>
      </c>
      <c r="J40" t="s">
        <v>67</v>
      </c>
    </row>
    <row r="41" spans="1:10" x14ac:dyDescent="0.25">
      <c r="A41" s="5" t="s">
        <v>106</v>
      </c>
      <c r="B41" s="5" t="s">
        <v>107</v>
      </c>
      <c r="C41" t="s">
        <v>67</v>
      </c>
      <c r="D41">
        <v>1.9</v>
      </c>
      <c r="E41">
        <v>1.28</v>
      </c>
      <c r="F41">
        <v>0.01</v>
      </c>
      <c r="G41">
        <v>-4.22</v>
      </c>
      <c r="H41">
        <v>-1.24</v>
      </c>
      <c r="I41">
        <v>-0.12</v>
      </c>
      <c r="J41" t="s">
        <v>67</v>
      </c>
    </row>
    <row r="42" spans="1:10" x14ac:dyDescent="0.25">
      <c r="A42" s="5" t="s">
        <v>108</v>
      </c>
      <c r="B42" s="5" t="s">
        <v>109</v>
      </c>
      <c r="C42" t="s">
        <v>67</v>
      </c>
      <c r="D42" t="s">
        <v>67</v>
      </c>
      <c r="E42" t="s">
        <v>67</v>
      </c>
      <c r="F42" t="s">
        <v>67</v>
      </c>
      <c r="G42" t="s">
        <v>67</v>
      </c>
      <c r="H42" t="s">
        <v>67</v>
      </c>
      <c r="I42" t="s">
        <v>67</v>
      </c>
      <c r="J42" t="s">
        <v>67</v>
      </c>
    </row>
    <row r="43" spans="1:10" x14ac:dyDescent="0.25">
      <c r="A43" s="5" t="s">
        <v>110</v>
      </c>
      <c r="B43" s="5" t="s">
        <v>111</v>
      </c>
      <c r="C43" t="s">
        <v>67</v>
      </c>
      <c r="D43" t="s">
        <v>67</v>
      </c>
      <c r="E43" t="s">
        <v>67</v>
      </c>
      <c r="F43" t="s">
        <v>67</v>
      </c>
      <c r="G43" t="s">
        <v>67</v>
      </c>
      <c r="H43" t="s">
        <v>67</v>
      </c>
      <c r="I43" t="s">
        <v>67</v>
      </c>
      <c r="J43" t="s">
        <v>67</v>
      </c>
    </row>
    <row r="44" spans="1:10" x14ac:dyDescent="0.25">
      <c r="A44" s="5" t="s">
        <v>65</v>
      </c>
      <c r="B44" s="5" t="s">
        <v>66</v>
      </c>
      <c r="C44" t="s">
        <v>67</v>
      </c>
      <c r="D44">
        <v>0.45</v>
      </c>
      <c r="E44">
        <v>0.28999999999999998</v>
      </c>
      <c r="F44">
        <v>0.22</v>
      </c>
      <c r="G44">
        <v>0.31</v>
      </c>
      <c r="H44">
        <v>0.78</v>
      </c>
      <c r="I44">
        <v>0.68</v>
      </c>
      <c r="J44" t="s">
        <v>67</v>
      </c>
    </row>
    <row r="45" spans="1:10" x14ac:dyDescent="0.25">
      <c r="A45" s="5" t="s">
        <v>112</v>
      </c>
      <c r="B45" s="5" t="s">
        <v>113</v>
      </c>
      <c r="C45" t="s">
        <v>67</v>
      </c>
      <c r="D45">
        <v>26.39</v>
      </c>
      <c r="E45">
        <v>26.23</v>
      </c>
      <c r="F45">
        <v>24.99</v>
      </c>
      <c r="G45">
        <v>22.68</v>
      </c>
      <c r="H45">
        <v>26.35</v>
      </c>
      <c r="I45">
        <v>17.23</v>
      </c>
      <c r="J45" t="s">
        <v>67</v>
      </c>
    </row>
    <row r="46" spans="1:10" x14ac:dyDescent="0.25">
      <c r="A46" s="5" t="s">
        <v>114</v>
      </c>
      <c r="B46" s="5" t="s">
        <v>115</v>
      </c>
      <c r="C46" t="s">
        <v>67</v>
      </c>
      <c r="D46">
        <v>-1.47</v>
      </c>
      <c r="E46">
        <v>-0.94</v>
      </c>
      <c r="F46">
        <v>-0.9</v>
      </c>
      <c r="G46">
        <v>-0.52</v>
      </c>
      <c r="H46">
        <v>-0.64</v>
      </c>
      <c r="I46">
        <v>-0.59</v>
      </c>
      <c r="J46" t="s">
        <v>67</v>
      </c>
    </row>
    <row r="47" spans="1:10" x14ac:dyDescent="0.25">
      <c r="A47" s="5" t="s">
        <v>116</v>
      </c>
      <c r="B47" s="5" t="s">
        <v>117</v>
      </c>
      <c r="C47" t="s">
        <v>67</v>
      </c>
      <c r="D47">
        <v>27.54</v>
      </c>
      <c r="E47">
        <v>26.96</v>
      </c>
      <c r="F47">
        <v>27.58</v>
      </c>
      <c r="G47">
        <v>25.34</v>
      </c>
      <c r="H47">
        <v>30.25</v>
      </c>
      <c r="I47">
        <v>17.899999999999999</v>
      </c>
      <c r="J47" t="s">
        <v>67</v>
      </c>
    </row>
    <row r="48" spans="1:10" x14ac:dyDescent="0.25">
      <c r="A48" s="5" t="s">
        <v>118</v>
      </c>
      <c r="B48" s="5" t="s">
        <v>119</v>
      </c>
      <c r="C48" t="s">
        <v>67</v>
      </c>
      <c r="D48">
        <v>404</v>
      </c>
      <c r="E48">
        <v>312</v>
      </c>
      <c r="F48">
        <v>559</v>
      </c>
      <c r="G48">
        <v>837</v>
      </c>
      <c r="H48">
        <v>1496</v>
      </c>
      <c r="I48">
        <v>1586</v>
      </c>
      <c r="J48" t="s">
        <v>67</v>
      </c>
    </row>
    <row r="49" spans="1:10" x14ac:dyDescent="0.25">
      <c r="A49" s="5" t="s">
        <v>120</v>
      </c>
      <c r="B49" s="5" t="s">
        <v>121</v>
      </c>
      <c r="C49" t="s">
        <v>67</v>
      </c>
      <c r="D49">
        <v>20.7</v>
      </c>
      <c r="E49">
        <v>19</v>
      </c>
      <c r="F49">
        <v>54.6</v>
      </c>
      <c r="G49">
        <v>51.3</v>
      </c>
      <c r="H49">
        <v>77</v>
      </c>
      <c r="I49">
        <v>61.3</v>
      </c>
      <c r="J49" t="s">
        <v>67</v>
      </c>
    </row>
    <row r="50" spans="1:10" x14ac:dyDescent="0.25">
      <c r="A50" s="5" t="s">
        <v>122</v>
      </c>
      <c r="B50" s="5" t="s">
        <v>123</v>
      </c>
      <c r="C50" t="s">
        <v>67</v>
      </c>
      <c r="D50">
        <v>51238</v>
      </c>
      <c r="E50">
        <v>60897</v>
      </c>
      <c r="F50">
        <v>97674</v>
      </c>
      <c r="G50">
        <v>61290</v>
      </c>
      <c r="H50">
        <v>51471</v>
      </c>
      <c r="I50">
        <v>38651</v>
      </c>
      <c r="J50" t="s">
        <v>67</v>
      </c>
    </row>
    <row r="51" spans="1:10" x14ac:dyDescent="0.25">
      <c r="A51" s="5" t="s">
        <v>124</v>
      </c>
      <c r="B51" s="5" t="s">
        <v>125</v>
      </c>
      <c r="C51" t="s">
        <v>67</v>
      </c>
      <c r="D51">
        <v>166584</v>
      </c>
      <c r="E51">
        <v>142628</v>
      </c>
      <c r="F51">
        <v>65762</v>
      </c>
      <c r="G51">
        <v>60162</v>
      </c>
      <c r="H51">
        <v>85762</v>
      </c>
      <c r="I51">
        <v>65574</v>
      </c>
      <c r="J51" t="s">
        <v>67</v>
      </c>
    </row>
    <row r="52" spans="1:10" x14ac:dyDescent="0.25">
      <c r="A52" s="5" t="s">
        <v>126</v>
      </c>
      <c r="B52" s="5" t="s">
        <v>127</v>
      </c>
      <c r="C52" t="s">
        <v>67</v>
      </c>
      <c r="D52" t="s">
        <v>67</v>
      </c>
      <c r="E52" t="s">
        <v>67</v>
      </c>
      <c r="F52" t="s">
        <v>67</v>
      </c>
      <c r="G52" t="s">
        <v>67</v>
      </c>
      <c r="H52" t="s">
        <v>67</v>
      </c>
      <c r="I52" t="s">
        <v>67</v>
      </c>
      <c r="J52" t="s">
        <v>67</v>
      </c>
    </row>
    <row r="53" spans="1:10" x14ac:dyDescent="0.25">
      <c r="A53" s="5" t="s">
        <v>128</v>
      </c>
      <c r="B53" s="5" t="s">
        <v>129</v>
      </c>
      <c r="C53" t="s">
        <v>67</v>
      </c>
      <c r="D53">
        <v>706436</v>
      </c>
      <c r="E53">
        <v>645513</v>
      </c>
      <c r="F53">
        <v>4114</v>
      </c>
      <c r="G53">
        <v>-833214</v>
      </c>
      <c r="H53">
        <v>-135361</v>
      </c>
      <c r="I53">
        <v>-12736</v>
      </c>
      <c r="J53" t="s">
        <v>67</v>
      </c>
    </row>
    <row r="54" spans="1:10" x14ac:dyDescent="0.25">
      <c r="A54" s="5" t="s">
        <v>130</v>
      </c>
      <c r="B54" s="5" t="s">
        <v>131</v>
      </c>
      <c r="C54" t="s">
        <v>67</v>
      </c>
      <c r="D54">
        <v>11.6</v>
      </c>
      <c r="E54">
        <v>15.8</v>
      </c>
      <c r="F54">
        <v>2113</v>
      </c>
      <c r="G54" t="s">
        <v>67</v>
      </c>
      <c r="H54" t="s">
        <v>67</v>
      </c>
      <c r="I54" t="s">
        <v>67</v>
      </c>
      <c r="J54" t="s">
        <v>67</v>
      </c>
    </row>
    <row r="55" spans="1:10" x14ac:dyDescent="0.25">
      <c r="A55" s="5" t="s">
        <v>132</v>
      </c>
      <c r="B55" s="5" t="s">
        <v>133</v>
      </c>
      <c r="C55" t="s">
        <v>67</v>
      </c>
      <c r="D55">
        <v>49.51</v>
      </c>
      <c r="E55">
        <v>69.16</v>
      </c>
      <c r="F55">
        <v>94.82</v>
      </c>
      <c r="G55">
        <v>62.71</v>
      </c>
      <c r="H55">
        <v>36.35</v>
      </c>
      <c r="I55">
        <v>75.67</v>
      </c>
      <c r="J55" t="s">
        <v>67</v>
      </c>
    </row>
    <row r="56" spans="1:10" x14ac:dyDescent="0.25">
      <c r="A56" s="5" t="s">
        <v>134</v>
      </c>
      <c r="B56" s="5" t="s">
        <v>135</v>
      </c>
      <c r="C56" t="s">
        <v>67</v>
      </c>
      <c r="D56">
        <v>0.84</v>
      </c>
      <c r="E56">
        <v>0.77</v>
      </c>
      <c r="F56">
        <v>0.85</v>
      </c>
      <c r="G56">
        <v>0.85</v>
      </c>
      <c r="H56">
        <v>1.0900000000000001</v>
      </c>
      <c r="I56">
        <v>3.02</v>
      </c>
      <c r="J56" t="s">
        <v>67</v>
      </c>
    </row>
    <row r="57" spans="1:10" x14ac:dyDescent="0.25">
      <c r="A57" s="5" t="s">
        <v>136</v>
      </c>
      <c r="B57" s="5" t="s">
        <v>137</v>
      </c>
      <c r="C57" t="s">
        <v>67</v>
      </c>
      <c r="D57">
        <v>-15.01</v>
      </c>
      <c r="E57">
        <v>-21.46</v>
      </c>
      <c r="F57">
        <v>-23.55</v>
      </c>
      <c r="G57">
        <v>-36.880000000000003</v>
      </c>
      <c r="H57">
        <v>-44.2</v>
      </c>
      <c r="I57">
        <v>-87.05</v>
      </c>
      <c r="J57" t="s">
        <v>67</v>
      </c>
    </row>
    <row r="58" spans="1:10" x14ac:dyDescent="0.25">
      <c r="A58" s="5" t="s">
        <v>138</v>
      </c>
      <c r="B58" s="5" t="s">
        <v>139</v>
      </c>
      <c r="C58" t="s">
        <v>67</v>
      </c>
      <c r="D58" t="s">
        <v>67</v>
      </c>
      <c r="E58" t="s">
        <v>67</v>
      </c>
      <c r="F58" t="s">
        <v>67</v>
      </c>
      <c r="G58" t="s">
        <v>67</v>
      </c>
      <c r="H58" t="s">
        <v>67</v>
      </c>
      <c r="I58" t="s">
        <v>67</v>
      </c>
      <c r="J58" t="s">
        <v>67</v>
      </c>
    </row>
    <row r="59" spans="1:10" x14ac:dyDescent="0.25">
      <c r="A59" s="5" t="s">
        <v>140</v>
      </c>
      <c r="B59" s="5" t="s">
        <v>141</v>
      </c>
      <c r="C59" t="s">
        <v>67</v>
      </c>
      <c r="D59">
        <v>8.6</v>
      </c>
      <c r="E59">
        <v>6.3</v>
      </c>
      <c r="F59" t="s">
        <v>67</v>
      </c>
      <c r="G59">
        <v>-22</v>
      </c>
      <c r="H59">
        <v>-4.4000000000000004</v>
      </c>
      <c r="I59">
        <v>-0.2</v>
      </c>
      <c r="J59" t="s">
        <v>67</v>
      </c>
    </row>
    <row r="60" spans="1:10" x14ac:dyDescent="0.25">
      <c r="A60" s="5" t="s">
        <v>142</v>
      </c>
      <c r="B60" s="5" t="s">
        <v>143</v>
      </c>
      <c r="C60" t="s">
        <v>67</v>
      </c>
      <c r="D60">
        <v>7.17</v>
      </c>
      <c r="E60">
        <v>5.04</v>
      </c>
      <c r="F60">
        <v>0.06</v>
      </c>
      <c r="G60">
        <v>-18.62</v>
      </c>
      <c r="H60">
        <v>-4.6500000000000004</v>
      </c>
      <c r="I60">
        <v>-0.77</v>
      </c>
      <c r="J60">
        <v>22.54</v>
      </c>
    </row>
    <row r="61" spans="1:10" x14ac:dyDescent="0.25">
      <c r="A61" s="5" t="s">
        <v>144</v>
      </c>
      <c r="B61" s="5" t="s">
        <v>145</v>
      </c>
      <c r="C61" t="s">
        <v>67</v>
      </c>
      <c r="D61">
        <v>424.07</v>
      </c>
      <c r="E61">
        <v>452.58</v>
      </c>
      <c r="F61">
        <v>6.25</v>
      </c>
      <c r="G61">
        <v>-1384</v>
      </c>
      <c r="H61">
        <v>-157.83000000000001</v>
      </c>
      <c r="I61">
        <v>-19.420000000000002</v>
      </c>
      <c r="J61">
        <v>240.28</v>
      </c>
    </row>
    <row r="62" spans="1:10" x14ac:dyDescent="0.25">
      <c r="A62" s="5" t="s">
        <v>146</v>
      </c>
      <c r="B62" s="5" t="s">
        <v>147</v>
      </c>
      <c r="C62" t="s">
        <v>67</v>
      </c>
      <c r="D62">
        <v>11.72</v>
      </c>
      <c r="E62">
        <v>9.92</v>
      </c>
      <c r="F62">
        <v>4.0199999999999996</v>
      </c>
      <c r="G62">
        <v>-10.98</v>
      </c>
      <c r="H62">
        <v>-2.74</v>
      </c>
      <c r="I62">
        <v>-0.68</v>
      </c>
      <c r="J62">
        <v>19.899999999999999</v>
      </c>
    </row>
    <row r="63" spans="1:10" x14ac:dyDescent="0.25">
      <c r="A63" s="5" t="s">
        <v>148</v>
      </c>
      <c r="B63" s="5" t="s">
        <v>148</v>
      </c>
      <c r="C63" t="s">
        <v>67</v>
      </c>
      <c r="D63">
        <v>6.87</v>
      </c>
      <c r="E63">
        <v>4.9000000000000004</v>
      </c>
      <c r="F63">
        <v>0.05</v>
      </c>
      <c r="G63">
        <v>-16.670000000000002</v>
      </c>
      <c r="H63">
        <v>-4.05</v>
      </c>
      <c r="I63">
        <v>-0.74</v>
      </c>
      <c r="J63">
        <v>19.850000000000001</v>
      </c>
    </row>
    <row r="64" spans="1:10" x14ac:dyDescent="0.25">
      <c r="A64" s="5" t="s">
        <v>149</v>
      </c>
      <c r="B64" s="5" t="s">
        <v>150</v>
      </c>
      <c r="C64" t="s">
        <v>67</v>
      </c>
      <c r="D64">
        <v>63.29</v>
      </c>
      <c r="E64">
        <v>61.02</v>
      </c>
      <c r="F64">
        <v>60.4</v>
      </c>
      <c r="G64">
        <v>38.99</v>
      </c>
      <c r="H64">
        <v>36.36</v>
      </c>
      <c r="I64">
        <v>77.069999999999993</v>
      </c>
      <c r="J64">
        <v>54.98</v>
      </c>
    </row>
    <row r="65" spans="1:10" x14ac:dyDescent="0.25">
      <c r="A65" s="5" t="s">
        <v>151</v>
      </c>
      <c r="B65" s="5" t="s">
        <v>152</v>
      </c>
      <c r="C65" t="s">
        <v>67</v>
      </c>
      <c r="D65">
        <v>95.82</v>
      </c>
      <c r="E65">
        <v>97.27</v>
      </c>
      <c r="F65">
        <v>90.58</v>
      </c>
      <c r="G65">
        <v>89.49</v>
      </c>
      <c r="H65">
        <v>87.11</v>
      </c>
      <c r="I65">
        <v>96.27</v>
      </c>
      <c r="J65">
        <v>88.1</v>
      </c>
    </row>
    <row r="66" spans="1:10" x14ac:dyDescent="0.25">
      <c r="A66" s="5" t="s">
        <v>153</v>
      </c>
      <c r="B66" s="5" t="s">
        <v>154</v>
      </c>
      <c r="C66" t="s">
        <v>67</v>
      </c>
      <c r="D66">
        <v>4.18</v>
      </c>
      <c r="E66">
        <v>2.73</v>
      </c>
      <c r="F66">
        <v>9.42</v>
      </c>
      <c r="G66">
        <v>10.51</v>
      </c>
      <c r="H66">
        <v>12.89</v>
      </c>
      <c r="I66">
        <v>3.73</v>
      </c>
      <c r="J66">
        <v>11.9</v>
      </c>
    </row>
    <row r="67" spans="1:10" x14ac:dyDescent="0.25">
      <c r="A67" s="5" t="s">
        <v>155</v>
      </c>
      <c r="B67" s="5" t="s">
        <v>156</v>
      </c>
      <c r="C67" t="s">
        <v>67</v>
      </c>
      <c r="D67">
        <v>4.3600000000000003</v>
      </c>
      <c r="E67">
        <v>2.81</v>
      </c>
      <c r="F67">
        <v>10.4</v>
      </c>
      <c r="G67">
        <v>11.74</v>
      </c>
      <c r="H67">
        <v>14.8</v>
      </c>
      <c r="I67">
        <v>3.87</v>
      </c>
      <c r="J67">
        <v>13.51</v>
      </c>
    </row>
    <row r="68" spans="1:10" x14ac:dyDescent="0.25">
      <c r="A68" s="5"/>
      <c r="B68" s="5"/>
    </row>
    <row r="69" spans="1:10" x14ac:dyDescent="0.25">
      <c r="A69" s="5" t="s">
        <v>157</v>
      </c>
      <c r="B69" s="5" t="s">
        <v>158</v>
      </c>
      <c r="C69" t="s">
        <v>67</v>
      </c>
      <c r="D69">
        <v>63.29</v>
      </c>
      <c r="E69">
        <v>61.02</v>
      </c>
      <c r="F69">
        <v>60.42</v>
      </c>
      <c r="G69">
        <v>39</v>
      </c>
      <c r="H69">
        <v>36.369999999999997</v>
      </c>
      <c r="I69">
        <v>77.05</v>
      </c>
    </row>
    <row r="70" spans="1:10" x14ac:dyDescent="0.25">
      <c r="A70" s="5" t="s">
        <v>159</v>
      </c>
      <c r="B70" s="5" t="s">
        <v>160</v>
      </c>
      <c r="C70" t="s">
        <v>67</v>
      </c>
      <c r="D70">
        <v>63422.22</v>
      </c>
      <c r="E70">
        <v>69448.28</v>
      </c>
      <c r="F70">
        <v>1045.45</v>
      </c>
      <c r="G70">
        <v>-224967.74</v>
      </c>
      <c r="H70">
        <v>-25961.54</v>
      </c>
      <c r="I70">
        <v>-2970.59</v>
      </c>
    </row>
    <row r="71" spans="1:10" x14ac:dyDescent="0.25">
      <c r="A71" s="5" t="s">
        <v>161</v>
      </c>
      <c r="B71" s="5" t="s">
        <v>162</v>
      </c>
      <c r="C71" t="s">
        <v>67</v>
      </c>
      <c r="D71">
        <v>37755.56</v>
      </c>
      <c r="E71">
        <v>69517.240000000005</v>
      </c>
      <c r="F71">
        <v>-25818.18</v>
      </c>
      <c r="G71">
        <v>-186774.19</v>
      </c>
      <c r="H71">
        <v>-28987.18</v>
      </c>
      <c r="I71">
        <v>-4308.82</v>
      </c>
    </row>
    <row r="72" spans="1:10" x14ac:dyDescent="0.25">
      <c r="A72" s="5" t="s">
        <v>163</v>
      </c>
      <c r="B72" s="5" t="s">
        <v>164</v>
      </c>
      <c r="C72" t="s">
        <v>67</v>
      </c>
      <c r="D72">
        <v>0.01</v>
      </c>
      <c r="E72">
        <v>0.01</v>
      </c>
      <c r="F72">
        <v>0</v>
      </c>
      <c r="G72">
        <v>0.01</v>
      </c>
      <c r="H72">
        <v>0.02</v>
      </c>
      <c r="I72">
        <v>0.02</v>
      </c>
    </row>
    <row r="73" spans="1:10" x14ac:dyDescent="0.25">
      <c r="A73" s="5" t="s">
        <v>165</v>
      </c>
      <c r="B73" s="5" t="s">
        <v>166</v>
      </c>
      <c r="C73" t="s">
        <v>67</v>
      </c>
      <c r="D73">
        <v>36.71</v>
      </c>
      <c r="E73">
        <v>38.979999999999997</v>
      </c>
      <c r="F73">
        <v>39.6</v>
      </c>
      <c r="G73">
        <v>61</v>
      </c>
      <c r="H73">
        <v>63.63</v>
      </c>
      <c r="I73">
        <v>22.93</v>
      </c>
    </row>
    <row r="74" spans="1:10" x14ac:dyDescent="0.25">
      <c r="A74" s="5" t="s">
        <v>167</v>
      </c>
      <c r="B74" s="5" t="s">
        <v>168</v>
      </c>
      <c r="C74" t="s">
        <v>67</v>
      </c>
      <c r="D74">
        <v>6.87</v>
      </c>
      <c r="E74">
        <v>4.9000000000000004</v>
      </c>
      <c r="F74">
        <v>0.05</v>
      </c>
      <c r="G74">
        <v>-16.66</v>
      </c>
      <c r="H74">
        <v>-4.05</v>
      </c>
      <c r="I74">
        <v>-0.74</v>
      </c>
    </row>
    <row r="75" spans="1:10" x14ac:dyDescent="0.25">
      <c r="A75" s="5" t="s">
        <v>169</v>
      </c>
      <c r="B75" s="5" t="s">
        <v>170</v>
      </c>
      <c r="C75" t="s">
        <v>67</v>
      </c>
      <c r="D75">
        <v>4.1500000000000004</v>
      </c>
      <c r="E75">
        <v>4.93</v>
      </c>
      <c r="F75">
        <v>-1.28</v>
      </c>
      <c r="G75">
        <v>-14.16</v>
      </c>
      <c r="H75" t="s">
        <v>67</v>
      </c>
      <c r="I75" t="s">
        <v>67</v>
      </c>
    </row>
    <row r="76" spans="1:10" x14ac:dyDescent="0.25">
      <c r="A76" s="5" t="s">
        <v>171</v>
      </c>
      <c r="B76" s="5" t="s">
        <v>172</v>
      </c>
      <c r="C76" t="s">
        <v>67</v>
      </c>
      <c r="D76">
        <v>260.3</v>
      </c>
      <c r="E76">
        <v>248.6</v>
      </c>
      <c r="F76">
        <v>227.33</v>
      </c>
      <c r="G76">
        <v>145.59</v>
      </c>
      <c r="H76">
        <v>134.57</v>
      </c>
      <c r="I76">
        <v>415.27</v>
      </c>
    </row>
    <row r="77" spans="1:10" x14ac:dyDescent="0.25">
      <c r="A77" s="5" t="s">
        <v>173</v>
      </c>
      <c r="B77" s="5" t="s">
        <v>174</v>
      </c>
      <c r="C77" t="s">
        <v>67</v>
      </c>
      <c r="D77">
        <v>4651.33</v>
      </c>
      <c r="E77">
        <v>10282.790000000001</v>
      </c>
      <c r="F77">
        <v>2108.81</v>
      </c>
      <c r="G77">
        <v>1691.19</v>
      </c>
      <c r="H77" t="s">
        <v>67</v>
      </c>
      <c r="I77" t="s">
        <v>67</v>
      </c>
    </row>
    <row r="78" spans="1:10" x14ac:dyDescent="0.25">
      <c r="A78" s="5" t="s">
        <v>175</v>
      </c>
      <c r="B78" s="5" t="s">
        <v>176</v>
      </c>
      <c r="C78" t="s">
        <v>67</v>
      </c>
      <c r="D78">
        <v>-2263.0576999999998</v>
      </c>
      <c r="E78">
        <v>-3272.8645999999999</v>
      </c>
      <c r="F78">
        <v>-3889.047</v>
      </c>
      <c r="G78">
        <v>-6090.3631999999998</v>
      </c>
      <c r="H78">
        <v>-7299.1880000000001</v>
      </c>
      <c r="I78">
        <v>-13329.9665</v>
      </c>
    </row>
    <row r="79" spans="1:10" x14ac:dyDescent="0.25">
      <c r="A79" s="5" t="s">
        <v>177</v>
      </c>
      <c r="B79" s="5" t="s">
        <v>178</v>
      </c>
      <c r="C79">
        <v>13.510000000000019</v>
      </c>
      <c r="D79">
        <v>1.7399999999999809</v>
      </c>
      <c r="E79">
        <v>12.63</v>
      </c>
      <c r="F79">
        <v>0</v>
      </c>
      <c r="G79">
        <v>0</v>
      </c>
      <c r="H79">
        <v>-12.009999999999989</v>
      </c>
      <c r="I79" t="s">
        <v>67</v>
      </c>
    </row>
    <row r="80" spans="1:10" x14ac:dyDescent="0.25">
      <c r="A80" s="5" t="s">
        <v>179</v>
      </c>
      <c r="B80" s="5" t="s">
        <v>180</v>
      </c>
      <c r="C80" t="s">
        <v>67</v>
      </c>
      <c r="D80">
        <v>55.17</v>
      </c>
      <c r="E80">
        <v>31.82</v>
      </c>
      <c r="F80">
        <v>-29.03</v>
      </c>
      <c r="G80">
        <v>-60.26</v>
      </c>
      <c r="H80">
        <v>14.71</v>
      </c>
      <c r="I80" t="s">
        <v>67</v>
      </c>
    </row>
    <row r="81" spans="1:9" x14ac:dyDescent="0.25">
      <c r="A81" s="5" t="s">
        <v>181</v>
      </c>
      <c r="B81" s="5" t="s">
        <v>182</v>
      </c>
      <c r="C81" t="s">
        <v>67</v>
      </c>
      <c r="D81">
        <v>19.32</v>
      </c>
      <c r="E81">
        <v>-19.16</v>
      </c>
      <c r="F81">
        <v>-24.86</v>
      </c>
      <c r="G81" t="s">
        <v>67</v>
      </c>
      <c r="H81" t="s">
        <v>67</v>
      </c>
      <c r="I81" t="s">
        <v>67</v>
      </c>
    </row>
    <row r="82" spans="1:9" x14ac:dyDescent="0.25">
      <c r="A82" s="5" t="s">
        <v>183</v>
      </c>
      <c r="B82" s="5" t="s">
        <v>184</v>
      </c>
      <c r="C82" t="s">
        <v>67</v>
      </c>
      <c r="D82">
        <v>2.48</v>
      </c>
      <c r="E82" t="s">
        <v>67</v>
      </c>
      <c r="F82" t="s">
        <v>67</v>
      </c>
      <c r="G82" t="s">
        <v>67</v>
      </c>
      <c r="H82" t="s">
        <v>67</v>
      </c>
      <c r="I82" t="s">
        <v>67</v>
      </c>
    </row>
    <row r="83" spans="1:9" x14ac:dyDescent="0.25">
      <c r="A83" s="5" t="s">
        <v>185</v>
      </c>
      <c r="B83" s="5" t="s">
        <v>186</v>
      </c>
      <c r="C83" t="s">
        <v>67</v>
      </c>
      <c r="D83" t="s">
        <v>67</v>
      </c>
      <c r="E83" t="s">
        <v>67</v>
      </c>
      <c r="F83" t="s">
        <v>67</v>
      </c>
      <c r="G83" t="s">
        <v>67</v>
      </c>
      <c r="H83" t="s">
        <v>67</v>
      </c>
      <c r="I83" t="s">
        <v>67</v>
      </c>
    </row>
    <row r="84" spans="1:9" x14ac:dyDescent="0.25">
      <c r="A84" s="5" t="s">
        <v>187</v>
      </c>
      <c r="B84" s="5" t="s">
        <v>188</v>
      </c>
      <c r="C84" t="s">
        <v>67</v>
      </c>
      <c r="D84">
        <v>41.71</v>
      </c>
      <c r="E84">
        <v>8656.52</v>
      </c>
      <c r="F84">
        <v>-100.33</v>
      </c>
      <c r="G84">
        <v>244.4</v>
      </c>
      <c r="H84">
        <v>902.48</v>
      </c>
      <c r="I84">
        <v>-111.6</v>
      </c>
    </row>
    <row r="85" spans="1:9" x14ac:dyDescent="0.25">
      <c r="A85" s="5" t="s">
        <v>189</v>
      </c>
      <c r="B85" s="5" t="s">
        <v>190</v>
      </c>
      <c r="C85" t="s">
        <v>67</v>
      </c>
      <c r="D85">
        <v>2865.97</v>
      </c>
      <c r="E85">
        <v>2933.53</v>
      </c>
      <c r="F85">
        <v>348.85</v>
      </c>
      <c r="G85">
        <v>345.09</v>
      </c>
      <c r="H85" t="s">
        <v>67</v>
      </c>
      <c r="I85" t="s">
        <v>67</v>
      </c>
    </row>
    <row r="86" spans="1:9" x14ac:dyDescent="0.25">
      <c r="A86" s="5" t="s">
        <v>191</v>
      </c>
      <c r="B86" s="5" t="s">
        <v>192</v>
      </c>
      <c r="C86" t="s">
        <v>67</v>
      </c>
      <c r="D86">
        <v>1948.96</v>
      </c>
      <c r="E86">
        <v>1918.29</v>
      </c>
      <c r="F86" t="s">
        <v>67</v>
      </c>
      <c r="G86" t="s">
        <v>67</v>
      </c>
      <c r="H86" t="s">
        <v>67</v>
      </c>
      <c r="I86" t="s">
        <v>67</v>
      </c>
    </row>
    <row r="87" spans="1:9" x14ac:dyDescent="0.25">
      <c r="A87" s="5" t="s">
        <v>193</v>
      </c>
      <c r="B87" s="5" t="s">
        <v>194</v>
      </c>
      <c r="C87" t="s">
        <v>67</v>
      </c>
      <c r="D87" t="s">
        <v>67</v>
      </c>
      <c r="E87" t="s">
        <v>67</v>
      </c>
      <c r="F87" t="s">
        <v>67</v>
      </c>
      <c r="G87" t="s">
        <v>67</v>
      </c>
      <c r="H87" t="s">
        <v>67</v>
      </c>
      <c r="I87" t="s">
        <v>67</v>
      </c>
    </row>
    <row r="88" spans="1:9" x14ac:dyDescent="0.25">
      <c r="A88" s="5" t="s">
        <v>195</v>
      </c>
      <c r="B88" s="5" t="s">
        <v>196</v>
      </c>
      <c r="C88" t="s">
        <v>67</v>
      </c>
      <c r="D88">
        <v>0.01</v>
      </c>
      <c r="E88">
        <v>0.01</v>
      </c>
      <c r="F88" t="s">
        <v>67</v>
      </c>
      <c r="G88" t="s">
        <v>67</v>
      </c>
      <c r="H88" t="s">
        <v>67</v>
      </c>
      <c r="I88" t="s">
        <v>67</v>
      </c>
    </row>
    <row r="89" spans="1:9" x14ac:dyDescent="0.25">
      <c r="A89" s="5" t="s">
        <v>197</v>
      </c>
      <c r="B89" s="5" t="s">
        <v>198</v>
      </c>
      <c r="C89" t="s">
        <v>67</v>
      </c>
      <c r="D89">
        <v>-15.72</v>
      </c>
      <c r="E89">
        <v>-454.93</v>
      </c>
      <c r="F89">
        <v>-90.19</v>
      </c>
      <c r="G89">
        <v>156.08000000000001</v>
      </c>
      <c r="H89">
        <v>671.67</v>
      </c>
      <c r="I89">
        <v>130.71</v>
      </c>
    </row>
    <row r="90" spans="1:9" x14ac:dyDescent="0.25">
      <c r="A90" s="5" t="s">
        <v>199</v>
      </c>
      <c r="B90" s="5" t="s">
        <v>200</v>
      </c>
      <c r="C90" t="s">
        <v>67</v>
      </c>
      <c r="D90">
        <v>-186.95</v>
      </c>
      <c r="E90">
        <v>-129.68</v>
      </c>
      <c r="F90">
        <v>245.85</v>
      </c>
      <c r="G90">
        <v>319.49</v>
      </c>
      <c r="H90" t="s">
        <v>67</v>
      </c>
      <c r="I90" t="s">
        <v>67</v>
      </c>
    </row>
    <row r="91" spans="1:9" x14ac:dyDescent="0.25">
      <c r="A91" s="5" t="s">
        <v>201</v>
      </c>
      <c r="B91" s="5" t="s">
        <v>202</v>
      </c>
      <c r="C91" t="s">
        <v>67</v>
      </c>
      <c r="D91">
        <v>53.38</v>
      </c>
      <c r="E91">
        <v>82.67</v>
      </c>
      <c r="F91" t="s">
        <v>67</v>
      </c>
      <c r="G91" t="s">
        <v>67</v>
      </c>
      <c r="H91" t="s">
        <v>67</v>
      </c>
      <c r="I91" t="s">
        <v>67</v>
      </c>
    </row>
    <row r="92" spans="1:9" x14ac:dyDescent="0.25">
      <c r="A92" s="5" t="s">
        <v>203</v>
      </c>
      <c r="B92" s="5" t="s">
        <v>204</v>
      </c>
      <c r="C92" t="s">
        <v>67</v>
      </c>
      <c r="D92" t="s">
        <v>67</v>
      </c>
      <c r="E92" t="s">
        <v>67</v>
      </c>
      <c r="F92" t="s">
        <v>67</v>
      </c>
      <c r="G92" t="s">
        <v>67</v>
      </c>
      <c r="H92" t="s">
        <v>67</v>
      </c>
      <c r="I92" t="s">
        <v>67</v>
      </c>
    </row>
    <row r="93" spans="1:9" x14ac:dyDescent="0.25">
      <c r="A93" s="5" t="s">
        <v>205</v>
      </c>
      <c r="B93" s="5" t="s">
        <v>206</v>
      </c>
      <c r="C93" t="s">
        <v>67</v>
      </c>
      <c r="D93">
        <v>-30.06</v>
      </c>
      <c r="E93">
        <v>-8.8699999999999992</v>
      </c>
      <c r="F93">
        <v>-36.14</v>
      </c>
      <c r="G93">
        <v>-16.559999999999999</v>
      </c>
      <c r="H93">
        <v>-49.22</v>
      </c>
      <c r="I93" t="s">
        <v>67</v>
      </c>
    </row>
    <row r="94" spans="1:9" x14ac:dyDescent="0.25">
      <c r="A94" s="5" t="s">
        <v>207</v>
      </c>
      <c r="B94" s="5" t="s">
        <v>208</v>
      </c>
      <c r="C94" t="s">
        <v>67</v>
      </c>
      <c r="D94">
        <v>-25.02</v>
      </c>
      <c r="E94">
        <v>-20.52</v>
      </c>
      <c r="F94">
        <v>-33.97</v>
      </c>
      <c r="G94" t="s">
        <v>67</v>
      </c>
      <c r="H94" t="s">
        <v>67</v>
      </c>
      <c r="I94" t="s">
        <v>67</v>
      </c>
    </row>
    <row r="95" spans="1:9" x14ac:dyDescent="0.25">
      <c r="A95" s="5" t="s">
        <v>209</v>
      </c>
      <c r="B95" s="5" t="s">
        <v>210</v>
      </c>
      <c r="C95" t="s">
        <v>67</v>
      </c>
      <c r="D95">
        <v>-28.17</v>
      </c>
      <c r="E95" t="s">
        <v>67</v>
      </c>
      <c r="F95" t="s">
        <v>67</v>
      </c>
      <c r="G95" t="s">
        <v>67</v>
      </c>
      <c r="H95" t="s">
        <v>67</v>
      </c>
      <c r="I95" t="s">
        <v>67</v>
      </c>
    </row>
    <row r="96" spans="1:9" x14ac:dyDescent="0.25">
      <c r="A96" s="5" t="s">
        <v>211</v>
      </c>
      <c r="B96" s="5" t="s">
        <v>212</v>
      </c>
      <c r="C96" t="s">
        <v>67</v>
      </c>
      <c r="D96" t="s">
        <v>67</v>
      </c>
      <c r="E96" t="s">
        <v>67</v>
      </c>
      <c r="F96" t="s">
        <v>67</v>
      </c>
      <c r="G96" t="s">
        <v>67</v>
      </c>
      <c r="H96" t="s">
        <v>67</v>
      </c>
      <c r="I96" t="s">
        <v>67</v>
      </c>
    </row>
    <row r="97" spans="1:10" x14ac:dyDescent="0.25">
      <c r="A97" s="5" t="s">
        <v>213</v>
      </c>
      <c r="B97" s="5" t="s">
        <v>214</v>
      </c>
      <c r="C97" t="s">
        <v>67</v>
      </c>
      <c r="D97">
        <v>2571</v>
      </c>
      <c r="E97">
        <v>2485</v>
      </c>
      <c r="F97">
        <v>2621</v>
      </c>
      <c r="G97">
        <v>1535</v>
      </c>
      <c r="H97" t="s">
        <v>67</v>
      </c>
      <c r="I97" t="s">
        <v>67</v>
      </c>
      <c r="J97" t="s">
        <v>67</v>
      </c>
    </row>
  </sheetData>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N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20" customWidth="1"/>
    <col min="13" max="14" width="10" customWidth="1"/>
  </cols>
  <sheetData>
    <row r="1" spans="1:14" ht="18.75" customHeight="1" x14ac:dyDescent="0.3">
      <c r="A1" s="1" t="s">
        <v>3101</v>
      </c>
      <c r="B1" s="2" t="s">
        <v>3102</v>
      </c>
      <c r="C1" s="2"/>
      <c r="D1" s="2"/>
      <c r="E1" s="2"/>
      <c r="F1" s="2" t="str">
        <f>HYPERLINK("dax-30_Stock_Data_EUR.xlsx#INDEX!A1", "Back to INDEX")</f>
        <v>Back to INDEX</v>
      </c>
      <c r="G1" s="2"/>
      <c r="H1" s="2"/>
      <c r="I1" s="2"/>
      <c r="J1" s="2"/>
      <c r="K1" s="2"/>
      <c r="L1" s="2"/>
      <c r="M1" s="2"/>
      <c r="N1" s="2"/>
    </row>
    <row r="2" spans="1:14" x14ac:dyDescent="0.25">
      <c r="A2" s="3"/>
      <c r="B2" s="4"/>
      <c r="C2" s="4"/>
      <c r="D2" s="4"/>
      <c r="E2" s="4"/>
      <c r="F2" s="4"/>
      <c r="G2" s="4"/>
      <c r="H2" s="4"/>
      <c r="I2" s="4"/>
      <c r="J2" s="4"/>
      <c r="K2" s="4"/>
      <c r="L2" s="4"/>
      <c r="M2" s="4"/>
      <c r="N2" s="4"/>
    </row>
    <row r="3" spans="1:14" x14ac:dyDescent="0.25">
      <c r="A3" s="5" t="s">
        <v>3</v>
      </c>
      <c r="C3" s="5" t="s">
        <v>4</v>
      </c>
      <c r="D3" s="5"/>
      <c r="G3" s="5" t="s">
        <v>5</v>
      </c>
      <c r="H3" s="5"/>
      <c r="J3" s="5" t="s">
        <v>6</v>
      </c>
      <c r="K3" s="5"/>
    </row>
    <row r="4" spans="1:14" x14ac:dyDescent="0.25">
      <c r="A4" s="5" t="s">
        <v>7</v>
      </c>
      <c r="B4" t="s">
        <v>307</v>
      </c>
      <c r="C4" s="5" t="s">
        <v>9</v>
      </c>
      <c r="D4" s="5"/>
      <c r="E4" t="s">
        <v>3103</v>
      </c>
      <c r="G4" t="s">
        <v>791</v>
      </c>
      <c r="H4" t="s">
        <v>368</v>
      </c>
      <c r="J4" t="s">
        <v>3104</v>
      </c>
      <c r="L4" t="s">
        <v>3105</v>
      </c>
    </row>
    <row r="5" spans="1:14" x14ac:dyDescent="0.25">
      <c r="A5" s="5" t="s">
        <v>15</v>
      </c>
      <c r="B5" t="s">
        <v>3106</v>
      </c>
      <c r="C5" s="5" t="s">
        <v>17</v>
      </c>
      <c r="D5" s="5"/>
      <c r="E5" t="s">
        <v>3107</v>
      </c>
      <c r="G5" t="s">
        <v>3108</v>
      </c>
      <c r="H5" t="s">
        <v>12</v>
      </c>
      <c r="J5" t="s">
        <v>21</v>
      </c>
      <c r="L5" t="s">
        <v>3109</v>
      </c>
    </row>
    <row r="6" spans="1:14" x14ac:dyDescent="0.25">
      <c r="A6" s="5" t="s">
        <v>23</v>
      </c>
      <c r="B6" t="s">
        <v>67</v>
      </c>
      <c r="C6" s="5" t="s">
        <v>25</v>
      </c>
      <c r="D6" s="5"/>
      <c r="E6" t="s">
        <v>3110</v>
      </c>
      <c r="G6" t="s">
        <v>273</v>
      </c>
      <c r="H6" t="s">
        <v>20</v>
      </c>
    </row>
    <row r="7" spans="1:14" x14ac:dyDescent="0.25">
      <c r="A7" s="5" t="s">
        <v>29</v>
      </c>
      <c r="B7" t="s">
        <v>67</v>
      </c>
      <c r="C7" s="5" t="s">
        <v>37</v>
      </c>
      <c r="D7" s="5"/>
      <c r="E7" t="s">
        <v>3111</v>
      </c>
      <c r="G7" t="s">
        <v>914</v>
      </c>
      <c r="H7" t="s">
        <v>28</v>
      </c>
    </row>
    <row r="8" spans="1:14" x14ac:dyDescent="0.25">
      <c r="A8" s="5" t="s">
        <v>35</v>
      </c>
      <c r="B8" t="s">
        <v>546</v>
      </c>
      <c r="C8" s="5" t="s">
        <v>43</v>
      </c>
      <c r="D8" s="5"/>
      <c r="E8" t="s">
        <v>3112</v>
      </c>
      <c r="G8" t="s">
        <v>3113</v>
      </c>
      <c r="H8" t="s">
        <v>454</v>
      </c>
    </row>
    <row r="9" spans="1:14" x14ac:dyDescent="0.25">
      <c r="A9" s="5" t="s">
        <v>41</v>
      </c>
      <c r="B9" t="s">
        <v>42</v>
      </c>
      <c r="C9" s="5" t="s">
        <v>47</v>
      </c>
      <c r="D9" s="5"/>
      <c r="E9" t="s">
        <v>3114</v>
      </c>
      <c r="G9" t="s">
        <v>544</v>
      </c>
      <c r="H9" t="s">
        <v>34</v>
      </c>
    </row>
    <row r="10" spans="1:14" x14ac:dyDescent="0.25">
      <c r="A10" s="5" t="s">
        <v>45</v>
      </c>
      <c r="B10" t="s">
        <v>2960</v>
      </c>
      <c r="C10" s="5" t="s">
        <v>239</v>
      </c>
      <c r="D10" s="5" t="s">
        <v>40</v>
      </c>
    </row>
    <row r="11" spans="1:14" x14ac:dyDescent="0.25">
      <c r="A11" s="5" t="s">
        <v>49</v>
      </c>
      <c r="B11" t="s">
        <v>864</v>
      </c>
    </row>
    <row r="12" spans="1:14" x14ac:dyDescent="0.25">
      <c r="A12" s="5" t="s">
        <v>51</v>
      </c>
      <c r="B12" t="s">
        <v>52</v>
      </c>
    </row>
    <row r="13" spans="1:14" x14ac:dyDescent="0.25">
      <c r="A13" s="5" t="s">
        <v>53</v>
      </c>
      <c r="B13" t="s">
        <v>3115</v>
      </c>
    </row>
    <row r="14" spans="1:14" x14ac:dyDescent="0.25">
      <c r="A14" s="5" t="s">
        <v>55</v>
      </c>
      <c r="B14" t="s">
        <v>3116</v>
      </c>
    </row>
    <row r="15" spans="1:14" x14ac:dyDescent="0.25">
      <c r="A15" s="5" t="s">
        <v>57</v>
      </c>
      <c r="B15" t="s">
        <v>3117</v>
      </c>
    </row>
    <row r="16" spans="1:14" x14ac:dyDescent="0.25">
      <c r="A16" s="5" t="s">
        <v>59</v>
      </c>
      <c r="B16" t="s">
        <v>3118</v>
      </c>
    </row>
    <row r="17" spans="1:14" x14ac:dyDescent="0.25">
      <c r="A17" s="5" t="s">
        <v>61</v>
      </c>
      <c r="B17" t="s">
        <v>3119</v>
      </c>
    </row>
    <row r="18" spans="1:14" x14ac:dyDescent="0.25">
      <c r="A18" s="3"/>
      <c r="B18" s="4"/>
      <c r="C18" s="4"/>
      <c r="D18" s="4"/>
      <c r="E18" s="4"/>
      <c r="F18" s="4"/>
      <c r="G18" s="4"/>
      <c r="H18" s="4"/>
      <c r="I18" s="4"/>
      <c r="J18" s="4"/>
      <c r="K18" s="4"/>
      <c r="L18" s="4"/>
      <c r="M18" s="4"/>
      <c r="N18" s="4"/>
    </row>
    <row r="19" spans="1:14"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row>
    <row r="20" spans="1:14" x14ac:dyDescent="0.25">
      <c r="A20" s="5" t="s">
        <v>65</v>
      </c>
      <c r="B20" s="5" t="s">
        <v>66</v>
      </c>
      <c r="C20">
        <v>6651</v>
      </c>
      <c r="D20">
        <v>6505</v>
      </c>
      <c r="E20">
        <v>6373</v>
      </c>
      <c r="F20">
        <v>6237</v>
      </c>
      <c r="G20">
        <v>6029</v>
      </c>
      <c r="H20">
        <v>5808</v>
      </c>
      <c r="I20">
        <v>5889</v>
      </c>
      <c r="J20">
        <v>5998</v>
      </c>
      <c r="K20">
        <v>5765</v>
      </c>
      <c r="L20">
        <v>5532</v>
      </c>
      <c r="M20" t="s">
        <v>67</v>
      </c>
      <c r="N20" t="s">
        <v>67</v>
      </c>
    </row>
    <row r="21" spans="1:14" x14ac:dyDescent="0.25">
      <c r="A21" s="5" t="s">
        <v>68</v>
      </c>
      <c r="B21" s="5" t="s">
        <v>69</v>
      </c>
      <c r="C21">
        <v>1161</v>
      </c>
      <c r="D21">
        <v>1076</v>
      </c>
      <c r="E21">
        <v>1246</v>
      </c>
      <c r="F21">
        <v>1197</v>
      </c>
      <c r="G21">
        <v>1175</v>
      </c>
      <c r="H21">
        <v>1049</v>
      </c>
      <c r="I21">
        <v>1206</v>
      </c>
      <c r="J21">
        <v>979</v>
      </c>
      <c r="K21">
        <v>1222</v>
      </c>
      <c r="L21">
        <v>1112</v>
      </c>
      <c r="M21" t="s">
        <v>67</v>
      </c>
      <c r="N21" t="s">
        <v>67</v>
      </c>
    </row>
    <row r="22" spans="1:14" x14ac:dyDescent="0.25">
      <c r="A22" s="5" t="s">
        <v>70</v>
      </c>
      <c r="B22" s="5" t="s">
        <v>71</v>
      </c>
      <c r="C22">
        <v>-5</v>
      </c>
      <c r="D22">
        <v>-13</v>
      </c>
      <c r="E22">
        <v>-24</v>
      </c>
      <c r="F22">
        <v>-18</v>
      </c>
      <c r="G22">
        <v>-12</v>
      </c>
      <c r="H22">
        <v>-27</v>
      </c>
      <c r="I22">
        <v>47</v>
      </c>
      <c r="J22">
        <v>-11</v>
      </c>
      <c r="K22">
        <v>-29</v>
      </c>
      <c r="L22">
        <v>16</v>
      </c>
      <c r="M22" t="s">
        <v>67</v>
      </c>
      <c r="N22" t="s">
        <v>67</v>
      </c>
    </row>
    <row r="23" spans="1:14" x14ac:dyDescent="0.25">
      <c r="A23" s="5" t="s">
        <v>72</v>
      </c>
      <c r="B23" s="5" t="s">
        <v>73</v>
      </c>
      <c r="C23">
        <v>1156</v>
      </c>
      <c r="D23">
        <v>1063</v>
      </c>
      <c r="E23">
        <v>1222</v>
      </c>
      <c r="F23">
        <v>1179</v>
      </c>
      <c r="G23">
        <v>1163</v>
      </c>
      <c r="H23">
        <v>1022</v>
      </c>
      <c r="I23">
        <v>1253</v>
      </c>
      <c r="J23">
        <v>968</v>
      </c>
      <c r="K23">
        <v>1193</v>
      </c>
      <c r="L23">
        <v>1128</v>
      </c>
      <c r="M23" t="s">
        <v>67</v>
      </c>
      <c r="N23" t="s">
        <v>67</v>
      </c>
    </row>
    <row r="24" spans="1:14" x14ac:dyDescent="0.25">
      <c r="A24" s="5" t="s">
        <v>74</v>
      </c>
      <c r="B24" s="5" t="s">
        <v>75</v>
      </c>
      <c r="C24">
        <v>292</v>
      </c>
      <c r="D24">
        <v>278</v>
      </c>
      <c r="E24">
        <v>385</v>
      </c>
      <c r="F24">
        <v>363</v>
      </c>
      <c r="G24">
        <v>300</v>
      </c>
      <c r="H24">
        <v>288</v>
      </c>
      <c r="I24">
        <v>305</v>
      </c>
      <c r="J24">
        <v>277</v>
      </c>
      <c r="K24">
        <v>302</v>
      </c>
      <c r="L24">
        <v>263</v>
      </c>
      <c r="M24" t="s">
        <v>67</v>
      </c>
      <c r="N24" t="s">
        <v>67</v>
      </c>
    </row>
    <row r="25" spans="1:14" x14ac:dyDescent="0.25">
      <c r="A25" s="5" t="s">
        <v>76</v>
      </c>
      <c r="B25" s="5" t="s">
        <v>77</v>
      </c>
      <c r="C25">
        <v>864</v>
      </c>
      <c r="D25">
        <v>785</v>
      </c>
      <c r="E25">
        <v>837</v>
      </c>
      <c r="F25">
        <v>816</v>
      </c>
      <c r="G25">
        <v>863</v>
      </c>
      <c r="H25">
        <v>734</v>
      </c>
      <c r="I25">
        <v>948</v>
      </c>
      <c r="J25">
        <v>691</v>
      </c>
      <c r="K25">
        <v>891</v>
      </c>
      <c r="L25">
        <v>865</v>
      </c>
      <c r="M25" t="s">
        <v>67</v>
      </c>
      <c r="N25" t="s">
        <v>67</v>
      </c>
    </row>
    <row r="26" spans="1:14" x14ac:dyDescent="0.25">
      <c r="A26" s="5" t="s">
        <v>78</v>
      </c>
      <c r="B26" s="5" t="s">
        <v>79</v>
      </c>
      <c r="C26">
        <v>-110</v>
      </c>
      <c r="D26">
        <v>-117</v>
      </c>
      <c r="E26">
        <v>-98</v>
      </c>
      <c r="F26">
        <v>-96</v>
      </c>
      <c r="G26">
        <v>-74</v>
      </c>
      <c r="H26">
        <v>-81</v>
      </c>
      <c r="I26">
        <v>-78</v>
      </c>
      <c r="J26">
        <v>-93</v>
      </c>
      <c r="K26">
        <v>-99</v>
      </c>
      <c r="L26">
        <v>-119</v>
      </c>
      <c r="M26" t="s">
        <v>67</v>
      </c>
      <c r="N26" t="s">
        <v>67</v>
      </c>
    </row>
    <row r="27" spans="1:14" x14ac:dyDescent="0.25">
      <c r="A27" s="5" t="s">
        <v>80</v>
      </c>
      <c r="B27" s="5" t="s">
        <v>81</v>
      </c>
      <c r="C27">
        <v>754</v>
      </c>
      <c r="D27">
        <v>668</v>
      </c>
      <c r="E27">
        <v>739</v>
      </c>
      <c r="F27">
        <v>720</v>
      </c>
      <c r="G27">
        <v>789</v>
      </c>
      <c r="H27">
        <v>653</v>
      </c>
      <c r="I27">
        <v>870</v>
      </c>
      <c r="J27">
        <v>597</v>
      </c>
      <c r="K27">
        <v>696</v>
      </c>
      <c r="L27">
        <v>611</v>
      </c>
      <c r="M27" t="s">
        <v>67</v>
      </c>
      <c r="N27" t="s">
        <v>67</v>
      </c>
    </row>
    <row r="28" spans="1:14" x14ac:dyDescent="0.25">
      <c r="A28" s="5" t="s">
        <v>82</v>
      </c>
      <c r="B28" s="5" t="s">
        <v>83</v>
      </c>
      <c r="C28">
        <v>3924</v>
      </c>
      <c r="D28">
        <v>3826</v>
      </c>
      <c r="E28">
        <v>3329</v>
      </c>
      <c r="F28">
        <v>3652</v>
      </c>
      <c r="G28">
        <v>3609</v>
      </c>
      <c r="H28">
        <v>3279</v>
      </c>
      <c r="I28">
        <v>3318</v>
      </c>
      <c r="J28">
        <v>3677</v>
      </c>
      <c r="K28">
        <v>3787</v>
      </c>
      <c r="L28">
        <v>4359</v>
      </c>
      <c r="M28" t="s">
        <v>67</v>
      </c>
      <c r="N28" t="s">
        <v>67</v>
      </c>
    </row>
    <row r="29" spans="1:14" x14ac:dyDescent="0.25">
      <c r="A29" s="5" t="s">
        <v>84</v>
      </c>
      <c r="B29" s="5" t="s">
        <v>85</v>
      </c>
      <c r="C29">
        <v>5033</v>
      </c>
      <c r="D29">
        <v>4498</v>
      </c>
      <c r="E29">
        <v>4565</v>
      </c>
      <c r="F29">
        <v>4648</v>
      </c>
      <c r="G29">
        <v>4588</v>
      </c>
      <c r="H29">
        <v>4459</v>
      </c>
      <c r="I29">
        <v>4249</v>
      </c>
      <c r="J29">
        <v>4221</v>
      </c>
      <c r="K29">
        <v>4400</v>
      </c>
      <c r="L29">
        <v>4465</v>
      </c>
      <c r="M29" t="s">
        <v>67</v>
      </c>
      <c r="N29" t="s">
        <v>67</v>
      </c>
    </row>
    <row r="30" spans="1:14" x14ac:dyDescent="0.25">
      <c r="A30" s="5" t="s">
        <v>86</v>
      </c>
      <c r="B30" s="5" t="s">
        <v>87</v>
      </c>
      <c r="C30">
        <v>8957</v>
      </c>
      <c r="D30">
        <v>8324</v>
      </c>
      <c r="E30">
        <v>7894</v>
      </c>
      <c r="F30">
        <v>8300</v>
      </c>
      <c r="G30">
        <v>8197</v>
      </c>
      <c r="H30">
        <v>7738</v>
      </c>
      <c r="I30">
        <v>7567</v>
      </c>
      <c r="J30">
        <v>7898</v>
      </c>
      <c r="K30">
        <v>8187</v>
      </c>
      <c r="L30">
        <v>8824</v>
      </c>
      <c r="M30" t="s">
        <v>67</v>
      </c>
      <c r="N30" t="s">
        <v>67</v>
      </c>
    </row>
    <row r="31" spans="1:14" x14ac:dyDescent="0.25">
      <c r="A31" s="5" t="s">
        <v>88</v>
      </c>
      <c r="B31" s="5" t="s">
        <v>89</v>
      </c>
      <c r="C31">
        <v>3414</v>
      </c>
      <c r="D31">
        <v>3420</v>
      </c>
      <c r="E31">
        <v>3160</v>
      </c>
      <c r="F31">
        <v>3532</v>
      </c>
      <c r="G31">
        <v>3524</v>
      </c>
      <c r="H31">
        <v>3244</v>
      </c>
      <c r="I31">
        <v>2862</v>
      </c>
      <c r="J31">
        <v>2472</v>
      </c>
      <c r="K31">
        <v>2536</v>
      </c>
      <c r="L31">
        <v>2663</v>
      </c>
      <c r="M31" t="s">
        <v>67</v>
      </c>
      <c r="N31" t="s">
        <v>67</v>
      </c>
    </row>
    <row r="32" spans="1:14" x14ac:dyDescent="0.25">
      <c r="A32" s="5" t="s">
        <v>90</v>
      </c>
      <c r="B32" s="5" t="s">
        <v>91</v>
      </c>
      <c r="C32">
        <v>1675</v>
      </c>
      <c r="D32">
        <v>1288</v>
      </c>
      <c r="E32">
        <v>1310</v>
      </c>
      <c r="F32">
        <v>1216</v>
      </c>
      <c r="G32">
        <v>1264</v>
      </c>
      <c r="H32">
        <v>1218</v>
      </c>
      <c r="I32">
        <v>1088</v>
      </c>
      <c r="J32">
        <v>568</v>
      </c>
      <c r="K32">
        <v>501</v>
      </c>
      <c r="L32">
        <v>564</v>
      </c>
      <c r="M32" t="s">
        <v>67</v>
      </c>
      <c r="N32" t="s">
        <v>67</v>
      </c>
    </row>
    <row r="33" spans="1:14" x14ac:dyDescent="0.25">
      <c r="A33" s="5" t="s">
        <v>92</v>
      </c>
      <c r="B33" s="5" t="s">
        <v>93</v>
      </c>
      <c r="C33">
        <v>5132</v>
      </c>
      <c r="D33">
        <v>4771</v>
      </c>
      <c r="E33">
        <v>4470</v>
      </c>
      <c r="F33">
        <v>4748</v>
      </c>
      <c r="G33">
        <v>4788</v>
      </c>
      <c r="H33">
        <v>4462</v>
      </c>
      <c r="I33">
        <v>3974</v>
      </c>
      <c r="J33">
        <v>3040</v>
      </c>
      <c r="K33">
        <v>3094</v>
      </c>
      <c r="L33">
        <v>3227</v>
      </c>
      <c r="M33" t="s">
        <v>67</v>
      </c>
      <c r="N33" t="s">
        <v>67</v>
      </c>
    </row>
    <row r="34" spans="1:14" x14ac:dyDescent="0.25">
      <c r="A34" s="5" t="s">
        <v>78</v>
      </c>
      <c r="B34" s="5" t="s">
        <v>79</v>
      </c>
      <c r="C34">
        <v>533</v>
      </c>
      <c r="D34">
        <v>506</v>
      </c>
      <c r="E34">
        <v>467</v>
      </c>
      <c r="F34">
        <v>475</v>
      </c>
      <c r="G34">
        <v>455</v>
      </c>
      <c r="H34">
        <v>447</v>
      </c>
      <c r="I34">
        <v>434</v>
      </c>
      <c r="J34">
        <v>492</v>
      </c>
      <c r="K34">
        <v>497</v>
      </c>
      <c r="L34">
        <v>584</v>
      </c>
      <c r="M34" t="s">
        <v>67</v>
      </c>
      <c r="N34" t="s">
        <v>67</v>
      </c>
    </row>
    <row r="35" spans="1:14" x14ac:dyDescent="0.25">
      <c r="A35" s="5" t="s">
        <v>94</v>
      </c>
      <c r="B35" s="5" t="s">
        <v>95</v>
      </c>
      <c r="C35">
        <v>3292</v>
      </c>
      <c r="D35">
        <v>3047</v>
      </c>
      <c r="E35">
        <v>2957</v>
      </c>
      <c r="F35">
        <v>3077</v>
      </c>
      <c r="G35">
        <v>2954</v>
      </c>
      <c r="H35">
        <v>2829</v>
      </c>
      <c r="I35">
        <v>3159</v>
      </c>
      <c r="J35">
        <v>4366</v>
      </c>
      <c r="K35">
        <v>4596</v>
      </c>
      <c r="L35">
        <v>5013</v>
      </c>
      <c r="M35" t="s">
        <v>67</v>
      </c>
      <c r="N35" t="s">
        <v>67</v>
      </c>
    </row>
    <row r="36" spans="1:14" x14ac:dyDescent="0.25">
      <c r="A36" s="5" t="s">
        <v>96</v>
      </c>
      <c r="B36" s="5" t="s">
        <v>97</v>
      </c>
      <c r="C36">
        <v>8957</v>
      </c>
      <c r="D36">
        <v>8324</v>
      </c>
      <c r="E36">
        <v>7894</v>
      </c>
      <c r="F36">
        <v>8300</v>
      </c>
      <c r="G36">
        <v>8197</v>
      </c>
      <c r="H36">
        <v>7738</v>
      </c>
      <c r="I36">
        <v>7567</v>
      </c>
      <c r="J36">
        <v>7898</v>
      </c>
      <c r="K36">
        <v>8187</v>
      </c>
      <c r="L36">
        <v>8824</v>
      </c>
      <c r="M36" t="s">
        <v>67</v>
      </c>
      <c r="N36" t="s">
        <v>67</v>
      </c>
    </row>
    <row r="37" spans="1:14" x14ac:dyDescent="0.25">
      <c r="A37" s="5" t="s">
        <v>98</v>
      </c>
      <c r="B37" s="5" t="s">
        <v>99</v>
      </c>
      <c r="C37">
        <v>154.74</v>
      </c>
      <c r="D37">
        <v>154.74</v>
      </c>
      <c r="E37">
        <v>154.74</v>
      </c>
      <c r="F37">
        <v>154.74</v>
      </c>
      <c r="G37">
        <v>154.79</v>
      </c>
      <c r="H37">
        <v>154.79</v>
      </c>
      <c r="I37">
        <v>154.79</v>
      </c>
      <c r="J37">
        <v>154.79</v>
      </c>
      <c r="K37">
        <v>154.79</v>
      </c>
      <c r="L37">
        <v>154.79</v>
      </c>
      <c r="M37" t="s">
        <v>67</v>
      </c>
      <c r="N37" t="s">
        <v>67</v>
      </c>
    </row>
    <row r="38" spans="1:14" x14ac:dyDescent="0.25">
      <c r="A38" s="5" t="s">
        <v>100</v>
      </c>
      <c r="B38" s="5" t="s">
        <v>101</v>
      </c>
      <c r="C38">
        <v>191.85</v>
      </c>
      <c r="D38">
        <v>191.85</v>
      </c>
      <c r="E38">
        <v>191.85</v>
      </c>
      <c r="F38">
        <v>191.85</v>
      </c>
      <c r="G38">
        <v>191.9</v>
      </c>
      <c r="H38">
        <v>191.9</v>
      </c>
      <c r="I38">
        <v>191.9</v>
      </c>
      <c r="J38">
        <v>191.9</v>
      </c>
      <c r="K38">
        <v>191.9</v>
      </c>
      <c r="L38">
        <v>191.9</v>
      </c>
      <c r="M38" t="s">
        <v>67</v>
      </c>
      <c r="N38" t="s">
        <v>67</v>
      </c>
    </row>
    <row r="39" spans="1:14" x14ac:dyDescent="0.25">
      <c r="A39" s="5" t="s">
        <v>102</v>
      </c>
      <c r="B39" s="5" t="s">
        <v>103</v>
      </c>
      <c r="C39">
        <v>7.47</v>
      </c>
      <c r="D39">
        <v>6.87</v>
      </c>
      <c r="E39">
        <v>7.9</v>
      </c>
      <c r="F39">
        <v>7.62</v>
      </c>
      <c r="G39">
        <v>7.51</v>
      </c>
      <c r="H39">
        <v>6.6</v>
      </c>
      <c r="I39">
        <v>8.09</v>
      </c>
      <c r="J39">
        <v>6.25</v>
      </c>
      <c r="K39">
        <v>7.71</v>
      </c>
      <c r="L39">
        <v>7.29</v>
      </c>
      <c r="M39" t="s">
        <v>67</v>
      </c>
      <c r="N39" t="s">
        <v>67</v>
      </c>
    </row>
    <row r="40" spans="1:14" x14ac:dyDescent="0.25">
      <c r="A40" s="5" t="s">
        <v>104</v>
      </c>
      <c r="B40" s="5" t="s">
        <v>105</v>
      </c>
      <c r="C40">
        <v>4.91</v>
      </c>
      <c r="D40">
        <v>4.3499999999999996</v>
      </c>
      <c r="E40">
        <v>4.8099999999999996</v>
      </c>
      <c r="F40">
        <v>4.6900000000000004</v>
      </c>
      <c r="G40">
        <v>5.14</v>
      </c>
      <c r="H40">
        <v>4.25</v>
      </c>
      <c r="I40">
        <v>5.67</v>
      </c>
      <c r="J40">
        <v>3.88</v>
      </c>
      <c r="K40">
        <v>4.53</v>
      </c>
      <c r="L40">
        <v>3.98</v>
      </c>
      <c r="M40" t="s">
        <v>67</v>
      </c>
      <c r="N40" t="s">
        <v>67</v>
      </c>
    </row>
    <row r="41" spans="1:14" x14ac:dyDescent="0.25">
      <c r="A41" s="5" t="s">
        <v>106</v>
      </c>
      <c r="B41" s="5" t="s">
        <v>107</v>
      </c>
      <c r="C41">
        <v>4.91</v>
      </c>
      <c r="D41">
        <v>4.3499999999999996</v>
      </c>
      <c r="E41">
        <v>4.8099999999999996</v>
      </c>
      <c r="F41">
        <v>4.6900000000000004</v>
      </c>
      <c r="G41">
        <v>5.14</v>
      </c>
      <c r="H41">
        <v>4.25</v>
      </c>
      <c r="I41">
        <v>5.67</v>
      </c>
      <c r="J41">
        <v>3.88</v>
      </c>
      <c r="K41">
        <v>4.53</v>
      </c>
      <c r="L41">
        <v>3.98</v>
      </c>
      <c r="M41" t="s">
        <v>67</v>
      </c>
      <c r="N41" t="s">
        <v>67</v>
      </c>
    </row>
    <row r="42" spans="1:14" x14ac:dyDescent="0.25">
      <c r="A42" s="5" t="s">
        <v>108</v>
      </c>
      <c r="B42" s="5" t="s">
        <v>109</v>
      </c>
      <c r="C42" t="s">
        <v>67</v>
      </c>
      <c r="D42">
        <v>3</v>
      </c>
      <c r="E42">
        <v>3</v>
      </c>
      <c r="F42">
        <v>3</v>
      </c>
      <c r="G42">
        <v>3</v>
      </c>
      <c r="H42">
        <v>2.5</v>
      </c>
      <c r="I42">
        <v>2.5</v>
      </c>
      <c r="J42">
        <v>5.0999999999999996</v>
      </c>
      <c r="K42">
        <v>5.0999999999999996</v>
      </c>
      <c r="L42">
        <v>5</v>
      </c>
      <c r="M42">
        <v>3.5</v>
      </c>
      <c r="N42">
        <v>1.4</v>
      </c>
    </row>
    <row r="43" spans="1:14" x14ac:dyDescent="0.25">
      <c r="A43" s="5" t="s">
        <v>705</v>
      </c>
      <c r="B43" s="5" t="s">
        <v>706</v>
      </c>
      <c r="C43" t="s">
        <v>67</v>
      </c>
      <c r="D43">
        <v>1</v>
      </c>
      <c r="E43">
        <v>1</v>
      </c>
      <c r="F43">
        <v>1</v>
      </c>
      <c r="G43">
        <v>1</v>
      </c>
      <c r="H43">
        <v>3</v>
      </c>
      <c r="I43">
        <v>4.5</v>
      </c>
      <c r="J43">
        <v>5.4</v>
      </c>
      <c r="K43" t="s">
        <v>67</v>
      </c>
      <c r="L43" t="s">
        <v>67</v>
      </c>
      <c r="M43" t="s">
        <v>67</v>
      </c>
      <c r="N43">
        <v>2.1</v>
      </c>
    </row>
    <row r="44" spans="1:14" x14ac:dyDescent="0.25">
      <c r="A44" s="5" t="s">
        <v>110</v>
      </c>
      <c r="B44" s="5" t="s">
        <v>111</v>
      </c>
      <c r="C44">
        <v>461</v>
      </c>
      <c r="D44">
        <v>614</v>
      </c>
      <c r="E44">
        <v>614</v>
      </c>
      <c r="F44">
        <v>614</v>
      </c>
      <c r="G44">
        <v>691</v>
      </c>
      <c r="H44">
        <v>851</v>
      </c>
      <c r="I44">
        <v>1084</v>
      </c>
      <c r="J44">
        <v>1623</v>
      </c>
      <c r="K44">
        <v>789</v>
      </c>
      <c r="L44">
        <v>773</v>
      </c>
      <c r="M44">
        <v>541</v>
      </c>
      <c r="N44">
        <v>541</v>
      </c>
    </row>
    <row r="45" spans="1:14" x14ac:dyDescent="0.25">
      <c r="A45" s="5" t="s">
        <v>65</v>
      </c>
      <c r="B45" s="5" t="s">
        <v>66</v>
      </c>
      <c r="C45">
        <v>42.98</v>
      </c>
      <c r="D45">
        <v>42.04</v>
      </c>
      <c r="E45">
        <v>41.18</v>
      </c>
      <c r="F45">
        <v>40.31</v>
      </c>
      <c r="G45">
        <v>38.950000000000003</v>
      </c>
      <c r="H45">
        <v>37.520000000000003</v>
      </c>
      <c r="I45">
        <v>38.049999999999997</v>
      </c>
      <c r="J45">
        <v>38.75</v>
      </c>
      <c r="K45">
        <v>37.24</v>
      </c>
      <c r="L45">
        <v>35.74</v>
      </c>
      <c r="M45" t="s">
        <v>67</v>
      </c>
      <c r="N45" t="s">
        <v>67</v>
      </c>
    </row>
    <row r="46" spans="1:14" x14ac:dyDescent="0.25">
      <c r="A46" s="5" t="s">
        <v>112</v>
      </c>
      <c r="B46" s="5" t="s">
        <v>113</v>
      </c>
      <c r="C46">
        <v>21.27</v>
      </c>
      <c r="D46">
        <v>19.690000000000001</v>
      </c>
      <c r="E46">
        <v>19.11</v>
      </c>
      <c r="F46">
        <v>19.88</v>
      </c>
      <c r="G46">
        <v>19.079999999999998</v>
      </c>
      <c r="H46">
        <v>18.28</v>
      </c>
      <c r="I46">
        <v>20.41</v>
      </c>
      <c r="J46">
        <v>28.21</v>
      </c>
      <c r="K46">
        <v>29.69</v>
      </c>
      <c r="L46">
        <v>32.39</v>
      </c>
      <c r="M46" t="s">
        <v>67</v>
      </c>
      <c r="N46" t="s">
        <v>67</v>
      </c>
    </row>
    <row r="47" spans="1:14" x14ac:dyDescent="0.25">
      <c r="A47" s="5" t="s">
        <v>114</v>
      </c>
      <c r="B47" s="5" t="s">
        <v>115</v>
      </c>
      <c r="C47" t="s">
        <v>67</v>
      </c>
      <c r="D47">
        <v>5.64</v>
      </c>
      <c r="E47">
        <v>6.61</v>
      </c>
      <c r="F47">
        <v>7.5</v>
      </c>
      <c r="G47">
        <v>6.35</v>
      </c>
      <c r="H47">
        <v>6.03</v>
      </c>
      <c r="I47">
        <v>7.24</v>
      </c>
      <c r="J47">
        <v>5.98</v>
      </c>
      <c r="K47">
        <v>6.74</v>
      </c>
      <c r="L47">
        <v>7.3</v>
      </c>
      <c r="M47" t="s">
        <v>67</v>
      </c>
      <c r="N47" t="s">
        <v>67</v>
      </c>
    </row>
    <row r="48" spans="1:14" x14ac:dyDescent="0.25">
      <c r="A48" s="5" t="s">
        <v>116</v>
      </c>
      <c r="B48" s="5" t="s">
        <v>117</v>
      </c>
      <c r="C48">
        <v>57.88</v>
      </c>
      <c r="D48">
        <v>53.79</v>
      </c>
      <c r="E48">
        <v>51.01</v>
      </c>
      <c r="F48">
        <v>53.64</v>
      </c>
      <c r="G48">
        <v>52.96</v>
      </c>
      <c r="H48">
        <v>49.99</v>
      </c>
      <c r="I48">
        <v>48.89</v>
      </c>
      <c r="J48">
        <v>51.02</v>
      </c>
      <c r="K48">
        <v>52.89</v>
      </c>
      <c r="L48">
        <v>57.01</v>
      </c>
      <c r="M48" t="s">
        <v>67</v>
      </c>
      <c r="N48" t="s">
        <v>67</v>
      </c>
    </row>
    <row r="49" spans="1:14" x14ac:dyDescent="0.25">
      <c r="A49" s="5" t="s">
        <v>118</v>
      </c>
      <c r="B49" s="5" t="s">
        <v>119</v>
      </c>
      <c r="C49">
        <v>10747</v>
      </c>
      <c r="D49">
        <v>10809</v>
      </c>
      <c r="E49">
        <v>11011</v>
      </c>
      <c r="F49">
        <v>10699</v>
      </c>
      <c r="G49">
        <v>10325</v>
      </c>
      <c r="H49">
        <v>9804</v>
      </c>
      <c r="I49">
        <v>9807</v>
      </c>
      <c r="J49">
        <v>9590</v>
      </c>
      <c r="K49">
        <v>9621</v>
      </c>
      <c r="L49">
        <v>9266</v>
      </c>
      <c r="M49">
        <v>9608</v>
      </c>
      <c r="N49">
        <v>9191</v>
      </c>
    </row>
    <row r="50" spans="1:14" x14ac:dyDescent="0.25">
      <c r="A50" s="5" t="s">
        <v>120</v>
      </c>
      <c r="B50" s="5" t="s">
        <v>121</v>
      </c>
      <c r="C50">
        <v>1128</v>
      </c>
      <c r="D50">
        <v>1135</v>
      </c>
      <c r="E50">
        <v>1137</v>
      </c>
      <c r="F50">
        <v>1087</v>
      </c>
      <c r="G50">
        <v>1055</v>
      </c>
      <c r="H50">
        <v>977</v>
      </c>
      <c r="I50">
        <v>960</v>
      </c>
      <c r="J50">
        <v>958</v>
      </c>
      <c r="K50" t="s">
        <v>67</v>
      </c>
      <c r="L50" t="s">
        <v>67</v>
      </c>
      <c r="M50" t="s">
        <v>67</v>
      </c>
      <c r="N50" t="s">
        <v>67</v>
      </c>
    </row>
    <row r="51" spans="1:14" x14ac:dyDescent="0.25">
      <c r="A51" s="5" t="s">
        <v>122</v>
      </c>
      <c r="B51" s="5" t="s">
        <v>123</v>
      </c>
      <c r="C51">
        <v>104960</v>
      </c>
      <c r="D51">
        <v>105005</v>
      </c>
      <c r="E51">
        <v>103260</v>
      </c>
      <c r="F51">
        <v>101598</v>
      </c>
      <c r="G51">
        <v>102179</v>
      </c>
      <c r="H51">
        <v>99653</v>
      </c>
      <c r="I51">
        <v>97889</v>
      </c>
      <c r="J51">
        <v>99896</v>
      </c>
      <c r="K51" t="s">
        <v>67</v>
      </c>
      <c r="L51" t="s">
        <v>67</v>
      </c>
      <c r="M51" t="s">
        <v>67</v>
      </c>
      <c r="N51" t="s">
        <v>67</v>
      </c>
    </row>
    <row r="52" spans="1:14" x14ac:dyDescent="0.25">
      <c r="A52" s="5" t="s">
        <v>124</v>
      </c>
      <c r="B52" s="5" t="s">
        <v>125</v>
      </c>
      <c r="C52">
        <v>618870</v>
      </c>
      <c r="D52">
        <v>601813</v>
      </c>
      <c r="E52">
        <v>578785</v>
      </c>
      <c r="F52">
        <v>582952</v>
      </c>
      <c r="G52">
        <v>583922</v>
      </c>
      <c r="H52">
        <v>592411</v>
      </c>
      <c r="I52">
        <v>600489</v>
      </c>
      <c r="J52">
        <v>625443</v>
      </c>
      <c r="K52">
        <v>599210</v>
      </c>
      <c r="L52">
        <v>597021</v>
      </c>
      <c r="M52">
        <v>536636</v>
      </c>
      <c r="N52">
        <v>628223</v>
      </c>
    </row>
    <row r="53" spans="1:14" x14ac:dyDescent="0.25">
      <c r="A53" s="5" t="s">
        <v>126</v>
      </c>
      <c r="B53" s="5" t="s">
        <v>127</v>
      </c>
      <c r="C53" t="s">
        <v>67</v>
      </c>
      <c r="D53" t="s">
        <v>67</v>
      </c>
      <c r="E53" t="s">
        <v>67</v>
      </c>
      <c r="F53" t="s">
        <v>67</v>
      </c>
      <c r="G53" t="s">
        <v>67</v>
      </c>
      <c r="H53" t="s">
        <v>67</v>
      </c>
      <c r="I53" t="s">
        <v>67</v>
      </c>
      <c r="J53" t="s">
        <v>67</v>
      </c>
      <c r="K53" t="s">
        <v>67</v>
      </c>
      <c r="L53" t="s">
        <v>67</v>
      </c>
      <c r="M53" t="s">
        <v>67</v>
      </c>
      <c r="N53" t="s">
        <v>67</v>
      </c>
    </row>
    <row r="54" spans="1:14" x14ac:dyDescent="0.25">
      <c r="A54" s="5" t="s">
        <v>128</v>
      </c>
      <c r="B54" s="5" t="s">
        <v>129</v>
      </c>
      <c r="C54">
        <v>70159</v>
      </c>
      <c r="D54">
        <v>61800</v>
      </c>
      <c r="E54">
        <v>67115</v>
      </c>
      <c r="F54">
        <v>67296</v>
      </c>
      <c r="G54">
        <v>76416</v>
      </c>
      <c r="H54">
        <v>66605</v>
      </c>
      <c r="I54">
        <v>88712</v>
      </c>
      <c r="J54">
        <v>62252</v>
      </c>
      <c r="K54">
        <v>72342</v>
      </c>
      <c r="L54">
        <v>65940</v>
      </c>
      <c r="M54" t="s">
        <v>67</v>
      </c>
      <c r="N54" t="s">
        <v>67</v>
      </c>
    </row>
    <row r="55" spans="1:14" x14ac:dyDescent="0.25">
      <c r="A55" s="5" t="s">
        <v>130</v>
      </c>
      <c r="B55" s="5" t="s">
        <v>131</v>
      </c>
      <c r="C55">
        <v>9</v>
      </c>
      <c r="D55">
        <v>10.7</v>
      </c>
      <c r="E55">
        <v>13.9</v>
      </c>
      <c r="F55">
        <v>14.8</v>
      </c>
      <c r="G55">
        <v>15</v>
      </c>
      <c r="H55">
        <v>18.3</v>
      </c>
      <c r="I55">
        <v>16.399999999999999</v>
      </c>
      <c r="J55">
        <v>19.5</v>
      </c>
      <c r="K55">
        <v>17</v>
      </c>
      <c r="L55">
        <v>19.3</v>
      </c>
      <c r="M55" t="s">
        <v>67</v>
      </c>
      <c r="N55" t="s">
        <v>67</v>
      </c>
    </row>
    <row r="56" spans="1:14" x14ac:dyDescent="0.25">
      <c r="A56" s="5" t="s">
        <v>132</v>
      </c>
      <c r="B56" s="5" t="s">
        <v>133</v>
      </c>
      <c r="C56">
        <v>1.02</v>
      </c>
      <c r="D56">
        <v>1.1100000000000001</v>
      </c>
      <c r="E56">
        <v>1.62</v>
      </c>
      <c r="F56">
        <v>1.72</v>
      </c>
      <c r="G56">
        <v>1.98</v>
      </c>
      <c r="H56">
        <v>2.0699999999999998</v>
      </c>
      <c r="I56">
        <v>2.44</v>
      </c>
      <c r="J56">
        <v>1.95</v>
      </c>
      <c r="K56">
        <v>2.0699999999999998</v>
      </c>
      <c r="L56">
        <v>2.15</v>
      </c>
      <c r="M56" t="s">
        <v>67</v>
      </c>
      <c r="N56" t="s">
        <v>67</v>
      </c>
    </row>
    <row r="57" spans="1:14" x14ac:dyDescent="0.25">
      <c r="A57" s="5" t="s">
        <v>134</v>
      </c>
      <c r="B57" s="5" t="s">
        <v>135</v>
      </c>
      <c r="C57">
        <v>2.0699999999999998</v>
      </c>
      <c r="D57">
        <v>2.36</v>
      </c>
      <c r="E57">
        <v>3.49</v>
      </c>
      <c r="F57">
        <v>3.48</v>
      </c>
      <c r="G57">
        <v>4.03</v>
      </c>
      <c r="H57">
        <v>4.26</v>
      </c>
      <c r="I57">
        <v>4.55</v>
      </c>
      <c r="J57">
        <v>2.68</v>
      </c>
      <c r="K57">
        <v>2.59</v>
      </c>
      <c r="L57">
        <v>2.37</v>
      </c>
      <c r="M57" t="s">
        <v>67</v>
      </c>
      <c r="N57" t="s">
        <v>67</v>
      </c>
    </row>
    <row r="58" spans="1:14" x14ac:dyDescent="0.25">
      <c r="A58" s="5" t="s">
        <v>136</v>
      </c>
      <c r="B58" s="5" t="s">
        <v>137</v>
      </c>
      <c r="C58" t="s">
        <v>67</v>
      </c>
      <c r="D58">
        <v>8.24</v>
      </c>
      <c r="E58">
        <v>10.08</v>
      </c>
      <c r="F58">
        <v>9.23</v>
      </c>
      <c r="G58">
        <v>12.12</v>
      </c>
      <c r="H58">
        <v>12.89</v>
      </c>
      <c r="I58">
        <v>12.83</v>
      </c>
      <c r="J58">
        <v>12.63</v>
      </c>
      <c r="K58">
        <v>11.41</v>
      </c>
      <c r="L58">
        <v>10.51</v>
      </c>
      <c r="M58" t="s">
        <v>67</v>
      </c>
      <c r="N58" t="s">
        <v>67</v>
      </c>
    </row>
    <row r="59" spans="1:14" x14ac:dyDescent="0.25">
      <c r="A59" s="5" t="s">
        <v>138</v>
      </c>
      <c r="B59" s="5" t="s">
        <v>139</v>
      </c>
      <c r="C59" t="s">
        <v>67</v>
      </c>
      <c r="D59">
        <v>6.45</v>
      </c>
      <c r="E59">
        <v>4.5</v>
      </c>
      <c r="F59">
        <v>4.34</v>
      </c>
      <c r="G59">
        <v>3.9</v>
      </c>
      <c r="H59">
        <v>3.21</v>
      </c>
      <c r="I59">
        <v>2.69</v>
      </c>
      <c r="J59">
        <v>6.75</v>
      </c>
      <c r="K59">
        <v>6.62</v>
      </c>
      <c r="L59">
        <v>6.52</v>
      </c>
      <c r="M59">
        <v>8.33</v>
      </c>
      <c r="N59">
        <v>3.33</v>
      </c>
    </row>
    <row r="60" spans="1:14" x14ac:dyDescent="0.25">
      <c r="A60" s="5" t="s">
        <v>140</v>
      </c>
      <c r="B60" s="5" t="s">
        <v>141</v>
      </c>
      <c r="C60">
        <v>11.2</v>
      </c>
      <c r="D60">
        <v>9.4</v>
      </c>
      <c r="E60">
        <v>7.2</v>
      </c>
      <c r="F60">
        <v>6.8</v>
      </c>
      <c r="G60">
        <v>6.7</v>
      </c>
      <c r="H60">
        <v>5.5</v>
      </c>
      <c r="I60">
        <v>6.1</v>
      </c>
      <c r="J60">
        <v>5.0999999999999996</v>
      </c>
      <c r="K60">
        <v>5.9</v>
      </c>
      <c r="L60">
        <v>5.2</v>
      </c>
      <c r="M60" t="s">
        <v>67</v>
      </c>
      <c r="N60" t="s">
        <v>67</v>
      </c>
    </row>
    <row r="61" spans="1:14" x14ac:dyDescent="0.25">
      <c r="A61" s="5" t="s">
        <v>142</v>
      </c>
      <c r="B61" s="5" t="s">
        <v>143</v>
      </c>
      <c r="C61">
        <v>22.9</v>
      </c>
      <c r="D61">
        <v>21.92</v>
      </c>
      <c r="E61">
        <v>24.99</v>
      </c>
      <c r="F61">
        <v>23.4</v>
      </c>
      <c r="G61">
        <v>26.71</v>
      </c>
      <c r="H61">
        <v>23.08</v>
      </c>
      <c r="I61">
        <v>27.54</v>
      </c>
      <c r="J61">
        <v>13.67</v>
      </c>
      <c r="K61">
        <v>15.14</v>
      </c>
      <c r="L61">
        <v>12.19</v>
      </c>
      <c r="M61" t="s">
        <v>67</v>
      </c>
      <c r="N61" t="s">
        <v>67</v>
      </c>
    </row>
    <row r="62" spans="1:14" x14ac:dyDescent="0.25">
      <c r="A62" s="5" t="s">
        <v>144</v>
      </c>
      <c r="B62" s="5" t="s">
        <v>145</v>
      </c>
      <c r="C62">
        <v>11.34</v>
      </c>
      <c r="D62">
        <v>10.27</v>
      </c>
      <c r="E62">
        <v>11.6</v>
      </c>
      <c r="F62">
        <v>11.54</v>
      </c>
      <c r="G62">
        <v>13.09</v>
      </c>
      <c r="H62">
        <v>11.24</v>
      </c>
      <c r="I62">
        <v>14.77</v>
      </c>
      <c r="J62">
        <v>9.9499999999999993</v>
      </c>
      <c r="K62">
        <v>12.07</v>
      </c>
      <c r="L62">
        <v>11.04</v>
      </c>
      <c r="M62" t="s">
        <v>67</v>
      </c>
      <c r="N62" t="s">
        <v>67</v>
      </c>
    </row>
    <row r="63" spans="1:14" x14ac:dyDescent="0.25">
      <c r="A63" s="5" t="s">
        <v>146</v>
      </c>
      <c r="B63" s="5" t="s">
        <v>147</v>
      </c>
      <c r="C63">
        <v>8.83</v>
      </c>
      <c r="D63">
        <v>8.3699999999999992</v>
      </c>
      <c r="E63">
        <v>9.69</v>
      </c>
      <c r="F63">
        <v>9</v>
      </c>
      <c r="G63">
        <v>10</v>
      </c>
      <c r="H63">
        <v>8.8699999999999992</v>
      </c>
      <c r="I63">
        <v>11.89</v>
      </c>
      <c r="J63">
        <v>7.82</v>
      </c>
      <c r="K63">
        <v>8.81</v>
      </c>
      <c r="L63">
        <v>7.18</v>
      </c>
      <c r="M63" t="s">
        <v>67</v>
      </c>
      <c r="N63" t="s">
        <v>67</v>
      </c>
    </row>
    <row r="64" spans="1:14" x14ac:dyDescent="0.25">
      <c r="A64" s="5" t="s">
        <v>148</v>
      </c>
      <c r="B64" s="5" t="s">
        <v>148</v>
      </c>
      <c r="C64">
        <v>8.42</v>
      </c>
      <c r="D64">
        <v>8.02</v>
      </c>
      <c r="E64">
        <v>9.36</v>
      </c>
      <c r="F64">
        <v>8.67</v>
      </c>
      <c r="G64">
        <v>9.6300000000000008</v>
      </c>
      <c r="H64">
        <v>8.44</v>
      </c>
      <c r="I64">
        <v>11.5</v>
      </c>
      <c r="J64">
        <v>7.56</v>
      </c>
      <c r="K64">
        <v>8.5</v>
      </c>
      <c r="L64">
        <v>6.92</v>
      </c>
      <c r="M64" t="s">
        <v>67</v>
      </c>
      <c r="N64" t="s">
        <v>67</v>
      </c>
    </row>
    <row r="65" spans="1:14" x14ac:dyDescent="0.25">
      <c r="A65" s="5" t="s">
        <v>149</v>
      </c>
      <c r="B65" s="5" t="s">
        <v>150</v>
      </c>
      <c r="C65">
        <v>43.81</v>
      </c>
      <c r="D65">
        <v>45.96</v>
      </c>
      <c r="E65">
        <v>42.17</v>
      </c>
      <c r="F65">
        <v>44</v>
      </c>
      <c r="G65">
        <v>44.03</v>
      </c>
      <c r="H65">
        <v>42.38</v>
      </c>
      <c r="I65">
        <v>43.85</v>
      </c>
      <c r="J65">
        <v>46.56</v>
      </c>
      <c r="K65">
        <v>46.26</v>
      </c>
      <c r="L65">
        <v>49.4</v>
      </c>
      <c r="M65" t="s">
        <v>67</v>
      </c>
      <c r="N65" t="s">
        <v>67</v>
      </c>
    </row>
    <row r="66" spans="1:14" x14ac:dyDescent="0.25">
      <c r="A66" s="5" t="s">
        <v>151</v>
      </c>
      <c r="B66" s="5" t="s">
        <v>152</v>
      </c>
      <c r="C66">
        <v>36.75</v>
      </c>
      <c r="D66">
        <v>36.6</v>
      </c>
      <c r="E66">
        <v>37.46</v>
      </c>
      <c r="F66">
        <v>37.07</v>
      </c>
      <c r="G66">
        <v>36.04</v>
      </c>
      <c r="H66">
        <v>36.56</v>
      </c>
      <c r="I66">
        <v>41.75</v>
      </c>
      <c r="J66">
        <v>55.28</v>
      </c>
      <c r="K66">
        <v>56.14</v>
      </c>
      <c r="L66">
        <v>56.81</v>
      </c>
      <c r="M66" t="s">
        <v>67</v>
      </c>
      <c r="N66" t="s">
        <v>67</v>
      </c>
    </row>
    <row r="67" spans="1:14" x14ac:dyDescent="0.25">
      <c r="A67" s="5" t="s">
        <v>153</v>
      </c>
      <c r="B67" s="5" t="s">
        <v>154</v>
      </c>
      <c r="C67">
        <v>63.25</v>
      </c>
      <c r="D67">
        <v>63.4</v>
      </c>
      <c r="E67">
        <v>62.54</v>
      </c>
      <c r="F67">
        <v>62.93</v>
      </c>
      <c r="G67">
        <v>63.96</v>
      </c>
      <c r="H67">
        <v>63.44</v>
      </c>
      <c r="I67">
        <v>58.25</v>
      </c>
      <c r="J67">
        <v>44.72</v>
      </c>
      <c r="K67">
        <v>43.86</v>
      </c>
      <c r="L67">
        <v>43.19</v>
      </c>
      <c r="M67" t="s">
        <v>67</v>
      </c>
      <c r="N67" t="s">
        <v>67</v>
      </c>
    </row>
    <row r="68" spans="1:14" x14ac:dyDescent="0.25">
      <c r="A68" s="5" t="s">
        <v>155</v>
      </c>
      <c r="B68" s="5" t="s">
        <v>156</v>
      </c>
      <c r="C68">
        <v>172.08</v>
      </c>
      <c r="D68">
        <v>173.19</v>
      </c>
      <c r="E68">
        <v>166.96</v>
      </c>
      <c r="F68">
        <v>169.74</v>
      </c>
      <c r="G68">
        <v>177.49</v>
      </c>
      <c r="H68">
        <v>173.52</v>
      </c>
      <c r="I68">
        <v>139.54</v>
      </c>
      <c r="J68">
        <v>80.900000000000006</v>
      </c>
      <c r="K68">
        <v>78.13</v>
      </c>
      <c r="L68">
        <v>76.02</v>
      </c>
      <c r="M68" t="s">
        <v>67</v>
      </c>
      <c r="N68" t="s">
        <v>67</v>
      </c>
    </row>
    <row r="69" spans="1:14" x14ac:dyDescent="0.25">
      <c r="A69" s="5"/>
      <c r="B69" s="5"/>
    </row>
    <row r="70" spans="1:14" x14ac:dyDescent="0.25">
      <c r="A70" s="5" t="s">
        <v>157</v>
      </c>
      <c r="B70" s="5" t="s">
        <v>158</v>
      </c>
      <c r="C70">
        <v>43.81</v>
      </c>
      <c r="D70">
        <v>45.96</v>
      </c>
      <c r="E70">
        <v>42.17</v>
      </c>
      <c r="F70">
        <v>44</v>
      </c>
      <c r="G70">
        <v>44.03</v>
      </c>
      <c r="H70">
        <v>42.38</v>
      </c>
      <c r="I70">
        <v>43.85</v>
      </c>
      <c r="J70">
        <v>46.56</v>
      </c>
      <c r="K70">
        <v>46.26</v>
      </c>
      <c r="L70">
        <v>49.4</v>
      </c>
      <c r="M70" t="s">
        <v>67</v>
      </c>
    </row>
    <row r="71" spans="1:14" x14ac:dyDescent="0.25">
      <c r="A71" s="5" t="s">
        <v>159</v>
      </c>
      <c r="B71" s="5" t="s">
        <v>160</v>
      </c>
      <c r="C71">
        <v>1754.3</v>
      </c>
      <c r="D71">
        <v>1588.96</v>
      </c>
      <c r="E71">
        <v>1794.56</v>
      </c>
      <c r="F71">
        <v>1786.16</v>
      </c>
      <c r="G71">
        <v>2025.67</v>
      </c>
      <c r="H71">
        <v>1740.41</v>
      </c>
      <c r="I71">
        <v>2286.4699999999998</v>
      </c>
      <c r="J71">
        <v>1540.65</v>
      </c>
      <c r="K71">
        <v>1868.96</v>
      </c>
      <c r="L71">
        <v>1709.57</v>
      </c>
      <c r="M71" t="s">
        <v>67</v>
      </c>
    </row>
    <row r="72" spans="1:14" x14ac:dyDescent="0.25">
      <c r="A72" s="5" t="s">
        <v>161</v>
      </c>
      <c r="B72" s="5" t="s">
        <v>162</v>
      </c>
      <c r="C72">
        <v>2701.26</v>
      </c>
      <c r="D72">
        <v>2559.4699999999998</v>
      </c>
      <c r="E72">
        <v>3025.74</v>
      </c>
      <c r="F72">
        <v>2969.49</v>
      </c>
      <c r="G72">
        <v>3016.69</v>
      </c>
      <c r="H72">
        <v>2795.84</v>
      </c>
      <c r="I72">
        <v>3169.51</v>
      </c>
      <c r="J72">
        <v>2526.4499999999998</v>
      </c>
      <c r="K72">
        <v>3281.42</v>
      </c>
      <c r="L72">
        <v>3111.36</v>
      </c>
      <c r="M72" t="s">
        <v>67</v>
      </c>
    </row>
    <row r="73" spans="1:14" x14ac:dyDescent="0.25">
      <c r="A73" s="5" t="s">
        <v>163</v>
      </c>
      <c r="B73" s="5" t="s">
        <v>164</v>
      </c>
      <c r="C73">
        <v>0.48</v>
      </c>
      <c r="D73">
        <v>0.51</v>
      </c>
      <c r="E73">
        <v>0.52</v>
      </c>
      <c r="F73">
        <v>0.49</v>
      </c>
      <c r="G73">
        <v>0.48</v>
      </c>
      <c r="H73">
        <v>0.48</v>
      </c>
      <c r="I73">
        <v>0.5</v>
      </c>
      <c r="J73">
        <v>0.49</v>
      </c>
      <c r="K73">
        <v>0.45</v>
      </c>
      <c r="L73">
        <v>0.41</v>
      </c>
      <c r="M73" t="s">
        <v>67</v>
      </c>
    </row>
    <row r="74" spans="1:14" x14ac:dyDescent="0.25">
      <c r="A74" s="5" t="s">
        <v>165</v>
      </c>
      <c r="B74" s="5" t="s">
        <v>166</v>
      </c>
      <c r="C74">
        <v>56.19</v>
      </c>
      <c r="D74">
        <v>54.04</v>
      </c>
      <c r="E74">
        <v>57.83</v>
      </c>
      <c r="F74">
        <v>56</v>
      </c>
      <c r="G74">
        <v>55.97</v>
      </c>
      <c r="H74">
        <v>57.62</v>
      </c>
      <c r="I74">
        <v>56.15</v>
      </c>
      <c r="J74">
        <v>53.44</v>
      </c>
      <c r="K74">
        <v>53.74</v>
      </c>
      <c r="L74">
        <v>50.6</v>
      </c>
      <c r="M74" t="s">
        <v>67</v>
      </c>
    </row>
    <row r="75" spans="1:14" x14ac:dyDescent="0.25">
      <c r="A75" s="5" t="s">
        <v>167</v>
      </c>
      <c r="B75" s="5" t="s">
        <v>168</v>
      </c>
      <c r="C75">
        <v>8.42</v>
      </c>
      <c r="D75">
        <v>8.02</v>
      </c>
      <c r="E75">
        <v>9.36</v>
      </c>
      <c r="F75">
        <v>8.67</v>
      </c>
      <c r="G75">
        <v>9.6300000000000008</v>
      </c>
      <c r="H75">
        <v>8.44</v>
      </c>
      <c r="I75">
        <v>11.5</v>
      </c>
      <c r="J75">
        <v>7.56</v>
      </c>
      <c r="K75">
        <v>8.5</v>
      </c>
      <c r="L75">
        <v>6.92</v>
      </c>
      <c r="M75" t="s">
        <v>67</v>
      </c>
    </row>
    <row r="76" spans="1:14" x14ac:dyDescent="0.25">
      <c r="A76" s="5" t="s">
        <v>169</v>
      </c>
      <c r="B76" s="5" t="s">
        <v>170</v>
      </c>
      <c r="C76">
        <v>20.95</v>
      </c>
      <c r="D76">
        <v>21.94</v>
      </c>
      <c r="E76">
        <v>26.32</v>
      </c>
      <c r="F76">
        <v>25.1</v>
      </c>
      <c r="G76">
        <v>25.14</v>
      </c>
      <c r="H76">
        <v>23.34</v>
      </c>
      <c r="I76">
        <v>25.63</v>
      </c>
      <c r="J76">
        <v>18.04</v>
      </c>
      <c r="K76">
        <v>21.62</v>
      </c>
      <c r="L76">
        <v>18.05</v>
      </c>
      <c r="M76" t="s">
        <v>67</v>
      </c>
    </row>
    <row r="77" spans="1:14" x14ac:dyDescent="0.25">
      <c r="A77" s="5" t="s">
        <v>171</v>
      </c>
      <c r="B77" s="5" t="s">
        <v>172</v>
      </c>
      <c r="C77">
        <v>65.41</v>
      </c>
      <c r="D77">
        <v>67.739999999999995</v>
      </c>
      <c r="E77">
        <v>64.78</v>
      </c>
      <c r="F77">
        <v>66.2</v>
      </c>
      <c r="G77">
        <v>64.39</v>
      </c>
      <c r="H77">
        <v>63.44</v>
      </c>
      <c r="I77">
        <v>74.349999999999994</v>
      </c>
      <c r="J77">
        <v>103.44</v>
      </c>
      <c r="K77">
        <v>104.45</v>
      </c>
      <c r="L77">
        <v>112.27</v>
      </c>
      <c r="M77" t="s">
        <v>67</v>
      </c>
    </row>
    <row r="78" spans="1:14" x14ac:dyDescent="0.25">
      <c r="A78" s="5" t="s">
        <v>173</v>
      </c>
      <c r="B78" s="5" t="s">
        <v>174</v>
      </c>
      <c r="C78">
        <v>114.94</v>
      </c>
      <c r="D78">
        <v>111.87</v>
      </c>
      <c r="E78">
        <v>105.35</v>
      </c>
      <c r="F78">
        <v>103.4</v>
      </c>
      <c r="G78">
        <v>102.41</v>
      </c>
      <c r="H78">
        <v>101.08</v>
      </c>
      <c r="I78">
        <v>115.93</v>
      </c>
      <c r="J78">
        <v>148.75</v>
      </c>
      <c r="K78">
        <v>149.33000000000001</v>
      </c>
      <c r="L78">
        <v>163.69</v>
      </c>
      <c r="M78" t="s">
        <v>67</v>
      </c>
    </row>
    <row r="79" spans="1:14" x14ac:dyDescent="0.25">
      <c r="A79" s="5" t="s">
        <v>175</v>
      </c>
      <c r="B79" s="5" t="s">
        <v>176</v>
      </c>
      <c r="C79" t="s">
        <v>67</v>
      </c>
      <c r="D79">
        <v>1275.0576000000001</v>
      </c>
      <c r="E79">
        <v>1559.7791999999999</v>
      </c>
      <c r="F79">
        <v>1428.2501999999999</v>
      </c>
      <c r="G79">
        <v>1876.0547999999999</v>
      </c>
      <c r="H79">
        <v>1995.2430999999999</v>
      </c>
      <c r="I79">
        <v>1985.9557</v>
      </c>
      <c r="J79">
        <v>1954.9976999999999</v>
      </c>
      <c r="K79">
        <v>1766.1539</v>
      </c>
      <c r="L79">
        <v>1626.8429000000001</v>
      </c>
      <c r="M79" t="s">
        <v>67</v>
      </c>
    </row>
    <row r="80" spans="1:14" x14ac:dyDescent="0.25">
      <c r="A80" s="5" t="s">
        <v>177</v>
      </c>
      <c r="B80" s="5" t="s">
        <v>178</v>
      </c>
      <c r="C80">
        <v>0</v>
      </c>
      <c r="D80">
        <v>0</v>
      </c>
      <c r="E80">
        <v>0</v>
      </c>
      <c r="F80">
        <v>4.9999999999982947E-2</v>
      </c>
      <c r="G80">
        <v>0</v>
      </c>
      <c r="H80">
        <v>0</v>
      </c>
      <c r="I80">
        <v>0</v>
      </c>
      <c r="J80">
        <v>0</v>
      </c>
      <c r="K80">
        <v>0</v>
      </c>
      <c r="L80" t="s">
        <v>67</v>
      </c>
      <c r="M80" t="s">
        <v>67</v>
      </c>
    </row>
    <row r="81" spans="1:13" x14ac:dyDescent="0.25">
      <c r="A81" s="5" t="s">
        <v>179</v>
      </c>
      <c r="B81" s="5" t="s">
        <v>180</v>
      </c>
      <c r="C81">
        <v>2.2400000000000002</v>
      </c>
      <c r="D81">
        <v>2.09</v>
      </c>
      <c r="E81">
        <v>2.16</v>
      </c>
      <c r="F81">
        <v>3.49</v>
      </c>
      <c r="G81">
        <v>3.81</v>
      </c>
      <c r="H81">
        <v>-1.39</v>
      </c>
      <c r="I81">
        <v>-1.81</v>
      </c>
      <c r="J81">
        <v>4.05</v>
      </c>
      <c r="K81">
        <v>4.2</v>
      </c>
      <c r="L81" t="s">
        <v>67</v>
      </c>
      <c r="M81" t="s">
        <v>67</v>
      </c>
    </row>
    <row r="82" spans="1:13" x14ac:dyDescent="0.25">
      <c r="A82" s="5" t="s">
        <v>181</v>
      </c>
      <c r="B82" s="5" t="s">
        <v>182</v>
      </c>
      <c r="C82">
        <v>2.16</v>
      </c>
      <c r="D82">
        <v>2.58</v>
      </c>
      <c r="E82">
        <v>3.15</v>
      </c>
      <c r="F82">
        <v>1.97</v>
      </c>
      <c r="G82">
        <v>0.2</v>
      </c>
      <c r="H82">
        <v>0.28000000000000003</v>
      </c>
      <c r="I82">
        <v>2.15</v>
      </c>
      <c r="J82" t="s">
        <v>67</v>
      </c>
      <c r="K82" t="s">
        <v>67</v>
      </c>
      <c r="L82" t="s">
        <v>67</v>
      </c>
      <c r="M82" t="s">
        <v>67</v>
      </c>
    </row>
    <row r="83" spans="1:13" x14ac:dyDescent="0.25">
      <c r="A83" s="5" t="s">
        <v>183</v>
      </c>
      <c r="B83" s="5" t="s">
        <v>184</v>
      </c>
      <c r="C83">
        <v>2.76</v>
      </c>
      <c r="D83">
        <v>2.0299999999999998</v>
      </c>
      <c r="E83">
        <v>1.25</v>
      </c>
      <c r="F83">
        <v>1.63</v>
      </c>
      <c r="G83">
        <v>1.77</v>
      </c>
      <c r="H83" t="s">
        <v>67</v>
      </c>
      <c r="I83" t="s">
        <v>67</v>
      </c>
      <c r="J83" t="s">
        <v>67</v>
      </c>
      <c r="K83" t="s">
        <v>67</v>
      </c>
      <c r="L83" t="s">
        <v>67</v>
      </c>
      <c r="M83" t="s">
        <v>67</v>
      </c>
    </row>
    <row r="84" spans="1:13" x14ac:dyDescent="0.25">
      <c r="A84" s="5" t="s">
        <v>185</v>
      </c>
      <c r="B84" s="5" t="s">
        <v>186</v>
      </c>
      <c r="C84" t="s">
        <v>67</v>
      </c>
      <c r="D84" t="s">
        <v>67</v>
      </c>
      <c r="E84" t="s">
        <v>67</v>
      </c>
      <c r="F84" t="s">
        <v>67</v>
      </c>
      <c r="G84" t="s">
        <v>67</v>
      </c>
      <c r="H84" t="s">
        <v>67</v>
      </c>
      <c r="I84" t="s">
        <v>67</v>
      </c>
      <c r="J84" t="s">
        <v>67</v>
      </c>
      <c r="K84" t="s">
        <v>67</v>
      </c>
      <c r="L84" t="s">
        <v>67</v>
      </c>
      <c r="M84" t="s">
        <v>67</v>
      </c>
    </row>
    <row r="85" spans="1:13" x14ac:dyDescent="0.25">
      <c r="A85" s="5" t="s">
        <v>187</v>
      </c>
      <c r="B85" s="5" t="s">
        <v>188</v>
      </c>
      <c r="C85">
        <v>12.87</v>
      </c>
      <c r="D85">
        <v>-9.61</v>
      </c>
      <c r="E85">
        <v>2.64</v>
      </c>
      <c r="F85">
        <v>-8.75</v>
      </c>
      <c r="G85">
        <v>20.83</v>
      </c>
      <c r="H85">
        <v>-24.94</v>
      </c>
      <c r="I85">
        <v>45.73</v>
      </c>
      <c r="J85">
        <v>-14.22</v>
      </c>
      <c r="K85">
        <v>13.91</v>
      </c>
      <c r="L85" t="s">
        <v>67</v>
      </c>
      <c r="M85" t="s">
        <v>67</v>
      </c>
    </row>
    <row r="86" spans="1:13" x14ac:dyDescent="0.25">
      <c r="A86" s="5" t="s">
        <v>189</v>
      </c>
      <c r="B86" s="5" t="s">
        <v>190</v>
      </c>
      <c r="C86">
        <v>1.97</v>
      </c>
      <c r="D86">
        <v>-5.24</v>
      </c>
      <c r="E86">
        <v>4.91</v>
      </c>
      <c r="F86">
        <v>-4.29</v>
      </c>
      <c r="G86">
        <v>13.87</v>
      </c>
      <c r="H86">
        <v>2.19</v>
      </c>
      <c r="I86">
        <v>15.14</v>
      </c>
      <c r="J86" t="s">
        <v>67</v>
      </c>
      <c r="K86" t="s">
        <v>67</v>
      </c>
      <c r="L86" t="s">
        <v>67</v>
      </c>
      <c r="M86" t="s">
        <v>67</v>
      </c>
    </row>
    <row r="87" spans="1:13" x14ac:dyDescent="0.25">
      <c r="A87" s="5" t="s">
        <v>191</v>
      </c>
      <c r="B87" s="5" t="s">
        <v>192</v>
      </c>
      <c r="C87">
        <v>3.6</v>
      </c>
      <c r="D87">
        <v>-3.97</v>
      </c>
      <c r="E87">
        <v>7.1</v>
      </c>
      <c r="F87">
        <v>3.73</v>
      </c>
      <c r="G87">
        <v>8.26</v>
      </c>
      <c r="H87" t="s">
        <v>67</v>
      </c>
      <c r="I87" t="s">
        <v>67</v>
      </c>
      <c r="J87" t="s">
        <v>67</v>
      </c>
      <c r="K87" t="s">
        <v>67</v>
      </c>
      <c r="L87" t="s">
        <v>67</v>
      </c>
      <c r="M87" t="s">
        <v>67</v>
      </c>
    </row>
    <row r="88" spans="1:13" x14ac:dyDescent="0.25">
      <c r="A88" s="5" t="s">
        <v>193</v>
      </c>
      <c r="B88" s="5" t="s">
        <v>194</v>
      </c>
      <c r="C88" t="s">
        <v>67</v>
      </c>
      <c r="D88" t="s">
        <v>67</v>
      </c>
      <c r="E88" t="s">
        <v>67</v>
      </c>
      <c r="F88" t="s">
        <v>67</v>
      </c>
      <c r="G88" t="s">
        <v>67</v>
      </c>
      <c r="H88" t="s">
        <v>67</v>
      </c>
      <c r="I88" t="s">
        <v>67</v>
      </c>
      <c r="J88" t="s">
        <v>67</v>
      </c>
      <c r="K88" t="s">
        <v>67</v>
      </c>
      <c r="L88" t="s">
        <v>67</v>
      </c>
      <c r="M88" t="s">
        <v>67</v>
      </c>
    </row>
    <row r="89" spans="1:13" x14ac:dyDescent="0.25">
      <c r="A89" s="5" t="s">
        <v>195</v>
      </c>
      <c r="B89" s="5" t="s">
        <v>196</v>
      </c>
      <c r="C89">
        <v>2.5</v>
      </c>
      <c r="D89">
        <v>-2.7</v>
      </c>
      <c r="E89">
        <v>1.96</v>
      </c>
      <c r="F89">
        <v>3.97</v>
      </c>
      <c r="G89">
        <v>1.82</v>
      </c>
      <c r="H89" t="s">
        <v>67</v>
      </c>
      <c r="I89" t="s">
        <v>67</v>
      </c>
      <c r="J89" t="s">
        <v>67</v>
      </c>
      <c r="K89" t="s">
        <v>67</v>
      </c>
      <c r="L89" t="s">
        <v>67</v>
      </c>
      <c r="M89" t="s">
        <v>67</v>
      </c>
    </row>
    <row r="90" spans="1:13" x14ac:dyDescent="0.25">
      <c r="A90" s="5" t="s">
        <v>197</v>
      </c>
      <c r="B90" s="5" t="s">
        <v>198</v>
      </c>
      <c r="C90">
        <v>7.9</v>
      </c>
      <c r="D90">
        <v>-13.64</v>
      </c>
      <c r="E90">
        <v>4.09</v>
      </c>
      <c r="F90">
        <v>1.87</v>
      </c>
      <c r="G90">
        <v>12.01</v>
      </c>
      <c r="H90">
        <v>-13.02</v>
      </c>
      <c r="I90">
        <v>23.19</v>
      </c>
      <c r="J90">
        <v>-19.89</v>
      </c>
      <c r="K90">
        <v>9.89</v>
      </c>
      <c r="L90" t="s">
        <v>67</v>
      </c>
      <c r="M90" t="s">
        <v>67</v>
      </c>
    </row>
    <row r="91" spans="1:13" x14ac:dyDescent="0.25">
      <c r="A91" s="5" t="s">
        <v>199</v>
      </c>
      <c r="B91" s="5" t="s">
        <v>200</v>
      </c>
      <c r="C91">
        <v>-0.55000000000000004</v>
      </c>
      <c r="D91">
        <v>-2.56</v>
      </c>
      <c r="E91">
        <v>5.99</v>
      </c>
      <c r="F91">
        <v>0.28999999999999998</v>
      </c>
      <c r="G91">
        <v>7.39</v>
      </c>
      <c r="H91">
        <v>-3.24</v>
      </c>
      <c r="I91">
        <v>4.4000000000000004</v>
      </c>
      <c r="J91" t="s">
        <v>67</v>
      </c>
      <c r="K91" t="s">
        <v>67</v>
      </c>
      <c r="L91" t="s">
        <v>67</v>
      </c>
      <c r="M91" t="s">
        <v>67</v>
      </c>
    </row>
    <row r="92" spans="1:13" x14ac:dyDescent="0.25">
      <c r="A92" s="5" t="s">
        <v>201</v>
      </c>
      <c r="B92" s="5" t="s">
        <v>202</v>
      </c>
      <c r="C92">
        <v>2.4500000000000002</v>
      </c>
      <c r="D92">
        <v>-1.74</v>
      </c>
      <c r="E92">
        <v>5.63</v>
      </c>
      <c r="F92">
        <v>0.83</v>
      </c>
      <c r="G92">
        <v>2.44</v>
      </c>
      <c r="H92" t="s">
        <v>67</v>
      </c>
      <c r="I92" t="s">
        <v>67</v>
      </c>
      <c r="J92" t="s">
        <v>67</v>
      </c>
      <c r="K92" t="s">
        <v>67</v>
      </c>
      <c r="L92" t="s">
        <v>67</v>
      </c>
      <c r="M92" t="s">
        <v>67</v>
      </c>
    </row>
    <row r="93" spans="1:13" x14ac:dyDescent="0.25">
      <c r="A93" s="5" t="s">
        <v>203</v>
      </c>
      <c r="B93" s="5" t="s">
        <v>204</v>
      </c>
      <c r="C93" t="s">
        <v>67</v>
      </c>
      <c r="D93" t="s">
        <v>67</v>
      </c>
      <c r="E93" t="s">
        <v>67</v>
      </c>
      <c r="F93" t="s">
        <v>67</v>
      </c>
      <c r="G93" t="s">
        <v>67</v>
      </c>
      <c r="H93" t="s">
        <v>67</v>
      </c>
      <c r="I93" t="s">
        <v>67</v>
      </c>
      <c r="J93" t="s">
        <v>67</v>
      </c>
      <c r="K93" t="s">
        <v>67</v>
      </c>
      <c r="L93" t="s">
        <v>67</v>
      </c>
      <c r="M93" t="s">
        <v>67</v>
      </c>
    </row>
    <row r="94" spans="1:13" x14ac:dyDescent="0.25">
      <c r="A94" s="5" t="s">
        <v>205</v>
      </c>
      <c r="B94" s="5" t="s">
        <v>206</v>
      </c>
      <c r="C94" t="s">
        <v>67</v>
      </c>
      <c r="D94">
        <v>-18.25</v>
      </c>
      <c r="E94">
        <v>9.2100000000000009</v>
      </c>
      <c r="F94">
        <v>-23.84</v>
      </c>
      <c r="G94">
        <v>-5.97</v>
      </c>
      <c r="H94">
        <v>0.47</v>
      </c>
      <c r="I94">
        <v>1.58</v>
      </c>
      <c r="J94">
        <v>10.69</v>
      </c>
      <c r="K94">
        <v>8.56</v>
      </c>
      <c r="L94" t="s">
        <v>67</v>
      </c>
      <c r="M94" t="s">
        <v>67</v>
      </c>
    </row>
    <row r="95" spans="1:13" x14ac:dyDescent="0.25">
      <c r="A95" s="5" t="s">
        <v>207</v>
      </c>
      <c r="B95" s="5" t="s">
        <v>208</v>
      </c>
      <c r="C95" t="s">
        <v>67</v>
      </c>
      <c r="D95">
        <v>-10.96</v>
      </c>
      <c r="E95">
        <v>-6.87</v>
      </c>
      <c r="F95">
        <v>-9.7799999999999994</v>
      </c>
      <c r="G95">
        <v>-1.31</v>
      </c>
      <c r="H95">
        <v>4.25</v>
      </c>
      <c r="I95">
        <v>6.94</v>
      </c>
      <c r="J95" t="s">
        <v>67</v>
      </c>
      <c r="K95" t="s">
        <v>67</v>
      </c>
      <c r="L95" t="s">
        <v>67</v>
      </c>
      <c r="M95" t="s">
        <v>67</v>
      </c>
    </row>
    <row r="96" spans="1:13" x14ac:dyDescent="0.25">
      <c r="A96" s="5" t="s">
        <v>209</v>
      </c>
      <c r="B96" s="5" t="s">
        <v>210</v>
      </c>
      <c r="C96" t="s">
        <v>67</v>
      </c>
      <c r="D96">
        <v>-7.68</v>
      </c>
      <c r="E96">
        <v>-3.71</v>
      </c>
      <c r="F96">
        <v>-3.41</v>
      </c>
      <c r="G96">
        <v>3.07</v>
      </c>
      <c r="H96" t="s">
        <v>67</v>
      </c>
      <c r="I96" t="s">
        <v>67</v>
      </c>
      <c r="J96" t="s">
        <v>67</v>
      </c>
      <c r="K96" t="s">
        <v>67</v>
      </c>
      <c r="L96" t="s">
        <v>67</v>
      </c>
      <c r="M96" t="s">
        <v>67</v>
      </c>
    </row>
    <row r="97" spans="1:14" x14ac:dyDescent="0.25">
      <c r="A97" s="5" t="s">
        <v>211</v>
      </c>
      <c r="B97" s="5" t="s">
        <v>212</v>
      </c>
      <c r="C97" t="s">
        <v>67</v>
      </c>
      <c r="D97" t="s">
        <v>67</v>
      </c>
      <c r="E97" t="s">
        <v>67</v>
      </c>
      <c r="F97" t="s">
        <v>67</v>
      </c>
      <c r="G97" t="s">
        <v>67</v>
      </c>
      <c r="H97" t="s">
        <v>67</v>
      </c>
      <c r="I97" t="s">
        <v>67</v>
      </c>
      <c r="J97" t="s">
        <v>67</v>
      </c>
      <c r="K97" t="s">
        <v>67</v>
      </c>
      <c r="L97" t="s">
        <v>67</v>
      </c>
      <c r="M97" t="s">
        <v>67</v>
      </c>
    </row>
    <row r="98" spans="1:14" x14ac:dyDescent="0.25">
      <c r="A98" s="5" t="s">
        <v>213</v>
      </c>
      <c r="B98" s="5" t="s">
        <v>214</v>
      </c>
      <c r="C98">
        <v>510</v>
      </c>
      <c r="D98">
        <v>406</v>
      </c>
      <c r="E98">
        <v>169</v>
      </c>
      <c r="F98">
        <v>120</v>
      </c>
      <c r="G98">
        <v>85</v>
      </c>
      <c r="H98">
        <v>35</v>
      </c>
      <c r="I98">
        <v>456</v>
      </c>
      <c r="J98">
        <v>1205</v>
      </c>
      <c r="K98">
        <v>1251</v>
      </c>
      <c r="L98">
        <v>1696</v>
      </c>
      <c r="M98" t="s">
        <v>67</v>
      </c>
      <c r="N98" t="s">
        <v>67</v>
      </c>
    </row>
  </sheetData>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W99"/>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20" customWidth="1"/>
    <col min="13" max="13" width="10" customWidth="1"/>
    <col min="14" max="14" width="20" customWidth="1"/>
    <col min="15" max="15" width="19" customWidth="1"/>
    <col min="16" max="17" width="10" customWidth="1"/>
    <col min="18" max="18" width="20" customWidth="1"/>
    <col min="19" max="19" width="10" customWidth="1"/>
    <col min="20" max="20" width="20" customWidth="1"/>
    <col min="21" max="22" width="10" customWidth="1"/>
    <col min="23" max="23" width="9" customWidth="1"/>
  </cols>
  <sheetData>
    <row r="1" spans="1:23" ht="18.75" customHeight="1" x14ac:dyDescent="0.3">
      <c r="A1" s="1" t="s">
        <v>3120</v>
      </c>
      <c r="B1" s="2" t="s">
        <v>3121</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3122</v>
      </c>
      <c r="C4" s="5" t="s">
        <v>9</v>
      </c>
      <c r="D4" s="5"/>
      <c r="E4" t="s">
        <v>3123</v>
      </c>
      <c r="G4" t="s">
        <v>265</v>
      </c>
      <c r="H4" t="s">
        <v>12</v>
      </c>
      <c r="J4" t="s">
        <v>225</v>
      </c>
      <c r="L4" t="s">
        <v>3124</v>
      </c>
    </row>
    <row r="5" spans="1:23" x14ac:dyDescent="0.25">
      <c r="A5" s="5" t="s">
        <v>15</v>
      </c>
      <c r="B5" t="s">
        <v>3125</v>
      </c>
      <c r="C5" s="5" t="s">
        <v>17</v>
      </c>
      <c r="D5" s="5"/>
      <c r="E5" t="s">
        <v>3126</v>
      </c>
      <c r="G5" t="s">
        <v>273</v>
      </c>
      <c r="H5" t="s">
        <v>20</v>
      </c>
      <c r="J5" t="s">
        <v>3127</v>
      </c>
      <c r="L5" t="s">
        <v>860</v>
      </c>
    </row>
    <row r="6" spans="1:23" x14ac:dyDescent="0.25">
      <c r="A6" s="5" t="s">
        <v>23</v>
      </c>
      <c r="B6" t="s">
        <v>3128</v>
      </c>
      <c r="C6" s="5" t="s">
        <v>25</v>
      </c>
      <c r="D6" s="5"/>
      <c r="E6" t="s">
        <v>3129</v>
      </c>
      <c r="G6" t="s">
        <v>2160</v>
      </c>
      <c r="H6" t="s">
        <v>28</v>
      </c>
      <c r="J6" t="s">
        <v>3130</v>
      </c>
      <c r="L6" t="s">
        <v>2215</v>
      </c>
    </row>
    <row r="7" spans="1:23" x14ac:dyDescent="0.25">
      <c r="A7" s="5" t="s">
        <v>29</v>
      </c>
      <c r="B7" t="s">
        <v>67</v>
      </c>
      <c r="C7" s="5" t="s">
        <v>37</v>
      </c>
      <c r="D7" s="5"/>
      <c r="E7" t="s">
        <v>3131</v>
      </c>
      <c r="G7" t="s">
        <v>3132</v>
      </c>
      <c r="H7" t="s">
        <v>450</v>
      </c>
      <c r="J7" t="s">
        <v>1137</v>
      </c>
      <c r="L7" t="s">
        <v>2574</v>
      </c>
    </row>
    <row r="8" spans="1:23" x14ac:dyDescent="0.25">
      <c r="A8" s="5" t="s">
        <v>35</v>
      </c>
      <c r="B8" t="s">
        <v>36</v>
      </c>
      <c r="C8" s="5" t="s">
        <v>47</v>
      </c>
      <c r="D8" s="5"/>
      <c r="E8" t="s">
        <v>3133</v>
      </c>
      <c r="G8" t="s">
        <v>2331</v>
      </c>
      <c r="H8" t="s">
        <v>454</v>
      </c>
      <c r="J8" t="s">
        <v>21</v>
      </c>
      <c r="L8" t="s">
        <v>3134</v>
      </c>
    </row>
    <row r="9" spans="1:23" x14ac:dyDescent="0.25">
      <c r="A9" s="5" t="s">
        <v>41</v>
      </c>
      <c r="B9" t="s">
        <v>42</v>
      </c>
      <c r="C9" s="5" t="s">
        <v>33</v>
      </c>
      <c r="D9" s="5" t="s">
        <v>34</v>
      </c>
    </row>
    <row r="10" spans="1:23" x14ac:dyDescent="0.25">
      <c r="A10" s="5" t="s">
        <v>45</v>
      </c>
      <c r="B10" t="s">
        <v>1608</v>
      </c>
      <c r="C10" s="5" t="s">
        <v>239</v>
      </c>
      <c r="D10" s="5" t="s">
        <v>40</v>
      </c>
    </row>
    <row r="11" spans="1:23" x14ac:dyDescent="0.25">
      <c r="A11" s="5" t="s">
        <v>49</v>
      </c>
      <c r="B11" t="s">
        <v>1611</v>
      </c>
    </row>
    <row r="12" spans="1:23" x14ac:dyDescent="0.25">
      <c r="A12" s="5" t="s">
        <v>51</v>
      </c>
      <c r="B12" t="s">
        <v>720</v>
      </c>
    </row>
    <row r="13" spans="1:23" x14ac:dyDescent="0.25">
      <c r="A13" s="5" t="s">
        <v>53</v>
      </c>
      <c r="B13" t="s">
        <v>3135</v>
      </c>
    </row>
    <row r="14" spans="1:23" x14ac:dyDescent="0.25">
      <c r="A14" s="5" t="s">
        <v>55</v>
      </c>
      <c r="B14" t="s">
        <v>3136</v>
      </c>
    </row>
    <row r="15" spans="1:23" x14ac:dyDescent="0.25">
      <c r="A15" s="5" t="s">
        <v>57</v>
      </c>
      <c r="B15" t="s">
        <v>3137</v>
      </c>
    </row>
    <row r="16" spans="1:23" x14ac:dyDescent="0.25">
      <c r="A16" s="5" t="s">
        <v>59</v>
      </c>
      <c r="B16" t="s">
        <v>3138</v>
      </c>
    </row>
    <row r="17" spans="1:23" x14ac:dyDescent="0.25">
      <c r="A17" s="5" t="s">
        <v>61</v>
      </c>
      <c r="B17" t="s">
        <v>3139</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13277</v>
      </c>
      <c r="D20">
        <v>13529</v>
      </c>
      <c r="E20">
        <v>44585</v>
      </c>
      <c r="F20">
        <v>45833</v>
      </c>
      <c r="G20">
        <v>48599</v>
      </c>
      <c r="H20">
        <v>48468</v>
      </c>
      <c r="I20">
        <v>54070</v>
      </c>
      <c r="J20">
        <v>53227</v>
      </c>
      <c r="K20">
        <v>51686</v>
      </c>
      <c r="L20">
        <v>53320</v>
      </c>
      <c r="M20">
        <v>47741</v>
      </c>
      <c r="N20">
        <v>48950</v>
      </c>
      <c r="O20">
        <v>42507</v>
      </c>
      <c r="P20">
        <v>44256</v>
      </c>
      <c r="Q20">
        <v>41819</v>
      </c>
      <c r="R20">
        <v>42137</v>
      </c>
      <c r="S20">
        <v>43875</v>
      </c>
      <c r="T20">
        <v>46633</v>
      </c>
      <c r="U20">
        <v>62878</v>
      </c>
      <c r="V20">
        <v>47918</v>
      </c>
      <c r="W20">
        <v>38415</v>
      </c>
    </row>
    <row r="21" spans="1:23" x14ac:dyDescent="0.25">
      <c r="A21" s="5" t="s">
        <v>299</v>
      </c>
      <c r="B21" s="5" t="s">
        <v>300</v>
      </c>
      <c r="C21">
        <v>4047</v>
      </c>
      <c r="D21">
        <v>3151</v>
      </c>
      <c r="E21">
        <v>11108</v>
      </c>
      <c r="F21">
        <v>10193</v>
      </c>
      <c r="G21">
        <v>11981</v>
      </c>
      <c r="H21">
        <v>12462</v>
      </c>
      <c r="I21">
        <v>15285</v>
      </c>
      <c r="J21">
        <v>16275</v>
      </c>
      <c r="K21">
        <v>15225</v>
      </c>
      <c r="L21">
        <v>17546</v>
      </c>
      <c r="M21">
        <v>16353</v>
      </c>
      <c r="N21">
        <v>14814</v>
      </c>
      <c r="O21">
        <v>14520</v>
      </c>
      <c r="P21">
        <v>15431</v>
      </c>
      <c r="Q21">
        <v>16018</v>
      </c>
      <c r="R21">
        <v>18021</v>
      </c>
      <c r="S21">
        <v>19848</v>
      </c>
      <c r="T21">
        <v>19041</v>
      </c>
      <c r="U21">
        <v>18254</v>
      </c>
      <c r="V21">
        <v>15160</v>
      </c>
      <c r="W21">
        <v>15546</v>
      </c>
    </row>
    <row r="22" spans="1:23" x14ac:dyDescent="0.25">
      <c r="A22" s="5" t="s">
        <v>68</v>
      </c>
      <c r="B22" s="5" t="s">
        <v>69</v>
      </c>
      <c r="C22">
        <v>-186</v>
      </c>
      <c r="D22">
        <v>289</v>
      </c>
      <c r="E22">
        <v>3387</v>
      </c>
      <c r="F22">
        <v>-4119</v>
      </c>
      <c r="G22">
        <v>468</v>
      </c>
      <c r="H22">
        <v>3550</v>
      </c>
      <c r="I22">
        <v>128</v>
      </c>
      <c r="J22">
        <v>3845</v>
      </c>
      <c r="K22">
        <v>4129</v>
      </c>
      <c r="L22">
        <v>6507</v>
      </c>
      <c r="M22">
        <v>7326</v>
      </c>
      <c r="N22">
        <v>5887</v>
      </c>
      <c r="O22">
        <v>5774</v>
      </c>
      <c r="P22">
        <v>4902</v>
      </c>
      <c r="Q22">
        <v>4746</v>
      </c>
      <c r="R22">
        <v>5574</v>
      </c>
      <c r="S22">
        <v>4701</v>
      </c>
      <c r="T22">
        <v>4800</v>
      </c>
      <c r="U22">
        <v>3161</v>
      </c>
      <c r="V22">
        <v>129</v>
      </c>
      <c r="W22">
        <v>2944</v>
      </c>
    </row>
    <row r="23" spans="1:23" x14ac:dyDescent="0.25">
      <c r="A23" s="5" t="s">
        <v>70</v>
      </c>
      <c r="B23" s="5" t="s">
        <v>71</v>
      </c>
      <c r="C23">
        <v>-566</v>
      </c>
      <c r="D23">
        <v>-240</v>
      </c>
      <c r="E23">
        <v>-331</v>
      </c>
      <c r="F23">
        <v>-1688</v>
      </c>
      <c r="G23">
        <v>-1105</v>
      </c>
      <c r="H23">
        <v>-1304</v>
      </c>
      <c r="I23">
        <v>-1615</v>
      </c>
      <c r="J23">
        <v>-1615</v>
      </c>
      <c r="K23">
        <v>-1105</v>
      </c>
      <c r="L23">
        <v>-1529</v>
      </c>
      <c r="M23">
        <v>-1728</v>
      </c>
      <c r="N23">
        <v>-1021</v>
      </c>
      <c r="O23">
        <v>-541</v>
      </c>
      <c r="P23">
        <v>-1245</v>
      </c>
      <c r="Q23">
        <v>-918</v>
      </c>
      <c r="R23">
        <v>-1639</v>
      </c>
      <c r="S23">
        <v>-2578</v>
      </c>
      <c r="T23">
        <v>-2078</v>
      </c>
      <c r="U23">
        <v>-923</v>
      </c>
      <c r="V23">
        <v>2022</v>
      </c>
      <c r="W23">
        <v>-222</v>
      </c>
    </row>
    <row r="24" spans="1:23" x14ac:dyDescent="0.25">
      <c r="A24" s="5" t="s">
        <v>72</v>
      </c>
      <c r="B24" s="5" t="s">
        <v>73</v>
      </c>
      <c r="C24">
        <v>-752</v>
      </c>
      <c r="D24">
        <v>49</v>
      </c>
      <c r="E24">
        <v>3056</v>
      </c>
      <c r="F24">
        <v>-5807</v>
      </c>
      <c r="G24">
        <v>-637</v>
      </c>
      <c r="H24">
        <v>2246</v>
      </c>
      <c r="I24">
        <v>-1487</v>
      </c>
      <c r="J24">
        <v>2230</v>
      </c>
      <c r="K24">
        <v>3024</v>
      </c>
      <c r="L24">
        <v>4978</v>
      </c>
      <c r="M24">
        <v>5598</v>
      </c>
      <c r="N24">
        <v>4866</v>
      </c>
      <c r="O24">
        <v>5233</v>
      </c>
      <c r="P24">
        <v>3657</v>
      </c>
      <c r="Q24">
        <v>3828</v>
      </c>
      <c r="R24">
        <v>3935</v>
      </c>
      <c r="S24">
        <v>2123</v>
      </c>
      <c r="T24">
        <v>2722</v>
      </c>
      <c r="U24">
        <v>2238</v>
      </c>
      <c r="V24">
        <v>2151</v>
      </c>
      <c r="W24">
        <v>2722</v>
      </c>
    </row>
    <row r="25" spans="1:23" x14ac:dyDescent="0.25">
      <c r="A25" s="5" t="s">
        <v>74</v>
      </c>
      <c r="B25" s="5" t="s">
        <v>75</v>
      </c>
      <c r="C25">
        <v>-92</v>
      </c>
      <c r="D25">
        <v>103</v>
      </c>
      <c r="E25">
        <v>741</v>
      </c>
      <c r="F25">
        <v>-323</v>
      </c>
      <c r="G25">
        <v>603</v>
      </c>
      <c r="H25">
        <v>553</v>
      </c>
      <c r="I25">
        <v>956</v>
      </c>
      <c r="J25">
        <v>526</v>
      </c>
      <c r="K25">
        <v>854</v>
      </c>
      <c r="L25">
        <v>1376</v>
      </c>
      <c r="M25">
        <v>1858</v>
      </c>
      <c r="N25">
        <v>1423</v>
      </c>
      <c r="O25">
        <v>2076</v>
      </c>
      <c r="P25">
        <v>982</v>
      </c>
      <c r="Q25">
        <v>1221</v>
      </c>
      <c r="R25">
        <v>1521</v>
      </c>
      <c r="S25">
        <v>1187</v>
      </c>
      <c r="T25">
        <v>1367</v>
      </c>
      <c r="U25">
        <v>478</v>
      </c>
      <c r="V25">
        <v>595</v>
      </c>
      <c r="W25">
        <v>1177</v>
      </c>
    </row>
    <row r="26" spans="1:23" x14ac:dyDescent="0.25">
      <c r="A26" s="5" t="s">
        <v>76</v>
      </c>
      <c r="B26" s="5" t="s">
        <v>77</v>
      </c>
      <c r="C26">
        <v>-660</v>
      </c>
      <c r="D26">
        <v>-54</v>
      </c>
      <c r="E26">
        <v>2315</v>
      </c>
      <c r="F26">
        <v>-5484</v>
      </c>
      <c r="G26">
        <v>-1240</v>
      </c>
      <c r="H26">
        <v>1693</v>
      </c>
      <c r="I26">
        <v>-2443</v>
      </c>
      <c r="J26">
        <v>1704</v>
      </c>
      <c r="K26">
        <v>2170</v>
      </c>
      <c r="L26">
        <v>3602</v>
      </c>
      <c r="M26">
        <v>3740</v>
      </c>
      <c r="N26">
        <v>3443</v>
      </c>
      <c r="O26">
        <v>3157</v>
      </c>
      <c r="P26">
        <v>2675</v>
      </c>
      <c r="Q26">
        <v>2607</v>
      </c>
      <c r="R26">
        <v>2414</v>
      </c>
      <c r="S26">
        <v>936</v>
      </c>
      <c r="T26">
        <v>1355</v>
      </c>
      <c r="U26">
        <v>1760</v>
      </c>
      <c r="V26">
        <v>1556</v>
      </c>
      <c r="W26">
        <v>1545</v>
      </c>
    </row>
    <row r="27" spans="1:23" x14ac:dyDescent="0.25">
      <c r="A27" s="5" t="s">
        <v>78</v>
      </c>
      <c r="B27" s="5" t="s">
        <v>79</v>
      </c>
      <c r="C27">
        <v>-658</v>
      </c>
      <c r="D27">
        <v>-738</v>
      </c>
      <c r="E27">
        <v>-415</v>
      </c>
      <c r="F27">
        <v>-226</v>
      </c>
      <c r="G27">
        <v>-454</v>
      </c>
      <c r="H27">
        <v>-353</v>
      </c>
      <c r="I27">
        <v>-314</v>
      </c>
      <c r="J27">
        <v>-398</v>
      </c>
      <c r="K27">
        <v>-364</v>
      </c>
      <c r="L27">
        <v>-294</v>
      </c>
      <c r="M27">
        <v>-260</v>
      </c>
      <c r="N27">
        <v>-318</v>
      </c>
      <c r="O27">
        <v>-224</v>
      </c>
      <c r="P27">
        <v>-166</v>
      </c>
      <c r="Q27">
        <v>-356</v>
      </c>
      <c r="R27">
        <v>-277</v>
      </c>
      <c r="S27">
        <v>17</v>
      </c>
      <c r="T27">
        <v>-305</v>
      </c>
      <c r="U27">
        <v>-496</v>
      </c>
      <c r="V27">
        <v>-344</v>
      </c>
      <c r="W27">
        <v>-396</v>
      </c>
    </row>
    <row r="28" spans="1:23" x14ac:dyDescent="0.25">
      <c r="A28" s="5" t="s">
        <v>80</v>
      </c>
      <c r="B28" s="5" t="s">
        <v>81</v>
      </c>
      <c r="C28">
        <v>8498</v>
      </c>
      <c r="D28">
        <v>335</v>
      </c>
      <c r="E28">
        <v>1900</v>
      </c>
      <c r="F28">
        <v>-5710</v>
      </c>
      <c r="G28">
        <v>-170</v>
      </c>
      <c r="H28">
        <v>1704</v>
      </c>
      <c r="I28">
        <v>-2757</v>
      </c>
      <c r="J28">
        <v>1306</v>
      </c>
      <c r="K28">
        <v>1806</v>
      </c>
      <c r="L28">
        <v>3308</v>
      </c>
      <c r="M28">
        <v>3571</v>
      </c>
      <c r="N28">
        <v>2558</v>
      </c>
      <c r="O28">
        <v>2659</v>
      </c>
      <c r="P28">
        <v>3847</v>
      </c>
      <c r="Q28">
        <v>2231</v>
      </c>
      <c r="R28">
        <v>2137</v>
      </c>
      <c r="S28">
        <v>953</v>
      </c>
      <c r="T28">
        <v>1050</v>
      </c>
      <c r="U28">
        <v>1264</v>
      </c>
      <c r="V28">
        <v>1212</v>
      </c>
      <c r="W28">
        <v>1149</v>
      </c>
    </row>
    <row r="29" spans="1:23" x14ac:dyDescent="0.25">
      <c r="A29" s="5" t="s">
        <v>82</v>
      </c>
      <c r="B29" s="5" t="s">
        <v>83</v>
      </c>
      <c r="C29">
        <v>28241</v>
      </c>
      <c r="D29">
        <v>61513</v>
      </c>
      <c r="E29">
        <v>23365</v>
      </c>
      <c r="F29">
        <v>30491</v>
      </c>
      <c r="G29">
        <v>27881</v>
      </c>
      <c r="H29">
        <v>32092</v>
      </c>
      <c r="I29">
        <v>24376</v>
      </c>
      <c r="J29">
        <v>24840</v>
      </c>
      <c r="K29">
        <v>29117</v>
      </c>
      <c r="L29">
        <v>32612</v>
      </c>
      <c r="M29">
        <v>36875</v>
      </c>
      <c r="N29">
        <v>51667</v>
      </c>
      <c r="O29">
        <v>42051</v>
      </c>
      <c r="P29">
        <v>41456</v>
      </c>
      <c r="Q29">
        <v>37778</v>
      </c>
      <c r="R29">
        <v>31188</v>
      </c>
      <c r="S29">
        <v>32028</v>
      </c>
      <c r="T29">
        <v>30478</v>
      </c>
      <c r="U29">
        <v>24220</v>
      </c>
      <c r="V29">
        <v>23392</v>
      </c>
      <c r="W29">
        <v>20105</v>
      </c>
    </row>
    <row r="30" spans="1:23" x14ac:dyDescent="0.25">
      <c r="A30" s="5" t="s">
        <v>84</v>
      </c>
      <c r="B30" s="5" t="s">
        <v>85</v>
      </c>
      <c r="C30">
        <v>35245</v>
      </c>
      <c r="D30">
        <v>17771</v>
      </c>
      <c r="E30">
        <v>43067</v>
      </c>
      <c r="F30">
        <v>43027</v>
      </c>
      <c r="G30">
        <v>48987</v>
      </c>
      <c r="H30">
        <v>50388</v>
      </c>
      <c r="I30">
        <v>53485</v>
      </c>
      <c r="J30">
        <v>59758</v>
      </c>
      <c r="K30">
        <v>60918</v>
      </c>
      <c r="L30">
        <v>58074</v>
      </c>
      <c r="M30">
        <v>54687</v>
      </c>
      <c r="N30">
        <v>40154</v>
      </c>
      <c r="O30">
        <v>39124</v>
      </c>
      <c r="P30">
        <v>48381</v>
      </c>
      <c r="Q30">
        <v>66554</v>
      </c>
      <c r="R30">
        <v>58630</v>
      </c>
      <c r="S30">
        <v>62406</v>
      </c>
      <c r="T30">
        <v>61577</v>
      </c>
      <c r="U30">
        <v>54589</v>
      </c>
      <c r="V30">
        <v>34493</v>
      </c>
      <c r="W30">
        <v>29110</v>
      </c>
    </row>
    <row r="31" spans="1:23" x14ac:dyDescent="0.25">
      <c r="A31" s="5" t="s">
        <v>86</v>
      </c>
      <c r="B31" s="5" t="s">
        <v>87</v>
      </c>
      <c r="C31">
        <v>64192</v>
      </c>
      <c r="D31">
        <v>80108</v>
      </c>
      <c r="E31">
        <v>69059</v>
      </c>
      <c r="F31">
        <v>76402</v>
      </c>
      <c r="G31">
        <v>79334</v>
      </c>
      <c r="H31">
        <v>86316</v>
      </c>
      <c r="I31">
        <v>81119</v>
      </c>
      <c r="J31">
        <v>88202</v>
      </c>
      <c r="K31">
        <v>92656</v>
      </c>
      <c r="L31">
        <v>93077</v>
      </c>
      <c r="M31">
        <v>93438</v>
      </c>
      <c r="N31">
        <v>93430</v>
      </c>
      <c r="O31">
        <v>83631</v>
      </c>
      <c r="P31">
        <v>93455</v>
      </c>
      <c r="Q31">
        <v>108122</v>
      </c>
      <c r="R31">
        <v>93370</v>
      </c>
      <c r="S31">
        <v>99142</v>
      </c>
      <c r="T31">
        <v>100273</v>
      </c>
      <c r="U31">
        <v>87426</v>
      </c>
      <c r="V31">
        <v>64989</v>
      </c>
      <c r="W31">
        <v>55232</v>
      </c>
    </row>
    <row r="32" spans="1:23" x14ac:dyDescent="0.25">
      <c r="A32" s="5" t="s">
        <v>88</v>
      </c>
      <c r="B32" s="5" t="s">
        <v>89</v>
      </c>
      <c r="C32">
        <v>19726</v>
      </c>
      <c r="D32">
        <v>45844</v>
      </c>
      <c r="E32">
        <v>20294</v>
      </c>
      <c r="F32">
        <v>28766</v>
      </c>
      <c r="G32">
        <v>25125</v>
      </c>
      <c r="H32">
        <v>28220</v>
      </c>
      <c r="I32">
        <v>21879</v>
      </c>
      <c r="J32">
        <v>24244</v>
      </c>
      <c r="K32">
        <v>31183</v>
      </c>
      <c r="L32">
        <v>30498</v>
      </c>
      <c r="M32">
        <v>34088</v>
      </c>
      <c r="N32">
        <v>43497</v>
      </c>
      <c r="O32">
        <v>31943</v>
      </c>
      <c r="P32">
        <v>26942</v>
      </c>
      <c r="Q32">
        <v>30703</v>
      </c>
      <c r="R32" t="s">
        <v>67</v>
      </c>
      <c r="S32" t="s">
        <v>67</v>
      </c>
      <c r="T32" t="s">
        <v>67</v>
      </c>
      <c r="U32" t="s">
        <v>67</v>
      </c>
      <c r="V32" t="s">
        <v>67</v>
      </c>
      <c r="W32" t="s">
        <v>67</v>
      </c>
    </row>
    <row r="33" spans="1:23" x14ac:dyDescent="0.25">
      <c r="A33" s="5" t="s">
        <v>90</v>
      </c>
      <c r="B33" s="5" t="s">
        <v>91</v>
      </c>
      <c r="C33">
        <v>27018</v>
      </c>
      <c r="D33">
        <v>20007</v>
      </c>
      <c r="E33">
        <v>36774</v>
      </c>
      <c r="F33">
        <v>39646</v>
      </c>
      <c r="G33">
        <v>45315</v>
      </c>
      <c r="H33">
        <v>46324</v>
      </c>
      <c r="I33">
        <v>47103</v>
      </c>
      <c r="J33">
        <v>47521</v>
      </c>
      <c r="K33">
        <v>44391</v>
      </c>
      <c r="L33">
        <v>45162</v>
      </c>
      <c r="M33">
        <v>45633</v>
      </c>
      <c r="N33">
        <v>36793</v>
      </c>
      <c r="O33">
        <v>36770</v>
      </c>
      <c r="P33">
        <v>52402</v>
      </c>
      <c r="Q33">
        <v>64302</v>
      </c>
      <c r="R33" t="s">
        <v>67</v>
      </c>
      <c r="S33" t="s">
        <v>67</v>
      </c>
      <c r="T33" t="s">
        <v>67</v>
      </c>
      <c r="U33" t="s">
        <v>67</v>
      </c>
      <c r="V33" t="s">
        <v>67</v>
      </c>
      <c r="W33" t="s">
        <v>67</v>
      </c>
    </row>
    <row r="34" spans="1:23" x14ac:dyDescent="0.25">
      <c r="A34" s="5" t="s">
        <v>92</v>
      </c>
      <c r="B34" s="5" t="s">
        <v>93</v>
      </c>
      <c r="C34">
        <v>46744</v>
      </c>
      <c r="D34">
        <v>65851</v>
      </c>
      <c r="E34">
        <v>57068</v>
      </c>
      <c r="F34">
        <v>68412</v>
      </c>
      <c r="G34">
        <v>70440</v>
      </c>
      <c r="H34">
        <v>74544</v>
      </c>
      <c r="I34">
        <v>68982</v>
      </c>
      <c r="J34">
        <v>71765</v>
      </c>
      <c r="K34">
        <v>75574</v>
      </c>
      <c r="L34">
        <v>75660</v>
      </c>
      <c r="M34">
        <v>79721</v>
      </c>
      <c r="N34">
        <v>80290</v>
      </c>
      <c r="O34">
        <v>68713</v>
      </c>
      <c r="P34">
        <v>79344</v>
      </c>
      <c r="Q34">
        <v>95005</v>
      </c>
      <c r="R34">
        <v>82177</v>
      </c>
      <c r="S34">
        <v>90077</v>
      </c>
      <c r="T34">
        <v>91349</v>
      </c>
      <c r="U34">
        <v>76583</v>
      </c>
      <c r="V34">
        <v>55432</v>
      </c>
      <c r="W34">
        <v>45208</v>
      </c>
    </row>
    <row r="35" spans="1:23" x14ac:dyDescent="0.25">
      <c r="A35" s="5" t="s">
        <v>78</v>
      </c>
      <c r="B35" s="5" t="s">
        <v>79</v>
      </c>
      <c r="C35">
        <v>503</v>
      </c>
      <c r="D35">
        <v>4581</v>
      </c>
      <c r="E35">
        <v>4292</v>
      </c>
      <c r="F35">
        <v>4294</v>
      </c>
      <c r="G35">
        <v>2097</v>
      </c>
      <c r="H35">
        <v>1679</v>
      </c>
      <c r="I35">
        <v>1698</v>
      </c>
      <c r="J35">
        <v>1613</v>
      </c>
      <c r="K35">
        <v>1344</v>
      </c>
      <c r="L35">
        <v>1084</v>
      </c>
      <c r="M35">
        <v>925</v>
      </c>
      <c r="N35">
        <v>1553</v>
      </c>
      <c r="O35">
        <v>787</v>
      </c>
      <c r="P35">
        <v>672</v>
      </c>
      <c r="Q35">
        <v>1643</v>
      </c>
      <c r="R35">
        <v>1537</v>
      </c>
      <c r="S35">
        <v>2052</v>
      </c>
      <c r="T35">
        <v>2495</v>
      </c>
      <c r="U35">
        <v>3522</v>
      </c>
      <c r="V35">
        <v>3191</v>
      </c>
      <c r="W35">
        <v>3405</v>
      </c>
    </row>
    <row r="36" spans="1:23" x14ac:dyDescent="0.25">
      <c r="A36" s="5" t="s">
        <v>94</v>
      </c>
      <c r="B36" s="5" t="s">
        <v>95</v>
      </c>
      <c r="C36">
        <v>16945</v>
      </c>
      <c r="D36">
        <v>9676</v>
      </c>
      <c r="E36">
        <v>7699</v>
      </c>
      <c r="F36">
        <v>3696</v>
      </c>
      <c r="G36">
        <v>6797</v>
      </c>
      <c r="H36">
        <v>10093</v>
      </c>
      <c r="I36">
        <v>10439</v>
      </c>
      <c r="J36">
        <v>14824</v>
      </c>
      <c r="K36">
        <v>15738</v>
      </c>
      <c r="L36">
        <v>16333</v>
      </c>
      <c r="M36">
        <v>12792</v>
      </c>
      <c r="N36">
        <v>11587</v>
      </c>
      <c r="O36">
        <v>14131</v>
      </c>
      <c r="P36">
        <v>13439</v>
      </c>
      <c r="Q36">
        <v>11474</v>
      </c>
      <c r="R36">
        <v>9656</v>
      </c>
      <c r="S36">
        <v>7013</v>
      </c>
      <c r="T36">
        <v>6429</v>
      </c>
      <c r="U36">
        <v>7321</v>
      </c>
      <c r="V36">
        <v>6366</v>
      </c>
      <c r="W36">
        <v>6619</v>
      </c>
    </row>
    <row r="37" spans="1:23" x14ac:dyDescent="0.25">
      <c r="A37" s="5" t="s">
        <v>96</v>
      </c>
      <c r="B37" s="5" t="s">
        <v>97</v>
      </c>
      <c r="C37">
        <v>64192</v>
      </c>
      <c r="D37">
        <v>80108</v>
      </c>
      <c r="E37">
        <v>69059</v>
      </c>
      <c r="F37">
        <v>76402</v>
      </c>
      <c r="G37">
        <v>79334</v>
      </c>
      <c r="H37">
        <v>86316</v>
      </c>
      <c r="I37">
        <v>81119</v>
      </c>
      <c r="J37">
        <v>88202</v>
      </c>
      <c r="K37">
        <v>92656</v>
      </c>
      <c r="L37">
        <v>93077</v>
      </c>
      <c r="M37">
        <v>93438</v>
      </c>
      <c r="N37">
        <v>93430</v>
      </c>
      <c r="O37">
        <v>83631</v>
      </c>
      <c r="P37">
        <v>93455</v>
      </c>
      <c r="Q37">
        <v>108122</v>
      </c>
      <c r="R37">
        <v>93370</v>
      </c>
      <c r="S37">
        <v>99142</v>
      </c>
      <c r="T37">
        <v>100273</v>
      </c>
      <c r="U37">
        <v>87426</v>
      </c>
      <c r="V37">
        <v>64989</v>
      </c>
      <c r="W37">
        <v>55232</v>
      </c>
    </row>
    <row r="38" spans="1:23" x14ac:dyDescent="0.25">
      <c r="A38" s="5" t="s">
        <v>98</v>
      </c>
      <c r="B38" s="5" t="s">
        <v>99</v>
      </c>
      <c r="C38">
        <v>614.75</v>
      </c>
      <c r="D38">
        <v>614.75</v>
      </c>
      <c r="E38">
        <v>614.75</v>
      </c>
      <c r="F38">
        <v>614.75</v>
      </c>
      <c r="G38">
        <v>614.75</v>
      </c>
      <c r="H38">
        <v>614.75</v>
      </c>
      <c r="I38">
        <v>614.75</v>
      </c>
      <c r="J38">
        <v>614.75</v>
      </c>
      <c r="K38">
        <v>614.75</v>
      </c>
      <c r="L38">
        <v>562.4</v>
      </c>
      <c r="M38">
        <v>562.4</v>
      </c>
      <c r="N38">
        <v>562.4</v>
      </c>
      <c r="O38">
        <v>562.4</v>
      </c>
      <c r="P38">
        <v>562.4</v>
      </c>
      <c r="Q38">
        <v>562.4</v>
      </c>
      <c r="R38">
        <v>562.4</v>
      </c>
      <c r="S38">
        <v>562.4</v>
      </c>
      <c r="T38">
        <v>562.4</v>
      </c>
      <c r="U38">
        <v>570</v>
      </c>
      <c r="V38">
        <v>523.29999999999995</v>
      </c>
      <c r="W38">
        <v>555.29999999999995</v>
      </c>
    </row>
    <row r="39" spans="1:23" x14ac:dyDescent="0.25">
      <c r="A39" s="5" t="s">
        <v>98</v>
      </c>
      <c r="B39" s="5" t="s">
        <v>99</v>
      </c>
      <c r="C39">
        <v>614.75</v>
      </c>
      <c r="D39">
        <v>575.75</v>
      </c>
      <c r="E39">
        <v>575.75</v>
      </c>
      <c r="F39">
        <v>575.75</v>
      </c>
      <c r="G39">
        <v>575.75</v>
      </c>
      <c r="H39">
        <v>575.75</v>
      </c>
      <c r="I39">
        <v>575.75</v>
      </c>
      <c r="J39">
        <v>575.75</v>
      </c>
      <c r="K39">
        <v>575.70000000000005</v>
      </c>
      <c r="L39">
        <v>523.4</v>
      </c>
      <c r="M39">
        <v>523.4</v>
      </c>
      <c r="N39">
        <v>523.4</v>
      </c>
      <c r="O39">
        <v>523.4</v>
      </c>
      <c r="P39">
        <v>523.4</v>
      </c>
      <c r="Q39">
        <v>523.4</v>
      </c>
      <c r="R39">
        <v>523.4</v>
      </c>
      <c r="S39">
        <v>523.4</v>
      </c>
      <c r="T39">
        <v>523.4</v>
      </c>
      <c r="U39">
        <v>531</v>
      </c>
      <c r="V39">
        <v>473</v>
      </c>
      <c r="W39">
        <v>473</v>
      </c>
    </row>
    <row r="40" spans="1:23" x14ac:dyDescent="0.25">
      <c r="A40" s="5" t="s">
        <v>102</v>
      </c>
      <c r="B40" s="5" t="s">
        <v>103</v>
      </c>
      <c r="C40">
        <v>-1.22</v>
      </c>
      <c r="D40">
        <v>0.08</v>
      </c>
      <c r="E40">
        <v>4.97</v>
      </c>
      <c r="F40">
        <v>-9.4499999999999993</v>
      </c>
      <c r="G40">
        <v>-1.04</v>
      </c>
      <c r="H40">
        <v>3.65</v>
      </c>
      <c r="I40">
        <v>-2.42</v>
      </c>
      <c r="J40">
        <v>3.63</v>
      </c>
      <c r="K40">
        <v>4.92</v>
      </c>
      <c r="L40">
        <v>8.85</v>
      </c>
      <c r="M40">
        <v>9.9499999999999993</v>
      </c>
      <c r="N40">
        <v>8.65</v>
      </c>
      <c r="O40">
        <v>9.3000000000000007</v>
      </c>
      <c r="P40">
        <v>6.5</v>
      </c>
      <c r="Q40">
        <v>6.81</v>
      </c>
      <c r="R40">
        <v>7</v>
      </c>
      <c r="S40">
        <v>3.77</v>
      </c>
      <c r="T40">
        <v>4.84</v>
      </c>
      <c r="U40">
        <v>3.93</v>
      </c>
      <c r="V40">
        <v>4.1100000000000003</v>
      </c>
      <c r="W40">
        <v>4.9000000000000004</v>
      </c>
    </row>
    <row r="41" spans="1:23" x14ac:dyDescent="0.25">
      <c r="A41" s="5" t="s">
        <v>104</v>
      </c>
      <c r="B41" s="5" t="s">
        <v>105</v>
      </c>
      <c r="C41">
        <v>13.82</v>
      </c>
      <c r="D41">
        <v>0.54</v>
      </c>
      <c r="E41">
        <v>3.09</v>
      </c>
      <c r="F41">
        <v>-9.2899999999999991</v>
      </c>
      <c r="G41">
        <v>-0.28000000000000003</v>
      </c>
      <c r="H41">
        <v>2.77</v>
      </c>
      <c r="I41">
        <v>-4.49</v>
      </c>
      <c r="J41">
        <v>2.13</v>
      </c>
      <c r="K41">
        <v>3.35</v>
      </c>
      <c r="L41">
        <v>6.2</v>
      </c>
      <c r="M41">
        <v>6.7</v>
      </c>
      <c r="N41">
        <v>4.75</v>
      </c>
      <c r="O41">
        <v>4.7300000000000004</v>
      </c>
      <c r="P41">
        <v>6.84</v>
      </c>
      <c r="Q41">
        <v>3.97</v>
      </c>
      <c r="R41">
        <v>3.8</v>
      </c>
      <c r="S41">
        <v>1.69</v>
      </c>
      <c r="T41">
        <v>1.87</v>
      </c>
      <c r="U41">
        <v>2.2400000000000002</v>
      </c>
      <c r="V41">
        <v>2.2400000000000002</v>
      </c>
      <c r="W41">
        <v>2.0699999999999998</v>
      </c>
    </row>
    <row r="42" spans="1:23" x14ac:dyDescent="0.25">
      <c r="A42" s="5" t="s">
        <v>106</v>
      </c>
      <c r="B42" s="5" t="s">
        <v>107</v>
      </c>
      <c r="C42">
        <v>13.82</v>
      </c>
      <c r="D42">
        <v>0.54</v>
      </c>
      <c r="E42">
        <v>3.09</v>
      </c>
      <c r="F42">
        <v>-9.2899999999999991</v>
      </c>
      <c r="G42">
        <v>-0.28000000000000003</v>
      </c>
      <c r="H42">
        <v>2.77</v>
      </c>
      <c r="I42">
        <v>-4.49</v>
      </c>
      <c r="J42">
        <v>2.13</v>
      </c>
      <c r="K42">
        <v>3.35</v>
      </c>
      <c r="L42">
        <v>6.2</v>
      </c>
      <c r="M42">
        <v>6.7</v>
      </c>
      <c r="N42">
        <v>4.75</v>
      </c>
      <c r="O42">
        <v>4.7300000000000004</v>
      </c>
      <c r="P42">
        <v>6.84</v>
      </c>
      <c r="Q42">
        <v>3.97</v>
      </c>
      <c r="R42">
        <v>3.8</v>
      </c>
      <c r="S42">
        <v>1.69</v>
      </c>
      <c r="T42">
        <v>1.87</v>
      </c>
      <c r="U42">
        <v>2.2400000000000002</v>
      </c>
      <c r="V42">
        <v>2.2400000000000002</v>
      </c>
      <c r="W42">
        <v>2.0699999999999998</v>
      </c>
    </row>
    <row r="43" spans="1:23" x14ac:dyDescent="0.25">
      <c r="A43" s="5" t="s">
        <v>108</v>
      </c>
      <c r="B43" s="5" t="s">
        <v>109</v>
      </c>
      <c r="C43">
        <v>0.8</v>
      </c>
      <c r="D43">
        <v>0.7</v>
      </c>
      <c r="E43">
        <v>0.5</v>
      </c>
      <c r="F43" t="s">
        <v>67</v>
      </c>
      <c r="G43" t="s">
        <v>67</v>
      </c>
      <c r="H43">
        <v>1</v>
      </c>
      <c r="I43">
        <v>1</v>
      </c>
      <c r="J43">
        <v>2</v>
      </c>
      <c r="K43">
        <v>2</v>
      </c>
      <c r="L43">
        <v>3.5</v>
      </c>
      <c r="M43">
        <v>3.5</v>
      </c>
      <c r="N43">
        <v>4.5</v>
      </c>
      <c r="O43">
        <v>3.15</v>
      </c>
      <c r="P43">
        <v>3.5</v>
      </c>
      <c r="Q43">
        <v>1.75</v>
      </c>
      <c r="R43">
        <v>1.5</v>
      </c>
      <c r="S43">
        <v>1.25</v>
      </c>
      <c r="T43">
        <v>1.1000000000000001</v>
      </c>
      <c r="U43">
        <v>1</v>
      </c>
      <c r="V43">
        <v>1</v>
      </c>
      <c r="W43">
        <v>1</v>
      </c>
    </row>
    <row r="44" spans="1:23" x14ac:dyDescent="0.25">
      <c r="A44" s="5" t="s">
        <v>705</v>
      </c>
      <c r="B44" s="5" t="s">
        <v>706</v>
      </c>
      <c r="C44" t="s">
        <v>67</v>
      </c>
      <c r="D44" t="s">
        <v>67</v>
      </c>
      <c r="E44">
        <v>1</v>
      </c>
      <c r="F44" t="s">
        <v>67</v>
      </c>
      <c r="G44" t="s">
        <v>67</v>
      </c>
      <c r="H44" t="s">
        <v>67</v>
      </c>
      <c r="I44" t="s">
        <v>67</v>
      </c>
      <c r="J44" t="s">
        <v>67</v>
      </c>
      <c r="K44" t="s">
        <v>67</v>
      </c>
      <c r="L44" t="s">
        <v>67</v>
      </c>
      <c r="M44" t="s">
        <v>67</v>
      </c>
      <c r="N44" t="s">
        <v>67</v>
      </c>
      <c r="O44" t="s">
        <v>67</v>
      </c>
      <c r="P44" t="s">
        <v>67</v>
      </c>
      <c r="Q44" t="s">
        <v>67</v>
      </c>
      <c r="R44" t="s">
        <v>67</v>
      </c>
      <c r="S44" t="s">
        <v>67</v>
      </c>
      <c r="T44" t="s">
        <v>67</v>
      </c>
      <c r="U44" t="s">
        <v>67</v>
      </c>
      <c r="V44" t="s">
        <v>67</v>
      </c>
      <c r="W44" t="s">
        <v>67</v>
      </c>
    </row>
    <row r="45" spans="1:23" x14ac:dyDescent="0.25">
      <c r="A45" s="5" t="s">
        <v>110</v>
      </c>
      <c r="B45" s="5" t="s">
        <v>111</v>
      </c>
      <c r="C45">
        <v>492</v>
      </c>
      <c r="D45">
        <v>430</v>
      </c>
      <c r="E45">
        <v>922.1</v>
      </c>
      <c r="F45">
        <v>5.07</v>
      </c>
      <c r="G45">
        <v>5.0999999999999996</v>
      </c>
      <c r="H45">
        <v>615</v>
      </c>
      <c r="I45">
        <v>615</v>
      </c>
      <c r="J45">
        <v>1229</v>
      </c>
      <c r="K45">
        <v>1229</v>
      </c>
      <c r="L45">
        <v>1867</v>
      </c>
      <c r="M45">
        <v>1867</v>
      </c>
      <c r="N45">
        <v>2388</v>
      </c>
      <c r="O45">
        <v>1772</v>
      </c>
      <c r="P45">
        <v>1968</v>
      </c>
      <c r="Q45">
        <v>984</v>
      </c>
      <c r="R45">
        <v>844</v>
      </c>
      <c r="S45">
        <v>703</v>
      </c>
      <c r="T45">
        <v>619</v>
      </c>
      <c r="U45">
        <v>563</v>
      </c>
      <c r="V45">
        <v>523</v>
      </c>
      <c r="W45">
        <v>555</v>
      </c>
    </row>
    <row r="46" spans="1:23" x14ac:dyDescent="0.25">
      <c r="A46" s="5" t="s">
        <v>124</v>
      </c>
      <c r="B46" s="5" t="s">
        <v>125</v>
      </c>
      <c r="C46">
        <v>21.6</v>
      </c>
      <c r="D46">
        <v>22.01</v>
      </c>
      <c r="E46">
        <v>72.53</v>
      </c>
      <c r="F46">
        <v>74.56</v>
      </c>
      <c r="G46">
        <v>79.06</v>
      </c>
      <c r="H46">
        <v>78.84</v>
      </c>
      <c r="I46">
        <v>87.96</v>
      </c>
      <c r="J46">
        <v>86.58</v>
      </c>
      <c r="K46">
        <v>84.08</v>
      </c>
      <c r="L46">
        <v>94.81</v>
      </c>
      <c r="M46">
        <v>84.89</v>
      </c>
      <c r="N46">
        <v>87.04</v>
      </c>
      <c r="O46">
        <v>75.58</v>
      </c>
      <c r="P46">
        <v>78.69</v>
      </c>
      <c r="Q46">
        <v>74.36</v>
      </c>
      <c r="R46">
        <v>74.92</v>
      </c>
      <c r="S46">
        <v>78.010000000000005</v>
      </c>
      <c r="T46">
        <v>82.92</v>
      </c>
      <c r="U46">
        <v>110.31</v>
      </c>
      <c r="V46">
        <v>91.57</v>
      </c>
      <c r="W46">
        <v>69.180000000000007</v>
      </c>
    </row>
    <row r="47" spans="1:23" x14ac:dyDescent="0.25">
      <c r="A47" s="5" t="s">
        <v>112</v>
      </c>
      <c r="B47" s="5" t="s">
        <v>113</v>
      </c>
      <c r="C47">
        <v>28.38</v>
      </c>
      <c r="D47">
        <v>23.19</v>
      </c>
      <c r="E47">
        <v>19.510000000000002</v>
      </c>
      <c r="F47">
        <v>13</v>
      </c>
      <c r="G47">
        <v>14.47</v>
      </c>
      <c r="H47">
        <v>19.149999999999999</v>
      </c>
      <c r="I47">
        <v>19.739999999999998</v>
      </c>
      <c r="J47">
        <v>26.74</v>
      </c>
      <c r="K47">
        <v>27.79</v>
      </c>
      <c r="L47">
        <v>30.97</v>
      </c>
      <c r="M47">
        <v>24.39</v>
      </c>
      <c r="N47">
        <v>23.36</v>
      </c>
      <c r="O47">
        <v>26.53</v>
      </c>
      <c r="P47">
        <v>25.09</v>
      </c>
      <c r="Q47">
        <v>23.32</v>
      </c>
      <c r="R47">
        <v>19.899999999999999</v>
      </c>
      <c r="S47">
        <v>16.12</v>
      </c>
      <c r="T47">
        <v>15.87</v>
      </c>
      <c r="U47">
        <v>19.02</v>
      </c>
      <c r="V47">
        <v>18.260000000000002</v>
      </c>
      <c r="W47">
        <v>18.05</v>
      </c>
    </row>
    <row r="48" spans="1:23" x14ac:dyDescent="0.25">
      <c r="A48" s="5" t="s">
        <v>114</v>
      </c>
      <c r="B48" s="5" t="s">
        <v>115</v>
      </c>
      <c r="C48">
        <v>-2.48</v>
      </c>
      <c r="D48">
        <v>10.81</v>
      </c>
      <c r="E48">
        <v>-2.85</v>
      </c>
      <c r="F48">
        <v>3.83</v>
      </c>
      <c r="G48">
        <v>5.23</v>
      </c>
      <c r="H48">
        <v>10.36</v>
      </c>
      <c r="I48">
        <v>9.36</v>
      </c>
      <c r="J48">
        <v>7.15</v>
      </c>
      <c r="K48">
        <v>8.9600000000000009</v>
      </c>
      <c r="L48">
        <v>9.7799999999999994</v>
      </c>
      <c r="M48">
        <v>9.44</v>
      </c>
      <c r="N48">
        <v>16.579999999999998</v>
      </c>
      <c r="O48">
        <v>10.82</v>
      </c>
      <c r="P48">
        <v>12.06</v>
      </c>
      <c r="Q48">
        <v>9.43</v>
      </c>
      <c r="R48">
        <v>8.76</v>
      </c>
      <c r="S48">
        <v>9.4</v>
      </c>
      <c r="T48">
        <v>10.55</v>
      </c>
      <c r="U48">
        <v>6.69</v>
      </c>
      <c r="V48">
        <v>6.19</v>
      </c>
      <c r="W48">
        <v>8.61</v>
      </c>
    </row>
    <row r="49" spans="1:23" x14ac:dyDescent="0.25">
      <c r="A49" s="5" t="s">
        <v>116</v>
      </c>
      <c r="B49" s="5" t="s">
        <v>117</v>
      </c>
      <c r="C49">
        <v>104.42</v>
      </c>
      <c r="D49">
        <v>130.31</v>
      </c>
      <c r="E49">
        <v>112.34</v>
      </c>
      <c r="F49">
        <v>124.28</v>
      </c>
      <c r="G49">
        <v>129.05000000000001</v>
      </c>
      <c r="H49">
        <v>140.41</v>
      </c>
      <c r="I49">
        <v>131.96</v>
      </c>
      <c r="J49">
        <v>143.47999999999999</v>
      </c>
      <c r="K49">
        <v>150.72</v>
      </c>
      <c r="L49">
        <v>165.5</v>
      </c>
      <c r="M49">
        <v>166.14</v>
      </c>
      <c r="N49">
        <v>166.13</v>
      </c>
      <c r="O49">
        <v>148.69999999999999</v>
      </c>
      <c r="P49">
        <v>166.17</v>
      </c>
      <c r="Q49">
        <v>192.25</v>
      </c>
      <c r="R49">
        <v>166.02</v>
      </c>
      <c r="S49">
        <v>176.28</v>
      </c>
      <c r="T49">
        <v>178.29</v>
      </c>
      <c r="U49">
        <v>153.38</v>
      </c>
      <c r="V49">
        <v>124.19</v>
      </c>
      <c r="W49" t="s">
        <v>67</v>
      </c>
    </row>
    <row r="50" spans="1:23" x14ac:dyDescent="0.25">
      <c r="A50" s="5" t="s">
        <v>118</v>
      </c>
      <c r="B50" s="5" t="s">
        <v>119</v>
      </c>
      <c r="C50">
        <v>38082</v>
      </c>
      <c r="D50">
        <v>58441</v>
      </c>
      <c r="E50">
        <v>59333</v>
      </c>
      <c r="F50">
        <v>59073</v>
      </c>
      <c r="G50">
        <v>59350</v>
      </c>
      <c r="H50">
        <v>61715</v>
      </c>
      <c r="I50">
        <v>66341</v>
      </c>
      <c r="J50">
        <v>70208</v>
      </c>
      <c r="K50">
        <v>72068</v>
      </c>
      <c r="L50">
        <v>70856</v>
      </c>
      <c r="M50">
        <v>70726</v>
      </c>
      <c r="N50">
        <v>65908</v>
      </c>
      <c r="O50">
        <v>63439</v>
      </c>
      <c r="P50">
        <v>68534</v>
      </c>
      <c r="Q50">
        <v>85928</v>
      </c>
      <c r="R50">
        <v>97777</v>
      </c>
      <c r="S50">
        <v>127028</v>
      </c>
      <c r="T50">
        <v>131765</v>
      </c>
      <c r="U50">
        <v>162347</v>
      </c>
      <c r="V50">
        <v>152132</v>
      </c>
      <c r="W50" t="s">
        <v>67</v>
      </c>
    </row>
    <row r="51" spans="1:23" x14ac:dyDescent="0.25">
      <c r="A51" s="5" t="s">
        <v>120</v>
      </c>
      <c r="B51" s="5" t="s">
        <v>121</v>
      </c>
      <c r="C51">
        <v>2526</v>
      </c>
      <c r="D51">
        <v>1895</v>
      </c>
      <c r="E51">
        <v>4704</v>
      </c>
      <c r="F51">
        <v>4777</v>
      </c>
      <c r="G51">
        <v>4803</v>
      </c>
      <c r="H51">
        <v>4850</v>
      </c>
      <c r="I51">
        <v>5277</v>
      </c>
      <c r="J51">
        <v>5318</v>
      </c>
      <c r="K51">
        <v>5170</v>
      </c>
      <c r="L51">
        <v>4873</v>
      </c>
      <c r="M51">
        <v>4610</v>
      </c>
      <c r="N51">
        <v>4415</v>
      </c>
      <c r="O51">
        <v>3964</v>
      </c>
      <c r="P51">
        <v>4900</v>
      </c>
      <c r="Q51">
        <v>5370</v>
      </c>
      <c r="R51">
        <v>6122</v>
      </c>
      <c r="S51">
        <v>7530</v>
      </c>
      <c r="T51">
        <v>7527</v>
      </c>
      <c r="U51">
        <v>8768</v>
      </c>
      <c r="V51">
        <v>7940</v>
      </c>
      <c r="W51" t="s">
        <v>67</v>
      </c>
    </row>
    <row r="52" spans="1:23" x14ac:dyDescent="0.25">
      <c r="A52" s="5" t="s">
        <v>122</v>
      </c>
      <c r="B52" s="5" t="s">
        <v>123</v>
      </c>
      <c r="C52">
        <v>66331</v>
      </c>
      <c r="D52">
        <v>32426</v>
      </c>
      <c r="E52">
        <v>79281</v>
      </c>
      <c r="F52">
        <v>80866</v>
      </c>
      <c r="G52">
        <v>80927</v>
      </c>
      <c r="H52">
        <v>78587</v>
      </c>
      <c r="I52">
        <v>79544</v>
      </c>
      <c r="J52">
        <v>75746</v>
      </c>
      <c r="K52">
        <v>71738</v>
      </c>
      <c r="L52">
        <v>68773</v>
      </c>
      <c r="M52">
        <v>65181</v>
      </c>
      <c r="N52">
        <v>66987</v>
      </c>
      <c r="O52">
        <v>62485</v>
      </c>
      <c r="P52">
        <v>71497</v>
      </c>
      <c r="Q52">
        <v>62494</v>
      </c>
      <c r="R52">
        <v>62612</v>
      </c>
      <c r="S52">
        <v>59278</v>
      </c>
      <c r="T52">
        <v>57124</v>
      </c>
      <c r="U52">
        <v>54008</v>
      </c>
      <c r="V52">
        <v>52192</v>
      </c>
      <c r="W52" t="s">
        <v>67</v>
      </c>
    </row>
    <row r="53" spans="1:23" x14ac:dyDescent="0.25">
      <c r="A53" s="5" t="s">
        <v>301</v>
      </c>
      <c r="B53" s="5" t="s">
        <v>302</v>
      </c>
      <c r="C53">
        <v>348642</v>
      </c>
      <c r="D53">
        <v>231498</v>
      </c>
      <c r="E53">
        <v>751437</v>
      </c>
      <c r="F53">
        <v>775871</v>
      </c>
      <c r="G53">
        <v>781078</v>
      </c>
      <c r="H53">
        <v>785352</v>
      </c>
      <c r="I53">
        <v>815031</v>
      </c>
      <c r="J53">
        <v>758133</v>
      </c>
      <c r="K53">
        <v>717184</v>
      </c>
      <c r="L53">
        <v>752512</v>
      </c>
      <c r="M53">
        <v>675013</v>
      </c>
      <c r="N53">
        <v>742701</v>
      </c>
      <c r="O53">
        <v>670045</v>
      </c>
      <c r="P53">
        <v>645752</v>
      </c>
      <c r="Q53">
        <v>486674</v>
      </c>
      <c r="R53">
        <v>430950</v>
      </c>
      <c r="S53">
        <v>345396</v>
      </c>
      <c r="T53">
        <v>353910</v>
      </c>
      <c r="U53">
        <v>387306</v>
      </c>
      <c r="V53">
        <v>314976</v>
      </c>
      <c r="W53" t="s">
        <v>67</v>
      </c>
    </row>
    <row r="54" spans="1:23" x14ac:dyDescent="0.25">
      <c r="A54" s="5" t="s">
        <v>126</v>
      </c>
      <c r="B54" s="5" t="s">
        <v>127</v>
      </c>
      <c r="C54">
        <v>106271</v>
      </c>
      <c r="D54">
        <v>53918</v>
      </c>
      <c r="E54">
        <v>187215</v>
      </c>
      <c r="F54">
        <v>172549</v>
      </c>
      <c r="G54">
        <v>201870</v>
      </c>
      <c r="H54">
        <v>201928</v>
      </c>
      <c r="I54">
        <v>230401</v>
      </c>
      <c r="J54">
        <v>231811</v>
      </c>
      <c r="K54">
        <v>211259</v>
      </c>
      <c r="L54">
        <v>247629</v>
      </c>
      <c r="M54">
        <v>231216</v>
      </c>
      <c r="N54">
        <v>224768</v>
      </c>
      <c r="O54">
        <v>228881</v>
      </c>
      <c r="P54">
        <v>225158</v>
      </c>
      <c r="Q54">
        <v>186412</v>
      </c>
      <c r="R54">
        <v>184307</v>
      </c>
      <c r="S54">
        <v>156249</v>
      </c>
      <c r="T54">
        <v>144507</v>
      </c>
      <c r="U54">
        <v>112438</v>
      </c>
      <c r="V54">
        <v>99650</v>
      </c>
      <c r="W54" t="s">
        <v>67</v>
      </c>
    </row>
    <row r="55" spans="1:23" x14ac:dyDescent="0.25">
      <c r="A55" s="5" t="s">
        <v>128</v>
      </c>
      <c r="B55" s="5" t="s">
        <v>129</v>
      </c>
      <c r="C55">
        <v>223150</v>
      </c>
      <c r="D55">
        <v>5732</v>
      </c>
      <c r="E55">
        <v>32023</v>
      </c>
      <c r="F55">
        <v>-96660</v>
      </c>
      <c r="G55">
        <v>-2864</v>
      </c>
      <c r="H55">
        <v>27611</v>
      </c>
      <c r="I55">
        <v>-41558</v>
      </c>
      <c r="J55">
        <v>18602</v>
      </c>
      <c r="K55">
        <v>25060</v>
      </c>
      <c r="L55">
        <v>46686</v>
      </c>
      <c r="M55">
        <v>50491</v>
      </c>
      <c r="N55">
        <v>38812</v>
      </c>
      <c r="O55">
        <v>41914</v>
      </c>
      <c r="P55">
        <v>56133</v>
      </c>
      <c r="Q55">
        <v>25964</v>
      </c>
      <c r="R55">
        <v>21856</v>
      </c>
      <c r="S55">
        <v>7502</v>
      </c>
      <c r="T55">
        <v>7969</v>
      </c>
      <c r="U55">
        <v>7786</v>
      </c>
      <c r="V55">
        <v>7967</v>
      </c>
      <c r="W55" t="s">
        <v>67</v>
      </c>
    </row>
    <row r="56" spans="1:23" x14ac:dyDescent="0.25">
      <c r="A56" s="5" t="s">
        <v>130</v>
      </c>
      <c r="B56" s="5" t="s">
        <v>131</v>
      </c>
      <c r="C56">
        <v>2</v>
      </c>
      <c r="D56">
        <v>35.1</v>
      </c>
      <c r="E56">
        <v>5.5</v>
      </c>
      <c r="F56" t="s">
        <v>67</v>
      </c>
      <c r="G56" t="s">
        <v>67</v>
      </c>
      <c r="H56">
        <v>9.3000000000000007</v>
      </c>
      <c r="I56" t="s">
        <v>67</v>
      </c>
      <c r="J56">
        <v>14.7</v>
      </c>
      <c r="K56">
        <v>8.1</v>
      </c>
      <c r="L56">
        <v>8</v>
      </c>
      <c r="M56">
        <v>10.1</v>
      </c>
      <c r="N56">
        <v>13.4</v>
      </c>
      <c r="O56">
        <v>20.3</v>
      </c>
      <c r="P56">
        <v>12.2</v>
      </c>
      <c r="Q56">
        <v>15.8</v>
      </c>
      <c r="R56">
        <v>10.7</v>
      </c>
      <c r="S56">
        <v>18.600000000000001</v>
      </c>
      <c r="T56">
        <v>13.2</v>
      </c>
      <c r="U56">
        <v>21</v>
      </c>
      <c r="V56">
        <v>15.7</v>
      </c>
      <c r="W56">
        <v>21.7</v>
      </c>
    </row>
    <row r="57" spans="1:23" x14ac:dyDescent="0.25">
      <c r="A57" s="5" t="s">
        <v>132</v>
      </c>
      <c r="B57" s="5" t="s">
        <v>133</v>
      </c>
      <c r="C57">
        <v>1.27</v>
      </c>
      <c r="D57">
        <v>0.86</v>
      </c>
      <c r="E57">
        <v>0.23</v>
      </c>
      <c r="F57">
        <v>0.16</v>
      </c>
      <c r="G57">
        <v>0.15</v>
      </c>
      <c r="H57">
        <v>0.33</v>
      </c>
      <c r="I57">
        <v>0.3</v>
      </c>
      <c r="J57">
        <v>0.36</v>
      </c>
      <c r="K57">
        <v>0.32</v>
      </c>
      <c r="L57">
        <v>0.53</v>
      </c>
      <c r="M57">
        <v>0.8</v>
      </c>
      <c r="N57">
        <v>0.73</v>
      </c>
      <c r="O57">
        <v>1.27</v>
      </c>
      <c r="P57">
        <v>1.06</v>
      </c>
      <c r="Q57">
        <v>0.84</v>
      </c>
      <c r="R57">
        <v>0.54</v>
      </c>
      <c r="S57">
        <v>0.4</v>
      </c>
      <c r="T57">
        <v>0.3</v>
      </c>
      <c r="U57">
        <v>0.43</v>
      </c>
      <c r="V57">
        <v>0.38</v>
      </c>
      <c r="W57">
        <v>0.65</v>
      </c>
    </row>
    <row r="58" spans="1:23" x14ac:dyDescent="0.25">
      <c r="A58" s="5" t="s">
        <v>134</v>
      </c>
      <c r="B58" s="5" t="s">
        <v>135</v>
      </c>
      <c r="C58">
        <v>0.99</v>
      </c>
      <c r="D58">
        <v>1.21</v>
      </c>
      <c r="E58">
        <v>1.36</v>
      </c>
      <c r="F58">
        <v>1.96</v>
      </c>
      <c r="G58">
        <v>1.06</v>
      </c>
      <c r="H58">
        <v>1.56</v>
      </c>
      <c r="I58">
        <v>1.57</v>
      </c>
      <c r="J58">
        <v>1.3</v>
      </c>
      <c r="K58">
        <v>1.06</v>
      </c>
      <c r="L58">
        <v>1.72</v>
      </c>
      <c r="M58">
        <v>2.99</v>
      </c>
      <c r="N58">
        <v>3.09</v>
      </c>
      <c r="O58">
        <v>3.82</v>
      </c>
      <c r="P58">
        <v>3.49</v>
      </c>
      <c r="Q58">
        <v>3.07</v>
      </c>
      <c r="R58">
        <v>2.37</v>
      </c>
      <c r="S58">
        <v>2.52</v>
      </c>
      <c r="T58">
        <v>2.16</v>
      </c>
      <c r="U58">
        <v>3.66</v>
      </c>
      <c r="V58">
        <v>2.89</v>
      </c>
      <c r="W58">
        <v>3.77</v>
      </c>
    </row>
    <row r="59" spans="1:23" x14ac:dyDescent="0.25">
      <c r="A59" s="5" t="s">
        <v>136</v>
      </c>
      <c r="B59" s="5" t="s">
        <v>137</v>
      </c>
      <c r="C59">
        <v>-11.04</v>
      </c>
      <c r="D59">
        <v>1.75</v>
      </c>
      <c r="E59">
        <v>-5.96</v>
      </c>
      <c r="F59">
        <v>3.09</v>
      </c>
      <c r="G59">
        <v>2.2400000000000002</v>
      </c>
      <c r="H59">
        <v>2.48</v>
      </c>
      <c r="I59">
        <v>2.84</v>
      </c>
      <c r="J59">
        <v>4.37</v>
      </c>
      <c r="K59">
        <v>3.03</v>
      </c>
      <c r="L59">
        <v>5.0999999999999996</v>
      </c>
      <c r="M59">
        <v>7.2</v>
      </c>
      <c r="N59">
        <v>3.84</v>
      </c>
      <c r="O59">
        <v>8.8699999999999992</v>
      </c>
      <c r="P59">
        <v>6.92</v>
      </c>
      <c r="Q59">
        <v>6.63</v>
      </c>
      <c r="R59">
        <v>4.6399999999999997</v>
      </c>
      <c r="S59">
        <v>3.34</v>
      </c>
      <c r="T59">
        <v>2.34</v>
      </c>
      <c r="U59">
        <v>7.02</v>
      </c>
      <c r="V59">
        <v>5.68</v>
      </c>
      <c r="W59">
        <v>5.21</v>
      </c>
    </row>
    <row r="60" spans="1:23" x14ac:dyDescent="0.25">
      <c r="A60" s="5" t="s">
        <v>138</v>
      </c>
      <c r="B60" s="5" t="s">
        <v>139</v>
      </c>
      <c r="C60">
        <v>2.93</v>
      </c>
      <c r="D60">
        <v>3.69</v>
      </c>
      <c r="E60">
        <v>2.94</v>
      </c>
      <c r="F60" t="s">
        <v>67</v>
      </c>
      <c r="G60" t="s">
        <v>67</v>
      </c>
      <c r="H60">
        <v>3.9</v>
      </c>
      <c r="I60">
        <v>3.76</v>
      </c>
      <c r="J60">
        <v>6.4</v>
      </c>
      <c r="K60">
        <v>7.37</v>
      </c>
      <c r="L60">
        <v>7.02</v>
      </c>
      <c r="M60">
        <v>5.15</v>
      </c>
      <c r="N60">
        <v>7.06</v>
      </c>
      <c r="O60">
        <v>3.28</v>
      </c>
      <c r="P60">
        <v>4.1900000000000004</v>
      </c>
      <c r="Q60">
        <v>2.8</v>
      </c>
      <c r="R60">
        <v>3.69</v>
      </c>
      <c r="S60">
        <v>3.98</v>
      </c>
      <c r="T60">
        <v>4.45</v>
      </c>
      <c r="U60">
        <v>2.13</v>
      </c>
      <c r="V60">
        <v>2.84</v>
      </c>
      <c r="W60">
        <v>2.23</v>
      </c>
    </row>
    <row r="61" spans="1:23" x14ac:dyDescent="0.25">
      <c r="A61" s="5" t="s">
        <v>140</v>
      </c>
      <c r="B61" s="5" t="s">
        <v>141</v>
      </c>
      <c r="C61">
        <v>50.5</v>
      </c>
      <c r="D61">
        <v>2.8</v>
      </c>
      <c r="E61">
        <v>18.2</v>
      </c>
      <c r="F61">
        <v>-78.7</v>
      </c>
      <c r="G61">
        <v>-2.4</v>
      </c>
      <c r="H61">
        <v>10.8</v>
      </c>
      <c r="I61">
        <v>-16.899999999999999</v>
      </c>
      <c r="J61">
        <v>6.8</v>
      </c>
      <c r="K61">
        <v>12.3</v>
      </c>
      <c r="L61">
        <v>12.4</v>
      </c>
      <c r="M61">
        <v>9.9</v>
      </c>
      <c r="N61">
        <v>7.5</v>
      </c>
      <c r="O61">
        <v>4.9000000000000004</v>
      </c>
      <c r="P61">
        <v>8.1999999999999993</v>
      </c>
      <c r="Q61">
        <v>6.3</v>
      </c>
      <c r="R61">
        <v>9.3000000000000007</v>
      </c>
      <c r="S61">
        <v>5.4</v>
      </c>
      <c r="T61">
        <v>7.6</v>
      </c>
      <c r="U61">
        <v>4.8</v>
      </c>
      <c r="V61">
        <v>6.4</v>
      </c>
      <c r="W61">
        <v>4.5999999999999996</v>
      </c>
    </row>
    <row r="62" spans="1:23" x14ac:dyDescent="0.25">
      <c r="A62" s="5" t="s">
        <v>142</v>
      </c>
      <c r="B62" s="5" t="s">
        <v>143</v>
      </c>
      <c r="C62">
        <v>48.7</v>
      </c>
      <c r="D62">
        <v>2.35</v>
      </c>
      <c r="E62">
        <v>15.85</v>
      </c>
      <c r="F62">
        <v>-71.459999999999994</v>
      </c>
      <c r="G62">
        <v>-1.91</v>
      </c>
      <c r="H62">
        <v>14.48</v>
      </c>
      <c r="I62">
        <v>-22.72</v>
      </c>
      <c r="J62">
        <v>7.95</v>
      </c>
      <c r="K62">
        <v>10.57</v>
      </c>
      <c r="L62">
        <v>18.989999999999998</v>
      </c>
      <c r="M62">
        <v>26.03</v>
      </c>
      <c r="N62">
        <v>19.47</v>
      </c>
      <c r="O62">
        <v>17.82</v>
      </c>
      <c r="P62">
        <v>27.26</v>
      </c>
      <c r="Q62">
        <v>17.010000000000002</v>
      </c>
      <c r="R62">
        <v>19.09</v>
      </c>
      <c r="S62">
        <v>10.51</v>
      </c>
      <c r="T62">
        <v>11.77</v>
      </c>
      <c r="U62">
        <v>11.66</v>
      </c>
      <c r="V62">
        <v>12.68</v>
      </c>
      <c r="W62">
        <v>11.46</v>
      </c>
    </row>
    <row r="63" spans="1:23" x14ac:dyDescent="0.25">
      <c r="A63" s="5" t="s">
        <v>144</v>
      </c>
      <c r="B63" s="5" t="s">
        <v>145</v>
      </c>
      <c r="C63">
        <v>64.010000000000005</v>
      </c>
      <c r="D63">
        <v>2.48</v>
      </c>
      <c r="E63">
        <v>4.26</v>
      </c>
      <c r="F63">
        <v>-12.46</v>
      </c>
      <c r="G63">
        <v>-0.35</v>
      </c>
      <c r="H63">
        <v>3.52</v>
      </c>
      <c r="I63">
        <v>-5.0999999999999996</v>
      </c>
      <c r="J63">
        <v>2.4500000000000002</v>
      </c>
      <c r="K63">
        <v>3.49</v>
      </c>
      <c r="L63">
        <v>6.2</v>
      </c>
      <c r="M63">
        <v>7.48</v>
      </c>
      <c r="N63">
        <v>5.23</v>
      </c>
      <c r="O63">
        <v>6.26</v>
      </c>
      <c r="P63">
        <v>8.69</v>
      </c>
      <c r="Q63">
        <v>5.33</v>
      </c>
      <c r="R63">
        <v>5.07</v>
      </c>
      <c r="S63">
        <v>2.17</v>
      </c>
      <c r="T63">
        <v>2.25</v>
      </c>
      <c r="U63">
        <v>2.0099999999999998</v>
      </c>
      <c r="V63">
        <v>2.5299999999999998</v>
      </c>
      <c r="W63">
        <v>2.99</v>
      </c>
    </row>
    <row r="64" spans="1:23" x14ac:dyDescent="0.25">
      <c r="A64" s="5" t="s">
        <v>146</v>
      </c>
      <c r="B64" s="5" t="s">
        <v>147</v>
      </c>
      <c r="C64">
        <v>15.77</v>
      </c>
      <c r="D64">
        <v>1.52</v>
      </c>
      <c r="E64">
        <v>7.19</v>
      </c>
      <c r="F64">
        <v>-2.09</v>
      </c>
      <c r="G64">
        <v>4.1399999999999997</v>
      </c>
      <c r="H64">
        <v>5.18</v>
      </c>
      <c r="I64">
        <v>-0.04</v>
      </c>
      <c r="J64">
        <v>4.7300000000000004</v>
      </c>
      <c r="K64">
        <v>4.46</v>
      </c>
      <c r="L64">
        <v>3.55</v>
      </c>
      <c r="M64">
        <v>3.82</v>
      </c>
      <c r="N64">
        <v>2.74</v>
      </c>
      <c r="O64">
        <v>3.18</v>
      </c>
      <c r="P64">
        <v>4.12</v>
      </c>
      <c r="Q64">
        <v>2.06</v>
      </c>
      <c r="R64">
        <v>2.29</v>
      </c>
      <c r="S64">
        <v>0.96</v>
      </c>
      <c r="T64">
        <v>1.05</v>
      </c>
      <c r="U64">
        <v>1.45</v>
      </c>
      <c r="V64">
        <v>1.86</v>
      </c>
      <c r="W64">
        <v>2.08</v>
      </c>
    </row>
    <row r="65" spans="1:23" x14ac:dyDescent="0.25">
      <c r="A65" s="5" t="s">
        <v>148</v>
      </c>
      <c r="B65" s="5" t="s">
        <v>148</v>
      </c>
      <c r="C65">
        <v>13.24</v>
      </c>
      <c r="D65">
        <v>0.42</v>
      </c>
      <c r="E65">
        <v>2.75</v>
      </c>
      <c r="F65">
        <v>-7.47</v>
      </c>
      <c r="G65">
        <v>-0.21</v>
      </c>
      <c r="H65">
        <v>1.97</v>
      </c>
      <c r="I65">
        <v>-3.4</v>
      </c>
      <c r="J65">
        <v>1.48</v>
      </c>
      <c r="K65">
        <v>1.95</v>
      </c>
      <c r="L65">
        <v>3.55</v>
      </c>
      <c r="M65">
        <v>3.82</v>
      </c>
      <c r="N65">
        <v>2.74</v>
      </c>
      <c r="O65">
        <v>3.18</v>
      </c>
      <c r="P65">
        <v>4.12</v>
      </c>
      <c r="Q65">
        <v>2.06</v>
      </c>
      <c r="R65">
        <v>2.29</v>
      </c>
      <c r="S65">
        <v>0.96</v>
      </c>
      <c r="T65">
        <v>1.05</v>
      </c>
      <c r="U65">
        <v>1.45</v>
      </c>
      <c r="V65">
        <v>1.86</v>
      </c>
      <c r="W65">
        <v>2.08</v>
      </c>
    </row>
    <row r="66" spans="1:23" x14ac:dyDescent="0.25">
      <c r="A66" s="5" t="s">
        <v>149</v>
      </c>
      <c r="B66" s="5" t="s">
        <v>150</v>
      </c>
      <c r="C66">
        <v>43.99</v>
      </c>
      <c r="D66">
        <v>76.790000000000006</v>
      </c>
      <c r="E66">
        <v>33.83</v>
      </c>
      <c r="F66">
        <v>39.909999999999997</v>
      </c>
      <c r="G66">
        <v>35.14</v>
      </c>
      <c r="H66">
        <v>37.18</v>
      </c>
      <c r="I66">
        <v>30.05</v>
      </c>
      <c r="J66">
        <v>28.16</v>
      </c>
      <c r="K66">
        <v>31.42</v>
      </c>
      <c r="L66">
        <v>35.04</v>
      </c>
      <c r="M66">
        <v>39.46</v>
      </c>
      <c r="N66">
        <v>55.3</v>
      </c>
      <c r="O66">
        <v>50.28</v>
      </c>
      <c r="P66">
        <v>44.36</v>
      </c>
      <c r="Q66">
        <v>34.94</v>
      </c>
      <c r="R66">
        <v>33.4</v>
      </c>
      <c r="S66">
        <v>32.31</v>
      </c>
      <c r="T66">
        <v>30.4</v>
      </c>
      <c r="U66">
        <v>27.7</v>
      </c>
      <c r="V66">
        <v>35.99</v>
      </c>
      <c r="W66">
        <v>36.4</v>
      </c>
    </row>
    <row r="67" spans="1:23" x14ac:dyDescent="0.25">
      <c r="A67" s="5" t="s">
        <v>151</v>
      </c>
      <c r="B67" s="5" t="s">
        <v>152</v>
      </c>
      <c r="C67">
        <v>27.18</v>
      </c>
      <c r="D67">
        <v>17.8</v>
      </c>
      <c r="E67">
        <v>17.36</v>
      </c>
      <c r="F67">
        <v>10.46</v>
      </c>
      <c r="G67">
        <v>11.21</v>
      </c>
      <c r="H67">
        <v>13.64</v>
      </c>
      <c r="I67">
        <v>14.96</v>
      </c>
      <c r="J67">
        <v>18.64</v>
      </c>
      <c r="K67">
        <v>18.440000000000001</v>
      </c>
      <c r="L67">
        <v>18.71</v>
      </c>
      <c r="M67">
        <v>14.68</v>
      </c>
      <c r="N67">
        <v>14.06</v>
      </c>
      <c r="O67">
        <v>17.84</v>
      </c>
      <c r="P67">
        <v>15.1</v>
      </c>
      <c r="Q67">
        <v>12.13</v>
      </c>
      <c r="R67">
        <v>11.99</v>
      </c>
      <c r="S67">
        <v>9.14</v>
      </c>
      <c r="T67">
        <v>8.9</v>
      </c>
      <c r="U67">
        <v>12.4</v>
      </c>
      <c r="V67">
        <v>14.71</v>
      </c>
      <c r="W67">
        <v>18.149999999999999</v>
      </c>
    </row>
    <row r="68" spans="1:23" x14ac:dyDescent="0.25">
      <c r="A68" s="5" t="s">
        <v>153</v>
      </c>
      <c r="B68" s="5" t="s">
        <v>154</v>
      </c>
      <c r="C68">
        <v>72.819999999999993</v>
      </c>
      <c r="D68">
        <v>82.2</v>
      </c>
      <c r="E68">
        <v>82.64</v>
      </c>
      <c r="F68">
        <v>89.54</v>
      </c>
      <c r="G68">
        <v>88.79</v>
      </c>
      <c r="H68">
        <v>86.36</v>
      </c>
      <c r="I68">
        <v>85.04</v>
      </c>
      <c r="J68">
        <v>81.36</v>
      </c>
      <c r="K68">
        <v>81.56</v>
      </c>
      <c r="L68">
        <v>81.290000000000006</v>
      </c>
      <c r="M68">
        <v>85.32</v>
      </c>
      <c r="N68">
        <v>85.94</v>
      </c>
      <c r="O68">
        <v>82.16</v>
      </c>
      <c r="P68">
        <v>84.9</v>
      </c>
      <c r="Q68">
        <v>87.87</v>
      </c>
      <c r="R68">
        <v>88.01</v>
      </c>
      <c r="S68">
        <v>90.86</v>
      </c>
      <c r="T68">
        <v>91.1</v>
      </c>
      <c r="U68">
        <v>87.6</v>
      </c>
      <c r="V68">
        <v>85.29</v>
      </c>
      <c r="W68">
        <v>81.849999999999994</v>
      </c>
    </row>
    <row r="69" spans="1:23" x14ac:dyDescent="0.25">
      <c r="A69" s="5" t="s">
        <v>155</v>
      </c>
      <c r="B69" s="5" t="s">
        <v>156</v>
      </c>
      <c r="C69">
        <v>267.89999999999998</v>
      </c>
      <c r="D69">
        <v>461.89</v>
      </c>
      <c r="E69">
        <v>475.92</v>
      </c>
      <c r="F69">
        <v>856.22</v>
      </c>
      <c r="G69">
        <v>791.99</v>
      </c>
      <c r="H69">
        <v>633.23</v>
      </c>
      <c r="I69">
        <v>568.36</v>
      </c>
      <c r="J69">
        <v>436.61</v>
      </c>
      <c r="K69">
        <v>442.42</v>
      </c>
      <c r="L69">
        <v>434.4</v>
      </c>
      <c r="M69">
        <v>581.17999999999995</v>
      </c>
      <c r="N69">
        <v>611.04</v>
      </c>
      <c r="O69">
        <v>460.6</v>
      </c>
      <c r="P69">
        <v>562.28</v>
      </c>
      <c r="Q69">
        <v>724.29</v>
      </c>
      <c r="R69">
        <v>734.18</v>
      </c>
      <c r="S69">
        <v>993.68</v>
      </c>
      <c r="T69">
        <v>1024</v>
      </c>
      <c r="U69">
        <v>706.29</v>
      </c>
      <c r="V69">
        <v>580.01</v>
      </c>
      <c r="W69">
        <v>451</v>
      </c>
    </row>
    <row r="70" spans="1:23" x14ac:dyDescent="0.25">
      <c r="A70" s="5" t="s">
        <v>303</v>
      </c>
      <c r="B70" s="5" t="s">
        <v>304</v>
      </c>
      <c r="C70">
        <v>30.48</v>
      </c>
      <c r="D70">
        <v>23.29</v>
      </c>
      <c r="E70">
        <v>24.91</v>
      </c>
      <c r="F70">
        <v>22.24</v>
      </c>
      <c r="G70">
        <v>24.65</v>
      </c>
      <c r="H70">
        <v>25.71</v>
      </c>
      <c r="I70">
        <v>28.27</v>
      </c>
      <c r="J70">
        <v>30.58</v>
      </c>
      <c r="K70">
        <v>29.46</v>
      </c>
      <c r="L70">
        <v>32.909999999999997</v>
      </c>
      <c r="M70">
        <v>34.25</v>
      </c>
      <c r="N70">
        <v>30.26</v>
      </c>
      <c r="O70">
        <v>34.159999999999997</v>
      </c>
      <c r="P70">
        <v>34.869999999999997</v>
      </c>
      <c r="Q70">
        <v>38.299999999999997</v>
      </c>
      <c r="R70">
        <v>42.77</v>
      </c>
      <c r="S70">
        <v>45.24</v>
      </c>
      <c r="T70">
        <v>40.83</v>
      </c>
      <c r="U70">
        <v>29.03</v>
      </c>
      <c r="V70">
        <v>31.64</v>
      </c>
    </row>
    <row r="71" spans="1:23" x14ac:dyDescent="0.25">
      <c r="A71" s="5" t="s">
        <v>157</v>
      </c>
      <c r="B71" s="5" t="s">
        <v>158</v>
      </c>
      <c r="C71">
        <v>43.99</v>
      </c>
      <c r="D71">
        <v>76.790000000000006</v>
      </c>
      <c r="E71">
        <v>33.83</v>
      </c>
      <c r="F71">
        <v>39.909999999999997</v>
      </c>
      <c r="G71">
        <v>35.14</v>
      </c>
      <c r="H71">
        <v>37.18</v>
      </c>
      <c r="I71">
        <v>30.05</v>
      </c>
      <c r="J71">
        <v>28.16</v>
      </c>
      <c r="K71">
        <v>31.42</v>
      </c>
      <c r="L71">
        <v>35.04</v>
      </c>
      <c r="M71">
        <v>39.46</v>
      </c>
      <c r="N71">
        <v>55.3</v>
      </c>
      <c r="O71">
        <v>50.28</v>
      </c>
      <c r="P71">
        <v>44.36</v>
      </c>
      <c r="Q71">
        <v>34.94</v>
      </c>
      <c r="R71">
        <v>33.4</v>
      </c>
      <c r="S71">
        <v>32.31</v>
      </c>
      <c r="T71">
        <v>30.4</v>
      </c>
      <c r="U71">
        <v>27.7</v>
      </c>
      <c r="V71">
        <v>35.99</v>
      </c>
    </row>
    <row r="72" spans="1:23" x14ac:dyDescent="0.25">
      <c r="A72" s="5" t="s">
        <v>159</v>
      </c>
      <c r="B72" s="5" t="s">
        <v>160</v>
      </c>
      <c r="C72">
        <v>64.010000000000005</v>
      </c>
      <c r="D72">
        <v>2.48</v>
      </c>
      <c r="E72">
        <v>4.26</v>
      </c>
      <c r="F72">
        <v>-12.46</v>
      </c>
      <c r="G72">
        <v>-0.35</v>
      </c>
      <c r="H72">
        <v>3.52</v>
      </c>
      <c r="I72">
        <v>-5.0999999999999996</v>
      </c>
      <c r="J72">
        <v>2.4500000000000002</v>
      </c>
      <c r="K72">
        <v>3.49</v>
      </c>
      <c r="L72">
        <v>6.2</v>
      </c>
      <c r="M72">
        <v>7.48</v>
      </c>
      <c r="N72">
        <v>5.23</v>
      </c>
      <c r="O72">
        <v>6.26</v>
      </c>
      <c r="P72">
        <v>8.69</v>
      </c>
      <c r="Q72">
        <v>5.33</v>
      </c>
      <c r="R72">
        <v>5.07</v>
      </c>
      <c r="S72">
        <v>2.17</v>
      </c>
      <c r="T72">
        <v>2.25</v>
      </c>
      <c r="U72">
        <v>2.0099999999999998</v>
      </c>
      <c r="V72">
        <v>2.5299999999999998</v>
      </c>
    </row>
    <row r="73" spans="1:23" x14ac:dyDescent="0.25">
      <c r="A73" s="5" t="s">
        <v>161</v>
      </c>
      <c r="B73" s="5" t="s">
        <v>162</v>
      </c>
      <c r="C73">
        <v>-1.4</v>
      </c>
      <c r="D73">
        <v>2.14</v>
      </c>
      <c r="E73">
        <v>7.6</v>
      </c>
      <c r="F73">
        <v>-8.99</v>
      </c>
      <c r="G73">
        <v>0.96</v>
      </c>
      <c r="H73">
        <v>7.32</v>
      </c>
      <c r="I73">
        <v>0.24</v>
      </c>
      <c r="J73">
        <v>7.22</v>
      </c>
      <c r="K73">
        <v>7.99</v>
      </c>
      <c r="L73">
        <v>12.2</v>
      </c>
      <c r="M73">
        <v>15.35</v>
      </c>
      <c r="N73">
        <v>12.03</v>
      </c>
      <c r="O73">
        <v>13.58</v>
      </c>
      <c r="P73">
        <v>11.08</v>
      </c>
      <c r="Q73">
        <v>11.35</v>
      </c>
      <c r="R73">
        <v>13.23</v>
      </c>
      <c r="S73">
        <v>10.71</v>
      </c>
      <c r="T73">
        <v>10.29</v>
      </c>
      <c r="U73">
        <v>5.03</v>
      </c>
      <c r="V73">
        <v>0.27</v>
      </c>
    </row>
    <row r="74" spans="1:23" x14ac:dyDescent="0.25">
      <c r="A74" s="5" t="s">
        <v>163</v>
      </c>
      <c r="B74" s="5" t="s">
        <v>164</v>
      </c>
      <c r="C74">
        <v>20.68</v>
      </c>
      <c r="D74">
        <v>16.89</v>
      </c>
      <c r="E74">
        <v>64.56</v>
      </c>
      <c r="F74">
        <v>59.99</v>
      </c>
      <c r="G74">
        <v>61.26</v>
      </c>
      <c r="H74">
        <v>56.15</v>
      </c>
      <c r="I74">
        <v>66.66</v>
      </c>
      <c r="J74">
        <v>60.35</v>
      </c>
      <c r="K74">
        <v>55.78</v>
      </c>
      <c r="L74">
        <v>57.29</v>
      </c>
      <c r="M74">
        <v>51.09</v>
      </c>
      <c r="N74">
        <v>52.39</v>
      </c>
      <c r="O74">
        <v>50.83</v>
      </c>
      <c r="P74">
        <v>47.36</v>
      </c>
      <c r="Q74">
        <v>38.68</v>
      </c>
      <c r="R74">
        <v>45.13</v>
      </c>
      <c r="S74">
        <v>44.25</v>
      </c>
      <c r="T74">
        <v>46.51</v>
      </c>
      <c r="U74">
        <v>71.92</v>
      </c>
      <c r="V74">
        <v>73.73</v>
      </c>
    </row>
    <row r="75" spans="1:23" x14ac:dyDescent="0.25">
      <c r="A75" s="5" t="s">
        <v>165</v>
      </c>
      <c r="B75" s="5" t="s">
        <v>166</v>
      </c>
      <c r="C75">
        <v>54.91</v>
      </c>
      <c r="D75">
        <v>22.18</v>
      </c>
      <c r="E75">
        <v>62.36</v>
      </c>
      <c r="F75">
        <v>56.32</v>
      </c>
      <c r="G75">
        <v>61.75</v>
      </c>
      <c r="H75">
        <v>58.38</v>
      </c>
      <c r="I75">
        <v>65.930000000000007</v>
      </c>
      <c r="J75">
        <v>67.75</v>
      </c>
      <c r="K75">
        <v>65.75</v>
      </c>
      <c r="L75">
        <v>62.39</v>
      </c>
      <c r="M75">
        <v>58.53</v>
      </c>
      <c r="N75">
        <v>42.98</v>
      </c>
      <c r="O75">
        <v>46.78</v>
      </c>
      <c r="P75">
        <v>51.77</v>
      </c>
      <c r="Q75">
        <v>61.55</v>
      </c>
      <c r="R75">
        <v>62.79</v>
      </c>
      <c r="S75">
        <v>62.95</v>
      </c>
      <c r="T75">
        <v>61.41</v>
      </c>
      <c r="U75">
        <v>62.44</v>
      </c>
      <c r="V75">
        <v>53.08</v>
      </c>
    </row>
    <row r="76" spans="1:23" x14ac:dyDescent="0.25">
      <c r="A76" s="5" t="s">
        <v>167</v>
      </c>
      <c r="B76" s="5" t="s">
        <v>168</v>
      </c>
      <c r="C76">
        <v>13.24</v>
      </c>
      <c r="D76">
        <v>0.42</v>
      </c>
      <c r="E76">
        <v>2.75</v>
      </c>
      <c r="F76">
        <v>-7.47</v>
      </c>
      <c r="G76">
        <v>-0.21</v>
      </c>
      <c r="H76">
        <v>1.97</v>
      </c>
      <c r="I76">
        <v>-3.4</v>
      </c>
      <c r="J76">
        <v>1.48</v>
      </c>
      <c r="K76">
        <v>1.95</v>
      </c>
      <c r="L76">
        <v>3.55</v>
      </c>
      <c r="M76">
        <v>3.82</v>
      </c>
      <c r="N76">
        <v>2.74</v>
      </c>
      <c r="O76">
        <v>3.18</v>
      </c>
      <c r="P76">
        <v>4.12</v>
      </c>
      <c r="Q76">
        <v>2.06</v>
      </c>
      <c r="R76">
        <v>2.29</v>
      </c>
      <c r="S76">
        <v>0.96</v>
      </c>
      <c r="T76">
        <v>1.05</v>
      </c>
      <c r="U76">
        <v>1.45</v>
      </c>
      <c r="V76">
        <v>1.86</v>
      </c>
    </row>
    <row r="77" spans="1:23" x14ac:dyDescent="0.25">
      <c r="A77" s="5" t="s">
        <v>169</v>
      </c>
      <c r="B77" s="5" t="s">
        <v>170</v>
      </c>
      <c r="C77">
        <v>-0.42</v>
      </c>
      <c r="D77">
        <v>0.84</v>
      </c>
      <c r="E77">
        <v>6.95</v>
      </c>
      <c r="F77">
        <v>-8.65</v>
      </c>
      <c r="G77">
        <v>0.86</v>
      </c>
      <c r="H77">
        <v>6.11</v>
      </c>
      <c r="I77">
        <v>0.22</v>
      </c>
      <c r="J77">
        <v>6.01</v>
      </c>
      <c r="K77">
        <v>6.72</v>
      </c>
      <c r="L77">
        <v>10.4</v>
      </c>
      <c r="M77">
        <v>12.34</v>
      </c>
      <c r="N77">
        <v>11.79</v>
      </c>
      <c r="O77">
        <v>11.17</v>
      </c>
      <c r="P77">
        <v>7.37</v>
      </c>
      <c r="Q77">
        <v>6.13</v>
      </c>
      <c r="R77" t="s">
        <v>67</v>
      </c>
      <c r="S77" t="s">
        <v>67</v>
      </c>
      <c r="T77" t="s">
        <v>67</v>
      </c>
      <c r="U77" t="s">
        <v>67</v>
      </c>
      <c r="V77" t="s">
        <v>67</v>
      </c>
    </row>
    <row r="78" spans="1:23" x14ac:dyDescent="0.25">
      <c r="A78" s="5" t="s">
        <v>171</v>
      </c>
      <c r="B78" s="5" t="s">
        <v>172</v>
      </c>
      <c r="C78">
        <v>48.08</v>
      </c>
      <c r="D78">
        <v>54.45</v>
      </c>
      <c r="E78">
        <v>17.88</v>
      </c>
      <c r="F78">
        <v>8.59</v>
      </c>
      <c r="G78">
        <v>13.88</v>
      </c>
      <c r="H78">
        <v>20.03</v>
      </c>
      <c r="I78">
        <v>19.52</v>
      </c>
      <c r="J78">
        <v>24.81</v>
      </c>
      <c r="K78">
        <v>25.83</v>
      </c>
      <c r="L78">
        <v>28.12</v>
      </c>
      <c r="M78">
        <v>23.39</v>
      </c>
      <c r="N78">
        <v>28.86</v>
      </c>
      <c r="O78">
        <v>36.119999999999997</v>
      </c>
      <c r="P78">
        <v>27.78</v>
      </c>
      <c r="Q78">
        <v>17.239999999999998</v>
      </c>
      <c r="R78">
        <v>16.47</v>
      </c>
      <c r="S78">
        <v>11.24</v>
      </c>
      <c r="T78">
        <v>10.44</v>
      </c>
      <c r="U78">
        <v>13.41</v>
      </c>
      <c r="V78">
        <v>18.46</v>
      </c>
    </row>
    <row r="79" spans="1:23" x14ac:dyDescent="0.25">
      <c r="A79" s="5" t="s">
        <v>173</v>
      </c>
      <c r="B79" s="5" t="s">
        <v>174</v>
      </c>
      <c r="C79">
        <v>143.16999999999999</v>
      </c>
      <c r="D79">
        <v>134.18</v>
      </c>
      <c r="E79">
        <v>115.13</v>
      </c>
      <c r="F79">
        <v>106</v>
      </c>
      <c r="G79">
        <v>110.97</v>
      </c>
      <c r="H79">
        <v>113.72</v>
      </c>
      <c r="I79">
        <v>111.41</v>
      </c>
      <c r="J79">
        <v>102.46</v>
      </c>
      <c r="K79">
        <v>93.37</v>
      </c>
      <c r="L79">
        <v>106.93</v>
      </c>
      <c r="M79">
        <v>108.18</v>
      </c>
      <c r="N79">
        <v>118.78</v>
      </c>
      <c r="O79">
        <v>131.63999999999999</v>
      </c>
      <c r="P79">
        <v>153.87</v>
      </c>
      <c r="Q79">
        <v>123.04</v>
      </c>
      <c r="R79" t="s">
        <v>67</v>
      </c>
      <c r="S79" t="s">
        <v>67</v>
      </c>
      <c r="T79" t="s">
        <v>67</v>
      </c>
      <c r="U79" t="s">
        <v>67</v>
      </c>
      <c r="V79" t="s">
        <v>67</v>
      </c>
    </row>
    <row r="80" spans="1:23" x14ac:dyDescent="0.25">
      <c r="A80" s="5" t="s">
        <v>175</v>
      </c>
      <c r="B80" s="5" t="s">
        <v>176</v>
      </c>
      <c r="C80">
        <v>-6786.8399999999992</v>
      </c>
      <c r="D80">
        <v>1007.5625</v>
      </c>
      <c r="E80">
        <v>-3431.47</v>
      </c>
      <c r="F80">
        <v>1779.0675000000001</v>
      </c>
      <c r="G80">
        <v>1289.68</v>
      </c>
      <c r="H80">
        <v>1427.86</v>
      </c>
      <c r="I80">
        <v>1635.13</v>
      </c>
      <c r="J80">
        <v>2516.0275000000001</v>
      </c>
      <c r="K80">
        <v>1744.3710000000001</v>
      </c>
      <c r="L80">
        <v>2669.34</v>
      </c>
      <c r="M80">
        <v>3768.48</v>
      </c>
      <c r="N80">
        <v>2009.856</v>
      </c>
      <c r="O80">
        <v>4642.5579999999991</v>
      </c>
      <c r="P80">
        <v>3621.9279999999999</v>
      </c>
      <c r="Q80">
        <v>3470.1419999999998</v>
      </c>
      <c r="R80">
        <v>2428.576</v>
      </c>
      <c r="S80">
        <v>1748.1559999999999</v>
      </c>
      <c r="T80">
        <v>1224.7560000000001</v>
      </c>
      <c r="U80">
        <v>3727.62</v>
      </c>
      <c r="V80">
        <v>2686.64</v>
      </c>
    </row>
    <row r="81" spans="1:22" x14ac:dyDescent="0.25">
      <c r="A81" s="5" t="s">
        <v>177</v>
      </c>
      <c r="B81" s="5" t="s">
        <v>178</v>
      </c>
      <c r="C81">
        <v>-39</v>
      </c>
      <c r="D81">
        <v>0</v>
      </c>
      <c r="E81">
        <v>0</v>
      </c>
      <c r="F81">
        <v>0</v>
      </c>
      <c r="G81">
        <v>0</v>
      </c>
      <c r="H81">
        <v>0</v>
      </c>
      <c r="I81">
        <v>0</v>
      </c>
      <c r="J81">
        <v>-4.9999999999954532E-2</v>
      </c>
      <c r="K81">
        <v>-52.300000000000068</v>
      </c>
      <c r="L81">
        <v>0</v>
      </c>
      <c r="M81">
        <v>0</v>
      </c>
      <c r="N81">
        <v>0</v>
      </c>
      <c r="O81">
        <v>0</v>
      </c>
      <c r="P81">
        <v>0</v>
      </c>
      <c r="Q81">
        <v>0</v>
      </c>
      <c r="R81">
        <v>0</v>
      </c>
      <c r="S81">
        <v>0</v>
      </c>
      <c r="T81">
        <v>7.6000000000000227</v>
      </c>
      <c r="U81">
        <v>-58</v>
      </c>
      <c r="V81">
        <v>0</v>
      </c>
    </row>
    <row r="82" spans="1:22" x14ac:dyDescent="0.25">
      <c r="A82" s="5" t="s">
        <v>179</v>
      </c>
      <c r="B82" s="5" t="s">
        <v>180</v>
      </c>
      <c r="C82">
        <v>-1.86</v>
      </c>
      <c r="D82">
        <v>-69.66</v>
      </c>
      <c r="E82">
        <v>-2.72</v>
      </c>
      <c r="F82">
        <v>-5.69</v>
      </c>
      <c r="G82">
        <v>0.27</v>
      </c>
      <c r="H82">
        <v>-10.36</v>
      </c>
      <c r="I82">
        <v>1.58</v>
      </c>
      <c r="J82">
        <v>2.98</v>
      </c>
      <c r="K82">
        <v>-3.06</v>
      </c>
      <c r="L82">
        <v>11.69</v>
      </c>
      <c r="M82">
        <v>-2.4700000000000002</v>
      </c>
      <c r="N82">
        <v>15.16</v>
      </c>
      <c r="O82">
        <v>-3.95</v>
      </c>
      <c r="P82">
        <v>5.83</v>
      </c>
      <c r="Q82">
        <v>-0.75</v>
      </c>
      <c r="R82">
        <v>-3.96</v>
      </c>
      <c r="S82">
        <v>-5.91</v>
      </c>
      <c r="T82">
        <v>-25.84</v>
      </c>
      <c r="U82">
        <v>31.22</v>
      </c>
      <c r="V82">
        <v>24.74</v>
      </c>
    </row>
    <row r="83" spans="1:22" x14ac:dyDescent="0.25">
      <c r="A83" s="5" t="s">
        <v>181</v>
      </c>
      <c r="B83" s="5" t="s">
        <v>182</v>
      </c>
      <c r="C83">
        <v>-24.75</v>
      </c>
      <c r="D83">
        <v>-26.02</v>
      </c>
      <c r="E83">
        <v>-2.71</v>
      </c>
      <c r="F83">
        <v>-5.26</v>
      </c>
      <c r="G83">
        <v>-2.84</v>
      </c>
      <c r="H83">
        <v>-1.93</v>
      </c>
      <c r="I83">
        <v>0.5</v>
      </c>
      <c r="J83">
        <v>3.87</v>
      </c>
      <c r="K83">
        <v>2.0499999999999998</v>
      </c>
      <c r="L83">
        <v>8.1300000000000008</v>
      </c>
      <c r="M83">
        <v>2.91</v>
      </c>
      <c r="N83">
        <v>5.68</v>
      </c>
      <c r="O83">
        <v>0.38</v>
      </c>
      <c r="P83">
        <v>0.37</v>
      </c>
      <c r="Q83">
        <v>-3.54</v>
      </c>
      <c r="R83">
        <v>-11.9</v>
      </c>
      <c r="S83">
        <v>-0.18</v>
      </c>
      <c r="T83">
        <v>10.039999999999999</v>
      </c>
      <c r="U83" t="s">
        <v>67</v>
      </c>
      <c r="V83" t="s">
        <v>67</v>
      </c>
    </row>
    <row r="84" spans="1:22" x14ac:dyDescent="0.25">
      <c r="A84" s="5" t="s">
        <v>183</v>
      </c>
      <c r="B84" s="5" t="s">
        <v>184</v>
      </c>
      <c r="C84">
        <v>-15.93</v>
      </c>
      <c r="D84">
        <v>-17.63</v>
      </c>
      <c r="E84">
        <v>-3.38</v>
      </c>
      <c r="F84">
        <v>-2.2400000000000002</v>
      </c>
      <c r="G84">
        <v>-1.72</v>
      </c>
      <c r="H84">
        <v>0.56999999999999995</v>
      </c>
      <c r="I84">
        <v>2.14</v>
      </c>
      <c r="J84">
        <v>4.8600000000000003</v>
      </c>
      <c r="K84">
        <v>3.47</v>
      </c>
      <c r="L84">
        <v>5.25</v>
      </c>
      <c r="M84">
        <v>2.76</v>
      </c>
      <c r="N84">
        <v>2.4700000000000002</v>
      </c>
      <c r="O84">
        <v>-1.75</v>
      </c>
      <c r="P84">
        <v>-6.13</v>
      </c>
      <c r="Q84">
        <v>-1.05</v>
      </c>
      <c r="R84">
        <v>4.05</v>
      </c>
      <c r="S84" t="s">
        <v>67</v>
      </c>
      <c r="T84" t="s">
        <v>67</v>
      </c>
      <c r="U84" t="s">
        <v>67</v>
      </c>
      <c r="V84" t="s">
        <v>67</v>
      </c>
    </row>
    <row r="85" spans="1:22" x14ac:dyDescent="0.25">
      <c r="A85" s="5" t="s">
        <v>185</v>
      </c>
      <c r="B85" s="5" t="s">
        <v>186</v>
      </c>
      <c r="C85">
        <v>-7.68</v>
      </c>
      <c r="D85">
        <v>-7.74</v>
      </c>
      <c r="E85">
        <v>0.74</v>
      </c>
      <c r="F85">
        <v>0.61</v>
      </c>
      <c r="G85">
        <v>1.77</v>
      </c>
      <c r="H85">
        <v>1.66</v>
      </c>
      <c r="I85">
        <v>2.2999999999999998</v>
      </c>
      <c r="J85">
        <v>1.56</v>
      </c>
      <c r="K85">
        <v>-1.33</v>
      </c>
      <c r="L85">
        <v>2.1</v>
      </c>
      <c r="M85">
        <v>3.41</v>
      </c>
      <c r="N85" t="s">
        <v>67</v>
      </c>
      <c r="O85" t="s">
        <v>67</v>
      </c>
      <c r="P85" t="s">
        <v>67</v>
      </c>
      <c r="Q85" t="s">
        <v>67</v>
      </c>
      <c r="R85" t="s">
        <v>67</v>
      </c>
      <c r="S85" t="s">
        <v>67</v>
      </c>
      <c r="T85" t="s">
        <v>67</v>
      </c>
      <c r="U85" t="s">
        <v>67</v>
      </c>
      <c r="V85" t="s">
        <v>67</v>
      </c>
    </row>
    <row r="86" spans="1:22" x14ac:dyDescent="0.25">
      <c r="A86" s="5" t="s">
        <v>187</v>
      </c>
      <c r="B86" s="5" t="s">
        <v>188</v>
      </c>
      <c r="C86">
        <v>2436.7199999999998</v>
      </c>
      <c r="D86">
        <v>-82.37</v>
      </c>
      <c r="E86">
        <v>-133.27000000000001</v>
      </c>
      <c r="F86">
        <v>3258.82</v>
      </c>
      <c r="G86">
        <v>-109.98</v>
      </c>
      <c r="H86">
        <v>-161.81</v>
      </c>
      <c r="I86">
        <v>-311.10000000000002</v>
      </c>
      <c r="J86">
        <v>-27.69</v>
      </c>
      <c r="K86">
        <v>-45.41</v>
      </c>
      <c r="L86">
        <v>-7.36</v>
      </c>
      <c r="M86">
        <v>39.6</v>
      </c>
      <c r="N86">
        <v>-3.8</v>
      </c>
      <c r="O86">
        <v>-30.88</v>
      </c>
      <c r="P86">
        <v>72.430000000000007</v>
      </c>
      <c r="Q86">
        <v>4.4000000000000004</v>
      </c>
      <c r="R86">
        <v>124.24</v>
      </c>
      <c r="S86">
        <v>-9.24</v>
      </c>
      <c r="T86">
        <v>-16.93</v>
      </c>
      <c r="U86">
        <v>4.29</v>
      </c>
      <c r="V86">
        <v>5.48</v>
      </c>
    </row>
    <row r="87" spans="1:22" x14ac:dyDescent="0.25">
      <c r="A87" s="5" t="s">
        <v>189</v>
      </c>
      <c r="B87" s="5" t="s">
        <v>190</v>
      </c>
      <c r="C87">
        <v>740.36</v>
      </c>
      <c r="D87">
        <v>1014.39</v>
      </c>
      <c r="E87">
        <v>1005.19</v>
      </c>
      <c r="F87">
        <v>995.68</v>
      </c>
      <c r="G87">
        <v>-194.3</v>
      </c>
      <c r="H87">
        <v>-166.87</v>
      </c>
      <c r="I87">
        <v>-128.07</v>
      </c>
      <c r="J87">
        <v>-26.82</v>
      </c>
      <c r="K87">
        <v>-4.3899999999999997</v>
      </c>
      <c r="L87">
        <v>9.48</v>
      </c>
      <c r="M87">
        <v>1.64</v>
      </c>
      <c r="N87">
        <v>12.58</v>
      </c>
      <c r="O87">
        <v>15.32</v>
      </c>
      <c r="P87">
        <v>67.02</v>
      </c>
      <c r="Q87">
        <v>39.799999999999997</v>
      </c>
      <c r="R87">
        <v>32.69</v>
      </c>
      <c r="S87">
        <v>-7.29</v>
      </c>
      <c r="T87">
        <v>-2.39</v>
      </c>
      <c r="U87" t="s">
        <v>67</v>
      </c>
      <c r="V87" t="s">
        <v>67</v>
      </c>
    </row>
    <row r="88" spans="1:22" x14ac:dyDescent="0.25">
      <c r="A88" s="5" t="s">
        <v>191</v>
      </c>
      <c r="B88" s="5" t="s">
        <v>192</v>
      </c>
      <c r="C88">
        <v>1073.98</v>
      </c>
      <c r="D88">
        <v>554.28</v>
      </c>
      <c r="E88">
        <v>508.53</v>
      </c>
      <c r="F88">
        <v>529.65</v>
      </c>
      <c r="G88">
        <v>-131.19999999999999</v>
      </c>
      <c r="H88">
        <v>-110.67</v>
      </c>
      <c r="I88">
        <v>-70.39</v>
      </c>
      <c r="J88">
        <v>-8.93</v>
      </c>
      <c r="K88">
        <v>-9.57</v>
      </c>
      <c r="L88">
        <v>14</v>
      </c>
      <c r="M88">
        <v>16.350000000000001</v>
      </c>
      <c r="N88">
        <v>33.28</v>
      </c>
      <c r="O88">
        <v>32.19</v>
      </c>
      <c r="P88">
        <v>34.979999999999997</v>
      </c>
      <c r="Q88">
        <v>21.35</v>
      </c>
      <c r="R88">
        <v>21.57</v>
      </c>
      <c r="S88" t="s">
        <v>67</v>
      </c>
      <c r="T88" t="s">
        <v>67</v>
      </c>
      <c r="U88" t="s">
        <v>67</v>
      </c>
      <c r="V88" t="s">
        <v>67</v>
      </c>
    </row>
    <row r="89" spans="1:22" x14ac:dyDescent="0.25">
      <c r="A89" s="5" t="s">
        <v>193</v>
      </c>
      <c r="B89" s="5" t="s">
        <v>194</v>
      </c>
      <c r="C89">
        <v>481.66</v>
      </c>
      <c r="D89">
        <v>241.94</v>
      </c>
      <c r="E89">
        <v>249.8</v>
      </c>
      <c r="F89">
        <v>260.04000000000002</v>
      </c>
      <c r="G89">
        <v>-58.6</v>
      </c>
      <c r="H89">
        <v>-47.16</v>
      </c>
      <c r="I89">
        <v>-18.559999999999999</v>
      </c>
      <c r="J89">
        <v>11.63</v>
      </c>
      <c r="K89">
        <v>12.7</v>
      </c>
      <c r="L89">
        <v>17.670000000000002</v>
      </c>
      <c r="M89">
        <v>18.96</v>
      </c>
      <c r="N89" t="s">
        <v>67</v>
      </c>
      <c r="O89" t="s">
        <v>67</v>
      </c>
      <c r="P89" t="s">
        <v>67</v>
      </c>
      <c r="Q89" t="s">
        <v>67</v>
      </c>
      <c r="R89" t="s">
        <v>67</v>
      </c>
      <c r="S89" t="s">
        <v>67</v>
      </c>
      <c r="T89" t="s">
        <v>67</v>
      </c>
      <c r="U89" t="s">
        <v>67</v>
      </c>
      <c r="V89" t="s">
        <v>67</v>
      </c>
    </row>
    <row r="90" spans="1:22" x14ac:dyDescent="0.25">
      <c r="A90" s="5" t="s">
        <v>195</v>
      </c>
      <c r="B90" s="5" t="s">
        <v>196</v>
      </c>
      <c r="C90">
        <v>0</v>
      </c>
      <c r="D90">
        <v>0.06</v>
      </c>
      <c r="E90">
        <v>0.01</v>
      </c>
      <c r="F90" t="s">
        <v>67</v>
      </c>
      <c r="G90" t="s">
        <v>67</v>
      </c>
      <c r="H90">
        <v>-0.08</v>
      </c>
      <c r="I90" t="s">
        <v>67</v>
      </c>
      <c r="J90">
        <v>-1.65</v>
      </c>
      <c r="K90">
        <v>-0.85</v>
      </c>
      <c r="L90">
        <v>0.56999999999999995</v>
      </c>
      <c r="M90">
        <v>0.62</v>
      </c>
      <c r="N90">
        <v>0.4</v>
      </c>
      <c r="O90">
        <v>0.63</v>
      </c>
      <c r="P90">
        <v>0.35</v>
      </c>
      <c r="Q90">
        <v>0.74</v>
      </c>
      <c r="R90">
        <v>0.5</v>
      </c>
      <c r="S90" t="s">
        <v>67</v>
      </c>
      <c r="T90" t="s">
        <v>67</v>
      </c>
      <c r="U90" t="s">
        <v>67</v>
      </c>
      <c r="V90" t="s">
        <v>67</v>
      </c>
    </row>
    <row r="91" spans="1:22" x14ac:dyDescent="0.25">
      <c r="A91" s="5" t="s">
        <v>197</v>
      </c>
      <c r="B91" s="5" t="s">
        <v>198</v>
      </c>
      <c r="C91">
        <v>-164.36</v>
      </c>
      <c r="D91">
        <v>-91.47</v>
      </c>
      <c r="E91">
        <v>-182.23</v>
      </c>
      <c r="F91">
        <v>-980.13</v>
      </c>
      <c r="G91">
        <v>-86.82</v>
      </c>
      <c r="H91">
        <v>2673.44</v>
      </c>
      <c r="I91">
        <v>-96.67</v>
      </c>
      <c r="J91">
        <v>-6.88</v>
      </c>
      <c r="K91">
        <v>-36.549999999999997</v>
      </c>
      <c r="L91">
        <v>-11.18</v>
      </c>
      <c r="M91">
        <v>24.44</v>
      </c>
      <c r="N91">
        <v>1.96</v>
      </c>
      <c r="O91">
        <v>17.79</v>
      </c>
      <c r="P91">
        <v>3.29</v>
      </c>
      <c r="Q91">
        <v>-14.85</v>
      </c>
      <c r="R91">
        <v>18.57</v>
      </c>
      <c r="S91">
        <v>-2.06</v>
      </c>
      <c r="T91">
        <v>51.85</v>
      </c>
      <c r="U91">
        <v>2350.39</v>
      </c>
      <c r="V91">
        <v>-95.62</v>
      </c>
    </row>
    <row r="92" spans="1:22" x14ac:dyDescent="0.25">
      <c r="A92" s="5" t="s">
        <v>199</v>
      </c>
      <c r="B92" s="5" t="s">
        <v>200</v>
      </c>
      <c r="C92">
        <v>-146.02000000000001</v>
      </c>
      <c r="D92">
        <v>-417.94</v>
      </c>
      <c r="E92">
        <v>-416.39</v>
      </c>
      <c r="F92">
        <v>535.5</v>
      </c>
      <c r="G92">
        <v>829.98</v>
      </c>
      <c r="H92">
        <v>856.63</v>
      </c>
      <c r="I92">
        <v>-46.7</v>
      </c>
      <c r="J92">
        <v>-18.2</v>
      </c>
      <c r="K92">
        <v>-7.76</v>
      </c>
      <c r="L92">
        <v>5.07</v>
      </c>
      <c r="M92">
        <v>14.73</v>
      </c>
      <c r="N92">
        <v>7.68</v>
      </c>
      <c r="O92">
        <v>2.08</v>
      </c>
      <c r="P92">
        <v>2.34</v>
      </c>
      <c r="Q92">
        <v>0.55000000000000004</v>
      </c>
      <c r="R92">
        <v>22.79</v>
      </c>
      <c r="S92">
        <v>800.06</v>
      </c>
      <c r="T92">
        <v>768.87</v>
      </c>
      <c r="U92" t="s">
        <v>67</v>
      </c>
      <c r="V92" t="s">
        <v>67</v>
      </c>
    </row>
    <row r="93" spans="1:22" x14ac:dyDescent="0.25">
      <c r="A93" s="5" t="s">
        <v>201</v>
      </c>
      <c r="B93" s="5" t="s">
        <v>202</v>
      </c>
      <c r="C93">
        <v>-301</v>
      </c>
      <c r="D93">
        <v>266.56</v>
      </c>
      <c r="E93">
        <v>265.52</v>
      </c>
      <c r="F93">
        <v>300.58999999999997</v>
      </c>
      <c r="G93">
        <v>489.3</v>
      </c>
      <c r="H93">
        <v>504.43</v>
      </c>
      <c r="I93">
        <v>-25.37</v>
      </c>
      <c r="J93">
        <v>-5.64</v>
      </c>
      <c r="K93">
        <v>-0.71</v>
      </c>
      <c r="L93">
        <v>7.26</v>
      </c>
      <c r="M93">
        <v>6.53</v>
      </c>
      <c r="N93">
        <v>5.35</v>
      </c>
      <c r="O93">
        <v>4.55</v>
      </c>
      <c r="P93">
        <v>11.36</v>
      </c>
      <c r="Q93">
        <v>480.78</v>
      </c>
      <c r="R93">
        <v>464.63</v>
      </c>
      <c r="S93" t="s">
        <v>67</v>
      </c>
      <c r="T93" t="s">
        <v>67</v>
      </c>
      <c r="U93" t="s">
        <v>67</v>
      </c>
      <c r="V93" t="s">
        <v>67</v>
      </c>
    </row>
    <row r="94" spans="1:22" x14ac:dyDescent="0.25">
      <c r="A94" s="5" t="s">
        <v>203</v>
      </c>
      <c r="B94" s="5" t="s">
        <v>204</v>
      </c>
      <c r="C94">
        <v>101.72</v>
      </c>
      <c r="D94">
        <v>120.59</v>
      </c>
      <c r="E94">
        <v>129.94</v>
      </c>
      <c r="F94">
        <v>149.94</v>
      </c>
      <c r="G94">
        <v>248.28</v>
      </c>
      <c r="H94">
        <v>255.48</v>
      </c>
      <c r="I94">
        <v>-10.01</v>
      </c>
      <c r="J94">
        <v>-0.55000000000000004</v>
      </c>
      <c r="K94">
        <v>5.33</v>
      </c>
      <c r="L94">
        <v>244.02</v>
      </c>
      <c r="M94">
        <v>235.58</v>
      </c>
      <c r="N94" t="s">
        <v>67</v>
      </c>
      <c r="O94" t="s">
        <v>67</v>
      </c>
      <c r="P94" t="s">
        <v>67</v>
      </c>
      <c r="Q94" t="s">
        <v>67</v>
      </c>
      <c r="R94" t="s">
        <v>67</v>
      </c>
      <c r="S94" t="s">
        <v>67</v>
      </c>
      <c r="T94" t="s">
        <v>67</v>
      </c>
      <c r="U94" t="s">
        <v>67</v>
      </c>
      <c r="V94" t="s">
        <v>67</v>
      </c>
    </row>
    <row r="95" spans="1:22" x14ac:dyDescent="0.25">
      <c r="A95" s="5" t="s">
        <v>205</v>
      </c>
      <c r="B95" s="5" t="s">
        <v>206</v>
      </c>
      <c r="C95">
        <v>-730.86</v>
      </c>
      <c r="D95">
        <v>-129.36000000000001</v>
      </c>
      <c r="E95">
        <v>-292.88</v>
      </c>
      <c r="F95">
        <v>37.950000000000003</v>
      </c>
      <c r="G95">
        <v>-9.68</v>
      </c>
      <c r="H95">
        <v>-12.68</v>
      </c>
      <c r="I95">
        <v>-35.01</v>
      </c>
      <c r="J95">
        <v>44.22</v>
      </c>
      <c r="K95">
        <v>-40.590000000000003</v>
      </c>
      <c r="L95">
        <v>-29.17</v>
      </c>
      <c r="M95">
        <v>87.5</v>
      </c>
      <c r="N95">
        <v>-56.71</v>
      </c>
      <c r="O95">
        <v>28.18</v>
      </c>
      <c r="P95">
        <v>4.37</v>
      </c>
      <c r="Q95">
        <v>42.89</v>
      </c>
      <c r="R95">
        <v>38.92</v>
      </c>
      <c r="S95">
        <v>42.74</v>
      </c>
      <c r="T95">
        <v>-66.67</v>
      </c>
      <c r="U95">
        <v>23.59</v>
      </c>
      <c r="V95">
        <v>9.02</v>
      </c>
    </row>
    <row r="96" spans="1:22" x14ac:dyDescent="0.25">
      <c r="A96" s="5" t="s">
        <v>207</v>
      </c>
      <c r="B96" s="5" t="s">
        <v>208</v>
      </c>
      <c r="C96">
        <v>-384.37</v>
      </c>
      <c r="D96">
        <v>-128.1</v>
      </c>
      <c r="E96">
        <v>-88.2</v>
      </c>
      <c r="F96">
        <v>5.2</v>
      </c>
      <c r="G96">
        <v>-19.12</v>
      </c>
      <c r="H96">
        <v>-1.1599999999999999</v>
      </c>
      <c r="I96">
        <v>-10.46</v>
      </c>
      <c r="J96">
        <v>-8.51</v>
      </c>
      <c r="K96">
        <v>5.91</v>
      </c>
      <c r="L96">
        <v>0.54</v>
      </c>
      <c r="M96">
        <v>19.66</v>
      </c>
      <c r="N96">
        <v>-8.0500000000000007</v>
      </c>
      <c r="O96">
        <v>25.15</v>
      </c>
      <c r="P96">
        <v>28.73</v>
      </c>
      <c r="Q96">
        <v>41.52</v>
      </c>
      <c r="R96">
        <v>5</v>
      </c>
      <c r="S96">
        <v>-0.11</v>
      </c>
      <c r="T96">
        <v>-11.35</v>
      </c>
      <c r="U96" t="s">
        <v>67</v>
      </c>
      <c r="V96" t="s">
        <v>67</v>
      </c>
    </row>
    <row r="97" spans="1:23" x14ac:dyDescent="0.25">
      <c r="A97" s="5" t="s">
        <v>209</v>
      </c>
      <c r="B97" s="5" t="s">
        <v>210</v>
      </c>
      <c r="C97">
        <v>-224.97</v>
      </c>
      <c r="D97">
        <v>-81.33</v>
      </c>
      <c r="E97">
        <v>-62.46</v>
      </c>
      <c r="F97">
        <v>4.96</v>
      </c>
      <c r="G97">
        <v>-10.75</v>
      </c>
      <c r="H97">
        <v>-14.65</v>
      </c>
      <c r="I97">
        <v>5.39</v>
      </c>
      <c r="J97">
        <v>1.05</v>
      </c>
      <c r="K97">
        <v>-2.16</v>
      </c>
      <c r="L97">
        <v>6.83</v>
      </c>
      <c r="M97">
        <v>21.25</v>
      </c>
      <c r="N97">
        <v>11.53</v>
      </c>
      <c r="O97">
        <v>31.42</v>
      </c>
      <c r="P97">
        <v>12.45</v>
      </c>
      <c r="Q97">
        <v>16.29</v>
      </c>
      <c r="R97">
        <v>9.52</v>
      </c>
      <c r="S97" t="s">
        <v>67</v>
      </c>
      <c r="T97" t="s">
        <v>67</v>
      </c>
      <c r="U97" t="s">
        <v>67</v>
      </c>
      <c r="V97" t="s">
        <v>67</v>
      </c>
    </row>
    <row r="98" spans="1:23" x14ac:dyDescent="0.25">
      <c r="A98" s="5" t="s">
        <v>211</v>
      </c>
      <c r="B98" s="5" t="s">
        <v>212</v>
      </c>
      <c r="C98">
        <v>-119.81</v>
      </c>
      <c r="D98">
        <v>-37.97</v>
      </c>
      <c r="E98">
        <v>-30.71</v>
      </c>
      <c r="F98">
        <v>1.4</v>
      </c>
      <c r="G98">
        <v>-1.96</v>
      </c>
      <c r="H98">
        <v>3.3</v>
      </c>
      <c r="I98">
        <v>8.4600000000000009</v>
      </c>
      <c r="J98">
        <v>16.23</v>
      </c>
      <c r="K98">
        <v>5.15</v>
      </c>
      <c r="L98">
        <v>11.56</v>
      </c>
      <c r="M98">
        <v>15.38</v>
      </c>
      <c r="N98" t="s">
        <v>67</v>
      </c>
      <c r="O98" t="s">
        <v>67</v>
      </c>
      <c r="P98" t="s">
        <v>67</v>
      </c>
      <c r="Q98" t="s">
        <v>67</v>
      </c>
      <c r="R98" t="s">
        <v>67</v>
      </c>
      <c r="S98" t="s">
        <v>67</v>
      </c>
      <c r="T98" t="s">
        <v>67</v>
      </c>
      <c r="U98" t="s">
        <v>67</v>
      </c>
      <c r="V98" t="s">
        <v>67</v>
      </c>
    </row>
    <row r="99" spans="1:23" x14ac:dyDescent="0.25">
      <c r="A99" s="5" t="s">
        <v>213</v>
      </c>
      <c r="B99" s="5" t="s">
        <v>214</v>
      </c>
      <c r="C99">
        <v>8515</v>
      </c>
      <c r="D99">
        <v>15669</v>
      </c>
      <c r="E99">
        <v>3071</v>
      </c>
      <c r="F99">
        <v>1725</v>
      </c>
      <c r="G99">
        <v>2756</v>
      </c>
      <c r="H99">
        <v>3872</v>
      </c>
      <c r="I99">
        <v>2497</v>
      </c>
      <c r="J99">
        <v>596</v>
      </c>
      <c r="K99">
        <v>-2066</v>
      </c>
      <c r="L99">
        <v>2114</v>
      </c>
      <c r="M99">
        <v>2787</v>
      </c>
      <c r="N99">
        <v>8170</v>
      </c>
      <c r="O99">
        <v>10108</v>
      </c>
      <c r="P99">
        <v>14514</v>
      </c>
      <c r="Q99">
        <v>7075</v>
      </c>
      <c r="R99">
        <v>31188</v>
      </c>
      <c r="S99">
        <v>32028</v>
      </c>
      <c r="T99">
        <v>30478</v>
      </c>
      <c r="U99">
        <v>24220</v>
      </c>
      <c r="V99">
        <v>23392</v>
      </c>
      <c r="W99">
        <v>20105</v>
      </c>
    </row>
  </sheetData>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W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21" customWidth="1"/>
    <col min="13" max="13" width="20" customWidth="1"/>
    <col min="14" max="14" width="11" customWidth="1"/>
    <col min="15" max="15" width="10" customWidth="1"/>
    <col min="16" max="16" width="21" customWidth="1"/>
    <col min="17" max="17" width="20" customWidth="1"/>
    <col min="18" max="19" width="11" customWidth="1"/>
    <col min="20" max="20" width="20" customWidth="1"/>
    <col min="21" max="21" width="11" customWidth="1"/>
    <col min="22" max="22" width="19" customWidth="1"/>
    <col min="23" max="23" width="8" customWidth="1"/>
  </cols>
  <sheetData>
    <row r="1" spans="1:23" ht="18.75" customHeight="1" x14ac:dyDescent="0.3">
      <c r="A1" s="1" t="s">
        <v>3140</v>
      </c>
      <c r="B1" s="2" t="s">
        <v>3141</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500</v>
      </c>
      <c r="C4" s="5" t="s">
        <v>9</v>
      </c>
      <c r="D4" s="5"/>
      <c r="E4" t="s">
        <v>3142</v>
      </c>
      <c r="G4" t="s">
        <v>11</v>
      </c>
      <c r="H4" t="s">
        <v>12</v>
      </c>
      <c r="J4" t="s">
        <v>3143</v>
      </c>
      <c r="L4" t="s">
        <v>3144</v>
      </c>
    </row>
    <row r="5" spans="1:23" x14ac:dyDescent="0.25">
      <c r="A5" s="5" t="s">
        <v>15</v>
      </c>
      <c r="B5" t="s">
        <v>3145</v>
      </c>
      <c r="C5" s="5" t="s">
        <v>17</v>
      </c>
      <c r="D5" s="5"/>
      <c r="E5" t="s">
        <v>3146</v>
      </c>
      <c r="G5" t="s">
        <v>449</v>
      </c>
      <c r="H5" t="s">
        <v>20</v>
      </c>
      <c r="J5" t="s">
        <v>21</v>
      </c>
      <c r="L5" t="s">
        <v>3147</v>
      </c>
    </row>
    <row r="6" spans="1:23" x14ac:dyDescent="0.25">
      <c r="A6" s="5" t="s">
        <v>23</v>
      </c>
      <c r="B6" t="s">
        <v>1490</v>
      </c>
      <c r="C6" s="5" t="s">
        <v>25</v>
      </c>
      <c r="D6" s="5"/>
      <c r="E6" t="s">
        <v>3148</v>
      </c>
      <c r="G6" t="s">
        <v>1448</v>
      </c>
      <c r="H6" t="s">
        <v>28</v>
      </c>
    </row>
    <row r="7" spans="1:23" x14ac:dyDescent="0.25">
      <c r="A7" s="5" t="s">
        <v>29</v>
      </c>
      <c r="B7" t="s">
        <v>67</v>
      </c>
      <c r="C7" s="5" t="s">
        <v>31</v>
      </c>
      <c r="D7" s="5"/>
      <c r="E7" t="s">
        <v>3149</v>
      </c>
      <c r="G7" t="s">
        <v>279</v>
      </c>
      <c r="H7" t="s">
        <v>34</v>
      </c>
    </row>
    <row r="8" spans="1:23" x14ac:dyDescent="0.25">
      <c r="A8" s="5" t="s">
        <v>35</v>
      </c>
      <c r="B8" t="s">
        <v>3150</v>
      </c>
      <c r="C8" s="5" t="s">
        <v>37</v>
      </c>
      <c r="D8" s="5"/>
      <c r="E8" t="s">
        <v>3151</v>
      </c>
      <c r="G8" t="s">
        <v>484</v>
      </c>
      <c r="H8" t="s">
        <v>40</v>
      </c>
    </row>
    <row r="9" spans="1:23" x14ac:dyDescent="0.25">
      <c r="A9" s="5" t="s">
        <v>41</v>
      </c>
      <c r="B9" t="s">
        <v>42</v>
      </c>
      <c r="C9" s="5" t="s">
        <v>43</v>
      </c>
      <c r="D9" s="5"/>
      <c r="E9" t="s">
        <v>3152</v>
      </c>
    </row>
    <row r="10" spans="1:23" x14ac:dyDescent="0.25">
      <c r="A10" s="5" t="s">
        <v>45</v>
      </c>
      <c r="B10" t="s">
        <v>695</v>
      </c>
      <c r="C10" s="5" t="s">
        <v>47</v>
      </c>
      <c r="D10" s="5"/>
      <c r="E10" t="s">
        <v>3153</v>
      </c>
    </row>
    <row r="11" spans="1:23" x14ac:dyDescent="0.25">
      <c r="A11" s="5" t="s">
        <v>49</v>
      </c>
      <c r="B11" t="s">
        <v>698</v>
      </c>
    </row>
    <row r="12" spans="1:23" x14ac:dyDescent="0.25">
      <c r="A12" s="5" t="s">
        <v>51</v>
      </c>
      <c r="B12" t="s">
        <v>720</v>
      </c>
    </row>
    <row r="13" spans="1:23" x14ac:dyDescent="0.25">
      <c r="A13" s="5" t="s">
        <v>53</v>
      </c>
      <c r="B13" t="s">
        <v>3154</v>
      </c>
    </row>
    <row r="14" spans="1:23" x14ac:dyDescent="0.25">
      <c r="A14" s="5" t="s">
        <v>55</v>
      </c>
      <c r="B14" t="s">
        <v>3155</v>
      </c>
    </row>
    <row r="15" spans="1:23" x14ac:dyDescent="0.25">
      <c r="A15" s="5" t="s">
        <v>57</v>
      </c>
      <c r="B15" t="s">
        <v>3156</v>
      </c>
    </row>
    <row r="16" spans="1:23" x14ac:dyDescent="0.25">
      <c r="A16" s="5" t="s">
        <v>59</v>
      </c>
      <c r="B16" t="s">
        <v>3157</v>
      </c>
    </row>
    <row r="17" spans="1:23" x14ac:dyDescent="0.25">
      <c r="A17" s="5" t="s">
        <v>61</v>
      </c>
      <c r="B17" t="s">
        <v>3158</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1123</v>
      </c>
      <c r="D20">
        <v>990.9</v>
      </c>
      <c r="E20">
        <v>882</v>
      </c>
      <c r="F20">
        <v>503.7</v>
      </c>
      <c r="G20">
        <v>468.2</v>
      </c>
      <c r="H20">
        <v>385.5</v>
      </c>
      <c r="I20">
        <v>337.9</v>
      </c>
      <c r="J20">
        <v>339.5</v>
      </c>
      <c r="K20">
        <v>153.19999999999999</v>
      </c>
      <c r="L20">
        <v>80.7</v>
      </c>
      <c r="M20">
        <v>59.9</v>
      </c>
      <c r="N20">
        <v>28.2</v>
      </c>
      <c r="O20">
        <v>27.6</v>
      </c>
      <c r="P20">
        <v>63.7</v>
      </c>
      <c r="Q20">
        <v>196.2</v>
      </c>
      <c r="R20">
        <v>375.3</v>
      </c>
      <c r="S20">
        <v>445.2</v>
      </c>
      <c r="T20">
        <v>544.1</v>
      </c>
      <c r="U20">
        <v>539.9</v>
      </c>
      <c r="V20">
        <v>332.7</v>
      </c>
      <c r="W20">
        <v>235</v>
      </c>
    </row>
    <row r="21" spans="1:23" x14ac:dyDescent="0.25">
      <c r="A21" s="5" t="s">
        <v>299</v>
      </c>
      <c r="B21" s="5" t="s">
        <v>300</v>
      </c>
      <c r="C21">
        <v>407.5</v>
      </c>
      <c r="D21">
        <v>346.6</v>
      </c>
      <c r="E21">
        <v>315</v>
      </c>
      <c r="F21">
        <v>168.9</v>
      </c>
      <c r="G21">
        <v>158.80000000000001</v>
      </c>
      <c r="H21">
        <v>127.2</v>
      </c>
      <c r="I21">
        <v>111.2</v>
      </c>
      <c r="J21">
        <v>116.6</v>
      </c>
      <c r="K21">
        <v>45.2</v>
      </c>
      <c r="L21">
        <v>19.600000000000001</v>
      </c>
      <c r="M21">
        <v>10.9</v>
      </c>
      <c r="N21">
        <v>0.7</v>
      </c>
      <c r="O21">
        <v>-1.3</v>
      </c>
      <c r="P21">
        <v>-10.199999999999999</v>
      </c>
      <c r="Q21">
        <v>12</v>
      </c>
      <c r="R21">
        <v>17.3</v>
      </c>
      <c r="S21">
        <v>-4.5</v>
      </c>
      <c r="T21">
        <v>37.1</v>
      </c>
      <c r="U21">
        <v>40.799999999999997</v>
      </c>
      <c r="V21">
        <v>24.7</v>
      </c>
      <c r="W21">
        <v>14</v>
      </c>
    </row>
    <row r="22" spans="1:23" x14ac:dyDescent="0.25">
      <c r="A22" s="5" t="s">
        <v>68</v>
      </c>
      <c r="B22" s="5" t="s">
        <v>69</v>
      </c>
      <c r="C22">
        <v>61.8</v>
      </c>
      <c r="D22">
        <v>61.5</v>
      </c>
      <c r="E22">
        <v>41.7</v>
      </c>
      <c r="F22">
        <v>24.1</v>
      </c>
      <c r="G22">
        <v>20.6</v>
      </c>
      <c r="H22">
        <v>16.600000000000001</v>
      </c>
      <c r="I22">
        <v>14.3</v>
      </c>
      <c r="J22">
        <v>11.1</v>
      </c>
      <c r="K22">
        <v>9.6</v>
      </c>
      <c r="L22">
        <v>3.2</v>
      </c>
      <c r="M22">
        <v>1.8</v>
      </c>
      <c r="N22">
        <v>-8</v>
      </c>
      <c r="O22">
        <v>-0.9</v>
      </c>
      <c r="P22">
        <v>-27.7</v>
      </c>
      <c r="Q22">
        <v>-8.5</v>
      </c>
      <c r="R22">
        <v>-1.6</v>
      </c>
      <c r="S22">
        <v>-20.7</v>
      </c>
      <c r="T22">
        <v>23.8</v>
      </c>
      <c r="U22">
        <v>26.9</v>
      </c>
      <c r="V22">
        <v>14.8</v>
      </c>
      <c r="W22">
        <v>7.1</v>
      </c>
    </row>
    <row r="23" spans="1:23" x14ac:dyDescent="0.25">
      <c r="A23" s="5" t="s">
        <v>70</v>
      </c>
      <c r="B23" s="5" t="s">
        <v>71</v>
      </c>
      <c r="C23">
        <v>-7.7</v>
      </c>
      <c r="D23">
        <v>-5.2</v>
      </c>
      <c r="E23">
        <v>-6.3</v>
      </c>
      <c r="F23">
        <v>-4</v>
      </c>
      <c r="G23">
        <v>-2.2000000000000002</v>
      </c>
      <c r="H23">
        <v>-1.8</v>
      </c>
      <c r="I23">
        <v>-2.2000000000000002</v>
      </c>
      <c r="J23">
        <v>-1.3</v>
      </c>
      <c r="K23">
        <v>-1</v>
      </c>
      <c r="L23">
        <v>-0.4</v>
      </c>
      <c r="M23">
        <v>-0.4</v>
      </c>
      <c r="N23">
        <v>-0.1</v>
      </c>
      <c r="O23">
        <v>0.5</v>
      </c>
      <c r="P23">
        <v>0.2</v>
      </c>
      <c r="Q23">
        <v>-0.3</v>
      </c>
      <c r="R23">
        <v>-1.1000000000000001</v>
      </c>
      <c r="S23">
        <v>0.1</v>
      </c>
      <c r="T23">
        <v>0.3</v>
      </c>
      <c r="U23" t="s">
        <v>67</v>
      </c>
      <c r="V23">
        <v>-1</v>
      </c>
      <c r="W23">
        <v>-0.7</v>
      </c>
    </row>
    <row r="24" spans="1:23" x14ac:dyDescent="0.25">
      <c r="A24" s="5" t="s">
        <v>72</v>
      </c>
      <c r="B24" s="5" t="s">
        <v>73</v>
      </c>
      <c r="C24">
        <v>54.1</v>
      </c>
      <c r="D24">
        <v>56.3</v>
      </c>
      <c r="E24">
        <v>35.4</v>
      </c>
      <c r="F24">
        <v>20.100000000000001</v>
      </c>
      <c r="G24">
        <v>18.399999999999999</v>
      </c>
      <c r="H24">
        <v>14.8</v>
      </c>
      <c r="I24">
        <v>12.1</v>
      </c>
      <c r="J24">
        <v>9.8000000000000007</v>
      </c>
      <c r="K24">
        <v>8.6</v>
      </c>
      <c r="L24">
        <v>2.8</v>
      </c>
      <c r="M24">
        <v>1.4</v>
      </c>
      <c r="N24">
        <v>-8.1</v>
      </c>
      <c r="O24">
        <v>-0.4</v>
      </c>
      <c r="P24">
        <v>-27.5</v>
      </c>
      <c r="Q24">
        <v>-8.8000000000000007</v>
      </c>
      <c r="R24">
        <v>-2.7</v>
      </c>
      <c r="S24">
        <v>-20.6</v>
      </c>
      <c r="T24">
        <v>24.1</v>
      </c>
      <c r="U24">
        <v>26.9</v>
      </c>
      <c r="V24">
        <v>13.8</v>
      </c>
      <c r="W24">
        <v>6.4</v>
      </c>
    </row>
    <row r="25" spans="1:23" x14ac:dyDescent="0.25">
      <c r="A25" s="5" t="s">
        <v>74</v>
      </c>
      <c r="B25" s="5" t="s">
        <v>75</v>
      </c>
      <c r="C25">
        <v>4.5999999999999996</v>
      </c>
      <c r="D25">
        <v>7.9</v>
      </c>
      <c r="E25">
        <v>6</v>
      </c>
      <c r="F25">
        <v>-0.3</v>
      </c>
      <c r="G25">
        <v>0.8</v>
      </c>
      <c r="H25">
        <v>0.8</v>
      </c>
      <c r="I25">
        <v>0.1</v>
      </c>
      <c r="J25">
        <v>0.3</v>
      </c>
      <c r="K25">
        <v>0.3</v>
      </c>
      <c r="L25">
        <v>-1.2</v>
      </c>
      <c r="M25">
        <v>-1.9</v>
      </c>
      <c r="N25">
        <v>-0.1</v>
      </c>
      <c r="O25" t="s">
        <v>67</v>
      </c>
      <c r="P25">
        <v>1</v>
      </c>
      <c r="Q25">
        <v>1.2</v>
      </c>
      <c r="R25">
        <v>1</v>
      </c>
      <c r="S25">
        <v>-3.4</v>
      </c>
      <c r="T25">
        <v>5.4</v>
      </c>
      <c r="U25">
        <v>8.4</v>
      </c>
      <c r="V25">
        <v>4.5999999999999996</v>
      </c>
      <c r="W25">
        <v>2.1</v>
      </c>
    </row>
    <row r="26" spans="1:23" x14ac:dyDescent="0.25">
      <c r="A26" s="5" t="s">
        <v>76</v>
      </c>
      <c r="B26" s="5" t="s">
        <v>77</v>
      </c>
      <c r="C26">
        <v>49.5</v>
      </c>
      <c r="D26">
        <v>48.5</v>
      </c>
      <c r="E26">
        <v>29.4</v>
      </c>
      <c r="F26">
        <v>20.399999999999999</v>
      </c>
      <c r="G26">
        <v>17.600000000000001</v>
      </c>
      <c r="H26">
        <v>14</v>
      </c>
      <c r="I26">
        <v>11.9</v>
      </c>
      <c r="J26">
        <v>9.4</v>
      </c>
      <c r="K26">
        <v>8.3000000000000007</v>
      </c>
      <c r="L26">
        <v>4</v>
      </c>
      <c r="M26">
        <v>3.3</v>
      </c>
      <c r="N26">
        <v>-8</v>
      </c>
      <c r="O26">
        <v>-0.4</v>
      </c>
      <c r="P26">
        <v>-28.5</v>
      </c>
      <c r="Q26">
        <v>-10</v>
      </c>
      <c r="R26">
        <v>-3.7</v>
      </c>
      <c r="S26">
        <v>-17.2</v>
      </c>
      <c r="T26">
        <v>18.600000000000001</v>
      </c>
      <c r="U26">
        <v>18.399999999999999</v>
      </c>
      <c r="V26">
        <v>9.1999999999999993</v>
      </c>
      <c r="W26">
        <v>4.3</v>
      </c>
    </row>
    <row r="27" spans="1:23" x14ac:dyDescent="0.25">
      <c r="A27" s="5" t="s">
        <v>78</v>
      </c>
      <c r="B27" s="5" t="s">
        <v>79</v>
      </c>
      <c r="C27">
        <v>-0.4</v>
      </c>
      <c r="D27">
        <v>-3.5</v>
      </c>
      <c r="E27">
        <v>-6.9</v>
      </c>
      <c r="F27">
        <v>-5.8</v>
      </c>
      <c r="G27">
        <v>-1.8</v>
      </c>
      <c r="H27">
        <v>-1</v>
      </c>
      <c r="I27">
        <v>-0.2</v>
      </c>
      <c r="J27">
        <v>-1.7</v>
      </c>
      <c r="K27">
        <v>-1.3</v>
      </c>
      <c r="L27">
        <v>-0.3</v>
      </c>
      <c r="M27" t="s">
        <v>67</v>
      </c>
      <c r="N27" t="s">
        <v>67</v>
      </c>
      <c r="O27" t="s">
        <v>67</v>
      </c>
      <c r="P27" t="s">
        <v>67</v>
      </c>
      <c r="Q27" t="s">
        <v>67</v>
      </c>
      <c r="R27" t="s">
        <v>67</v>
      </c>
      <c r="S27" t="s">
        <v>67</v>
      </c>
      <c r="T27" t="s">
        <v>67</v>
      </c>
      <c r="U27" t="s">
        <v>67</v>
      </c>
      <c r="V27" t="s">
        <v>67</v>
      </c>
      <c r="W27" t="s">
        <v>67</v>
      </c>
    </row>
    <row r="28" spans="1:23" x14ac:dyDescent="0.25">
      <c r="A28" s="5" t="s">
        <v>80</v>
      </c>
      <c r="B28" s="5" t="s">
        <v>81</v>
      </c>
      <c r="C28">
        <v>49.1</v>
      </c>
      <c r="D28">
        <v>45</v>
      </c>
      <c r="E28">
        <v>22.5</v>
      </c>
      <c r="F28">
        <v>14.6</v>
      </c>
      <c r="G28">
        <v>15.8</v>
      </c>
      <c r="H28">
        <v>13</v>
      </c>
      <c r="I28">
        <v>11.7</v>
      </c>
      <c r="J28">
        <v>7.7</v>
      </c>
      <c r="K28">
        <v>7</v>
      </c>
      <c r="L28">
        <v>3.8</v>
      </c>
      <c r="M28">
        <v>3.3</v>
      </c>
      <c r="N28">
        <v>-8</v>
      </c>
      <c r="O28">
        <v>-0.4</v>
      </c>
      <c r="P28">
        <v>-28.5</v>
      </c>
      <c r="Q28">
        <v>-10</v>
      </c>
      <c r="R28">
        <v>-3.7</v>
      </c>
      <c r="S28">
        <v>-17.2</v>
      </c>
      <c r="T28">
        <v>18.600000000000001</v>
      </c>
      <c r="U28">
        <v>18.399999999999999</v>
      </c>
      <c r="V28">
        <v>9.1999999999999993</v>
      </c>
      <c r="W28">
        <v>4.3</v>
      </c>
    </row>
    <row r="29" spans="1:23" x14ac:dyDescent="0.25">
      <c r="A29" s="5" t="s">
        <v>82</v>
      </c>
      <c r="B29" s="5" t="s">
        <v>83</v>
      </c>
      <c r="C29">
        <v>768.5</v>
      </c>
      <c r="D29">
        <v>555.5</v>
      </c>
      <c r="E29">
        <v>536.9</v>
      </c>
      <c r="F29">
        <v>420.5</v>
      </c>
      <c r="G29">
        <v>212.1</v>
      </c>
      <c r="H29">
        <v>187.2</v>
      </c>
      <c r="I29">
        <v>152.5</v>
      </c>
      <c r="J29">
        <v>150.69999999999999</v>
      </c>
      <c r="K29">
        <v>161.4</v>
      </c>
      <c r="L29">
        <v>38.5</v>
      </c>
      <c r="M29">
        <v>25.1</v>
      </c>
      <c r="N29">
        <v>20.100000000000001</v>
      </c>
      <c r="O29">
        <v>33</v>
      </c>
      <c r="P29">
        <v>36.299999999999997</v>
      </c>
      <c r="Q29">
        <v>80.2</v>
      </c>
      <c r="R29">
        <v>130.69999999999999</v>
      </c>
      <c r="S29">
        <v>192.6</v>
      </c>
      <c r="T29">
        <v>220.2</v>
      </c>
      <c r="U29">
        <v>198.1</v>
      </c>
      <c r="V29">
        <v>146.4</v>
      </c>
      <c r="W29">
        <v>88.4</v>
      </c>
    </row>
    <row r="30" spans="1:23" x14ac:dyDescent="0.25">
      <c r="A30" s="5" t="s">
        <v>84</v>
      </c>
      <c r="B30" s="5" t="s">
        <v>85</v>
      </c>
      <c r="C30">
        <v>457.2</v>
      </c>
      <c r="D30">
        <v>292.39999999999998</v>
      </c>
      <c r="E30">
        <v>268</v>
      </c>
      <c r="F30">
        <v>248.2</v>
      </c>
      <c r="G30">
        <v>107</v>
      </c>
      <c r="H30">
        <v>85.9</v>
      </c>
      <c r="I30">
        <v>67.599999999999994</v>
      </c>
      <c r="J30">
        <v>63.3</v>
      </c>
      <c r="K30">
        <v>65.599999999999994</v>
      </c>
      <c r="L30">
        <v>26.3</v>
      </c>
      <c r="M30">
        <v>14</v>
      </c>
      <c r="N30">
        <v>8.1</v>
      </c>
      <c r="O30">
        <v>2.4</v>
      </c>
      <c r="P30">
        <v>2.8</v>
      </c>
      <c r="Q30">
        <v>4.3</v>
      </c>
      <c r="R30">
        <v>6.4</v>
      </c>
      <c r="S30">
        <v>5</v>
      </c>
      <c r="T30">
        <v>5.7</v>
      </c>
      <c r="U30">
        <v>6</v>
      </c>
      <c r="V30">
        <v>4.0999999999999996</v>
      </c>
      <c r="W30">
        <v>2.8</v>
      </c>
    </row>
    <row r="31" spans="1:23" x14ac:dyDescent="0.25">
      <c r="A31" s="5" t="s">
        <v>86</v>
      </c>
      <c r="B31" s="5" t="s">
        <v>87</v>
      </c>
      <c r="C31">
        <v>1226</v>
      </c>
      <c r="D31">
        <v>847.9</v>
      </c>
      <c r="E31">
        <v>804.9</v>
      </c>
      <c r="F31">
        <v>668.7</v>
      </c>
      <c r="G31">
        <v>319.10000000000002</v>
      </c>
      <c r="H31">
        <v>273.10000000000002</v>
      </c>
      <c r="I31">
        <v>220.1</v>
      </c>
      <c r="J31">
        <v>214</v>
      </c>
      <c r="K31">
        <v>227</v>
      </c>
      <c r="L31">
        <v>64.8</v>
      </c>
      <c r="M31">
        <v>39.1</v>
      </c>
      <c r="N31">
        <v>28.2</v>
      </c>
      <c r="O31">
        <v>35.4</v>
      </c>
      <c r="P31">
        <v>39.1</v>
      </c>
      <c r="Q31">
        <v>84.5</v>
      </c>
      <c r="R31">
        <v>137.1</v>
      </c>
      <c r="S31">
        <v>197.6</v>
      </c>
      <c r="T31">
        <v>225.9</v>
      </c>
      <c r="U31">
        <v>204.1</v>
      </c>
      <c r="V31">
        <v>150.5</v>
      </c>
      <c r="W31">
        <v>91.2</v>
      </c>
    </row>
    <row r="32" spans="1:23" x14ac:dyDescent="0.25">
      <c r="A32" s="5" t="s">
        <v>88</v>
      </c>
      <c r="B32" s="5" t="s">
        <v>89</v>
      </c>
      <c r="C32">
        <v>508.8</v>
      </c>
      <c r="D32">
        <v>348.8</v>
      </c>
      <c r="E32">
        <v>338.4</v>
      </c>
      <c r="F32">
        <v>295.2</v>
      </c>
      <c r="G32">
        <v>166.9</v>
      </c>
      <c r="H32">
        <v>140.30000000000001</v>
      </c>
      <c r="I32">
        <v>114</v>
      </c>
      <c r="J32">
        <v>134.30000000000001</v>
      </c>
      <c r="K32">
        <v>142.5</v>
      </c>
      <c r="L32">
        <v>20.399999999999999</v>
      </c>
      <c r="M32">
        <v>17.8</v>
      </c>
      <c r="N32">
        <v>18.3</v>
      </c>
      <c r="O32">
        <v>20.3</v>
      </c>
      <c r="P32">
        <v>23.5</v>
      </c>
      <c r="Q32">
        <v>40.4</v>
      </c>
      <c r="R32">
        <v>83.2</v>
      </c>
      <c r="S32">
        <v>140.4</v>
      </c>
      <c r="T32">
        <v>142.1</v>
      </c>
      <c r="U32">
        <v>131.69999999999999</v>
      </c>
      <c r="V32">
        <v>94.4</v>
      </c>
      <c r="W32">
        <v>79.2</v>
      </c>
    </row>
    <row r="33" spans="1:23" x14ac:dyDescent="0.25">
      <c r="A33" s="5" t="s">
        <v>90</v>
      </c>
      <c r="B33" s="5" t="s">
        <v>91</v>
      </c>
      <c r="C33">
        <v>331.8</v>
      </c>
      <c r="D33">
        <v>131.9</v>
      </c>
      <c r="E33">
        <v>134.6</v>
      </c>
      <c r="F33">
        <v>132.5</v>
      </c>
      <c r="G33">
        <v>49.9</v>
      </c>
      <c r="H33">
        <v>43.1</v>
      </c>
      <c r="I33">
        <v>34.9</v>
      </c>
      <c r="J33">
        <v>15.7</v>
      </c>
      <c r="K33">
        <v>30</v>
      </c>
      <c r="L33">
        <v>11.1</v>
      </c>
      <c r="M33">
        <v>3.2</v>
      </c>
      <c r="N33">
        <v>3</v>
      </c>
      <c r="O33">
        <v>0.1</v>
      </c>
      <c r="P33">
        <v>0.2</v>
      </c>
      <c r="Q33">
        <v>0.1</v>
      </c>
      <c r="R33">
        <v>0.3</v>
      </c>
      <c r="S33">
        <v>0.2</v>
      </c>
      <c r="T33">
        <v>0.2</v>
      </c>
      <c r="U33">
        <v>0.1</v>
      </c>
      <c r="V33">
        <v>0.1</v>
      </c>
      <c r="W33">
        <v>0.1</v>
      </c>
    </row>
    <row r="34" spans="1:23" x14ac:dyDescent="0.25">
      <c r="A34" s="5" t="s">
        <v>92</v>
      </c>
      <c r="B34" s="5" t="s">
        <v>93</v>
      </c>
      <c r="C34">
        <v>840.7</v>
      </c>
      <c r="D34">
        <v>480.7</v>
      </c>
      <c r="E34">
        <v>473</v>
      </c>
      <c r="F34">
        <v>427.7</v>
      </c>
      <c r="G34">
        <v>216.8</v>
      </c>
      <c r="H34">
        <v>183.3</v>
      </c>
      <c r="I34">
        <v>148.9</v>
      </c>
      <c r="J34">
        <v>150</v>
      </c>
      <c r="K34">
        <v>172.5</v>
      </c>
      <c r="L34">
        <v>31.5</v>
      </c>
      <c r="M34">
        <v>21</v>
      </c>
      <c r="N34">
        <v>21.3</v>
      </c>
      <c r="O34">
        <v>20.399999999999999</v>
      </c>
      <c r="P34">
        <v>23.6</v>
      </c>
      <c r="Q34">
        <v>40.5</v>
      </c>
      <c r="R34">
        <v>83.5</v>
      </c>
      <c r="S34">
        <v>140.6</v>
      </c>
      <c r="T34">
        <v>142.30000000000001</v>
      </c>
      <c r="U34">
        <v>131.80000000000001</v>
      </c>
      <c r="V34">
        <v>94.5</v>
      </c>
      <c r="W34">
        <v>79.3</v>
      </c>
    </row>
    <row r="35" spans="1:23" x14ac:dyDescent="0.25">
      <c r="A35" s="5" t="s">
        <v>78</v>
      </c>
      <c r="B35" s="5" t="s">
        <v>79</v>
      </c>
      <c r="C35">
        <v>12.4</v>
      </c>
      <c r="D35">
        <v>11.3</v>
      </c>
      <c r="E35">
        <v>26.7</v>
      </c>
      <c r="F35">
        <v>87</v>
      </c>
      <c r="G35">
        <v>2.4</v>
      </c>
      <c r="H35">
        <v>2.8</v>
      </c>
      <c r="I35">
        <v>2.1</v>
      </c>
      <c r="J35">
        <v>2.2000000000000002</v>
      </c>
      <c r="K35">
        <v>5.4</v>
      </c>
      <c r="L35">
        <v>0.6</v>
      </c>
      <c r="M35" t="s">
        <v>67</v>
      </c>
      <c r="N35" t="s">
        <v>67</v>
      </c>
      <c r="O35" t="s">
        <v>67</v>
      </c>
      <c r="P35" t="s">
        <v>67</v>
      </c>
      <c r="Q35" t="s">
        <v>67</v>
      </c>
      <c r="R35" t="s">
        <v>67</v>
      </c>
      <c r="S35" t="s">
        <v>67</v>
      </c>
      <c r="T35" t="s">
        <v>67</v>
      </c>
      <c r="U35" t="s">
        <v>67</v>
      </c>
      <c r="V35" t="s">
        <v>67</v>
      </c>
      <c r="W35" t="s">
        <v>67</v>
      </c>
    </row>
    <row r="36" spans="1:23" x14ac:dyDescent="0.25">
      <c r="A36" s="5" t="s">
        <v>94</v>
      </c>
      <c r="B36" s="5" t="s">
        <v>95</v>
      </c>
      <c r="C36">
        <v>372.7</v>
      </c>
      <c r="D36">
        <v>356</v>
      </c>
      <c r="E36">
        <v>305.2</v>
      </c>
      <c r="F36">
        <v>154.1</v>
      </c>
      <c r="G36">
        <v>99.8</v>
      </c>
      <c r="H36">
        <v>86.9</v>
      </c>
      <c r="I36">
        <v>69.099999999999994</v>
      </c>
      <c r="J36">
        <v>61.8</v>
      </c>
      <c r="K36">
        <v>49.2</v>
      </c>
      <c r="L36">
        <v>32.799999999999997</v>
      </c>
      <c r="M36">
        <v>18.100000000000001</v>
      </c>
      <c r="N36">
        <v>6.9</v>
      </c>
      <c r="O36">
        <v>15.1</v>
      </c>
      <c r="P36">
        <v>15.5</v>
      </c>
      <c r="Q36">
        <v>44</v>
      </c>
      <c r="R36">
        <v>53.6</v>
      </c>
      <c r="S36">
        <v>57</v>
      </c>
      <c r="T36">
        <v>83.6</v>
      </c>
      <c r="U36">
        <v>72.3</v>
      </c>
      <c r="V36">
        <v>56</v>
      </c>
      <c r="W36">
        <v>11.9</v>
      </c>
    </row>
    <row r="37" spans="1:23" x14ac:dyDescent="0.25">
      <c r="A37" s="5" t="s">
        <v>96</v>
      </c>
      <c r="B37" s="5" t="s">
        <v>97</v>
      </c>
      <c r="C37">
        <v>1226</v>
      </c>
      <c r="D37">
        <v>847.9</v>
      </c>
      <c r="E37">
        <v>804.9</v>
      </c>
      <c r="F37">
        <v>668.7</v>
      </c>
      <c r="G37">
        <v>319.10000000000002</v>
      </c>
      <c r="H37">
        <v>273.10000000000002</v>
      </c>
      <c r="I37">
        <v>220.1</v>
      </c>
      <c r="J37">
        <v>214</v>
      </c>
      <c r="K37">
        <v>227</v>
      </c>
      <c r="L37">
        <v>64.8</v>
      </c>
      <c r="M37">
        <v>39.1</v>
      </c>
      <c r="N37">
        <v>28.2</v>
      </c>
      <c r="O37">
        <v>35.4</v>
      </c>
      <c r="P37">
        <v>39.1</v>
      </c>
      <c r="Q37">
        <v>84.5</v>
      </c>
      <c r="R37">
        <v>137.1</v>
      </c>
      <c r="S37">
        <v>197.6</v>
      </c>
      <c r="T37">
        <v>225.9</v>
      </c>
      <c r="U37">
        <v>204.1</v>
      </c>
      <c r="V37">
        <v>150.5</v>
      </c>
      <c r="W37">
        <v>91.2</v>
      </c>
    </row>
    <row r="38" spans="1:23" x14ac:dyDescent="0.25">
      <c r="A38" s="5" t="s">
        <v>98</v>
      </c>
      <c r="B38" s="5" t="s">
        <v>99</v>
      </c>
      <c r="C38">
        <v>66.099999999999994</v>
      </c>
      <c r="D38">
        <v>66.09</v>
      </c>
      <c r="E38">
        <v>63.44</v>
      </c>
      <c r="F38">
        <v>48.93</v>
      </c>
      <c r="G38">
        <v>43.84</v>
      </c>
      <c r="H38">
        <v>43.27</v>
      </c>
      <c r="I38">
        <v>39.340000000000003</v>
      </c>
      <c r="J38">
        <v>39.299999999999997</v>
      </c>
      <c r="K38">
        <v>24.1</v>
      </c>
      <c r="L38">
        <v>22.2</v>
      </c>
      <c r="M38">
        <v>13.7</v>
      </c>
      <c r="N38">
        <v>10.9</v>
      </c>
      <c r="O38">
        <v>10.9</v>
      </c>
      <c r="P38">
        <v>10.9</v>
      </c>
      <c r="Q38">
        <v>10.9</v>
      </c>
      <c r="R38">
        <v>10.9</v>
      </c>
      <c r="S38">
        <v>10.9</v>
      </c>
      <c r="T38">
        <v>10.9</v>
      </c>
      <c r="U38">
        <v>10.9</v>
      </c>
      <c r="V38">
        <v>10.9</v>
      </c>
      <c r="W38" t="s">
        <v>67</v>
      </c>
    </row>
    <row r="39" spans="1:23" x14ac:dyDescent="0.25">
      <c r="A39" s="5" t="s">
        <v>100</v>
      </c>
      <c r="B39" s="5" t="s">
        <v>101</v>
      </c>
      <c r="C39">
        <v>66.099999999999994</v>
      </c>
      <c r="D39">
        <v>66.09</v>
      </c>
      <c r="E39">
        <v>63.44</v>
      </c>
      <c r="F39">
        <v>48.93</v>
      </c>
      <c r="G39">
        <v>43.84</v>
      </c>
      <c r="H39">
        <v>43.27</v>
      </c>
      <c r="I39">
        <v>39.340000000000003</v>
      </c>
      <c r="J39">
        <v>39.340000000000003</v>
      </c>
      <c r="K39">
        <v>24.13</v>
      </c>
      <c r="L39">
        <v>22.2</v>
      </c>
      <c r="M39">
        <v>13.7</v>
      </c>
      <c r="N39">
        <v>10.9</v>
      </c>
      <c r="O39">
        <v>10.9</v>
      </c>
      <c r="P39">
        <v>10.9</v>
      </c>
      <c r="Q39">
        <v>10.9</v>
      </c>
      <c r="R39">
        <v>10.9</v>
      </c>
      <c r="S39">
        <v>10.9</v>
      </c>
      <c r="T39">
        <v>10.9</v>
      </c>
      <c r="U39">
        <v>10.9</v>
      </c>
      <c r="V39">
        <v>10.9</v>
      </c>
      <c r="W39" t="s">
        <v>67</v>
      </c>
    </row>
    <row r="40" spans="1:23" x14ac:dyDescent="0.25">
      <c r="A40" s="5" t="s">
        <v>102</v>
      </c>
      <c r="B40" s="5" t="s">
        <v>103</v>
      </c>
      <c r="C40">
        <v>0.82</v>
      </c>
      <c r="D40">
        <v>0.85</v>
      </c>
      <c r="E40">
        <v>0.56000000000000005</v>
      </c>
      <c r="F40">
        <v>0.41</v>
      </c>
      <c r="G40">
        <v>0.42</v>
      </c>
      <c r="H40">
        <v>0.34</v>
      </c>
      <c r="I40">
        <v>0.31</v>
      </c>
      <c r="J40">
        <v>0.25</v>
      </c>
      <c r="K40">
        <v>0.36</v>
      </c>
      <c r="L40">
        <v>0.13</v>
      </c>
      <c r="M40">
        <v>0.1</v>
      </c>
      <c r="N40">
        <v>-0.74</v>
      </c>
      <c r="O40">
        <v>-0.04</v>
      </c>
      <c r="P40">
        <v>-2.52</v>
      </c>
      <c r="Q40">
        <v>-0.81</v>
      </c>
      <c r="R40">
        <v>-0.25</v>
      </c>
      <c r="S40">
        <v>-1.89</v>
      </c>
      <c r="T40">
        <v>2.21</v>
      </c>
      <c r="U40">
        <v>2.4700000000000002</v>
      </c>
      <c r="V40">
        <v>1.27</v>
      </c>
      <c r="W40" t="s">
        <v>67</v>
      </c>
    </row>
    <row r="41" spans="1:23" x14ac:dyDescent="0.25">
      <c r="A41" s="5" t="s">
        <v>104</v>
      </c>
      <c r="B41" s="5" t="s">
        <v>105</v>
      </c>
      <c r="C41">
        <v>0.75</v>
      </c>
      <c r="D41">
        <v>0.7</v>
      </c>
      <c r="E41">
        <v>0.43</v>
      </c>
      <c r="F41">
        <v>0.33</v>
      </c>
      <c r="G41">
        <v>0.36</v>
      </c>
      <c r="H41">
        <v>0.32</v>
      </c>
      <c r="I41">
        <v>0.3</v>
      </c>
      <c r="J41">
        <v>0.27</v>
      </c>
      <c r="K41">
        <v>0.3</v>
      </c>
      <c r="L41">
        <v>0.19</v>
      </c>
      <c r="M41">
        <v>0.39</v>
      </c>
      <c r="N41">
        <v>-0.73</v>
      </c>
      <c r="O41">
        <v>-0.04</v>
      </c>
      <c r="P41">
        <v>-2.58</v>
      </c>
      <c r="Q41">
        <v>-0.91</v>
      </c>
      <c r="R41">
        <v>-0.34</v>
      </c>
      <c r="S41">
        <v>-1.58</v>
      </c>
      <c r="T41">
        <v>1.71</v>
      </c>
      <c r="U41">
        <v>1.69</v>
      </c>
      <c r="V41">
        <v>1.05</v>
      </c>
      <c r="W41">
        <v>0.51</v>
      </c>
    </row>
    <row r="42" spans="1:23" x14ac:dyDescent="0.25">
      <c r="A42" s="5" t="s">
        <v>106</v>
      </c>
      <c r="B42" s="5" t="s">
        <v>107</v>
      </c>
      <c r="C42">
        <v>0.73</v>
      </c>
      <c r="D42">
        <v>0.7</v>
      </c>
      <c r="E42">
        <v>0.43</v>
      </c>
      <c r="F42">
        <v>0.32</v>
      </c>
      <c r="G42">
        <v>0.36</v>
      </c>
      <c r="H42">
        <v>0.32</v>
      </c>
      <c r="I42">
        <v>0.3</v>
      </c>
      <c r="J42">
        <v>0.27</v>
      </c>
      <c r="K42">
        <v>0.3</v>
      </c>
      <c r="L42">
        <v>0.19</v>
      </c>
      <c r="M42">
        <v>0.39</v>
      </c>
      <c r="N42">
        <v>-0.73</v>
      </c>
      <c r="O42">
        <v>-0.04</v>
      </c>
      <c r="P42">
        <v>-2.58</v>
      </c>
      <c r="Q42">
        <v>-0.91</v>
      </c>
      <c r="R42">
        <v>-0.34</v>
      </c>
      <c r="S42">
        <v>-1.58</v>
      </c>
      <c r="T42">
        <v>1.71</v>
      </c>
      <c r="U42">
        <v>1.68</v>
      </c>
      <c r="V42">
        <v>1.05</v>
      </c>
      <c r="W42">
        <v>0.51</v>
      </c>
    </row>
    <row r="43" spans="1:23" x14ac:dyDescent="0.25">
      <c r="A43" s="5" t="s">
        <v>108</v>
      </c>
      <c r="B43" s="5" t="s">
        <v>109</v>
      </c>
      <c r="C43">
        <v>0.19</v>
      </c>
      <c r="D43">
        <v>0.16</v>
      </c>
      <c r="E43">
        <v>0.13</v>
      </c>
      <c r="F43">
        <v>0.1</v>
      </c>
      <c r="G43">
        <v>0.08</v>
      </c>
      <c r="H43">
        <v>7.0000000000000007E-2</v>
      </c>
      <c r="I43">
        <v>0.06</v>
      </c>
      <c r="J43" t="s">
        <v>67</v>
      </c>
      <c r="K43" t="s">
        <v>67</v>
      </c>
      <c r="L43" t="s">
        <v>67</v>
      </c>
      <c r="M43" t="s">
        <v>67</v>
      </c>
      <c r="N43" t="s">
        <v>67</v>
      </c>
      <c r="O43" t="s">
        <v>67</v>
      </c>
      <c r="P43" t="s">
        <v>67</v>
      </c>
      <c r="Q43" t="s">
        <v>67</v>
      </c>
      <c r="R43" t="s">
        <v>67</v>
      </c>
      <c r="S43" t="s">
        <v>67</v>
      </c>
      <c r="T43" t="s">
        <v>67</v>
      </c>
      <c r="U43">
        <v>0.65</v>
      </c>
      <c r="V43">
        <v>0.42</v>
      </c>
      <c r="W43" t="s">
        <v>67</v>
      </c>
    </row>
    <row r="44" spans="1:23" x14ac:dyDescent="0.25">
      <c r="A44" s="5" t="s">
        <v>110</v>
      </c>
      <c r="B44" s="5" t="s">
        <v>111</v>
      </c>
      <c r="C44" t="s">
        <v>67</v>
      </c>
      <c r="D44">
        <v>10.6</v>
      </c>
      <c r="E44">
        <v>8.3000000000000007</v>
      </c>
      <c r="F44">
        <v>4.9000000000000004</v>
      </c>
      <c r="G44">
        <v>3.5</v>
      </c>
      <c r="H44">
        <v>3.1</v>
      </c>
      <c r="I44">
        <v>2.4</v>
      </c>
      <c r="J44" t="s">
        <v>67</v>
      </c>
      <c r="K44" t="s">
        <v>67</v>
      </c>
      <c r="L44" t="s">
        <v>67</v>
      </c>
      <c r="M44" t="s">
        <v>67</v>
      </c>
      <c r="N44" t="s">
        <v>67</v>
      </c>
      <c r="O44" t="s">
        <v>67</v>
      </c>
      <c r="P44" t="s">
        <v>67</v>
      </c>
      <c r="Q44" t="s">
        <v>67</v>
      </c>
      <c r="R44" t="s">
        <v>67</v>
      </c>
      <c r="S44" t="s">
        <v>67</v>
      </c>
      <c r="T44" t="s">
        <v>67</v>
      </c>
      <c r="U44">
        <v>7.1</v>
      </c>
      <c r="V44">
        <v>4.5999999999999996</v>
      </c>
      <c r="W44" t="s">
        <v>67</v>
      </c>
    </row>
    <row r="45" spans="1:23" x14ac:dyDescent="0.25">
      <c r="A45" s="5" t="s">
        <v>124</v>
      </c>
      <c r="B45" s="5" t="s">
        <v>125</v>
      </c>
      <c r="C45">
        <v>16.989999999999998</v>
      </c>
      <c r="D45">
        <v>14.99</v>
      </c>
      <c r="E45">
        <v>13.9</v>
      </c>
      <c r="F45">
        <v>10.29</v>
      </c>
      <c r="G45">
        <v>10.68</v>
      </c>
      <c r="H45">
        <v>8.91</v>
      </c>
      <c r="I45">
        <v>8.59</v>
      </c>
      <c r="J45">
        <v>8.64</v>
      </c>
      <c r="K45">
        <v>6.36</v>
      </c>
      <c r="L45">
        <v>3.64</v>
      </c>
      <c r="M45">
        <v>4.37</v>
      </c>
      <c r="N45">
        <v>2.59</v>
      </c>
      <c r="O45">
        <v>2.5299999999999998</v>
      </c>
      <c r="P45">
        <v>5.84</v>
      </c>
      <c r="Q45">
        <v>18</v>
      </c>
      <c r="R45">
        <v>34.43</v>
      </c>
      <c r="S45">
        <v>40.840000000000003</v>
      </c>
      <c r="T45">
        <v>49.92</v>
      </c>
      <c r="U45">
        <v>49.53</v>
      </c>
      <c r="V45">
        <v>30.52</v>
      </c>
      <c r="W45" t="s">
        <v>67</v>
      </c>
    </row>
    <row r="46" spans="1:23" x14ac:dyDescent="0.25">
      <c r="A46" s="5" t="s">
        <v>112</v>
      </c>
      <c r="B46" s="5" t="s">
        <v>113</v>
      </c>
      <c r="C46">
        <v>5.83</v>
      </c>
      <c r="D46">
        <v>5.56</v>
      </c>
      <c r="E46">
        <v>5.23</v>
      </c>
      <c r="F46">
        <v>4.93</v>
      </c>
      <c r="G46">
        <v>2.33</v>
      </c>
      <c r="H46">
        <v>2.0699999999999998</v>
      </c>
      <c r="I46">
        <v>1.81</v>
      </c>
      <c r="J46">
        <v>1.63</v>
      </c>
      <c r="K46">
        <v>2.27</v>
      </c>
      <c r="L46">
        <v>1.5</v>
      </c>
      <c r="M46">
        <v>1.32</v>
      </c>
      <c r="N46">
        <v>0.63</v>
      </c>
      <c r="O46">
        <v>1.39</v>
      </c>
      <c r="P46">
        <v>1.42</v>
      </c>
      <c r="Q46">
        <v>4.04</v>
      </c>
      <c r="R46">
        <v>4.92</v>
      </c>
      <c r="S46">
        <v>5.23</v>
      </c>
      <c r="T46">
        <v>7.67</v>
      </c>
      <c r="U46">
        <v>6.63</v>
      </c>
      <c r="V46">
        <v>5.14</v>
      </c>
      <c r="W46" t="s">
        <v>67</v>
      </c>
    </row>
    <row r="47" spans="1:23" x14ac:dyDescent="0.25">
      <c r="A47" s="5" t="s">
        <v>114</v>
      </c>
      <c r="B47" s="5" t="s">
        <v>115</v>
      </c>
      <c r="C47">
        <v>1.26</v>
      </c>
      <c r="D47">
        <v>0.54</v>
      </c>
      <c r="E47">
        <v>0.71</v>
      </c>
      <c r="F47">
        <v>1.25</v>
      </c>
      <c r="G47">
        <v>0.61</v>
      </c>
      <c r="H47">
        <v>0.48</v>
      </c>
      <c r="I47">
        <v>0.28000000000000003</v>
      </c>
      <c r="J47">
        <v>0.27</v>
      </c>
      <c r="K47">
        <v>0.02</v>
      </c>
      <c r="L47">
        <v>-0.16</v>
      </c>
      <c r="M47">
        <v>0.08</v>
      </c>
      <c r="N47">
        <v>-0.38</v>
      </c>
      <c r="O47">
        <v>-0.49</v>
      </c>
      <c r="P47">
        <v>-0.4</v>
      </c>
      <c r="Q47">
        <v>1.31</v>
      </c>
      <c r="R47">
        <v>0.32</v>
      </c>
      <c r="S47">
        <v>-2.36</v>
      </c>
      <c r="T47">
        <v>0.11</v>
      </c>
      <c r="U47">
        <v>1.1100000000000001</v>
      </c>
      <c r="V47">
        <v>0.3</v>
      </c>
      <c r="W47" t="s">
        <v>67</v>
      </c>
    </row>
    <row r="48" spans="1:23" x14ac:dyDescent="0.25">
      <c r="A48" s="5" t="s">
        <v>116</v>
      </c>
      <c r="B48" s="5" t="s">
        <v>117</v>
      </c>
      <c r="C48">
        <v>18.54</v>
      </c>
      <c r="D48">
        <v>12.83</v>
      </c>
      <c r="E48">
        <v>12.69</v>
      </c>
      <c r="F48">
        <v>13.67</v>
      </c>
      <c r="G48">
        <v>7.28</v>
      </c>
      <c r="H48">
        <v>6.31</v>
      </c>
      <c r="I48">
        <v>5.6</v>
      </c>
      <c r="J48">
        <v>5.45</v>
      </c>
      <c r="K48">
        <v>9.42</v>
      </c>
      <c r="L48">
        <v>2.92</v>
      </c>
      <c r="M48">
        <v>2.85</v>
      </c>
      <c r="N48">
        <v>2.59</v>
      </c>
      <c r="O48">
        <v>3.25</v>
      </c>
      <c r="P48">
        <v>3.59</v>
      </c>
      <c r="Q48">
        <v>7.75</v>
      </c>
      <c r="R48">
        <v>12.58</v>
      </c>
      <c r="S48">
        <v>18.13</v>
      </c>
      <c r="T48">
        <v>20.72</v>
      </c>
      <c r="U48">
        <v>18.72</v>
      </c>
      <c r="V48">
        <v>13.81</v>
      </c>
      <c r="W48" t="s">
        <v>67</v>
      </c>
    </row>
    <row r="49" spans="1:23" x14ac:dyDescent="0.25">
      <c r="A49" s="5" t="s">
        <v>118</v>
      </c>
      <c r="B49" s="5" t="s">
        <v>119</v>
      </c>
      <c r="C49">
        <v>4934</v>
      </c>
      <c r="D49">
        <v>4335</v>
      </c>
      <c r="E49">
        <v>3918</v>
      </c>
      <c r="F49">
        <v>3786</v>
      </c>
      <c r="G49">
        <v>2352</v>
      </c>
      <c r="H49">
        <v>2219</v>
      </c>
      <c r="I49">
        <v>1570</v>
      </c>
      <c r="J49">
        <v>1620</v>
      </c>
      <c r="K49">
        <v>1715</v>
      </c>
      <c r="L49">
        <v>209</v>
      </c>
      <c r="M49">
        <v>102</v>
      </c>
      <c r="N49">
        <v>67</v>
      </c>
      <c r="O49">
        <v>57</v>
      </c>
      <c r="P49">
        <v>105</v>
      </c>
      <c r="Q49">
        <v>170</v>
      </c>
      <c r="R49">
        <v>209</v>
      </c>
      <c r="S49">
        <v>246</v>
      </c>
      <c r="T49">
        <v>299</v>
      </c>
      <c r="U49">
        <v>269</v>
      </c>
      <c r="V49">
        <v>245</v>
      </c>
      <c r="W49" t="s">
        <v>67</v>
      </c>
    </row>
    <row r="50" spans="1:23" x14ac:dyDescent="0.25">
      <c r="A50" s="5" t="s">
        <v>120</v>
      </c>
      <c r="B50" s="5" t="s">
        <v>121</v>
      </c>
      <c r="C50">
        <v>245.2</v>
      </c>
      <c r="D50">
        <v>194.6</v>
      </c>
      <c r="E50">
        <v>179.4</v>
      </c>
      <c r="F50">
        <v>93.5</v>
      </c>
      <c r="G50">
        <v>89.5</v>
      </c>
      <c r="H50">
        <v>72.400000000000006</v>
      </c>
      <c r="I50">
        <v>66.2</v>
      </c>
      <c r="J50">
        <v>71.900000000000006</v>
      </c>
      <c r="K50">
        <v>23.2</v>
      </c>
      <c r="L50">
        <v>8.1</v>
      </c>
      <c r="M50">
        <v>4</v>
      </c>
      <c r="N50">
        <v>1.6</v>
      </c>
      <c r="O50">
        <v>2.1</v>
      </c>
      <c r="P50">
        <v>3.7</v>
      </c>
      <c r="Q50">
        <v>5.4</v>
      </c>
      <c r="R50">
        <v>6.3</v>
      </c>
      <c r="S50">
        <v>7.2</v>
      </c>
      <c r="T50">
        <v>6.6</v>
      </c>
      <c r="U50">
        <v>6.6</v>
      </c>
      <c r="V50" t="s">
        <v>67</v>
      </c>
      <c r="W50" t="s">
        <v>67</v>
      </c>
    </row>
    <row r="51" spans="1:23" x14ac:dyDescent="0.25">
      <c r="A51" s="5" t="s">
        <v>122</v>
      </c>
      <c r="B51" s="5" t="s">
        <v>123</v>
      </c>
      <c r="C51">
        <v>49696</v>
      </c>
      <c r="D51">
        <v>44890</v>
      </c>
      <c r="E51">
        <v>45789</v>
      </c>
      <c r="F51">
        <v>24696</v>
      </c>
      <c r="G51">
        <v>38053</v>
      </c>
      <c r="H51">
        <v>32627</v>
      </c>
      <c r="I51">
        <v>42166</v>
      </c>
      <c r="J51">
        <v>44383</v>
      </c>
      <c r="K51">
        <v>13528</v>
      </c>
      <c r="L51">
        <v>38756</v>
      </c>
      <c r="M51">
        <v>39216</v>
      </c>
      <c r="N51">
        <v>23881</v>
      </c>
      <c r="O51">
        <v>36842</v>
      </c>
      <c r="P51">
        <v>35238</v>
      </c>
      <c r="Q51">
        <v>31765</v>
      </c>
      <c r="R51">
        <v>30144</v>
      </c>
      <c r="S51">
        <v>29268</v>
      </c>
      <c r="T51">
        <v>22074</v>
      </c>
      <c r="U51">
        <v>24535</v>
      </c>
      <c r="V51" t="s">
        <v>67</v>
      </c>
      <c r="W51" t="s">
        <v>67</v>
      </c>
    </row>
    <row r="52" spans="1:23" x14ac:dyDescent="0.25">
      <c r="A52" s="5" t="s">
        <v>301</v>
      </c>
      <c r="B52" s="5" t="s">
        <v>302</v>
      </c>
      <c r="C52">
        <v>227581</v>
      </c>
      <c r="D52">
        <v>228577</v>
      </c>
      <c r="E52">
        <v>225108</v>
      </c>
      <c r="F52">
        <v>133039</v>
      </c>
      <c r="G52">
        <v>199060</v>
      </c>
      <c r="H52">
        <v>173748</v>
      </c>
      <c r="I52">
        <v>215246</v>
      </c>
      <c r="J52">
        <v>223357</v>
      </c>
      <c r="K52">
        <v>88555</v>
      </c>
      <c r="L52">
        <v>386196</v>
      </c>
      <c r="M52">
        <v>586922</v>
      </c>
      <c r="N52">
        <v>420895</v>
      </c>
      <c r="O52">
        <v>484210</v>
      </c>
      <c r="P52">
        <v>606666</v>
      </c>
      <c r="Q52">
        <v>1150000</v>
      </c>
      <c r="R52">
        <v>1800000</v>
      </c>
      <c r="S52">
        <v>1810000</v>
      </c>
      <c r="T52">
        <v>1820000</v>
      </c>
      <c r="U52">
        <v>2010000</v>
      </c>
      <c r="V52">
        <v>1360000</v>
      </c>
      <c r="W52" t="s">
        <v>67</v>
      </c>
    </row>
    <row r="53" spans="1:23" x14ac:dyDescent="0.25">
      <c r="A53" s="5" t="s">
        <v>126</v>
      </c>
      <c r="B53" s="5" t="s">
        <v>127</v>
      </c>
      <c r="C53">
        <v>82590</v>
      </c>
      <c r="D53">
        <v>79954</v>
      </c>
      <c r="E53">
        <v>80398</v>
      </c>
      <c r="F53">
        <v>44612</v>
      </c>
      <c r="G53">
        <v>67517</v>
      </c>
      <c r="H53">
        <v>57323</v>
      </c>
      <c r="I53">
        <v>70828</v>
      </c>
      <c r="J53">
        <v>71975</v>
      </c>
      <c r="K53">
        <v>26356</v>
      </c>
      <c r="L53">
        <v>93780</v>
      </c>
      <c r="M53">
        <v>106863</v>
      </c>
      <c r="N53">
        <v>10448</v>
      </c>
      <c r="O53">
        <v>-22807</v>
      </c>
      <c r="P53">
        <v>-97143</v>
      </c>
      <c r="Q53">
        <v>70588</v>
      </c>
      <c r="R53">
        <v>82775</v>
      </c>
      <c r="S53">
        <v>-18293</v>
      </c>
      <c r="T53">
        <v>124080</v>
      </c>
      <c r="U53">
        <v>151673</v>
      </c>
      <c r="V53">
        <v>100816</v>
      </c>
      <c r="W53" t="s">
        <v>67</v>
      </c>
    </row>
    <row r="54" spans="1:23" x14ac:dyDescent="0.25">
      <c r="A54" s="5" t="s">
        <v>128</v>
      </c>
      <c r="B54" s="5" t="s">
        <v>129</v>
      </c>
      <c r="C54">
        <v>9951</v>
      </c>
      <c r="D54">
        <v>10381</v>
      </c>
      <c r="E54">
        <v>5743</v>
      </c>
      <c r="F54">
        <v>3856</v>
      </c>
      <c r="G54">
        <v>6718</v>
      </c>
      <c r="H54">
        <v>5858</v>
      </c>
      <c r="I54">
        <v>7452</v>
      </c>
      <c r="J54">
        <v>4753</v>
      </c>
      <c r="K54">
        <v>4082</v>
      </c>
      <c r="L54">
        <v>18182</v>
      </c>
      <c r="M54">
        <v>32353</v>
      </c>
      <c r="N54">
        <v>-119403</v>
      </c>
      <c r="O54">
        <v>-7018</v>
      </c>
      <c r="P54">
        <v>-271429</v>
      </c>
      <c r="Q54">
        <v>-58824</v>
      </c>
      <c r="R54">
        <v>-17703</v>
      </c>
      <c r="S54">
        <v>-69919</v>
      </c>
      <c r="T54">
        <v>62207</v>
      </c>
      <c r="U54">
        <v>68401</v>
      </c>
      <c r="V54">
        <v>37551</v>
      </c>
      <c r="W54" t="s">
        <v>67</v>
      </c>
    </row>
    <row r="55" spans="1:23" x14ac:dyDescent="0.25">
      <c r="A55" s="5" t="s">
        <v>130</v>
      </c>
      <c r="B55" s="5" t="s">
        <v>131</v>
      </c>
      <c r="C55">
        <v>33.4</v>
      </c>
      <c r="D55">
        <v>22.6</v>
      </c>
      <c r="E55">
        <v>41.8</v>
      </c>
      <c r="F55">
        <v>26.5</v>
      </c>
      <c r="G55">
        <v>16.5</v>
      </c>
      <c r="H55">
        <v>10.1</v>
      </c>
      <c r="I55">
        <v>9.1</v>
      </c>
      <c r="J55">
        <v>10.9</v>
      </c>
      <c r="K55">
        <v>6</v>
      </c>
      <c r="L55">
        <v>13.6</v>
      </c>
      <c r="M55">
        <v>4.4000000000000004</v>
      </c>
      <c r="N55" t="s">
        <v>67</v>
      </c>
      <c r="O55" t="s">
        <v>67</v>
      </c>
      <c r="P55" t="s">
        <v>67</v>
      </c>
      <c r="Q55" t="s">
        <v>67</v>
      </c>
      <c r="R55" t="s">
        <v>67</v>
      </c>
      <c r="S55" t="s">
        <v>67</v>
      </c>
      <c r="T55">
        <v>10.6</v>
      </c>
      <c r="U55">
        <v>18.2</v>
      </c>
      <c r="V55">
        <v>21.5</v>
      </c>
      <c r="W55" t="s">
        <v>67</v>
      </c>
    </row>
    <row r="56" spans="1:23" x14ac:dyDescent="0.25">
      <c r="A56" s="5" t="s">
        <v>132</v>
      </c>
      <c r="B56" s="5" t="s">
        <v>133</v>
      </c>
      <c r="C56">
        <v>1.47</v>
      </c>
      <c r="D56">
        <v>1.05</v>
      </c>
      <c r="E56">
        <v>1.29</v>
      </c>
      <c r="F56">
        <v>0.85</v>
      </c>
      <c r="G56">
        <v>0.56000000000000005</v>
      </c>
      <c r="H56">
        <v>0.36</v>
      </c>
      <c r="I56">
        <v>0.32</v>
      </c>
      <c r="J56">
        <v>0.34</v>
      </c>
      <c r="K56">
        <v>0.28000000000000003</v>
      </c>
      <c r="L56">
        <v>0.71</v>
      </c>
      <c r="M56">
        <v>0.39</v>
      </c>
      <c r="N56">
        <v>0.24</v>
      </c>
      <c r="O56">
        <v>0.31</v>
      </c>
      <c r="P56">
        <v>0.18</v>
      </c>
      <c r="Q56">
        <v>0.13</v>
      </c>
      <c r="R56">
        <v>0.1</v>
      </c>
      <c r="S56">
        <v>0.16</v>
      </c>
      <c r="T56">
        <v>0.36</v>
      </c>
      <c r="U56">
        <v>0.62</v>
      </c>
      <c r="V56">
        <v>0.74</v>
      </c>
      <c r="W56" t="s">
        <v>67</v>
      </c>
    </row>
    <row r="57" spans="1:23" x14ac:dyDescent="0.25">
      <c r="A57" s="5" t="s">
        <v>134</v>
      </c>
      <c r="B57" s="5" t="s">
        <v>135</v>
      </c>
      <c r="C57">
        <v>4.4400000000000004</v>
      </c>
      <c r="D57">
        <v>2.94</v>
      </c>
      <c r="E57">
        <v>3.74</v>
      </c>
      <c r="F57">
        <v>2.77</v>
      </c>
      <c r="G57">
        <v>2.61</v>
      </c>
      <c r="H57">
        <v>1.6</v>
      </c>
      <c r="I57">
        <v>1.55</v>
      </c>
      <c r="J57">
        <v>1.88</v>
      </c>
      <c r="K57">
        <v>0.89</v>
      </c>
      <c r="L57">
        <v>1.75</v>
      </c>
      <c r="M57">
        <v>1.29</v>
      </c>
      <c r="N57">
        <v>0.98</v>
      </c>
      <c r="O57">
        <v>0.56999999999999995</v>
      </c>
      <c r="P57">
        <v>0.75</v>
      </c>
      <c r="Q57">
        <v>0.57999999999999996</v>
      </c>
      <c r="R57">
        <v>0.71</v>
      </c>
      <c r="S57">
        <v>1.22</v>
      </c>
      <c r="T57">
        <v>2.37</v>
      </c>
      <c r="U57">
        <v>4.63</v>
      </c>
      <c r="V57">
        <v>4.4000000000000004</v>
      </c>
      <c r="W57" t="s">
        <v>67</v>
      </c>
    </row>
    <row r="58" spans="1:23" x14ac:dyDescent="0.25">
      <c r="A58" s="5" t="s">
        <v>136</v>
      </c>
      <c r="B58" s="5" t="s">
        <v>137</v>
      </c>
      <c r="C58">
        <v>19.829999999999998</v>
      </c>
      <c r="D58">
        <v>29.43</v>
      </c>
      <c r="E58">
        <v>25.42</v>
      </c>
      <c r="F58">
        <v>6.96</v>
      </c>
      <c r="G58">
        <v>9.77</v>
      </c>
      <c r="H58">
        <v>6.76</v>
      </c>
      <c r="I58">
        <v>9.64</v>
      </c>
      <c r="J58">
        <v>10.94</v>
      </c>
      <c r="K58">
        <v>87.24</v>
      </c>
      <c r="L58">
        <v>-16.36</v>
      </c>
      <c r="M58">
        <v>21.17</v>
      </c>
      <c r="N58">
        <v>-1.65</v>
      </c>
      <c r="O58">
        <v>-1.62</v>
      </c>
      <c r="P58">
        <v>-2.63</v>
      </c>
      <c r="Q58">
        <v>1.79</v>
      </c>
      <c r="R58">
        <v>10.9</v>
      </c>
      <c r="S58">
        <v>-2.71</v>
      </c>
      <c r="T58">
        <v>164.86</v>
      </c>
      <c r="U58">
        <v>27.66</v>
      </c>
      <c r="V58">
        <v>74.650000000000006</v>
      </c>
      <c r="W58" t="s">
        <v>67</v>
      </c>
    </row>
    <row r="59" spans="1:23" x14ac:dyDescent="0.25">
      <c r="A59" s="5" t="s">
        <v>138</v>
      </c>
      <c r="B59" s="5" t="s">
        <v>139</v>
      </c>
      <c r="C59">
        <v>0.76</v>
      </c>
      <c r="D59">
        <v>1.01</v>
      </c>
      <c r="E59">
        <v>0.72</v>
      </c>
      <c r="F59">
        <v>1.1499999999999999</v>
      </c>
      <c r="G59">
        <v>1.34</v>
      </c>
      <c r="H59">
        <v>2.17</v>
      </c>
      <c r="I59">
        <v>2.21</v>
      </c>
      <c r="J59" t="s">
        <v>67</v>
      </c>
      <c r="K59" t="s">
        <v>67</v>
      </c>
      <c r="L59" t="s">
        <v>67</v>
      </c>
      <c r="M59" t="s">
        <v>67</v>
      </c>
      <c r="N59" t="s">
        <v>67</v>
      </c>
      <c r="O59" t="s">
        <v>67</v>
      </c>
      <c r="P59" t="s">
        <v>67</v>
      </c>
      <c r="Q59" t="s">
        <v>67</v>
      </c>
      <c r="R59" t="s">
        <v>67</v>
      </c>
      <c r="S59" t="s">
        <v>67</v>
      </c>
      <c r="T59" t="s">
        <v>67</v>
      </c>
      <c r="U59">
        <v>2.12</v>
      </c>
      <c r="V59">
        <v>1.86</v>
      </c>
      <c r="W59" t="s">
        <v>67</v>
      </c>
    </row>
    <row r="60" spans="1:23" x14ac:dyDescent="0.25">
      <c r="A60" s="5" t="s">
        <v>140</v>
      </c>
      <c r="B60" s="5" t="s">
        <v>141</v>
      </c>
      <c r="C60">
        <v>3</v>
      </c>
      <c r="D60">
        <v>4.4000000000000004</v>
      </c>
      <c r="E60">
        <v>2.4</v>
      </c>
      <c r="F60">
        <v>3.8</v>
      </c>
      <c r="G60">
        <v>6.1</v>
      </c>
      <c r="H60">
        <v>9.9</v>
      </c>
      <c r="I60">
        <v>11</v>
      </c>
      <c r="J60">
        <v>9.1999999999999993</v>
      </c>
      <c r="K60">
        <v>16.600000000000001</v>
      </c>
      <c r="L60">
        <v>7.4</v>
      </c>
      <c r="M60">
        <v>22.9</v>
      </c>
      <c r="N60">
        <v>-117.7</v>
      </c>
      <c r="O60">
        <v>-5.0999999999999996</v>
      </c>
      <c r="P60">
        <v>-243.4</v>
      </c>
      <c r="Q60">
        <v>-38.700000000000003</v>
      </c>
      <c r="R60">
        <v>-9.6999999999999993</v>
      </c>
      <c r="S60">
        <v>-24.7</v>
      </c>
      <c r="T60">
        <v>9.4</v>
      </c>
      <c r="U60">
        <v>5.5</v>
      </c>
      <c r="V60">
        <v>4.5999999999999996</v>
      </c>
      <c r="W60" t="s">
        <v>67</v>
      </c>
    </row>
    <row r="61" spans="1:23" x14ac:dyDescent="0.25">
      <c r="A61" s="5" t="s">
        <v>142</v>
      </c>
      <c r="B61" s="5" t="s">
        <v>143</v>
      </c>
      <c r="C61">
        <v>12.75</v>
      </c>
      <c r="D61">
        <v>12.25</v>
      </c>
      <c r="E61">
        <v>6.78</v>
      </c>
      <c r="F61">
        <v>6.06</v>
      </c>
      <c r="G61">
        <v>15.46</v>
      </c>
      <c r="H61">
        <v>14.49</v>
      </c>
      <c r="I61">
        <v>16.43</v>
      </c>
      <c r="J61">
        <v>12.03</v>
      </c>
      <c r="K61">
        <v>12.82</v>
      </c>
      <c r="L61">
        <v>11.38</v>
      </c>
      <c r="M61">
        <v>18.23</v>
      </c>
      <c r="N61">
        <v>-115.94</v>
      </c>
      <c r="O61">
        <v>-2.65</v>
      </c>
      <c r="P61">
        <v>-183.87</v>
      </c>
      <c r="Q61">
        <v>-22.73</v>
      </c>
      <c r="R61">
        <v>-6.9</v>
      </c>
      <c r="S61">
        <v>-30.18</v>
      </c>
      <c r="T61">
        <v>22.25</v>
      </c>
      <c r="U61">
        <v>25.45</v>
      </c>
      <c r="V61">
        <v>16.43</v>
      </c>
      <c r="W61">
        <v>36.130000000000003</v>
      </c>
    </row>
    <row r="62" spans="1:23" x14ac:dyDescent="0.25">
      <c r="A62" s="5" t="s">
        <v>144</v>
      </c>
      <c r="B62" s="5" t="s">
        <v>145</v>
      </c>
      <c r="C62">
        <v>4.37</v>
      </c>
      <c r="D62">
        <v>4.54</v>
      </c>
      <c r="E62">
        <v>2.5499999999999998</v>
      </c>
      <c r="F62">
        <v>2.9</v>
      </c>
      <c r="G62">
        <v>3.37</v>
      </c>
      <c r="H62">
        <v>3.37</v>
      </c>
      <c r="I62">
        <v>3.46</v>
      </c>
      <c r="J62">
        <v>2.27</v>
      </c>
      <c r="K62">
        <v>4.57</v>
      </c>
      <c r="L62">
        <v>4.71</v>
      </c>
      <c r="M62">
        <v>5.51</v>
      </c>
      <c r="N62">
        <v>-28.37</v>
      </c>
      <c r="O62">
        <v>-1.45</v>
      </c>
      <c r="P62">
        <v>-44.74</v>
      </c>
      <c r="Q62">
        <v>-5.0999999999999996</v>
      </c>
      <c r="R62">
        <v>-0.99</v>
      </c>
      <c r="S62">
        <v>-3.86</v>
      </c>
      <c r="T62">
        <v>3.42</v>
      </c>
      <c r="U62">
        <v>3.41</v>
      </c>
      <c r="V62">
        <v>2.77</v>
      </c>
      <c r="W62">
        <v>1.83</v>
      </c>
    </row>
    <row r="63" spans="1:23" x14ac:dyDescent="0.25">
      <c r="A63" s="5" t="s">
        <v>146</v>
      </c>
      <c r="B63" s="5" t="s">
        <v>147</v>
      </c>
      <c r="C63">
        <v>4.74</v>
      </c>
      <c r="D63">
        <v>6.04</v>
      </c>
      <c r="E63">
        <v>3.65</v>
      </c>
      <c r="F63">
        <v>2.84</v>
      </c>
      <c r="G63">
        <v>5.89</v>
      </c>
      <c r="H63">
        <v>5.93</v>
      </c>
      <c r="I63">
        <v>6.54</v>
      </c>
      <c r="J63">
        <v>4.53</v>
      </c>
      <c r="K63">
        <v>3.66</v>
      </c>
      <c r="L63">
        <v>5.86</v>
      </c>
      <c r="M63">
        <v>8.44</v>
      </c>
      <c r="N63">
        <v>-28.37</v>
      </c>
      <c r="O63">
        <v>-1.1299999999999999</v>
      </c>
      <c r="P63">
        <v>-72.89</v>
      </c>
      <c r="Q63">
        <v>-11.83</v>
      </c>
      <c r="R63">
        <v>-2.7</v>
      </c>
      <c r="S63">
        <v>-8.6999999999999993</v>
      </c>
      <c r="T63">
        <v>8.23</v>
      </c>
      <c r="U63">
        <v>9.02</v>
      </c>
      <c r="V63">
        <v>6.11</v>
      </c>
      <c r="W63">
        <v>4.71</v>
      </c>
    </row>
    <row r="64" spans="1:23" x14ac:dyDescent="0.25">
      <c r="A64" s="5" t="s">
        <v>148</v>
      </c>
      <c r="B64" s="5" t="s">
        <v>148</v>
      </c>
      <c r="C64">
        <v>4.01</v>
      </c>
      <c r="D64">
        <v>5.31</v>
      </c>
      <c r="E64">
        <v>2.8</v>
      </c>
      <c r="F64">
        <v>2.1800000000000002</v>
      </c>
      <c r="G64">
        <v>4.95</v>
      </c>
      <c r="H64">
        <v>4.76</v>
      </c>
      <c r="I64">
        <v>5.32</v>
      </c>
      <c r="J64">
        <v>3.6</v>
      </c>
      <c r="K64">
        <v>3.08</v>
      </c>
      <c r="L64">
        <v>5.86</v>
      </c>
      <c r="M64">
        <v>8.44</v>
      </c>
      <c r="N64">
        <v>-28.37</v>
      </c>
      <c r="O64">
        <v>-1.1299999999999999</v>
      </c>
      <c r="P64">
        <v>-72.89</v>
      </c>
      <c r="Q64">
        <v>-11.83</v>
      </c>
      <c r="R64">
        <v>-2.7</v>
      </c>
      <c r="S64">
        <v>-8.6999999999999993</v>
      </c>
      <c r="T64">
        <v>8.23</v>
      </c>
      <c r="U64">
        <v>9.02</v>
      </c>
      <c r="V64">
        <v>6.11</v>
      </c>
      <c r="W64">
        <v>4.71</v>
      </c>
    </row>
    <row r="65" spans="1:23" x14ac:dyDescent="0.25">
      <c r="A65" s="5" t="s">
        <v>149</v>
      </c>
      <c r="B65" s="5" t="s">
        <v>150</v>
      </c>
      <c r="C65">
        <v>62.7</v>
      </c>
      <c r="D65">
        <v>65.510000000000005</v>
      </c>
      <c r="E65">
        <v>66.7</v>
      </c>
      <c r="F65">
        <v>62.88</v>
      </c>
      <c r="G65">
        <v>66.47</v>
      </c>
      <c r="H65">
        <v>68.55</v>
      </c>
      <c r="I65">
        <v>69.290000000000006</v>
      </c>
      <c r="J65">
        <v>70.42</v>
      </c>
      <c r="K65">
        <v>71.099999999999994</v>
      </c>
      <c r="L65">
        <v>59.41</v>
      </c>
      <c r="M65">
        <v>64.19</v>
      </c>
      <c r="N65">
        <v>71.28</v>
      </c>
      <c r="O65">
        <v>93.22</v>
      </c>
      <c r="P65">
        <v>92.84</v>
      </c>
      <c r="Q65">
        <v>94.91</v>
      </c>
      <c r="R65">
        <v>95.33</v>
      </c>
      <c r="S65">
        <v>97.47</v>
      </c>
      <c r="T65">
        <v>97.48</v>
      </c>
      <c r="U65">
        <v>97.06</v>
      </c>
      <c r="V65">
        <v>97.28</v>
      </c>
      <c r="W65">
        <v>96.93</v>
      </c>
    </row>
    <row r="66" spans="1:23" x14ac:dyDescent="0.25">
      <c r="A66" s="5" t="s">
        <v>151</v>
      </c>
      <c r="B66" s="5" t="s">
        <v>152</v>
      </c>
      <c r="C66">
        <v>31.42</v>
      </c>
      <c r="D66">
        <v>43.32</v>
      </c>
      <c r="E66">
        <v>41.23</v>
      </c>
      <c r="F66">
        <v>36.06</v>
      </c>
      <c r="G66">
        <v>32.03</v>
      </c>
      <c r="H66">
        <v>32.85</v>
      </c>
      <c r="I66">
        <v>32.35</v>
      </c>
      <c r="J66">
        <v>29.91</v>
      </c>
      <c r="K66">
        <v>24.05</v>
      </c>
      <c r="L66">
        <v>51.54</v>
      </c>
      <c r="M66">
        <v>46.29</v>
      </c>
      <c r="N66">
        <v>24.47</v>
      </c>
      <c r="O66">
        <v>42.66</v>
      </c>
      <c r="P66">
        <v>39.64</v>
      </c>
      <c r="Q66">
        <v>52.07</v>
      </c>
      <c r="R66">
        <v>39.1</v>
      </c>
      <c r="S66">
        <v>28.85</v>
      </c>
      <c r="T66">
        <v>37.01</v>
      </c>
      <c r="U66">
        <v>35.42</v>
      </c>
      <c r="V66">
        <v>37.21</v>
      </c>
      <c r="W66">
        <v>13.05</v>
      </c>
    </row>
    <row r="67" spans="1:23" x14ac:dyDescent="0.25">
      <c r="A67" s="5" t="s">
        <v>153</v>
      </c>
      <c r="B67" s="5" t="s">
        <v>154</v>
      </c>
      <c r="C67">
        <v>68.58</v>
      </c>
      <c r="D67">
        <v>56.68</v>
      </c>
      <c r="E67">
        <v>58.77</v>
      </c>
      <c r="F67">
        <v>63.94</v>
      </c>
      <c r="G67">
        <v>67.97</v>
      </c>
      <c r="H67">
        <v>67.150000000000006</v>
      </c>
      <c r="I67">
        <v>67.650000000000006</v>
      </c>
      <c r="J67">
        <v>70.09</v>
      </c>
      <c r="K67">
        <v>75.95</v>
      </c>
      <c r="L67">
        <v>48.46</v>
      </c>
      <c r="M67">
        <v>53.71</v>
      </c>
      <c r="N67">
        <v>75.53</v>
      </c>
      <c r="O67">
        <v>57.34</v>
      </c>
      <c r="P67">
        <v>60.36</v>
      </c>
      <c r="Q67">
        <v>47.93</v>
      </c>
      <c r="R67">
        <v>60.9</v>
      </c>
      <c r="S67">
        <v>71.150000000000006</v>
      </c>
      <c r="T67">
        <v>62.99</v>
      </c>
      <c r="U67">
        <v>64.58</v>
      </c>
      <c r="V67">
        <v>62.79</v>
      </c>
      <c r="W67">
        <v>86.95</v>
      </c>
    </row>
    <row r="68" spans="1:23" x14ac:dyDescent="0.25">
      <c r="A68" s="5" t="s">
        <v>155</v>
      </c>
      <c r="B68" s="5" t="s">
        <v>156</v>
      </c>
      <c r="C68">
        <v>218.28</v>
      </c>
      <c r="D68">
        <v>130.85</v>
      </c>
      <c r="E68">
        <v>142.51</v>
      </c>
      <c r="F68">
        <v>177.35</v>
      </c>
      <c r="G68">
        <v>212.23</v>
      </c>
      <c r="H68">
        <v>204.46</v>
      </c>
      <c r="I68">
        <v>209.13</v>
      </c>
      <c r="J68">
        <v>234.38</v>
      </c>
      <c r="K68">
        <v>315.75</v>
      </c>
      <c r="L68">
        <v>94.01</v>
      </c>
      <c r="M68">
        <v>116.02</v>
      </c>
      <c r="N68">
        <v>308.7</v>
      </c>
      <c r="O68">
        <v>134.44</v>
      </c>
      <c r="P68">
        <v>152.26</v>
      </c>
      <c r="Q68">
        <v>92.05</v>
      </c>
      <c r="R68">
        <v>155.78</v>
      </c>
      <c r="S68">
        <v>246.67</v>
      </c>
      <c r="T68">
        <v>170.22</v>
      </c>
      <c r="U68">
        <v>182.3</v>
      </c>
      <c r="V68">
        <v>168.75</v>
      </c>
      <c r="W68">
        <v>666.39</v>
      </c>
    </row>
    <row r="69" spans="1:23" x14ac:dyDescent="0.25">
      <c r="A69" s="5" t="s">
        <v>303</v>
      </c>
      <c r="B69" s="5" t="s">
        <v>304</v>
      </c>
      <c r="C69">
        <v>36.29</v>
      </c>
      <c r="D69">
        <v>34.979999999999997</v>
      </c>
      <c r="E69">
        <v>35.71</v>
      </c>
      <c r="F69">
        <v>33.53</v>
      </c>
      <c r="G69">
        <v>33.92</v>
      </c>
      <c r="H69">
        <v>33</v>
      </c>
      <c r="I69">
        <v>32.909999999999997</v>
      </c>
      <c r="J69">
        <v>34.340000000000003</v>
      </c>
      <c r="K69">
        <v>29.5</v>
      </c>
      <c r="L69">
        <v>24.29</v>
      </c>
      <c r="M69">
        <v>18.2</v>
      </c>
      <c r="N69">
        <v>2.48</v>
      </c>
      <c r="O69">
        <v>-4.71</v>
      </c>
      <c r="P69">
        <v>-16.010000000000002</v>
      </c>
      <c r="Q69">
        <v>6.12</v>
      </c>
      <c r="R69">
        <v>4.6100000000000003</v>
      </c>
      <c r="S69">
        <v>-1.01</v>
      </c>
      <c r="T69">
        <v>6.82</v>
      </c>
      <c r="U69">
        <v>7.56</v>
      </c>
      <c r="V69">
        <v>7.42</v>
      </c>
    </row>
    <row r="70" spans="1:23" x14ac:dyDescent="0.25">
      <c r="A70" s="5" t="s">
        <v>157</v>
      </c>
      <c r="B70" s="5" t="s">
        <v>158</v>
      </c>
      <c r="C70">
        <v>62.68</v>
      </c>
      <c r="D70">
        <v>65.510000000000005</v>
      </c>
      <c r="E70">
        <v>66.7</v>
      </c>
      <c r="F70">
        <v>62.88</v>
      </c>
      <c r="G70">
        <v>66.47</v>
      </c>
      <c r="H70">
        <v>68.55</v>
      </c>
      <c r="I70">
        <v>69.290000000000006</v>
      </c>
      <c r="J70">
        <v>70.42</v>
      </c>
      <c r="K70">
        <v>71.099999999999994</v>
      </c>
      <c r="L70">
        <v>59.41</v>
      </c>
      <c r="M70">
        <v>64.19</v>
      </c>
      <c r="N70">
        <v>71.28</v>
      </c>
      <c r="O70">
        <v>93.22</v>
      </c>
      <c r="P70">
        <v>92.84</v>
      </c>
      <c r="Q70">
        <v>94.91</v>
      </c>
      <c r="R70">
        <v>95.33</v>
      </c>
      <c r="S70">
        <v>97.47</v>
      </c>
      <c r="T70">
        <v>97.48</v>
      </c>
      <c r="U70">
        <v>97.06</v>
      </c>
      <c r="V70">
        <v>97.28</v>
      </c>
    </row>
    <row r="71" spans="1:23" x14ac:dyDescent="0.25">
      <c r="A71" s="5" t="s">
        <v>159</v>
      </c>
      <c r="B71" s="5" t="s">
        <v>160</v>
      </c>
      <c r="C71">
        <v>4.37</v>
      </c>
      <c r="D71">
        <v>4.54</v>
      </c>
      <c r="E71">
        <v>2.5499999999999998</v>
      </c>
      <c r="F71">
        <v>2.9</v>
      </c>
      <c r="G71">
        <v>3.37</v>
      </c>
      <c r="H71">
        <v>3.37</v>
      </c>
      <c r="I71">
        <v>3.46</v>
      </c>
      <c r="J71">
        <v>2.27</v>
      </c>
      <c r="K71">
        <v>4.57</v>
      </c>
      <c r="L71">
        <v>4.71</v>
      </c>
      <c r="M71">
        <v>5.51</v>
      </c>
      <c r="N71">
        <v>-28.37</v>
      </c>
      <c r="O71">
        <v>-1.45</v>
      </c>
      <c r="P71">
        <v>-44.74</v>
      </c>
      <c r="Q71">
        <v>-5.0999999999999996</v>
      </c>
      <c r="R71">
        <v>-0.99</v>
      </c>
      <c r="S71">
        <v>-3.86</v>
      </c>
      <c r="T71">
        <v>3.42</v>
      </c>
      <c r="U71">
        <v>3.41</v>
      </c>
      <c r="V71">
        <v>2.77</v>
      </c>
    </row>
    <row r="72" spans="1:23" x14ac:dyDescent="0.25">
      <c r="A72" s="5" t="s">
        <v>161</v>
      </c>
      <c r="B72" s="5" t="s">
        <v>162</v>
      </c>
      <c r="C72">
        <v>5.5</v>
      </c>
      <c r="D72">
        <v>6.21</v>
      </c>
      <c r="E72">
        <v>4.7300000000000004</v>
      </c>
      <c r="F72">
        <v>4.78</v>
      </c>
      <c r="G72">
        <v>4.4000000000000004</v>
      </c>
      <c r="H72">
        <v>4.3099999999999996</v>
      </c>
      <c r="I72">
        <v>4.2300000000000004</v>
      </c>
      <c r="J72">
        <v>3.27</v>
      </c>
      <c r="K72">
        <v>6.27</v>
      </c>
      <c r="L72">
        <v>3.97</v>
      </c>
      <c r="M72">
        <v>3.01</v>
      </c>
      <c r="N72">
        <v>-28.37</v>
      </c>
      <c r="O72">
        <v>-3.26</v>
      </c>
      <c r="P72">
        <v>-43.49</v>
      </c>
      <c r="Q72">
        <v>-4.33</v>
      </c>
      <c r="R72">
        <v>-0.43</v>
      </c>
      <c r="S72">
        <v>-4.6500000000000004</v>
      </c>
      <c r="T72">
        <v>4.37</v>
      </c>
      <c r="U72">
        <v>4.9800000000000004</v>
      </c>
      <c r="V72">
        <v>4.45</v>
      </c>
    </row>
    <row r="73" spans="1:23" x14ac:dyDescent="0.25">
      <c r="A73" s="5" t="s">
        <v>163</v>
      </c>
      <c r="B73" s="5" t="s">
        <v>164</v>
      </c>
      <c r="C73">
        <v>91.6</v>
      </c>
      <c r="D73">
        <v>116.87</v>
      </c>
      <c r="E73">
        <v>109.58</v>
      </c>
      <c r="F73">
        <v>75.33</v>
      </c>
      <c r="G73">
        <v>146.72999999999999</v>
      </c>
      <c r="H73">
        <v>141.16</v>
      </c>
      <c r="I73">
        <v>153.52000000000001</v>
      </c>
      <c r="J73">
        <v>158.63999999999999</v>
      </c>
      <c r="K73">
        <v>67.489999999999995</v>
      </c>
      <c r="L73">
        <v>124.54</v>
      </c>
      <c r="M73">
        <v>153.19999999999999</v>
      </c>
      <c r="N73">
        <v>100</v>
      </c>
      <c r="O73">
        <v>77.97</v>
      </c>
      <c r="P73">
        <v>162.91999999999999</v>
      </c>
      <c r="Q73">
        <v>232.19</v>
      </c>
      <c r="R73">
        <v>273.74</v>
      </c>
      <c r="S73">
        <v>225.3</v>
      </c>
      <c r="T73">
        <v>240.86</v>
      </c>
      <c r="U73">
        <v>264.52999999999997</v>
      </c>
      <c r="V73">
        <v>221.06</v>
      </c>
    </row>
    <row r="74" spans="1:23" x14ac:dyDescent="0.25">
      <c r="A74" s="5" t="s">
        <v>165</v>
      </c>
      <c r="B74" s="5" t="s">
        <v>166</v>
      </c>
      <c r="C74">
        <v>37.29</v>
      </c>
      <c r="D74">
        <v>34.49</v>
      </c>
      <c r="E74">
        <v>33.299999999999997</v>
      </c>
      <c r="F74">
        <v>37.119999999999997</v>
      </c>
      <c r="G74">
        <v>33.53</v>
      </c>
      <c r="H74">
        <v>31.45</v>
      </c>
      <c r="I74">
        <v>30.71</v>
      </c>
      <c r="J74">
        <v>29.58</v>
      </c>
      <c r="K74">
        <v>28.9</v>
      </c>
      <c r="L74">
        <v>40.590000000000003</v>
      </c>
      <c r="M74">
        <v>35.81</v>
      </c>
      <c r="N74">
        <v>28.72</v>
      </c>
      <c r="O74">
        <v>6.78</v>
      </c>
      <c r="P74">
        <v>7.16</v>
      </c>
      <c r="Q74">
        <v>5.09</v>
      </c>
      <c r="R74">
        <v>4.67</v>
      </c>
      <c r="S74">
        <v>2.5299999999999998</v>
      </c>
      <c r="T74">
        <v>2.52</v>
      </c>
      <c r="U74">
        <v>2.94</v>
      </c>
      <c r="V74">
        <v>2.72</v>
      </c>
    </row>
    <row r="75" spans="1:23" x14ac:dyDescent="0.25">
      <c r="A75" s="5" t="s">
        <v>167</v>
      </c>
      <c r="B75" s="5" t="s">
        <v>168</v>
      </c>
      <c r="C75">
        <v>4</v>
      </c>
      <c r="D75">
        <v>5.31</v>
      </c>
      <c r="E75">
        <v>2.8</v>
      </c>
      <c r="F75">
        <v>2.1800000000000002</v>
      </c>
      <c r="G75">
        <v>4.95</v>
      </c>
      <c r="H75">
        <v>4.76</v>
      </c>
      <c r="I75">
        <v>5.32</v>
      </c>
      <c r="J75">
        <v>3.6</v>
      </c>
      <c r="K75">
        <v>3.08</v>
      </c>
      <c r="L75">
        <v>5.86</v>
      </c>
      <c r="M75">
        <v>8.44</v>
      </c>
      <c r="N75">
        <v>-28.37</v>
      </c>
      <c r="O75">
        <v>-1.1299999999999999</v>
      </c>
      <c r="P75">
        <v>-72.89</v>
      </c>
      <c r="Q75">
        <v>-11.83</v>
      </c>
      <c r="R75">
        <v>-2.7</v>
      </c>
      <c r="S75">
        <v>-8.6999999999999993</v>
      </c>
      <c r="T75">
        <v>8.23</v>
      </c>
      <c r="U75">
        <v>9.02</v>
      </c>
      <c r="V75">
        <v>6.11</v>
      </c>
    </row>
    <row r="76" spans="1:23" x14ac:dyDescent="0.25">
      <c r="A76" s="5" t="s">
        <v>169</v>
      </c>
      <c r="B76" s="5" t="s">
        <v>170</v>
      </c>
      <c r="C76">
        <v>8.6199999999999992</v>
      </c>
      <c r="D76">
        <v>12.32</v>
      </c>
      <c r="E76">
        <v>8.94</v>
      </c>
      <c r="F76">
        <v>6.45</v>
      </c>
      <c r="G76">
        <v>13.53</v>
      </c>
      <c r="H76">
        <v>12.5</v>
      </c>
      <c r="I76">
        <v>13.48</v>
      </c>
      <c r="J76">
        <v>13.93</v>
      </c>
      <c r="K76">
        <v>11.36</v>
      </c>
      <c r="L76">
        <v>7.21</v>
      </c>
      <c r="M76">
        <v>8.4499999999999993</v>
      </c>
      <c r="N76">
        <v>-80.81</v>
      </c>
      <c r="O76">
        <v>-5.96</v>
      </c>
      <c r="P76">
        <v>-177.56</v>
      </c>
      <c r="Q76">
        <v>-19.27</v>
      </c>
      <c r="R76">
        <v>-2.97</v>
      </c>
      <c r="S76">
        <v>-36.19</v>
      </c>
      <c r="T76">
        <v>28.4</v>
      </c>
      <c r="U76">
        <v>37.15</v>
      </c>
      <c r="V76">
        <v>26.38</v>
      </c>
    </row>
    <row r="77" spans="1:23" x14ac:dyDescent="0.25">
      <c r="A77" s="5" t="s">
        <v>171</v>
      </c>
      <c r="B77" s="5" t="s">
        <v>172</v>
      </c>
      <c r="C77">
        <v>81.52</v>
      </c>
      <c r="D77">
        <v>121.75</v>
      </c>
      <c r="E77">
        <v>113.88</v>
      </c>
      <c r="F77">
        <v>62.09</v>
      </c>
      <c r="G77">
        <v>93.27</v>
      </c>
      <c r="H77">
        <v>101.16</v>
      </c>
      <c r="I77">
        <v>102.22</v>
      </c>
      <c r="J77">
        <v>97.63</v>
      </c>
      <c r="K77">
        <v>75</v>
      </c>
      <c r="L77">
        <v>124.71</v>
      </c>
      <c r="M77">
        <v>129.29</v>
      </c>
      <c r="N77">
        <v>85.19</v>
      </c>
      <c r="O77">
        <v>629.16999999999996</v>
      </c>
      <c r="P77">
        <v>553.57000000000005</v>
      </c>
      <c r="Q77">
        <v>1023.26</v>
      </c>
      <c r="R77">
        <v>837.5</v>
      </c>
      <c r="S77">
        <v>1140</v>
      </c>
      <c r="T77">
        <v>1466.67</v>
      </c>
      <c r="U77">
        <v>1205</v>
      </c>
      <c r="V77">
        <v>1365.85</v>
      </c>
    </row>
    <row r="78" spans="1:23" x14ac:dyDescent="0.25">
      <c r="A78" s="5" t="s">
        <v>173</v>
      </c>
      <c r="B78" s="5" t="s">
        <v>174</v>
      </c>
      <c r="C78">
        <v>151.04</v>
      </c>
      <c r="D78">
        <v>159.26</v>
      </c>
      <c r="E78">
        <v>158.66</v>
      </c>
      <c r="F78">
        <v>142.44999999999999</v>
      </c>
      <c r="G78">
        <v>127.08</v>
      </c>
      <c r="H78">
        <v>133.43</v>
      </c>
      <c r="I78">
        <v>133.77000000000001</v>
      </c>
      <c r="J78">
        <v>112.21</v>
      </c>
      <c r="K78">
        <v>113.26</v>
      </c>
      <c r="L78">
        <v>188.73</v>
      </c>
      <c r="M78">
        <v>141.01</v>
      </c>
      <c r="N78">
        <v>109.84</v>
      </c>
      <c r="O78">
        <v>162.56</v>
      </c>
      <c r="P78">
        <v>154.47</v>
      </c>
      <c r="Q78">
        <v>198.51</v>
      </c>
      <c r="R78">
        <v>157.09</v>
      </c>
      <c r="S78">
        <v>137.18</v>
      </c>
      <c r="T78">
        <v>154.96</v>
      </c>
      <c r="U78">
        <v>150.41999999999999</v>
      </c>
      <c r="V78">
        <v>155.08000000000001</v>
      </c>
    </row>
    <row r="79" spans="1:23" x14ac:dyDescent="0.25">
      <c r="A79" s="5" t="s">
        <v>175</v>
      </c>
      <c r="B79" s="5" t="s">
        <v>176</v>
      </c>
      <c r="C79">
        <v>1310.7629999999999</v>
      </c>
      <c r="D79">
        <v>1945.0287000000001</v>
      </c>
      <c r="E79">
        <v>1612.6448</v>
      </c>
      <c r="F79">
        <v>340.55279999999999</v>
      </c>
      <c r="G79">
        <v>428.3168</v>
      </c>
      <c r="H79">
        <v>292.5052</v>
      </c>
      <c r="I79">
        <v>379.23759999999999</v>
      </c>
      <c r="J79">
        <v>429.94200000000001</v>
      </c>
      <c r="K79">
        <v>2102.4839999999999</v>
      </c>
      <c r="L79">
        <v>-363.19200000000001</v>
      </c>
      <c r="M79">
        <v>290.029</v>
      </c>
      <c r="N79">
        <v>-17.984999999999999</v>
      </c>
      <c r="O79">
        <v>-17.658000000000001</v>
      </c>
      <c r="P79">
        <v>-28.667000000000002</v>
      </c>
      <c r="Q79">
        <v>19.510999999999999</v>
      </c>
      <c r="R79">
        <v>118.81</v>
      </c>
      <c r="S79">
        <v>-29.539000000000001</v>
      </c>
      <c r="T79">
        <v>1796.9739999999999</v>
      </c>
      <c r="U79">
        <v>301.49400000000003</v>
      </c>
      <c r="V79">
        <v>813.68500000000006</v>
      </c>
    </row>
    <row r="80" spans="1:23" x14ac:dyDescent="0.25">
      <c r="A80" s="5" t="s">
        <v>177</v>
      </c>
      <c r="B80" s="5" t="s">
        <v>178</v>
      </c>
      <c r="C80">
        <v>-9.9999999999909051E-3</v>
      </c>
      <c r="D80">
        <v>-2.6500000000000061</v>
      </c>
      <c r="E80">
        <v>-14.51</v>
      </c>
      <c r="F80">
        <v>-5.0899999999999963</v>
      </c>
      <c r="G80">
        <v>-0.57000000000000028</v>
      </c>
      <c r="H80">
        <v>-3.93</v>
      </c>
      <c r="I80">
        <v>-4.0000000000006253E-2</v>
      </c>
      <c r="J80">
        <v>-15.2</v>
      </c>
      <c r="K80">
        <v>-1.9000000000000019</v>
      </c>
      <c r="L80">
        <v>-8.5</v>
      </c>
      <c r="M80">
        <v>-2.7999999999999989</v>
      </c>
      <c r="N80">
        <v>0</v>
      </c>
      <c r="O80">
        <v>0</v>
      </c>
      <c r="P80">
        <v>0</v>
      </c>
      <c r="Q80">
        <v>0</v>
      </c>
      <c r="R80">
        <v>0</v>
      </c>
      <c r="S80">
        <v>0</v>
      </c>
      <c r="T80">
        <v>0</v>
      </c>
      <c r="U80">
        <v>0</v>
      </c>
      <c r="V80" t="s">
        <v>67</v>
      </c>
    </row>
    <row r="81" spans="1:22" x14ac:dyDescent="0.25">
      <c r="A81" s="5" t="s">
        <v>179</v>
      </c>
      <c r="B81" s="5" t="s">
        <v>180</v>
      </c>
      <c r="C81">
        <v>13.33</v>
      </c>
      <c r="D81">
        <v>12.35</v>
      </c>
      <c r="E81">
        <v>75.099999999999994</v>
      </c>
      <c r="F81">
        <v>7.58</v>
      </c>
      <c r="G81">
        <v>21.45</v>
      </c>
      <c r="H81">
        <v>14.09</v>
      </c>
      <c r="I81">
        <v>-0.47</v>
      </c>
      <c r="J81">
        <v>121.61</v>
      </c>
      <c r="K81">
        <v>89.84</v>
      </c>
      <c r="L81">
        <v>34.72</v>
      </c>
      <c r="M81">
        <v>112.41</v>
      </c>
      <c r="N81">
        <v>2.17</v>
      </c>
      <c r="O81">
        <v>-56.67</v>
      </c>
      <c r="P81">
        <v>-67.53</v>
      </c>
      <c r="Q81">
        <v>-47.72</v>
      </c>
      <c r="R81">
        <v>-15.7</v>
      </c>
      <c r="S81">
        <v>-18.18</v>
      </c>
      <c r="T81">
        <v>0.78</v>
      </c>
      <c r="U81">
        <v>62.28</v>
      </c>
      <c r="V81">
        <v>41.57</v>
      </c>
    </row>
    <row r="82" spans="1:22" x14ac:dyDescent="0.25">
      <c r="A82" s="5" t="s">
        <v>181</v>
      </c>
      <c r="B82" s="5" t="s">
        <v>182</v>
      </c>
      <c r="C82">
        <v>33.590000000000003</v>
      </c>
      <c r="D82">
        <v>31.68</v>
      </c>
      <c r="E82">
        <v>34.71</v>
      </c>
      <c r="F82">
        <v>14.37</v>
      </c>
      <c r="G82">
        <v>11.69</v>
      </c>
      <c r="H82">
        <v>45.08</v>
      </c>
      <c r="I82">
        <v>70.33</v>
      </c>
      <c r="J82">
        <v>82.06</v>
      </c>
      <c r="K82">
        <v>78.989999999999995</v>
      </c>
      <c r="L82">
        <v>49.77</v>
      </c>
      <c r="M82">
        <v>19.3</v>
      </c>
      <c r="N82">
        <v>-40.68</v>
      </c>
      <c r="O82">
        <v>-57.31</v>
      </c>
      <c r="P82">
        <v>-43.65</v>
      </c>
      <c r="Q82">
        <v>-27.2</v>
      </c>
      <c r="R82">
        <v>-11.03</v>
      </c>
      <c r="S82">
        <v>14.96</v>
      </c>
      <c r="T82">
        <v>34.880000000000003</v>
      </c>
      <c r="U82" t="s">
        <v>67</v>
      </c>
      <c r="V82" t="s">
        <v>67</v>
      </c>
    </row>
    <row r="83" spans="1:22" x14ac:dyDescent="0.25">
      <c r="A83" s="5" t="s">
        <v>183</v>
      </c>
      <c r="B83" s="5" t="s">
        <v>184</v>
      </c>
      <c r="C83">
        <v>25.96</v>
      </c>
      <c r="D83">
        <v>26.11</v>
      </c>
      <c r="E83">
        <v>23.55</v>
      </c>
      <c r="F83">
        <v>32.85</v>
      </c>
      <c r="G83">
        <v>49.3</v>
      </c>
      <c r="H83">
        <v>51.96</v>
      </c>
      <c r="I83">
        <v>71.62</v>
      </c>
      <c r="J83">
        <v>72.150000000000006</v>
      </c>
      <c r="K83">
        <v>36.49</v>
      </c>
      <c r="L83">
        <v>5.0199999999999996</v>
      </c>
      <c r="M83">
        <v>-11.47</v>
      </c>
      <c r="N83">
        <v>-37.090000000000003</v>
      </c>
      <c r="O83">
        <v>-41.16</v>
      </c>
      <c r="P83">
        <v>-29.67</v>
      </c>
      <c r="Q83">
        <v>-3.71</v>
      </c>
      <c r="R83">
        <v>14.15</v>
      </c>
      <c r="S83" t="s">
        <v>67</v>
      </c>
      <c r="T83" t="s">
        <v>67</v>
      </c>
      <c r="U83" t="s">
        <v>67</v>
      </c>
      <c r="V83" t="s">
        <v>67</v>
      </c>
    </row>
    <row r="84" spans="1:22" x14ac:dyDescent="0.25">
      <c r="A84" s="5" t="s">
        <v>185</v>
      </c>
      <c r="B84" s="5" t="s">
        <v>186</v>
      </c>
      <c r="C84">
        <v>38.96</v>
      </c>
      <c r="D84">
        <v>48.87</v>
      </c>
      <c r="E84">
        <v>47.85</v>
      </c>
      <c r="F84">
        <v>34.67</v>
      </c>
      <c r="G84">
        <v>27.16</v>
      </c>
      <c r="H84">
        <v>20.239999999999998</v>
      </c>
      <c r="I84">
        <v>17.27</v>
      </c>
      <c r="J84">
        <v>15.49</v>
      </c>
      <c r="K84">
        <v>3.41</v>
      </c>
      <c r="L84">
        <v>0.66</v>
      </c>
      <c r="M84">
        <v>1.34</v>
      </c>
      <c r="N84" t="s">
        <v>67</v>
      </c>
      <c r="O84" t="s">
        <v>67</v>
      </c>
      <c r="P84" t="s">
        <v>67</v>
      </c>
      <c r="Q84" t="s">
        <v>67</v>
      </c>
      <c r="R84" t="s">
        <v>67</v>
      </c>
      <c r="S84" t="s">
        <v>67</v>
      </c>
      <c r="T84" t="s">
        <v>67</v>
      </c>
      <c r="U84" t="s">
        <v>67</v>
      </c>
      <c r="V84" t="s">
        <v>67</v>
      </c>
    </row>
    <row r="85" spans="1:22" x14ac:dyDescent="0.25">
      <c r="A85" s="5" t="s">
        <v>187</v>
      </c>
      <c r="B85" s="5" t="s">
        <v>188</v>
      </c>
      <c r="C85">
        <v>9.11</v>
      </c>
      <c r="D85">
        <v>100</v>
      </c>
      <c r="E85">
        <v>54.11</v>
      </c>
      <c r="F85">
        <v>-7.59</v>
      </c>
      <c r="G85">
        <v>21.54</v>
      </c>
      <c r="H85">
        <v>11.11</v>
      </c>
      <c r="I85">
        <v>51.95</v>
      </c>
      <c r="J85">
        <v>10</v>
      </c>
      <c r="K85">
        <v>84.21</v>
      </c>
      <c r="L85">
        <v>15.15</v>
      </c>
      <c r="M85">
        <v>-141.25</v>
      </c>
      <c r="N85">
        <v>1900</v>
      </c>
      <c r="O85">
        <v>-98.6</v>
      </c>
      <c r="P85">
        <v>185</v>
      </c>
      <c r="Q85">
        <v>170.27</v>
      </c>
      <c r="R85">
        <v>-78.489999999999995</v>
      </c>
      <c r="S85">
        <v>-192.47</v>
      </c>
      <c r="T85">
        <v>1.0900000000000001</v>
      </c>
      <c r="U85">
        <v>100</v>
      </c>
      <c r="V85">
        <v>113.95</v>
      </c>
    </row>
    <row r="86" spans="1:22" x14ac:dyDescent="0.25">
      <c r="A86" s="5" t="s">
        <v>189</v>
      </c>
      <c r="B86" s="5" t="s">
        <v>190</v>
      </c>
      <c r="C86">
        <v>54.41</v>
      </c>
      <c r="D86">
        <v>48.84</v>
      </c>
      <c r="E86">
        <v>22.69</v>
      </c>
      <c r="F86">
        <v>8.35</v>
      </c>
      <c r="G86">
        <v>28.2</v>
      </c>
      <c r="H86">
        <v>24.35</v>
      </c>
      <c r="I86">
        <v>48.72</v>
      </c>
      <c r="J86">
        <v>36.450000000000003</v>
      </c>
      <c r="K86">
        <v>-13.96</v>
      </c>
      <c r="L86">
        <v>591.29999999999995</v>
      </c>
      <c r="M86">
        <v>553.38</v>
      </c>
      <c r="N86">
        <v>662.13</v>
      </c>
      <c r="O86">
        <v>85.56</v>
      </c>
      <c r="P86">
        <v>92.26</v>
      </c>
      <c r="Q86">
        <v>-33.56</v>
      </c>
      <c r="R86">
        <v>-89.96</v>
      </c>
      <c r="S86">
        <v>-30.46</v>
      </c>
      <c r="T86">
        <v>71.680000000000007</v>
      </c>
      <c r="U86" t="s">
        <v>67</v>
      </c>
      <c r="V86" t="s">
        <v>67</v>
      </c>
    </row>
    <row r="87" spans="1:22" x14ac:dyDescent="0.25">
      <c r="A87" s="5" t="s">
        <v>191</v>
      </c>
      <c r="B87" s="5" t="s">
        <v>192</v>
      </c>
      <c r="C87">
        <v>35.43</v>
      </c>
      <c r="D87">
        <v>35.83</v>
      </c>
      <c r="E87">
        <v>26.22</v>
      </c>
      <c r="F87">
        <v>17.399999999999999</v>
      </c>
      <c r="G87">
        <v>35.76</v>
      </c>
      <c r="H87">
        <v>34.479999999999997</v>
      </c>
      <c r="I87">
        <v>4.01</v>
      </c>
      <c r="J87">
        <v>373.62</v>
      </c>
      <c r="K87">
        <v>351.9</v>
      </c>
      <c r="L87">
        <v>372.06</v>
      </c>
      <c r="M87">
        <v>403.08</v>
      </c>
      <c r="N87">
        <v>415.64</v>
      </c>
      <c r="O87">
        <v>-2.86</v>
      </c>
      <c r="P87">
        <v>17.079999999999998</v>
      </c>
      <c r="Q87">
        <v>0.08</v>
      </c>
      <c r="R87">
        <v>-11.18</v>
      </c>
      <c r="S87" t="s">
        <v>67</v>
      </c>
      <c r="T87" t="s">
        <v>67</v>
      </c>
      <c r="U87" t="s">
        <v>67</v>
      </c>
      <c r="V87" t="s">
        <v>67</v>
      </c>
    </row>
    <row r="88" spans="1:22" x14ac:dyDescent="0.25">
      <c r="A88" s="5" t="s">
        <v>193</v>
      </c>
      <c r="B88" s="5" t="s">
        <v>194</v>
      </c>
      <c r="C88">
        <v>34.96</v>
      </c>
      <c r="D88">
        <v>19.920000000000002</v>
      </c>
      <c r="E88">
        <v>199.92</v>
      </c>
      <c r="F88">
        <v>184.65</v>
      </c>
      <c r="G88">
        <v>203.91</v>
      </c>
      <c r="H88">
        <v>218.78</v>
      </c>
      <c r="I88">
        <v>209.82</v>
      </c>
      <c r="J88">
        <v>185.38</v>
      </c>
      <c r="K88">
        <v>184.49</v>
      </c>
      <c r="L88">
        <v>186.07</v>
      </c>
      <c r="M88">
        <v>195.95</v>
      </c>
      <c r="N88" t="s">
        <v>67</v>
      </c>
      <c r="O88" t="s">
        <v>67</v>
      </c>
      <c r="P88" t="s">
        <v>67</v>
      </c>
      <c r="Q88" t="s">
        <v>67</v>
      </c>
      <c r="R88" t="s">
        <v>67</v>
      </c>
      <c r="S88" t="s">
        <v>67</v>
      </c>
      <c r="T88" t="s">
        <v>67</v>
      </c>
      <c r="U88" t="s">
        <v>67</v>
      </c>
      <c r="V88" t="s">
        <v>67</v>
      </c>
    </row>
    <row r="89" spans="1:22" x14ac:dyDescent="0.25">
      <c r="A89" s="5" t="s">
        <v>195</v>
      </c>
      <c r="B89" s="5" t="s">
        <v>196</v>
      </c>
      <c r="C89">
        <v>0.94</v>
      </c>
      <c r="D89">
        <v>0.63</v>
      </c>
      <c r="E89">
        <v>1.59</v>
      </c>
      <c r="F89">
        <v>1.52</v>
      </c>
      <c r="G89">
        <v>0.46</v>
      </c>
      <c r="H89">
        <v>0.28999999999999998</v>
      </c>
      <c r="I89">
        <v>2.27</v>
      </c>
      <c r="J89">
        <v>0.03</v>
      </c>
      <c r="K89">
        <v>0.02</v>
      </c>
      <c r="L89">
        <v>0.04</v>
      </c>
      <c r="M89">
        <v>0.01</v>
      </c>
      <c r="N89" t="s">
        <v>67</v>
      </c>
      <c r="O89" t="s">
        <v>67</v>
      </c>
      <c r="P89" t="s">
        <v>67</v>
      </c>
      <c r="Q89" t="s">
        <v>67</v>
      </c>
      <c r="R89" t="s">
        <v>67</v>
      </c>
      <c r="S89" t="s">
        <v>67</v>
      </c>
      <c r="T89" t="s">
        <v>67</v>
      </c>
      <c r="U89" t="s">
        <v>67</v>
      </c>
      <c r="V89" t="s">
        <v>67</v>
      </c>
    </row>
    <row r="90" spans="1:22" x14ac:dyDescent="0.25">
      <c r="A90" s="5" t="s">
        <v>197</v>
      </c>
      <c r="B90" s="5" t="s">
        <v>198</v>
      </c>
      <c r="C90">
        <v>0.49</v>
      </c>
      <c r="D90">
        <v>47.48</v>
      </c>
      <c r="E90">
        <v>73.03</v>
      </c>
      <c r="F90">
        <v>16.989999999999998</v>
      </c>
      <c r="G90">
        <v>24.1</v>
      </c>
      <c r="H90">
        <v>16.079999999999998</v>
      </c>
      <c r="I90">
        <v>28.83</v>
      </c>
      <c r="J90">
        <v>15.62</v>
      </c>
      <c r="K90">
        <v>200</v>
      </c>
      <c r="L90">
        <v>77.78</v>
      </c>
      <c r="M90">
        <v>-122.5</v>
      </c>
      <c r="N90">
        <v>788.89</v>
      </c>
      <c r="O90">
        <v>-96.75</v>
      </c>
      <c r="P90">
        <v>225.88</v>
      </c>
      <c r="Q90">
        <v>431.25</v>
      </c>
      <c r="R90">
        <v>-92.27</v>
      </c>
      <c r="S90">
        <v>-186.97</v>
      </c>
      <c r="T90">
        <v>-11.52</v>
      </c>
      <c r="U90">
        <v>81.760000000000005</v>
      </c>
      <c r="V90">
        <v>108.45</v>
      </c>
    </row>
    <row r="91" spans="1:22" x14ac:dyDescent="0.25">
      <c r="A91" s="5" t="s">
        <v>199</v>
      </c>
      <c r="B91" s="5" t="s">
        <v>200</v>
      </c>
      <c r="C91">
        <v>40.33</v>
      </c>
      <c r="D91">
        <v>45.83</v>
      </c>
      <c r="E91">
        <v>38.04</v>
      </c>
      <c r="F91">
        <v>19.059999999999999</v>
      </c>
      <c r="G91">
        <v>23</v>
      </c>
      <c r="H91">
        <v>20.18</v>
      </c>
      <c r="I91">
        <v>81.48</v>
      </c>
      <c r="J91">
        <v>97.8</v>
      </c>
      <c r="K91">
        <v>51.76</v>
      </c>
      <c r="L91">
        <v>248.06</v>
      </c>
      <c r="M91">
        <v>189.88</v>
      </c>
      <c r="N91">
        <v>306.01</v>
      </c>
      <c r="O91">
        <v>186.79</v>
      </c>
      <c r="P91">
        <v>188.29</v>
      </c>
      <c r="Q91">
        <v>50.67</v>
      </c>
      <c r="R91">
        <v>-96.92</v>
      </c>
      <c r="S91">
        <v>-38.909999999999997</v>
      </c>
      <c r="T91">
        <v>59.56</v>
      </c>
      <c r="U91" t="s">
        <v>67</v>
      </c>
      <c r="V91" t="s">
        <v>67</v>
      </c>
    </row>
    <row r="92" spans="1:22" x14ac:dyDescent="0.25">
      <c r="A92" s="5" t="s">
        <v>201</v>
      </c>
      <c r="B92" s="5" t="s">
        <v>202</v>
      </c>
      <c r="C92">
        <v>32.42</v>
      </c>
      <c r="D92">
        <v>35.54</v>
      </c>
      <c r="E92">
        <v>31.81</v>
      </c>
      <c r="F92">
        <v>20.32</v>
      </c>
      <c r="G92">
        <v>56.93</v>
      </c>
      <c r="H92">
        <v>67.66</v>
      </c>
      <c r="I92">
        <v>39.950000000000003</v>
      </c>
      <c r="J92">
        <v>191.96</v>
      </c>
      <c r="K92">
        <v>169.48</v>
      </c>
      <c r="L92">
        <v>174.66</v>
      </c>
      <c r="M92">
        <v>245.35</v>
      </c>
      <c r="N92">
        <v>251.4</v>
      </c>
      <c r="O92">
        <v>56.23</v>
      </c>
      <c r="P92">
        <v>73.27</v>
      </c>
      <c r="Q92">
        <v>44.45</v>
      </c>
      <c r="R92">
        <v>-20.11</v>
      </c>
      <c r="S92" t="s">
        <v>67</v>
      </c>
      <c r="T92" t="s">
        <v>67</v>
      </c>
      <c r="U92" t="s">
        <v>67</v>
      </c>
      <c r="V92" t="s">
        <v>67</v>
      </c>
    </row>
    <row r="93" spans="1:22" x14ac:dyDescent="0.25">
      <c r="A93" s="5" t="s">
        <v>203</v>
      </c>
      <c r="B93" s="5" t="s">
        <v>204</v>
      </c>
      <c r="C93">
        <v>50.04</v>
      </c>
      <c r="D93">
        <v>37.74</v>
      </c>
      <c r="E93">
        <v>111.88</v>
      </c>
      <c r="F93">
        <v>94.9</v>
      </c>
      <c r="G93">
        <v>115.79</v>
      </c>
      <c r="H93">
        <v>156.51</v>
      </c>
      <c r="I93">
        <v>145.66999999999999</v>
      </c>
      <c r="J93">
        <v>124.09</v>
      </c>
      <c r="K93">
        <v>121.38</v>
      </c>
      <c r="L93">
        <v>109.55</v>
      </c>
      <c r="M93">
        <v>112.62</v>
      </c>
      <c r="N93" t="s">
        <v>67</v>
      </c>
      <c r="O93" t="s">
        <v>67</v>
      </c>
      <c r="P93" t="s">
        <v>67</v>
      </c>
      <c r="Q93" t="s">
        <v>67</v>
      </c>
      <c r="R93" t="s">
        <v>67</v>
      </c>
      <c r="S93" t="s">
        <v>67</v>
      </c>
      <c r="T93" t="s">
        <v>67</v>
      </c>
      <c r="U93" t="s">
        <v>67</v>
      </c>
      <c r="V93" t="s">
        <v>67</v>
      </c>
    </row>
    <row r="94" spans="1:22" x14ac:dyDescent="0.25">
      <c r="A94" s="5" t="s">
        <v>205</v>
      </c>
      <c r="B94" s="5" t="s">
        <v>206</v>
      </c>
      <c r="C94">
        <v>-32.619999999999997</v>
      </c>
      <c r="D94">
        <v>15.77</v>
      </c>
      <c r="E94">
        <v>265.23</v>
      </c>
      <c r="F94">
        <v>-28.76</v>
      </c>
      <c r="G94">
        <v>44.53</v>
      </c>
      <c r="H94">
        <v>-29.88</v>
      </c>
      <c r="I94">
        <v>-11.88</v>
      </c>
      <c r="J94">
        <v>-87.46</v>
      </c>
      <c r="K94">
        <v>-633.25</v>
      </c>
      <c r="L94">
        <v>-177.28</v>
      </c>
      <c r="M94">
        <v>-1383.03</v>
      </c>
      <c r="N94">
        <v>1.85</v>
      </c>
      <c r="O94">
        <v>-38.4</v>
      </c>
      <c r="P94">
        <v>-246.93</v>
      </c>
      <c r="Q94">
        <v>-83.58</v>
      </c>
      <c r="R94">
        <v>-502.21</v>
      </c>
      <c r="S94">
        <v>-101.64</v>
      </c>
      <c r="T94">
        <v>496.02</v>
      </c>
      <c r="U94">
        <v>-62.95</v>
      </c>
      <c r="V94" t="s">
        <v>67</v>
      </c>
    </row>
    <row r="95" spans="1:22" x14ac:dyDescent="0.25">
      <c r="A95" s="5" t="s">
        <v>207</v>
      </c>
      <c r="B95" s="5" t="s">
        <v>208</v>
      </c>
      <c r="C95">
        <v>82.79</v>
      </c>
      <c r="D95">
        <v>84.08</v>
      </c>
      <c r="E95">
        <v>93.67</v>
      </c>
      <c r="F95">
        <v>-4.7</v>
      </c>
      <c r="G95">
        <v>0.92</v>
      </c>
      <c r="H95">
        <v>-43.07</v>
      </c>
      <c r="I95">
        <v>-244.2</v>
      </c>
      <c r="J95">
        <v>-299.33</v>
      </c>
      <c r="K95">
        <v>-731.19</v>
      </c>
      <c r="L95">
        <v>-519.49</v>
      </c>
      <c r="M95">
        <v>-473.19</v>
      </c>
      <c r="N95">
        <v>-94.49</v>
      </c>
      <c r="O95">
        <v>-122.97</v>
      </c>
      <c r="P95">
        <v>-277.57</v>
      </c>
      <c r="Q95">
        <v>-229.14</v>
      </c>
      <c r="R95">
        <v>-35.94</v>
      </c>
      <c r="S95">
        <v>110.48</v>
      </c>
      <c r="T95" t="s">
        <v>67</v>
      </c>
      <c r="U95" t="s">
        <v>67</v>
      </c>
      <c r="V95" t="s">
        <v>67</v>
      </c>
    </row>
    <row r="96" spans="1:22" x14ac:dyDescent="0.25">
      <c r="A96" s="5" t="s">
        <v>209</v>
      </c>
      <c r="B96" s="5" t="s">
        <v>210</v>
      </c>
      <c r="C96">
        <v>52.83</v>
      </c>
      <c r="D96">
        <v>53.38</v>
      </c>
      <c r="E96">
        <v>47.85</v>
      </c>
      <c r="F96">
        <v>-22.69</v>
      </c>
      <c r="G96">
        <v>-143.59</v>
      </c>
      <c r="H96">
        <v>-187.95</v>
      </c>
      <c r="I96">
        <v>-458.58</v>
      </c>
      <c r="J96">
        <v>-455.83</v>
      </c>
      <c r="K96">
        <v>-446.02</v>
      </c>
      <c r="L96">
        <v>-368.76</v>
      </c>
      <c r="M96">
        <v>-350.02</v>
      </c>
      <c r="N96">
        <v>-173.85</v>
      </c>
      <c r="O96">
        <v>-194.55</v>
      </c>
      <c r="P96">
        <v>-87.67</v>
      </c>
      <c r="Q96">
        <v>-50.87</v>
      </c>
      <c r="R96" t="s">
        <v>67</v>
      </c>
      <c r="S96" t="s">
        <v>67</v>
      </c>
      <c r="T96" t="s">
        <v>67</v>
      </c>
      <c r="U96" t="s">
        <v>67</v>
      </c>
      <c r="V96" t="s">
        <v>67</v>
      </c>
    </row>
    <row r="97" spans="1:23" x14ac:dyDescent="0.25">
      <c r="A97" s="5" t="s">
        <v>211</v>
      </c>
      <c r="B97" s="5" t="s">
        <v>212</v>
      </c>
      <c r="C97">
        <v>-67.56</v>
      </c>
      <c r="D97">
        <v>-202.6</v>
      </c>
      <c r="E97">
        <v>-203.99</v>
      </c>
      <c r="F97">
        <v>-234.36</v>
      </c>
      <c r="G97">
        <v>-256.17</v>
      </c>
      <c r="H97">
        <v>-268.98</v>
      </c>
      <c r="I97">
        <v>-316.22000000000003</v>
      </c>
      <c r="J97">
        <v>-325.19</v>
      </c>
      <c r="K97">
        <v>-266.83999999999997</v>
      </c>
      <c r="L97">
        <v>-209.81</v>
      </c>
      <c r="M97" t="s">
        <v>67</v>
      </c>
      <c r="N97" t="s">
        <v>67</v>
      </c>
      <c r="O97" t="s">
        <v>67</v>
      </c>
      <c r="P97" t="s">
        <v>67</v>
      </c>
      <c r="Q97" t="s">
        <v>67</v>
      </c>
      <c r="R97" t="s">
        <v>67</v>
      </c>
      <c r="S97" t="s">
        <v>67</v>
      </c>
      <c r="T97" t="s">
        <v>67</v>
      </c>
      <c r="U97" t="s">
        <v>67</v>
      </c>
      <c r="V97" t="s">
        <v>67</v>
      </c>
    </row>
    <row r="98" spans="1:23" x14ac:dyDescent="0.25">
      <c r="A98" s="5" t="s">
        <v>213</v>
      </c>
      <c r="B98" s="5" t="s">
        <v>214</v>
      </c>
      <c r="C98">
        <v>259.7</v>
      </c>
      <c r="D98">
        <v>206.7</v>
      </c>
      <c r="E98">
        <v>198.5</v>
      </c>
      <c r="F98">
        <v>125.3</v>
      </c>
      <c r="G98">
        <v>45.2</v>
      </c>
      <c r="H98">
        <v>46.9</v>
      </c>
      <c r="I98">
        <v>38.5</v>
      </c>
      <c r="J98">
        <v>16.399999999999999</v>
      </c>
      <c r="K98">
        <v>18.899999999999999</v>
      </c>
      <c r="L98">
        <v>18.100000000000001</v>
      </c>
      <c r="M98">
        <v>7.3</v>
      </c>
      <c r="N98">
        <v>1.8</v>
      </c>
      <c r="O98">
        <v>12.7</v>
      </c>
      <c r="P98">
        <v>12.8</v>
      </c>
      <c r="Q98">
        <v>39.799999999999997</v>
      </c>
      <c r="R98">
        <v>47.5</v>
      </c>
      <c r="S98">
        <v>52.2</v>
      </c>
      <c r="T98">
        <v>78.099999999999994</v>
      </c>
      <c r="U98">
        <v>66.400000000000006</v>
      </c>
      <c r="V98">
        <v>52</v>
      </c>
      <c r="W98">
        <v>9.1999999999999993</v>
      </c>
    </row>
  </sheetData>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P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19" customWidth="1"/>
    <col min="13" max="13" width="20" customWidth="1"/>
    <col min="14" max="14" width="21" customWidth="1"/>
    <col min="15" max="15" width="20" customWidth="1"/>
    <col min="16" max="16" width="10" customWidth="1"/>
  </cols>
  <sheetData>
    <row r="1" spans="1:16" ht="18.75" customHeight="1" x14ac:dyDescent="0.3">
      <c r="A1" s="1" t="s">
        <v>3159</v>
      </c>
      <c r="B1" s="2" t="s">
        <v>3160</v>
      </c>
      <c r="C1" s="2"/>
      <c r="D1" s="2"/>
      <c r="E1" s="2"/>
      <c r="F1" s="2" t="str">
        <f>HYPERLINK("dax-30_Stock_Data_EUR.xlsx#INDEX!A1", "Back to INDEX")</f>
        <v>Back to INDEX</v>
      </c>
      <c r="G1" s="2"/>
      <c r="H1" s="2"/>
      <c r="I1" s="2"/>
      <c r="J1" s="2"/>
      <c r="K1" s="2"/>
      <c r="L1" s="2"/>
      <c r="M1" s="2"/>
      <c r="N1" s="2"/>
      <c r="O1" s="2"/>
      <c r="P1" s="2"/>
    </row>
    <row r="2" spans="1:16" x14ac:dyDescent="0.25">
      <c r="A2" s="3"/>
      <c r="B2" s="4"/>
      <c r="C2" s="4"/>
      <c r="D2" s="4"/>
      <c r="E2" s="4"/>
      <c r="F2" s="4"/>
      <c r="G2" s="4"/>
      <c r="H2" s="4"/>
      <c r="I2" s="4"/>
      <c r="J2" s="4"/>
      <c r="K2" s="4"/>
      <c r="L2" s="4"/>
      <c r="M2" s="4"/>
      <c r="N2" s="4"/>
      <c r="O2" s="4"/>
      <c r="P2" s="4"/>
    </row>
    <row r="3" spans="1:16" x14ac:dyDescent="0.25">
      <c r="A3" s="5" t="s">
        <v>3</v>
      </c>
      <c r="C3" s="5" t="s">
        <v>4</v>
      </c>
      <c r="D3" s="5"/>
      <c r="G3" s="5" t="s">
        <v>5</v>
      </c>
      <c r="H3" s="5"/>
      <c r="J3" s="5" t="s">
        <v>6</v>
      </c>
      <c r="K3" s="5"/>
    </row>
    <row r="4" spans="1:16" x14ac:dyDescent="0.25">
      <c r="A4" s="5" t="s">
        <v>7</v>
      </c>
      <c r="B4" t="s">
        <v>3161</v>
      </c>
      <c r="C4" s="5" t="s">
        <v>9</v>
      </c>
      <c r="D4" s="5"/>
      <c r="E4" t="s">
        <v>3162</v>
      </c>
      <c r="G4" t="s">
        <v>678</v>
      </c>
      <c r="H4" t="s">
        <v>12</v>
      </c>
      <c r="J4" t="s">
        <v>3163</v>
      </c>
      <c r="L4" t="s">
        <v>2657</v>
      </c>
    </row>
    <row r="5" spans="1:16" x14ac:dyDescent="0.25">
      <c r="A5" s="5" t="s">
        <v>15</v>
      </c>
      <c r="B5" t="s">
        <v>3164</v>
      </c>
      <c r="C5" s="5" t="s">
        <v>17</v>
      </c>
      <c r="D5" s="5"/>
      <c r="E5" t="s">
        <v>3165</v>
      </c>
      <c r="G5" t="s">
        <v>19</v>
      </c>
      <c r="H5" t="s">
        <v>20</v>
      </c>
      <c r="J5" t="s">
        <v>3166</v>
      </c>
      <c r="L5" t="s">
        <v>685</v>
      </c>
    </row>
    <row r="6" spans="1:16" x14ac:dyDescent="0.25">
      <c r="A6" s="5" t="s">
        <v>23</v>
      </c>
      <c r="B6" t="s">
        <v>3167</v>
      </c>
      <c r="C6" s="5" t="s">
        <v>25</v>
      </c>
      <c r="D6" s="5"/>
      <c r="E6" t="s">
        <v>3168</v>
      </c>
      <c r="G6" t="s">
        <v>407</v>
      </c>
      <c r="H6" t="s">
        <v>28</v>
      </c>
      <c r="J6" t="s">
        <v>3169</v>
      </c>
      <c r="L6" t="s">
        <v>348</v>
      </c>
    </row>
    <row r="7" spans="1:16" x14ac:dyDescent="0.25">
      <c r="A7" s="5" t="s">
        <v>29</v>
      </c>
      <c r="B7" t="s">
        <v>542</v>
      </c>
      <c r="C7" s="5" t="s">
        <v>31</v>
      </c>
      <c r="D7" s="5"/>
      <c r="E7" t="s">
        <v>3170</v>
      </c>
      <c r="G7" t="s">
        <v>33</v>
      </c>
      <c r="H7" t="s">
        <v>34</v>
      </c>
      <c r="J7" t="s">
        <v>221</v>
      </c>
      <c r="L7" t="s">
        <v>882</v>
      </c>
    </row>
    <row r="8" spans="1:16" x14ac:dyDescent="0.25">
      <c r="A8" s="5" t="s">
        <v>35</v>
      </c>
      <c r="B8" t="s">
        <v>36</v>
      </c>
      <c r="C8" s="5" t="s">
        <v>37</v>
      </c>
      <c r="D8" s="5"/>
      <c r="E8" t="s">
        <v>3171</v>
      </c>
      <c r="G8" t="s">
        <v>3172</v>
      </c>
      <c r="H8" t="s">
        <v>40</v>
      </c>
      <c r="J8" t="s">
        <v>879</v>
      </c>
      <c r="L8" t="s">
        <v>3173</v>
      </c>
    </row>
    <row r="9" spans="1:16" x14ac:dyDescent="0.25">
      <c r="A9" s="5" t="s">
        <v>41</v>
      </c>
      <c r="B9" t="s">
        <v>42</v>
      </c>
      <c r="C9" s="5" t="s">
        <v>43</v>
      </c>
      <c r="D9" s="5"/>
      <c r="E9" t="s">
        <v>3174</v>
      </c>
      <c r="J9" t="s">
        <v>3175</v>
      </c>
      <c r="L9" t="s">
        <v>2285</v>
      </c>
    </row>
    <row r="10" spans="1:16" x14ac:dyDescent="0.25">
      <c r="A10" s="5" t="s">
        <v>45</v>
      </c>
      <c r="B10" t="s">
        <v>1325</v>
      </c>
      <c r="C10" s="5" t="s">
        <v>47</v>
      </c>
      <c r="D10" s="5"/>
      <c r="E10" t="s">
        <v>3176</v>
      </c>
      <c r="J10" t="s">
        <v>3177</v>
      </c>
      <c r="L10" t="s">
        <v>2591</v>
      </c>
    </row>
    <row r="11" spans="1:16" x14ac:dyDescent="0.25">
      <c r="A11" s="5" t="s">
        <v>49</v>
      </c>
      <c r="B11" t="s">
        <v>719</v>
      </c>
      <c r="J11" t="s">
        <v>237</v>
      </c>
      <c r="L11" t="s">
        <v>917</v>
      </c>
    </row>
    <row r="12" spans="1:16" x14ac:dyDescent="0.25">
      <c r="A12" s="5" t="s">
        <v>51</v>
      </c>
      <c r="B12" t="s">
        <v>720</v>
      </c>
      <c r="J12" t="s">
        <v>3178</v>
      </c>
      <c r="L12" t="s">
        <v>2645</v>
      </c>
    </row>
    <row r="13" spans="1:16" x14ac:dyDescent="0.25">
      <c r="A13" s="5" t="s">
        <v>53</v>
      </c>
      <c r="B13" t="s">
        <v>3179</v>
      </c>
    </row>
    <row r="14" spans="1:16" x14ac:dyDescent="0.25">
      <c r="A14" s="5" t="s">
        <v>55</v>
      </c>
      <c r="B14" t="s">
        <v>3180</v>
      </c>
    </row>
    <row r="15" spans="1:16" x14ac:dyDescent="0.25">
      <c r="A15" s="5" t="s">
        <v>57</v>
      </c>
      <c r="B15" t="s">
        <v>3181</v>
      </c>
    </row>
    <row r="16" spans="1:16" x14ac:dyDescent="0.25">
      <c r="A16" s="5" t="s">
        <v>59</v>
      </c>
      <c r="B16" t="s">
        <v>3182</v>
      </c>
    </row>
    <row r="17" spans="1:16" x14ac:dyDescent="0.25">
      <c r="A17" s="5" t="s">
        <v>61</v>
      </c>
      <c r="B17" t="s">
        <v>3183</v>
      </c>
    </row>
    <row r="18" spans="1:16" x14ac:dyDescent="0.25">
      <c r="A18" s="3"/>
      <c r="B18" s="4"/>
      <c r="C18" s="4"/>
      <c r="D18" s="4"/>
      <c r="E18" s="4"/>
      <c r="F18" s="4"/>
      <c r="G18" s="4"/>
      <c r="H18" s="4"/>
      <c r="I18" s="4"/>
      <c r="J18" s="4"/>
      <c r="K18" s="4"/>
      <c r="L18" s="4"/>
      <c r="M18" s="4"/>
      <c r="N18" s="4"/>
      <c r="O18" s="4"/>
      <c r="P18" s="4"/>
    </row>
    <row r="19" spans="1:16"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2007</v>
      </c>
    </row>
    <row r="20" spans="1:16" x14ac:dyDescent="0.25">
      <c r="A20" s="5" t="s">
        <v>65</v>
      </c>
      <c r="B20" s="5" t="s">
        <v>66</v>
      </c>
      <c r="C20">
        <v>1284</v>
      </c>
      <c r="D20">
        <v>1301</v>
      </c>
      <c r="E20">
        <v>1139</v>
      </c>
      <c r="F20">
        <v>1042</v>
      </c>
      <c r="G20">
        <v>1061</v>
      </c>
      <c r="H20">
        <v>959.7</v>
      </c>
      <c r="I20">
        <v>857</v>
      </c>
      <c r="J20">
        <v>859.6</v>
      </c>
      <c r="K20">
        <v>831.3</v>
      </c>
      <c r="L20">
        <v>631.1</v>
      </c>
      <c r="M20">
        <v>419.6</v>
      </c>
      <c r="N20">
        <v>798.8</v>
      </c>
      <c r="O20">
        <v>812.5</v>
      </c>
      <c r="P20">
        <v>812.5</v>
      </c>
    </row>
    <row r="21" spans="1:16" x14ac:dyDescent="0.25">
      <c r="A21" s="5" t="s">
        <v>299</v>
      </c>
      <c r="B21" s="5" t="s">
        <v>300</v>
      </c>
      <c r="C21">
        <v>201.7</v>
      </c>
      <c r="D21">
        <v>199.3</v>
      </c>
      <c r="E21">
        <v>205.1</v>
      </c>
      <c r="F21">
        <v>206.5</v>
      </c>
      <c r="G21">
        <v>202.9</v>
      </c>
      <c r="H21">
        <v>174.6</v>
      </c>
      <c r="I21">
        <v>155.6</v>
      </c>
      <c r="J21">
        <v>156.19999999999999</v>
      </c>
      <c r="K21">
        <v>148.5</v>
      </c>
      <c r="L21">
        <v>117</v>
      </c>
      <c r="M21">
        <v>68.2</v>
      </c>
      <c r="N21">
        <v>118.5</v>
      </c>
      <c r="O21">
        <v>141.6</v>
      </c>
      <c r="P21">
        <v>141.6</v>
      </c>
    </row>
    <row r="22" spans="1:16" x14ac:dyDescent="0.25">
      <c r="A22" s="5" t="s">
        <v>68</v>
      </c>
      <c r="B22" s="5" t="s">
        <v>69</v>
      </c>
      <c r="C22">
        <v>35.200000000000003</v>
      </c>
      <c r="D22">
        <v>78</v>
      </c>
      <c r="E22">
        <v>70.599999999999994</v>
      </c>
      <c r="F22">
        <v>76.3</v>
      </c>
      <c r="G22">
        <v>79.3</v>
      </c>
      <c r="H22">
        <v>54.7</v>
      </c>
      <c r="I22">
        <v>49.4</v>
      </c>
      <c r="J22">
        <v>45.5</v>
      </c>
      <c r="K22">
        <v>50</v>
      </c>
      <c r="L22">
        <v>30.9</v>
      </c>
      <c r="M22">
        <v>-29.7</v>
      </c>
      <c r="N22">
        <v>3.6</v>
      </c>
      <c r="O22">
        <v>38.700000000000003</v>
      </c>
      <c r="P22">
        <v>38.700000000000003</v>
      </c>
    </row>
    <row r="23" spans="1:16" x14ac:dyDescent="0.25">
      <c r="A23" s="5" t="s">
        <v>70</v>
      </c>
      <c r="B23" s="5" t="s">
        <v>71</v>
      </c>
      <c r="C23">
        <v>-11</v>
      </c>
      <c r="D23">
        <v>-13.8</v>
      </c>
      <c r="E23">
        <v>-14.4</v>
      </c>
      <c r="F23">
        <v>-11.3</v>
      </c>
      <c r="G23">
        <v>-1.7</v>
      </c>
      <c r="H23">
        <v>-5.7</v>
      </c>
      <c r="I23">
        <v>-18</v>
      </c>
      <c r="J23">
        <v>-29.5</v>
      </c>
      <c r="K23">
        <v>-23.1</v>
      </c>
      <c r="L23">
        <v>-35</v>
      </c>
      <c r="M23">
        <v>-26.2</v>
      </c>
      <c r="N23">
        <v>-25.8</v>
      </c>
      <c r="O23">
        <v>-31.9</v>
      </c>
      <c r="P23">
        <v>-31.9</v>
      </c>
    </row>
    <row r="24" spans="1:16" x14ac:dyDescent="0.25">
      <c r="A24" s="5" t="s">
        <v>72</v>
      </c>
      <c r="B24" s="5" t="s">
        <v>73</v>
      </c>
      <c r="C24">
        <v>24.2</v>
      </c>
      <c r="D24">
        <v>64.2</v>
      </c>
      <c r="E24">
        <v>56.2</v>
      </c>
      <c r="F24">
        <v>65</v>
      </c>
      <c r="G24">
        <v>77.599999999999994</v>
      </c>
      <c r="H24">
        <v>49</v>
      </c>
      <c r="I24">
        <v>31.4</v>
      </c>
      <c r="J24">
        <v>16</v>
      </c>
      <c r="K24">
        <v>26.9</v>
      </c>
      <c r="L24">
        <v>-4.0999999999999996</v>
      </c>
      <c r="M24">
        <v>-55.9</v>
      </c>
      <c r="N24">
        <v>-22.2</v>
      </c>
      <c r="O24">
        <v>6.8</v>
      </c>
      <c r="P24">
        <v>6.8</v>
      </c>
    </row>
    <row r="25" spans="1:16" x14ac:dyDescent="0.25">
      <c r="A25" s="5" t="s">
        <v>74</v>
      </c>
      <c r="B25" s="5" t="s">
        <v>75</v>
      </c>
      <c r="C25">
        <v>13.9</v>
      </c>
      <c r="D25">
        <v>16.100000000000001</v>
      </c>
      <c r="E25">
        <v>15.3</v>
      </c>
      <c r="F25">
        <v>21.5</v>
      </c>
      <c r="G25">
        <v>25.9</v>
      </c>
      <c r="H25">
        <v>16.3</v>
      </c>
      <c r="I25">
        <v>7.1</v>
      </c>
      <c r="J25">
        <v>8.6</v>
      </c>
      <c r="K25">
        <v>0.1</v>
      </c>
      <c r="L25">
        <v>4.2</v>
      </c>
      <c r="M25">
        <v>-7</v>
      </c>
      <c r="N25">
        <v>2.8</v>
      </c>
      <c r="O25">
        <v>-4.4000000000000004</v>
      </c>
      <c r="P25">
        <v>-4.4000000000000004</v>
      </c>
    </row>
    <row r="26" spans="1:16" x14ac:dyDescent="0.25">
      <c r="A26" s="5" t="s">
        <v>76</v>
      </c>
      <c r="B26" s="5" t="s">
        <v>77</v>
      </c>
      <c r="C26">
        <v>10.3</v>
      </c>
      <c r="D26">
        <v>48.1</v>
      </c>
      <c r="E26">
        <v>41</v>
      </c>
      <c r="F26">
        <v>43.5</v>
      </c>
      <c r="G26">
        <v>51.7</v>
      </c>
      <c r="H26">
        <v>32.6</v>
      </c>
      <c r="I26">
        <v>24.4</v>
      </c>
      <c r="J26">
        <v>7.4</v>
      </c>
      <c r="K26">
        <v>26.8</v>
      </c>
      <c r="L26">
        <v>-8.3000000000000007</v>
      </c>
      <c r="M26">
        <v>-48.9</v>
      </c>
      <c r="N26">
        <v>-25</v>
      </c>
      <c r="O26">
        <v>11.2</v>
      </c>
      <c r="P26">
        <v>11.2</v>
      </c>
    </row>
    <row r="27" spans="1:16" x14ac:dyDescent="0.25">
      <c r="A27" s="5" t="s">
        <v>78</v>
      </c>
      <c r="B27" s="5" t="s">
        <v>79</v>
      </c>
      <c r="C27">
        <v>-1.3</v>
      </c>
      <c r="D27">
        <v>0.04</v>
      </c>
      <c r="E27">
        <v>1.9</v>
      </c>
      <c r="F27">
        <v>0.8</v>
      </c>
      <c r="G27">
        <v>-7.0000000000000007E-2</v>
      </c>
      <c r="H27">
        <v>-0.04</v>
      </c>
      <c r="I27" t="s">
        <v>67</v>
      </c>
      <c r="J27" t="s">
        <v>67</v>
      </c>
      <c r="K27" t="s">
        <v>67</v>
      </c>
      <c r="L27" t="s">
        <v>67</v>
      </c>
      <c r="M27" t="s">
        <v>67</v>
      </c>
      <c r="N27" t="s">
        <v>67</v>
      </c>
      <c r="O27" t="s">
        <v>67</v>
      </c>
      <c r="P27" t="s">
        <v>67</v>
      </c>
    </row>
    <row r="28" spans="1:16" x14ac:dyDescent="0.25">
      <c r="A28" s="5" t="s">
        <v>80</v>
      </c>
      <c r="B28" s="5" t="s">
        <v>81</v>
      </c>
      <c r="C28">
        <v>9</v>
      </c>
      <c r="D28">
        <v>48.2</v>
      </c>
      <c r="E28">
        <v>42.9</v>
      </c>
      <c r="F28">
        <v>44.2</v>
      </c>
      <c r="G28">
        <v>51.6</v>
      </c>
      <c r="H28">
        <v>32.6</v>
      </c>
      <c r="I28">
        <v>24.4</v>
      </c>
      <c r="J28">
        <v>7.4</v>
      </c>
      <c r="K28">
        <v>26.8</v>
      </c>
      <c r="L28">
        <v>-8.3000000000000007</v>
      </c>
      <c r="M28">
        <v>-48.9</v>
      </c>
      <c r="N28">
        <v>-25</v>
      </c>
      <c r="O28">
        <v>11.2</v>
      </c>
      <c r="P28">
        <v>11.2</v>
      </c>
    </row>
    <row r="29" spans="1:16" x14ac:dyDescent="0.25">
      <c r="A29" s="5" t="s">
        <v>82</v>
      </c>
      <c r="B29" s="5" t="s">
        <v>83</v>
      </c>
      <c r="C29">
        <v>458.4</v>
      </c>
      <c r="D29">
        <v>505.1</v>
      </c>
      <c r="E29">
        <v>620.29999999999995</v>
      </c>
      <c r="F29">
        <v>608.4</v>
      </c>
      <c r="G29">
        <v>508.3</v>
      </c>
      <c r="H29">
        <v>281.2</v>
      </c>
      <c r="I29">
        <v>207.3</v>
      </c>
      <c r="J29">
        <v>206.6</v>
      </c>
      <c r="K29">
        <v>208.7</v>
      </c>
      <c r="L29">
        <v>166.1</v>
      </c>
      <c r="M29">
        <v>140</v>
      </c>
      <c r="N29">
        <v>183.9</v>
      </c>
      <c r="O29">
        <v>220.8</v>
      </c>
      <c r="P29">
        <v>220.8</v>
      </c>
    </row>
    <row r="30" spans="1:16" x14ac:dyDescent="0.25">
      <c r="A30" s="5" t="s">
        <v>84</v>
      </c>
      <c r="B30" s="5" t="s">
        <v>85</v>
      </c>
      <c r="C30">
        <v>520.79999999999995</v>
      </c>
      <c r="D30">
        <v>472.3</v>
      </c>
      <c r="E30">
        <v>377.8</v>
      </c>
      <c r="F30">
        <v>406.3</v>
      </c>
      <c r="G30">
        <v>380.2</v>
      </c>
      <c r="H30">
        <v>364</v>
      </c>
      <c r="I30">
        <v>329.1</v>
      </c>
      <c r="J30">
        <v>330.1</v>
      </c>
      <c r="K30">
        <v>327.8</v>
      </c>
      <c r="L30">
        <v>318.60000000000002</v>
      </c>
      <c r="M30">
        <v>318.10000000000002</v>
      </c>
      <c r="N30">
        <v>353.5</v>
      </c>
      <c r="O30">
        <v>333.8</v>
      </c>
      <c r="P30">
        <v>333.8</v>
      </c>
    </row>
    <row r="31" spans="1:16" x14ac:dyDescent="0.25">
      <c r="A31" s="5" t="s">
        <v>86</v>
      </c>
      <c r="B31" s="5" t="s">
        <v>87</v>
      </c>
      <c r="C31">
        <v>979.2</v>
      </c>
      <c r="D31">
        <v>977.4</v>
      </c>
      <c r="E31">
        <v>998.1</v>
      </c>
      <c r="F31">
        <v>1015</v>
      </c>
      <c r="G31">
        <v>888.5</v>
      </c>
      <c r="H31">
        <v>645.20000000000005</v>
      </c>
      <c r="I31">
        <v>536.4</v>
      </c>
      <c r="J31">
        <v>536.70000000000005</v>
      </c>
      <c r="K31">
        <v>536.5</v>
      </c>
      <c r="L31">
        <v>484.7</v>
      </c>
      <c r="M31">
        <v>458.1</v>
      </c>
      <c r="N31">
        <v>537.4</v>
      </c>
      <c r="O31">
        <v>554.6</v>
      </c>
      <c r="P31">
        <v>554.6</v>
      </c>
    </row>
    <row r="32" spans="1:16" x14ac:dyDescent="0.25">
      <c r="A32" s="5" t="s">
        <v>88</v>
      </c>
      <c r="B32" s="5" t="s">
        <v>89</v>
      </c>
      <c r="C32">
        <v>335.2</v>
      </c>
      <c r="D32">
        <v>175</v>
      </c>
      <c r="E32">
        <v>235.3</v>
      </c>
      <c r="F32">
        <v>153.69999999999999</v>
      </c>
      <c r="G32">
        <v>125.3</v>
      </c>
      <c r="H32">
        <v>131.6</v>
      </c>
      <c r="I32">
        <v>116.3</v>
      </c>
      <c r="J32">
        <v>108.6</v>
      </c>
      <c r="K32">
        <v>124.4</v>
      </c>
      <c r="L32">
        <v>97.3</v>
      </c>
      <c r="M32">
        <v>69.599999999999994</v>
      </c>
      <c r="N32">
        <v>399.1</v>
      </c>
      <c r="O32">
        <v>117.2</v>
      </c>
      <c r="P32">
        <v>117.2</v>
      </c>
    </row>
    <row r="33" spans="1:16" x14ac:dyDescent="0.25">
      <c r="A33" s="5" t="s">
        <v>90</v>
      </c>
      <c r="B33" s="5" t="s">
        <v>91</v>
      </c>
      <c r="C33">
        <v>326.10000000000002</v>
      </c>
      <c r="D33">
        <v>469.9</v>
      </c>
      <c r="E33">
        <v>461.9</v>
      </c>
      <c r="F33">
        <v>555.4</v>
      </c>
      <c r="G33">
        <v>475.4</v>
      </c>
      <c r="H33">
        <v>265</v>
      </c>
      <c r="I33">
        <v>197.9</v>
      </c>
      <c r="J33">
        <v>230.2</v>
      </c>
      <c r="K33">
        <v>219.9</v>
      </c>
      <c r="L33">
        <v>362.4</v>
      </c>
      <c r="M33">
        <v>364.7</v>
      </c>
      <c r="N33">
        <v>66.2</v>
      </c>
      <c r="O33">
        <v>329.2</v>
      </c>
      <c r="P33">
        <v>329.2</v>
      </c>
    </row>
    <row r="34" spans="1:16" x14ac:dyDescent="0.25">
      <c r="A34" s="5" t="s">
        <v>92</v>
      </c>
      <c r="B34" s="5" t="s">
        <v>93</v>
      </c>
      <c r="C34">
        <v>661.3</v>
      </c>
      <c r="D34">
        <v>644.9</v>
      </c>
      <c r="E34">
        <v>697.2</v>
      </c>
      <c r="F34">
        <v>709.1</v>
      </c>
      <c r="G34">
        <v>600.70000000000005</v>
      </c>
      <c r="H34">
        <v>396.6</v>
      </c>
      <c r="I34">
        <v>314.2</v>
      </c>
      <c r="J34">
        <v>338.8</v>
      </c>
      <c r="K34">
        <v>344.3</v>
      </c>
      <c r="L34">
        <v>459.7</v>
      </c>
      <c r="M34">
        <v>434.3</v>
      </c>
      <c r="N34">
        <v>465.3</v>
      </c>
      <c r="O34">
        <v>446.4</v>
      </c>
      <c r="P34">
        <v>446.4</v>
      </c>
    </row>
    <row r="35" spans="1:16" x14ac:dyDescent="0.25">
      <c r="A35" s="5" t="s">
        <v>78</v>
      </c>
      <c r="B35" s="5" t="s">
        <v>79</v>
      </c>
      <c r="C35">
        <v>13</v>
      </c>
      <c r="D35">
        <v>11.1</v>
      </c>
      <c r="E35">
        <v>2.1</v>
      </c>
      <c r="F35">
        <v>5.2</v>
      </c>
      <c r="G35">
        <v>2</v>
      </c>
      <c r="H35">
        <v>2</v>
      </c>
      <c r="I35" t="s">
        <v>67</v>
      </c>
      <c r="J35" t="s">
        <v>67</v>
      </c>
      <c r="K35" t="s">
        <v>67</v>
      </c>
      <c r="L35" t="s">
        <v>67</v>
      </c>
      <c r="M35" t="s">
        <v>67</v>
      </c>
      <c r="N35" t="s">
        <v>67</v>
      </c>
      <c r="O35" t="s">
        <v>67</v>
      </c>
      <c r="P35" t="s">
        <v>67</v>
      </c>
    </row>
    <row r="36" spans="1:16" x14ac:dyDescent="0.25">
      <c r="A36" s="5" t="s">
        <v>94</v>
      </c>
      <c r="B36" s="5" t="s">
        <v>95</v>
      </c>
      <c r="C36">
        <v>305</v>
      </c>
      <c r="D36">
        <v>321.5</v>
      </c>
      <c r="E36">
        <v>298.89999999999998</v>
      </c>
      <c r="F36">
        <v>300.39999999999998</v>
      </c>
      <c r="G36">
        <v>285.8</v>
      </c>
      <c r="H36">
        <v>246.6</v>
      </c>
      <c r="I36">
        <v>222.2</v>
      </c>
      <c r="J36">
        <v>197.9</v>
      </c>
      <c r="K36">
        <v>192.2</v>
      </c>
      <c r="L36">
        <v>24.9</v>
      </c>
      <c r="M36">
        <v>23.8</v>
      </c>
      <c r="N36">
        <v>72.099999999999994</v>
      </c>
      <c r="O36">
        <v>108.2</v>
      </c>
      <c r="P36">
        <v>108.2</v>
      </c>
    </row>
    <row r="37" spans="1:16" x14ac:dyDescent="0.25">
      <c r="A37" s="5" t="s">
        <v>96</v>
      </c>
      <c r="B37" s="5" t="s">
        <v>97</v>
      </c>
      <c r="C37">
        <v>979.2</v>
      </c>
      <c r="D37">
        <v>977.4</v>
      </c>
      <c r="E37">
        <v>998.1</v>
      </c>
      <c r="F37">
        <v>1015</v>
      </c>
      <c r="G37">
        <v>888.5</v>
      </c>
      <c r="H37">
        <v>645.20000000000005</v>
      </c>
      <c r="I37">
        <v>536.4</v>
      </c>
      <c r="J37">
        <v>536.70000000000005</v>
      </c>
      <c r="K37">
        <v>536.5</v>
      </c>
      <c r="L37">
        <v>484.7</v>
      </c>
      <c r="M37">
        <v>458.1</v>
      </c>
      <c r="N37">
        <v>537.4</v>
      </c>
      <c r="O37">
        <v>554.6</v>
      </c>
      <c r="P37">
        <v>554.6</v>
      </c>
    </row>
    <row r="38" spans="1:16" x14ac:dyDescent="0.25">
      <c r="A38" s="5" t="s">
        <v>98</v>
      </c>
      <c r="B38" s="5" t="s">
        <v>99</v>
      </c>
      <c r="C38">
        <v>45.39</v>
      </c>
      <c r="D38">
        <v>45.39</v>
      </c>
      <c r="E38">
        <v>45.39</v>
      </c>
      <c r="F38">
        <v>45.36</v>
      </c>
      <c r="G38">
        <v>45.36</v>
      </c>
      <c r="H38">
        <v>45.36</v>
      </c>
      <c r="I38">
        <v>45.36</v>
      </c>
      <c r="J38">
        <v>45.36</v>
      </c>
      <c r="K38">
        <v>41.2</v>
      </c>
      <c r="L38">
        <v>20.7</v>
      </c>
      <c r="M38">
        <v>20.7</v>
      </c>
      <c r="N38">
        <v>20.7</v>
      </c>
      <c r="O38">
        <v>18.8</v>
      </c>
      <c r="P38">
        <v>18.8</v>
      </c>
    </row>
    <row r="39" spans="1:16" x14ac:dyDescent="0.25">
      <c r="A39" s="5" t="s">
        <v>102</v>
      </c>
      <c r="B39" s="5" t="s">
        <v>103</v>
      </c>
      <c r="C39">
        <v>0.53</v>
      </c>
      <c r="D39">
        <v>1.41</v>
      </c>
      <c r="E39">
        <v>1.24</v>
      </c>
      <c r="F39">
        <v>1.43</v>
      </c>
      <c r="G39">
        <v>1.71</v>
      </c>
      <c r="H39">
        <v>1.08</v>
      </c>
      <c r="I39">
        <v>0.69</v>
      </c>
      <c r="J39">
        <v>0.35</v>
      </c>
      <c r="K39">
        <v>0.65</v>
      </c>
      <c r="L39">
        <v>-0.2</v>
      </c>
      <c r="M39">
        <v>-2.7</v>
      </c>
      <c r="N39">
        <v>-1.07</v>
      </c>
      <c r="O39">
        <v>0.36</v>
      </c>
      <c r="P39">
        <v>0.36</v>
      </c>
    </row>
    <row r="40" spans="1:16" x14ac:dyDescent="0.25">
      <c r="A40" s="5" t="s">
        <v>104</v>
      </c>
      <c r="B40" s="5" t="s">
        <v>105</v>
      </c>
      <c r="C40">
        <v>0.2</v>
      </c>
      <c r="D40">
        <v>1.06</v>
      </c>
      <c r="E40">
        <v>0.95</v>
      </c>
      <c r="F40">
        <v>0.98</v>
      </c>
      <c r="G40">
        <v>1.1399999999999999</v>
      </c>
      <c r="H40">
        <v>0.72</v>
      </c>
      <c r="I40">
        <v>0.54</v>
      </c>
      <c r="J40">
        <v>0.18</v>
      </c>
      <c r="K40">
        <v>0.73</v>
      </c>
      <c r="L40">
        <v>-0.4</v>
      </c>
      <c r="M40">
        <v>-2.36</v>
      </c>
      <c r="N40">
        <v>-1.29</v>
      </c>
      <c r="O40">
        <v>0.59</v>
      </c>
      <c r="P40">
        <v>0.59</v>
      </c>
    </row>
    <row r="41" spans="1:16" x14ac:dyDescent="0.25">
      <c r="A41" s="5" t="s">
        <v>106</v>
      </c>
      <c r="B41" s="5" t="s">
        <v>107</v>
      </c>
      <c r="C41">
        <v>0.19</v>
      </c>
      <c r="D41">
        <v>0.92</v>
      </c>
      <c r="E41">
        <v>0.82</v>
      </c>
      <c r="F41">
        <v>0.85</v>
      </c>
      <c r="G41">
        <v>0.99</v>
      </c>
      <c r="H41">
        <v>0.69</v>
      </c>
      <c r="I41">
        <v>0.54</v>
      </c>
      <c r="J41">
        <v>0.18</v>
      </c>
      <c r="K41">
        <v>0.73</v>
      </c>
      <c r="L41">
        <v>-0.4</v>
      </c>
      <c r="M41">
        <v>-2.36</v>
      </c>
      <c r="N41">
        <v>-1.29</v>
      </c>
      <c r="O41">
        <v>0.59</v>
      </c>
      <c r="P41">
        <v>0.59</v>
      </c>
    </row>
    <row r="42" spans="1:16" x14ac:dyDescent="0.25">
      <c r="A42" s="5" t="s">
        <v>108</v>
      </c>
      <c r="B42" s="5" t="s">
        <v>109</v>
      </c>
      <c r="C42" t="s">
        <v>67</v>
      </c>
      <c r="D42">
        <v>0.45</v>
      </c>
      <c r="E42">
        <v>0.45</v>
      </c>
      <c r="F42">
        <v>0.44</v>
      </c>
      <c r="G42">
        <v>0.4</v>
      </c>
      <c r="H42">
        <v>0.32</v>
      </c>
      <c r="I42">
        <v>0.27</v>
      </c>
      <c r="J42" t="s">
        <v>67</v>
      </c>
      <c r="K42" t="s">
        <v>67</v>
      </c>
      <c r="L42" t="s">
        <v>67</v>
      </c>
      <c r="M42" t="s">
        <v>67</v>
      </c>
      <c r="N42" t="s">
        <v>67</v>
      </c>
      <c r="O42">
        <v>0.42</v>
      </c>
      <c r="P42">
        <v>0.42</v>
      </c>
    </row>
    <row r="43" spans="1:16" x14ac:dyDescent="0.25">
      <c r="A43" s="5" t="s">
        <v>110</v>
      </c>
      <c r="B43" s="5" t="s">
        <v>111</v>
      </c>
      <c r="C43" t="s">
        <v>67</v>
      </c>
      <c r="D43">
        <v>20.399999999999999</v>
      </c>
      <c r="E43">
        <v>20.399999999999999</v>
      </c>
      <c r="F43">
        <v>20</v>
      </c>
      <c r="G43">
        <v>18.100000000000001</v>
      </c>
      <c r="H43">
        <v>14.5</v>
      </c>
      <c r="I43">
        <v>12.2</v>
      </c>
      <c r="J43" t="s">
        <v>67</v>
      </c>
      <c r="K43" t="s">
        <v>67</v>
      </c>
      <c r="L43" t="s">
        <v>67</v>
      </c>
      <c r="M43" t="s">
        <v>67</v>
      </c>
      <c r="N43" t="s">
        <v>67</v>
      </c>
      <c r="O43">
        <v>8</v>
      </c>
      <c r="P43">
        <v>8</v>
      </c>
    </row>
    <row r="44" spans="1:16" x14ac:dyDescent="0.25">
      <c r="A44" s="5" t="s">
        <v>124</v>
      </c>
      <c r="B44" s="5" t="s">
        <v>125</v>
      </c>
      <c r="C44">
        <v>28.29</v>
      </c>
      <c r="D44">
        <v>28.65</v>
      </c>
      <c r="E44">
        <v>25.09</v>
      </c>
      <c r="F44">
        <v>22.97</v>
      </c>
      <c r="G44">
        <v>23.38</v>
      </c>
      <c r="H44">
        <v>21.16</v>
      </c>
      <c r="I44">
        <v>18.89</v>
      </c>
      <c r="J44">
        <v>18.95</v>
      </c>
      <c r="K44">
        <v>20.18</v>
      </c>
      <c r="L44">
        <v>30.49</v>
      </c>
      <c r="M44">
        <v>20.27</v>
      </c>
      <c r="N44">
        <v>38.590000000000003</v>
      </c>
      <c r="O44">
        <v>43.22</v>
      </c>
      <c r="P44">
        <v>43.22</v>
      </c>
    </row>
    <row r="45" spans="1:16" x14ac:dyDescent="0.25">
      <c r="A45" s="5" t="s">
        <v>112</v>
      </c>
      <c r="B45" s="5" t="s">
        <v>113</v>
      </c>
      <c r="C45">
        <v>7.01</v>
      </c>
      <c r="D45">
        <v>7.33</v>
      </c>
      <c r="E45">
        <v>6.63</v>
      </c>
      <c r="F45">
        <v>6.74</v>
      </c>
      <c r="G45">
        <v>6.34</v>
      </c>
      <c r="H45">
        <v>5.48</v>
      </c>
      <c r="I45">
        <v>4.9000000000000004</v>
      </c>
      <c r="J45">
        <v>4.3600000000000003</v>
      </c>
      <c r="K45">
        <v>4.67</v>
      </c>
      <c r="L45">
        <v>1.2</v>
      </c>
      <c r="M45">
        <v>1.1499999999999999</v>
      </c>
      <c r="N45">
        <v>3.48</v>
      </c>
      <c r="O45">
        <v>5.76</v>
      </c>
      <c r="P45">
        <v>5.76</v>
      </c>
    </row>
    <row r="46" spans="1:16" x14ac:dyDescent="0.25">
      <c r="A46" s="5" t="s">
        <v>114</v>
      </c>
      <c r="B46" s="5" t="s">
        <v>115</v>
      </c>
      <c r="C46">
        <v>1.99</v>
      </c>
      <c r="D46">
        <v>0.9</v>
      </c>
      <c r="E46">
        <v>1.25</v>
      </c>
      <c r="F46">
        <v>2.04</v>
      </c>
      <c r="G46">
        <v>1.39</v>
      </c>
      <c r="H46">
        <v>0.79</v>
      </c>
      <c r="I46">
        <v>1.19</v>
      </c>
      <c r="J46">
        <v>1.19</v>
      </c>
      <c r="K46">
        <v>1.1299999999999999</v>
      </c>
      <c r="L46">
        <v>2.23</v>
      </c>
      <c r="M46">
        <v>2.33</v>
      </c>
      <c r="N46">
        <v>1.68</v>
      </c>
      <c r="O46">
        <v>2.31</v>
      </c>
      <c r="P46">
        <v>2.31</v>
      </c>
    </row>
    <row r="47" spans="1:16" x14ac:dyDescent="0.25">
      <c r="A47" s="5" t="s">
        <v>116</v>
      </c>
      <c r="B47" s="5" t="s">
        <v>117</v>
      </c>
      <c r="C47">
        <v>21.57</v>
      </c>
      <c r="D47">
        <v>21.53</v>
      </c>
      <c r="E47">
        <v>21.99</v>
      </c>
      <c r="F47">
        <v>22.37</v>
      </c>
      <c r="G47">
        <v>19.59</v>
      </c>
      <c r="H47">
        <v>14.22</v>
      </c>
      <c r="I47">
        <v>11.83</v>
      </c>
      <c r="J47">
        <v>11.83</v>
      </c>
      <c r="K47">
        <v>13.02</v>
      </c>
      <c r="L47">
        <v>23.42</v>
      </c>
      <c r="M47">
        <v>22.13</v>
      </c>
      <c r="N47">
        <v>25.96</v>
      </c>
      <c r="O47">
        <v>29.5</v>
      </c>
      <c r="P47">
        <v>29.5</v>
      </c>
    </row>
    <row r="48" spans="1:16" x14ac:dyDescent="0.25">
      <c r="A48" s="5" t="s">
        <v>118</v>
      </c>
      <c r="B48" s="5" t="s">
        <v>119</v>
      </c>
      <c r="C48">
        <v>3924</v>
      </c>
      <c r="D48">
        <v>4470</v>
      </c>
      <c r="E48">
        <v>3566</v>
      </c>
      <c r="F48">
        <v>3426</v>
      </c>
      <c r="G48">
        <v>3167</v>
      </c>
      <c r="H48">
        <v>3262</v>
      </c>
      <c r="I48">
        <v>3169</v>
      </c>
      <c r="J48">
        <v>3118</v>
      </c>
      <c r="K48">
        <v>3107</v>
      </c>
      <c r="L48">
        <v>2619</v>
      </c>
      <c r="M48">
        <v>2320</v>
      </c>
      <c r="N48">
        <v>2799</v>
      </c>
      <c r="O48">
        <v>2996</v>
      </c>
      <c r="P48">
        <v>2996</v>
      </c>
    </row>
    <row r="49" spans="1:16" x14ac:dyDescent="0.25">
      <c r="A49" s="5" t="s">
        <v>120</v>
      </c>
      <c r="B49" s="5" t="s">
        <v>121</v>
      </c>
      <c r="C49">
        <v>218.3</v>
      </c>
      <c r="D49">
        <v>199.7</v>
      </c>
      <c r="E49">
        <v>194</v>
      </c>
      <c r="F49">
        <v>185.3</v>
      </c>
      <c r="G49">
        <v>178</v>
      </c>
      <c r="H49">
        <v>167.3</v>
      </c>
      <c r="I49">
        <v>154.30000000000001</v>
      </c>
      <c r="J49">
        <v>154.4</v>
      </c>
      <c r="K49">
        <v>141.19999999999999</v>
      </c>
      <c r="L49">
        <v>119.3</v>
      </c>
      <c r="M49">
        <v>93.1</v>
      </c>
      <c r="N49">
        <v>125.6</v>
      </c>
      <c r="O49">
        <v>131.1</v>
      </c>
      <c r="P49">
        <v>131.1</v>
      </c>
    </row>
    <row r="50" spans="1:16" x14ac:dyDescent="0.25">
      <c r="A50" s="5" t="s">
        <v>122</v>
      </c>
      <c r="B50" s="5" t="s">
        <v>123</v>
      </c>
      <c r="C50">
        <v>55632</v>
      </c>
      <c r="D50">
        <v>44676</v>
      </c>
      <c r="E50">
        <v>54403</v>
      </c>
      <c r="F50">
        <v>54086</v>
      </c>
      <c r="G50">
        <v>56205</v>
      </c>
      <c r="H50">
        <v>51288</v>
      </c>
      <c r="I50">
        <v>48690</v>
      </c>
      <c r="J50">
        <v>49519</v>
      </c>
      <c r="K50">
        <v>45446</v>
      </c>
      <c r="L50">
        <v>45552</v>
      </c>
      <c r="M50">
        <v>40129</v>
      </c>
      <c r="N50">
        <v>44873</v>
      </c>
      <c r="O50">
        <v>43758</v>
      </c>
      <c r="P50">
        <v>43758</v>
      </c>
    </row>
    <row r="51" spans="1:16" x14ac:dyDescent="0.25">
      <c r="A51" s="5" t="s">
        <v>301</v>
      </c>
      <c r="B51" s="5" t="s">
        <v>302</v>
      </c>
      <c r="C51">
        <v>327257</v>
      </c>
      <c r="D51">
        <v>290952</v>
      </c>
      <c r="E51">
        <v>319387</v>
      </c>
      <c r="F51">
        <v>304143</v>
      </c>
      <c r="G51">
        <v>334924</v>
      </c>
      <c r="H51">
        <v>294201</v>
      </c>
      <c r="I51">
        <v>270438</v>
      </c>
      <c r="J51">
        <v>275689</v>
      </c>
      <c r="K51">
        <v>267563</v>
      </c>
      <c r="L51">
        <v>240952</v>
      </c>
      <c r="M51">
        <v>180870</v>
      </c>
      <c r="N51">
        <v>285387</v>
      </c>
      <c r="O51">
        <v>271194</v>
      </c>
      <c r="P51">
        <v>271194</v>
      </c>
    </row>
    <row r="52" spans="1:16" x14ac:dyDescent="0.25">
      <c r="A52" s="5" t="s">
        <v>126</v>
      </c>
      <c r="B52" s="5" t="s">
        <v>127</v>
      </c>
      <c r="C52">
        <v>51402</v>
      </c>
      <c r="D52">
        <v>44586</v>
      </c>
      <c r="E52">
        <v>57515</v>
      </c>
      <c r="F52">
        <v>60274</v>
      </c>
      <c r="G52">
        <v>64067</v>
      </c>
      <c r="H52">
        <v>53525</v>
      </c>
      <c r="I52">
        <v>49101</v>
      </c>
      <c r="J52">
        <v>50096</v>
      </c>
      <c r="K52">
        <v>47795</v>
      </c>
      <c r="L52">
        <v>44674</v>
      </c>
      <c r="M52">
        <v>29397</v>
      </c>
      <c r="N52">
        <v>42337</v>
      </c>
      <c r="O52">
        <v>47263</v>
      </c>
      <c r="P52">
        <v>47263</v>
      </c>
    </row>
    <row r="53" spans="1:16" x14ac:dyDescent="0.25">
      <c r="A53" s="5" t="s">
        <v>128</v>
      </c>
      <c r="B53" s="5" t="s">
        <v>129</v>
      </c>
      <c r="C53">
        <v>2294</v>
      </c>
      <c r="D53">
        <v>10783</v>
      </c>
      <c r="E53">
        <v>12030</v>
      </c>
      <c r="F53">
        <v>12901</v>
      </c>
      <c r="G53">
        <v>16293</v>
      </c>
      <c r="H53">
        <v>9994</v>
      </c>
      <c r="I53">
        <v>7700</v>
      </c>
      <c r="J53">
        <v>2373</v>
      </c>
      <c r="K53">
        <v>8626</v>
      </c>
      <c r="L53">
        <v>-3169</v>
      </c>
      <c r="M53">
        <v>-21078</v>
      </c>
      <c r="N53">
        <v>-8932</v>
      </c>
      <c r="O53">
        <v>3738</v>
      </c>
      <c r="P53">
        <v>3738</v>
      </c>
    </row>
    <row r="54" spans="1:16" x14ac:dyDescent="0.25">
      <c r="A54" s="5" t="s">
        <v>130</v>
      </c>
      <c r="B54" s="5" t="s">
        <v>131</v>
      </c>
      <c r="C54">
        <v>37</v>
      </c>
      <c r="D54">
        <v>10.6</v>
      </c>
      <c r="E54">
        <v>18.899999999999999</v>
      </c>
      <c r="F54">
        <v>13.9</v>
      </c>
      <c r="G54">
        <v>11</v>
      </c>
      <c r="H54">
        <v>15.4</v>
      </c>
      <c r="I54">
        <v>20</v>
      </c>
      <c r="J54">
        <v>29.1</v>
      </c>
      <c r="K54">
        <v>4.9000000000000004</v>
      </c>
      <c r="L54" t="s">
        <v>67</v>
      </c>
      <c r="M54" t="s">
        <v>67</v>
      </c>
      <c r="N54" t="s">
        <v>67</v>
      </c>
      <c r="O54">
        <v>23.3</v>
      </c>
      <c r="P54">
        <v>23.3</v>
      </c>
    </row>
    <row r="55" spans="1:16" x14ac:dyDescent="0.25">
      <c r="A55" s="5" t="s">
        <v>132</v>
      </c>
      <c r="B55" s="5" t="s">
        <v>133</v>
      </c>
      <c r="C55">
        <v>0.26</v>
      </c>
      <c r="D55">
        <v>0.39</v>
      </c>
      <c r="E55">
        <v>0.71</v>
      </c>
      <c r="F55">
        <v>0.59</v>
      </c>
      <c r="G55">
        <v>0.53</v>
      </c>
      <c r="H55">
        <v>0.52</v>
      </c>
      <c r="I55">
        <v>0.56999999999999995</v>
      </c>
      <c r="J55">
        <v>0.28000000000000003</v>
      </c>
      <c r="K55">
        <v>0.18</v>
      </c>
      <c r="L55">
        <v>0.2</v>
      </c>
      <c r="M55">
        <v>0.13</v>
      </c>
      <c r="N55">
        <v>0.03</v>
      </c>
      <c r="O55">
        <v>0.32</v>
      </c>
      <c r="P55">
        <v>0.32</v>
      </c>
    </row>
    <row r="56" spans="1:16" x14ac:dyDescent="0.25">
      <c r="A56" s="5" t="s">
        <v>134</v>
      </c>
      <c r="B56" s="5" t="s">
        <v>135</v>
      </c>
      <c r="C56">
        <v>1.1000000000000001</v>
      </c>
      <c r="D56">
        <v>1.58</v>
      </c>
      <c r="E56">
        <v>2.72</v>
      </c>
      <c r="F56">
        <v>2.06</v>
      </c>
      <c r="G56">
        <v>1.98</v>
      </c>
      <c r="H56">
        <v>2.04</v>
      </c>
      <c r="I56">
        <v>2.21</v>
      </c>
      <c r="J56">
        <v>1.2</v>
      </c>
      <c r="K56">
        <v>0.76</v>
      </c>
      <c r="L56">
        <v>5.0999999999999996</v>
      </c>
      <c r="M56">
        <v>2.3199999999999998</v>
      </c>
      <c r="N56">
        <v>0.34</v>
      </c>
      <c r="O56">
        <v>2.39</v>
      </c>
      <c r="P56">
        <v>2.39</v>
      </c>
    </row>
    <row r="57" spans="1:16" x14ac:dyDescent="0.25">
      <c r="A57" s="5" t="s">
        <v>136</v>
      </c>
      <c r="B57" s="5" t="s">
        <v>137</v>
      </c>
      <c r="C57">
        <v>3.71</v>
      </c>
      <c r="D57">
        <v>12.46</v>
      </c>
      <c r="E57">
        <v>14.35</v>
      </c>
      <c r="F57">
        <v>6.67</v>
      </c>
      <c r="G57">
        <v>8.98</v>
      </c>
      <c r="H57">
        <v>13.99</v>
      </c>
      <c r="I57">
        <v>9.08</v>
      </c>
      <c r="J57">
        <v>4.4000000000000004</v>
      </c>
      <c r="K57">
        <v>3.15</v>
      </c>
      <c r="L57">
        <v>2.76</v>
      </c>
      <c r="M57">
        <v>1.1399999999999999</v>
      </c>
      <c r="N57">
        <v>0.71</v>
      </c>
      <c r="O57">
        <v>5.94</v>
      </c>
      <c r="P57">
        <v>5.94</v>
      </c>
    </row>
    <row r="58" spans="1:16" x14ac:dyDescent="0.25">
      <c r="A58" s="5" t="s">
        <v>138</v>
      </c>
      <c r="B58" s="5" t="s">
        <v>139</v>
      </c>
      <c r="C58" t="s">
        <v>67</v>
      </c>
      <c r="D58">
        <v>4.0199999999999996</v>
      </c>
      <c r="E58">
        <v>2.5099999999999998</v>
      </c>
      <c r="F58">
        <v>3.23</v>
      </c>
      <c r="G58">
        <v>3.2</v>
      </c>
      <c r="H58">
        <v>2.88</v>
      </c>
      <c r="I58">
        <v>2.5</v>
      </c>
      <c r="J58" t="s">
        <v>67</v>
      </c>
      <c r="K58" t="s">
        <v>67</v>
      </c>
      <c r="L58" t="s">
        <v>67</v>
      </c>
      <c r="M58" t="s">
        <v>67</v>
      </c>
      <c r="N58" t="s">
        <v>67</v>
      </c>
      <c r="O58">
        <v>3.05</v>
      </c>
      <c r="P58">
        <v>3.05</v>
      </c>
    </row>
    <row r="59" spans="1:16" x14ac:dyDescent="0.25">
      <c r="A59" s="5" t="s">
        <v>140</v>
      </c>
      <c r="B59" s="5" t="s">
        <v>141</v>
      </c>
      <c r="C59">
        <v>2.7</v>
      </c>
      <c r="D59">
        <v>9.5</v>
      </c>
      <c r="E59">
        <v>5.3</v>
      </c>
      <c r="F59">
        <v>7.2</v>
      </c>
      <c r="G59">
        <v>9.1</v>
      </c>
      <c r="H59">
        <v>6.5</v>
      </c>
      <c r="I59">
        <v>5</v>
      </c>
      <c r="J59">
        <v>3.4</v>
      </c>
      <c r="K59">
        <v>20.5</v>
      </c>
      <c r="L59">
        <v>-6.5</v>
      </c>
      <c r="M59">
        <v>-88.4</v>
      </c>
      <c r="N59">
        <v>-107.5</v>
      </c>
      <c r="O59">
        <v>4.3</v>
      </c>
      <c r="P59">
        <v>4.3</v>
      </c>
    </row>
    <row r="60" spans="1:16" x14ac:dyDescent="0.25">
      <c r="A60" s="5" t="s">
        <v>142</v>
      </c>
      <c r="B60" s="5" t="s">
        <v>143</v>
      </c>
      <c r="C60">
        <v>2.83</v>
      </c>
      <c r="D60">
        <v>14.49</v>
      </c>
      <c r="E60">
        <v>14.25</v>
      </c>
      <c r="F60">
        <v>14.46</v>
      </c>
      <c r="G60">
        <v>17.93</v>
      </c>
      <c r="H60">
        <v>13.11</v>
      </c>
      <c r="I60">
        <v>10.98</v>
      </c>
      <c r="J60">
        <v>3.74</v>
      </c>
      <c r="K60">
        <v>13.94</v>
      </c>
      <c r="L60">
        <v>-33.33</v>
      </c>
      <c r="M60">
        <v>-205.46</v>
      </c>
      <c r="N60">
        <v>-34.67</v>
      </c>
      <c r="O60">
        <v>10.35</v>
      </c>
      <c r="P60">
        <v>10.35</v>
      </c>
    </row>
    <row r="61" spans="1:16" x14ac:dyDescent="0.25">
      <c r="A61" s="5" t="s">
        <v>144</v>
      </c>
      <c r="B61" s="5" t="s">
        <v>145</v>
      </c>
      <c r="C61">
        <v>0.7</v>
      </c>
      <c r="D61">
        <v>3.71</v>
      </c>
      <c r="E61">
        <v>3.77</v>
      </c>
      <c r="F61">
        <v>4.24</v>
      </c>
      <c r="G61">
        <v>4.8600000000000003</v>
      </c>
      <c r="H61">
        <v>3.4</v>
      </c>
      <c r="I61">
        <v>2.85</v>
      </c>
      <c r="J61">
        <v>0.86</v>
      </c>
      <c r="K61">
        <v>3.22</v>
      </c>
      <c r="L61">
        <v>-1.32</v>
      </c>
      <c r="M61">
        <v>-11.65</v>
      </c>
      <c r="N61">
        <v>-3.13</v>
      </c>
      <c r="O61">
        <v>1.38</v>
      </c>
      <c r="P61">
        <v>1.38</v>
      </c>
    </row>
    <row r="62" spans="1:16" x14ac:dyDescent="0.25">
      <c r="A62" s="5" t="s">
        <v>146</v>
      </c>
      <c r="B62" s="5" t="s">
        <v>147</v>
      </c>
      <c r="C62">
        <v>2.2599999999999998</v>
      </c>
      <c r="D62">
        <v>6.47</v>
      </c>
      <c r="E62">
        <v>6.08</v>
      </c>
      <c r="F62">
        <v>6.51</v>
      </c>
      <c r="G62">
        <v>7.29</v>
      </c>
      <c r="H62">
        <v>7.66</v>
      </c>
      <c r="I62">
        <v>8.07</v>
      </c>
      <c r="J62">
        <v>7.21</v>
      </c>
      <c r="K62">
        <v>10.4</v>
      </c>
      <c r="L62">
        <v>5.74</v>
      </c>
      <c r="M62">
        <v>-4.21</v>
      </c>
      <c r="N62">
        <v>0.41</v>
      </c>
      <c r="O62">
        <v>8.15</v>
      </c>
      <c r="P62">
        <v>8.15</v>
      </c>
    </row>
    <row r="63" spans="1:16" x14ac:dyDescent="0.25">
      <c r="A63" s="5" t="s">
        <v>148</v>
      </c>
      <c r="B63" s="5" t="s">
        <v>148</v>
      </c>
      <c r="C63">
        <v>0.92</v>
      </c>
      <c r="D63">
        <v>4.93</v>
      </c>
      <c r="E63">
        <v>4.3</v>
      </c>
      <c r="F63">
        <v>4.3600000000000003</v>
      </c>
      <c r="G63">
        <v>5.81</v>
      </c>
      <c r="H63">
        <v>5.05</v>
      </c>
      <c r="I63">
        <v>4.55</v>
      </c>
      <c r="J63">
        <v>1.38</v>
      </c>
      <c r="K63">
        <v>5</v>
      </c>
      <c r="L63">
        <v>-1.71</v>
      </c>
      <c r="M63">
        <v>-10.67</v>
      </c>
      <c r="N63">
        <v>-4.6500000000000004</v>
      </c>
      <c r="O63">
        <v>2.02</v>
      </c>
      <c r="P63">
        <v>2.02</v>
      </c>
    </row>
    <row r="64" spans="1:16" x14ac:dyDescent="0.25">
      <c r="A64" s="5" t="s">
        <v>149</v>
      </c>
      <c r="B64" s="5" t="s">
        <v>150</v>
      </c>
      <c r="C64">
        <v>46.81</v>
      </c>
      <c r="D64">
        <v>51.68</v>
      </c>
      <c r="E64">
        <v>62.15</v>
      </c>
      <c r="F64">
        <v>59.96</v>
      </c>
      <c r="G64">
        <v>57.21</v>
      </c>
      <c r="H64">
        <v>43.58</v>
      </c>
      <c r="I64">
        <v>38.65</v>
      </c>
      <c r="J64">
        <v>38.49</v>
      </c>
      <c r="K64">
        <v>38.9</v>
      </c>
      <c r="L64">
        <v>34.270000000000003</v>
      </c>
      <c r="M64">
        <v>30.56</v>
      </c>
      <c r="N64">
        <v>34.22</v>
      </c>
      <c r="O64">
        <v>39.81</v>
      </c>
      <c r="P64">
        <v>39.81</v>
      </c>
    </row>
    <row r="65" spans="1:16" x14ac:dyDescent="0.25">
      <c r="A65" s="5" t="s">
        <v>151</v>
      </c>
      <c r="B65" s="5" t="s">
        <v>152</v>
      </c>
      <c r="C65">
        <v>32.479999999999997</v>
      </c>
      <c r="D65">
        <v>34.03</v>
      </c>
      <c r="E65">
        <v>30.16</v>
      </c>
      <c r="F65">
        <v>30.12</v>
      </c>
      <c r="G65">
        <v>32.39</v>
      </c>
      <c r="H65">
        <v>38.53</v>
      </c>
      <c r="I65">
        <v>41.42</v>
      </c>
      <c r="J65">
        <v>36.869999999999997</v>
      </c>
      <c r="K65">
        <v>35.82</v>
      </c>
      <c r="L65">
        <v>5.14</v>
      </c>
      <c r="M65">
        <v>5.2</v>
      </c>
      <c r="N65">
        <v>13.42</v>
      </c>
      <c r="O65">
        <v>19.510000000000002</v>
      </c>
      <c r="P65">
        <v>19.510000000000002</v>
      </c>
    </row>
    <row r="66" spans="1:16" x14ac:dyDescent="0.25">
      <c r="A66" s="5" t="s">
        <v>153</v>
      </c>
      <c r="B66" s="5" t="s">
        <v>154</v>
      </c>
      <c r="C66">
        <v>67.52</v>
      </c>
      <c r="D66">
        <v>65.97</v>
      </c>
      <c r="E66">
        <v>69.84</v>
      </c>
      <c r="F66">
        <v>69.88</v>
      </c>
      <c r="G66">
        <v>67.61</v>
      </c>
      <c r="H66">
        <v>61.47</v>
      </c>
      <c r="I66">
        <v>58.58</v>
      </c>
      <c r="J66">
        <v>63.13</v>
      </c>
      <c r="K66">
        <v>64.180000000000007</v>
      </c>
      <c r="L66">
        <v>94.86</v>
      </c>
      <c r="M66">
        <v>94.8</v>
      </c>
      <c r="N66">
        <v>86.58</v>
      </c>
      <c r="O66">
        <v>80.489999999999995</v>
      </c>
      <c r="P66">
        <v>80.489999999999995</v>
      </c>
    </row>
    <row r="67" spans="1:16" x14ac:dyDescent="0.25">
      <c r="A67" s="5" t="s">
        <v>155</v>
      </c>
      <c r="B67" s="5" t="s">
        <v>156</v>
      </c>
      <c r="C67">
        <v>207.92</v>
      </c>
      <c r="D67">
        <v>193.87</v>
      </c>
      <c r="E67">
        <v>231.59</v>
      </c>
      <c r="F67">
        <v>232.04</v>
      </c>
      <c r="G67">
        <v>208.72</v>
      </c>
      <c r="H67">
        <v>159.53</v>
      </c>
      <c r="I67">
        <v>141.4</v>
      </c>
      <c r="J67">
        <v>171.2</v>
      </c>
      <c r="K67">
        <v>179.14</v>
      </c>
      <c r="L67">
        <v>1847</v>
      </c>
      <c r="M67">
        <v>1825</v>
      </c>
      <c r="N67">
        <v>645.35</v>
      </c>
      <c r="O67">
        <v>412.57</v>
      </c>
      <c r="P67">
        <v>412.57</v>
      </c>
    </row>
    <row r="68" spans="1:16" x14ac:dyDescent="0.25">
      <c r="A68" s="5" t="s">
        <v>303</v>
      </c>
      <c r="B68" s="5" t="s">
        <v>304</v>
      </c>
      <c r="C68">
        <v>15.71</v>
      </c>
      <c r="D68">
        <v>15.32</v>
      </c>
      <c r="E68">
        <v>18.010000000000002</v>
      </c>
      <c r="F68">
        <v>19.82</v>
      </c>
      <c r="G68">
        <v>19.12</v>
      </c>
      <c r="H68">
        <v>18.190000000000001</v>
      </c>
      <c r="I68">
        <v>18.16</v>
      </c>
      <c r="J68">
        <v>18.170000000000002</v>
      </c>
      <c r="K68">
        <v>17.86</v>
      </c>
      <c r="L68">
        <v>18.54</v>
      </c>
      <c r="M68">
        <v>16.25</v>
      </c>
      <c r="N68">
        <v>14.83</v>
      </c>
      <c r="O68">
        <v>17.43</v>
      </c>
    </row>
    <row r="69" spans="1:16" x14ac:dyDescent="0.25">
      <c r="A69" s="5" t="s">
        <v>157</v>
      </c>
      <c r="B69" s="5" t="s">
        <v>158</v>
      </c>
      <c r="C69">
        <v>46.81</v>
      </c>
      <c r="D69">
        <v>51.68</v>
      </c>
      <c r="E69">
        <v>62.15</v>
      </c>
      <c r="F69">
        <v>59.94</v>
      </c>
      <c r="G69">
        <v>57.21</v>
      </c>
      <c r="H69">
        <v>43.58</v>
      </c>
      <c r="I69">
        <v>38.65</v>
      </c>
      <c r="J69">
        <v>38.49</v>
      </c>
      <c r="K69">
        <v>38.9</v>
      </c>
      <c r="L69">
        <v>34.270000000000003</v>
      </c>
      <c r="M69">
        <v>30.56</v>
      </c>
      <c r="N69">
        <v>34.22</v>
      </c>
      <c r="O69">
        <v>39.81</v>
      </c>
    </row>
    <row r="70" spans="1:16" x14ac:dyDescent="0.25">
      <c r="A70" s="5" t="s">
        <v>159</v>
      </c>
      <c r="B70" s="5" t="s">
        <v>160</v>
      </c>
      <c r="C70">
        <v>0.7</v>
      </c>
      <c r="D70">
        <v>3.7</v>
      </c>
      <c r="E70">
        <v>3.77</v>
      </c>
      <c r="F70">
        <v>4.24</v>
      </c>
      <c r="G70">
        <v>4.8600000000000003</v>
      </c>
      <c r="H70">
        <v>3.4</v>
      </c>
      <c r="I70">
        <v>2.85</v>
      </c>
      <c r="J70">
        <v>0.86</v>
      </c>
      <c r="K70">
        <v>3.22</v>
      </c>
      <c r="L70">
        <v>-1.32</v>
      </c>
      <c r="M70">
        <v>-11.65</v>
      </c>
      <c r="N70">
        <v>-3.13</v>
      </c>
      <c r="O70">
        <v>1.38</v>
      </c>
    </row>
    <row r="71" spans="1:16" x14ac:dyDescent="0.25">
      <c r="A71" s="5" t="s">
        <v>161</v>
      </c>
      <c r="B71" s="5" t="s">
        <v>162</v>
      </c>
      <c r="C71">
        <v>2.74</v>
      </c>
      <c r="D71">
        <v>6</v>
      </c>
      <c r="E71">
        <v>6.2</v>
      </c>
      <c r="F71">
        <v>7.32</v>
      </c>
      <c r="G71">
        <v>7.47</v>
      </c>
      <c r="H71">
        <v>5.7</v>
      </c>
      <c r="I71">
        <v>5.76</v>
      </c>
      <c r="J71">
        <v>5.29</v>
      </c>
      <c r="K71">
        <v>6.01</v>
      </c>
      <c r="L71">
        <v>4.9000000000000004</v>
      </c>
      <c r="M71">
        <v>-7.08</v>
      </c>
      <c r="N71">
        <v>0.45</v>
      </c>
      <c r="O71">
        <v>4.76</v>
      </c>
    </row>
    <row r="72" spans="1:16" x14ac:dyDescent="0.25">
      <c r="A72" s="5" t="s">
        <v>163</v>
      </c>
      <c r="B72" s="5" t="s">
        <v>164</v>
      </c>
      <c r="C72">
        <v>131.13</v>
      </c>
      <c r="D72">
        <v>133.11000000000001</v>
      </c>
      <c r="E72">
        <v>114.12</v>
      </c>
      <c r="F72">
        <v>102.66</v>
      </c>
      <c r="G72">
        <v>119.41</v>
      </c>
      <c r="H72">
        <v>148.74</v>
      </c>
      <c r="I72">
        <v>159.77000000000001</v>
      </c>
      <c r="J72">
        <v>160.16</v>
      </c>
      <c r="K72">
        <v>154.94999999999999</v>
      </c>
      <c r="L72">
        <v>130.19999999999999</v>
      </c>
      <c r="M72">
        <v>91.6</v>
      </c>
      <c r="N72">
        <v>148.63999999999999</v>
      </c>
      <c r="O72">
        <v>146.5</v>
      </c>
    </row>
    <row r="73" spans="1:16" x14ac:dyDescent="0.25">
      <c r="A73" s="5" t="s">
        <v>165</v>
      </c>
      <c r="B73" s="5" t="s">
        <v>166</v>
      </c>
      <c r="C73">
        <v>53.19</v>
      </c>
      <c r="D73">
        <v>48.32</v>
      </c>
      <c r="E73">
        <v>37.85</v>
      </c>
      <c r="F73">
        <v>40.03</v>
      </c>
      <c r="G73">
        <v>42.79</v>
      </c>
      <c r="H73">
        <v>56.42</v>
      </c>
      <c r="I73">
        <v>61.35</v>
      </c>
      <c r="J73">
        <v>61.51</v>
      </c>
      <c r="K73">
        <v>61.1</v>
      </c>
      <c r="L73">
        <v>65.73</v>
      </c>
      <c r="M73">
        <v>69.44</v>
      </c>
      <c r="N73">
        <v>65.78</v>
      </c>
      <c r="O73">
        <v>60.19</v>
      </c>
    </row>
    <row r="74" spans="1:16" x14ac:dyDescent="0.25">
      <c r="A74" s="5" t="s">
        <v>167</v>
      </c>
      <c r="B74" s="5" t="s">
        <v>168</v>
      </c>
      <c r="C74">
        <v>0.92</v>
      </c>
      <c r="D74">
        <v>4.93</v>
      </c>
      <c r="E74">
        <v>4.3</v>
      </c>
      <c r="F74">
        <v>4.3499999999999996</v>
      </c>
      <c r="G74">
        <v>5.81</v>
      </c>
      <c r="H74">
        <v>5.05</v>
      </c>
      <c r="I74">
        <v>4.55</v>
      </c>
      <c r="J74">
        <v>1.38</v>
      </c>
      <c r="K74">
        <v>5</v>
      </c>
      <c r="L74">
        <v>-1.71</v>
      </c>
      <c r="M74">
        <v>-10.67</v>
      </c>
      <c r="N74">
        <v>-4.6500000000000004</v>
      </c>
      <c r="O74">
        <v>2.02</v>
      </c>
    </row>
    <row r="75" spans="1:16" x14ac:dyDescent="0.25">
      <c r="A75" s="5" t="s">
        <v>169</v>
      </c>
      <c r="B75" s="5" t="s">
        <v>170</v>
      </c>
      <c r="C75">
        <v>5.47</v>
      </c>
      <c r="D75">
        <v>9.7200000000000006</v>
      </c>
      <c r="E75">
        <v>9.26</v>
      </c>
      <c r="F75">
        <v>8.86</v>
      </c>
      <c r="G75">
        <v>10.39</v>
      </c>
      <c r="H75">
        <v>10.65</v>
      </c>
      <c r="I75">
        <v>11.76</v>
      </c>
      <c r="J75">
        <v>10.63</v>
      </c>
      <c r="K75">
        <v>12.13</v>
      </c>
      <c r="L75">
        <v>7.98</v>
      </c>
      <c r="M75">
        <v>-7.64</v>
      </c>
      <c r="N75">
        <v>2.6</v>
      </c>
      <c r="O75">
        <v>8.85</v>
      </c>
    </row>
    <row r="76" spans="1:16" x14ac:dyDescent="0.25">
      <c r="A76" s="5" t="s">
        <v>171</v>
      </c>
      <c r="B76" s="5" t="s">
        <v>172</v>
      </c>
      <c r="C76">
        <v>58.56</v>
      </c>
      <c r="D76">
        <v>68.069999999999993</v>
      </c>
      <c r="E76">
        <v>79.12</v>
      </c>
      <c r="F76">
        <v>73.94</v>
      </c>
      <c r="G76">
        <v>75.17</v>
      </c>
      <c r="H76">
        <v>67.75</v>
      </c>
      <c r="I76">
        <v>67.52</v>
      </c>
      <c r="J76">
        <v>59.95</v>
      </c>
      <c r="K76">
        <v>58.63</v>
      </c>
      <c r="L76">
        <v>7.82</v>
      </c>
      <c r="M76">
        <v>7.48</v>
      </c>
      <c r="N76">
        <v>20.399999999999999</v>
      </c>
      <c r="O76">
        <v>32.409999999999997</v>
      </c>
    </row>
    <row r="77" spans="1:16" x14ac:dyDescent="0.25">
      <c r="A77" s="5" t="s">
        <v>173</v>
      </c>
      <c r="B77" s="5" t="s">
        <v>174</v>
      </c>
      <c r="C77">
        <v>136.75</v>
      </c>
      <c r="D77">
        <v>288.63</v>
      </c>
      <c r="E77">
        <v>263.62</v>
      </c>
      <c r="F77">
        <v>395.84</v>
      </c>
      <c r="G77">
        <v>405.67</v>
      </c>
      <c r="H77">
        <v>213.68</v>
      </c>
      <c r="I77">
        <v>178.25</v>
      </c>
      <c r="J77">
        <v>190.24</v>
      </c>
      <c r="K77">
        <v>167.77</v>
      </c>
      <c r="L77">
        <v>170.71</v>
      </c>
      <c r="M77">
        <v>201.15</v>
      </c>
      <c r="N77">
        <v>46.08</v>
      </c>
      <c r="O77">
        <v>188.4</v>
      </c>
    </row>
    <row r="78" spans="1:16" x14ac:dyDescent="0.25">
      <c r="A78" s="5" t="s">
        <v>175</v>
      </c>
      <c r="B78" s="5" t="s">
        <v>176</v>
      </c>
      <c r="C78">
        <v>168.39689999999999</v>
      </c>
      <c r="D78">
        <v>565.5594000000001</v>
      </c>
      <c r="E78">
        <v>651.34649999999999</v>
      </c>
      <c r="F78">
        <v>302.55119999999999</v>
      </c>
      <c r="G78">
        <v>407.33280000000002</v>
      </c>
      <c r="H78">
        <v>634.58640000000003</v>
      </c>
      <c r="I78">
        <v>411.86880000000002</v>
      </c>
      <c r="J78">
        <v>199.584</v>
      </c>
      <c r="K78">
        <v>129.78</v>
      </c>
      <c r="L78">
        <v>57.131999999999991</v>
      </c>
      <c r="M78">
        <v>23.597999999999999</v>
      </c>
      <c r="N78">
        <v>14.696999999999999</v>
      </c>
      <c r="O78">
        <v>111.672</v>
      </c>
    </row>
    <row r="79" spans="1:16" x14ac:dyDescent="0.25">
      <c r="A79" s="5" t="s">
        <v>177</v>
      </c>
      <c r="B79" s="5" t="s">
        <v>178</v>
      </c>
      <c r="C79">
        <v>0</v>
      </c>
      <c r="D79">
        <v>0</v>
      </c>
      <c r="E79">
        <v>-3.000000000000114E-2</v>
      </c>
      <c r="F79">
        <v>0</v>
      </c>
      <c r="G79">
        <v>0</v>
      </c>
      <c r="H79">
        <v>0</v>
      </c>
      <c r="I79">
        <v>0</v>
      </c>
      <c r="J79">
        <v>-4.1599999999999966</v>
      </c>
      <c r="K79">
        <v>-20.5</v>
      </c>
      <c r="L79">
        <v>0</v>
      </c>
      <c r="M79">
        <v>0</v>
      </c>
      <c r="N79">
        <v>-1.899999999999999</v>
      </c>
      <c r="O79">
        <v>0</v>
      </c>
    </row>
    <row r="80" spans="1:16" x14ac:dyDescent="0.25">
      <c r="A80" s="5" t="s">
        <v>179</v>
      </c>
      <c r="B80" s="5" t="s">
        <v>180</v>
      </c>
      <c r="C80">
        <v>-1.31</v>
      </c>
      <c r="D80">
        <v>14.22</v>
      </c>
      <c r="E80">
        <v>9.31</v>
      </c>
      <c r="F80">
        <v>-1.79</v>
      </c>
      <c r="G80">
        <v>10.56</v>
      </c>
      <c r="H80">
        <v>11.98</v>
      </c>
      <c r="I80">
        <v>-0.3</v>
      </c>
      <c r="J80">
        <v>3.4</v>
      </c>
      <c r="K80">
        <v>31.72</v>
      </c>
      <c r="L80">
        <v>50.41</v>
      </c>
      <c r="M80">
        <v>-47.47</v>
      </c>
      <c r="N80">
        <v>-1.69</v>
      </c>
      <c r="O80" t="s">
        <v>67</v>
      </c>
    </row>
    <row r="81" spans="1:15" x14ac:dyDescent="0.25">
      <c r="A81" s="5" t="s">
        <v>181</v>
      </c>
      <c r="B81" s="5" t="s">
        <v>182</v>
      </c>
      <c r="C81">
        <v>7.41</v>
      </c>
      <c r="D81">
        <v>7.25</v>
      </c>
      <c r="E81">
        <v>6.03</v>
      </c>
      <c r="F81">
        <v>6.92</v>
      </c>
      <c r="G81">
        <v>7.41</v>
      </c>
      <c r="H81">
        <v>5.03</v>
      </c>
      <c r="I81">
        <v>11.61</v>
      </c>
      <c r="J81">
        <v>28.51</v>
      </c>
      <c r="K81">
        <v>11.55</v>
      </c>
      <c r="L81">
        <v>0.42</v>
      </c>
      <c r="M81">
        <v>-16.39</v>
      </c>
      <c r="N81" t="s">
        <v>67</v>
      </c>
      <c r="O81" t="s">
        <v>67</v>
      </c>
    </row>
    <row r="82" spans="1:15" x14ac:dyDescent="0.25">
      <c r="A82" s="5" t="s">
        <v>183</v>
      </c>
      <c r="B82" s="5" t="s">
        <v>184</v>
      </c>
      <c r="C82">
        <v>6.2</v>
      </c>
      <c r="D82">
        <v>8.86</v>
      </c>
      <c r="E82">
        <v>5.95</v>
      </c>
      <c r="F82">
        <v>4.7699999999999996</v>
      </c>
      <c r="G82">
        <v>11.47</v>
      </c>
      <c r="H82">
        <v>19.440000000000001</v>
      </c>
      <c r="I82">
        <v>7.55</v>
      </c>
      <c r="J82">
        <v>7.27</v>
      </c>
      <c r="K82">
        <v>6.59</v>
      </c>
      <c r="L82" t="s">
        <v>67</v>
      </c>
      <c r="M82" t="s">
        <v>67</v>
      </c>
      <c r="N82" t="s">
        <v>67</v>
      </c>
      <c r="O82" t="s">
        <v>67</v>
      </c>
    </row>
    <row r="83" spans="1:15" x14ac:dyDescent="0.25">
      <c r="A83" s="5" t="s">
        <v>185</v>
      </c>
      <c r="B83" s="5" t="s">
        <v>186</v>
      </c>
      <c r="C83">
        <v>12.82</v>
      </c>
      <c r="D83">
        <v>8.1999999999999993</v>
      </c>
      <c r="E83">
        <v>6.61</v>
      </c>
      <c r="F83">
        <v>5.68</v>
      </c>
      <c r="G83" t="s">
        <v>67</v>
      </c>
      <c r="H83" t="s">
        <v>67</v>
      </c>
      <c r="I83" t="s">
        <v>67</v>
      </c>
      <c r="J83" t="s">
        <v>67</v>
      </c>
      <c r="K83" t="s">
        <v>67</v>
      </c>
      <c r="L83" t="s">
        <v>67</v>
      </c>
      <c r="M83" t="s">
        <v>67</v>
      </c>
      <c r="N83" t="s">
        <v>67</v>
      </c>
      <c r="O83" t="s">
        <v>67</v>
      </c>
    </row>
    <row r="84" spans="1:15" x14ac:dyDescent="0.25">
      <c r="A84" s="5" t="s">
        <v>187</v>
      </c>
      <c r="B84" s="5" t="s">
        <v>188</v>
      </c>
      <c r="C84">
        <v>-81.33</v>
      </c>
      <c r="D84">
        <v>12.35</v>
      </c>
      <c r="E84">
        <v>-2.94</v>
      </c>
      <c r="F84">
        <v>-14.34</v>
      </c>
      <c r="G84">
        <v>58.28</v>
      </c>
      <c r="H84">
        <v>33.61</v>
      </c>
      <c r="I84">
        <v>229.73</v>
      </c>
      <c r="J84">
        <v>-72.39</v>
      </c>
      <c r="K84">
        <v>-422.89</v>
      </c>
      <c r="L84">
        <v>-83.03</v>
      </c>
      <c r="M84">
        <v>95.6</v>
      </c>
      <c r="N84">
        <v>-323.20999999999998</v>
      </c>
      <c r="O84" t="s">
        <v>67</v>
      </c>
    </row>
    <row r="85" spans="1:15" x14ac:dyDescent="0.25">
      <c r="A85" s="5" t="s">
        <v>189</v>
      </c>
      <c r="B85" s="5" t="s">
        <v>190</v>
      </c>
      <c r="C85">
        <v>-23.97</v>
      </c>
      <c r="D85">
        <v>-1.64</v>
      </c>
      <c r="E85">
        <v>13.67</v>
      </c>
      <c r="F85">
        <v>25.85</v>
      </c>
      <c r="G85">
        <v>107.21</v>
      </c>
      <c r="H85">
        <v>63.65</v>
      </c>
      <c r="I85">
        <v>-88.52</v>
      </c>
      <c r="J85">
        <v>-192.77</v>
      </c>
      <c r="K85">
        <v>-136.77000000000001</v>
      </c>
      <c r="L85">
        <v>-103.55</v>
      </c>
      <c r="M85">
        <v>-75.87</v>
      </c>
      <c r="N85" t="s">
        <v>67</v>
      </c>
      <c r="O85" t="s">
        <v>67</v>
      </c>
    </row>
    <row r="86" spans="1:15" x14ac:dyDescent="0.25">
      <c r="A86" s="5" t="s">
        <v>191</v>
      </c>
      <c r="B86" s="5" t="s">
        <v>192</v>
      </c>
      <c r="C86">
        <v>-5.6</v>
      </c>
      <c r="D86">
        <v>17.39</v>
      </c>
      <c r="E86">
        <v>60.87</v>
      </c>
      <c r="F86">
        <v>46.98</v>
      </c>
      <c r="G86">
        <v>-34.729999999999997</v>
      </c>
      <c r="H86">
        <v>-62.99</v>
      </c>
      <c r="I86">
        <v>-50.6</v>
      </c>
      <c r="J86">
        <v>-161.18</v>
      </c>
      <c r="K86">
        <v>-146.71</v>
      </c>
      <c r="L86" t="s">
        <v>67</v>
      </c>
      <c r="M86" t="s">
        <v>67</v>
      </c>
      <c r="N86" t="s">
        <v>67</v>
      </c>
      <c r="O86" t="s">
        <v>67</v>
      </c>
    </row>
    <row r="87" spans="1:15" x14ac:dyDescent="0.25">
      <c r="A87" s="5" t="s">
        <v>193</v>
      </c>
      <c r="B87" s="5" t="s">
        <v>194</v>
      </c>
      <c r="C87">
        <v>-34.299999999999997</v>
      </c>
      <c r="D87">
        <v>-16.600000000000001</v>
      </c>
      <c r="E87">
        <v>-50.16</v>
      </c>
      <c r="F87">
        <v>-49.86</v>
      </c>
      <c r="G87" t="s">
        <v>67</v>
      </c>
      <c r="H87" t="s">
        <v>67</v>
      </c>
      <c r="I87" t="s">
        <v>67</v>
      </c>
      <c r="J87" t="s">
        <v>67</v>
      </c>
      <c r="K87" t="s">
        <v>67</v>
      </c>
      <c r="L87" t="s">
        <v>67</v>
      </c>
      <c r="M87" t="s">
        <v>67</v>
      </c>
      <c r="N87" t="s">
        <v>67</v>
      </c>
      <c r="O87" t="s">
        <v>67</v>
      </c>
    </row>
    <row r="88" spans="1:15" x14ac:dyDescent="0.25">
      <c r="A88" s="5" t="s">
        <v>195</v>
      </c>
      <c r="B88" s="5" t="s">
        <v>196</v>
      </c>
      <c r="C88">
        <v>-6.61</v>
      </c>
      <c r="D88">
        <v>0.61</v>
      </c>
      <c r="E88">
        <v>0.31</v>
      </c>
      <c r="F88">
        <v>0.3</v>
      </c>
      <c r="G88">
        <v>-0.32</v>
      </c>
      <c r="H88">
        <v>-0.24</v>
      </c>
      <c r="I88">
        <v>-0.4</v>
      </c>
      <c r="J88">
        <v>-0.18</v>
      </c>
      <c r="K88">
        <v>-0.03</v>
      </c>
      <c r="L88" t="s">
        <v>67</v>
      </c>
      <c r="M88" t="s">
        <v>67</v>
      </c>
      <c r="N88" t="s">
        <v>67</v>
      </c>
      <c r="O88" t="s">
        <v>67</v>
      </c>
    </row>
    <row r="89" spans="1:15" x14ac:dyDescent="0.25">
      <c r="A89" s="5" t="s">
        <v>197</v>
      </c>
      <c r="B89" s="5" t="s">
        <v>198</v>
      </c>
      <c r="C89">
        <v>-54.87</v>
      </c>
      <c r="D89">
        <v>10.48</v>
      </c>
      <c r="E89">
        <v>-7.47</v>
      </c>
      <c r="F89">
        <v>-3.78</v>
      </c>
      <c r="G89">
        <v>44.97</v>
      </c>
      <c r="H89">
        <v>10.73</v>
      </c>
      <c r="I89">
        <v>8.57</v>
      </c>
      <c r="J89">
        <v>-9</v>
      </c>
      <c r="K89">
        <v>61.81</v>
      </c>
      <c r="L89">
        <v>-204.04</v>
      </c>
      <c r="M89">
        <v>-925</v>
      </c>
      <c r="N89">
        <v>-90.7</v>
      </c>
      <c r="O89" t="s">
        <v>67</v>
      </c>
    </row>
    <row r="90" spans="1:15" x14ac:dyDescent="0.25">
      <c r="A90" s="5" t="s">
        <v>199</v>
      </c>
      <c r="B90" s="5" t="s">
        <v>200</v>
      </c>
      <c r="C90">
        <v>-17.29</v>
      </c>
      <c r="D90">
        <v>-0.26</v>
      </c>
      <c r="E90">
        <v>11.24</v>
      </c>
      <c r="F90">
        <v>17.309999999999999</v>
      </c>
      <c r="G90">
        <v>21.42</v>
      </c>
      <c r="H90">
        <v>3.43</v>
      </c>
      <c r="I90">
        <v>20.46</v>
      </c>
      <c r="J90">
        <v>-50.41</v>
      </c>
      <c r="K90">
        <v>-355.74</v>
      </c>
      <c r="L90">
        <v>-406.58</v>
      </c>
      <c r="M90">
        <v>-338.57</v>
      </c>
      <c r="N90" t="s">
        <v>67</v>
      </c>
      <c r="O90" t="s">
        <v>67</v>
      </c>
    </row>
    <row r="91" spans="1:15" x14ac:dyDescent="0.25">
      <c r="A91" s="5" t="s">
        <v>201</v>
      </c>
      <c r="B91" s="5" t="s">
        <v>202</v>
      </c>
      <c r="C91">
        <v>-2.13</v>
      </c>
      <c r="D91">
        <v>10.99</v>
      </c>
      <c r="E91">
        <v>10.6</v>
      </c>
      <c r="F91">
        <v>10.3</v>
      </c>
      <c r="G91">
        <v>23.42</v>
      </c>
      <c r="H91">
        <v>-26.39</v>
      </c>
      <c r="I91">
        <v>-213.53</v>
      </c>
      <c r="J91">
        <v>-233.39</v>
      </c>
      <c r="K91">
        <v>-231.59</v>
      </c>
      <c r="L91" t="s">
        <v>67</v>
      </c>
      <c r="M91" t="s">
        <v>67</v>
      </c>
      <c r="N91" t="s">
        <v>67</v>
      </c>
      <c r="O91" t="s">
        <v>67</v>
      </c>
    </row>
    <row r="92" spans="1:15" x14ac:dyDescent="0.25">
      <c r="A92" s="5" t="s">
        <v>203</v>
      </c>
      <c r="B92" s="5" t="s">
        <v>204</v>
      </c>
      <c r="C92">
        <v>-14.26</v>
      </c>
      <c r="D92">
        <v>-101.27</v>
      </c>
      <c r="E92">
        <v>-111.39</v>
      </c>
      <c r="F92">
        <v>-110.64</v>
      </c>
      <c r="G92" t="s">
        <v>67</v>
      </c>
      <c r="H92" t="s">
        <v>67</v>
      </c>
      <c r="I92" t="s">
        <v>67</v>
      </c>
      <c r="J92" t="s">
        <v>67</v>
      </c>
      <c r="K92" t="s">
        <v>67</v>
      </c>
      <c r="L92" t="s">
        <v>67</v>
      </c>
      <c r="M92" t="s">
        <v>67</v>
      </c>
      <c r="N92" t="s">
        <v>67</v>
      </c>
      <c r="O92" t="s">
        <v>67</v>
      </c>
    </row>
    <row r="93" spans="1:15" x14ac:dyDescent="0.25">
      <c r="A93" s="5" t="s">
        <v>205</v>
      </c>
      <c r="B93" s="5" t="s">
        <v>206</v>
      </c>
      <c r="C93">
        <v>-70.22</v>
      </c>
      <c r="D93">
        <v>-13.17</v>
      </c>
      <c r="E93">
        <v>115.14</v>
      </c>
      <c r="F93">
        <v>-25.72</v>
      </c>
      <c r="G93">
        <v>-35.81</v>
      </c>
      <c r="H93">
        <v>54.07</v>
      </c>
      <c r="I93">
        <v>106.36</v>
      </c>
      <c r="J93">
        <v>39.68</v>
      </c>
      <c r="K93">
        <v>14.13</v>
      </c>
      <c r="L93">
        <v>142.11000000000001</v>
      </c>
      <c r="M93">
        <v>60.56</v>
      </c>
      <c r="N93">
        <v>-88.05</v>
      </c>
      <c r="O93" t="s">
        <v>67</v>
      </c>
    </row>
    <row r="94" spans="1:15" x14ac:dyDescent="0.25">
      <c r="A94" s="5" t="s">
        <v>207</v>
      </c>
      <c r="B94" s="5" t="s">
        <v>208</v>
      </c>
      <c r="C94">
        <v>10.58</v>
      </c>
      <c r="D94">
        <v>25.42</v>
      </c>
      <c r="E94">
        <v>17.87</v>
      </c>
      <c r="F94">
        <v>-2.4900000000000002</v>
      </c>
      <c r="G94">
        <v>41.54</v>
      </c>
      <c r="H94">
        <v>66.7</v>
      </c>
      <c r="I94">
        <v>53.39</v>
      </c>
      <c r="J94">
        <v>65.31</v>
      </c>
      <c r="K94">
        <v>72.27</v>
      </c>
      <c r="L94">
        <v>38.21</v>
      </c>
      <c r="M94">
        <v>-9.16</v>
      </c>
      <c r="N94" t="s">
        <v>67</v>
      </c>
      <c r="O94" t="s">
        <v>67</v>
      </c>
    </row>
    <row r="95" spans="1:15" x14ac:dyDescent="0.25">
      <c r="A95" s="5" t="s">
        <v>209</v>
      </c>
      <c r="B95" s="5" t="s">
        <v>210</v>
      </c>
      <c r="C95">
        <v>-5.96</v>
      </c>
      <c r="D95">
        <v>18.899999999999999</v>
      </c>
      <c r="E95">
        <v>42.81</v>
      </c>
      <c r="F95">
        <v>27.72</v>
      </c>
      <c r="G95">
        <v>35.69</v>
      </c>
      <c r="H95">
        <v>71.27</v>
      </c>
      <c r="I95">
        <v>72.569999999999993</v>
      </c>
      <c r="J95">
        <v>33.69</v>
      </c>
      <c r="K95">
        <v>25.75</v>
      </c>
      <c r="L95" t="s">
        <v>67</v>
      </c>
      <c r="M95" t="s">
        <v>67</v>
      </c>
      <c r="N95" t="s">
        <v>67</v>
      </c>
      <c r="O95" t="s">
        <v>67</v>
      </c>
    </row>
    <row r="96" spans="1:15" x14ac:dyDescent="0.25">
      <c r="A96" s="5" t="s">
        <v>211</v>
      </c>
      <c r="B96" s="5" t="s">
        <v>212</v>
      </c>
      <c r="C96">
        <v>32.659999999999997</v>
      </c>
      <c r="D96">
        <v>45.73</v>
      </c>
      <c r="E96">
        <v>38.25</v>
      </c>
      <c r="F96">
        <v>26.73</v>
      </c>
      <c r="G96" t="s">
        <v>67</v>
      </c>
      <c r="H96" t="s">
        <v>67</v>
      </c>
      <c r="I96" t="s">
        <v>67</v>
      </c>
      <c r="J96" t="s">
        <v>67</v>
      </c>
      <c r="K96" t="s">
        <v>67</v>
      </c>
      <c r="L96" t="s">
        <v>67</v>
      </c>
      <c r="M96" t="s">
        <v>67</v>
      </c>
      <c r="N96" t="s">
        <v>67</v>
      </c>
      <c r="O96" t="s">
        <v>67</v>
      </c>
    </row>
    <row r="97" spans="1:16" x14ac:dyDescent="0.25">
      <c r="A97" s="5" t="s">
        <v>213</v>
      </c>
      <c r="B97" s="5" t="s">
        <v>214</v>
      </c>
      <c r="C97">
        <v>123.2</v>
      </c>
      <c r="D97">
        <v>330.1</v>
      </c>
      <c r="E97">
        <v>385</v>
      </c>
      <c r="F97">
        <v>454.7</v>
      </c>
      <c r="G97">
        <v>383</v>
      </c>
      <c r="H97">
        <v>149.6</v>
      </c>
      <c r="I97">
        <v>91</v>
      </c>
      <c r="J97">
        <v>98</v>
      </c>
      <c r="K97">
        <v>84.3</v>
      </c>
      <c r="L97">
        <v>68.8</v>
      </c>
      <c r="M97">
        <v>70.400000000000006</v>
      </c>
      <c r="N97">
        <v>-215.2</v>
      </c>
      <c r="O97">
        <v>103.6</v>
      </c>
      <c r="P97">
        <v>103.6</v>
      </c>
    </row>
  </sheetData>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V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20" customWidth="1"/>
    <col min="13" max="13" width="10" customWidth="1"/>
    <col min="14" max="14" width="20" customWidth="1"/>
    <col min="15" max="16" width="10" customWidth="1"/>
    <col min="17" max="17" width="22" customWidth="1"/>
    <col min="18" max="20" width="10" customWidth="1"/>
    <col min="21" max="21" width="20" customWidth="1"/>
    <col min="22" max="22" width="9" customWidth="1"/>
  </cols>
  <sheetData>
    <row r="1" spans="1:22" ht="18.75" customHeight="1" x14ac:dyDescent="0.3">
      <c r="A1" s="1" t="s">
        <v>3184</v>
      </c>
      <c r="B1" s="2" t="s">
        <v>3185</v>
      </c>
      <c r="C1" s="2"/>
      <c r="D1" s="2"/>
      <c r="E1" s="2"/>
      <c r="F1" s="2" t="str">
        <f>HYPERLINK("dax-30_Stock_Data_EUR.xlsx#INDEX!A1", "Back to INDEX")</f>
        <v>Back to INDEX</v>
      </c>
      <c r="G1" s="2"/>
      <c r="H1" s="2"/>
      <c r="I1" s="2"/>
      <c r="J1" s="2"/>
      <c r="K1" s="2"/>
      <c r="L1" s="2"/>
      <c r="M1" s="2"/>
      <c r="N1" s="2"/>
      <c r="O1" s="2"/>
      <c r="P1" s="2"/>
      <c r="Q1" s="2"/>
      <c r="R1" s="2"/>
      <c r="S1" s="2"/>
      <c r="T1" s="2"/>
      <c r="U1" s="2"/>
      <c r="V1" s="2"/>
    </row>
    <row r="2" spans="1:22" x14ac:dyDescent="0.25">
      <c r="A2" s="3"/>
      <c r="B2" s="4"/>
      <c r="C2" s="4"/>
      <c r="D2" s="4"/>
      <c r="E2" s="4"/>
      <c r="F2" s="4"/>
      <c r="G2" s="4"/>
      <c r="H2" s="4"/>
      <c r="I2" s="4"/>
      <c r="J2" s="4"/>
      <c r="K2" s="4"/>
      <c r="L2" s="4"/>
      <c r="M2" s="4"/>
      <c r="N2" s="4"/>
      <c r="O2" s="4"/>
      <c r="P2" s="4"/>
      <c r="Q2" s="4"/>
      <c r="R2" s="4"/>
      <c r="S2" s="4"/>
      <c r="T2" s="4"/>
      <c r="U2" s="4"/>
      <c r="V2" s="4"/>
    </row>
    <row r="3" spans="1:22" x14ac:dyDescent="0.25">
      <c r="A3" s="5" t="s">
        <v>3</v>
      </c>
      <c r="C3" s="5" t="s">
        <v>4</v>
      </c>
      <c r="D3" s="5"/>
      <c r="G3" s="5" t="s">
        <v>5</v>
      </c>
      <c r="H3" s="5"/>
      <c r="J3" s="5" t="s">
        <v>6</v>
      </c>
      <c r="K3" s="5"/>
    </row>
    <row r="4" spans="1:22" x14ac:dyDescent="0.25">
      <c r="A4" s="5" t="s">
        <v>7</v>
      </c>
      <c r="B4" t="s">
        <v>3186</v>
      </c>
      <c r="C4" s="5" t="s">
        <v>9</v>
      </c>
      <c r="D4" s="5"/>
      <c r="E4" t="s">
        <v>3187</v>
      </c>
      <c r="G4" t="s">
        <v>1930</v>
      </c>
      <c r="H4" t="s">
        <v>12</v>
      </c>
      <c r="J4" t="s">
        <v>3188</v>
      </c>
      <c r="L4" t="s">
        <v>3189</v>
      </c>
    </row>
    <row r="5" spans="1:22" x14ac:dyDescent="0.25">
      <c r="A5" s="5" t="s">
        <v>15</v>
      </c>
      <c r="B5" t="s">
        <v>3190</v>
      </c>
      <c r="C5" s="5" t="s">
        <v>17</v>
      </c>
      <c r="D5" s="5"/>
      <c r="E5" t="s">
        <v>3191</v>
      </c>
      <c r="G5" t="s">
        <v>19</v>
      </c>
      <c r="H5" t="s">
        <v>20</v>
      </c>
      <c r="J5" t="s">
        <v>288</v>
      </c>
      <c r="L5" t="s">
        <v>1295</v>
      </c>
    </row>
    <row r="6" spans="1:22" x14ac:dyDescent="0.25">
      <c r="A6" s="5" t="s">
        <v>23</v>
      </c>
      <c r="B6" t="s">
        <v>3192</v>
      </c>
      <c r="C6" s="5" t="s">
        <v>25</v>
      </c>
      <c r="D6" s="5"/>
      <c r="E6" t="s">
        <v>3193</v>
      </c>
      <c r="G6" t="s">
        <v>767</v>
      </c>
      <c r="H6" t="s">
        <v>28</v>
      </c>
      <c r="J6" t="s">
        <v>3194</v>
      </c>
      <c r="L6" t="s">
        <v>2591</v>
      </c>
    </row>
    <row r="7" spans="1:22" x14ac:dyDescent="0.25">
      <c r="A7" s="5" t="s">
        <v>29</v>
      </c>
      <c r="B7" t="s">
        <v>3195</v>
      </c>
      <c r="C7" s="5" t="s">
        <v>31</v>
      </c>
      <c r="D7" s="5"/>
      <c r="E7" t="s">
        <v>3196</v>
      </c>
      <c r="G7" t="s">
        <v>2819</v>
      </c>
      <c r="H7" t="s">
        <v>450</v>
      </c>
      <c r="J7" t="s">
        <v>21</v>
      </c>
      <c r="L7" t="s">
        <v>3197</v>
      </c>
    </row>
    <row r="8" spans="1:22" x14ac:dyDescent="0.25">
      <c r="A8" s="5" t="s">
        <v>35</v>
      </c>
      <c r="B8" t="s">
        <v>36</v>
      </c>
      <c r="C8" s="5" t="s">
        <v>37</v>
      </c>
      <c r="D8" s="5"/>
      <c r="E8" t="s">
        <v>3198</v>
      </c>
      <c r="G8" t="s">
        <v>2021</v>
      </c>
      <c r="H8" t="s">
        <v>454</v>
      </c>
    </row>
    <row r="9" spans="1:22" x14ac:dyDescent="0.25">
      <c r="A9" s="5" t="s">
        <v>41</v>
      </c>
      <c r="B9" t="s">
        <v>42</v>
      </c>
      <c r="C9" s="5" t="s">
        <v>43</v>
      </c>
      <c r="D9" s="5"/>
      <c r="E9" t="s">
        <v>3199</v>
      </c>
      <c r="G9" t="s">
        <v>320</v>
      </c>
      <c r="H9" t="s">
        <v>34</v>
      </c>
    </row>
    <row r="10" spans="1:22" x14ac:dyDescent="0.25">
      <c r="A10" s="5" t="s">
        <v>45</v>
      </c>
      <c r="B10" t="s">
        <v>2416</v>
      </c>
      <c r="C10" s="5" t="s">
        <v>47</v>
      </c>
      <c r="D10" s="5"/>
      <c r="E10" t="s">
        <v>3200</v>
      </c>
      <c r="G10" t="s">
        <v>1533</v>
      </c>
      <c r="H10" t="s">
        <v>40</v>
      </c>
    </row>
    <row r="11" spans="1:22" x14ac:dyDescent="0.25">
      <c r="A11" s="5" t="s">
        <v>49</v>
      </c>
      <c r="B11" t="s">
        <v>719</v>
      </c>
    </row>
    <row r="12" spans="1:22" x14ac:dyDescent="0.25">
      <c r="A12" s="5" t="s">
        <v>51</v>
      </c>
      <c r="B12" t="s">
        <v>52</v>
      </c>
    </row>
    <row r="13" spans="1:22" x14ac:dyDescent="0.25">
      <c r="A13" s="5" t="s">
        <v>53</v>
      </c>
      <c r="B13" t="s">
        <v>3201</v>
      </c>
    </row>
    <row r="14" spans="1:22" x14ac:dyDescent="0.25">
      <c r="A14" s="5" t="s">
        <v>55</v>
      </c>
      <c r="B14" t="s">
        <v>3202</v>
      </c>
    </row>
    <row r="15" spans="1:22" x14ac:dyDescent="0.25">
      <c r="A15" s="5" t="s">
        <v>57</v>
      </c>
      <c r="B15" t="s">
        <v>3203</v>
      </c>
    </row>
    <row r="16" spans="1:22" x14ac:dyDescent="0.25">
      <c r="A16" s="5" t="s">
        <v>59</v>
      </c>
      <c r="B16" t="s">
        <v>3204</v>
      </c>
    </row>
    <row r="17" spans="1:22" x14ac:dyDescent="0.25">
      <c r="A17" s="5" t="s">
        <v>61</v>
      </c>
      <c r="B17" t="s">
        <v>3205</v>
      </c>
    </row>
    <row r="18" spans="1:22" x14ac:dyDescent="0.25">
      <c r="A18" s="3"/>
      <c r="B18" s="4"/>
      <c r="C18" s="4"/>
      <c r="D18" s="4"/>
      <c r="E18" s="4"/>
      <c r="F18" s="4"/>
      <c r="G18" s="4"/>
      <c r="H18" s="4"/>
      <c r="I18" s="4"/>
      <c r="J18" s="4"/>
      <c r="K18" s="4"/>
      <c r="L18" s="4"/>
      <c r="M18" s="4"/>
      <c r="N18" s="4"/>
      <c r="O18" s="4"/>
      <c r="P18" s="4"/>
      <c r="Q18" s="4"/>
      <c r="R18" s="4"/>
      <c r="S18" s="4"/>
      <c r="T18" s="4"/>
      <c r="U18" s="4"/>
      <c r="V18" s="4"/>
    </row>
    <row r="19" spans="1:22"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row>
    <row r="20" spans="1:22" x14ac:dyDescent="0.25">
      <c r="A20" s="5" t="s">
        <v>65</v>
      </c>
      <c r="B20" s="5" t="s">
        <v>66</v>
      </c>
      <c r="C20">
        <v>8547</v>
      </c>
      <c r="D20">
        <v>9278</v>
      </c>
      <c r="E20">
        <v>8990</v>
      </c>
      <c r="F20">
        <v>7893</v>
      </c>
      <c r="G20">
        <v>8502</v>
      </c>
      <c r="H20">
        <v>9040</v>
      </c>
      <c r="I20">
        <v>9244</v>
      </c>
      <c r="J20">
        <v>10397</v>
      </c>
      <c r="K20">
        <v>9840</v>
      </c>
      <c r="L20">
        <v>8305</v>
      </c>
      <c r="M20">
        <v>7818</v>
      </c>
      <c r="N20">
        <v>12499</v>
      </c>
      <c r="O20">
        <v>10192</v>
      </c>
      <c r="P20">
        <v>8447</v>
      </c>
      <c r="Q20">
        <v>7152</v>
      </c>
      <c r="R20">
        <v>5942</v>
      </c>
      <c r="S20">
        <v>4842</v>
      </c>
      <c r="T20">
        <v>4741</v>
      </c>
      <c r="U20">
        <v>4593</v>
      </c>
      <c r="V20">
        <v>1018</v>
      </c>
    </row>
    <row r="21" spans="1:22" x14ac:dyDescent="0.25">
      <c r="A21" s="5" t="s">
        <v>68</v>
      </c>
      <c r="B21" s="5" t="s">
        <v>69</v>
      </c>
      <c r="C21">
        <v>-190.4</v>
      </c>
      <c r="D21">
        <v>416.9</v>
      </c>
      <c r="E21">
        <v>316.10000000000002</v>
      </c>
      <c r="F21">
        <v>107.7</v>
      </c>
      <c r="G21">
        <v>142.6</v>
      </c>
      <c r="H21">
        <v>99.7</v>
      </c>
      <c r="I21">
        <v>-398.6</v>
      </c>
      <c r="J21">
        <v>103.7</v>
      </c>
      <c r="K21">
        <v>307.60000000000002</v>
      </c>
      <c r="L21">
        <v>162.69999999999999</v>
      </c>
      <c r="M21">
        <v>-385.6</v>
      </c>
      <c r="N21">
        <v>1039</v>
      </c>
      <c r="O21">
        <v>1318</v>
      </c>
      <c r="P21">
        <v>1892</v>
      </c>
      <c r="Q21">
        <v>1027</v>
      </c>
      <c r="R21">
        <v>419.3</v>
      </c>
      <c r="S21">
        <v>133</v>
      </c>
      <c r="T21">
        <v>170.3</v>
      </c>
      <c r="U21">
        <v>247.4</v>
      </c>
      <c r="V21">
        <v>54.5</v>
      </c>
    </row>
    <row r="22" spans="1:22" x14ac:dyDescent="0.25">
      <c r="A22" s="5" t="s">
        <v>70</v>
      </c>
      <c r="B22" s="5" t="s">
        <v>71</v>
      </c>
      <c r="C22">
        <v>-62.9</v>
      </c>
      <c r="D22">
        <v>-69.599999999999994</v>
      </c>
      <c r="E22">
        <v>-78.5</v>
      </c>
      <c r="F22">
        <v>-66.2</v>
      </c>
      <c r="G22">
        <v>-77.900000000000006</v>
      </c>
      <c r="H22">
        <v>-114.9</v>
      </c>
      <c r="I22">
        <v>-79.2</v>
      </c>
      <c r="J22">
        <v>-133.1</v>
      </c>
      <c r="K22">
        <v>-106</v>
      </c>
      <c r="L22">
        <v>-113.8</v>
      </c>
      <c r="M22">
        <v>-110.9</v>
      </c>
      <c r="N22">
        <v>-35.299999999999997</v>
      </c>
      <c r="O22">
        <v>-4.0999999999999996</v>
      </c>
      <c r="P22">
        <v>-37.1</v>
      </c>
      <c r="Q22">
        <v>-86.4</v>
      </c>
      <c r="R22">
        <v>-96.5</v>
      </c>
      <c r="S22">
        <v>-90.5</v>
      </c>
      <c r="T22">
        <v>-97.8</v>
      </c>
      <c r="U22">
        <v>-87.1</v>
      </c>
      <c r="V22">
        <v>-20.6</v>
      </c>
    </row>
    <row r="23" spans="1:22" x14ac:dyDescent="0.25">
      <c r="A23" s="5" t="s">
        <v>72</v>
      </c>
      <c r="B23" s="5" t="s">
        <v>73</v>
      </c>
      <c r="C23">
        <v>-253.3</v>
      </c>
      <c r="D23">
        <v>347.3</v>
      </c>
      <c r="E23">
        <v>237.6</v>
      </c>
      <c r="F23">
        <v>41.5</v>
      </c>
      <c r="G23">
        <v>64.7</v>
      </c>
      <c r="H23">
        <v>-15.2</v>
      </c>
      <c r="I23">
        <v>-477.8</v>
      </c>
      <c r="J23">
        <v>-29.4</v>
      </c>
      <c r="K23">
        <v>201.6</v>
      </c>
      <c r="L23">
        <v>48.9</v>
      </c>
      <c r="M23">
        <v>-496.5</v>
      </c>
      <c r="N23">
        <v>1003</v>
      </c>
      <c r="O23">
        <v>1314</v>
      </c>
      <c r="P23">
        <v>1855</v>
      </c>
      <c r="Q23">
        <v>940.9</v>
      </c>
      <c r="R23">
        <v>322.8</v>
      </c>
      <c r="S23">
        <v>42.5</v>
      </c>
      <c r="T23">
        <v>72.5</v>
      </c>
      <c r="U23">
        <v>160.30000000000001</v>
      </c>
      <c r="V23">
        <v>33.9</v>
      </c>
    </row>
    <row r="24" spans="1:22" x14ac:dyDescent="0.25">
      <c r="A24" s="5" t="s">
        <v>74</v>
      </c>
      <c r="B24" s="5" t="s">
        <v>75</v>
      </c>
      <c r="C24">
        <v>-16</v>
      </c>
      <c r="D24">
        <v>69.5</v>
      </c>
      <c r="E24">
        <v>44.5</v>
      </c>
      <c r="F24">
        <v>-3.6</v>
      </c>
      <c r="G24">
        <v>58</v>
      </c>
      <c r="H24">
        <v>16.7</v>
      </c>
      <c r="I24">
        <v>11.8</v>
      </c>
      <c r="J24">
        <v>70.400000000000006</v>
      </c>
      <c r="K24">
        <v>-34.4</v>
      </c>
      <c r="L24">
        <v>18.899999999999999</v>
      </c>
      <c r="M24">
        <v>-109.6</v>
      </c>
      <c r="N24">
        <v>326.5</v>
      </c>
      <c r="O24">
        <v>408.8</v>
      </c>
      <c r="P24">
        <v>345.2</v>
      </c>
      <c r="Q24">
        <v>98.9</v>
      </c>
      <c r="R24">
        <v>76</v>
      </c>
      <c r="S24">
        <v>14.4</v>
      </c>
      <c r="T24">
        <v>6.6</v>
      </c>
      <c r="U24">
        <v>16</v>
      </c>
      <c r="V24">
        <v>21.2</v>
      </c>
    </row>
    <row r="25" spans="1:22" x14ac:dyDescent="0.25">
      <c r="A25" s="5" t="s">
        <v>76</v>
      </c>
      <c r="B25" s="5" t="s">
        <v>77</v>
      </c>
      <c r="C25">
        <v>-237.3</v>
      </c>
      <c r="D25">
        <v>277.7</v>
      </c>
      <c r="E25">
        <v>193.1</v>
      </c>
      <c r="F25">
        <v>45.1</v>
      </c>
      <c r="G25">
        <v>6.7</v>
      </c>
      <c r="H25">
        <v>-31.9</v>
      </c>
      <c r="I25">
        <v>-489.6</v>
      </c>
      <c r="J25">
        <v>-99.8</v>
      </c>
      <c r="K25">
        <v>236</v>
      </c>
      <c r="L25">
        <v>30</v>
      </c>
      <c r="M25">
        <v>-386.9</v>
      </c>
      <c r="N25">
        <v>676.9</v>
      </c>
      <c r="O25">
        <v>905.1</v>
      </c>
      <c r="P25">
        <v>1510</v>
      </c>
      <c r="Q25">
        <v>842</v>
      </c>
      <c r="R25">
        <v>246.7</v>
      </c>
      <c r="S25">
        <v>28.1</v>
      </c>
      <c r="T25">
        <v>65.900000000000006</v>
      </c>
      <c r="U25">
        <v>144.30000000000001</v>
      </c>
      <c r="V25">
        <v>12.6</v>
      </c>
    </row>
    <row r="26" spans="1:22" x14ac:dyDescent="0.25">
      <c r="A26" s="5" t="s">
        <v>78</v>
      </c>
      <c r="B26" s="5" t="s">
        <v>79</v>
      </c>
      <c r="C26">
        <v>-3.8</v>
      </c>
      <c r="D26">
        <v>-4</v>
      </c>
      <c r="E26">
        <v>-3.2</v>
      </c>
      <c r="F26">
        <v>-2.6</v>
      </c>
      <c r="G26">
        <v>-2.6</v>
      </c>
      <c r="H26">
        <v>-2.8</v>
      </c>
      <c r="I26">
        <v>-2.7</v>
      </c>
      <c r="J26">
        <v>-2.2000000000000002</v>
      </c>
      <c r="K26">
        <v>-3</v>
      </c>
      <c r="L26">
        <v>-0.2</v>
      </c>
      <c r="M26" t="s">
        <v>67</v>
      </c>
      <c r="N26" t="s">
        <v>67</v>
      </c>
      <c r="O26" t="s">
        <v>67</v>
      </c>
      <c r="P26" t="s">
        <v>67</v>
      </c>
      <c r="Q26">
        <v>0.1</v>
      </c>
      <c r="R26">
        <v>-2.2000000000000002</v>
      </c>
      <c r="S26">
        <v>3.8</v>
      </c>
      <c r="T26">
        <v>-1.5</v>
      </c>
      <c r="U26">
        <v>-5.7</v>
      </c>
      <c r="V26">
        <v>-0.3</v>
      </c>
    </row>
    <row r="27" spans="1:22" x14ac:dyDescent="0.25">
      <c r="A27" s="5" t="s">
        <v>80</v>
      </c>
      <c r="B27" s="5" t="s">
        <v>81</v>
      </c>
      <c r="C27">
        <v>-241.2</v>
      </c>
      <c r="D27">
        <v>273.7</v>
      </c>
      <c r="E27">
        <v>190.3</v>
      </c>
      <c r="F27">
        <v>54.3</v>
      </c>
      <c r="G27">
        <v>-48.1</v>
      </c>
      <c r="H27">
        <v>-34.700000000000003</v>
      </c>
      <c r="I27">
        <v>-492.3</v>
      </c>
      <c r="J27">
        <v>-102</v>
      </c>
      <c r="K27">
        <v>233</v>
      </c>
      <c r="L27">
        <v>29.8</v>
      </c>
      <c r="M27">
        <v>-386.9</v>
      </c>
      <c r="N27">
        <v>676.9</v>
      </c>
      <c r="O27">
        <v>905.1</v>
      </c>
      <c r="P27">
        <v>1510</v>
      </c>
      <c r="Q27">
        <v>842.1</v>
      </c>
      <c r="R27">
        <v>244.5</v>
      </c>
      <c r="S27">
        <v>31.8</v>
      </c>
      <c r="T27">
        <v>64.400000000000006</v>
      </c>
      <c r="U27">
        <v>138.6</v>
      </c>
      <c r="V27">
        <v>12.3</v>
      </c>
    </row>
    <row r="28" spans="1:22" x14ac:dyDescent="0.25">
      <c r="A28" s="5" t="s">
        <v>82</v>
      </c>
      <c r="B28" s="5" t="s">
        <v>83</v>
      </c>
      <c r="C28">
        <v>4519</v>
      </c>
      <c r="D28">
        <v>4921</v>
      </c>
      <c r="E28">
        <v>4752</v>
      </c>
      <c r="F28">
        <v>4750</v>
      </c>
      <c r="G28">
        <v>4634</v>
      </c>
      <c r="H28">
        <v>4918</v>
      </c>
      <c r="I28">
        <v>4542</v>
      </c>
      <c r="J28">
        <v>5137</v>
      </c>
      <c r="K28">
        <v>5125</v>
      </c>
      <c r="L28">
        <v>5242</v>
      </c>
      <c r="M28">
        <v>4868</v>
      </c>
      <c r="N28">
        <v>5783</v>
      </c>
      <c r="O28">
        <v>6238</v>
      </c>
      <c r="P28">
        <v>5347</v>
      </c>
      <c r="Q28">
        <v>3514</v>
      </c>
      <c r="R28">
        <v>2320</v>
      </c>
      <c r="S28">
        <v>1791</v>
      </c>
      <c r="T28">
        <v>1825</v>
      </c>
      <c r="U28">
        <v>1962</v>
      </c>
      <c r="V28">
        <v>1888</v>
      </c>
    </row>
    <row r="29" spans="1:22" x14ac:dyDescent="0.25">
      <c r="A29" s="5" t="s">
        <v>84</v>
      </c>
      <c r="B29" s="5" t="s">
        <v>85</v>
      </c>
      <c r="C29">
        <v>3607</v>
      </c>
      <c r="D29">
        <v>3437</v>
      </c>
      <c r="E29">
        <v>3168</v>
      </c>
      <c r="F29">
        <v>3344</v>
      </c>
      <c r="G29">
        <v>3351</v>
      </c>
      <c r="H29">
        <v>3279</v>
      </c>
      <c r="I29">
        <v>3281</v>
      </c>
      <c r="J29">
        <v>3532</v>
      </c>
      <c r="K29">
        <v>3419</v>
      </c>
      <c r="L29">
        <v>3246</v>
      </c>
      <c r="M29">
        <v>3055</v>
      </c>
      <c r="N29">
        <v>2903</v>
      </c>
      <c r="O29">
        <v>2155</v>
      </c>
      <c r="P29">
        <v>1582</v>
      </c>
      <c r="Q29">
        <v>1811</v>
      </c>
      <c r="R29">
        <v>1912</v>
      </c>
      <c r="S29">
        <v>1879</v>
      </c>
      <c r="T29">
        <v>1975</v>
      </c>
      <c r="U29">
        <v>1843</v>
      </c>
      <c r="V29">
        <v>1508</v>
      </c>
    </row>
    <row r="30" spans="1:22" x14ac:dyDescent="0.25">
      <c r="A30" s="5" t="s">
        <v>86</v>
      </c>
      <c r="B30" s="5" t="s">
        <v>87</v>
      </c>
      <c r="C30">
        <v>8618</v>
      </c>
      <c r="D30">
        <v>8757</v>
      </c>
      <c r="E30">
        <v>8318</v>
      </c>
      <c r="F30">
        <v>8450</v>
      </c>
      <c r="G30">
        <v>8284</v>
      </c>
      <c r="H30">
        <v>8493</v>
      </c>
      <c r="I30">
        <v>8061</v>
      </c>
      <c r="J30">
        <v>8930</v>
      </c>
      <c r="K30">
        <v>8800</v>
      </c>
      <c r="L30">
        <v>8689</v>
      </c>
      <c r="M30">
        <v>8052</v>
      </c>
      <c r="N30">
        <v>8701</v>
      </c>
      <c r="O30">
        <v>8406</v>
      </c>
      <c r="P30">
        <v>6978</v>
      </c>
      <c r="Q30">
        <v>5414</v>
      </c>
      <c r="R30">
        <v>4236</v>
      </c>
      <c r="S30">
        <v>3673</v>
      </c>
      <c r="T30">
        <v>3807</v>
      </c>
      <c r="U30">
        <v>3809</v>
      </c>
      <c r="V30">
        <v>3398</v>
      </c>
    </row>
    <row r="31" spans="1:22" x14ac:dyDescent="0.25">
      <c r="A31" s="5" t="s">
        <v>88</v>
      </c>
      <c r="B31" s="5" t="s">
        <v>89</v>
      </c>
      <c r="C31">
        <v>2225</v>
      </c>
      <c r="D31">
        <v>2389</v>
      </c>
      <c r="E31">
        <v>2007</v>
      </c>
      <c r="F31">
        <v>2340</v>
      </c>
      <c r="G31">
        <v>2126</v>
      </c>
      <c r="H31">
        <v>2502</v>
      </c>
      <c r="I31">
        <v>1931</v>
      </c>
      <c r="J31">
        <v>1947</v>
      </c>
      <c r="K31">
        <v>1757</v>
      </c>
      <c r="L31">
        <v>1810</v>
      </c>
      <c r="M31">
        <v>1595</v>
      </c>
      <c r="N31">
        <v>1975</v>
      </c>
      <c r="O31">
        <v>1780</v>
      </c>
      <c r="P31">
        <v>1334</v>
      </c>
      <c r="Q31">
        <v>1323</v>
      </c>
      <c r="R31" t="s">
        <v>67</v>
      </c>
      <c r="S31" t="s">
        <v>67</v>
      </c>
      <c r="T31" t="s">
        <v>67</v>
      </c>
      <c r="U31" t="s">
        <v>67</v>
      </c>
      <c r="V31" t="s">
        <v>67</v>
      </c>
    </row>
    <row r="32" spans="1:22" x14ac:dyDescent="0.25">
      <c r="A32" s="5" t="s">
        <v>90</v>
      </c>
      <c r="B32" s="5" t="s">
        <v>91</v>
      </c>
      <c r="C32">
        <v>3454</v>
      </c>
      <c r="D32">
        <v>3036</v>
      </c>
      <c r="E32">
        <v>3322</v>
      </c>
      <c r="F32">
        <v>3258</v>
      </c>
      <c r="G32">
        <v>3266</v>
      </c>
      <c r="H32">
        <v>3115</v>
      </c>
      <c r="I32">
        <v>2943</v>
      </c>
      <c r="J32">
        <v>3339</v>
      </c>
      <c r="K32">
        <v>3043</v>
      </c>
      <c r="L32">
        <v>3033</v>
      </c>
      <c r="M32">
        <v>2553</v>
      </c>
      <c r="N32">
        <v>2380</v>
      </c>
      <c r="O32">
        <v>2380</v>
      </c>
      <c r="P32">
        <v>2187</v>
      </c>
      <c r="Q32">
        <v>2079</v>
      </c>
      <c r="R32" t="s">
        <v>67</v>
      </c>
      <c r="S32" t="s">
        <v>67</v>
      </c>
      <c r="T32" t="s">
        <v>67</v>
      </c>
      <c r="U32" t="s">
        <v>67</v>
      </c>
      <c r="V32" t="s">
        <v>67</v>
      </c>
    </row>
    <row r="33" spans="1:22" x14ac:dyDescent="0.25">
      <c r="A33" s="5" t="s">
        <v>92</v>
      </c>
      <c r="B33" s="5" t="s">
        <v>93</v>
      </c>
      <c r="C33">
        <v>5679</v>
      </c>
      <c r="D33">
        <v>5425</v>
      </c>
      <c r="E33">
        <v>5328</v>
      </c>
      <c r="F33">
        <v>5598</v>
      </c>
      <c r="G33">
        <v>5391</v>
      </c>
      <c r="H33">
        <v>5617</v>
      </c>
      <c r="I33">
        <v>4874</v>
      </c>
      <c r="J33">
        <v>5286</v>
      </c>
      <c r="K33">
        <v>4800</v>
      </c>
      <c r="L33">
        <v>4843</v>
      </c>
      <c r="M33">
        <v>4147</v>
      </c>
      <c r="N33">
        <v>4355</v>
      </c>
      <c r="O33">
        <v>4160</v>
      </c>
      <c r="P33">
        <v>3521</v>
      </c>
      <c r="Q33">
        <v>3402</v>
      </c>
      <c r="R33">
        <v>3115</v>
      </c>
      <c r="S33">
        <v>2677</v>
      </c>
      <c r="T33">
        <v>2754</v>
      </c>
      <c r="U33">
        <v>2703</v>
      </c>
      <c r="V33">
        <v>2479</v>
      </c>
    </row>
    <row r="34" spans="1:22" x14ac:dyDescent="0.25">
      <c r="A34" s="5" t="s">
        <v>78</v>
      </c>
      <c r="B34" s="5" t="s">
        <v>79</v>
      </c>
      <c r="C34">
        <v>9.6</v>
      </c>
      <c r="D34">
        <v>9.1</v>
      </c>
      <c r="E34">
        <v>8.1</v>
      </c>
      <c r="F34">
        <v>7.1</v>
      </c>
      <c r="G34">
        <v>8.1</v>
      </c>
      <c r="H34">
        <v>7.8</v>
      </c>
      <c r="I34">
        <v>8.1</v>
      </c>
      <c r="J34">
        <v>8.1999999999999993</v>
      </c>
      <c r="K34">
        <v>9</v>
      </c>
      <c r="L34">
        <v>10.6</v>
      </c>
      <c r="M34">
        <v>13</v>
      </c>
      <c r="N34">
        <v>27.3</v>
      </c>
      <c r="O34">
        <v>49.4</v>
      </c>
      <c r="P34">
        <v>9.6999999999999993</v>
      </c>
      <c r="Q34">
        <v>9.1999999999999993</v>
      </c>
      <c r="R34">
        <v>11.8</v>
      </c>
      <c r="S34">
        <v>16.2</v>
      </c>
      <c r="T34">
        <v>26.3</v>
      </c>
      <c r="U34">
        <v>20.9</v>
      </c>
      <c r="V34">
        <v>8.3000000000000007</v>
      </c>
    </row>
    <row r="35" spans="1:22" x14ac:dyDescent="0.25">
      <c r="A35" s="5" t="s">
        <v>94</v>
      </c>
      <c r="B35" s="5" t="s">
        <v>95</v>
      </c>
      <c r="C35">
        <v>2929</v>
      </c>
      <c r="D35">
        <v>3323</v>
      </c>
      <c r="E35">
        <v>2982</v>
      </c>
      <c r="F35">
        <v>2845</v>
      </c>
      <c r="G35">
        <v>2885</v>
      </c>
      <c r="H35">
        <v>2868</v>
      </c>
      <c r="I35">
        <v>3179</v>
      </c>
      <c r="J35">
        <v>3635</v>
      </c>
      <c r="K35">
        <v>3991</v>
      </c>
      <c r="L35">
        <v>3835</v>
      </c>
      <c r="M35">
        <v>3891</v>
      </c>
      <c r="N35">
        <v>4319</v>
      </c>
      <c r="O35">
        <v>4197</v>
      </c>
      <c r="P35">
        <v>3447</v>
      </c>
      <c r="Q35">
        <v>2002</v>
      </c>
      <c r="R35">
        <v>1109</v>
      </c>
      <c r="S35">
        <v>980.2</v>
      </c>
      <c r="T35">
        <v>1027</v>
      </c>
      <c r="U35">
        <v>1085</v>
      </c>
      <c r="V35">
        <v>910.9</v>
      </c>
    </row>
    <row r="36" spans="1:22" x14ac:dyDescent="0.25">
      <c r="A36" s="5" t="s">
        <v>96</v>
      </c>
      <c r="B36" s="5" t="s">
        <v>97</v>
      </c>
      <c r="C36">
        <v>8618</v>
      </c>
      <c r="D36">
        <v>8757</v>
      </c>
      <c r="E36">
        <v>8318</v>
      </c>
      <c r="F36">
        <v>8450</v>
      </c>
      <c r="G36">
        <v>8284</v>
      </c>
      <c r="H36">
        <v>8493</v>
      </c>
      <c r="I36">
        <v>8061</v>
      </c>
      <c r="J36">
        <v>8930</v>
      </c>
      <c r="K36">
        <v>8800</v>
      </c>
      <c r="L36">
        <v>8689</v>
      </c>
      <c r="M36">
        <v>8052</v>
      </c>
      <c r="N36">
        <v>8701</v>
      </c>
      <c r="O36">
        <v>8406</v>
      </c>
      <c r="P36">
        <v>6978</v>
      </c>
      <c r="Q36">
        <v>5414</v>
      </c>
      <c r="R36">
        <v>4236</v>
      </c>
      <c r="S36">
        <v>3673</v>
      </c>
      <c r="T36">
        <v>3807</v>
      </c>
      <c r="U36">
        <v>3809</v>
      </c>
      <c r="V36">
        <v>3398</v>
      </c>
    </row>
    <row r="37" spans="1:22" x14ac:dyDescent="0.25">
      <c r="A37" s="5" t="s">
        <v>98</v>
      </c>
      <c r="B37" s="5" t="s">
        <v>99</v>
      </c>
      <c r="C37">
        <v>60.1</v>
      </c>
      <c r="D37">
        <v>60.1</v>
      </c>
      <c r="E37">
        <v>60.1</v>
      </c>
      <c r="F37">
        <v>60.1</v>
      </c>
      <c r="G37">
        <v>60.1</v>
      </c>
      <c r="H37">
        <v>60.1</v>
      </c>
      <c r="I37">
        <v>60.1</v>
      </c>
      <c r="J37">
        <v>60.1</v>
      </c>
      <c r="K37">
        <v>60.1</v>
      </c>
      <c r="L37">
        <v>60.1</v>
      </c>
      <c r="M37">
        <v>60.1</v>
      </c>
      <c r="N37">
        <v>60.1</v>
      </c>
      <c r="O37">
        <v>63.2</v>
      </c>
      <c r="P37">
        <v>63.2</v>
      </c>
      <c r="Q37">
        <v>63.2</v>
      </c>
      <c r="R37">
        <v>62.9</v>
      </c>
      <c r="S37">
        <v>62.4</v>
      </c>
      <c r="T37">
        <v>62.4</v>
      </c>
      <c r="U37">
        <v>62.4</v>
      </c>
      <c r="V37">
        <v>62.4</v>
      </c>
    </row>
    <row r="38" spans="1:22" x14ac:dyDescent="0.25">
      <c r="A38" s="5" t="s">
        <v>100</v>
      </c>
      <c r="B38" s="5" t="s">
        <v>101</v>
      </c>
      <c r="C38">
        <v>161.6</v>
      </c>
      <c r="D38">
        <v>161.6</v>
      </c>
      <c r="E38">
        <v>161.62</v>
      </c>
      <c r="F38">
        <v>161.62</v>
      </c>
      <c r="G38">
        <v>161.62</v>
      </c>
      <c r="H38">
        <v>161.62</v>
      </c>
      <c r="I38">
        <v>161.62</v>
      </c>
      <c r="J38">
        <v>161.62</v>
      </c>
      <c r="K38">
        <v>161.6</v>
      </c>
      <c r="L38">
        <v>161.6</v>
      </c>
      <c r="M38">
        <v>161.1</v>
      </c>
      <c r="N38">
        <v>161.1</v>
      </c>
      <c r="O38">
        <v>161.6</v>
      </c>
      <c r="P38">
        <v>161.6</v>
      </c>
      <c r="Q38">
        <v>161.6</v>
      </c>
      <c r="R38">
        <v>160.9</v>
      </c>
      <c r="S38">
        <v>159.5</v>
      </c>
      <c r="T38">
        <v>159.5</v>
      </c>
      <c r="U38">
        <v>159.5</v>
      </c>
      <c r="V38">
        <v>159.5</v>
      </c>
    </row>
    <row r="39" spans="1:22" x14ac:dyDescent="0.25">
      <c r="A39" s="5" t="s">
        <v>102</v>
      </c>
      <c r="B39" s="5" t="s">
        <v>103</v>
      </c>
      <c r="C39">
        <v>-4.21</v>
      </c>
      <c r="D39">
        <v>5.78</v>
      </c>
      <c r="E39">
        <v>3.95</v>
      </c>
      <c r="F39">
        <v>0.69</v>
      </c>
      <c r="G39">
        <v>1.08</v>
      </c>
      <c r="H39">
        <v>-0.25</v>
      </c>
      <c r="I39">
        <v>-7.95</v>
      </c>
      <c r="J39">
        <v>-0.49</v>
      </c>
      <c r="K39">
        <v>3.35</v>
      </c>
      <c r="L39">
        <v>0.81</v>
      </c>
      <c r="M39">
        <v>-8.26</v>
      </c>
      <c r="N39">
        <v>16.7</v>
      </c>
      <c r="O39">
        <v>20.79</v>
      </c>
      <c r="P39">
        <v>29.35</v>
      </c>
      <c r="Q39">
        <v>14.89</v>
      </c>
      <c r="R39">
        <v>5.13</v>
      </c>
      <c r="S39">
        <v>0.68</v>
      </c>
      <c r="T39">
        <v>1.1599999999999999</v>
      </c>
      <c r="U39">
        <v>2.57</v>
      </c>
      <c r="V39">
        <v>0.54</v>
      </c>
    </row>
    <row r="40" spans="1:22" x14ac:dyDescent="0.25">
      <c r="A40" s="5" t="s">
        <v>104</v>
      </c>
      <c r="B40" s="5" t="s">
        <v>105</v>
      </c>
      <c r="C40">
        <v>-4.46</v>
      </c>
      <c r="D40">
        <v>5.0599999999999996</v>
      </c>
      <c r="E40">
        <v>3.52</v>
      </c>
      <c r="F40">
        <v>1</v>
      </c>
      <c r="G40">
        <v>-0.89</v>
      </c>
      <c r="H40">
        <v>-0.64</v>
      </c>
      <c r="I40">
        <v>-9.1</v>
      </c>
      <c r="J40">
        <v>-1.89</v>
      </c>
      <c r="K40">
        <v>4.3099999999999996</v>
      </c>
      <c r="L40">
        <v>0.55000000000000004</v>
      </c>
      <c r="M40">
        <v>-7.1</v>
      </c>
      <c r="N40">
        <v>12.11</v>
      </c>
      <c r="O40">
        <v>15.8</v>
      </c>
      <c r="P40">
        <v>26.5</v>
      </c>
      <c r="Q40">
        <v>14.09</v>
      </c>
      <c r="R40">
        <v>3.99</v>
      </c>
      <c r="S40">
        <v>0.52</v>
      </c>
      <c r="T40">
        <v>1.05</v>
      </c>
      <c r="U40">
        <v>2.2799999999999998</v>
      </c>
      <c r="V40">
        <v>0.21</v>
      </c>
    </row>
    <row r="41" spans="1:22" x14ac:dyDescent="0.25">
      <c r="A41" s="5" t="s">
        <v>106</v>
      </c>
      <c r="B41" s="5" t="s">
        <v>107</v>
      </c>
      <c r="C41">
        <v>-4.46</v>
      </c>
      <c r="D41">
        <v>4.8</v>
      </c>
      <c r="E41">
        <v>3.35</v>
      </c>
      <c r="F41">
        <v>0.99</v>
      </c>
      <c r="G41">
        <v>-0.89</v>
      </c>
      <c r="H41">
        <v>-0.64</v>
      </c>
      <c r="I41">
        <v>-9.1</v>
      </c>
      <c r="J41">
        <v>-1.89</v>
      </c>
      <c r="K41">
        <v>4.22</v>
      </c>
      <c r="L41">
        <v>0.55000000000000004</v>
      </c>
      <c r="M41">
        <v>-7.1</v>
      </c>
      <c r="N41">
        <v>12.11</v>
      </c>
      <c r="O41">
        <v>15.8</v>
      </c>
      <c r="P41">
        <v>26.5</v>
      </c>
      <c r="Q41">
        <v>14.09</v>
      </c>
      <c r="R41">
        <v>3.99</v>
      </c>
      <c r="S41">
        <v>0.52</v>
      </c>
      <c r="T41">
        <v>1.05</v>
      </c>
      <c r="U41">
        <v>2.2799999999999998</v>
      </c>
      <c r="V41">
        <v>0.21</v>
      </c>
    </row>
    <row r="42" spans="1:22" x14ac:dyDescent="0.25">
      <c r="A42" s="5" t="s">
        <v>108</v>
      </c>
      <c r="B42" s="5" t="s">
        <v>109</v>
      </c>
      <c r="C42">
        <v>0.2</v>
      </c>
      <c r="D42">
        <v>0.55000000000000004</v>
      </c>
      <c r="E42">
        <v>0.45</v>
      </c>
      <c r="F42">
        <v>0.3</v>
      </c>
      <c r="G42">
        <v>0.25</v>
      </c>
      <c r="H42">
        <v>0.2</v>
      </c>
      <c r="I42">
        <v>0.2</v>
      </c>
      <c r="J42">
        <v>0.25</v>
      </c>
      <c r="K42">
        <v>0.45</v>
      </c>
      <c r="L42">
        <v>0.32</v>
      </c>
      <c r="M42">
        <v>0.25</v>
      </c>
      <c r="N42">
        <v>1.4</v>
      </c>
      <c r="O42">
        <v>3</v>
      </c>
      <c r="P42">
        <v>2</v>
      </c>
      <c r="Q42">
        <v>1</v>
      </c>
      <c r="R42">
        <v>0.4</v>
      </c>
      <c r="S42">
        <v>0.25</v>
      </c>
      <c r="T42">
        <v>0.32</v>
      </c>
      <c r="U42">
        <v>0.42</v>
      </c>
      <c r="V42">
        <v>0.15</v>
      </c>
    </row>
    <row r="43" spans="1:22" x14ac:dyDescent="0.25">
      <c r="A43" s="5" t="s">
        <v>110</v>
      </c>
      <c r="B43" s="5" t="s">
        <v>111</v>
      </c>
      <c r="C43" t="s">
        <v>67</v>
      </c>
      <c r="D43">
        <v>29.7</v>
      </c>
      <c r="E43">
        <v>24.3</v>
      </c>
      <c r="F43">
        <v>16.2</v>
      </c>
      <c r="G43">
        <v>13.5</v>
      </c>
      <c r="H43">
        <v>10.8</v>
      </c>
      <c r="I43">
        <v>12</v>
      </c>
      <c r="J43">
        <v>15</v>
      </c>
      <c r="K43">
        <v>27.1</v>
      </c>
      <c r="L43">
        <v>19.3</v>
      </c>
      <c r="M43">
        <v>15.1</v>
      </c>
      <c r="N43">
        <v>84.1</v>
      </c>
      <c r="O43">
        <v>189.7</v>
      </c>
      <c r="P43">
        <v>126.4</v>
      </c>
      <c r="Q43">
        <v>63.2</v>
      </c>
      <c r="R43">
        <v>25.2</v>
      </c>
      <c r="S43">
        <v>15.6</v>
      </c>
      <c r="T43">
        <v>20</v>
      </c>
      <c r="U43">
        <v>26.2</v>
      </c>
      <c r="V43">
        <v>9.4</v>
      </c>
    </row>
    <row r="44" spans="1:22" x14ac:dyDescent="0.25">
      <c r="A44" s="5" t="s">
        <v>65</v>
      </c>
      <c r="B44" s="5" t="s">
        <v>66</v>
      </c>
      <c r="C44">
        <v>142.22999999999999</v>
      </c>
      <c r="D44">
        <v>154.38999999999999</v>
      </c>
      <c r="E44">
        <v>149.59</v>
      </c>
      <c r="F44">
        <v>131.34</v>
      </c>
      <c r="G44">
        <v>141.46</v>
      </c>
      <c r="H44">
        <v>150.43</v>
      </c>
      <c r="I44">
        <v>153.82</v>
      </c>
      <c r="J44">
        <v>173.01</v>
      </c>
      <c r="K44">
        <v>163.72</v>
      </c>
      <c r="L44">
        <v>138.18</v>
      </c>
      <c r="M44">
        <v>130.08000000000001</v>
      </c>
      <c r="N44">
        <v>207.97</v>
      </c>
      <c r="O44">
        <v>161.27000000000001</v>
      </c>
      <c r="P44">
        <v>133.66</v>
      </c>
      <c r="Q44">
        <v>113.16</v>
      </c>
      <c r="R44">
        <v>94.46</v>
      </c>
      <c r="S44">
        <v>77.59</v>
      </c>
      <c r="T44">
        <v>75.98</v>
      </c>
      <c r="U44">
        <v>73.61</v>
      </c>
      <c r="V44">
        <v>16.32</v>
      </c>
    </row>
    <row r="45" spans="1:22" x14ac:dyDescent="0.25">
      <c r="A45" s="5" t="s">
        <v>112</v>
      </c>
      <c r="B45" s="5" t="s">
        <v>113</v>
      </c>
      <c r="C45">
        <v>48.74</v>
      </c>
      <c r="D45">
        <v>55.29</v>
      </c>
      <c r="E45">
        <v>49.61</v>
      </c>
      <c r="F45">
        <v>47.34</v>
      </c>
      <c r="G45">
        <v>48</v>
      </c>
      <c r="H45">
        <v>47.72</v>
      </c>
      <c r="I45">
        <v>52.89</v>
      </c>
      <c r="J45">
        <v>60.49</v>
      </c>
      <c r="K45">
        <v>66.400000000000006</v>
      </c>
      <c r="L45">
        <v>63.82</v>
      </c>
      <c r="M45">
        <v>64.75</v>
      </c>
      <c r="N45">
        <v>71.86</v>
      </c>
      <c r="O45">
        <v>66.400000000000006</v>
      </c>
      <c r="P45">
        <v>54.54</v>
      </c>
      <c r="Q45">
        <v>31.68</v>
      </c>
      <c r="R45">
        <v>17.63</v>
      </c>
      <c r="S45">
        <v>15.71</v>
      </c>
      <c r="T45">
        <v>16.45</v>
      </c>
      <c r="U45">
        <v>17.39</v>
      </c>
      <c r="V45">
        <v>14.6</v>
      </c>
    </row>
    <row r="46" spans="1:22" x14ac:dyDescent="0.25">
      <c r="A46" s="5" t="s">
        <v>114</v>
      </c>
      <c r="B46" s="5" t="s">
        <v>115</v>
      </c>
      <c r="C46">
        <v>4.17</v>
      </c>
      <c r="D46">
        <v>8.7799999999999994</v>
      </c>
      <c r="E46">
        <v>4.55</v>
      </c>
      <c r="F46">
        <v>4.83</v>
      </c>
      <c r="G46">
        <v>7.45</v>
      </c>
      <c r="H46">
        <v>9.9600000000000009</v>
      </c>
      <c r="I46">
        <v>2.08</v>
      </c>
      <c r="J46">
        <v>7.11</v>
      </c>
      <c r="K46">
        <v>-3.27</v>
      </c>
      <c r="L46">
        <v>3.47</v>
      </c>
      <c r="M46">
        <v>19.8</v>
      </c>
      <c r="N46">
        <v>9.1</v>
      </c>
      <c r="O46">
        <v>12.36</v>
      </c>
      <c r="P46">
        <v>7.72</v>
      </c>
      <c r="Q46">
        <v>7.41</v>
      </c>
      <c r="R46">
        <v>5.6</v>
      </c>
      <c r="S46">
        <v>3.58</v>
      </c>
      <c r="T46">
        <v>2.52</v>
      </c>
      <c r="U46">
        <v>1.88</v>
      </c>
      <c r="V46">
        <v>-0.09</v>
      </c>
    </row>
    <row r="47" spans="1:22" x14ac:dyDescent="0.25">
      <c r="A47" s="5" t="s">
        <v>116</v>
      </c>
      <c r="B47" s="5" t="s">
        <v>117</v>
      </c>
      <c r="C47">
        <v>143.38999999999999</v>
      </c>
      <c r="D47">
        <v>145.71</v>
      </c>
      <c r="E47">
        <v>138.41</v>
      </c>
      <c r="F47">
        <v>140.6</v>
      </c>
      <c r="G47">
        <v>137.85</v>
      </c>
      <c r="H47">
        <v>141.32</v>
      </c>
      <c r="I47">
        <v>134.13</v>
      </c>
      <c r="J47">
        <v>148.59</v>
      </c>
      <c r="K47">
        <v>146.41999999999999</v>
      </c>
      <c r="L47">
        <v>144.57</v>
      </c>
      <c r="M47">
        <v>133.97</v>
      </c>
      <c r="N47">
        <v>144.78</v>
      </c>
      <c r="O47">
        <v>133.01</v>
      </c>
      <c r="P47">
        <v>110.41</v>
      </c>
      <c r="Q47">
        <v>85.66</v>
      </c>
      <c r="R47">
        <v>67.34</v>
      </c>
      <c r="S47">
        <v>58.86</v>
      </c>
      <c r="T47">
        <v>61</v>
      </c>
      <c r="U47">
        <v>61.04</v>
      </c>
      <c r="V47">
        <v>54.46</v>
      </c>
    </row>
    <row r="48" spans="1:22" x14ac:dyDescent="0.25">
      <c r="A48" s="5" t="s">
        <v>118</v>
      </c>
      <c r="B48" s="5" t="s">
        <v>119</v>
      </c>
      <c r="C48">
        <v>23573</v>
      </c>
      <c r="D48">
        <v>24056</v>
      </c>
      <c r="E48">
        <v>23815</v>
      </c>
      <c r="F48">
        <v>23413</v>
      </c>
      <c r="G48">
        <v>23677</v>
      </c>
      <c r="H48">
        <v>23644</v>
      </c>
      <c r="I48">
        <v>25436</v>
      </c>
      <c r="J48">
        <v>25541</v>
      </c>
      <c r="K48">
        <v>25478</v>
      </c>
      <c r="L48">
        <v>25124</v>
      </c>
      <c r="M48">
        <v>25639</v>
      </c>
      <c r="N48">
        <v>25628</v>
      </c>
      <c r="O48">
        <v>21648</v>
      </c>
      <c r="P48">
        <v>18352</v>
      </c>
      <c r="Q48">
        <v>17583</v>
      </c>
      <c r="R48">
        <v>17625</v>
      </c>
      <c r="S48">
        <v>18154</v>
      </c>
      <c r="T48">
        <v>18872</v>
      </c>
      <c r="U48">
        <v>17664</v>
      </c>
      <c r="V48">
        <v>17085</v>
      </c>
    </row>
    <row r="49" spans="1:22" x14ac:dyDescent="0.25">
      <c r="A49" s="5" t="s">
        <v>120</v>
      </c>
      <c r="B49" s="5" t="s">
        <v>121</v>
      </c>
      <c r="C49">
        <v>1816</v>
      </c>
      <c r="D49">
        <v>1740</v>
      </c>
      <c r="E49">
        <v>1723</v>
      </c>
      <c r="F49">
        <v>1653</v>
      </c>
      <c r="G49">
        <v>1621</v>
      </c>
      <c r="H49">
        <v>1573</v>
      </c>
      <c r="I49">
        <v>1568</v>
      </c>
      <c r="J49">
        <v>1506</v>
      </c>
      <c r="K49">
        <v>1471</v>
      </c>
      <c r="L49">
        <v>1424</v>
      </c>
      <c r="M49">
        <v>1397</v>
      </c>
      <c r="N49">
        <v>1472</v>
      </c>
      <c r="O49">
        <v>1232</v>
      </c>
      <c r="P49">
        <v>1014</v>
      </c>
      <c r="Q49">
        <v>994</v>
      </c>
      <c r="R49">
        <v>926</v>
      </c>
      <c r="S49">
        <v>935</v>
      </c>
      <c r="T49">
        <v>939.9</v>
      </c>
      <c r="U49">
        <v>843</v>
      </c>
      <c r="V49">
        <v>212.2</v>
      </c>
    </row>
    <row r="50" spans="1:22" x14ac:dyDescent="0.25">
      <c r="A50" s="5" t="s">
        <v>122</v>
      </c>
      <c r="B50" s="5" t="s">
        <v>123</v>
      </c>
      <c r="C50">
        <v>77025</v>
      </c>
      <c r="D50">
        <v>72310</v>
      </c>
      <c r="E50">
        <v>72358</v>
      </c>
      <c r="F50">
        <v>70598</v>
      </c>
      <c r="G50">
        <v>68463</v>
      </c>
      <c r="H50">
        <v>66537</v>
      </c>
      <c r="I50">
        <v>61645</v>
      </c>
      <c r="J50">
        <v>58964</v>
      </c>
      <c r="K50">
        <v>57736</v>
      </c>
      <c r="L50">
        <v>56679</v>
      </c>
      <c r="M50">
        <v>54487</v>
      </c>
      <c r="N50">
        <v>57437</v>
      </c>
      <c r="O50">
        <v>56911</v>
      </c>
      <c r="P50">
        <v>55253</v>
      </c>
      <c r="Q50">
        <v>56532</v>
      </c>
      <c r="R50">
        <v>52539</v>
      </c>
      <c r="S50">
        <v>51504</v>
      </c>
      <c r="T50">
        <v>49804</v>
      </c>
      <c r="U50">
        <v>47724</v>
      </c>
      <c r="V50">
        <v>12420</v>
      </c>
    </row>
    <row r="51" spans="1:22" x14ac:dyDescent="0.25">
      <c r="A51" s="5" t="s">
        <v>124</v>
      </c>
      <c r="B51" s="5" t="s">
        <v>125</v>
      </c>
      <c r="C51">
        <v>362589</v>
      </c>
      <c r="D51">
        <v>385692</v>
      </c>
      <c r="E51">
        <v>377502</v>
      </c>
      <c r="F51">
        <v>337116</v>
      </c>
      <c r="G51">
        <v>359062</v>
      </c>
      <c r="H51">
        <v>382346</v>
      </c>
      <c r="I51">
        <v>363430</v>
      </c>
      <c r="J51">
        <v>407079</v>
      </c>
      <c r="K51">
        <v>386196</v>
      </c>
      <c r="L51">
        <v>330544</v>
      </c>
      <c r="M51">
        <v>304926</v>
      </c>
      <c r="N51">
        <v>487716</v>
      </c>
      <c r="O51">
        <v>470819</v>
      </c>
      <c r="P51">
        <v>460287</v>
      </c>
      <c r="Q51">
        <v>406733</v>
      </c>
      <c r="R51">
        <v>337106</v>
      </c>
      <c r="S51">
        <v>266696</v>
      </c>
      <c r="T51">
        <v>251234</v>
      </c>
      <c r="U51">
        <v>260020</v>
      </c>
      <c r="V51">
        <v>59607</v>
      </c>
    </row>
    <row r="52" spans="1:22" x14ac:dyDescent="0.25">
      <c r="A52" s="5" t="s">
        <v>126</v>
      </c>
      <c r="B52" s="5" t="s">
        <v>127</v>
      </c>
      <c r="C52" t="s">
        <v>67</v>
      </c>
      <c r="D52" t="s">
        <v>67</v>
      </c>
      <c r="E52" t="s">
        <v>67</v>
      </c>
      <c r="F52" t="s">
        <v>67</v>
      </c>
      <c r="G52" t="s">
        <v>67</v>
      </c>
      <c r="H52" t="s">
        <v>67</v>
      </c>
      <c r="I52" t="s">
        <v>67</v>
      </c>
      <c r="J52" t="s">
        <v>67</v>
      </c>
      <c r="K52" t="s">
        <v>67</v>
      </c>
      <c r="L52" t="s">
        <v>67</v>
      </c>
      <c r="M52" t="s">
        <v>67</v>
      </c>
      <c r="N52" t="s">
        <v>67</v>
      </c>
      <c r="O52" t="s">
        <v>67</v>
      </c>
      <c r="P52" t="s">
        <v>67</v>
      </c>
      <c r="Q52" t="s">
        <v>67</v>
      </c>
      <c r="R52" t="s">
        <v>67</v>
      </c>
      <c r="S52" t="s">
        <v>67</v>
      </c>
      <c r="T52" t="s">
        <v>67</v>
      </c>
      <c r="U52" t="s">
        <v>67</v>
      </c>
      <c r="V52" t="s">
        <v>67</v>
      </c>
    </row>
    <row r="53" spans="1:22" x14ac:dyDescent="0.25">
      <c r="A53" s="5" t="s">
        <v>128</v>
      </c>
      <c r="B53" s="5" t="s">
        <v>129</v>
      </c>
      <c r="C53">
        <v>-10232</v>
      </c>
      <c r="D53">
        <v>11378</v>
      </c>
      <c r="E53">
        <v>7991</v>
      </c>
      <c r="F53">
        <v>2319</v>
      </c>
      <c r="G53">
        <v>-2032</v>
      </c>
      <c r="H53">
        <v>-1468</v>
      </c>
      <c r="I53">
        <v>-19354</v>
      </c>
      <c r="J53">
        <v>-3994</v>
      </c>
      <c r="K53">
        <v>9145</v>
      </c>
      <c r="L53">
        <v>1186</v>
      </c>
      <c r="M53">
        <v>-15090</v>
      </c>
      <c r="N53">
        <v>26413</v>
      </c>
      <c r="O53">
        <v>41810</v>
      </c>
      <c r="P53">
        <v>82258</v>
      </c>
      <c r="Q53">
        <v>47893</v>
      </c>
      <c r="R53">
        <v>13872</v>
      </c>
      <c r="S53">
        <v>1752</v>
      </c>
      <c r="T53">
        <v>3412</v>
      </c>
      <c r="U53">
        <v>7846</v>
      </c>
      <c r="V53">
        <v>719.93</v>
      </c>
    </row>
    <row r="54" spans="1:22" x14ac:dyDescent="0.25">
      <c r="A54" s="5" t="s">
        <v>130</v>
      </c>
      <c r="B54" s="5" t="s">
        <v>131</v>
      </c>
      <c r="C54" t="s">
        <v>67</v>
      </c>
      <c r="D54">
        <v>5.0999999999999996</v>
      </c>
      <c r="E54">
        <v>13.5</v>
      </c>
      <c r="F54">
        <v>33.6</v>
      </c>
      <c r="G54" t="s">
        <v>67</v>
      </c>
      <c r="H54" t="s">
        <v>67</v>
      </c>
      <c r="I54" t="s">
        <v>67</v>
      </c>
      <c r="J54" t="s">
        <v>67</v>
      </c>
      <c r="K54">
        <v>9</v>
      </c>
      <c r="L54">
        <v>105</v>
      </c>
      <c r="M54" t="s">
        <v>67</v>
      </c>
      <c r="N54">
        <v>4.5</v>
      </c>
      <c r="O54">
        <v>6.5</v>
      </c>
      <c r="P54">
        <v>3.7</v>
      </c>
      <c r="Q54">
        <v>3.2</v>
      </c>
      <c r="R54">
        <v>3.6</v>
      </c>
      <c r="S54">
        <v>16.899999999999999</v>
      </c>
      <c r="T54">
        <v>5.7</v>
      </c>
      <c r="U54">
        <v>4.2</v>
      </c>
      <c r="V54">
        <v>42.4</v>
      </c>
    </row>
    <row r="55" spans="1:22" x14ac:dyDescent="0.25">
      <c r="A55" s="5" t="s">
        <v>132</v>
      </c>
      <c r="B55" s="5" t="s">
        <v>133</v>
      </c>
      <c r="C55">
        <v>0.14000000000000001</v>
      </c>
      <c r="D55">
        <v>0.17</v>
      </c>
      <c r="E55">
        <v>0.32</v>
      </c>
      <c r="F55">
        <v>0.26</v>
      </c>
      <c r="G55">
        <v>0.16</v>
      </c>
      <c r="H55">
        <v>0.16</v>
      </c>
      <c r="I55">
        <v>0.2</v>
      </c>
      <c r="J55">
        <v>0.23</v>
      </c>
      <c r="K55">
        <v>0.24</v>
      </c>
      <c r="L55">
        <v>0.42</v>
      </c>
      <c r="M55">
        <v>0.53</v>
      </c>
      <c r="N55">
        <v>0.26</v>
      </c>
      <c r="O55">
        <v>0.63</v>
      </c>
      <c r="P55">
        <v>0.74</v>
      </c>
      <c r="Q55">
        <v>0.4</v>
      </c>
      <c r="R55">
        <v>0.15</v>
      </c>
      <c r="S55">
        <v>0.11</v>
      </c>
      <c r="T55">
        <v>0.08</v>
      </c>
      <c r="U55">
        <v>0.13</v>
      </c>
      <c r="V55">
        <v>0.55000000000000004</v>
      </c>
    </row>
    <row r="56" spans="1:22" x14ac:dyDescent="0.25">
      <c r="A56" s="5" t="s">
        <v>134</v>
      </c>
      <c r="B56" s="5" t="s">
        <v>135</v>
      </c>
      <c r="C56">
        <v>0.41</v>
      </c>
      <c r="D56">
        <v>0.46</v>
      </c>
      <c r="E56">
        <v>0.96</v>
      </c>
      <c r="F56">
        <v>0.71</v>
      </c>
      <c r="G56">
        <v>0.47</v>
      </c>
      <c r="H56">
        <v>0.49</v>
      </c>
      <c r="I56">
        <v>0.59</v>
      </c>
      <c r="J56">
        <v>0.65</v>
      </c>
      <c r="K56">
        <v>0.57999999999999996</v>
      </c>
      <c r="L56">
        <v>0.91</v>
      </c>
      <c r="M56">
        <v>1.06</v>
      </c>
      <c r="N56">
        <v>0.77</v>
      </c>
      <c r="O56">
        <v>1.54</v>
      </c>
      <c r="P56">
        <v>1.82</v>
      </c>
      <c r="Q56">
        <v>1.44</v>
      </c>
      <c r="R56">
        <v>0.81</v>
      </c>
      <c r="S56">
        <v>0.56000000000000005</v>
      </c>
      <c r="T56">
        <v>0.36</v>
      </c>
      <c r="U56">
        <v>0.55000000000000004</v>
      </c>
      <c r="V56">
        <v>0.61</v>
      </c>
    </row>
    <row r="57" spans="1:22" x14ac:dyDescent="0.25">
      <c r="A57" s="5" t="s">
        <v>136</v>
      </c>
      <c r="B57" s="5" t="s">
        <v>137</v>
      </c>
      <c r="C57">
        <v>4.74</v>
      </c>
      <c r="D57">
        <v>2.91</v>
      </c>
      <c r="E57">
        <v>10.45</v>
      </c>
      <c r="F57">
        <v>6.95</v>
      </c>
      <c r="G57">
        <v>3.05</v>
      </c>
      <c r="H57">
        <v>2.35</v>
      </c>
      <c r="I57">
        <v>14.89</v>
      </c>
      <c r="J57">
        <v>5.55</v>
      </c>
      <c r="K57">
        <v>-11.81</v>
      </c>
      <c r="L57">
        <v>16.64</v>
      </c>
      <c r="M57">
        <v>3.46</v>
      </c>
      <c r="N57">
        <v>6.04</v>
      </c>
      <c r="O57">
        <v>8.26</v>
      </c>
      <c r="P57">
        <v>12.84</v>
      </c>
      <c r="Q57">
        <v>6.16</v>
      </c>
      <c r="R57">
        <v>2.54</v>
      </c>
      <c r="S57">
        <v>2.46</v>
      </c>
      <c r="T57">
        <v>2.38</v>
      </c>
      <c r="U57">
        <v>5.0999999999999996</v>
      </c>
      <c r="V57">
        <v>-100.97</v>
      </c>
    </row>
    <row r="58" spans="1:22" x14ac:dyDescent="0.25">
      <c r="A58" s="5" t="s">
        <v>138</v>
      </c>
      <c r="B58" s="5" t="s">
        <v>139</v>
      </c>
      <c r="C58">
        <v>1.01</v>
      </c>
      <c r="D58">
        <v>2.15</v>
      </c>
      <c r="E58">
        <v>0.95</v>
      </c>
      <c r="F58">
        <v>0.89</v>
      </c>
      <c r="G58">
        <v>1.1000000000000001</v>
      </c>
      <c r="H58">
        <v>0.85</v>
      </c>
      <c r="I58">
        <v>0.65</v>
      </c>
      <c r="J58">
        <v>0.63</v>
      </c>
      <c r="K58">
        <v>1.1599999999999999</v>
      </c>
      <c r="L58">
        <v>0.55000000000000004</v>
      </c>
      <c r="M58">
        <v>0.37</v>
      </c>
      <c r="N58">
        <v>2.5499999999999998</v>
      </c>
      <c r="O58">
        <v>2.94</v>
      </c>
      <c r="P58">
        <v>2.02</v>
      </c>
      <c r="Q58">
        <v>2.19</v>
      </c>
      <c r="R58">
        <v>2.81</v>
      </c>
      <c r="S58">
        <v>2.84</v>
      </c>
      <c r="T58">
        <v>5.34</v>
      </c>
      <c r="U58">
        <v>4.3899999999999997</v>
      </c>
      <c r="V58">
        <v>1.69</v>
      </c>
    </row>
    <row r="59" spans="1:22" x14ac:dyDescent="0.25">
      <c r="A59" s="5" t="s">
        <v>140</v>
      </c>
      <c r="B59" s="5" t="s">
        <v>141</v>
      </c>
      <c r="C59">
        <v>-22.6</v>
      </c>
      <c r="D59">
        <v>19.8</v>
      </c>
      <c r="E59">
        <v>7.4</v>
      </c>
      <c r="F59">
        <v>3</v>
      </c>
      <c r="G59">
        <v>-3.9</v>
      </c>
      <c r="H59">
        <v>-2.7</v>
      </c>
      <c r="I59">
        <v>-29.4</v>
      </c>
      <c r="J59">
        <v>-4.8</v>
      </c>
      <c r="K59">
        <v>11.2</v>
      </c>
      <c r="L59">
        <v>1</v>
      </c>
      <c r="M59">
        <v>-10.4</v>
      </c>
      <c r="N59">
        <v>22</v>
      </c>
      <c r="O59">
        <v>15.5</v>
      </c>
      <c r="P59">
        <v>26.8</v>
      </c>
      <c r="Q59">
        <v>30.9</v>
      </c>
      <c r="R59">
        <v>28</v>
      </c>
      <c r="S59">
        <v>5.9</v>
      </c>
      <c r="T59">
        <v>17.5</v>
      </c>
      <c r="U59">
        <v>23.8</v>
      </c>
      <c r="V59">
        <v>2.4</v>
      </c>
    </row>
    <row r="60" spans="1:22" x14ac:dyDescent="0.25">
      <c r="A60" s="5" t="s">
        <v>142</v>
      </c>
      <c r="B60" s="5" t="s">
        <v>143</v>
      </c>
      <c r="C60">
        <v>-8.23</v>
      </c>
      <c r="D60">
        <v>8.24</v>
      </c>
      <c r="E60">
        <v>6.38</v>
      </c>
      <c r="F60">
        <v>1.91</v>
      </c>
      <c r="G60">
        <v>-1.67</v>
      </c>
      <c r="H60">
        <v>-1.21</v>
      </c>
      <c r="I60">
        <v>-15.49</v>
      </c>
      <c r="J60">
        <v>-2.81</v>
      </c>
      <c r="K60">
        <v>5.84</v>
      </c>
      <c r="L60">
        <v>0.78</v>
      </c>
      <c r="M60">
        <v>-9.94</v>
      </c>
      <c r="N60">
        <v>15.67</v>
      </c>
      <c r="O60">
        <v>21.57</v>
      </c>
      <c r="P60">
        <v>43.79</v>
      </c>
      <c r="Q60">
        <v>42.05</v>
      </c>
      <c r="R60">
        <v>22.05</v>
      </c>
      <c r="S60">
        <v>3.24</v>
      </c>
      <c r="T60">
        <v>6.27</v>
      </c>
      <c r="U60">
        <v>12.77</v>
      </c>
      <c r="V60">
        <v>1.35</v>
      </c>
    </row>
    <row r="61" spans="1:22" x14ac:dyDescent="0.25">
      <c r="A61" s="5" t="s">
        <v>144</v>
      </c>
      <c r="B61" s="5" t="s">
        <v>145</v>
      </c>
      <c r="C61">
        <v>-2.82</v>
      </c>
      <c r="D61">
        <v>2.95</v>
      </c>
      <c r="E61">
        <v>2.12</v>
      </c>
      <c r="F61">
        <v>0.69</v>
      </c>
      <c r="G61">
        <v>-0.56999999999999995</v>
      </c>
      <c r="H61">
        <v>-0.38</v>
      </c>
      <c r="I61">
        <v>-5.33</v>
      </c>
      <c r="J61">
        <v>-0.98</v>
      </c>
      <c r="K61">
        <v>2.37</v>
      </c>
      <c r="L61">
        <v>0.36</v>
      </c>
      <c r="M61">
        <v>-4.95</v>
      </c>
      <c r="N61">
        <v>5.42</v>
      </c>
      <c r="O61">
        <v>8.8800000000000008</v>
      </c>
      <c r="P61">
        <v>17.87</v>
      </c>
      <c r="Q61">
        <v>11.77</v>
      </c>
      <c r="R61">
        <v>4.12</v>
      </c>
      <c r="S61">
        <v>0.66</v>
      </c>
      <c r="T61">
        <v>1.36</v>
      </c>
      <c r="U61">
        <v>3.02</v>
      </c>
      <c r="V61">
        <v>1.21</v>
      </c>
    </row>
    <row r="62" spans="1:22" x14ac:dyDescent="0.25">
      <c r="A62" s="5" t="s">
        <v>146</v>
      </c>
      <c r="B62" s="5" t="s">
        <v>147</v>
      </c>
      <c r="C62">
        <v>-1.87</v>
      </c>
      <c r="D62">
        <v>4.09</v>
      </c>
      <c r="E62">
        <v>3.48</v>
      </c>
      <c r="F62">
        <v>1.77</v>
      </c>
      <c r="G62">
        <v>0.79</v>
      </c>
      <c r="H62">
        <v>1.33</v>
      </c>
      <c r="I62">
        <v>-4.55</v>
      </c>
      <c r="J62">
        <v>0.79</v>
      </c>
      <c r="K62">
        <v>4.2699999999999996</v>
      </c>
      <c r="L62">
        <v>0.34</v>
      </c>
      <c r="M62">
        <v>-4.8099999999999996</v>
      </c>
      <c r="N62">
        <v>7.78</v>
      </c>
      <c r="O62">
        <v>10.77</v>
      </c>
      <c r="P62">
        <v>21.63</v>
      </c>
      <c r="Q62">
        <v>15.56</v>
      </c>
      <c r="R62">
        <v>5.77</v>
      </c>
      <c r="S62">
        <v>0.87</v>
      </c>
      <c r="T62">
        <v>1.69</v>
      </c>
      <c r="U62">
        <v>3.64</v>
      </c>
      <c r="V62">
        <v>0.36</v>
      </c>
    </row>
    <row r="63" spans="1:22" x14ac:dyDescent="0.25">
      <c r="A63" s="5" t="s">
        <v>148</v>
      </c>
      <c r="B63" s="5" t="s">
        <v>148</v>
      </c>
      <c r="C63">
        <v>-2.8</v>
      </c>
      <c r="D63">
        <v>3.13</v>
      </c>
      <c r="E63">
        <v>2.29</v>
      </c>
      <c r="F63">
        <v>0.64</v>
      </c>
      <c r="G63">
        <v>-0.57999999999999996</v>
      </c>
      <c r="H63">
        <v>-0.41</v>
      </c>
      <c r="I63">
        <v>-6.11</v>
      </c>
      <c r="J63">
        <v>-1.1399999999999999</v>
      </c>
      <c r="K63">
        <v>2.65</v>
      </c>
      <c r="L63">
        <v>0.34</v>
      </c>
      <c r="M63">
        <v>-4.8099999999999996</v>
      </c>
      <c r="N63">
        <v>7.78</v>
      </c>
      <c r="O63">
        <v>10.77</v>
      </c>
      <c r="P63">
        <v>21.63</v>
      </c>
      <c r="Q63">
        <v>15.56</v>
      </c>
      <c r="R63">
        <v>5.77</v>
      </c>
      <c r="S63">
        <v>0.87</v>
      </c>
      <c r="T63">
        <v>1.69</v>
      </c>
      <c r="U63">
        <v>3.64</v>
      </c>
      <c r="V63">
        <v>0.36</v>
      </c>
    </row>
    <row r="64" spans="1:22" x14ac:dyDescent="0.25">
      <c r="A64" s="5" t="s">
        <v>149</v>
      </c>
      <c r="B64" s="5" t="s">
        <v>150</v>
      </c>
      <c r="C64">
        <v>52.43</v>
      </c>
      <c r="D64">
        <v>56.2</v>
      </c>
      <c r="E64">
        <v>57.13</v>
      </c>
      <c r="F64">
        <v>56.22</v>
      </c>
      <c r="G64">
        <v>55.93</v>
      </c>
      <c r="H64">
        <v>57.9</v>
      </c>
      <c r="I64">
        <v>56.35</v>
      </c>
      <c r="J64">
        <v>57.53</v>
      </c>
      <c r="K64">
        <v>58.24</v>
      </c>
      <c r="L64">
        <v>60.33</v>
      </c>
      <c r="M64">
        <v>60.46</v>
      </c>
      <c r="N64">
        <v>66.459999999999994</v>
      </c>
      <c r="O64">
        <v>74.209999999999994</v>
      </c>
      <c r="P64">
        <v>76.63</v>
      </c>
      <c r="Q64">
        <v>64.91</v>
      </c>
      <c r="R64">
        <v>54.78</v>
      </c>
      <c r="S64">
        <v>48.75</v>
      </c>
      <c r="T64">
        <v>47.94</v>
      </c>
      <c r="U64">
        <v>51.51</v>
      </c>
      <c r="V64">
        <v>55.56</v>
      </c>
    </row>
    <row r="65" spans="1:22" x14ac:dyDescent="0.25">
      <c r="A65" s="5" t="s">
        <v>151</v>
      </c>
      <c r="B65" s="5" t="s">
        <v>152</v>
      </c>
      <c r="C65">
        <v>33.99</v>
      </c>
      <c r="D65">
        <v>37.950000000000003</v>
      </c>
      <c r="E65">
        <v>35.85</v>
      </c>
      <c r="F65">
        <v>33.67</v>
      </c>
      <c r="G65">
        <v>34.82</v>
      </c>
      <c r="H65">
        <v>33.770000000000003</v>
      </c>
      <c r="I65">
        <v>39.44</v>
      </c>
      <c r="J65">
        <v>40.71</v>
      </c>
      <c r="K65">
        <v>45.35</v>
      </c>
      <c r="L65">
        <v>44.14</v>
      </c>
      <c r="M65">
        <v>48.33</v>
      </c>
      <c r="N65">
        <v>49.63</v>
      </c>
      <c r="O65">
        <v>49.92</v>
      </c>
      <c r="P65">
        <v>49.4</v>
      </c>
      <c r="Q65">
        <v>36.99</v>
      </c>
      <c r="R65">
        <v>26.18</v>
      </c>
      <c r="S65">
        <v>26.69</v>
      </c>
      <c r="T65">
        <v>26.97</v>
      </c>
      <c r="U65">
        <v>28.49</v>
      </c>
      <c r="V65">
        <v>26.81</v>
      </c>
    </row>
    <row r="66" spans="1:22" x14ac:dyDescent="0.25">
      <c r="A66" s="5" t="s">
        <v>153</v>
      </c>
      <c r="B66" s="5" t="s">
        <v>154</v>
      </c>
      <c r="C66">
        <v>66.010000000000005</v>
      </c>
      <c r="D66">
        <v>62.05</v>
      </c>
      <c r="E66">
        <v>64.150000000000006</v>
      </c>
      <c r="F66">
        <v>66.33</v>
      </c>
      <c r="G66">
        <v>65.180000000000007</v>
      </c>
      <c r="H66">
        <v>66.23</v>
      </c>
      <c r="I66">
        <v>60.56</v>
      </c>
      <c r="J66">
        <v>59.29</v>
      </c>
      <c r="K66">
        <v>54.65</v>
      </c>
      <c r="L66">
        <v>55.86</v>
      </c>
      <c r="M66">
        <v>51.67</v>
      </c>
      <c r="N66">
        <v>50.37</v>
      </c>
      <c r="O66">
        <v>50.08</v>
      </c>
      <c r="P66">
        <v>50.6</v>
      </c>
      <c r="Q66">
        <v>63.01</v>
      </c>
      <c r="R66">
        <v>73.819999999999993</v>
      </c>
      <c r="S66">
        <v>73.31</v>
      </c>
      <c r="T66">
        <v>73.03</v>
      </c>
      <c r="U66">
        <v>71.510000000000005</v>
      </c>
      <c r="V66">
        <v>73.19</v>
      </c>
    </row>
    <row r="67" spans="1:22" x14ac:dyDescent="0.25">
      <c r="A67" s="5" t="s">
        <v>155</v>
      </c>
      <c r="B67" s="5" t="s">
        <v>156</v>
      </c>
      <c r="C67">
        <v>194.21</v>
      </c>
      <c r="D67">
        <v>163.53</v>
      </c>
      <c r="E67">
        <v>178.97</v>
      </c>
      <c r="F67">
        <v>197.03</v>
      </c>
      <c r="G67">
        <v>187.17</v>
      </c>
      <c r="H67">
        <v>196.16</v>
      </c>
      <c r="I67">
        <v>153.58000000000001</v>
      </c>
      <c r="J67">
        <v>145.63999999999999</v>
      </c>
      <c r="K67">
        <v>120.51</v>
      </c>
      <c r="L67">
        <v>126.55</v>
      </c>
      <c r="M67">
        <v>106.91</v>
      </c>
      <c r="N67">
        <v>101.48</v>
      </c>
      <c r="O67">
        <v>100.31</v>
      </c>
      <c r="P67">
        <v>102.43</v>
      </c>
      <c r="Q67">
        <v>170.35</v>
      </c>
      <c r="R67">
        <v>282</v>
      </c>
      <c r="S67">
        <v>274.73</v>
      </c>
      <c r="T67">
        <v>270.76</v>
      </c>
      <c r="U67">
        <v>250.99</v>
      </c>
      <c r="V67">
        <v>273.06</v>
      </c>
    </row>
    <row r="68" spans="1:22" x14ac:dyDescent="0.25">
      <c r="A68" s="5"/>
      <c r="B68" s="5"/>
    </row>
    <row r="69" spans="1:22" x14ac:dyDescent="0.25">
      <c r="A69" s="5" t="s">
        <v>157</v>
      </c>
      <c r="B69" s="5" t="s">
        <v>158</v>
      </c>
      <c r="C69">
        <v>52.44</v>
      </c>
      <c r="D69">
        <v>56.2</v>
      </c>
      <c r="E69">
        <v>57.13</v>
      </c>
      <c r="F69">
        <v>56.21</v>
      </c>
      <c r="G69">
        <v>55.94</v>
      </c>
      <c r="H69">
        <v>57.91</v>
      </c>
      <c r="I69">
        <v>56.35</v>
      </c>
      <c r="J69">
        <v>57.53</v>
      </c>
      <c r="K69">
        <v>58.24</v>
      </c>
      <c r="L69">
        <v>60.33</v>
      </c>
      <c r="M69">
        <v>60.46</v>
      </c>
      <c r="N69">
        <v>66.459999999999994</v>
      </c>
      <c r="O69">
        <v>74.209999999999994</v>
      </c>
      <c r="P69">
        <v>76.63</v>
      </c>
      <c r="Q69">
        <v>64.91</v>
      </c>
      <c r="R69">
        <v>54.77</v>
      </c>
      <c r="S69">
        <v>48.76</v>
      </c>
      <c r="T69">
        <v>47.94</v>
      </c>
      <c r="U69">
        <v>51.51</v>
      </c>
    </row>
    <row r="70" spans="1:22" x14ac:dyDescent="0.25">
      <c r="A70" s="5" t="s">
        <v>159</v>
      </c>
      <c r="B70" s="5" t="s">
        <v>160</v>
      </c>
      <c r="C70">
        <v>-169.58</v>
      </c>
      <c r="D70">
        <v>177.28</v>
      </c>
      <c r="E70">
        <v>127.21</v>
      </c>
      <c r="F70">
        <v>41.34</v>
      </c>
      <c r="G70">
        <v>-34</v>
      </c>
      <c r="H70">
        <v>-23.07</v>
      </c>
      <c r="I70">
        <v>-320.05</v>
      </c>
      <c r="J70">
        <v>-58.96</v>
      </c>
      <c r="K70">
        <v>142.32</v>
      </c>
      <c r="L70">
        <v>21.57</v>
      </c>
      <c r="M70">
        <v>-297.43</v>
      </c>
      <c r="N70">
        <v>325.48</v>
      </c>
      <c r="O70">
        <v>561.23</v>
      </c>
      <c r="P70">
        <v>1129.73</v>
      </c>
      <c r="Q70">
        <v>744.17</v>
      </c>
      <c r="R70">
        <v>258.83999999999997</v>
      </c>
      <c r="S70">
        <v>40.98</v>
      </c>
      <c r="T70">
        <v>84.76</v>
      </c>
      <c r="U70">
        <v>188.29</v>
      </c>
    </row>
    <row r="71" spans="1:22" x14ac:dyDescent="0.25">
      <c r="A71" s="5" t="s">
        <v>161</v>
      </c>
      <c r="B71" s="5" t="s">
        <v>162</v>
      </c>
      <c r="C71">
        <v>-133.87</v>
      </c>
      <c r="D71">
        <v>270.02999999999997</v>
      </c>
      <c r="E71">
        <v>211.31</v>
      </c>
      <c r="F71">
        <v>82</v>
      </c>
      <c r="G71">
        <v>100.81</v>
      </c>
      <c r="H71">
        <v>66.28</v>
      </c>
      <c r="I71">
        <v>-259.13</v>
      </c>
      <c r="J71">
        <v>59.94</v>
      </c>
      <c r="K71">
        <v>187.88</v>
      </c>
      <c r="L71">
        <v>117.74</v>
      </c>
      <c r="M71">
        <v>-296.43</v>
      </c>
      <c r="N71">
        <v>499.59</v>
      </c>
      <c r="O71">
        <v>817.26</v>
      </c>
      <c r="P71">
        <v>1415.53</v>
      </c>
      <c r="Q71">
        <v>907.56</v>
      </c>
      <c r="R71">
        <v>443.89</v>
      </c>
      <c r="S71">
        <v>171.41</v>
      </c>
      <c r="T71">
        <v>224.14</v>
      </c>
      <c r="U71">
        <v>336.1</v>
      </c>
    </row>
    <row r="72" spans="1:22" x14ac:dyDescent="0.25">
      <c r="A72" s="5" t="s">
        <v>163</v>
      </c>
      <c r="B72" s="5" t="s">
        <v>164</v>
      </c>
      <c r="C72">
        <v>1.65</v>
      </c>
      <c r="D72">
        <v>1.76</v>
      </c>
      <c r="E72">
        <v>1.8</v>
      </c>
      <c r="F72">
        <v>1.55</v>
      </c>
      <c r="G72">
        <v>1.71</v>
      </c>
      <c r="H72">
        <v>1.77</v>
      </c>
      <c r="I72">
        <v>1.91</v>
      </c>
      <c r="J72">
        <v>1.94</v>
      </c>
      <c r="K72">
        <v>1.86</v>
      </c>
      <c r="L72">
        <v>1.59</v>
      </c>
      <c r="M72">
        <v>1.62</v>
      </c>
      <c r="N72">
        <v>2.39</v>
      </c>
      <c r="O72">
        <v>1.92</v>
      </c>
      <c r="P72">
        <v>1.92</v>
      </c>
      <c r="Q72">
        <v>2.09</v>
      </c>
      <c r="R72">
        <v>2.23</v>
      </c>
      <c r="S72">
        <v>2.11</v>
      </c>
      <c r="T72">
        <v>2</v>
      </c>
      <c r="U72">
        <v>1.93</v>
      </c>
    </row>
    <row r="73" spans="1:22" x14ac:dyDescent="0.25">
      <c r="A73" s="5" t="s">
        <v>165</v>
      </c>
      <c r="B73" s="5" t="s">
        <v>166</v>
      </c>
      <c r="C73">
        <v>41.85</v>
      </c>
      <c r="D73">
        <v>39.25</v>
      </c>
      <c r="E73">
        <v>38.090000000000003</v>
      </c>
      <c r="F73">
        <v>39.57</v>
      </c>
      <c r="G73">
        <v>40.450000000000003</v>
      </c>
      <c r="H73">
        <v>38.61</v>
      </c>
      <c r="I73">
        <v>40.700000000000003</v>
      </c>
      <c r="J73">
        <v>39.549999999999997</v>
      </c>
      <c r="K73">
        <v>38.85</v>
      </c>
      <c r="L73">
        <v>37.36</v>
      </c>
      <c r="M73">
        <v>37.94</v>
      </c>
      <c r="N73">
        <v>33.36</v>
      </c>
      <c r="O73">
        <v>25.64</v>
      </c>
      <c r="P73">
        <v>22.67</v>
      </c>
      <c r="Q73">
        <v>33.450000000000003</v>
      </c>
      <c r="R73">
        <v>45.14</v>
      </c>
      <c r="S73">
        <v>51.16</v>
      </c>
      <c r="T73">
        <v>51.88</v>
      </c>
      <c r="U73">
        <v>48.39</v>
      </c>
    </row>
    <row r="74" spans="1:22" x14ac:dyDescent="0.25">
      <c r="A74" s="5" t="s">
        <v>167</v>
      </c>
      <c r="B74" s="5" t="s">
        <v>168</v>
      </c>
      <c r="C74">
        <v>-2.8</v>
      </c>
      <c r="D74">
        <v>3.13</v>
      </c>
      <c r="E74">
        <v>2.29</v>
      </c>
      <c r="F74">
        <v>0.64</v>
      </c>
      <c r="G74">
        <v>-0.57999999999999996</v>
      </c>
      <c r="H74">
        <v>-0.41</v>
      </c>
      <c r="I74">
        <v>-6.11</v>
      </c>
      <c r="J74">
        <v>-1.1399999999999999</v>
      </c>
      <c r="K74">
        <v>2.65</v>
      </c>
      <c r="L74">
        <v>0.34</v>
      </c>
      <c r="M74">
        <v>-4.8099999999999996</v>
      </c>
      <c r="N74">
        <v>7.78</v>
      </c>
      <c r="O74">
        <v>10.77</v>
      </c>
      <c r="P74">
        <v>21.64</v>
      </c>
      <c r="Q74">
        <v>15.55</v>
      </c>
      <c r="R74">
        <v>5.77</v>
      </c>
      <c r="S74">
        <v>0.87</v>
      </c>
      <c r="T74">
        <v>1.69</v>
      </c>
      <c r="U74">
        <v>3.64</v>
      </c>
    </row>
    <row r="75" spans="1:22" x14ac:dyDescent="0.25">
      <c r="A75" s="5" t="s">
        <v>169</v>
      </c>
      <c r="B75" s="5" t="s">
        <v>170</v>
      </c>
      <c r="C75">
        <v>-2.98</v>
      </c>
      <c r="D75">
        <v>6.55</v>
      </c>
      <c r="E75">
        <v>5.01</v>
      </c>
      <c r="F75">
        <v>1.76</v>
      </c>
      <c r="G75">
        <v>2.3199999999999998</v>
      </c>
      <c r="H75">
        <v>1.66</v>
      </c>
      <c r="I75">
        <v>-6.5</v>
      </c>
      <c r="J75">
        <v>1.49</v>
      </c>
      <c r="K75">
        <v>4.37</v>
      </c>
      <c r="L75">
        <v>2.37</v>
      </c>
      <c r="M75">
        <v>-5.97</v>
      </c>
      <c r="N75">
        <v>15.45</v>
      </c>
      <c r="O75">
        <v>19.89</v>
      </c>
      <c r="P75">
        <v>33.520000000000003</v>
      </c>
      <c r="Q75">
        <v>25.1</v>
      </c>
      <c r="R75" t="s">
        <v>67</v>
      </c>
      <c r="S75" t="s">
        <v>67</v>
      </c>
      <c r="T75" t="s">
        <v>67</v>
      </c>
      <c r="U75" t="s">
        <v>67</v>
      </c>
    </row>
    <row r="76" spans="1:22" x14ac:dyDescent="0.25">
      <c r="A76" s="5" t="s">
        <v>171</v>
      </c>
      <c r="B76" s="5" t="s">
        <v>172</v>
      </c>
      <c r="C76">
        <v>81.2</v>
      </c>
      <c r="D76">
        <v>96.68</v>
      </c>
      <c r="E76">
        <v>94.13</v>
      </c>
      <c r="F76">
        <v>85.08</v>
      </c>
      <c r="G76">
        <v>86.09</v>
      </c>
      <c r="H76">
        <v>87.47</v>
      </c>
      <c r="I76">
        <v>96.89</v>
      </c>
      <c r="J76">
        <v>102.92</v>
      </c>
      <c r="K76">
        <v>116.73</v>
      </c>
      <c r="L76">
        <v>118.15</v>
      </c>
      <c r="M76">
        <v>127.36</v>
      </c>
      <c r="N76">
        <v>148.78</v>
      </c>
      <c r="O76">
        <v>194.76</v>
      </c>
      <c r="P76">
        <v>217.89</v>
      </c>
      <c r="Q76">
        <v>110.55</v>
      </c>
      <c r="R76">
        <v>58</v>
      </c>
      <c r="S76">
        <v>52.17</v>
      </c>
      <c r="T76">
        <v>52</v>
      </c>
      <c r="U76">
        <v>58.87</v>
      </c>
    </row>
    <row r="77" spans="1:22" x14ac:dyDescent="0.25">
      <c r="A77" s="5" t="s">
        <v>173</v>
      </c>
      <c r="B77" s="5" t="s">
        <v>174</v>
      </c>
      <c r="C77">
        <v>203.1</v>
      </c>
      <c r="D77">
        <v>205.99</v>
      </c>
      <c r="E77">
        <v>236.77</v>
      </c>
      <c r="F77">
        <v>202.99</v>
      </c>
      <c r="G77">
        <v>217.97</v>
      </c>
      <c r="H77">
        <v>196.56</v>
      </c>
      <c r="I77">
        <v>235.21</v>
      </c>
      <c r="J77">
        <v>263.83999999999997</v>
      </c>
      <c r="K77">
        <v>291.69</v>
      </c>
      <c r="L77">
        <v>289.61</v>
      </c>
      <c r="M77">
        <v>305.2</v>
      </c>
      <c r="N77">
        <v>292.81</v>
      </c>
      <c r="O77">
        <v>350.45</v>
      </c>
      <c r="P77">
        <v>400.82</v>
      </c>
      <c r="Q77">
        <v>265.61</v>
      </c>
      <c r="R77" t="s">
        <v>67</v>
      </c>
      <c r="S77" t="s">
        <v>67</v>
      </c>
      <c r="T77" t="s">
        <v>67</v>
      </c>
      <c r="U77" t="s">
        <v>67</v>
      </c>
    </row>
    <row r="78" spans="1:22" x14ac:dyDescent="0.25">
      <c r="A78" s="5" t="s">
        <v>175</v>
      </c>
      <c r="B78" s="5" t="s">
        <v>176</v>
      </c>
      <c r="C78">
        <v>284.87400000000002</v>
      </c>
      <c r="D78">
        <v>174.89099999999999</v>
      </c>
      <c r="E78">
        <v>628.04499999999996</v>
      </c>
      <c r="F78">
        <v>417.69499999999999</v>
      </c>
      <c r="G78">
        <v>183.30500000000001</v>
      </c>
      <c r="H78">
        <v>141.23500000000001</v>
      </c>
      <c r="I78">
        <v>894.88900000000001</v>
      </c>
      <c r="J78">
        <v>333.55500000000001</v>
      </c>
      <c r="K78">
        <v>-709.78100000000006</v>
      </c>
      <c r="L78">
        <v>1000.064</v>
      </c>
      <c r="M78">
        <v>207.946</v>
      </c>
      <c r="N78">
        <v>363.00400000000002</v>
      </c>
      <c r="O78">
        <v>522.03200000000004</v>
      </c>
      <c r="P78">
        <v>811.48800000000006</v>
      </c>
      <c r="Q78">
        <v>389.31200000000001</v>
      </c>
      <c r="R78">
        <v>159.76599999999999</v>
      </c>
      <c r="S78">
        <v>153.50399999999999</v>
      </c>
      <c r="T78">
        <v>148.512</v>
      </c>
      <c r="U78">
        <v>318.24</v>
      </c>
    </row>
    <row r="79" spans="1:22" x14ac:dyDescent="0.25">
      <c r="A79" s="5" t="s">
        <v>177</v>
      </c>
      <c r="B79" s="5" t="s">
        <v>178</v>
      </c>
      <c r="C79">
        <v>0</v>
      </c>
      <c r="D79">
        <v>0</v>
      </c>
      <c r="E79">
        <v>0</v>
      </c>
      <c r="F79">
        <v>0</v>
      </c>
      <c r="G79">
        <v>0</v>
      </c>
      <c r="H79">
        <v>0</v>
      </c>
      <c r="I79">
        <v>0</v>
      </c>
      <c r="J79">
        <v>0</v>
      </c>
      <c r="K79">
        <v>0</v>
      </c>
      <c r="L79">
        <v>0</v>
      </c>
      <c r="M79">
        <v>0</v>
      </c>
      <c r="N79">
        <v>3.100000000000001</v>
      </c>
      <c r="O79">
        <v>0</v>
      </c>
      <c r="P79">
        <v>0</v>
      </c>
      <c r="Q79">
        <v>-0.30000000000000432</v>
      </c>
      <c r="R79">
        <v>-0.5</v>
      </c>
      <c r="S79">
        <v>0</v>
      </c>
      <c r="T79">
        <v>0</v>
      </c>
      <c r="U79">
        <v>0</v>
      </c>
    </row>
    <row r="80" spans="1:22" x14ac:dyDescent="0.25">
      <c r="A80" s="5" t="s">
        <v>179</v>
      </c>
      <c r="B80" s="5" t="s">
        <v>180</v>
      </c>
      <c r="C80">
        <v>-7.88</v>
      </c>
      <c r="D80">
        <v>3.21</v>
      </c>
      <c r="E80">
        <v>13.9</v>
      </c>
      <c r="F80">
        <v>-7.15</v>
      </c>
      <c r="G80">
        <v>-5.96</v>
      </c>
      <c r="H80">
        <v>-2.2000000000000002</v>
      </c>
      <c r="I80">
        <v>-11.09</v>
      </c>
      <c r="J80">
        <v>5.67</v>
      </c>
      <c r="K80">
        <v>18.48</v>
      </c>
      <c r="L80">
        <v>6.23</v>
      </c>
      <c r="M80">
        <v>-37.450000000000003</v>
      </c>
      <c r="N80">
        <v>28.96</v>
      </c>
      <c r="O80">
        <v>20.66</v>
      </c>
      <c r="P80">
        <v>18.12</v>
      </c>
      <c r="Q80">
        <v>19.8</v>
      </c>
      <c r="R80">
        <v>21.74</v>
      </c>
      <c r="S80">
        <v>2.12</v>
      </c>
      <c r="T80">
        <v>3.22</v>
      </c>
      <c r="U80">
        <v>351.04</v>
      </c>
    </row>
    <row r="81" spans="1:21" x14ac:dyDescent="0.25">
      <c r="A81" s="5" t="s">
        <v>181</v>
      </c>
      <c r="B81" s="5" t="s">
        <v>182</v>
      </c>
      <c r="C81">
        <v>3.08</v>
      </c>
      <c r="D81">
        <v>3.32</v>
      </c>
      <c r="E81">
        <v>0.26</v>
      </c>
      <c r="F81">
        <v>-5.0999999999999996</v>
      </c>
      <c r="G81">
        <v>-6.42</v>
      </c>
      <c r="H81">
        <v>-2.54</v>
      </c>
      <c r="I81">
        <v>4.3499999999999996</v>
      </c>
      <c r="J81">
        <v>10.130000000000001</v>
      </c>
      <c r="K81">
        <v>-4.25</v>
      </c>
      <c r="L81">
        <v>-0.75</v>
      </c>
      <c r="M81">
        <v>4.0599999999999996</v>
      </c>
      <c r="N81">
        <v>22.58</v>
      </c>
      <c r="O81">
        <v>19.53</v>
      </c>
      <c r="P81">
        <v>19.89</v>
      </c>
      <c r="Q81">
        <v>14.55</v>
      </c>
      <c r="R81">
        <v>9.0299999999999994</v>
      </c>
      <c r="S81">
        <v>118.79</v>
      </c>
      <c r="T81" t="s">
        <v>67</v>
      </c>
      <c r="U81" t="s">
        <v>67</v>
      </c>
    </row>
    <row r="82" spans="1:21" x14ac:dyDescent="0.25">
      <c r="A82" s="5" t="s">
        <v>183</v>
      </c>
      <c r="B82" s="5" t="s">
        <v>184</v>
      </c>
      <c r="C82">
        <v>-0.78</v>
      </c>
      <c r="D82">
        <v>0.36</v>
      </c>
      <c r="E82">
        <v>-2.5</v>
      </c>
      <c r="F82">
        <v>-4.1500000000000004</v>
      </c>
      <c r="G82">
        <v>0.98</v>
      </c>
      <c r="H82">
        <v>3.42</v>
      </c>
      <c r="I82">
        <v>-3.63</v>
      </c>
      <c r="J82">
        <v>4.38</v>
      </c>
      <c r="K82">
        <v>7.38</v>
      </c>
      <c r="L82">
        <v>7.3</v>
      </c>
      <c r="M82">
        <v>10.02</v>
      </c>
      <c r="N82">
        <v>21.86</v>
      </c>
      <c r="O82">
        <v>16.489999999999998</v>
      </c>
      <c r="P82">
        <v>13</v>
      </c>
      <c r="Q82">
        <v>79.58</v>
      </c>
      <c r="R82" t="s">
        <v>67</v>
      </c>
      <c r="S82" t="s">
        <v>67</v>
      </c>
      <c r="T82" t="s">
        <v>67</v>
      </c>
      <c r="U82" t="s">
        <v>67</v>
      </c>
    </row>
    <row r="83" spans="1:21" x14ac:dyDescent="0.25">
      <c r="A83" s="5" t="s">
        <v>185</v>
      </c>
      <c r="B83" s="5" t="s">
        <v>186</v>
      </c>
      <c r="C83">
        <v>1.32</v>
      </c>
      <c r="D83">
        <v>-1.64</v>
      </c>
      <c r="E83">
        <v>0.94</v>
      </c>
      <c r="F83">
        <v>1.62</v>
      </c>
      <c r="G83">
        <v>4.1399999999999997</v>
      </c>
      <c r="H83">
        <v>6.72</v>
      </c>
      <c r="I83">
        <v>9.11</v>
      </c>
      <c r="J83">
        <v>10.43</v>
      </c>
      <c r="K83">
        <v>10.19</v>
      </c>
      <c r="L83">
        <v>43.44</v>
      </c>
      <c r="M83" t="s">
        <v>67</v>
      </c>
      <c r="N83" t="s">
        <v>67</v>
      </c>
      <c r="O83" t="s">
        <v>67</v>
      </c>
      <c r="P83" t="s">
        <v>67</v>
      </c>
      <c r="Q83" t="s">
        <v>67</v>
      </c>
      <c r="R83" t="s">
        <v>67</v>
      </c>
      <c r="S83" t="s">
        <v>67</v>
      </c>
      <c r="T83" t="s">
        <v>67</v>
      </c>
      <c r="U83" t="s">
        <v>67</v>
      </c>
    </row>
    <row r="84" spans="1:21" x14ac:dyDescent="0.25">
      <c r="A84" s="5" t="s">
        <v>187</v>
      </c>
      <c r="B84" s="5" t="s">
        <v>188</v>
      </c>
      <c r="C84">
        <v>-188.13</v>
      </c>
      <c r="D84">
        <v>43.83</v>
      </c>
      <c r="E84">
        <v>250.46</v>
      </c>
      <c r="F84">
        <v>-212.89</v>
      </c>
      <c r="G84">
        <v>38.619999999999997</v>
      </c>
      <c r="H84">
        <v>-92.95</v>
      </c>
      <c r="I84">
        <v>382.65</v>
      </c>
      <c r="J84">
        <v>-143.78</v>
      </c>
      <c r="K84">
        <v>681.88</v>
      </c>
      <c r="L84">
        <v>-107.7</v>
      </c>
      <c r="M84">
        <v>-157.16</v>
      </c>
      <c r="N84">
        <v>-25.21</v>
      </c>
      <c r="O84">
        <v>-40.06</v>
      </c>
      <c r="P84">
        <v>79.31</v>
      </c>
      <c r="Q84">
        <v>244.42</v>
      </c>
      <c r="R84">
        <v>668.87</v>
      </c>
      <c r="S84">
        <v>-50.62</v>
      </c>
      <c r="T84">
        <v>-53.54</v>
      </c>
      <c r="U84">
        <v>1026.83</v>
      </c>
    </row>
    <row r="85" spans="1:21" x14ac:dyDescent="0.25">
      <c r="A85" s="5" t="s">
        <v>189</v>
      </c>
      <c r="B85" s="5" t="s">
        <v>190</v>
      </c>
      <c r="C85">
        <v>35.39</v>
      </c>
      <c r="D85">
        <v>27.13</v>
      </c>
      <c r="E85">
        <v>25.4</v>
      </c>
      <c r="F85">
        <v>-89.07</v>
      </c>
      <c r="G85">
        <v>109.44</v>
      </c>
      <c r="H85">
        <v>48.64</v>
      </c>
      <c r="I85">
        <v>306.92</v>
      </c>
      <c r="J85">
        <v>143.47</v>
      </c>
      <c r="K85">
        <v>139.01</v>
      </c>
      <c r="L85">
        <v>-96.69</v>
      </c>
      <c r="M85">
        <v>-74.14</v>
      </c>
      <c r="N85">
        <v>4.68</v>
      </c>
      <c r="O85">
        <v>94.56</v>
      </c>
      <c r="P85">
        <v>330.87</v>
      </c>
      <c r="Q85">
        <v>287.56</v>
      </c>
      <c r="R85">
        <v>188.24</v>
      </c>
      <c r="S85">
        <v>307.56</v>
      </c>
      <c r="T85" t="s">
        <v>67</v>
      </c>
      <c r="U85" t="s">
        <v>67</v>
      </c>
    </row>
    <row r="86" spans="1:21" x14ac:dyDescent="0.25">
      <c r="A86" s="5" t="s">
        <v>191</v>
      </c>
      <c r="B86" s="5" t="s">
        <v>192</v>
      </c>
      <c r="C86">
        <v>-13.62</v>
      </c>
      <c r="D86">
        <v>5.41</v>
      </c>
      <c r="E86">
        <v>73.180000000000007</v>
      </c>
      <c r="F86">
        <v>-5.67</v>
      </c>
      <c r="G86">
        <v>173.28</v>
      </c>
      <c r="H86">
        <v>144.02000000000001</v>
      </c>
      <c r="I86">
        <v>131.18</v>
      </c>
      <c r="J86">
        <v>49.61</v>
      </c>
      <c r="K86">
        <v>70.349999999999994</v>
      </c>
      <c r="L86">
        <v>-50.16</v>
      </c>
      <c r="M86">
        <v>20.260000000000002</v>
      </c>
      <c r="N86">
        <v>185.47</v>
      </c>
      <c r="O86">
        <v>180.38</v>
      </c>
      <c r="P86">
        <v>177.69</v>
      </c>
      <c r="Q86">
        <v>367.19</v>
      </c>
      <c r="R86" t="s">
        <v>67</v>
      </c>
      <c r="S86" t="s">
        <v>67</v>
      </c>
      <c r="T86" t="s">
        <v>67</v>
      </c>
      <c r="U86" t="s">
        <v>67</v>
      </c>
    </row>
    <row r="87" spans="1:21" x14ac:dyDescent="0.25">
      <c r="A87" s="5" t="s">
        <v>193</v>
      </c>
      <c r="B87" s="5" t="s">
        <v>194</v>
      </c>
      <c r="C87">
        <v>65.2</v>
      </c>
      <c r="D87">
        <v>68.3</v>
      </c>
      <c r="E87">
        <v>61.39</v>
      </c>
      <c r="F87">
        <v>32.340000000000003</v>
      </c>
      <c r="G87">
        <v>61.56</v>
      </c>
      <c r="H87">
        <v>82.14</v>
      </c>
      <c r="I87">
        <v>158.32</v>
      </c>
      <c r="J87">
        <v>115</v>
      </c>
      <c r="K87">
        <v>124.02</v>
      </c>
      <c r="L87">
        <v>158.51</v>
      </c>
      <c r="M87" t="s">
        <v>67</v>
      </c>
      <c r="N87" t="s">
        <v>67</v>
      </c>
      <c r="O87" t="s">
        <v>67</v>
      </c>
      <c r="P87" t="s">
        <v>67</v>
      </c>
      <c r="Q87" t="s">
        <v>67</v>
      </c>
      <c r="R87" t="s">
        <v>67</v>
      </c>
      <c r="S87" t="s">
        <v>67</v>
      </c>
      <c r="T87" t="s">
        <v>67</v>
      </c>
      <c r="U87" t="s">
        <v>67</v>
      </c>
    </row>
    <row r="88" spans="1:21" x14ac:dyDescent="0.25">
      <c r="A88" s="5" t="s">
        <v>195</v>
      </c>
      <c r="B88" s="5" t="s">
        <v>196</v>
      </c>
      <c r="C88" t="s">
        <v>67</v>
      </c>
      <c r="D88">
        <v>0.94</v>
      </c>
      <c r="E88">
        <v>0.18</v>
      </c>
      <c r="F88">
        <v>-5.93</v>
      </c>
      <c r="G88" t="s">
        <v>67</v>
      </c>
      <c r="H88" t="s">
        <v>67</v>
      </c>
      <c r="I88" t="s">
        <v>67</v>
      </c>
      <c r="J88" t="s">
        <v>67</v>
      </c>
      <c r="K88">
        <v>0.13</v>
      </c>
      <c r="L88">
        <v>-2.09</v>
      </c>
      <c r="M88" t="s">
        <v>67</v>
      </c>
      <c r="N88">
        <v>0.02</v>
      </c>
      <c r="O88">
        <v>0.04</v>
      </c>
      <c r="P88">
        <v>0.02</v>
      </c>
      <c r="Q88">
        <v>0.01</v>
      </c>
      <c r="R88" t="s">
        <v>67</v>
      </c>
      <c r="S88" t="s">
        <v>67</v>
      </c>
      <c r="T88" t="s">
        <v>67</v>
      </c>
      <c r="U88" t="s">
        <v>67</v>
      </c>
    </row>
    <row r="89" spans="1:21" x14ac:dyDescent="0.25">
      <c r="A89" s="5" t="s">
        <v>197</v>
      </c>
      <c r="B89" s="5" t="s">
        <v>198</v>
      </c>
      <c r="C89">
        <v>-145.66999999999999</v>
      </c>
      <c r="D89">
        <v>31.89</v>
      </c>
      <c r="E89">
        <v>193.5</v>
      </c>
      <c r="F89">
        <v>-24.47</v>
      </c>
      <c r="G89">
        <v>43.03</v>
      </c>
      <c r="H89">
        <v>-125.01</v>
      </c>
      <c r="I89">
        <v>-484.38</v>
      </c>
      <c r="J89">
        <v>-66.290000000000006</v>
      </c>
      <c r="K89">
        <v>89.06</v>
      </c>
      <c r="L89">
        <v>-142.19</v>
      </c>
      <c r="M89">
        <v>-137.11000000000001</v>
      </c>
      <c r="N89">
        <v>-21.17</v>
      </c>
      <c r="O89">
        <v>-30.34</v>
      </c>
      <c r="P89">
        <v>84.23</v>
      </c>
      <c r="Q89">
        <v>144.93</v>
      </c>
      <c r="R89">
        <v>215.26</v>
      </c>
      <c r="S89">
        <v>-21.9</v>
      </c>
      <c r="T89">
        <v>-31.16</v>
      </c>
      <c r="U89">
        <v>353.94</v>
      </c>
    </row>
    <row r="90" spans="1:21" x14ac:dyDescent="0.25">
      <c r="A90" s="5" t="s">
        <v>199</v>
      </c>
      <c r="B90" s="5" t="s">
        <v>200</v>
      </c>
      <c r="C90">
        <v>26.57</v>
      </c>
      <c r="D90">
        <v>66.97</v>
      </c>
      <c r="E90">
        <v>70.69</v>
      </c>
      <c r="F90">
        <v>-35.479999999999997</v>
      </c>
      <c r="G90">
        <v>-188.79</v>
      </c>
      <c r="H90">
        <v>-225.23</v>
      </c>
      <c r="I90">
        <v>-153.87</v>
      </c>
      <c r="J90">
        <v>-39.81</v>
      </c>
      <c r="K90">
        <v>-63.41</v>
      </c>
      <c r="L90">
        <v>-100.16</v>
      </c>
      <c r="M90">
        <v>-62.87</v>
      </c>
      <c r="N90">
        <v>10.91</v>
      </c>
      <c r="O90">
        <v>66.27</v>
      </c>
      <c r="P90">
        <v>148.13999999999999</v>
      </c>
      <c r="Q90">
        <v>112.76</v>
      </c>
      <c r="R90">
        <v>54.07</v>
      </c>
      <c r="S90">
        <v>100.29</v>
      </c>
      <c r="T90" t="s">
        <v>67</v>
      </c>
      <c r="U90" t="s">
        <v>67</v>
      </c>
    </row>
    <row r="91" spans="1:21" x14ac:dyDescent="0.25">
      <c r="A91" s="5" t="s">
        <v>201</v>
      </c>
      <c r="B91" s="5" t="s">
        <v>202</v>
      </c>
      <c r="C91">
        <v>19.66</v>
      </c>
      <c r="D91">
        <v>23.79</v>
      </c>
      <c r="E91">
        <v>-79.47</v>
      </c>
      <c r="F91">
        <v>-131.41999999999999</v>
      </c>
      <c r="G91">
        <v>-108.72</v>
      </c>
      <c r="H91">
        <v>-145.76</v>
      </c>
      <c r="I91">
        <v>-148.18</v>
      </c>
      <c r="J91">
        <v>-55.54</v>
      </c>
      <c r="K91">
        <v>-48.35</v>
      </c>
      <c r="L91">
        <v>-49.32</v>
      </c>
      <c r="M91">
        <v>8.11</v>
      </c>
      <c r="N91">
        <v>78.58</v>
      </c>
      <c r="O91">
        <v>78.44</v>
      </c>
      <c r="P91">
        <v>78.27</v>
      </c>
      <c r="Q91">
        <v>132.21</v>
      </c>
      <c r="R91" t="s">
        <v>67</v>
      </c>
      <c r="S91" t="s">
        <v>67</v>
      </c>
      <c r="T91" t="s">
        <v>67</v>
      </c>
      <c r="U91" t="s">
        <v>67</v>
      </c>
    </row>
    <row r="92" spans="1:21" x14ac:dyDescent="0.25">
      <c r="A92" s="5" t="s">
        <v>203</v>
      </c>
      <c r="B92" s="5" t="s">
        <v>204</v>
      </c>
      <c r="C92">
        <v>-63.05</v>
      </c>
      <c r="D92">
        <v>-62.2</v>
      </c>
      <c r="E92">
        <v>-67.5</v>
      </c>
      <c r="F92">
        <v>-89.89</v>
      </c>
      <c r="G92">
        <v>-79.02</v>
      </c>
      <c r="H92">
        <v>-68.83</v>
      </c>
      <c r="I92">
        <v>-34.799999999999997</v>
      </c>
      <c r="J92">
        <v>11.45</v>
      </c>
      <c r="K92">
        <v>14.96</v>
      </c>
      <c r="L92">
        <v>41.45</v>
      </c>
      <c r="M92" t="s">
        <v>67</v>
      </c>
      <c r="N92" t="s">
        <v>67</v>
      </c>
      <c r="O92" t="s">
        <v>67</v>
      </c>
      <c r="P92" t="s">
        <v>67</v>
      </c>
      <c r="Q92" t="s">
        <v>67</v>
      </c>
      <c r="R92" t="s">
        <v>67</v>
      </c>
      <c r="S92" t="s">
        <v>67</v>
      </c>
      <c r="T92" t="s">
        <v>67</v>
      </c>
      <c r="U92" t="s">
        <v>67</v>
      </c>
    </row>
    <row r="93" spans="1:21" x14ac:dyDescent="0.25">
      <c r="A93" s="5" t="s">
        <v>205</v>
      </c>
      <c r="B93" s="5" t="s">
        <v>206</v>
      </c>
      <c r="C93">
        <v>62.89</v>
      </c>
      <c r="D93">
        <v>-72.150000000000006</v>
      </c>
      <c r="E93">
        <v>50.36</v>
      </c>
      <c r="F93">
        <v>127.87</v>
      </c>
      <c r="G93">
        <v>29.79</v>
      </c>
      <c r="H93">
        <v>-84.22</v>
      </c>
      <c r="I93">
        <v>168.29</v>
      </c>
      <c r="J93">
        <v>-146.99</v>
      </c>
      <c r="K93">
        <v>-170.97</v>
      </c>
      <c r="L93">
        <v>380.92</v>
      </c>
      <c r="M93">
        <v>-42.72</v>
      </c>
      <c r="N93">
        <v>-26.88</v>
      </c>
      <c r="O93">
        <v>-35.67</v>
      </c>
      <c r="P93">
        <v>108.44</v>
      </c>
      <c r="Q93">
        <v>142.52000000000001</v>
      </c>
      <c r="R93">
        <v>3.25</v>
      </c>
      <c r="S93">
        <v>3.36</v>
      </c>
      <c r="T93">
        <v>-53.33</v>
      </c>
      <c r="U93">
        <v>-105.05</v>
      </c>
    </row>
    <row r="94" spans="1:21" x14ac:dyDescent="0.25">
      <c r="A94" s="5" t="s">
        <v>207</v>
      </c>
      <c r="B94" s="5" t="s">
        <v>208</v>
      </c>
      <c r="C94">
        <v>13.7</v>
      </c>
      <c r="D94">
        <v>35.36</v>
      </c>
      <c r="E94">
        <v>69.34</v>
      </c>
      <c r="F94">
        <v>24.48</v>
      </c>
      <c r="G94">
        <v>37.950000000000003</v>
      </c>
      <c r="H94">
        <v>-20.97</v>
      </c>
      <c r="I94">
        <v>-49.89</v>
      </c>
      <c r="J94">
        <v>20.99</v>
      </c>
      <c r="K94">
        <v>55.74</v>
      </c>
      <c r="L94">
        <v>103.77</v>
      </c>
      <c r="M94">
        <v>-35.090000000000003</v>
      </c>
      <c r="N94">
        <v>15.3</v>
      </c>
      <c r="O94">
        <v>71.760000000000005</v>
      </c>
      <c r="P94">
        <v>84.74</v>
      </c>
      <c r="Q94">
        <v>49.71</v>
      </c>
      <c r="R94">
        <v>-15.57</v>
      </c>
      <c r="S94">
        <v>-51.67</v>
      </c>
      <c r="T94" t="s">
        <v>67</v>
      </c>
      <c r="U94" t="s">
        <v>67</v>
      </c>
    </row>
    <row r="95" spans="1:21" x14ac:dyDescent="0.25">
      <c r="A95" s="5" t="s">
        <v>209</v>
      </c>
      <c r="B95" s="5" t="s">
        <v>210</v>
      </c>
      <c r="C95">
        <v>39.75</v>
      </c>
      <c r="D95">
        <v>10.33</v>
      </c>
      <c r="E95">
        <v>58.42</v>
      </c>
      <c r="F95">
        <v>18.95</v>
      </c>
      <c r="G95">
        <v>-40.82</v>
      </c>
      <c r="H95">
        <v>29.41</v>
      </c>
      <c r="I95">
        <v>37.71</v>
      </c>
      <c r="J95">
        <v>-1.33</v>
      </c>
      <c r="K95">
        <v>20.94</v>
      </c>
      <c r="L95">
        <v>76.819999999999993</v>
      </c>
      <c r="M95">
        <v>29.14</v>
      </c>
      <c r="N95">
        <v>38.33</v>
      </c>
      <c r="O95">
        <v>44.38</v>
      </c>
      <c r="P95">
        <v>40.85</v>
      </c>
      <c r="Q95">
        <v>-1.85</v>
      </c>
      <c r="R95" t="s">
        <v>67</v>
      </c>
      <c r="S95" t="s">
        <v>67</v>
      </c>
      <c r="T95" t="s">
        <v>67</v>
      </c>
      <c r="U95" t="s">
        <v>67</v>
      </c>
    </row>
    <row r="96" spans="1:21" x14ac:dyDescent="0.25">
      <c r="A96" s="5" t="s">
        <v>211</v>
      </c>
      <c r="B96" s="5" t="s">
        <v>212</v>
      </c>
      <c r="C96">
        <v>34.58</v>
      </c>
      <c r="D96">
        <v>24.02</v>
      </c>
      <c r="E96">
        <v>28.55</v>
      </c>
      <c r="F96">
        <v>19.940000000000001</v>
      </c>
      <c r="G96">
        <v>18</v>
      </c>
      <c r="H96">
        <v>29.27</v>
      </c>
      <c r="I96">
        <v>38.020000000000003</v>
      </c>
      <c r="J96">
        <v>21.53</v>
      </c>
      <c r="K96">
        <v>30.89</v>
      </c>
      <c r="L96">
        <v>37.479999999999997</v>
      </c>
      <c r="M96" t="s">
        <v>67</v>
      </c>
      <c r="N96" t="s">
        <v>67</v>
      </c>
      <c r="O96" t="s">
        <v>67</v>
      </c>
      <c r="P96" t="s">
        <v>67</v>
      </c>
      <c r="Q96" t="s">
        <v>67</v>
      </c>
      <c r="R96" t="s">
        <v>67</v>
      </c>
      <c r="S96" t="s">
        <v>67</v>
      </c>
      <c r="T96" t="s">
        <v>67</v>
      </c>
      <c r="U96" t="s">
        <v>67</v>
      </c>
    </row>
    <row r="97" spans="1:22" x14ac:dyDescent="0.25">
      <c r="A97" s="5" t="s">
        <v>213</v>
      </c>
      <c r="B97" s="5" t="s">
        <v>214</v>
      </c>
      <c r="C97">
        <v>2293</v>
      </c>
      <c r="D97">
        <v>2532</v>
      </c>
      <c r="E97">
        <v>2745</v>
      </c>
      <c r="F97">
        <v>2411</v>
      </c>
      <c r="G97">
        <v>2508</v>
      </c>
      <c r="H97">
        <v>2416</v>
      </c>
      <c r="I97">
        <v>2611</v>
      </c>
      <c r="J97">
        <v>3190</v>
      </c>
      <c r="K97">
        <v>3368</v>
      </c>
      <c r="L97">
        <v>3432</v>
      </c>
      <c r="M97">
        <v>3273</v>
      </c>
      <c r="N97">
        <v>3808</v>
      </c>
      <c r="O97">
        <v>4458</v>
      </c>
      <c r="P97">
        <v>4012</v>
      </c>
      <c r="Q97">
        <v>2192</v>
      </c>
      <c r="R97">
        <v>2320</v>
      </c>
      <c r="S97">
        <v>1791</v>
      </c>
      <c r="T97">
        <v>1825</v>
      </c>
      <c r="U97">
        <v>1962</v>
      </c>
      <c r="V97">
        <v>1888</v>
      </c>
    </row>
  </sheetData>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W98"/>
  <sheetViews>
    <sheetView workbookViewId="0">
      <pane xSplit="1" ySplit="1" topLeftCell="B59" activePane="bottomRight" state="frozen"/>
      <selection pane="topRight"/>
      <selection pane="bottomLeft"/>
      <selection pane="bottomRight" activeCell="F1" sqref="F1"/>
    </sheetView>
  </sheetViews>
  <sheetFormatPr baseColWidth="10" defaultColWidth="9.140625" defaultRowHeight="15" x14ac:dyDescent="0.25"/>
  <cols>
    <col min="1" max="1" width="35" customWidth="1"/>
    <col min="2" max="2" width="32" customWidth="1"/>
    <col min="3" max="11" width="15" customWidth="1"/>
    <col min="12" max="23" width="10" customWidth="1"/>
  </cols>
  <sheetData>
    <row r="1" spans="1:23" ht="18.75" customHeight="1" x14ac:dyDescent="0.3">
      <c r="A1" s="1" t="s">
        <v>3206</v>
      </c>
      <c r="B1" s="2" t="s">
        <v>3207</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1745</v>
      </c>
      <c r="C4" s="5" t="s">
        <v>9</v>
      </c>
      <c r="D4" s="5"/>
      <c r="E4" t="s">
        <v>3208</v>
      </c>
      <c r="G4" t="s">
        <v>3209</v>
      </c>
      <c r="H4" t="s">
        <v>220</v>
      </c>
      <c r="J4" t="s">
        <v>3210</v>
      </c>
      <c r="L4" t="s">
        <v>370</v>
      </c>
    </row>
    <row r="5" spans="1:23" x14ac:dyDescent="0.25">
      <c r="A5" s="5" t="s">
        <v>15</v>
      </c>
      <c r="B5" t="s">
        <v>3211</v>
      </c>
      <c r="C5" s="5" t="s">
        <v>17</v>
      </c>
      <c r="D5" s="5"/>
      <c r="E5" t="s">
        <v>3212</v>
      </c>
      <c r="G5" t="s">
        <v>399</v>
      </c>
      <c r="H5" t="s">
        <v>12</v>
      </c>
      <c r="J5" t="s">
        <v>288</v>
      </c>
      <c r="L5" t="s">
        <v>289</v>
      </c>
    </row>
    <row r="6" spans="1:23" x14ac:dyDescent="0.25">
      <c r="A6" s="5" t="s">
        <v>23</v>
      </c>
      <c r="B6" t="s">
        <v>3213</v>
      </c>
      <c r="C6" s="5" t="s">
        <v>25</v>
      </c>
      <c r="D6" s="5"/>
      <c r="E6" t="s">
        <v>3214</v>
      </c>
      <c r="G6" t="s">
        <v>3215</v>
      </c>
      <c r="H6" t="s">
        <v>20</v>
      </c>
      <c r="J6" t="s">
        <v>3216</v>
      </c>
      <c r="L6" t="s">
        <v>3217</v>
      </c>
    </row>
    <row r="7" spans="1:23" x14ac:dyDescent="0.25">
      <c r="A7" s="5" t="s">
        <v>29</v>
      </c>
      <c r="B7" t="s">
        <v>277</v>
      </c>
      <c r="C7" s="5" t="s">
        <v>31</v>
      </c>
      <c r="D7" s="5"/>
      <c r="E7" t="s">
        <v>3218</v>
      </c>
      <c r="G7" t="s">
        <v>407</v>
      </c>
      <c r="H7" t="s">
        <v>28</v>
      </c>
      <c r="J7" t="s">
        <v>225</v>
      </c>
      <c r="L7" t="s">
        <v>997</v>
      </c>
    </row>
    <row r="8" spans="1:23" x14ac:dyDescent="0.25">
      <c r="A8" s="5" t="s">
        <v>35</v>
      </c>
      <c r="B8" t="s">
        <v>36</v>
      </c>
      <c r="C8" s="5" t="s">
        <v>37</v>
      </c>
      <c r="D8" s="5"/>
      <c r="E8" t="s">
        <v>3219</v>
      </c>
      <c r="G8" t="s">
        <v>829</v>
      </c>
      <c r="H8" t="s">
        <v>450</v>
      </c>
      <c r="J8" t="s">
        <v>3220</v>
      </c>
      <c r="L8" t="s">
        <v>569</v>
      </c>
    </row>
    <row r="9" spans="1:23" x14ac:dyDescent="0.25">
      <c r="A9" s="5" t="s">
        <v>41</v>
      </c>
      <c r="B9" t="s">
        <v>42</v>
      </c>
      <c r="C9" s="5" t="s">
        <v>43</v>
      </c>
      <c r="D9" s="5"/>
      <c r="E9" t="s">
        <v>3221</v>
      </c>
      <c r="G9" t="s">
        <v>664</v>
      </c>
      <c r="H9" t="s">
        <v>454</v>
      </c>
      <c r="J9" t="s">
        <v>3222</v>
      </c>
      <c r="L9" t="s">
        <v>3223</v>
      </c>
    </row>
    <row r="10" spans="1:23" x14ac:dyDescent="0.25">
      <c r="A10" s="5" t="s">
        <v>45</v>
      </c>
      <c r="B10" t="s">
        <v>3224</v>
      </c>
      <c r="C10" s="5" t="s">
        <v>47</v>
      </c>
      <c r="D10" s="5"/>
      <c r="E10" t="s">
        <v>3225</v>
      </c>
      <c r="G10" t="s">
        <v>2601</v>
      </c>
      <c r="H10" t="s">
        <v>34</v>
      </c>
      <c r="J10" t="s">
        <v>21</v>
      </c>
      <c r="L10" t="s">
        <v>3226</v>
      </c>
    </row>
    <row r="11" spans="1:23" x14ac:dyDescent="0.25">
      <c r="A11" s="5" t="s">
        <v>49</v>
      </c>
      <c r="B11" t="s">
        <v>1062</v>
      </c>
      <c r="C11" t="s">
        <v>3227</v>
      </c>
      <c r="D11" t="s">
        <v>40</v>
      </c>
    </row>
    <row r="12" spans="1:23" x14ac:dyDescent="0.25">
      <c r="A12" s="5" t="s">
        <v>51</v>
      </c>
      <c r="B12" t="s">
        <v>357</v>
      </c>
    </row>
    <row r="13" spans="1:23" x14ac:dyDescent="0.25">
      <c r="A13" s="5" t="s">
        <v>53</v>
      </c>
      <c r="B13" t="s">
        <v>3228</v>
      </c>
    </row>
    <row r="14" spans="1:23" x14ac:dyDescent="0.25">
      <c r="A14" s="5" t="s">
        <v>55</v>
      </c>
      <c r="B14" t="s">
        <v>3229</v>
      </c>
    </row>
    <row r="15" spans="1:23" x14ac:dyDescent="0.25">
      <c r="A15" s="5" t="s">
        <v>57</v>
      </c>
      <c r="B15" t="s">
        <v>3230</v>
      </c>
    </row>
    <row r="16" spans="1:23" x14ac:dyDescent="0.25">
      <c r="A16" s="5" t="s">
        <v>59</v>
      </c>
      <c r="B16" t="s">
        <v>3231</v>
      </c>
    </row>
    <row r="17" spans="1:23" x14ac:dyDescent="0.25">
      <c r="A17" s="5" t="s">
        <v>61</v>
      </c>
      <c r="B17" t="s">
        <v>3232</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27553</v>
      </c>
      <c r="D20">
        <v>24708</v>
      </c>
      <c r="E20">
        <v>23461</v>
      </c>
      <c r="F20">
        <v>22062</v>
      </c>
      <c r="G20">
        <v>20793</v>
      </c>
      <c r="H20">
        <v>17560</v>
      </c>
      <c r="I20">
        <v>16815</v>
      </c>
      <c r="J20">
        <v>16223</v>
      </c>
      <c r="K20">
        <v>14233</v>
      </c>
      <c r="L20">
        <v>12464</v>
      </c>
      <c r="M20">
        <v>10672</v>
      </c>
      <c r="N20">
        <v>11575</v>
      </c>
      <c r="O20">
        <v>10242</v>
      </c>
      <c r="P20">
        <v>9402</v>
      </c>
      <c r="Q20">
        <v>8512</v>
      </c>
      <c r="R20">
        <v>7515</v>
      </c>
      <c r="S20">
        <v>7025</v>
      </c>
      <c r="T20">
        <v>7413</v>
      </c>
      <c r="U20">
        <v>7341</v>
      </c>
      <c r="V20">
        <v>6265</v>
      </c>
      <c r="W20">
        <v>5110</v>
      </c>
    </row>
    <row r="21" spans="1:23" x14ac:dyDescent="0.25">
      <c r="A21" s="5" t="s">
        <v>68</v>
      </c>
      <c r="B21" s="5" t="s">
        <v>69</v>
      </c>
      <c r="C21">
        <v>4473</v>
      </c>
      <c r="D21">
        <v>5703</v>
      </c>
      <c r="E21">
        <v>4877</v>
      </c>
      <c r="F21">
        <v>5135</v>
      </c>
      <c r="G21">
        <v>4252</v>
      </c>
      <c r="H21">
        <v>4331</v>
      </c>
      <c r="I21">
        <v>4479</v>
      </c>
      <c r="J21">
        <v>4065</v>
      </c>
      <c r="K21">
        <v>4881</v>
      </c>
      <c r="L21">
        <v>2591</v>
      </c>
      <c r="M21">
        <v>2588</v>
      </c>
      <c r="N21">
        <v>2701</v>
      </c>
      <c r="O21">
        <v>2732</v>
      </c>
      <c r="P21">
        <v>2565</v>
      </c>
      <c r="Q21">
        <v>2331</v>
      </c>
      <c r="R21">
        <v>2018</v>
      </c>
      <c r="S21">
        <v>1724</v>
      </c>
      <c r="T21">
        <v>1626</v>
      </c>
      <c r="U21">
        <v>1312</v>
      </c>
      <c r="V21">
        <v>802.7</v>
      </c>
      <c r="W21">
        <v>796.2</v>
      </c>
    </row>
    <row r="22" spans="1:23" x14ac:dyDescent="0.25">
      <c r="A22" s="5" t="s">
        <v>70</v>
      </c>
      <c r="B22" s="5" t="s">
        <v>71</v>
      </c>
      <c r="C22">
        <v>123</v>
      </c>
      <c r="D22">
        <v>-103</v>
      </c>
      <c r="E22">
        <v>149</v>
      </c>
      <c r="F22">
        <v>-272</v>
      </c>
      <c r="G22">
        <v>-261</v>
      </c>
      <c r="H22">
        <v>24</v>
      </c>
      <c r="I22">
        <v>-83</v>
      </c>
      <c r="J22">
        <v>-241</v>
      </c>
      <c r="K22">
        <v>-113</v>
      </c>
      <c r="L22">
        <v>-253</v>
      </c>
      <c r="M22">
        <v>-153</v>
      </c>
      <c r="N22">
        <v>-77</v>
      </c>
      <c r="O22">
        <v>125</v>
      </c>
      <c r="P22">
        <v>109.4</v>
      </c>
      <c r="Q22">
        <v>-14.3</v>
      </c>
      <c r="R22">
        <v>54.2</v>
      </c>
      <c r="S22">
        <v>52.6</v>
      </c>
      <c r="T22">
        <v>-518</v>
      </c>
      <c r="U22">
        <v>-243.6</v>
      </c>
      <c r="V22">
        <v>228.8</v>
      </c>
      <c r="W22">
        <v>184.1</v>
      </c>
    </row>
    <row r="23" spans="1:23" x14ac:dyDescent="0.25">
      <c r="A23" s="5" t="s">
        <v>72</v>
      </c>
      <c r="B23" s="5" t="s">
        <v>73</v>
      </c>
      <c r="C23">
        <v>4596</v>
      </c>
      <c r="D23">
        <v>5600</v>
      </c>
      <c r="E23">
        <v>5026</v>
      </c>
      <c r="F23">
        <v>4863</v>
      </c>
      <c r="G23">
        <v>3991</v>
      </c>
      <c r="H23">
        <v>4355</v>
      </c>
      <c r="I23">
        <v>4396</v>
      </c>
      <c r="J23">
        <v>3824</v>
      </c>
      <c r="K23">
        <v>4768</v>
      </c>
      <c r="L23">
        <v>2338</v>
      </c>
      <c r="M23">
        <v>2435</v>
      </c>
      <c r="N23">
        <v>2624</v>
      </c>
      <c r="O23">
        <v>2857</v>
      </c>
      <c r="P23">
        <v>2675</v>
      </c>
      <c r="Q23">
        <v>2316</v>
      </c>
      <c r="R23">
        <v>2073</v>
      </c>
      <c r="S23">
        <v>1777</v>
      </c>
      <c r="T23">
        <v>1108</v>
      </c>
      <c r="U23">
        <v>1069</v>
      </c>
      <c r="V23">
        <v>1032</v>
      </c>
      <c r="W23">
        <v>980.3</v>
      </c>
    </row>
    <row r="24" spans="1:23" x14ac:dyDescent="0.25">
      <c r="A24" s="5" t="s">
        <v>74</v>
      </c>
      <c r="B24" s="5" t="s">
        <v>75</v>
      </c>
      <c r="C24">
        <v>1226</v>
      </c>
      <c r="D24">
        <v>1511</v>
      </c>
      <c r="E24">
        <v>970</v>
      </c>
      <c r="F24">
        <v>1229</v>
      </c>
      <c r="G24">
        <v>935</v>
      </c>
      <c r="H24">
        <v>1075</v>
      </c>
      <c r="I24">
        <v>1071</v>
      </c>
      <c r="J24">
        <v>1000</v>
      </c>
      <c r="K24">
        <v>1329</v>
      </c>
      <c r="L24">
        <v>525</v>
      </c>
      <c r="M24">
        <v>685</v>
      </c>
      <c r="N24">
        <v>776</v>
      </c>
      <c r="O24">
        <v>921</v>
      </c>
      <c r="P24">
        <v>801.6</v>
      </c>
      <c r="Q24">
        <v>817.1</v>
      </c>
      <c r="R24">
        <v>757.3</v>
      </c>
      <c r="S24">
        <v>692.6</v>
      </c>
      <c r="T24">
        <v>598.70000000000005</v>
      </c>
      <c r="U24">
        <v>476.3</v>
      </c>
      <c r="V24">
        <v>391.8</v>
      </c>
      <c r="W24">
        <v>376.4</v>
      </c>
    </row>
    <row r="25" spans="1:23" x14ac:dyDescent="0.25">
      <c r="A25" s="5" t="s">
        <v>76</v>
      </c>
      <c r="B25" s="5" t="s">
        <v>77</v>
      </c>
      <c r="C25">
        <v>3370</v>
      </c>
      <c r="D25">
        <v>4088</v>
      </c>
      <c r="E25">
        <v>4056</v>
      </c>
      <c r="F25">
        <v>3634</v>
      </c>
      <c r="G25">
        <v>3056</v>
      </c>
      <c r="H25">
        <v>3280</v>
      </c>
      <c r="I25">
        <v>3325</v>
      </c>
      <c r="J25">
        <v>2823</v>
      </c>
      <c r="K25">
        <v>3439</v>
      </c>
      <c r="L25">
        <v>1813</v>
      </c>
      <c r="M25">
        <v>1750</v>
      </c>
      <c r="N25">
        <v>1848</v>
      </c>
      <c r="O25">
        <v>1936</v>
      </c>
      <c r="P25">
        <v>1873</v>
      </c>
      <c r="Q25">
        <v>1499</v>
      </c>
      <c r="R25">
        <v>1315</v>
      </c>
      <c r="S25">
        <v>1084</v>
      </c>
      <c r="T25">
        <v>509</v>
      </c>
      <c r="U25">
        <v>592.4</v>
      </c>
      <c r="V25">
        <v>639.70000000000005</v>
      </c>
      <c r="W25">
        <v>603.9</v>
      </c>
    </row>
    <row r="26" spans="1:23" x14ac:dyDescent="0.25">
      <c r="A26" s="5" t="s">
        <v>78</v>
      </c>
      <c r="B26" s="5" t="s">
        <v>79</v>
      </c>
      <c r="C26">
        <v>-50</v>
      </c>
      <c r="D26">
        <v>-6</v>
      </c>
      <c r="E26">
        <v>-38</v>
      </c>
      <c r="F26">
        <v>13</v>
      </c>
      <c r="G26">
        <v>8</v>
      </c>
      <c r="H26" t="s">
        <v>67</v>
      </c>
      <c r="I26">
        <v>1</v>
      </c>
      <c r="J26" t="s">
        <v>67</v>
      </c>
      <c r="K26">
        <v>-1</v>
      </c>
      <c r="L26">
        <v>-2</v>
      </c>
      <c r="M26">
        <v>-2</v>
      </c>
      <c r="N26">
        <v>-1</v>
      </c>
      <c r="O26">
        <v>-2</v>
      </c>
      <c r="P26">
        <v>-1.8</v>
      </c>
      <c r="Q26">
        <v>-2.9</v>
      </c>
      <c r="R26">
        <v>-4.9000000000000004</v>
      </c>
      <c r="S26">
        <v>-6.9</v>
      </c>
      <c r="T26">
        <v>-6.2</v>
      </c>
      <c r="U26">
        <v>-11.3</v>
      </c>
      <c r="V26">
        <v>-5.3</v>
      </c>
      <c r="W26">
        <v>-2.9</v>
      </c>
    </row>
    <row r="27" spans="1:23" x14ac:dyDescent="0.25">
      <c r="A27" s="5" t="s">
        <v>80</v>
      </c>
      <c r="B27" s="5" t="s">
        <v>81</v>
      </c>
      <c r="C27">
        <v>3321</v>
      </c>
      <c r="D27">
        <v>4083</v>
      </c>
      <c r="E27">
        <v>4018</v>
      </c>
      <c r="F27">
        <v>3646</v>
      </c>
      <c r="G27">
        <v>3064</v>
      </c>
      <c r="H27">
        <v>3280</v>
      </c>
      <c r="I27">
        <v>3326</v>
      </c>
      <c r="J27">
        <v>2823</v>
      </c>
      <c r="K27">
        <v>3438</v>
      </c>
      <c r="L27">
        <v>1811</v>
      </c>
      <c r="M27">
        <v>1748</v>
      </c>
      <c r="N27">
        <v>1847</v>
      </c>
      <c r="O27">
        <v>1919</v>
      </c>
      <c r="P27">
        <v>1871</v>
      </c>
      <c r="Q27">
        <v>1496</v>
      </c>
      <c r="R27">
        <v>1311</v>
      </c>
      <c r="S27">
        <v>1077</v>
      </c>
      <c r="T27">
        <v>508.6</v>
      </c>
      <c r="U27">
        <v>581.1</v>
      </c>
      <c r="V27">
        <v>634.29999999999995</v>
      </c>
      <c r="W27">
        <v>601</v>
      </c>
    </row>
    <row r="28" spans="1:23" x14ac:dyDescent="0.25">
      <c r="A28" s="5" t="s">
        <v>82</v>
      </c>
      <c r="B28" s="5" t="s">
        <v>83</v>
      </c>
      <c r="C28">
        <v>15213</v>
      </c>
      <c r="D28">
        <v>16620</v>
      </c>
      <c r="E28">
        <v>11930</v>
      </c>
      <c r="F28">
        <v>11564</v>
      </c>
      <c r="G28">
        <v>9739</v>
      </c>
      <c r="H28">
        <v>8980</v>
      </c>
      <c r="I28">
        <v>7352</v>
      </c>
      <c r="J28">
        <v>6998</v>
      </c>
      <c r="K28">
        <v>9669</v>
      </c>
      <c r="L28">
        <v>7143</v>
      </c>
      <c r="M28">
        <v>5255</v>
      </c>
      <c r="N28">
        <v>5571</v>
      </c>
      <c r="O28">
        <v>6408</v>
      </c>
      <c r="P28">
        <v>6324</v>
      </c>
      <c r="Q28">
        <v>6329</v>
      </c>
      <c r="R28">
        <v>5685</v>
      </c>
      <c r="S28">
        <v>4384</v>
      </c>
      <c r="T28">
        <v>3481</v>
      </c>
      <c r="U28">
        <v>3358</v>
      </c>
      <c r="V28">
        <v>3575</v>
      </c>
      <c r="W28">
        <v>2967</v>
      </c>
    </row>
    <row r="29" spans="1:23" x14ac:dyDescent="0.25">
      <c r="A29" s="5" t="s">
        <v>84</v>
      </c>
      <c r="B29" s="5" t="s">
        <v>85</v>
      </c>
      <c r="C29">
        <v>45002</v>
      </c>
      <c r="D29">
        <v>34871</v>
      </c>
      <c r="E29">
        <v>30567</v>
      </c>
      <c r="F29">
        <v>32713</v>
      </c>
      <c r="G29">
        <v>31651</v>
      </c>
      <c r="H29">
        <v>29527</v>
      </c>
      <c r="I29">
        <v>19742</v>
      </c>
      <c r="J29">
        <v>19837</v>
      </c>
      <c r="K29">
        <v>13556</v>
      </c>
      <c r="L29">
        <v>13698</v>
      </c>
      <c r="M29">
        <v>8119</v>
      </c>
      <c r="N29">
        <v>8329</v>
      </c>
      <c r="O29">
        <v>3958</v>
      </c>
      <c r="P29">
        <v>3179</v>
      </c>
      <c r="Q29">
        <v>2395</v>
      </c>
      <c r="R29">
        <v>1624</v>
      </c>
      <c r="S29">
        <v>1609</v>
      </c>
      <c r="T29">
        <v>1639</v>
      </c>
      <c r="U29">
        <v>2204</v>
      </c>
      <c r="V29">
        <v>1591</v>
      </c>
      <c r="W29">
        <v>1524</v>
      </c>
    </row>
    <row r="30" spans="1:23" x14ac:dyDescent="0.25">
      <c r="A30" s="5" t="s">
        <v>86</v>
      </c>
      <c r="B30" s="5" t="s">
        <v>87</v>
      </c>
      <c r="C30">
        <v>60215</v>
      </c>
      <c r="D30">
        <v>51491</v>
      </c>
      <c r="E30">
        <v>42497</v>
      </c>
      <c r="F30">
        <v>44277</v>
      </c>
      <c r="G30">
        <v>41390</v>
      </c>
      <c r="H30">
        <v>38507</v>
      </c>
      <c r="I30">
        <v>27094</v>
      </c>
      <c r="J30">
        <v>26835</v>
      </c>
      <c r="K30">
        <v>23225</v>
      </c>
      <c r="L30">
        <v>20841</v>
      </c>
      <c r="M30">
        <v>13374</v>
      </c>
      <c r="N30">
        <v>13900</v>
      </c>
      <c r="O30">
        <v>10366</v>
      </c>
      <c r="P30">
        <v>9503</v>
      </c>
      <c r="Q30">
        <v>9063</v>
      </c>
      <c r="R30">
        <v>7586</v>
      </c>
      <c r="S30">
        <v>6326</v>
      </c>
      <c r="T30">
        <v>5610</v>
      </c>
      <c r="U30">
        <v>6196</v>
      </c>
      <c r="V30">
        <v>5586</v>
      </c>
      <c r="W30">
        <v>4827</v>
      </c>
    </row>
    <row r="31" spans="1:23" x14ac:dyDescent="0.25">
      <c r="A31" s="5" t="s">
        <v>88</v>
      </c>
      <c r="B31" s="5" t="s">
        <v>89</v>
      </c>
      <c r="C31">
        <v>14462</v>
      </c>
      <c r="D31">
        <v>10481</v>
      </c>
      <c r="E31">
        <v>10210</v>
      </c>
      <c r="F31">
        <v>9674</v>
      </c>
      <c r="G31">
        <v>7867</v>
      </c>
      <c r="H31">
        <v>8544</v>
      </c>
      <c r="I31">
        <v>6347</v>
      </c>
      <c r="J31">
        <v>6641</v>
      </c>
      <c r="K31">
        <v>6266</v>
      </c>
      <c r="L31">
        <v>5149</v>
      </c>
      <c r="M31">
        <v>3416</v>
      </c>
      <c r="N31">
        <v>5812</v>
      </c>
      <c r="O31">
        <v>3199</v>
      </c>
      <c r="P31">
        <v>2773</v>
      </c>
      <c r="Q31" t="s">
        <v>67</v>
      </c>
      <c r="R31" t="s">
        <v>67</v>
      </c>
      <c r="S31" t="s">
        <v>67</v>
      </c>
      <c r="T31" t="s">
        <v>67</v>
      </c>
      <c r="U31" t="s">
        <v>67</v>
      </c>
      <c r="V31" t="s">
        <v>67</v>
      </c>
      <c r="W31" t="s">
        <v>67</v>
      </c>
    </row>
    <row r="32" spans="1:23" x14ac:dyDescent="0.25">
      <c r="A32" s="5" t="s">
        <v>90</v>
      </c>
      <c r="B32" s="5" t="s">
        <v>91</v>
      </c>
      <c r="C32">
        <v>14931</v>
      </c>
      <c r="D32">
        <v>12133</v>
      </c>
      <c r="E32">
        <v>6747</v>
      </c>
      <c r="F32">
        <v>8205</v>
      </c>
      <c r="G32">
        <v>10228</v>
      </c>
      <c r="H32">
        <v>10366</v>
      </c>
      <c r="I32">
        <v>4699</v>
      </c>
      <c r="J32">
        <v>6023</v>
      </c>
      <c r="K32">
        <v>4252</v>
      </c>
      <c r="L32">
        <v>5868</v>
      </c>
      <c r="M32">
        <v>1467</v>
      </c>
      <c r="N32">
        <v>905</v>
      </c>
      <c r="O32">
        <v>663</v>
      </c>
      <c r="P32">
        <v>584.1</v>
      </c>
      <c r="Q32" t="s">
        <v>67</v>
      </c>
      <c r="R32" t="s">
        <v>67</v>
      </c>
      <c r="S32" t="s">
        <v>67</v>
      </c>
      <c r="T32" t="s">
        <v>67</v>
      </c>
      <c r="U32" t="s">
        <v>67</v>
      </c>
      <c r="V32" t="s">
        <v>67</v>
      </c>
      <c r="W32" t="s">
        <v>67</v>
      </c>
    </row>
    <row r="33" spans="1:23" x14ac:dyDescent="0.25">
      <c r="A33" s="5" t="s">
        <v>92</v>
      </c>
      <c r="B33" s="5" t="s">
        <v>93</v>
      </c>
      <c r="C33">
        <v>29393</v>
      </c>
      <c r="D33">
        <v>22614</v>
      </c>
      <c r="E33">
        <v>16958</v>
      </c>
      <c r="F33">
        <v>17879</v>
      </c>
      <c r="G33">
        <v>18095</v>
      </c>
      <c r="H33">
        <v>18909</v>
      </c>
      <c r="I33">
        <v>11046</v>
      </c>
      <c r="J33">
        <v>12664</v>
      </c>
      <c r="K33">
        <v>10518</v>
      </c>
      <c r="L33">
        <v>11017</v>
      </c>
      <c r="M33">
        <v>4883</v>
      </c>
      <c r="N33">
        <v>6717</v>
      </c>
      <c r="O33">
        <v>3862</v>
      </c>
      <c r="P33">
        <v>3357</v>
      </c>
      <c r="Q33">
        <v>3273</v>
      </c>
      <c r="R33">
        <v>2969</v>
      </c>
      <c r="S33">
        <v>2558</v>
      </c>
      <c r="T33">
        <v>2682</v>
      </c>
      <c r="U33">
        <v>3023</v>
      </c>
      <c r="V33">
        <v>2631</v>
      </c>
      <c r="W33">
        <v>2259</v>
      </c>
    </row>
    <row r="34" spans="1:23" x14ac:dyDescent="0.25">
      <c r="A34" s="5" t="s">
        <v>78</v>
      </c>
      <c r="B34" s="5" t="s">
        <v>79</v>
      </c>
      <c r="C34">
        <v>76</v>
      </c>
      <c r="D34">
        <v>45</v>
      </c>
      <c r="E34">
        <v>31</v>
      </c>
      <c r="F34">
        <v>21</v>
      </c>
      <c r="G34">
        <v>28</v>
      </c>
      <c r="H34">
        <v>94</v>
      </c>
      <c r="I34">
        <v>8</v>
      </c>
      <c r="J34">
        <v>8</v>
      </c>
      <c r="K34">
        <v>8</v>
      </c>
      <c r="L34">
        <v>17</v>
      </c>
      <c r="M34">
        <v>14</v>
      </c>
      <c r="N34">
        <v>2</v>
      </c>
      <c r="O34">
        <v>1</v>
      </c>
      <c r="P34">
        <v>9.5</v>
      </c>
      <c r="Q34">
        <v>7.6</v>
      </c>
      <c r="R34">
        <v>22</v>
      </c>
      <c r="S34">
        <v>58.7</v>
      </c>
      <c r="T34">
        <v>56.2</v>
      </c>
      <c r="U34">
        <v>62.8</v>
      </c>
      <c r="V34">
        <v>61.2</v>
      </c>
      <c r="W34">
        <v>8.6999999999999993</v>
      </c>
    </row>
    <row r="35" spans="1:23" x14ac:dyDescent="0.25">
      <c r="A35" s="5" t="s">
        <v>94</v>
      </c>
      <c r="B35" s="5" t="s">
        <v>95</v>
      </c>
      <c r="C35">
        <v>30746</v>
      </c>
      <c r="D35">
        <v>28832</v>
      </c>
      <c r="E35">
        <v>25509</v>
      </c>
      <c r="F35">
        <v>26376</v>
      </c>
      <c r="G35">
        <v>23267</v>
      </c>
      <c r="H35">
        <v>19504</v>
      </c>
      <c r="I35">
        <v>16040</v>
      </c>
      <c r="J35">
        <v>14163</v>
      </c>
      <c r="K35">
        <v>12699</v>
      </c>
      <c r="L35">
        <v>9807</v>
      </c>
      <c r="M35">
        <v>8477</v>
      </c>
      <c r="N35">
        <v>7181</v>
      </c>
      <c r="O35">
        <v>6503</v>
      </c>
      <c r="P35">
        <v>6136</v>
      </c>
      <c r="Q35">
        <v>5782</v>
      </c>
      <c r="R35">
        <v>4594</v>
      </c>
      <c r="S35">
        <v>3709</v>
      </c>
      <c r="T35">
        <v>2872</v>
      </c>
      <c r="U35">
        <v>3110</v>
      </c>
      <c r="V35">
        <v>2484</v>
      </c>
      <c r="W35">
        <v>2559</v>
      </c>
    </row>
    <row r="36" spans="1:23" x14ac:dyDescent="0.25">
      <c r="A36" s="5" t="s">
        <v>96</v>
      </c>
      <c r="B36" s="5" t="s">
        <v>97</v>
      </c>
      <c r="C36">
        <v>60215</v>
      </c>
      <c r="D36">
        <v>51491</v>
      </c>
      <c r="E36">
        <v>42497</v>
      </c>
      <c r="F36">
        <v>44277</v>
      </c>
      <c r="G36">
        <v>41390</v>
      </c>
      <c r="H36">
        <v>38507</v>
      </c>
      <c r="I36">
        <v>27094</v>
      </c>
      <c r="J36">
        <v>26835</v>
      </c>
      <c r="K36">
        <v>23225</v>
      </c>
      <c r="L36">
        <v>20841</v>
      </c>
      <c r="M36">
        <v>13374</v>
      </c>
      <c r="N36">
        <v>13900</v>
      </c>
      <c r="O36">
        <v>10366</v>
      </c>
      <c r="P36">
        <v>9503</v>
      </c>
      <c r="Q36">
        <v>9063</v>
      </c>
      <c r="R36">
        <v>7586</v>
      </c>
      <c r="S36">
        <v>6326</v>
      </c>
      <c r="T36">
        <v>5610</v>
      </c>
      <c r="U36">
        <v>6196</v>
      </c>
      <c r="V36">
        <v>5586</v>
      </c>
      <c r="W36">
        <v>4827</v>
      </c>
    </row>
    <row r="37" spans="1:23" x14ac:dyDescent="0.25">
      <c r="A37" s="5" t="s">
        <v>98</v>
      </c>
      <c r="B37" s="5" t="s">
        <v>99</v>
      </c>
      <c r="C37">
        <v>1229</v>
      </c>
      <c r="D37">
        <v>1229</v>
      </c>
      <c r="E37">
        <v>1229</v>
      </c>
      <c r="F37">
        <v>1229</v>
      </c>
      <c r="G37">
        <v>1229</v>
      </c>
      <c r="H37">
        <v>1229</v>
      </c>
      <c r="I37">
        <v>1229</v>
      </c>
      <c r="J37">
        <v>1229</v>
      </c>
      <c r="K37">
        <v>1228</v>
      </c>
      <c r="L37">
        <v>1227</v>
      </c>
      <c r="M37">
        <v>1226</v>
      </c>
      <c r="N37">
        <v>1226</v>
      </c>
      <c r="O37">
        <v>1246</v>
      </c>
      <c r="P37">
        <v>1268</v>
      </c>
      <c r="Q37">
        <v>1266</v>
      </c>
      <c r="R37">
        <v>1264</v>
      </c>
      <c r="S37">
        <v>1262</v>
      </c>
      <c r="T37">
        <v>1260</v>
      </c>
      <c r="U37">
        <v>1259</v>
      </c>
      <c r="V37">
        <v>1259</v>
      </c>
      <c r="W37">
        <v>1071</v>
      </c>
    </row>
    <row r="38" spans="1:23" x14ac:dyDescent="0.25">
      <c r="A38" s="5" t="s">
        <v>98</v>
      </c>
      <c r="B38" s="5" t="s">
        <v>99</v>
      </c>
      <c r="C38">
        <v>1229</v>
      </c>
      <c r="D38">
        <v>1229</v>
      </c>
      <c r="E38">
        <v>1229</v>
      </c>
      <c r="F38">
        <v>1229</v>
      </c>
      <c r="G38">
        <v>1229</v>
      </c>
      <c r="H38">
        <v>1229</v>
      </c>
      <c r="I38">
        <v>1229</v>
      </c>
      <c r="J38">
        <v>1229</v>
      </c>
      <c r="K38">
        <v>1228</v>
      </c>
      <c r="L38">
        <v>1227</v>
      </c>
      <c r="M38">
        <v>1226</v>
      </c>
      <c r="N38">
        <v>1226</v>
      </c>
      <c r="O38">
        <v>1246</v>
      </c>
      <c r="P38">
        <v>1268</v>
      </c>
      <c r="Q38">
        <v>1266</v>
      </c>
      <c r="R38">
        <v>1264</v>
      </c>
      <c r="S38">
        <v>1262</v>
      </c>
      <c r="T38">
        <v>1260</v>
      </c>
      <c r="U38">
        <v>1259</v>
      </c>
      <c r="V38">
        <v>732</v>
      </c>
      <c r="W38">
        <v>732</v>
      </c>
    </row>
    <row r="39" spans="1:23" x14ac:dyDescent="0.25">
      <c r="A39" s="5" t="s">
        <v>100</v>
      </c>
      <c r="B39" s="5" t="s">
        <v>101</v>
      </c>
      <c r="C39">
        <v>1229</v>
      </c>
      <c r="D39">
        <v>1229</v>
      </c>
      <c r="E39">
        <v>1229</v>
      </c>
      <c r="F39">
        <v>1229</v>
      </c>
      <c r="G39">
        <v>1229</v>
      </c>
      <c r="H39">
        <v>1229</v>
      </c>
      <c r="I39">
        <v>1229</v>
      </c>
      <c r="J39">
        <v>1229</v>
      </c>
      <c r="K39">
        <v>1228</v>
      </c>
      <c r="L39">
        <v>1227</v>
      </c>
      <c r="M39">
        <v>1226</v>
      </c>
      <c r="N39">
        <v>1226</v>
      </c>
      <c r="O39">
        <v>1246</v>
      </c>
      <c r="P39">
        <v>1268</v>
      </c>
      <c r="Q39">
        <v>1266</v>
      </c>
      <c r="R39">
        <v>1264</v>
      </c>
      <c r="S39">
        <v>1262</v>
      </c>
      <c r="T39">
        <v>1260</v>
      </c>
      <c r="U39">
        <v>1259</v>
      </c>
      <c r="V39">
        <v>1259</v>
      </c>
      <c r="W39">
        <v>1071</v>
      </c>
    </row>
    <row r="40" spans="1:23" x14ac:dyDescent="0.25">
      <c r="A40" s="5" t="s">
        <v>102</v>
      </c>
      <c r="B40" s="5" t="s">
        <v>103</v>
      </c>
      <c r="C40">
        <v>3.74</v>
      </c>
      <c r="D40">
        <v>4.5599999999999996</v>
      </c>
      <c r="E40">
        <v>4.09</v>
      </c>
      <c r="F40">
        <v>3.96</v>
      </c>
      <c r="G40">
        <v>3.25</v>
      </c>
      <c r="H40">
        <v>3.54</v>
      </c>
      <c r="I40">
        <v>3.58</v>
      </c>
      <c r="J40">
        <v>3.11</v>
      </c>
      <c r="K40">
        <v>3.88</v>
      </c>
      <c r="L40">
        <v>1.91</v>
      </c>
      <c r="M40">
        <v>1.99</v>
      </c>
      <c r="N40">
        <v>2.14</v>
      </c>
      <c r="O40">
        <v>2.29</v>
      </c>
      <c r="P40">
        <v>2.11</v>
      </c>
      <c r="Q40">
        <v>1.83</v>
      </c>
      <c r="R40">
        <v>1.64</v>
      </c>
      <c r="S40">
        <v>1.41</v>
      </c>
      <c r="T40">
        <v>0.88</v>
      </c>
      <c r="U40">
        <v>0.85</v>
      </c>
      <c r="V40">
        <v>0.82</v>
      </c>
      <c r="W40">
        <v>0.92</v>
      </c>
    </row>
    <row r="41" spans="1:23" x14ac:dyDescent="0.25">
      <c r="A41" s="5" t="s">
        <v>104</v>
      </c>
      <c r="B41" s="5" t="s">
        <v>105</v>
      </c>
      <c r="C41">
        <v>2.78</v>
      </c>
      <c r="D41">
        <v>3.42</v>
      </c>
      <c r="E41">
        <v>3.36</v>
      </c>
      <c r="F41">
        <v>3.04</v>
      </c>
      <c r="G41">
        <v>2.56</v>
      </c>
      <c r="H41">
        <v>2.75</v>
      </c>
      <c r="I41">
        <v>2.79</v>
      </c>
      <c r="J41">
        <v>2.37</v>
      </c>
      <c r="K41">
        <v>2.89</v>
      </c>
      <c r="L41">
        <v>1.52</v>
      </c>
      <c r="M41">
        <v>1.47</v>
      </c>
      <c r="N41">
        <v>1.55</v>
      </c>
      <c r="O41">
        <v>1.59</v>
      </c>
      <c r="P41">
        <v>1.53</v>
      </c>
      <c r="Q41">
        <v>1.21</v>
      </c>
      <c r="R41">
        <v>1.06</v>
      </c>
      <c r="S41">
        <v>0.87</v>
      </c>
      <c r="T41">
        <v>0.41</v>
      </c>
      <c r="U41">
        <v>0.46</v>
      </c>
      <c r="V41">
        <v>0.5</v>
      </c>
      <c r="W41">
        <v>0.48</v>
      </c>
    </row>
    <row r="42" spans="1:23" x14ac:dyDescent="0.25">
      <c r="A42" s="5" t="s">
        <v>106</v>
      </c>
      <c r="B42" s="5" t="s">
        <v>107</v>
      </c>
      <c r="C42">
        <v>2.78</v>
      </c>
      <c r="D42">
        <v>3.42</v>
      </c>
      <c r="E42">
        <v>3.35</v>
      </c>
      <c r="F42">
        <v>3.04</v>
      </c>
      <c r="G42">
        <v>2.56</v>
      </c>
      <c r="H42">
        <v>2.74</v>
      </c>
      <c r="I42">
        <v>2.78</v>
      </c>
      <c r="J42">
        <v>2.37</v>
      </c>
      <c r="K42">
        <v>2.89</v>
      </c>
      <c r="L42">
        <v>1.52</v>
      </c>
      <c r="M42">
        <v>1.47</v>
      </c>
      <c r="N42">
        <v>1.55</v>
      </c>
      <c r="O42">
        <v>1.59</v>
      </c>
      <c r="P42">
        <v>1.52</v>
      </c>
      <c r="Q42">
        <v>1.2</v>
      </c>
      <c r="R42">
        <v>1.05</v>
      </c>
      <c r="S42">
        <v>0.87</v>
      </c>
      <c r="T42">
        <v>0.41</v>
      </c>
      <c r="U42">
        <v>0.46</v>
      </c>
      <c r="V42">
        <v>0.5</v>
      </c>
      <c r="W42">
        <v>0.48</v>
      </c>
    </row>
    <row r="43" spans="1:23" x14ac:dyDescent="0.25">
      <c r="A43" s="5" t="s">
        <v>108</v>
      </c>
      <c r="B43" s="5" t="s">
        <v>109</v>
      </c>
      <c r="C43">
        <v>1.58</v>
      </c>
      <c r="D43">
        <v>1.5</v>
      </c>
      <c r="E43">
        <v>1.4</v>
      </c>
      <c r="F43">
        <v>1.25</v>
      </c>
      <c r="G43">
        <v>1.1499999999999999</v>
      </c>
      <c r="H43">
        <v>1.1000000000000001</v>
      </c>
      <c r="I43">
        <v>1</v>
      </c>
      <c r="J43">
        <v>0.85</v>
      </c>
      <c r="K43">
        <v>1.1000000000000001</v>
      </c>
      <c r="L43">
        <v>0.6</v>
      </c>
      <c r="M43">
        <v>0.5</v>
      </c>
      <c r="N43">
        <v>0.5</v>
      </c>
      <c r="O43">
        <v>0.5</v>
      </c>
      <c r="P43">
        <v>0.46</v>
      </c>
      <c r="Q43">
        <v>0.36</v>
      </c>
      <c r="R43">
        <v>0.28000000000000003</v>
      </c>
      <c r="S43">
        <v>0.2</v>
      </c>
      <c r="T43">
        <v>0.15</v>
      </c>
      <c r="U43">
        <v>0.15</v>
      </c>
      <c r="V43">
        <v>0.14000000000000001</v>
      </c>
      <c r="W43">
        <v>0.13</v>
      </c>
    </row>
    <row r="44" spans="1:23" x14ac:dyDescent="0.25">
      <c r="A44" s="5" t="s">
        <v>110</v>
      </c>
      <c r="B44" s="5" t="s">
        <v>111</v>
      </c>
      <c r="C44">
        <v>1886</v>
      </c>
      <c r="D44">
        <v>1790</v>
      </c>
      <c r="E44">
        <v>1671</v>
      </c>
      <c r="F44">
        <v>1498</v>
      </c>
      <c r="G44">
        <v>1378</v>
      </c>
      <c r="H44">
        <v>1315</v>
      </c>
      <c r="I44">
        <v>1194</v>
      </c>
      <c r="J44">
        <v>1013</v>
      </c>
      <c r="K44">
        <v>1309</v>
      </c>
      <c r="L44">
        <v>713</v>
      </c>
      <c r="M44">
        <v>594</v>
      </c>
      <c r="N44">
        <v>594</v>
      </c>
      <c r="O44">
        <v>587</v>
      </c>
      <c r="P44">
        <v>560</v>
      </c>
      <c r="Q44">
        <v>449</v>
      </c>
      <c r="R44">
        <v>341.7</v>
      </c>
      <c r="S44">
        <v>248.7</v>
      </c>
      <c r="T44">
        <v>186.9</v>
      </c>
      <c r="U44">
        <v>182.7</v>
      </c>
      <c r="V44">
        <v>180.4</v>
      </c>
      <c r="W44">
        <v>165.8</v>
      </c>
    </row>
    <row r="45" spans="1:23" x14ac:dyDescent="0.25">
      <c r="A45" s="5" t="s">
        <v>65</v>
      </c>
      <c r="B45" s="5" t="s">
        <v>66</v>
      </c>
      <c r="C45">
        <v>22.43</v>
      </c>
      <c r="D45">
        <v>20.11</v>
      </c>
      <c r="E45">
        <v>19.100000000000001</v>
      </c>
      <c r="F45">
        <v>17.96</v>
      </c>
      <c r="G45">
        <v>16.93</v>
      </c>
      <c r="H45">
        <v>14.29</v>
      </c>
      <c r="I45">
        <v>13.69</v>
      </c>
      <c r="J45">
        <v>13.21</v>
      </c>
      <c r="K45">
        <v>11.59</v>
      </c>
      <c r="L45">
        <v>10.16</v>
      </c>
      <c r="M45">
        <v>8.6999999999999993</v>
      </c>
      <c r="N45">
        <v>9.44</v>
      </c>
      <c r="O45">
        <v>8.2200000000000006</v>
      </c>
      <c r="P45">
        <v>7.42</v>
      </c>
      <c r="Q45">
        <v>6.72</v>
      </c>
      <c r="R45">
        <v>5.95</v>
      </c>
      <c r="S45">
        <v>5.57</v>
      </c>
      <c r="T45">
        <v>5.88</v>
      </c>
      <c r="U45">
        <v>5.83</v>
      </c>
      <c r="V45">
        <v>4.9800000000000004</v>
      </c>
      <c r="W45">
        <v>4.7699999999999996</v>
      </c>
    </row>
    <row r="46" spans="1:23" x14ac:dyDescent="0.25">
      <c r="A46" s="5" t="s">
        <v>112</v>
      </c>
      <c r="B46" s="5" t="s">
        <v>113</v>
      </c>
      <c r="C46">
        <v>25.03</v>
      </c>
      <c r="D46">
        <v>23.47</v>
      </c>
      <c r="E46">
        <v>20.76</v>
      </c>
      <c r="F46">
        <v>21.47</v>
      </c>
      <c r="G46">
        <v>18.940000000000001</v>
      </c>
      <c r="H46">
        <v>15.88</v>
      </c>
      <c r="I46">
        <v>13.06</v>
      </c>
      <c r="J46">
        <v>11.53</v>
      </c>
      <c r="K46">
        <v>10.34</v>
      </c>
      <c r="L46">
        <v>7.99</v>
      </c>
      <c r="M46">
        <v>6.91</v>
      </c>
      <c r="N46">
        <v>5.86</v>
      </c>
      <c r="O46">
        <v>5.22</v>
      </c>
      <c r="P46">
        <v>4.84</v>
      </c>
      <c r="Q46">
        <v>4.57</v>
      </c>
      <c r="R46">
        <v>3.63</v>
      </c>
      <c r="S46">
        <v>2.94</v>
      </c>
      <c r="T46">
        <v>2.2799999999999998</v>
      </c>
      <c r="U46">
        <v>2.4700000000000002</v>
      </c>
      <c r="V46">
        <v>1.97</v>
      </c>
      <c r="W46">
        <v>2.39</v>
      </c>
    </row>
    <row r="47" spans="1:23" x14ac:dyDescent="0.25">
      <c r="A47" s="5" t="s">
        <v>114</v>
      </c>
      <c r="B47" s="5" t="s">
        <v>115</v>
      </c>
      <c r="C47">
        <v>2.85</v>
      </c>
      <c r="D47">
        <v>3.5</v>
      </c>
      <c r="E47">
        <v>4.1100000000000003</v>
      </c>
      <c r="F47">
        <v>3.77</v>
      </c>
      <c r="G47">
        <v>2.96</v>
      </c>
      <c r="H47">
        <v>2.85</v>
      </c>
      <c r="I47">
        <v>3.12</v>
      </c>
      <c r="J47">
        <v>3.11</v>
      </c>
      <c r="K47">
        <v>3.07</v>
      </c>
      <c r="L47">
        <v>2.39</v>
      </c>
      <c r="M47">
        <v>2.46</v>
      </c>
      <c r="N47">
        <v>1.76</v>
      </c>
      <c r="O47">
        <v>1.56</v>
      </c>
      <c r="P47">
        <v>1.46</v>
      </c>
      <c r="Q47">
        <v>1.27</v>
      </c>
      <c r="R47">
        <v>1.45</v>
      </c>
      <c r="S47">
        <v>1.19</v>
      </c>
      <c r="T47">
        <v>1.34</v>
      </c>
      <c r="U47">
        <v>0.79</v>
      </c>
      <c r="V47">
        <v>0.54</v>
      </c>
      <c r="W47">
        <v>0.5</v>
      </c>
    </row>
    <row r="48" spans="1:23" x14ac:dyDescent="0.25">
      <c r="A48" s="5" t="s">
        <v>116</v>
      </c>
      <c r="B48" s="5" t="s">
        <v>117</v>
      </c>
      <c r="C48">
        <v>49.01</v>
      </c>
      <c r="D48">
        <v>41.91</v>
      </c>
      <c r="E48">
        <v>34.590000000000003</v>
      </c>
      <c r="F48">
        <v>36.04</v>
      </c>
      <c r="G48">
        <v>33.69</v>
      </c>
      <c r="H48">
        <v>31.34</v>
      </c>
      <c r="I48">
        <v>22.05</v>
      </c>
      <c r="J48">
        <v>21.84</v>
      </c>
      <c r="K48">
        <v>18.91</v>
      </c>
      <c r="L48">
        <v>16.989999999999998</v>
      </c>
      <c r="M48">
        <v>10.91</v>
      </c>
      <c r="N48">
        <v>11.34</v>
      </c>
      <c r="O48">
        <v>8.32</v>
      </c>
      <c r="P48">
        <v>7.5</v>
      </c>
      <c r="Q48">
        <v>7.16</v>
      </c>
      <c r="R48">
        <v>6</v>
      </c>
      <c r="S48">
        <v>5.01</v>
      </c>
      <c r="T48">
        <v>4.45</v>
      </c>
      <c r="U48">
        <v>4.92</v>
      </c>
      <c r="V48">
        <v>4.4400000000000004</v>
      </c>
      <c r="W48" t="s">
        <v>67</v>
      </c>
    </row>
    <row r="49" spans="1:23" x14ac:dyDescent="0.25">
      <c r="A49" s="5" t="s">
        <v>118</v>
      </c>
      <c r="B49" s="5" t="s">
        <v>119</v>
      </c>
      <c r="C49">
        <v>100330</v>
      </c>
      <c r="D49">
        <v>96498</v>
      </c>
      <c r="E49">
        <v>88543</v>
      </c>
      <c r="F49">
        <v>84183</v>
      </c>
      <c r="G49">
        <v>76986</v>
      </c>
      <c r="H49">
        <v>74406</v>
      </c>
      <c r="I49">
        <v>66572</v>
      </c>
      <c r="J49">
        <v>64422</v>
      </c>
      <c r="K49">
        <v>55765</v>
      </c>
      <c r="L49">
        <v>53513</v>
      </c>
      <c r="M49">
        <v>47584</v>
      </c>
      <c r="N49">
        <v>51536</v>
      </c>
      <c r="O49">
        <v>42129</v>
      </c>
      <c r="P49">
        <v>39355</v>
      </c>
      <c r="Q49">
        <v>35873</v>
      </c>
      <c r="R49">
        <v>32205</v>
      </c>
      <c r="S49">
        <v>29610</v>
      </c>
      <c r="T49">
        <v>28797</v>
      </c>
      <c r="U49">
        <v>28410</v>
      </c>
      <c r="V49">
        <v>24177</v>
      </c>
      <c r="W49">
        <v>21699</v>
      </c>
    </row>
    <row r="50" spans="1:23" x14ac:dyDescent="0.25">
      <c r="A50" s="5" t="s">
        <v>120</v>
      </c>
      <c r="B50" s="5" t="s">
        <v>121</v>
      </c>
      <c r="C50">
        <v>14870</v>
      </c>
      <c r="D50">
        <v>11595</v>
      </c>
      <c r="E50">
        <v>11643</v>
      </c>
      <c r="F50">
        <v>10229</v>
      </c>
      <c r="G50">
        <v>10170</v>
      </c>
      <c r="H50">
        <v>7877</v>
      </c>
      <c r="I50">
        <v>7489</v>
      </c>
      <c r="J50">
        <v>7262</v>
      </c>
      <c r="K50">
        <v>5884</v>
      </c>
      <c r="L50">
        <v>5261</v>
      </c>
      <c r="M50">
        <v>4776</v>
      </c>
      <c r="N50">
        <v>4894</v>
      </c>
      <c r="O50">
        <v>4174</v>
      </c>
      <c r="P50">
        <v>3833</v>
      </c>
      <c r="Q50">
        <v>3372</v>
      </c>
      <c r="R50">
        <v>2968</v>
      </c>
      <c r="S50">
        <v>2937</v>
      </c>
      <c r="T50">
        <v>2965</v>
      </c>
      <c r="U50">
        <v>2908</v>
      </c>
      <c r="V50">
        <v>2813</v>
      </c>
      <c r="W50">
        <v>2032</v>
      </c>
    </row>
    <row r="51" spans="1:23" x14ac:dyDescent="0.25">
      <c r="A51" s="5" t="s">
        <v>122</v>
      </c>
      <c r="B51" s="5" t="s">
        <v>123</v>
      </c>
      <c r="C51">
        <v>148211</v>
      </c>
      <c r="D51">
        <v>120158</v>
      </c>
      <c r="E51">
        <v>131495</v>
      </c>
      <c r="F51">
        <v>121509</v>
      </c>
      <c r="G51">
        <v>132102</v>
      </c>
      <c r="H51">
        <v>105865</v>
      </c>
      <c r="I51">
        <v>112495</v>
      </c>
      <c r="J51">
        <v>112725</v>
      </c>
      <c r="K51">
        <v>105514</v>
      </c>
      <c r="L51">
        <v>98313</v>
      </c>
      <c r="M51">
        <v>100370</v>
      </c>
      <c r="N51">
        <v>94963</v>
      </c>
      <c r="O51">
        <v>99077</v>
      </c>
      <c r="P51">
        <v>97396</v>
      </c>
      <c r="Q51">
        <v>93998</v>
      </c>
      <c r="R51">
        <v>92160</v>
      </c>
      <c r="S51">
        <v>99176</v>
      </c>
      <c r="T51">
        <v>102969</v>
      </c>
      <c r="U51">
        <v>102362</v>
      </c>
      <c r="V51">
        <v>116342</v>
      </c>
      <c r="W51" t="s">
        <v>67</v>
      </c>
    </row>
    <row r="52" spans="1:23" x14ac:dyDescent="0.25">
      <c r="A52" s="5" t="s">
        <v>124</v>
      </c>
      <c r="B52" s="5" t="s">
        <v>125</v>
      </c>
      <c r="C52">
        <v>274624</v>
      </c>
      <c r="D52">
        <v>256047</v>
      </c>
      <c r="E52">
        <v>264967</v>
      </c>
      <c r="F52">
        <v>262072</v>
      </c>
      <c r="G52">
        <v>270088</v>
      </c>
      <c r="H52">
        <v>236002</v>
      </c>
      <c r="I52">
        <v>252584</v>
      </c>
      <c r="J52">
        <v>251824</v>
      </c>
      <c r="K52">
        <v>255231</v>
      </c>
      <c r="L52">
        <v>232915</v>
      </c>
      <c r="M52">
        <v>224277</v>
      </c>
      <c r="N52">
        <v>224445</v>
      </c>
      <c r="O52">
        <v>243110</v>
      </c>
      <c r="P52">
        <v>238904</v>
      </c>
      <c r="Q52">
        <v>237292</v>
      </c>
      <c r="R52">
        <v>233333</v>
      </c>
      <c r="S52">
        <v>237237</v>
      </c>
      <c r="T52">
        <v>257415</v>
      </c>
      <c r="U52">
        <v>258387</v>
      </c>
      <c r="V52">
        <v>259114</v>
      </c>
      <c r="W52">
        <v>235503</v>
      </c>
    </row>
    <row r="53" spans="1:23" x14ac:dyDescent="0.25">
      <c r="A53" s="5" t="s">
        <v>126</v>
      </c>
      <c r="B53" s="5" t="s">
        <v>127</v>
      </c>
      <c r="C53" t="s">
        <v>67</v>
      </c>
      <c r="D53" t="s">
        <v>67</v>
      </c>
      <c r="E53" t="s">
        <v>67</v>
      </c>
      <c r="F53" t="s">
        <v>67</v>
      </c>
      <c r="G53" t="s">
        <v>67</v>
      </c>
      <c r="H53" t="s">
        <v>67</v>
      </c>
      <c r="I53" t="s">
        <v>67</v>
      </c>
      <c r="J53" t="s">
        <v>67</v>
      </c>
      <c r="K53" t="s">
        <v>67</v>
      </c>
      <c r="L53" t="s">
        <v>67</v>
      </c>
      <c r="M53" t="s">
        <v>67</v>
      </c>
      <c r="N53" t="s">
        <v>67</v>
      </c>
      <c r="O53" t="s">
        <v>67</v>
      </c>
      <c r="P53" t="s">
        <v>67</v>
      </c>
      <c r="Q53" t="s">
        <v>67</v>
      </c>
      <c r="R53" t="s">
        <v>67</v>
      </c>
      <c r="S53" t="s">
        <v>67</v>
      </c>
      <c r="T53" t="s">
        <v>67</v>
      </c>
      <c r="U53" t="s">
        <v>67</v>
      </c>
      <c r="V53" t="s">
        <v>67</v>
      </c>
      <c r="W53" t="s">
        <v>67</v>
      </c>
    </row>
    <row r="54" spans="1:23" x14ac:dyDescent="0.25">
      <c r="A54" s="5" t="s">
        <v>128</v>
      </c>
      <c r="B54" s="5" t="s">
        <v>129</v>
      </c>
      <c r="C54">
        <v>33101</v>
      </c>
      <c r="D54">
        <v>42312</v>
      </c>
      <c r="E54">
        <v>45379</v>
      </c>
      <c r="F54">
        <v>43310</v>
      </c>
      <c r="G54">
        <v>39799</v>
      </c>
      <c r="H54">
        <v>44082</v>
      </c>
      <c r="I54">
        <v>49961</v>
      </c>
      <c r="J54">
        <v>43820</v>
      </c>
      <c r="K54">
        <v>61652</v>
      </c>
      <c r="L54">
        <v>33842</v>
      </c>
      <c r="M54">
        <v>36735</v>
      </c>
      <c r="N54">
        <v>35839</v>
      </c>
      <c r="O54">
        <v>45551</v>
      </c>
      <c r="P54">
        <v>47552</v>
      </c>
      <c r="Q54">
        <v>41714</v>
      </c>
      <c r="R54">
        <v>40692</v>
      </c>
      <c r="S54">
        <v>36376</v>
      </c>
      <c r="T54">
        <v>17662</v>
      </c>
      <c r="U54">
        <v>20454</v>
      </c>
      <c r="V54">
        <v>26236</v>
      </c>
      <c r="W54">
        <v>27697</v>
      </c>
    </row>
    <row r="55" spans="1:23" x14ac:dyDescent="0.25">
      <c r="A55" s="5" t="s">
        <v>130</v>
      </c>
      <c r="B55" s="5" t="s">
        <v>131</v>
      </c>
      <c r="C55">
        <v>43.3</v>
      </c>
      <c r="D55">
        <v>25.4</v>
      </c>
      <c r="E55">
        <v>27.8</v>
      </c>
      <c r="F55">
        <v>27.2</v>
      </c>
      <c r="G55">
        <v>28.7</v>
      </c>
      <c r="H55">
        <v>21.2</v>
      </c>
      <c r="I55">
        <v>22.3</v>
      </c>
      <c r="J55">
        <v>25.6</v>
      </c>
      <c r="K55">
        <v>14.1</v>
      </c>
      <c r="L55">
        <v>25.1</v>
      </c>
      <c r="M55">
        <v>22.4</v>
      </c>
      <c r="N55">
        <v>16.3</v>
      </c>
      <c r="O55">
        <v>22.3</v>
      </c>
      <c r="P55">
        <v>26.3</v>
      </c>
      <c r="Q55">
        <v>31.6</v>
      </c>
      <c r="R55">
        <v>31</v>
      </c>
      <c r="S55">
        <v>38.299999999999997</v>
      </c>
      <c r="T55">
        <v>46</v>
      </c>
      <c r="U55">
        <v>80</v>
      </c>
      <c r="V55">
        <v>61.9</v>
      </c>
      <c r="W55">
        <v>84.2</v>
      </c>
    </row>
    <row r="56" spans="1:23" x14ac:dyDescent="0.25">
      <c r="A56" s="5" t="s">
        <v>132</v>
      </c>
      <c r="B56" s="5" t="s">
        <v>133</v>
      </c>
      <c r="C56">
        <v>5.36</v>
      </c>
      <c r="D56">
        <v>4.32</v>
      </c>
      <c r="E56">
        <v>4.8899999999999997</v>
      </c>
      <c r="F56">
        <v>4.6100000000000003</v>
      </c>
      <c r="G56">
        <v>4.34</v>
      </c>
      <c r="H56">
        <v>4.08</v>
      </c>
      <c r="I56">
        <v>4.55</v>
      </c>
      <c r="J56">
        <v>4.5999999999999996</v>
      </c>
      <c r="K56">
        <v>3.52</v>
      </c>
      <c r="L56">
        <v>3.75</v>
      </c>
      <c r="M56">
        <v>3.79</v>
      </c>
      <c r="N56">
        <v>2.67</v>
      </c>
      <c r="O56">
        <v>4.32</v>
      </c>
      <c r="P56">
        <v>5.43</v>
      </c>
      <c r="Q56">
        <v>5.69</v>
      </c>
      <c r="R56">
        <v>5.53</v>
      </c>
      <c r="S56">
        <v>5.98</v>
      </c>
      <c r="T56">
        <v>3.21</v>
      </c>
      <c r="U56">
        <v>6.31</v>
      </c>
      <c r="V56">
        <v>6.22</v>
      </c>
      <c r="W56">
        <v>8.4700000000000006</v>
      </c>
    </row>
    <row r="57" spans="1:23" x14ac:dyDescent="0.25">
      <c r="A57" s="5" t="s">
        <v>134</v>
      </c>
      <c r="B57" s="5" t="s">
        <v>135</v>
      </c>
      <c r="C57">
        <v>4.8099999999999996</v>
      </c>
      <c r="D57">
        <v>3.7</v>
      </c>
      <c r="E57">
        <v>4.5</v>
      </c>
      <c r="F57">
        <v>3.86</v>
      </c>
      <c r="G57">
        <v>3.87</v>
      </c>
      <c r="H57">
        <v>3.67</v>
      </c>
      <c r="I57">
        <v>4.7699999999999996</v>
      </c>
      <c r="J57">
        <v>5.26</v>
      </c>
      <c r="K57">
        <v>3.95</v>
      </c>
      <c r="L57">
        <v>4.7699999999999996</v>
      </c>
      <c r="M57">
        <v>4.7699999999999996</v>
      </c>
      <c r="N57">
        <v>4.3099999999999996</v>
      </c>
      <c r="O57">
        <v>6.81</v>
      </c>
      <c r="P57">
        <v>8.32</v>
      </c>
      <c r="Q57">
        <v>8.3800000000000008</v>
      </c>
      <c r="R57">
        <v>9.0399999999999991</v>
      </c>
      <c r="S57">
        <v>11.32</v>
      </c>
      <c r="T57">
        <v>8.2799999999999994</v>
      </c>
      <c r="U57">
        <v>14.9</v>
      </c>
      <c r="V57">
        <v>15.68</v>
      </c>
      <c r="W57">
        <v>16.920000000000002</v>
      </c>
    </row>
    <row r="58" spans="1:23" x14ac:dyDescent="0.25">
      <c r="A58" s="5" t="s">
        <v>136</v>
      </c>
      <c r="B58" s="5" t="s">
        <v>137</v>
      </c>
      <c r="C58">
        <v>42.28</v>
      </c>
      <c r="D58">
        <v>24.82</v>
      </c>
      <c r="E58">
        <v>22.76</v>
      </c>
      <c r="F58">
        <v>21.98</v>
      </c>
      <c r="G58">
        <v>24.78</v>
      </c>
      <c r="H58">
        <v>20.46</v>
      </c>
      <c r="I58">
        <v>19.98</v>
      </c>
      <c r="J58">
        <v>19.510000000000002</v>
      </c>
      <c r="K58">
        <v>13.29</v>
      </c>
      <c r="L58">
        <v>15.94</v>
      </c>
      <c r="M58">
        <v>13.42</v>
      </c>
      <c r="N58">
        <v>14.34</v>
      </c>
      <c r="O58">
        <v>22.71</v>
      </c>
      <c r="P58">
        <v>27.63</v>
      </c>
      <c r="Q58">
        <v>30.15</v>
      </c>
      <c r="R58">
        <v>22.73</v>
      </c>
      <c r="S58">
        <v>27.91</v>
      </c>
      <c r="T58">
        <v>14.1</v>
      </c>
      <c r="U58">
        <v>46.86</v>
      </c>
      <c r="V58">
        <v>57.29</v>
      </c>
      <c r="W58">
        <v>81.42</v>
      </c>
    </row>
    <row r="59" spans="1:23" x14ac:dyDescent="0.25">
      <c r="A59" s="5" t="s">
        <v>138</v>
      </c>
      <c r="B59" s="5" t="s">
        <v>139</v>
      </c>
      <c r="C59">
        <v>1.31</v>
      </c>
      <c r="D59">
        <v>1.73</v>
      </c>
      <c r="E59">
        <v>1.5</v>
      </c>
      <c r="F59">
        <v>1.51</v>
      </c>
      <c r="G59">
        <v>1.57</v>
      </c>
      <c r="H59">
        <v>1.89</v>
      </c>
      <c r="I59">
        <v>1.6</v>
      </c>
      <c r="J59">
        <v>1.4</v>
      </c>
      <c r="K59">
        <v>2.69</v>
      </c>
      <c r="L59">
        <v>1.57</v>
      </c>
      <c r="M59">
        <v>1.52</v>
      </c>
      <c r="N59">
        <v>1.98</v>
      </c>
      <c r="O59">
        <v>1.41</v>
      </c>
      <c r="P59">
        <v>1.1399999999999999</v>
      </c>
      <c r="Q59">
        <v>0.94</v>
      </c>
      <c r="R59">
        <v>0.85</v>
      </c>
      <c r="S59">
        <v>0.6</v>
      </c>
      <c r="T59">
        <v>0.79</v>
      </c>
      <c r="U59">
        <v>0.41</v>
      </c>
      <c r="V59">
        <v>0.45</v>
      </c>
      <c r="W59">
        <v>0.32</v>
      </c>
    </row>
    <row r="60" spans="1:23" x14ac:dyDescent="0.25">
      <c r="A60" s="5" t="s">
        <v>140</v>
      </c>
      <c r="B60" s="5" t="s">
        <v>141</v>
      </c>
      <c r="C60">
        <v>2.2999999999999998</v>
      </c>
      <c r="D60">
        <v>3.9</v>
      </c>
      <c r="E60">
        <v>3.6</v>
      </c>
      <c r="F60">
        <v>3.7</v>
      </c>
      <c r="G60">
        <v>3.5</v>
      </c>
      <c r="H60">
        <v>4.7</v>
      </c>
      <c r="I60">
        <v>4.5</v>
      </c>
      <c r="J60">
        <v>3.9</v>
      </c>
      <c r="K60">
        <v>7.1</v>
      </c>
      <c r="L60">
        <v>4</v>
      </c>
      <c r="M60">
        <v>4.5</v>
      </c>
      <c r="N60">
        <v>6.1</v>
      </c>
      <c r="O60">
        <v>4.5</v>
      </c>
      <c r="P60">
        <v>3.8</v>
      </c>
      <c r="Q60">
        <v>3.2</v>
      </c>
      <c r="R60">
        <v>3.2</v>
      </c>
      <c r="S60">
        <v>2.6</v>
      </c>
      <c r="T60">
        <v>2.2000000000000002</v>
      </c>
      <c r="U60">
        <v>1.3</v>
      </c>
      <c r="V60">
        <v>1.6</v>
      </c>
      <c r="W60">
        <v>1.2</v>
      </c>
    </row>
    <row r="61" spans="1:23" x14ac:dyDescent="0.25">
      <c r="A61" s="5" t="s">
        <v>142</v>
      </c>
      <c r="B61" s="5" t="s">
        <v>143</v>
      </c>
      <c r="C61">
        <v>10.8</v>
      </c>
      <c r="D61">
        <v>14.16</v>
      </c>
      <c r="E61">
        <v>15.75</v>
      </c>
      <c r="F61">
        <v>13.82</v>
      </c>
      <c r="G61">
        <v>13.17</v>
      </c>
      <c r="H61">
        <v>16.82</v>
      </c>
      <c r="I61">
        <v>20.74</v>
      </c>
      <c r="J61">
        <v>19.93</v>
      </c>
      <c r="K61">
        <v>27.07</v>
      </c>
      <c r="L61">
        <v>18.47</v>
      </c>
      <c r="M61">
        <v>20.62</v>
      </c>
      <c r="N61">
        <v>25.72</v>
      </c>
      <c r="O61">
        <v>29.51</v>
      </c>
      <c r="P61">
        <v>30.5</v>
      </c>
      <c r="Q61">
        <v>25.88</v>
      </c>
      <c r="R61">
        <v>28.52</v>
      </c>
      <c r="S61">
        <v>29.04</v>
      </c>
      <c r="T61">
        <v>17.71</v>
      </c>
      <c r="U61">
        <v>18.690000000000001</v>
      </c>
      <c r="V61">
        <v>25.53</v>
      </c>
      <c r="W61">
        <v>23.48</v>
      </c>
    </row>
    <row r="62" spans="1:23" x14ac:dyDescent="0.25">
      <c r="A62" s="5" t="s">
        <v>144</v>
      </c>
      <c r="B62" s="5" t="s">
        <v>145</v>
      </c>
      <c r="C62">
        <v>12.05</v>
      </c>
      <c r="D62">
        <v>16.53</v>
      </c>
      <c r="E62">
        <v>17.13</v>
      </c>
      <c r="F62">
        <v>16.53</v>
      </c>
      <c r="G62">
        <v>14.74</v>
      </c>
      <c r="H62">
        <v>18.68</v>
      </c>
      <c r="I62">
        <v>19.78</v>
      </c>
      <c r="J62">
        <v>17.399999999999999</v>
      </c>
      <c r="K62">
        <v>24.16</v>
      </c>
      <c r="L62">
        <v>14.53</v>
      </c>
      <c r="M62">
        <v>16.38</v>
      </c>
      <c r="N62">
        <v>15.96</v>
      </c>
      <c r="O62">
        <v>18.739999999999998</v>
      </c>
      <c r="P62">
        <v>19.899999999999999</v>
      </c>
      <c r="Q62">
        <v>17.579999999999998</v>
      </c>
      <c r="R62">
        <v>17.440000000000001</v>
      </c>
      <c r="S62">
        <v>15.33</v>
      </c>
      <c r="T62">
        <v>6.86</v>
      </c>
      <c r="U62">
        <v>7.92</v>
      </c>
      <c r="V62">
        <v>10.130000000000001</v>
      </c>
      <c r="W62">
        <v>11.76</v>
      </c>
    </row>
    <row r="63" spans="1:23" x14ac:dyDescent="0.25">
      <c r="A63" s="5" t="s">
        <v>146</v>
      </c>
      <c r="B63" s="5" t="s">
        <v>147</v>
      </c>
      <c r="C63">
        <v>6.49</v>
      </c>
      <c r="D63">
        <v>8.74</v>
      </c>
      <c r="E63">
        <v>10.11</v>
      </c>
      <c r="F63">
        <v>8.84</v>
      </c>
      <c r="G63">
        <v>8</v>
      </c>
      <c r="H63">
        <v>8.91</v>
      </c>
      <c r="I63">
        <v>12.94</v>
      </c>
      <c r="J63">
        <v>11.17</v>
      </c>
      <c r="K63">
        <v>14.8</v>
      </c>
      <c r="L63">
        <v>8.69</v>
      </c>
      <c r="M63">
        <v>13.07</v>
      </c>
      <c r="N63">
        <v>13.29</v>
      </c>
      <c r="O63">
        <v>18.510000000000002</v>
      </c>
      <c r="P63">
        <v>19.690000000000001</v>
      </c>
      <c r="Q63">
        <v>16.510000000000002</v>
      </c>
      <c r="R63">
        <v>17.28</v>
      </c>
      <c r="S63">
        <v>17.03</v>
      </c>
      <c r="T63">
        <v>9.07</v>
      </c>
      <c r="U63">
        <v>9.3800000000000008</v>
      </c>
      <c r="V63">
        <v>11.35</v>
      </c>
      <c r="W63">
        <v>12.45</v>
      </c>
    </row>
    <row r="64" spans="1:23" x14ac:dyDescent="0.25">
      <c r="A64" s="5" t="s">
        <v>148</v>
      </c>
      <c r="B64" s="5" t="s">
        <v>148</v>
      </c>
      <c r="C64">
        <v>5.52</v>
      </c>
      <c r="D64">
        <v>7.93</v>
      </c>
      <c r="E64">
        <v>9.4499999999999993</v>
      </c>
      <c r="F64">
        <v>8.23</v>
      </c>
      <c r="G64">
        <v>7.4</v>
      </c>
      <c r="H64">
        <v>8.52</v>
      </c>
      <c r="I64">
        <v>12.28</v>
      </c>
      <c r="J64">
        <v>10.52</v>
      </c>
      <c r="K64">
        <v>14.8</v>
      </c>
      <c r="L64">
        <v>8.69</v>
      </c>
      <c r="M64">
        <v>13.07</v>
      </c>
      <c r="N64">
        <v>13.29</v>
      </c>
      <c r="O64">
        <v>18.510000000000002</v>
      </c>
      <c r="P64">
        <v>19.690000000000001</v>
      </c>
      <c r="Q64">
        <v>16.510000000000002</v>
      </c>
      <c r="R64">
        <v>17.28</v>
      </c>
      <c r="S64">
        <v>17.03</v>
      </c>
      <c r="T64">
        <v>9.07</v>
      </c>
      <c r="U64">
        <v>9.3800000000000008</v>
      </c>
      <c r="V64">
        <v>11.35</v>
      </c>
      <c r="W64">
        <v>12.45</v>
      </c>
    </row>
    <row r="65" spans="1:23" x14ac:dyDescent="0.25">
      <c r="A65" s="5" t="s">
        <v>149</v>
      </c>
      <c r="B65" s="5" t="s">
        <v>150</v>
      </c>
      <c r="C65">
        <v>25.26</v>
      </c>
      <c r="D65">
        <v>32.28</v>
      </c>
      <c r="E65">
        <v>28.07</v>
      </c>
      <c r="F65">
        <v>26.12</v>
      </c>
      <c r="G65">
        <v>23.53</v>
      </c>
      <c r="H65">
        <v>23.32</v>
      </c>
      <c r="I65">
        <v>27.14</v>
      </c>
      <c r="J65">
        <v>26.08</v>
      </c>
      <c r="K65">
        <v>41.63</v>
      </c>
      <c r="L65">
        <v>34.270000000000003</v>
      </c>
      <c r="M65">
        <v>39.29</v>
      </c>
      <c r="N65">
        <v>40.08</v>
      </c>
      <c r="O65">
        <v>61.82</v>
      </c>
      <c r="P65">
        <v>66.55</v>
      </c>
      <c r="Q65">
        <v>69.84</v>
      </c>
      <c r="R65">
        <v>74.95</v>
      </c>
      <c r="S65">
        <v>69.31</v>
      </c>
      <c r="T65">
        <v>62.05</v>
      </c>
      <c r="U65">
        <v>54.2</v>
      </c>
      <c r="V65">
        <v>64</v>
      </c>
      <c r="W65">
        <v>61.47</v>
      </c>
    </row>
    <row r="66" spans="1:23" x14ac:dyDescent="0.25">
      <c r="A66" s="5" t="s">
        <v>151</v>
      </c>
      <c r="B66" s="5" t="s">
        <v>152</v>
      </c>
      <c r="C66">
        <v>51.06</v>
      </c>
      <c r="D66">
        <v>55.99</v>
      </c>
      <c r="E66">
        <v>60.03</v>
      </c>
      <c r="F66">
        <v>59.57</v>
      </c>
      <c r="G66">
        <v>56.21</v>
      </c>
      <c r="H66">
        <v>50.65</v>
      </c>
      <c r="I66">
        <v>59.2</v>
      </c>
      <c r="J66">
        <v>52.78</v>
      </c>
      <c r="K66">
        <v>54.68</v>
      </c>
      <c r="L66">
        <v>47.06</v>
      </c>
      <c r="M66">
        <v>63.38</v>
      </c>
      <c r="N66">
        <v>51.66</v>
      </c>
      <c r="O66">
        <v>62.73</v>
      </c>
      <c r="P66">
        <v>64.569999999999993</v>
      </c>
      <c r="Q66">
        <v>63.8</v>
      </c>
      <c r="R66">
        <v>60.57</v>
      </c>
      <c r="S66">
        <v>58.64</v>
      </c>
      <c r="T66">
        <v>51.2</v>
      </c>
      <c r="U66">
        <v>50.19</v>
      </c>
      <c r="V66">
        <v>44.47</v>
      </c>
      <c r="W66">
        <v>53.02</v>
      </c>
    </row>
    <row r="67" spans="1:23" x14ac:dyDescent="0.25">
      <c r="A67" s="5" t="s">
        <v>153</v>
      </c>
      <c r="B67" s="5" t="s">
        <v>154</v>
      </c>
      <c r="C67">
        <v>48.94</v>
      </c>
      <c r="D67">
        <v>44.01</v>
      </c>
      <c r="E67">
        <v>39.97</v>
      </c>
      <c r="F67">
        <v>40.43</v>
      </c>
      <c r="G67">
        <v>43.79</v>
      </c>
      <c r="H67">
        <v>49.35</v>
      </c>
      <c r="I67">
        <v>40.799999999999997</v>
      </c>
      <c r="J67">
        <v>47.22</v>
      </c>
      <c r="K67">
        <v>45.32</v>
      </c>
      <c r="L67">
        <v>52.94</v>
      </c>
      <c r="M67">
        <v>36.619999999999997</v>
      </c>
      <c r="N67">
        <v>48.34</v>
      </c>
      <c r="O67">
        <v>37.270000000000003</v>
      </c>
      <c r="P67">
        <v>35.43</v>
      </c>
      <c r="Q67">
        <v>36.200000000000003</v>
      </c>
      <c r="R67">
        <v>39.43</v>
      </c>
      <c r="S67">
        <v>41.36</v>
      </c>
      <c r="T67">
        <v>48.8</v>
      </c>
      <c r="U67">
        <v>49.81</v>
      </c>
      <c r="V67">
        <v>55.53</v>
      </c>
      <c r="W67">
        <v>46.98</v>
      </c>
    </row>
    <row r="68" spans="1:23" x14ac:dyDescent="0.25">
      <c r="A68" s="5" t="s">
        <v>155</v>
      </c>
      <c r="B68" s="5" t="s">
        <v>156</v>
      </c>
      <c r="C68">
        <v>95.85</v>
      </c>
      <c r="D68">
        <v>78.59</v>
      </c>
      <c r="E68">
        <v>66.599999999999994</v>
      </c>
      <c r="F68">
        <v>67.87</v>
      </c>
      <c r="G68">
        <v>77.89</v>
      </c>
      <c r="H68">
        <v>97.43</v>
      </c>
      <c r="I68">
        <v>68.92</v>
      </c>
      <c r="J68">
        <v>89.47</v>
      </c>
      <c r="K68">
        <v>82.89</v>
      </c>
      <c r="L68">
        <v>112.51</v>
      </c>
      <c r="M68">
        <v>57.77</v>
      </c>
      <c r="N68">
        <v>93.57</v>
      </c>
      <c r="O68">
        <v>59.4</v>
      </c>
      <c r="P68">
        <v>54.87</v>
      </c>
      <c r="Q68">
        <v>56.73</v>
      </c>
      <c r="R68">
        <v>65.11</v>
      </c>
      <c r="S68">
        <v>70.540000000000006</v>
      </c>
      <c r="T68">
        <v>95.32</v>
      </c>
      <c r="U68">
        <v>99.25</v>
      </c>
      <c r="V68">
        <v>124.85</v>
      </c>
      <c r="W68">
        <v>88.59</v>
      </c>
    </row>
    <row r="69" spans="1:23" x14ac:dyDescent="0.25">
      <c r="A69" s="5"/>
      <c r="B69" s="5"/>
    </row>
    <row r="70" spans="1:23" x14ac:dyDescent="0.25">
      <c r="A70" s="5" t="s">
        <v>157</v>
      </c>
      <c r="B70" s="5" t="s">
        <v>158</v>
      </c>
      <c r="C70">
        <v>25.26</v>
      </c>
      <c r="D70">
        <v>32.28</v>
      </c>
      <c r="E70">
        <v>28.07</v>
      </c>
      <c r="F70">
        <v>26.12</v>
      </c>
      <c r="G70">
        <v>23.53</v>
      </c>
      <c r="H70">
        <v>23.32</v>
      </c>
      <c r="I70">
        <v>27.14</v>
      </c>
      <c r="J70">
        <v>26.08</v>
      </c>
      <c r="K70">
        <v>41.63</v>
      </c>
      <c r="L70">
        <v>34.270000000000003</v>
      </c>
      <c r="M70">
        <v>39.29</v>
      </c>
      <c r="N70">
        <v>40.08</v>
      </c>
      <c r="O70">
        <v>61.82</v>
      </c>
      <c r="P70">
        <v>66.55</v>
      </c>
      <c r="Q70">
        <v>69.83</v>
      </c>
      <c r="R70">
        <v>74.94</v>
      </c>
      <c r="S70">
        <v>69.3</v>
      </c>
      <c r="T70">
        <v>62.05</v>
      </c>
      <c r="U70">
        <v>54.2</v>
      </c>
      <c r="V70">
        <v>64</v>
      </c>
    </row>
    <row r="71" spans="1:23" x14ac:dyDescent="0.25">
      <c r="A71" s="5" t="s">
        <v>159</v>
      </c>
      <c r="B71" s="5" t="s">
        <v>160</v>
      </c>
      <c r="C71">
        <v>14806.06</v>
      </c>
      <c r="D71">
        <v>20303.330000000002</v>
      </c>
      <c r="E71">
        <v>21036.65</v>
      </c>
      <c r="F71">
        <v>20300.669999999998</v>
      </c>
      <c r="G71">
        <v>18098.05</v>
      </c>
      <c r="H71">
        <v>22953.11</v>
      </c>
      <c r="I71">
        <v>24295.11</v>
      </c>
      <c r="J71">
        <v>21370.17</v>
      </c>
      <c r="K71">
        <v>29663.5</v>
      </c>
      <c r="L71">
        <v>17824.8</v>
      </c>
      <c r="M71">
        <v>20091.95</v>
      </c>
      <c r="N71">
        <v>19565.68</v>
      </c>
      <c r="O71">
        <v>23345.5</v>
      </c>
      <c r="P71">
        <v>25215.63</v>
      </c>
      <c r="Q71">
        <v>22261.9</v>
      </c>
      <c r="R71">
        <v>22033.61</v>
      </c>
      <c r="S71">
        <v>19335.73</v>
      </c>
      <c r="T71">
        <v>8649.66</v>
      </c>
      <c r="U71">
        <v>9967.41</v>
      </c>
      <c r="V71">
        <v>12736.95</v>
      </c>
    </row>
    <row r="72" spans="1:23" x14ac:dyDescent="0.25">
      <c r="A72" s="5" t="s">
        <v>161</v>
      </c>
      <c r="B72" s="5" t="s">
        <v>162</v>
      </c>
      <c r="C72">
        <v>19942.04</v>
      </c>
      <c r="D72">
        <v>28359.03</v>
      </c>
      <c r="E72">
        <v>25534.03</v>
      </c>
      <c r="F72">
        <v>28591.31</v>
      </c>
      <c r="G72">
        <v>25115.18</v>
      </c>
      <c r="H72">
        <v>30307.91</v>
      </c>
      <c r="I72">
        <v>32717.31</v>
      </c>
      <c r="J72">
        <v>30772.14</v>
      </c>
      <c r="K72">
        <v>42113.89</v>
      </c>
      <c r="L72">
        <v>25501.97</v>
      </c>
      <c r="M72">
        <v>29747.13</v>
      </c>
      <c r="N72">
        <v>28612.29</v>
      </c>
      <c r="O72">
        <v>33236.01</v>
      </c>
      <c r="P72">
        <v>34568.730000000003</v>
      </c>
      <c r="Q72">
        <v>34687.5</v>
      </c>
      <c r="R72">
        <v>33915.97</v>
      </c>
      <c r="S72">
        <v>30951.53</v>
      </c>
      <c r="T72">
        <v>27653.06</v>
      </c>
      <c r="U72">
        <v>22504.29</v>
      </c>
      <c r="V72">
        <v>16118.47</v>
      </c>
    </row>
    <row r="73" spans="1:23" x14ac:dyDescent="0.25">
      <c r="A73" s="5" t="s">
        <v>163</v>
      </c>
      <c r="B73" s="5" t="s">
        <v>164</v>
      </c>
      <c r="C73">
        <v>0.04</v>
      </c>
      <c r="D73">
        <v>0.04</v>
      </c>
      <c r="E73">
        <v>0.04</v>
      </c>
      <c r="F73">
        <v>0.04</v>
      </c>
      <c r="G73">
        <v>0.04</v>
      </c>
      <c r="H73">
        <v>0.04</v>
      </c>
      <c r="I73">
        <v>0.05</v>
      </c>
      <c r="J73">
        <v>0.05</v>
      </c>
      <c r="K73">
        <v>0.05</v>
      </c>
      <c r="L73">
        <v>0.05</v>
      </c>
      <c r="M73">
        <v>7.0000000000000007E-2</v>
      </c>
      <c r="N73">
        <v>7.0000000000000007E-2</v>
      </c>
      <c r="O73">
        <v>0.08</v>
      </c>
      <c r="P73">
        <v>0.08</v>
      </c>
      <c r="Q73">
        <v>7.0000000000000007E-2</v>
      </c>
      <c r="R73">
        <v>0.08</v>
      </c>
      <c r="S73">
        <v>0.09</v>
      </c>
      <c r="T73">
        <v>0.1</v>
      </c>
      <c r="U73">
        <v>0.09</v>
      </c>
      <c r="V73">
        <v>0.09</v>
      </c>
    </row>
    <row r="74" spans="1:23" x14ac:dyDescent="0.25">
      <c r="A74" s="5" t="s">
        <v>165</v>
      </c>
      <c r="B74" s="5" t="s">
        <v>166</v>
      </c>
      <c r="C74">
        <v>74.739999999999995</v>
      </c>
      <c r="D74">
        <v>67.72</v>
      </c>
      <c r="E74">
        <v>71.930000000000007</v>
      </c>
      <c r="F74">
        <v>73.88</v>
      </c>
      <c r="G74">
        <v>76.47</v>
      </c>
      <c r="H74">
        <v>76.680000000000007</v>
      </c>
      <c r="I74">
        <v>72.86</v>
      </c>
      <c r="J74">
        <v>73.92</v>
      </c>
      <c r="K74">
        <v>58.37</v>
      </c>
      <c r="L74">
        <v>65.73</v>
      </c>
      <c r="M74">
        <v>60.71</v>
      </c>
      <c r="N74">
        <v>59.92</v>
      </c>
      <c r="O74">
        <v>38.18</v>
      </c>
      <c r="P74">
        <v>33.450000000000003</v>
      </c>
      <c r="Q74">
        <v>26.43</v>
      </c>
      <c r="R74">
        <v>21.41</v>
      </c>
      <c r="S74">
        <v>25.43</v>
      </c>
      <c r="T74">
        <v>29.22</v>
      </c>
      <c r="U74">
        <v>35.57</v>
      </c>
      <c r="V74">
        <v>28.48</v>
      </c>
    </row>
    <row r="75" spans="1:23" x14ac:dyDescent="0.25">
      <c r="A75" s="5" t="s">
        <v>167</v>
      </c>
      <c r="B75" s="5" t="s">
        <v>168</v>
      </c>
      <c r="C75">
        <v>5.52</v>
      </c>
      <c r="D75">
        <v>7.93</v>
      </c>
      <c r="E75">
        <v>9.4499999999999993</v>
      </c>
      <c r="F75">
        <v>8.23</v>
      </c>
      <c r="G75">
        <v>7.4</v>
      </c>
      <c r="H75">
        <v>8.52</v>
      </c>
      <c r="I75">
        <v>12.28</v>
      </c>
      <c r="J75">
        <v>10.52</v>
      </c>
      <c r="K75">
        <v>14.8</v>
      </c>
      <c r="L75">
        <v>8.69</v>
      </c>
      <c r="M75">
        <v>13.07</v>
      </c>
      <c r="N75">
        <v>13.29</v>
      </c>
      <c r="O75">
        <v>18.510000000000002</v>
      </c>
      <c r="P75">
        <v>19.690000000000001</v>
      </c>
      <c r="Q75">
        <v>16.510000000000002</v>
      </c>
      <c r="R75">
        <v>17.28</v>
      </c>
      <c r="S75">
        <v>17.02</v>
      </c>
      <c r="T75">
        <v>9.07</v>
      </c>
      <c r="U75">
        <v>9.3800000000000008</v>
      </c>
      <c r="V75">
        <v>11.36</v>
      </c>
    </row>
    <row r="76" spans="1:23" x14ac:dyDescent="0.25">
      <c r="A76" s="5" t="s">
        <v>169</v>
      </c>
      <c r="B76" s="5" t="s">
        <v>170</v>
      </c>
      <c r="C76">
        <v>9.7799999999999994</v>
      </c>
      <c r="D76">
        <v>13.91</v>
      </c>
      <c r="E76">
        <v>15.11</v>
      </c>
      <c r="F76">
        <v>14.84</v>
      </c>
      <c r="G76">
        <v>12.68</v>
      </c>
      <c r="H76">
        <v>14.45</v>
      </c>
      <c r="I76">
        <v>21.59</v>
      </c>
      <c r="J76">
        <v>20.13</v>
      </c>
      <c r="K76">
        <v>28.78</v>
      </c>
      <c r="L76">
        <v>16.510000000000002</v>
      </c>
      <c r="M76">
        <v>25.99</v>
      </c>
      <c r="N76">
        <v>33.4</v>
      </c>
      <c r="O76">
        <v>38.119999999999997</v>
      </c>
      <c r="P76">
        <v>38.11</v>
      </c>
      <c r="Q76" t="s">
        <v>67</v>
      </c>
      <c r="R76" t="s">
        <v>67</v>
      </c>
      <c r="S76" t="s">
        <v>67</v>
      </c>
      <c r="T76" t="s">
        <v>67</v>
      </c>
      <c r="U76" t="s">
        <v>67</v>
      </c>
      <c r="V76" t="s">
        <v>67</v>
      </c>
    </row>
    <row r="77" spans="1:23" x14ac:dyDescent="0.25">
      <c r="A77" s="5" t="s">
        <v>171</v>
      </c>
      <c r="B77" s="5" t="s">
        <v>172</v>
      </c>
      <c r="C77">
        <v>68.319999999999993</v>
      </c>
      <c r="D77">
        <v>82.68</v>
      </c>
      <c r="E77">
        <v>83.45</v>
      </c>
      <c r="F77">
        <v>80.63</v>
      </c>
      <c r="G77">
        <v>73.510000000000005</v>
      </c>
      <c r="H77">
        <v>66.05</v>
      </c>
      <c r="I77">
        <v>81.25</v>
      </c>
      <c r="J77">
        <v>71.400000000000006</v>
      </c>
      <c r="K77">
        <v>93.68</v>
      </c>
      <c r="L77">
        <v>71.59</v>
      </c>
      <c r="M77">
        <v>104.41</v>
      </c>
      <c r="N77">
        <v>86.22</v>
      </c>
      <c r="O77">
        <v>164.3</v>
      </c>
      <c r="P77">
        <v>193.02</v>
      </c>
      <c r="Q77">
        <v>241.42</v>
      </c>
      <c r="R77">
        <v>282.88</v>
      </c>
      <c r="S77">
        <v>230.52</v>
      </c>
      <c r="T77">
        <v>175.23</v>
      </c>
      <c r="U77">
        <v>141.11000000000001</v>
      </c>
      <c r="V77">
        <v>156.13</v>
      </c>
    </row>
    <row r="78" spans="1:23" x14ac:dyDescent="0.25">
      <c r="A78" s="5" t="s">
        <v>173</v>
      </c>
      <c r="B78" s="5" t="s">
        <v>174</v>
      </c>
      <c r="C78">
        <v>105.19</v>
      </c>
      <c r="D78">
        <v>158.57</v>
      </c>
      <c r="E78">
        <v>116.85</v>
      </c>
      <c r="F78">
        <v>119.54</v>
      </c>
      <c r="G78">
        <v>123.8</v>
      </c>
      <c r="H78">
        <v>105.1</v>
      </c>
      <c r="I78">
        <v>115.83</v>
      </c>
      <c r="J78">
        <v>105.38</v>
      </c>
      <c r="K78">
        <v>154.31</v>
      </c>
      <c r="L78">
        <v>138.72999999999999</v>
      </c>
      <c r="M78">
        <v>153.83000000000001</v>
      </c>
      <c r="N78">
        <v>95.85</v>
      </c>
      <c r="O78">
        <v>200.31</v>
      </c>
      <c r="P78">
        <v>228.06</v>
      </c>
      <c r="Q78" t="s">
        <v>67</v>
      </c>
      <c r="R78" t="s">
        <v>67</v>
      </c>
      <c r="S78" t="s">
        <v>67</v>
      </c>
      <c r="T78" t="s">
        <v>67</v>
      </c>
      <c r="U78" t="s">
        <v>67</v>
      </c>
      <c r="V78" t="s">
        <v>67</v>
      </c>
    </row>
    <row r="79" spans="1:23" x14ac:dyDescent="0.25">
      <c r="A79" s="5" t="s">
        <v>175</v>
      </c>
      <c r="B79" s="5" t="s">
        <v>176</v>
      </c>
      <c r="C79">
        <v>51962.12</v>
      </c>
      <c r="D79">
        <v>30503.78</v>
      </c>
      <c r="E79">
        <v>27972.04</v>
      </c>
      <c r="F79">
        <v>27013.42</v>
      </c>
      <c r="G79">
        <v>30454.62</v>
      </c>
      <c r="H79">
        <v>25145.34</v>
      </c>
      <c r="I79">
        <v>24555.42</v>
      </c>
      <c r="J79">
        <v>23977.79</v>
      </c>
      <c r="K79">
        <v>16320.12</v>
      </c>
      <c r="L79">
        <v>19558.38</v>
      </c>
      <c r="M79">
        <v>16452.919999999998</v>
      </c>
      <c r="N79">
        <v>17580.84</v>
      </c>
      <c r="O79">
        <v>28296.66</v>
      </c>
      <c r="P79">
        <v>35034.839999999997</v>
      </c>
      <c r="Q79">
        <v>38169.9</v>
      </c>
      <c r="R79">
        <v>28730.720000000001</v>
      </c>
      <c r="S79">
        <v>35222.42</v>
      </c>
      <c r="T79">
        <v>17766</v>
      </c>
      <c r="U79">
        <v>58996.74</v>
      </c>
      <c r="V79">
        <v>41936.28</v>
      </c>
    </row>
    <row r="80" spans="1:23" x14ac:dyDescent="0.25">
      <c r="A80" s="5" t="s">
        <v>177</v>
      </c>
      <c r="B80" s="5" t="s">
        <v>178</v>
      </c>
      <c r="C80">
        <v>0</v>
      </c>
      <c r="D80">
        <v>0</v>
      </c>
      <c r="E80">
        <v>0</v>
      </c>
      <c r="F80">
        <v>0</v>
      </c>
      <c r="G80">
        <v>0</v>
      </c>
      <c r="H80">
        <v>0</v>
      </c>
      <c r="I80">
        <v>0</v>
      </c>
      <c r="J80">
        <v>-1</v>
      </c>
      <c r="K80">
        <v>-1</v>
      </c>
      <c r="L80">
        <v>-1</v>
      </c>
      <c r="M80">
        <v>0</v>
      </c>
      <c r="N80">
        <v>20</v>
      </c>
      <c r="O80">
        <v>22</v>
      </c>
      <c r="P80">
        <v>-2</v>
      </c>
      <c r="Q80">
        <v>-2</v>
      </c>
      <c r="R80">
        <v>-2</v>
      </c>
      <c r="S80">
        <v>-2</v>
      </c>
      <c r="T80">
        <v>-1</v>
      </c>
      <c r="U80">
        <v>-527</v>
      </c>
      <c r="V80">
        <v>0</v>
      </c>
    </row>
    <row r="81" spans="1:22" x14ac:dyDescent="0.25">
      <c r="A81" s="5" t="s">
        <v>179</v>
      </c>
      <c r="B81" s="5" t="s">
        <v>180</v>
      </c>
      <c r="C81">
        <v>11.54</v>
      </c>
      <c r="D81">
        <v>5.29</v>
      </c>
      <c r="E81">
        <v>6.35</v>
      </c>
      <c r="F81">
        <v>6.08</v>
      </c>
      <c r="G81">
        <v>18.47</v>
      </c>
      <c r="H81">
        <v>4.38</v>
      </c>
      <c r="I81">
        <v>3.63</v>
      </c>
      <c r="J81">
        <v>13.98</v>
      </c>
      <c r="K81">
        <v>14.07</v>
      </c>
      <c r="L81">
        <v>16.78</v>
      </c>
      <c r="M81">
        <v>-7.84</v>
      </c>
      <c r="N81">
        <v>14.84</v>
      </c>
      <c r="O81">
        <v>10.78</v>
      </c>
      <c r="P81">
        <v>10.42</v>
      </c>
      <c r="Q81">
        <v>12.94</v>
      </c>
      <c r="R81">
        <v>6.82</v>
      </c>
      <c r="S81">
        <v>-5.27</v>
      </c>
      <c r="T81">
        <v>0.86</v>
      </c>
      <c r="U81">
        <v>17.07</v>
      </c>
      <c r="V81">
        <v>4.4000000000000004</v>
      </c>
    </row>
    <row r="82" spans="1:22" x14ac:dyDescent="0.25">
      <c r="A82" s="5" t="s">
        <v>181</v>
      </c>
      <c r="B82" s="5" t="s">
        <v>182</v>
      </c>
      <c r="C82">
        <v>7.73</v>
      </c>
      <c r="D82">
        <v>5.91</v>
      </c>
      <c r="E82">
        <v>10.3</v>
      </c>
      <c r="F82">
        <v>9.64</v>
      </c>
      <c r="G82">
        <v>8.83</v>
      </c>
      <c r="H82">
        <v>7.33</v>
      </c>
      <c r="I82">
        <v>10.56</v>
      </c>
      <c r="J82">
        <v>14.94</v>
      </c>
      <c r="K82">
        <v>7.67</v>
      </c>
      <c r="L82">
        <v>7.93</v>
      </c>
      <c r="M82">
        <v>5.93</v>
      </c>
      <c r="N82">
        <v>12.01</v>
      </c>
      <c r="O82">
        <v>11.38</v>
      </c>
      <c r="P82">
        <v>10.06</v>
      </c>
      <c r="Q82">
        <v>4.83</v>
      </c>
      <c r="R82">
        <v>0.8</v>
      </c>
      <c r="S82">
        <v>4.22</v>
      </c>
      <c r="T82">
        <v>7.44</v>
      </c>
      <c r="U82" t="s">
        <v>67</v>
      </c>
      <c r="V82" t="s">
        <v>67</v>
      </c>
    </row>
    <row r="83" spans="1:22" x14ac:dyDescent="0.25">
      <c r="A83" s="5" t="s">
        <v>183</v>
      </c>
      <c r="B83" s="5" t="s">
        <v>184</v>
      </c>
      <c r="C83">
        <v>9.5500000000000007</v>
      </c>
      <c r="D83">
        <v>8.11</v>
      </c>
      <c r="E83">
        <v>7.78</v>
      </c>
      <c r="F83">
        <v>9.31</v>
      </c>
      <c r="G83">
        <v>10.91</v>
      </c>
      <c r="H83">
        <v>10.57</v>
      </c>
      <c r="I83">
        <v>8.1199999999999992</v>
      </c>
      <c r="J83">
        <v>10.37</v>
      </c>
      <c r="K83">
        <v>9.73</v>
      </c>
      <c r="L83">
        <v>9</v>
      </c>
      <c r="M83">
        <v>8.23</v>
      </c>
      <c r="N83">
        <v>11.16</v>
      </c>
      <c r="O83">
        <v>7.14</v>
      </c>
      <c r="P83">
        <v>5.15</v>
      </c>
      <c r="Q83">
        <v>6.48</v>
      </c>
      <c r="R83">
        <v>4.78</v>
      </c>
      <c r="S83" t="s">
        <v>67</v>
      </c>
      <c r="T83" t="s">
        <v>67</v>
      </c>
      <c r="U83" t="s">
        <v>67</v>
      </c>
      <c r="V83" t="s">
        <v>67</v>
      </c>
    </row>
    <row r="84" spans="1:22" x14ac:dyDescent="0.25">
      <c r="A84" s="5" t="s">
        <v>185</v>
      </c>
      <c r="B84" s="5" t="s">
        <v>186</v>
      </c>
      <c r="C84">
        <v>10.06</v>
      </c>
      <c r="D84">
        <v>8.1199999999999992</v>
      </c>
      <c r="E84">
        <v>9.07</v>
      </c>
      <c r="F84">
        <v>9.52</v>
      </c>
      <c r="G84">
        <v>9.9499999999999993</v>
      </c>
      <c r="H84">
        <v>9.4</v>
      </c>
      <c r="I84">
        <v>9.64</v>
      </c>
      <c r="J84">
        <v>8.75</v>
      </c>
      <c r="K84">
        <v>7.44</v>
      </c>
      <c r="L84">
        <v>7.74</v>
      </c>
      <c r="M84">
        <v>6.5</v>
      </c>
      <c r="N84" t="s">
        <v>67</v>
      </c>
      <c r="O84" t="s">
        <v>67</v>
      </c>
      <c r="P84" t="s">
        <v>67</v>
      </c>
      <c r="Q84" t="s">
        <v>67</v>
      </c>
      <c r="R84" t="s">
        <v>67</v>
      </c>
      <c r="S84" t="s">
        <v>67</v>
      </c>
      <c r="T84" t="s">
        <v>67</v>
      </c>
      <c r="U84" t="s">
        <v>67</v>
      </c>
      <c r="V84" t="s">
        <v>67</v>
      </c>
    </row>
    <row r="85" spans="1:22" x14ac:dyDescent="0.25">
      <c r="A85" s="5" t="s">
        <v>187</v>
      </c>
      <c r="B85" s="5" t="s">
        <v>188</v>
      </c>
      <c r="C85">
        <v>-18.66</v>
      </c>
      <c r="D85">
        <v>1.62</v>
      </c>
      <c r="E85">
        <v>10.199999999999999</v>
      </c>
      <c r="F85">
        <v>18.989999999999998</v>
      </c>
      <c r="G85">
        <v>-6.59</v>
      </c>
      <c r="H85">
        <v>-1.38</v>
      </c>
      <c r="I85">
        <v>17.82</v>
      </c>
      <c r="J85">
        <v>-17.89</v>
      </c>
      <c r="K85">
        <v>89.84</v>
      </c>
      <c r="L85">
        <v>3.6</v>
      </c>
      <c r="M85">
        <v>-5.36</v>
      </c>
      <c r="N85">
        <v>-3.75</v>
      </c>
      <c r="O85">
        <v>2.57</v>
      </c>
      <c r="P85">
        <v>25.07</v>
      </c>
      <c r="Q85">
        <v>14.11</v>
      </c>
      <c r="R85">
        <v>21.73</v>
      </c>
      <c r="S85">
        <v>111.76</v>
      </c>
      <c r="T85">
        <v>-12.48</v>
      </c>
      <c r="U85">
        <v>-8.39</v>
      </c>
      <c r="V85">
        <v>5.54</v>
      </c>
    </row>
    <row r="86" spans="1:22" x14ac:dyDescent="0.25">
      <c r="A86" s="5" t="s">
        <v>189</v>
      </c>
      <c r="B86" s="5" t="s">
        <v>190</v>
      </c>
      <c r="C86">
        <v>-2.2799999999999998</v>
      </c>
      <c r="D86">
        <v>10.27</v>
      </c>
      <c r="E86">
        <v>7.53</v>
      </c>
      <c r="F86">
        <v>3.67</v>
      </c>
      <c r="G86">
        <v>3.28</v>
      </c>
      <c r="H86">
        <v>-0.48</v>
      </c>
      <c r="I86">
        <v>29.92</v>
      </c>
      <c r="J86">
        <v>25.18</v>
      </c>
      <c r="K86">
        <v>29.36</v>
      </c>
      <c r="L86">
        <v>-1.84</v>
      </c>
      <c r="M86">
        <v>-2.1800000000000002</v>
      </c>
      <c r="N86">
        <v>7.96</v>
      </c>
      <c r="O86">
        <v>13.92</v>
      </c>
      <c r="P86">
        <v>20.3</v>
      </c>
      <c r="Q86">
        <v>49.2</v>
      </c>
      <c r="R86">
        <v>40.340000000000003</v>
      </c>
      <c r="S86">
        <v>30.3</v>
      </c>
      <c r="T86">
        <v>-5.1100000000000003</v>
      </c>
      <c r="U86" t="s">
        <v>67</v>
      </c>
      <c r="V86" t="s">
        <v>67</v>
      </c>
    </row>
    <row r="87" spans="1:22" x14ac:dyDescent="0.25">
      <c r="A87" s="5" t="s">
        <v>191</v>
      </c>
      <c r="B87" s="5" t="s">
        <v>192</v>
      </c>
      <c r="C87">
        <v>1.1100000000000001</v>
      </c>
      <c r="D87">
        <v>4.57</v>
      </c>
      <c r="E87">
        <v>7.81</v>
      </c>
      <c r="F87">
        <v>2.19</v>
      </c>
      <c r="G87">
        <v>16.36</v>
      </c>
      <c r="H87">
        <v>18.399999999999999</v>
      </c>
      <c r="I87">
        <v>17.600000000000001</v>
      </c>
      <c r="J87">
        <v>13.29</v>
      </c>
      <c r="K87">
        <v>17.38</v>
      </c>
      <c r="L87">
        <v>4.43</v>
      </c>
      <c r="M87">
        <v>6.53</v>
      </c>
      <c r="N87">
        <v>11.95</v>
      </c>
      <c r="O87">
        <v>35.049999999999997</v>
      </c>
      <c r="P87">
        <v>32.04</v>
      </c>
      <c r="Q87">
        <v>25.35</v>
      </c>
      <c r="R87">
        <v>23.63</v>
      </c>
      <c r="S87" t="s">
        <v>67</v>
      </c>
      <c r="T87" t="s">
        <v>67</v>
      </c>
      <c r="U87" t="s">
        <v>67</v>
      </c>
      <c r="V87" t="s">
        <v>67</v>
      </c>
    </row>
    <row r="88" spans="1:22" x14ac:dyDescent="0.25">
      <c r="A88" s="5" t="s">
        <v>193</v>
      </c>
      <c r="B88" s="5" t="s">
        <v>194</v>
      </c>
      <c r="C88">
        <v>9.75</v>
      </c>
      <c r="D88">
        <v>11.08</v>
      </c>
      <c r="E88">
        <v>10.55</v>
      </c>
      <c r="F88">
        <v>9.7899999999999991</v>
      </c>
      <c r="G88">
        <v>10.39</v>
      </c>
      <c r="H88">
        <v>12.46</v>
      </c>
      <c r="I88">
        <v>14.77</v>
      </c>
      <c r="J88">
        <v>24.17</v>
      </c>
      <c r="K88">
        <v>24.71</v>
      </c>
      <c r="L88">
        <v>14.89</v>
      </c>
      <c r="M88">
        <v>15.08</v>
      </c>
      <c r="N88" t="s">
        <v>67</v>
      </c>
      <c r="O88" t="s">
        <v>67</v>
      </c>
      <c r="P88" t="s">
        <v>67</v>
      </c>
      <c r="Q88" t="s">
        <v>67</v>
      </c>
      <c r="R88" t="s">
        <v>67</v>
      </c>
      <c r="S88" t="s">
        <v>67</v>
      </c>
      <c r="T88" t="s">
        <v>67</v>
      </c>
      <c r="U88" t="s">
        <v>67</v>
      </c>
      <c r="V88" t="s">
        <v>67</v>
      </c>
    </row>
    <row r="89" spans="1:22" x14ac:dyDescent="0.25">
      <c r="A89" s="5" t="s">
        <v>195</v>
      </c>
      <c r="B89" s="5" t="s">
        <v>196</v>
      </c>
      <c r="C89">
        <v>39.01</v>
      </c>
      <c r="D89">
        <v>5.56</v>
      </c>
      <c r="E89">
        <v>3.56</v>
      </c>
      <c r="F89">
        <v>12.42</v>
      </c>
      <c r="G89">
        <v>1.75</v>
      </c>
      <c r="H89">
        <v>1.1499999999999999</v>
      </c>
      <c r="I89">
        <v>1.27</v>
      </c>
      <c r="J89">
        <v>1.93</v>
      </c>
      <c r="K89">
        <v>0.81</v>
      </c>
      <c r="L89">
        <v>5.67</v>
      </c>
      <c r="M89">
        <v>3.43</v>
      </c>
      <c r="N89">
        <v>1.36</v>
      </c>
      <c r="O89">
        <v>0.64</v>
      </c>
      <c r="P89">
        <v>0.82</v>
      </c>
      <c r="Q89">
        <v>1.25</v>
      </c>
      <c r="R89">
        <v>1.31</v>
      </c>
      <c r="S89" t="s">
        <v>67</v>
      </c>
      <c r="T89" t="s">
        <v>67</v>
      </c>
      <c r="U89" t="s">
        <v>67</v>
      </c>
      <c r="V89" t="s">
        <v>67</v>
      </c>
    </row>
    <row r="90" spans="1:22" x14ac:dyDescent="0.25">
      <c r="A90" s="5" t="s">
        <v>197</v>
      </c>
      <c r="B90" s="5" t="s">
        <v>198</v>
      </c>
      <c r="C90">
        <v>-21.57</v>
      </c>
      <c r="D90">
        <v>16.940000000000001</v>
      </c>
      <c r="E90">
        <v>-5.0199999999999996</v>
      </c>
      <c r="F90">
        <v>20.77</v>
      </c>
      <c r="G90">
        <v>-1.82</v>
      </c>
      <c r="H90">
        <v>-3.3</v>
      </c>
      <c r="I90">
        <v>10.18</v>
      </c>
      <c r="J90">
        <v>-16.72</v>
      </c>
      <c r="K90">
        <v>88.38</v>
      </c>
      <c r="L90">
        <v>0.12</v>
      </c>
      <c r="M90">
        <v>-4.18</v>
      </c>
      <c r="N90">
        <v>-1.1299999999999999</v>
      </c>
      <c r="O90">
        <v>6.51</v>
      </c>
      <c r="P90">
        <v>10.039999999999999</v>
      </c>
      <c r="Q90">
        <v>15.51</v>
      </c>
      <c r="R90">
        <v>17.05</v>
      </c>
      <c r="S90">
        <v>6.03</v>
      </c>
      <c r="T90">
        <v>23.93</v>
      </c>
      <c r="U90">
        <v>63.45</v>
      </c>
      <c r="V90">
        <v>0.82</v>
      </c>
    </row>
    <row r="91" spans="1:22" x14ac:dyDescent="0.25">
      <c r="A91" s="5" t="s">
        <v>199</v>
      </c>
      <c r="B91" s="5" t="s">
        <v>200</v>
      </c>
      <c r="C91">
        <v>-3.22</v>
      </c>
      <c r="D91">
        <v>10.9</v>
      </c>
      <c r="E91">
        <v>4.6399999999999997</v>
      </c>
      <c r="F91">
        <v>5.22</v>
      </c>
      <c r="G91">
        <v>1.69</v>
      </c>
      <c r="H91">
        <v>-3.28</v>
      </c>
      <c r="I91">
        <v>27.28</v>
      </c>
      <c r="J91">
        <v>23.93</v>
      </c>
      <c r="K91">
        <v>28.11</v>
      </c>
      <c r="L91">
        <v>-1.73</v>
      </c>
      <c r="M91">
        <v>0.4</v>
      </c>
      <c r="N91">
        <v>5.14</v>
      </c>
      <c r="O91">
        <v>10.69</v>
      </c>
      <c r="P91">
        <v>14.2</v>
      </c>
      <c r="Q91">
        <v>12.86</v>
      </c>
      <c r="R91">
        <v>15.67</v>
      </c>
      <c r="S91">
        <v>31.14</v>
      </c>
      <c r="T91">
        <v>29.4</v>
      </c>
      <c r="U91" t="s">
        <v>67</v>
      </c>
      <c r="V91" t="s">
        <v>67</v>
      </c>
    </row>
    <row r="92" spans="1:22" x14ac:dyDescent="0.25">
      <c r="A92" s="5" t="s">
        <v>201</v>
      </c>
      <c r="B92" s="5" t="s">
        <v>202</v>
      </c>
      <c r="C92">
        <v>1.86</v>
      </c>
      <c r="D92">
        <v>5.51</v>
      </c>
      <c r="E92">
        <v>4.16</v>
      </c>
      <c r="F92">
        <v>1.82</v>
      </c>
      <c r="G92">
        <v>15.34</v>
      </c>
      <c r="H92">
        <v>15.73</v>
      </c>
      <c r="I92">
        <v>15.56</v>
      </c>
      <c r="J92">
        <v>13.29</v>
      </c>
      <c r="K92">
        <v>17.940000000000001</v>
      </c>
      <c r="L92">
        <v>2.27</v>
      </c>
      <c r="M92">
        <v>5.35</v>
      </c>
      <c r="N92">
        <v>9.6</v>
      </c>
      <c r="O92">
        <v>11.03</v>
      </c>
      <c r="P92">
        <v>14.51</v>
      </c>
      <c r="Q92">
        <v>25.19</v>
      </c>
      <c r="R92">
        <v>22.26</v>
      </c>
      <c r="S92" t="s">
        <v>67</v>
      </c>
      <c r="T92" t="s">
        <v>67</v>
      </c>
      <c r="U92" t="s">
        <v>67</v>
      </c>
      <c r="V92" t="s">
        <v>67</v>
      </c>
    </row>
    <row r="93" spans="1:22" x14ac:dyDescent="0.25">
      <c r="A93" s="5" t="s">
        <v>203</v>
      </c>
      <c r="B93" s="5" t="s">
        <v>204</v>
      </c>
      <c r="C93">
        <v>8.8000000000000007</v>
      </c>
      <c r="D93">
        <v>10.54</v>
      </c>
      <c r="E93">
        <v>8.73</v>
      </c>
      <c r="F93">
        <v>9.8800000000000008</v>
      </c>
      <c r="G93">
        <v>8.81</v>
      </c>
      <c r="H93">
        <v>10.54</v>
      </c>
      <c r="I93">
        <v>12.58</v>
      </c>
      <c r="J93">
        <v>12.16</v>
      </c>
      <c r="K93">
        <v>16.23</v>
      </c>
      <c r="L93">
        <v>13.73</v>
      </c>
      <c r="M93">
        <v>13.8</v>
      </c>
      <c r="N93" t="s">
        <v>67</v>
      </c>
      <c r="O93" t="s">
        <v>67</v>
      </c>
      <c r="P93" t="s">
        <v>67</v>
      </c>
      <c r="Q93" t="s">
        <v>67</v>
      </c>
      <c r="R93" t="s">
        <v>67</v>
      </c>
      <c r="S93" t="s">
        <v>67</v>
      </c>
      <c r="T93" t="s">
        <v>67</v>
      </c>
      <c r="U93" t="s">
        <v>67</v>
      </c>
      <c r="V93" t="s">
        <v>67</v>
      </c>
    </row>
    <row r="94" spans="1:22" x14ac:dyDescent="0.25">
      <c r="A94" s="5" t="s">
        <v>205</v>
      </c>
      <c r="B94" s="5" t="s">
        <v>206</v>
      </c>
      <c r="C94">
        <v>70.349999999999994</v>
      </c>
      <c r="D94">
        <v>9.0500000000000007</v>
      </c>
      <c r="E94">
        <v>3.55</v>
      </c>
      <c r="F94">
        <v>-11.3</v>
      </c>
      <c r="G94">
        <v>21.11</v>
      </c>
      <c r="H94">
        <v>2.4</v>
      </c>
      <c r="I94">
        <v>2.41</v>
      </c>
      <c r="J94">
        <v>46.8</v>
      </c>
      <c r="K94">
        <v>-16.62</v>
      </c>
      <c r="L94">
        <v>18.78</v>
      </c>
      <c r="M94">
        <v>-6.42</v>
      </c>
      <c r="N94">
        <v>-36.86</v>
      </c>
      <c r="O94">
        <v>-17.809999999999999</v>
      </c>
      <c r="P94">
        <v>-8.36</v>
      </c>
      <c r="Q94">
        <v>32.64</v>
      </c>
      <c r="R94">
        <v>-18.559999999999999</v>
      </c>
      <c r="S94">
        <v>97.94</v>
      </c>
      <c r="T94">
        <v>-69.91</v>
      </c>
      <c r="U94">
        <v>-18.21</v>
      </c>
      <c r="V94">
        <v>-29.64</v>
      </c>
    </row>
    <row r="95" spans="1:22" x14ac:dyDescent="0.25">
      <c r="A95" s="5" t="s">
        <v>207</v>
      </c>
      <c r="B95" s="5" t="s">
        <v>208</v>
      </c>
      <c r="C95">
        <v>27.65</v>
      </c>
      <c r="D95">
        <v>0.43</v>
      </c>
      <c r="E95">
        <v>4.45</v>
      </c>
      <c r="F95">
        <v>4.07</v>
      </c>
      <c r="G95">
        <v>8.64</v>
      </c>
      <c r="H95">
        <v>17.2</v>
      </c>
      <c r="I95">
        <v>10.86</v>
      </c>
      <c r="J95">
        <v>16.32</v>
      </c>
      <c r="K95">
        <v>-1.42</v>
      </c>
      <c r="L95">
        <v>-8.17</v>
      </c>
      <c r="M95">
        <v>-20.36</v>
      </c>
      <c r="N95">
        <v>-21.01</v>
      </c>
      <c r="O95">
        <v>2.16</v>
      </c>
      <c r="P95">
        <v>1.91</v>
      </c>
      <c r="Q95">
        <v>37.340000000000003</v>
      </c>
      <c r="R95">
        <v>3.16</v>
      </c>
      <c r="S95">
        <v>3.27</v>
      </c>
      <c r="T95">
        <v>-39.25</v>
      </c>
      <c r="U95" t="s">
        <v>67</v>
      </c>
      <c r="V95" t="s">
        <v>67</v>
      </c>
    </row>
    <row r="96" spans="1:22" x14ac:dyDescent="0.25">
      <c r="A96" s="5" t="s">
        <v>209</v>
      </c>
      <c r="B96" s="5" t="s">
        <v>210</v>
      </c>
      <c r="C96">
        <v>18.55</v>
      </c>
      <c r="D96">
        <v>4.96</v>
      </c>
      <c r="E96">
        <v>3.63</v>
      </c>
      <c r="F96">
        <v>12.28</v>
      </c>
      <c r="G96">
        <v>11.22</v>
      </c>
      <c r="H96">
        <v>10.75</v>
      </c>
      <c r="I96">
        <v>8.99</v>
      </c>
      <c r="J96">
        <v>1.1399999999999999</v>
      </c>
      <c r="K96">
        <v>-11.79</v>
      </c>
      <c r="L96">
        <v>-10.130000000000001</v>
      </c>
      <c r="M96">
        <v>-7.36</v>
      </c>
      <c r="N96">
        <v>-9.7899999999999991</v>
      </c>
      <c r="O96">
        <v>17.170000000000002</v>
      </c>
      <c r="P96">
        <v>6.75</v>
      </c>
      <c r="Q96">
        <v>4.78</v>
      </c>
      <c r="R96">
        <v>-7.68</v>
      </c>
      <c r="S96" t="s">
        <v>67</v>
      </c>
      <c r="T96" t="s">
        <v>67</v>
      </c>
      <c r="U96" t="s">
        <v>67</v>
      </c>
      <c r="V96" t="s">
        <v>67</v>
      </c>
    </row>
    <row r="97" spans="1:23" x14ac:dyDescent="0.25">
      <c r="A97" s="5" t="s">
        <v>211</v>
      </c>
      <c r="B97" s="5" t="s">
        <v>212</v>
      </c>
      <c r="C97">
        <v>14.65</v>
      </c>
      <c r="D97">
        <v>6.98</v>
      </c>
      <c r="E97">
        <v>2.38</v>
      </c>
      <c r="F97">
        <v>0.25</v>
      </c>
      <c r="G97">
        <v>0.54</v>
      </c>
      <c r="H97">
        <v>1.7</v>
      </c>
      <c r="I97">
        <v>-0.4</v>
      </c>
      <c r="J97">
        <v>9.15</v>
      </c>
      <c r="K97">
        <v>-2.52</v>
      </c>
      <c r="L97">
        <v>-2.68</v>
      </c>
      <c r="M97">
        <v>-7.52</v>
      </c>
      <c r="N97" t="s">
        <v>67</v>
      </c>
      <c r="O97" t="s">
        <v>67</v>
      </c>
      <c r="P97" t="s">
        <v>67</v>
      </c>
      <c r="Q97" t="s">
        <v>67</v>
      </c>
      <c r="R97" t="s">
        <v>67</v>
      </c>
      <c r="S97" t="s">
        <v>67</v>
      </c>
      <c r="T97" t="s">
        <v>67</v>
      </c>
      <c r="U97" t="s">
        <v>67</v>
      </c>
      <c r="V97" t="s">
        <v>67</v>
      </c>
    </row>
    <row r="98" spans="1:23" x14ac:dyDescent="0.25">
      <c r="A98" s="5" t="s">
        <v>213</v>
      </c>
      <c r="B98" s="5" t="s">
        <v>214</v>
      </c>
      <c r="C98">
        <v>751</v>
      </c>
      <c r="D98">
        <v>6139</v>
      </c>
      <c r="E98">
        <v>1720</v>
      </c>
      <c r="F98">
        <v>1890</v>
      </c>
      <c r="G98">
        <v>1872</v>
      </c>
      <c r="H98">
        <v>436</v>
      </c>
      <c r="I98">
        <v>1005</v>
      </c>
      <c r="J98">
        <v>357</v>
      </c>
      <c r="K98">
        <v>3403</v>
      </c>
      <c r="L98">
        <v>1994</v>
      </c>
      <c r="M98">
        <v>1839</v>
      </c>
      <c r="N98">
        <v>-241</v>
      </c>
      <c r="O98">
        <v>3209</v>
      </c>
      <c r="P98">
        <v>3551</v>
      </c>
      <c r="Q98">
        <v>6329</v>
      </c>
      <c r="R98">
        <v>5685</v>
      </c>
      <c r="S98">
        <v>4384</v>
      </c>
      <c r="T98">
        <v>3481</v>
      </c>
      <c r="U98">
        <v>3358</v>
      </c>
      <c r="V98">
        <v>3575</v>
      </c>
      <c r="W98">
        <v>2967</v>
      </c>
    </row>
  </sheetData>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V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6" width="10" customWidth="1"/>
    <col min="17" max="17" width="20" customWidth="1"/>
    <col min="18" max="20" width="10" customWidth="1"/>
    <col min="21" max="21" width="20" customWidth="1"/>
    <col min="22" max="22" width="10" customWidth="1"/>
  </cols>
  <sheetData>
    <row r="1" spans="1:22" ht="18.75" customHeight="1" x14ac:dyDescent="0.3">
      <c r="A1" s="1" t="s">
        <v>3233</v>
      </c>
      <c r="B1" s="2" t="s">
        <v>3234</v>
      </c>
      <c r="C1" s="2"/>
      <c r="D1" s="2"/>
      <c r="E1" s="2"/>
      <c r="F1" s="2" t="str">
        <f>HYPERLINK("dax-30_Stock_Data_EUR.xlsx#INDEX!A1", "Back to INDEX")</f>
        <v>Back to INDEX</v>
      </c>
      <c r="G1" s="2"/>
      <c r="H1" s="2"/>
      <c r="I1" s="2"/>
      <c r="J1" s="2"/>
      <c r="K1" s="2"/>
      <c r="L1" s="2"/>
      <c r="M1" s="2"/>
      <c r="N1" s="2"/>
      <c r="O1" s="2"/>
      <c r="P1" s="2"/>
      <c r="Q1" s="2"/>
      <c r="R1" s="2"/>
      <c r="S1" s="2"/>
      <c r="T1" s="2"/>
      <c r="U1" s="2"/>
      <c r="V1" s="2"/>
    </row>
    <row r="2" spans="1:22" x14ac:dyDescent="0.25">
      <c r="A2" s="3"/>
      <c r="B2" s="4"/>
      <c r="C2" s="4"/>
      <c r="D2" s="4"/>
      <c r="E2" s="4"/>
      <c r="F2" s="4"/>
      <c r="G2" s="4"/>
      <c r="H2" s="4"/>
      <c r="I2" s="4"/>
      <c r="J2" s="4"/>
      <c r="K2" s="4"/>
      <c r="L2" s="4"/>
      <c r="M2" s="4"/>
      <c r="N2" s="4"/>
      <c r="O2" s="4"/>
      <c r="P2" s="4"/>
      <c r="Q2" s="4"/>
      <c r="R2" s="4"/>
      <c r="S2" s="4"/>
      <c r="T2" s="4"/>
      <c r="U2" s="4"/>
      <c r="V2" s="4"/>
    </row>
    <row r="3" spans="1:22" x14ac:dyDescent="0.25">
      <c r="A3" s="5" t="s">
        <v>3</v>
      </c>
      <c r="C3" s="5" t="s">
        <v>4</v>
      </c>
      <c r="D3" s="5"/>
      <c r="G3" s="5" t="s">
        <v>5</v>
      </c>
      <c r="H3" s="5"/>
      <c r="J3" s="5" t="s">
        <v>6</v>
      </c>
      <c r="K3" s="5"/>
    </row>
    <row r="4" spans="1:22" x14ac:dyDescent="0.25">
      <c r="A4" s="5" t="s">
        <v>7</v>
      </c>
      <c r="B4" t="s">
        <v>1017</v>
      </c>
      <c r="C4" s="5" t="s">
        <v>9</v>
      </c>
      <c r="D4" s="5"/>
      <c r="E4" t="s">
        <v>3235</v>
      </c>
      <c r="G4" t="s">
        <v>3209</v>
      </c>
      <c r="H4" t="s">
        <v>220</v>
      </c>
      <c r="J4" t="s">
        <v>535</v>
      </c>
      <c r="L4" t="s">
        <v>765</v>
      </c>
    </row>
    <row r="5" spans="1:22" x14ac:dyDescent="0.25">
      <c r="A5" s="5" t="s">
        <v>15</v>
      </c>
      <c r="B5" t="s">
        <v>3236</v>
      </c>
      <c r="C5" s="5" t="s">
        <v>17</v>
      </c>
      <c r="D5" s="5"/>
      <c r="E5" t="s">
        <v>3237</v>
      </c>
      <c r="G5" t="s">
        <v>1412</v>
      </c>
      <c r="H5" t="s">
        <v>12</v>
      </c>
      <c r="J5" t="s">
        <v>21</v>
      </c>
      <c r="L5" t="s">
        <v>3238</v>
      </c>
    </row>
    <row r="6" spans="1:22" x14ac:dyDescent="0.25">
      <c r="A6" s="5" t="s">
        <v>23</v>
      </c>
      <c r="B6" t="s">
        <v>3239</v>
      </c>
      <c r="C6" s="5" t="s">
        <v>25</v>
      </c>
      <c r="D6" s="5"/>
      <c r="E6" t="s">
        <v>3240</v>
      </c>
      <c r="G6" t="s">
        <v>3215</v>
      </c>
      <c r="H6" t="s">
        <v>20</v>
      </c>
    </row>
    <row r="7" spans="1:22" x14ac:dyDescent="0.25">
      <c r="A7" s="5" t="s">
        <v>29</v>
      </c>
      <c r="B7" t="s">
        <v>277</v>
      </c>
      <c r="C7" s="5" t="s">
        <v>31</v>
      </c>
      <c r="D7" s="5"/>
      <c r="E7" t="s">
        <v>3241</v>
      </c>
      <c r="G7" t="s">
        <v>2160</v>
      </c>
      <c r="H7" t="s">
        <v>28</v>
      </c>
    </row>
    <row r="8" spans="1:22" x14ac:dyDescent="0.25">
      <c r="A8" s="5" t="s">
        <v>35</v>
      </c>
      <c r="B8" t="s">
        <v>36</v>
      </c>
      <c r="C8" s="5" t="s">
        <v>37</v>
      </c>
      <c r="D8" s="5"/>
      <c r="E8" t="s">
        <v>3242</v>
      </c>
      <c r="G8" t="s">
        <v>3243</v>
      </c>
      <c r="H8" t="s">
        <v>34</v>
      </c>
    </row>
    <row r="9" spans="1:22" x14ac:dyDescent="0.25">
      <c r="A9" s="5" t="s">
        <v>41</v>
      </c>
      <c r="B9" t="s">
        <v>42</v>
      </c>
      <c r="C9" s="5" t="s">
        <v>43</v>
      </c>
      <c r="D9" s="5"/>
      <c r="E9" t="s">
        <v>3244</v>
      </c>
      <c r="G9" t="s">
        <v>3245</v>
      </c>
      <c r="H9" t="s">
        <v>40</v>
      </c>
    </row>
    <row r="10" spans="1:22" x14ac:dyDescent="0.25">
      <c r="A10" s="5" t="s">
        <v>45</v>
      </c>
      <c r="B10" t="s">
        <v>2570</v>
      </c>
      <c r="C10" s="5" t="s">
        <v>47</v>
      </c>
      <c r="D10" s="5"/>
      <c r="E10" t="s">
        <v>3246</v>
      </c>
    </row>
    <row r="11" spans="1:22" x14ac:dyDescent="0.25">
      <c r="A11" s="5" t="s">
        <v>49</v>
      </c>
      <c r="B11" t="s">
        <v>355</v>
      </c>
    </row>
    <row r="12" spans="1:22" x14ac:dyDescent="0.25">
      <c r="A12" s="5" t="s">
        <v>51</v>
      </c>
      <c r="B12" t="s">
        <v>1866</v>
      </c>
    </row>
    <row r="13" spans="1:22" x14ac:dyDescent="0.25">
      <c r="A13" s="5" t="s">
        <v>53</v>
      </c>
      <c r="B13" t="s">
        <v>3247</v>
      </c>
    </row>
    <row r="14" spans="1:22" x14ac:dyDescent="0.25">
      <c r="A14" s="5" t="s">
        <v>55</v>
      </c>
      <c r="B14" t="s">
        <v>3248</v>
      </c>
    </row>
    <row r="15" spans="1:22" x14ac:dyDescent="0.25">
      <c r="A15" s="5" t="s">
        <v>57</v>
      </c>
      <c r="B15" t="s">
        <v>3249</v>
      </c>
    </row>
    <row r="16" spans="1:22" x14ac:dyDescent="0.25">
      <c r="A16" s="5" t="s">
        <v>59</v>
      </c>
      <c r="B16" t="s">
        <v>3250</v>
      </c>
    </row>
    <row r="17" spans="1:22" x14ac:dyDescent="0.25">
      <c r="A17" s="5" t="s">
        <v>61</v>
      </c>
      <c r="B17" t="s">
        <v>3251</v>
      </c>
    </row>
    <row r="18" spans="1:22" x14ac:dyDescent="0.25">
      <c r="A18" s="3"/>
      <c r="B18" s="4"/>
      <c r="C18" s="4"/>
      <c r="D18" s="4"/>
      <c r="E18" s="4"/>
      <c r="F18" s="4"/>
      <c r="G18" s="4"/>
      <c r="H18" s="4"/>
      <c r="I18" s="4"/>
      <c r="J18" s="4"/>
      <c r="K18" s="4"/>
      <c r="L18" s="4"/>
      <c r="M18" s="4"/>
      <c r="N18" s="4"/>
      <c r="O18" s="4"/>
      <c r="P18" s="4"/>
      <c r="Q18" s="4"/>
      <c r="R18" s="4"/>
      <c r="S18" s="4"/>
      <c r="T18" s="4"/>
      <c r="U18" s="4"/>
      <c r="V18" s="4"/>
    </row>
    <row r="19" spans="1:22"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row>
    <row r="20" spans="1:22" x14ac:dyDescent="0.25">
      <c r="A20" s="5" t="s">
        <v>65</v>
      </c>
      <c r="B20" s="5" t="s">
        <v>66</v>
      </c>
      <c r="C20">
        <v>1827</v>
      </c>
      <c r="D20">
        <v>1566</v>
      </c>
      <c r="E20">
        <v>1405</v>
      </c>
      <c r="F20">
        <v>1300</v>
      </c>
      <c r="G20">
        <v>1115</v>
      </c>
      <c r="H20">
        <v>891.2</v>
      </c>
      <c r="I20">
        <v>887.3</v>
      </c>
      <c r="J20">
        <v>845.7</v>
      </c>
      <c r="K20">
        <v>733.1</v>
      </c>
      <c r="L20">
        <v>659.3</v>
      </c>
      <c r="M20">
        <v>602.1</v>
      </c>
      <c r="N20">
        <v>611.6</v>
      </c>
      <c r="O20">
        <v>589</v>
      </c>
      <c r="P20">
        <v>521.1</v>
      </c>
      <c r="Q20">
        <v>484.3</v>
      </c>
      <c r="R20">
        <v>467.6</v>
      </c>
      <c r="S20">
        <v>442.3</v>
      </c>
      <c r="T20">
        <v>476.5</v>
      </c>
      <c r="U20">
        <v>449.3</v>
      </c>
      <c r="V20">
        <v>414.1</v>
      </c>
    </row>
    <row r="21" spans="1:22" x14ac:dyDescent="0.25">
      <c r="A21" s="5" t="s">
        <v>299</v>
      </c>
      <c r="B21" s="5" t="s">
        <v>300</v>
      </c>
      <c r="C21">
        <v>941.2</v>
      </c>
      <c r="D21">
        <v>803.6</v>
      </c>
      <c r="E21">
        <v>706.8</v>
      </c>
      <c r="F21">
        <v>631.79999999999995</v>
      </c>
      <c r="G21">
        <v>551.70000000000005</v>
      </c>
      <c r="H21">
        <v>429.6</v>
      </c>
      <c r="I21">
        <v>429.6</v>
      </c>
      <c r="J21">
        <v>420</v>
      </c>
      <c r="K21">
        <v>357.4</v>
      </c>
      <c r="L21">
        <v>316.2</v>
      </c>
      <c r="M21">
        <v>272.3</v>
      </c>
      <c r="N21">
        <v>286.39999999999998</v>
      </c>
      <c r="O21">
        <v>272.7</v>
      </c>
      <c r="P21">
        <v>245.7</v>
      </c>
      <c r="Q21">
        <v>226.1</v>
      </c>
      <c r="R21">
        <v>215.8</v>
      </c>
      <c r="S21">
        <v>204</v>
      </c>
      <c r="T21">
        <v>208.3</v>
      </c>
      <c r="U21">
        <v>212.9</v>
      </c>
      <c r="V21">
        <v>282.60000000000002</v>
      </c>
    </row>
    <row r="22" spans="1:22" x14ac:dyDescent="0.25">
      <c r="A22" s="5" t="s">
        <v>68</v>
      </c>
      <c r="B22" s="5" t="s">
        <v>69</v>
      </c>
      <c r="C22">
        <v>335.7</v>
      </c>
      <c r="D22">
        <v>298.60000000000002</v>
      </c>
      <c r="E22">
        <v>219.4</v>
      </c>
      <c r="F22">
        <v>220.5</v>
      </c>
      <c r="G22">
        <v>192.3</v>
      </c>
      <c r="H22">
        <v>126.2</v>
      </c>
      <c r="I22">
        <v>116.3</v>
      </c>
      <c r="J22">
        <v>109.4</v>
      </c>
      <c r="K22">
        <v>93.1</v>
      </c>
      <c r="L22">
        <v>72.099999999999994</v>
      </c>
      <c r="M22">
        <v>23.9</v>
      </c>
      <c r="N22">
        <v>50.5</v>
      </c>
      <c r="O22">
        <v>54.9</v>
      </c>
      <c r="P22">
        <v>52.1</v>
      </c>
      <c r="Q22">
        <v>43.7</v>
      </c>
      <c r="R22">
        <v>32.5</v>
      </c>
      <c r="S22">
        <v>14.7</v>
      </c>
      <c r="T22">
        <v>13.5</v>
      </c>
      <c r="U22">
        <v>13.8</v>
      </c>
      <c r="V22">
        <v>7.5</v>
      </c>
    </row>
    <row r="23" spans="1:22" x14ac:dyDescent="0.25">
      <c r="A23" s="5" t="s">
        <v>70</v>
      </c>
      <c r="B23" s="5" t="s">
        <v>71</v>
      </c>
      <c r="C23">
        <v>-32.5</v>
      </c>
      <c r="D23">
        <v>-27.9</v>
      </c>
      <c r="E23">
        <v>-20.8</v>
      </c>
      <c r="F23">
        <v>-16.399999999999999</v>
      </c>
      <c r="G23">
        <v>-19.899999999999999</v>
      </c>
      <c r="H23">
        <v>-29.9</v>
      </c>
      <c r="I23">
        <v>-14.8</v>
      </c>
      <c r="J23">
        <v>-12.9</v>
      </c>
      <c r="K23">
        <v>-14.1</v>
      </c>
      <c r="L23">
        <v>-9.4</v>
      </c>
      <c r="M23">
        <v>-13.6</v>
      </c>
      <c r="N23">
        <v>-23.7</v>
      </c>
      <c r="O23">
        <v>-13.7</v>
      </c>
      <c r="P23">
        <v>-6.2</v>
      </c>
      <c r="Q23">
        <v>-8.5</v>
      </c>
      <c r="R23">
        <v>-4.5999999999999996</v>
      </c>
      <c r="S23">
        <v>-5.2</v>
      </c>
      <c r="T23">
        <v>-6</v>
      </c>
      <c r="U23">
        <v>-5.3</v>
      </c>
      <c r="V23">
        <v>-2.6</v>
      </c>
    </row>
    <row r="24" spans="1:22" x14ac:dyDescent="0.25">
      <c r="A24" s="5" t="s">
        <v>72</v>
      </c>
      <c r="B24" s="5" t="s">
        <v>73</v>
      </c>
      <c r="C24">
        <v>303.2</v>
      </c>
      <c r="D24">
        <v>270.7</v>
      </c>
      <c r="E24">
        <v>198.6</v>
      </c>
      <c r="F24">
        <v>204.1</v>
      </c>
      <c r="G24">
        <v>172.4</v>
      </c>
      <c r="H24">
        <v>96.3</v>
      </c>
      <c r="I24">
        <v>101.5</v>
      </c>
      <c r="J24">
        <v>96.5</v>
      </c>
      <c r="K24">
        <v>79</v>
      </c>
      <c r="L24">
        <v>62.7</v>
      </c>
      <c r="M24">
        <v>10.3</v>
      </c>
      <c r="N24">
        <v>26.8</v>
      </c>
      <c r="O24">
        <v>41.2</v>
      </c>
      <c r="P24">
        <v>45.9</v>
      </c>
      <c r="Q24">
        <v>35.200000000000003</v>
      </c>
      <c r="R24">
        <v>27.9</v>
      </c>
      <c r="S24">
        <v>9.5</v>
      </c>
      <c r="T24">
        <v>7.5</v>
      </c>
      <c r="U24">
        <v>8.5</v>
      </c>
      <c r="V24">
        <v>4.9000000000000004</v>
      </c>
    </row>
    <row r="25" spans="1:22" x14ac:dyDescent="0.25">
      <c r="A25" s="5" t="s">
        <v>74</v>
      </c>
      <c r="B25" s="5" t="s">
        <v>75</v>
      </c>
      <c r="C25">
        <v>84.4</v>
      </c>
      <c r="D25">
        <v>73.2</v>
      </c>
      <c r="E25">
        <v>39.299999999999997</v>
      </c>
      <c r="F25">
        <v>59.1</v>
      </c>
      <c r="G25">
        <v>55</v>
      </c>
      <c r="H25">
        <v>32.4</v>
      </c>
      <c r="I25">
        <v>30.9</v>
      </c>
      <c r="J25">
        <v>26</v>
      </c>
      <c r="K25">
        <v>33.6</v>
      </c>
      <c r="L25">
        <v>21.4</v>
      </c>
      <c r="M25">
        <v>15.5</v>
      </c>
      <c r="N25">
        <v>11.7</v>
      </c>
      <c r="O25">
        <v>9</v>
      </c>
      <c r="P25">
        <v>15.6</v>
      </c>
      <c r="Q25">
        <v>12.1</v>
      </c>
      <c r="R25">
        <v>11.6</v>
      </c>
      <c r="S25">
        <v>4.0999999999999996</v>
      </c>
      <c r="T25">
        <v>2.4</v>
      </c>
      <c r="U25">
        <v>3.6</v>
      </c>
      <c r="V25">
        <v>2.2999999999999998</v>
      </c>
    </row>
    <row r="26" spans="1:22" x14ac:dyDescent="0.25">
      <c r="A26" s="5" t="s">
        <v>76</v>
      </c>
      <c r="B26" s="5" t="s">
        <v>77</v>
      </c>
      <c r="C26">
        <v>218.7</v>
      </c>
      <c r="D26">
        <v>197.5</v>
      </c>
      <c r="E26">
        <v>159.30000000000001</v>
      </c>
      <c r="F26">
        <v>145</v>
      </c>
      <c r="G26">
        <v>117.4</v>
      </c>
      <c r="H26">
        <v>63.9</v>
      </c>
      <c r="I26">
        <v>70.599999999999994</v>
      </c>
      <c r="J26">
        <v>64.3</v>
      </c>
      <c r="K26">
        <v>52.8</v>
      </c>
      <c r="L26">
        <v>40.700000000000003</v>
      </c>
      <c r="M26">
        <v>1</v>
      </c>
      <c r="N26">
        <v>16.3</v>
      </c>
      <c r="O26">
        <v>30.3</v>
      </c>
      <c r="P26">
        <v>29</v>
      </c>
      <c r="Q26">
        <v>22</v>
      </c>
      <c r="R26">
        <v>15.2</v>
      </c>
      <c r="S26">
        <v>4.5</v>
      </c>
      <c r="T26">
        <v>4.4000000000000004</v>
      </c>
      <c r="U26">
        <v>3.6</v>
      </c>
      <c r="V26">
        <v>1.4</v>
      </c>
    </row>
    <row r="27" spans="1:22" x14ac:dyDescent="0.25">
      <c r="A27" s="5" t="s">
        <v>78</v>
      </c>
      <c r="B27" s="5" t="s">
        <v>79</v>
      </c>
      <c r="C27">
        <v>-62</v>
      </c>
      <c r="D27">
        <v>-56.1</v>
      </c>
      <c r="E27">
        <v>-44.6</v>
      </c>
      <c r="F27">
        <v>-42.1</v>
      </c>
      <c r="G27">
        <v>-31.9</v>
      </c>
      <c r="H27">
        <v>-19.899999999999999</v>
      </c>
      <c r="I27">
        <v>-18.2</v>
      </c>
      <c r="J27">
        <v>-15.7</v>
      </c>
      <c r="K27">
        <v>-11.2</v>
      </c>
      <c r="L27">
        <v>-9.6999999999999993</v>
      </c>
      <c r="M27">
        <v>-8.3000000000000007</v>
      </c>
      <c r="N27">
        <v>-3.9</v>
      </c>
      <c r="O27">
        <v>-0.2</v>
      </c>
      <c r="P27" t="s">
        <v>67</v>
      </c>
      <c r="Q27">
        <v>-0.1</v>
      </c>
      <c r="R27" t="s">
        <v>67</v>
      </c>
      <c r="S27">
        <v>-0.1</v>
      </c>
      <c r="T27">
        <v>-0.5</v>
      </c>
      <c r="U27">
        <v>-0.6</v>
      </c>
      <c r="V27">
        <v>-0.4</v>
      </c>
    </row>
    <row r="28" spans="1:22" x14ac:dyDescent="0.25">
      <c r="A28" s="5" t="s">
        <v>80</v>
      </c>
      <c r="B28" s="5" t="s">
        <v>81</v>
      </c>
      <c r="C28">
        <v>156.69999999999999</v>
      </c>
      <c r="D28">
        <v>141.30000000000001</v>
      </c>
      <c r="E28">
        <v>114.7</v>
      </c>
      <c r="F28">
        <v>102.9</v>
      </c>
      <c r="G28">
        <v>126.3</v>
      </c>
      <c r="H28">
        <v>48.5</v>
      </c>
      <c r="I28">
        <v>52.4</v>
      </c>
      <c r="J28">
        <v>48.5</v>
      </c>
      <c r="K28">
        <v>41.6</v>
      </c>
      <c r="L28">
        <v>31</v>
      </c>
      <c r="M28">
        <v>-7.3</v>
      </c>
      <c r="N28">
        <v>12.4</v>
      </c>
      <c r="O28">
        <v>30.1</v>
      </c>
      <c r="P28">
        <v>29</v>
      </c>
      <c r="Q28">
        <v>22.1</v>
      </c>
      <c r="R28">
        <v>15.2</v>
      </c>
      <c r="S28">
        <v>4.4000000000000004</v>
      </c>
      <c r="T28">
        <v>4</v>
      </c>
      <c r="U28">
        <v>3</v>
      </c>
      <c r="V28">
        <v>0.9</v>
      </c>
    </row>
    <row r="29" spans="1:22" x14ac:dyDescent="0.25">
      <c r="A29" s="5" t="s">
        <v>82</v>
      </c>
      <c r="B29" s="5" t="s">
        <v>83</v>
      </c>
      <c r="C29">
        <v>848.6</v>
      </c>
      <c r="D29">
        <v>753.9</v>
      </c>
      <c r="E29">
        <v>672</v>
      </c>
      <c r="F29">
        <v>587.6</v>
      </c>
      <c r="G29">
        <v>477.4</v>
      </c>
      <c r="H29">
        <v>436.1</v>
      </c>
      <c r="I29">
        <v>361.1</v>
      </c>
      <c r="J29">
        <v>315.10000000000002</v>
      </c>
      <c r="K29">
        <v>278.5</v>
      </c>
      <c r="L29">
        <v>222.1</v>
      </c>
      <c r="M29">
        <v>234</v>
      </c>
      <c r="N29">
        <v>271.7</v>
      </c>
      <c r="O29">
        <v>261.7</v>
      </c>
      <c r="P29">
        <v>202.1</v>
      </c>
      <c r="Q29">
        <v>192.9</v>
      </c>
      <c r="R29">
        <v>179.7</v>
      </c>
      <c r="S29">
        <v>176.1</v>
      </c>
      <c r="T29">
        <v>197.9</v>
      </c>
      <c r="U29">
        <v>217.2</v>
      </c>
      <c r="V29">
        <v>205.5</v>
      </c>
    </row>
    <row r="30" spans="1:22" x14ac:dyDescent="0.25">
      <c r="A30" s="5" t="s">
        <v>84</v>
      </c>
      <c r="B30" s="5" t="s">
        <v>85</v>
      </c>
      <c r="C30">
        <v>1970</v>
      </c>
      <c r="D30">
        <v>1752</v>
      </c>
      <c r="E30">
        <v>1610</v>
      </c>
      <c r="F30">
        <v>1138</v>
      </c>
      <c r="G30">
        <v>940.9</v>
      </c>
      <c r="H30">
        <v>814.4</v>
      </c>
      <c r="I30">
        <v>786.9</v>
      </c>
      <c r="J30">
        <v>729.8</v>
      </c>
      <c r="K30">
        <v>655.20000000000005</v>
      </c>
      <c r="L30">
        <v>561.29999999999995</v>
      </c>
      <c r="M30">
        <v>564.9</v>
      </c>
      <c r="N30">
        <v>579.20000000000005</v>
      </c>
      <c r="O30">
        <v>509.8</v>
      </c>
      <c r="P30">
        <v>175.2</v>
      </c>
      <c r="Q30">
        <v>173.5</v>
      </c>
      <c r="R30">
        <v>175.2</v>
      </c>
      <c r="S30">
        <v>188.1</v>
      </c>
      <c r="T30">
        <v>198.3</v>
      </c>
      <c r="U30">
        <v>187.5</v>
      </c>
      <c r="V30">
        <v>129.6</v>
      </c>
    </row>
    <row r="31" spans="1:22" x14ac:dyDescent="0.25">
      <c r="A31" s="5" t="s">
        <v>86</v>
      </c>
      <c r="B31" s="5" t="s">
        <v>87</v>
      </c>
      <c r="C31">
        <v>2844</v>
      </c>
      <c r="D31">
        <v>2527</v>
      </c>
      <c r="E31">
        <v>2298</v>
      </c>
      <c r="F31">
        <v>1753</v>
      </c>
      <c r="G31">
        <v>1437</v>
      </c>
      <c r="H31">
        <v>1272</v>
      </c>
      <c r="I31">
        <v>1174</v>
      </c>
      <c r="J31">
        <v>1071</v>
      </c>
      <c r="K31">
        <v>963.8</v>
      </c>
      <c r="L31">
        <v>807.7</v>
      </c>
      <c r="M31">
        <v>820.4</v>
      </c>
      <c r="N31">
        <v>865</v>
      </c>
      <c r="O31">
        <v>783.9</v>
      </c>
      <c r="P31">
        <v>377.3</v>
      </c>
      <c r="Q31">
        <v>366.4</v>
      </c>
      <c r="R31">
        <v>357</v>
      </c>
      <c r="S31">
        <v>366.2</v>
      </c>
      <c r="T31">
        <v>398.1</v>
      </c>
      <c r="U31">
        <v>408.6</v>
      </c>
      <c r="V31">
        <v>338.4</v>
      </c>
    </row>
    <row r="32" spans="1:22" x14ac:dyDescent="0.25">
      <c r="A32" s="5" t="s">
        <v>88</v>
      </c>
      <c r="B32" s="5" t="s">
        <v>89</v>
      </c>
      <c r="C32">
        <v>661.6</v>
      </c>
      <c r="D32">
        <v>480.7</v>
      </c>
      <c r="E32">
        <v>393.7</v>
      </c>
      <c r="F32">
        <v>364.4</v>
      </c>
      <c r="G32">
        <v>271</v>
      </c>
      <c r="H32">
        <v>248.9</v>
      </c>
      <c r="I32">
        <v>213.7</v>
      </c>
      <c r="J32">
        <v>280.8</v>
      </c>
      <c r="K32">
        <v>230.1</v>
      </c>
      <c r="L32">
        <v>182.5</v>
      </c>
      <c r="M32">
        <v>156.9</v>
      </c>
      <c r="N32">
        <v>255</v>
      </c>
      <c r="O32">
        <v>301.3</v>
      </c>
      <c r="P32">
        <v>120.4</v>
      </c>
      <c r="Q32">
        <v>111.8</v>
      </c>
      <c r="R32" t="s">
        <v>67</v>
      </c>
      <c r="S32" t="s">
        <v>67</v>
      </c>
      <c r="T32" t="s">
        <v>67</v>
      </c>
      <c r="U32" t="s">
        <v>67</v>
      </c>
      <c r="V32" t="s">
        <v>67</v>
      </c>
    </row>
    <row r="33" spans="1:22" x14ac:dyDescent="0.25">
      <c r="A33" s="5" t="s">
        <v>90</v>
      </c>
      <c r="B33" s="5" t="s">
        <v>91</v>
      </c>
      <c r="C33">
        <v>1102</v>
      </c>
      <c r="D33">
        <v>1073</v>
      </c>
      <c r="E33">
        <v>1098</v>
      </c>
      <c r="F33">
        <v>651.79999999999995</v>
      </c>
      <c r="G33">
        <v>521.5</v>
      </c>
      <c r="H33">
        <v>526.5</v>
      </c>
      <c r="I33">
        <v>510.5</v>
      </c>
      <c r="J33">
        <v>386.4</v>
      </c>
      <c r="K33">
        <v>367.7</v>
      </c>
      <c r="L33">
        <v>298.10000000000002</v>
      </c>
      <c r="M33">
        <v>344.3</v>
      </c>
      <c r="N33">
        <v>276.60000000000002</v>
      </c>
      <c r="O33">
        <v>148.5</v>
      </c>
      <c r="P33">
        <v>88</v>
      </c>
      <c r="Q33">
        <v>102.4</v>
      </c>
      <c r="R33" t="s">
        <v>67</v>
      </c>
      <c r="S33" t="s">
        <v>67</v>
      </c>
      <c r="T33" t="s">
        <v>67</v>
      </c>
      <c r="U33" t="s">
        <v>67</v>
      </c>
      <c r="V33" t="s">
        <v>67</v>
      </c>
    </row>
    <row r="34" spans="1:22" x14ac:dyDescent="0.25">
      <c r="A34" s="5" t="s">
        <v>92</v>
      </c>
      <c r="B34" s="5" t="s">
        <v>93</v>
      </c>
      <c r="C34">
        <v>1763</v>
      </c>
      <c r="D34">
        <v>1554</v>
      </c>
      <c r="E34">
        <v>1491</v>
      </c>
      <c r="F34">
        <v>1016</v>
      </c>
      <c r="G34">
        <v>792.5</v>
      </c>
      <c r="H34">
        <v>775.4</v>
      </c>
      <c r="I34">
        <v>724.2</v>
      </c>
      <c r="J34">
        <v>667.2</v>
      </c>
      <c r="K34">
        <v>597.79999999999995</v>
      </c>
      <c r="L34">
        <v>480.6</v>
      </c>
      <c r="M34">
        <v>501.2</v>
      </c>
      <c r="N34">
        <v>531.6</v>
      </c>
      <c r="O34">
        <v>449.8</v>
      </c>
      <c r="P34">
        <v>208.4</v>
      </c>
      <c r="Q34">
        <v>218</v>
      </c>
      <c r="R34">
        <v>220.5</v>
      </c>
      <c r="S34">
        <v>237.2</v>
      </c>
      <c r="T34">
        <v>264.3</v>
      </c>
      <c r="U34">
        <v>269.10000000000002</v>
      </c>
      <c r="V34">
        <v>191.8</v>
      </c>
    </row>
    <row r="35" spans="1:22" x14ac:dyDescent="0.25">
      <c r="A35" s="5" t="s">
        <v>78</v>
      </c>
      <c r="B35" s="5" t="s">
        <v>79</v>
      </c>
      <c r="C35">
        <v>270.8</v>
      </c>
      <c r="D35">
        <v>232.8</v>
      </c>
      <c r="E35">
        <v>188.8</v>
      </c>
      <c r="F35">
        <v>157.1</v>
      </c>
      <c r="G35">
        <v>127</v>
      </c>
      <c r="H35">
        <v>99.1</v>
      </c>
      <c r="I35">
        <v>82.6</v>
      </c>
      <c r="J35">
        <v>70</v>
      </c>
      <c r="K35">
        <v>59.1</v>
      </c>
      <c r="L35">
        <v>50</v>
      </c>
      <c r="M35">
        <v>46.7</v>
      </c>
      <c r="N35">
        <v>43.7</v>
      </c>
      <c r="O35">
        <v>42.8</v>
      </c>
      <c r="P35" t="s">
        <v>67</v>
      </c>
      <c r="Q35" t="s">
        <v>67</v>
      </c>
      <c r="R35" t="s">
        <v>67</v>
      </c>
      <c r="S35">
        <v>0.2</v>
      </c>
      <c r="T35">
        <v>1.2</v>
      </c>
      <c r="U35">
        <v>1.4</v>
      </c>
      <c r="V35">
        <v>1</v>
      </c>
    </row>
    <row r="36" spans="1:22" x14ac:dyDescent="0.25">
      <c r="A36" s="5" t="s">
        <v>94</v>
      </c>
      <c r="B36" s="5" t="s">
        <v>95</v>
      </c>
      <c r="C36">
        <v>810.4</v>
      </c>
      <c r="D36">
        <v>740.6</v>
      </c>
      <c r="E36">
        <v>617.79999999999995</v>
      </c>
      <c r="F36">
        <v>579.70000000000005</v>
      </c>
      <c r="G36">
        <v>517.79999999999995</v>
      </c>
      <c r="H36">
        <v>398</v>
      </c>
      <c r="I36">
        <v>367.7</v>
      </c>
      <c r="J36">
        <v>333.8</v>
      </c>
      <c r="K36">
        <v>306.89999999999998</v>
      </c>
      <c r="L36">
        <v>277.2</v>
      </c>
      <c r="M36">
        <v>272.5</v>
      </c>
      <c r="N36">
        <v>289.7</v>
      </c>
      <c r="O36">
        <v>291.3</v>
      </c>
      <c r="P36">
        <v>168.9</v>
      </c>
      <c r="Q36">
        <v>148.4</v>
      </c>
      <c r="R36">
        <v>136.5</v>
      </c>
      <c r="S36">
        <v>128.69999999999999</v>
      </c>
      <c r="T36">
        <v>132.6</v>
      </c>
      <c r="U36">
        <v>138</v>
      </c>
      <c r="V36">
        <v>145.6</v>
      </c>
    </row>
    <row r="37" spans="1:22" x14ac:dyDescent="0.25">
      <c r="A37" s="5" t="s">
        <v>96</v>
      </c>
      <c r="B37" s="5" t="s">
        <v>97</v>
      </c>
      <c r="C37">
        <v>2844</v>
      </c>
      <c r="D37">
        <v>2527</v>
      </c>
      <c r="E37">
        <v>2298</v>
      </c>
      <c r="F37">
        <v>1753</v>
      </c>
      <c r="G37">
        <v>1437</v>
      </c>
      <c r="H37">
        <v>1272</v>
      </c>
      <c r="I37">
        <v>1174</v>
      </c>
      <c r="J37">
        <v>1071</v>
      </c>
      <c r="K37">
        <v>963.8</v>
      </c>
      <c r="L37">
        <v>807.7</v>
      </c>
      <c r="M37">
        <v>820.4</v>
      </c>
      <c r="N37">
        <v>865</v>
      </c>
      <c r="O37">
        <v>783.9</v>
      </c>
      <c r="P37">
        <v>377.3</v>
      </c>
      <c r="Q37">
        <v>366.4</v>
      </c>
      <c r="R37">
        <v>357</v>
      </c>
      <c r="S37">
        <v>366.2</v>
      </c>
      <c r="T37">
        <v>398.1</v>
      </c>
      <c r="U37">
        <v>408.6</v>
      </c>
      <c r="V37">
        <v>338.4</v>
      </c>
    </row>
    <row r="38" spans="1:22" x14ac:dyDescent="0.25">
      <c r="A38" s="5" t="s">
        <v>98</v>
      </c>
      <c r="B38" s="5" t="s">
        <v>99</v>
      </c>
      <c r="C38">
        <v>74.88</v>
      </c>
      <c r="D38">
        <v>74.88</v>
      </c>
      <c r="E38">
        <v>74.88</v>
      </c>
      <c r="F38">
        <v>74.88</v>
      </c>
      <c r="G38">
        <v>74.88</v>
      </c>
      <c r="H38">
        <v>74.88</v>
      </c>
      <c r="I38">
        <v>74.88</v>
      </c>
      <c r="J38">
        <v>74.88</v>
      </c>
      <c r="K38">
        <v>74.8</v>
      </c>
      <c r="L38">
        <v>74.8</v>
      </c>
      <c r="M38">
        <v>74.8</v>
      </c>
      <c r="N38">
        <v>74.8</v>
      </c>
      <c r="O38">
        <v>74.8</v>
      </c>
      <c r="P38">
        <v>74.8</v>
      </c>
      <c r="Q38">
        <v>74.8</v>
      </c>
      <c r="R38">
        <v>74.8</v>
      </c>
      <c r="S38">
        <v>74.8</v>
      </c>
      <c r="T38">
        <v>74.8</v>
      </c>
      <c r="U38">
        <v>74.8</v>
      </c>
      <c r="V38">
        <v>74.8</v>
      </c>
    </row>
    <row r="39" spans="1:22" x14ac:dyDescent="0.25">
      <c r="A39" s="5" t="s">
        <v>98</v>
      </c>
      <c r="B39" s="5" t="s">
        <v>99</v>
      </c>
      <c r="C39">
        <v>37.44</v>
      </c>
      <c r="D39">
        <v>37.44</v>
      </c>
      <c r="E39">
        <v>37.44</v>
      </c>
      <c r="F39">
        <v>37.44</v>
      </c>
      <c r="G39">
        <v>37.44</v>
      </c>
      <c r="H39">
        <v>37.44</v>
      </c>
      <c r="I39">
        <v>37.44</v>
      </c>
      <c r="J39">
        <v>37.44</v>
      </c>
      <c r="K39">
        <v>37.6</v>
      </c>
      <c r="L39">
        <v>37.6</v>
      </c>
      <c r="M39">
        <v>37.6</v>
      </c>
      <c r="N39">
        <v>37.6</v>
      </c>
      <c r="O39">
        <v>37.6</v>
      </c>
      <c r="P39">
        <v>37.6</v>
      </c>
      <c r="Q39">
        <v>37.6</v>
      </c>
      <c r="R39">
        <v>37.6</v>
      </c>
      <c r="S39">
        <v>37.6</v>
      </c>
      <c r="T39">
        <v>37.6</v>
      </c>
      <c r="U39">
        <v>37.6</v>
      </c>
      <c r="V39">
        <v>37.6</v>
      </c>
    </row>
    <row r="40" spans="1:22" x14ac:dyDescent="0.25">
      <c r="A40" s="5" t="s">
        <v>102</v>
      </c>
      <c r="B40" s="5" t="s">
        <v>103</v>
      </c>
      <c r="C40">
        <v>4.05</v>
      </c>
      <c r="D40">
        <v>3.62</v>
      </c>
      <c r="E40">
        <v>2.65</v>
      </c>
      <c r="F40">
        <v>2.73</v>
      </c>
      <c r="G40">
        <v>2.2999999999999998</v>
      </c>
      <c r="H40">
        <v>1.29</v>
      </c>
      <c r="I40">
        <v>1.36</v>
      </c>
      <c r="J40">
        <v>1.29</v>
      </c>
      <c r="K40">
        <v>1.06</v>
      </c>
      <c r="L40">
        <v>0.84</v>
      </c>
      <c r="M40">
        <v>0.14000000000000001</v>
      </c>
      <c r="N40">
        <v>0.36</v>
      </c>
      <c r="O40">
        <v>0.55000000000000004</v>
      </c>
      <c r="P40">
        <v>0.61</v>
      </c>
      <c r="Q40">
        <v>0.47</v>
      </c>
      <c r="R40">
        <v>0.37</v>
      </c>
      <c r="S40">
        <v>0.13</v>
      </c>
      <c r="T40">
        <v>0.1</v>
      </c>
      <c r="U40">
        <v>0.11</v>
      </c>
      <c r="V40">
        <v>7.0000000000000007E-2</v>
      </c>
    </row>
    <row r="41" spans="1:22" x14ac:dyDescent="0.25">
      <c r="A41" s="5" t="s">
        <v>104</v>
      </c>
      <c r="B41" s="5" t="s">
        <v>105</v>
      </c>
      <c r="C41">
        <v>2.2999999999999998</v>
      </c>
      <c r="D41">
        <v>2.57</v>
      </c>
      <c r="E41">
        <v>2.11</v>
      </c>
      <c r="F41">
        <v>1.94</v>
      </c>
      <c r="G41">
        <v>1.86</v>
      </c>
      <c r="H41">
        <v>0.71</v>
      </c>
      <c r="I41">
        <v>0.77</v>
      </c>
      <c r="J41">
        <v>0.72</v>
      </c>
      <c r="K41">
        <v>0.61</v>
      </c>
      <c r="L41">
        <v>0.46</v>
      </c>
      <c r="M41">
        <v>-0.11</v>
      </c>
      <c r="N41">
        <v>0.18</v>
      </c>
      <c r="O41">
        <v>0.44</v>
      </c>
      <c r="P41">
        <v>0.43</v>
      </c>
      <c r="Q41">
        <v>0.33</v>
      </c>
      <c r="R41">
        <v>0.22</v>
      </c>
      <c r="S41">
        <v>6.5000000000000002E-2</v>
      </c>
      <c r="T41">
        <v>5.8000000000000003E-2</v>
      </c>
      <c r="U41">
        <v>4.8000000000000001E-2</v>
      </c>
      <c r="V41">
        <v>1.7999999999999999E-2</v>
      </c>
    </row>
    <row r="42" spans="1:22" x14ac:dyDescent="0.25">
      <c r="A42" s="5" t="s">
        <v>106</v>
      </c>
      <c r="B42" s="5" t="s">
        <v>107</v>
      </c>
      <c r="C42">
        <v>2.2999999999999998</v>
      </c>
      <c r="D42">
        <v>2.57</v>
      </c>
      <c r="E42">
        <v>2.11</v>
      </c>
      <c r="F42">
        <v>1.94</v>
      </c>
      <c r="G42">
        <v>1.85</v>
      </c>
      <c r="H42">
        <v>0.71</v>
      </c>
      <c r="I42">
        <v>0.77</v>
      </c>
      <c r="J42">
        <v>0.72</v>
      </c>
      <c r="K42">
        <v>0.61</v>
      </c>
      <c r="L42">
        <v>0.46</v>
      </c>
      <c r="M42">
        <v>-0.11</v>
      </c>
      <c r="N42">
        <v>0.18</v>
      </c>
      <c r="O42">
        <v>0.44</v>
      </c>
      <c r="P42">
        <v>0.43</v>
      </c>
      <c r="Q42">
        <v>0.33</v>
      </c>
      <c r="R42">
        <v>0.22</v>
      </c>
      <c r="S42">
        <v>6.5000000000000002E-2</v>
      </c>
      <c r="T42">
        <v>5.8000000000000003E-2</v>
      </c>
      <c r="U42">
        <v>4.8000000000000001E-2</v>
      </c>
      <c r="V42">
        <v>1.7999999999999999E-2</v>
      </c>
    </row>
    <row r="43" spans="1:22" x14ac:dyDescent="0.25">
      <c r="A43" s="5" t="s">
        <v>108</v>
      </c>
      <c r="B43" s="5" t="s">
        <v>109</v>
      </c>
      <c r="C43">
        <v>0.36</v>
      </c>
      <c r="D43">
        <v>0.62</v>
      </c>
      <c r="E43">
        <v>0.51</v>
      </c>
      <c r="F43">
        <v>0.46</v>
      </c>
      <c r="G43">
        <v>0.38</v>
      </c>
      <c r="H43">
        <v>0.27</v>
      </c>
      <c r="I43">
        <v>0.26</v>
      </c>
      <c r="J43">
        <v>0.24</v>
      </c>
      <c r="K43">
        <v>0.21</v>
      </c>
      <c r="L43">
        <v>0.16</v>
      </c>
      <c r="M43">
        <v>0.11</v>
      </c>
      <c r="N43">
        <v>0.11</v>
      </c>
      <c r="O43">
        <v>0.17</v>
      </c>
      <c r="P43">
        <v>0.16</v>
      </c>
      <c r="Q43">
        <v>0.13</v>
      </c>
      <c r="R43">
        <v>0.11</v>
      </c>
      <c r="S43">
        <v>6.5000000000000002E-2</v>
      </c>
      <c r="T43">
        <v>6.5000000000000002E-2</v>
      </c>
      <c r="U43">
        <v>6.5000000000000002E-2</v>
      </c>
      <c r="V43">
        <v>6.5000000000000002E-2</v>
      </c>
    </row>
    <row r="44" spans="1:22" x14ac:dyDescent="0.25">
      <c r="A44" s="5" t="s">
        <v>110</v>
      </c>
      <c r="B44" s="5" t="s">
        <v>111</v>
      </c>
      <c r="C44">
        <v>48.21</v>
      </c>
      <c r="D44">
        <v>42.06</v>
      </c>
      <c r="E44">
        <v>34.54</v>
      </c>
      <c r="F44">
        <v>31.12</v>
      </c>
      <c r="G44">
        <v>25.8</v>
      </c>
      <c r="H44">
        <v>18.2</v>
      </c>
      <c r="I44">
        <v>17.2</v>
      </c>
      <c r="J44">
        <v>16.2</v>
      </c>
      <c r="K44">
        <v>13.8</v>
      </c>
      <c r="L44">
        <v>10.4</v>
      </c>
      <c r="M44">
        <v>7</v>
      </c>
      <c r="N44">
        <v>7</v>
      </c>
      <c r="O44">
        <v>11.4</v>
      </c>
      <c r="P44">
        <v>10.7</v>
      </c>
      <c r="Q44">
        <v>8.6999999999999993</v>
      </c>
      <c r="R44">
        <v>7</v>
      </c>
      <c r="S44">
        <v>4.3</v>
      </c>
      <c r="T44">
        <v>4.3</v>
      </c>
      <c r="U44">
        <v>4.3</v>
      </c>
      <c r="V44">
        <v>4.3</v>
      </c>
    </row>
    <row r="45" spans="1:22" x14ac:dyDescent="0.25">
      <c r="A45" s="5" t="s">
        <v>124</v>
      </c>
      <c r="B45" s="5" t="s">
        <v>125</v>
      </c>
      <c r="C45">
        <v>24.4</v>
      </c>
      <c r="D45">
        <v>20.91</v>
      </c>
      <c r="E45">
        <v>18.760000000000002</v>
      </c>
      <c r="F45">
        <v>17.37</v>
      </c>
      <c r="G45">
        <v>14.89</v>
      </c>
      <c r="H45">
        <v>11.9</v>
      </c>
      <c r="I45">
        <v>11.85</v>
      </c>
      <c r="J45">
        <v>11.29</v>
      </c>
      <c r="K45">
        <v>9.8000000000000007</v>
      </c>
      <c r="L45">
        <v>8.81</v>
      </c>
      <c r="M45">
        <v>8.0500000000000007</v>
      </c>
      <c r="N45">
        <v>8.18</v>
      </c>
      <c r="O45">
        <v>7.87</v>
      </c>
      <c r="P45">
        <v>6.97</v>
      </c>
      <c r="Q45">
        <v>6.47</v>
      </c>
      <c r="R45">
        <v>6.25</v>
      </c>
      <c r="S45">
        <v>5.91</v>
      </c>
      <c r="T45">
        <v>6.37</v>
      </c>
      <c r="U45">
        <v>6.01</v>
      </c>
      <c r="V45">
        <v>5.54</v>
      </c>
    </row>
    <row r="46" spans="1:22" x14ac:dyDescent="0.25">
      <c r="A46" s="5" t="s">
        <v>112</v>
      </c>
      <c r="B46" s="5" t="s">
        <v>113</v>
      </c>
      <c r="C46">
        <v>14.44</v>
      </c>
      <c r="D46">
        <v>13</v>
      </c>
      <c r="E46">
        <v>10.77</v>
      </c>
      <c r="F46">
        <v>9.84</v>
      </c>
      <c r="G46">
        <v>8.61</v>
      </c>
      <c r="H46">
        <v>6.64</v>
      </c>
      <c r="I46">
        <v>6.01</v>
      </c>
      <c r="J46">
        <v>5.39</v>
      </c>
      <c r="K46">
        <v>4.8899999999999997</v>
      </c>
      <c r="L46">
        <v>4.37</v>
      </c>
      <c r="M46">
        <v>4.2699999999999996</v>
      </c>
      <c r="N46">
        <v>4.46</v>
      </c>
      <c r="O46">
        <v>4.47</v>
      </c>
      <c r="P46">
        <v>2.2599999999999998</v>
      </c>
      <c r="Q46">
        <v>1.98</v>
      </c>
      <c r="R46">
        <v>1.82</v>
      </c>
      <c r="S46">
        <v>1.72</v>
      </c>
      <c r="T46">
        <v>1.77</v>
      </c>
      <c r="U46">
        <v>1.84</v>
      </c>
      <c r="V46">
        <v>1.95</v>
      </c>
    </row>
    <row r="47" spans="1:22" x14ac:dyDescent="0.25">
      <c r="A47" s="5" t="s">
        <v>114</v>
      </c>
      <c r="B47" s="5" t="s">
        <v>115</v>
      </c>
      <c r="C47">
        <v>5.04</v>
      </c>
      <c r="D47">
        <v>3.27</v>
      </c>
      <c r="E47">
        <v>2.76</v>
      </c>
      <c r="F47">
        <v>2.2799999999999998</v>
      </c>
      <c r="G47">
        <v>1.67</v>
      </c>
      <c r="H47">
        <v>1.73</v>
      </c>
      <c r="I47">
        <v>1.38</v>
      </c>
      <c r="J47">
        <v>0.71</v>
      </c>
      <c r="K47">
        <v>1.06</v>
      </c>
      <c r="L47">
        <v>1.28</v>
      </c>
      <c r="M47">
        <v>1.92</v>
      </c>
      <c r="N47">
        <v>0.71</v>
      </c>
      <c r="O47">
        <v>0.44</v>
      </c>
      <c r="P47">
        <v>0.69</v>
      </c>
      <c r="Q47">
        <v>0.59</v>
      </c>
      <c r="R47">
        <v>0.68</v>
      </c>
      <c r="S47">
        <v>0.65</v>
      </c>
      <c r="T47">
        <v>0.45</v>
      </c>
      <c r="U47">
        <v>0.34</v>
      </c>
      <c r="V47">
        <v>-0.18</v>
      </c>
    </row>
    <row r="48" spans="1:22" x14ac:dyDescent="0.25">
      <c r="A48" s="5" t="s">
        <v>116</v>
      </c>
      <c r="B48" s="5" t="s">
        <v>117</v>
      </c>
      <c r="C48">
        <v>37.979999999999997</v>
      </c>
      <c r="D48">
        <v>33.75</v>
      </c>
      <c r="E48">
        <v>30.69</v>
      </c>
      <c r="F48">
        <v>23.41</v>
      </c>
      <c r="G48">
        <v>19.190000000000001</v>
      </c>
      <c r="H48">
        <v>16.989999999999998</v>
      </c>
      <c r="I48">
        <v>15.68</v>
      </c>
      <c r="J48">
        <v>14.3</v>
      </c>
      <c r="K48">
        <v>12.89</v>
      </c>
      <c r="L48">
        <v>10.8</v>
      </c>
      <c r="M48">
        <v>10.97</v>
      </c>
      <c r="N48">
        <v>11.56</v>
      </c>
      <c r="O48">
        <v>10.48</v>
      </c>
      <c r="P48">
        <v>5.04</v>
      </c>
      <c r="Q48">
        <v>4.9000000000000004</v>
      </c>
      <c r="R48">
        <v>4.7699999999999996</v>
      </c>
      <c r="S48">
        <v>4.9000000000000004</v>
      </c>
      <c r="T48">
        <v>5.32</v>
      </c>
      <c r="U48">
        <v>5.46</v>
      </c>
      <c r="V48">
        <v>4.5199999999999996</v>
      </c>
    </row>
    <row r="49" spans="1:22" x14ac:dyDescent="0.25">
      <c r="A49" s="5" t="s">
        <v>118</v>
      </c>
      <c r="B49" s="5" t="s">
        <v>119</v>
      </c>
      <c r="C49">
        <v>9016</v>
      </c>
      <c r="D49">
        <v>8125</v>
      </c>
      <c r="E49">
        <v>7501</v>
      </c>
      <c r="F49">
        <v>6911</v>
      </c>
      <c r="G49">
        <v>6185</v>
      </c>
      <c r="H49">
        <v>5611</v>
      </c>
      <c r="I49">
        <v>5863</v>
      </c>
      <c r="J49">
        <v>5491</v>
      </c>
      <c r="K49">
        <v>4887</v>
      </c>
      <c r="L49">
        <v>4515</v>
      </c>
      <c r="M49">
        <v>4323</v>
      </c>
      <c r="N49">
        <v>4623</v>
      </c>
      <c r="O49">
        <v>4376</v>
      </c>
      <c r="P49">
        <v>3696</v>
      </c>
      <c r="Q49">
        <v>3606</v>
      </c>
      <c r="R49">
        <v>3711</v>
      </c>
      <c r="S49">
        <v>3714</v>
      </c>
      <c r="T49">
        <v>3778</v>
      </c>
      <c r="U49">
        <v>3719</v>
      </c>
      <c r="V49">
        <v>3560</v>
      </c>
    </row>
    <row r="50" spans="1:22" x14ac:dyDescent="0.25">
      <c r="A50" s="5" t="s">
        <v>120</v>
      </c>
      <c r="B50" s="5" t="s">
        <v>121</v>
      </c>
      <c r="C50">
        <v>609</v>
      </c>
      <c r="D50">
        <v>527.29999999999995</v>
      </c>
      <c r="E50">
        <v>480.1</v>
      </c>
      <c r="F50">
        <v>426.5</v>
      </c>
      <c r="G50">
        <v>375.5</v>
      </c>
      <c r="H50">
        <v>323.60000000000002</v>
      </c>
      <c r="I50">
        <v>320.5</v>
      </c>
      <c r="J50">
        <v>310.5</v>
      </c>
      <c r="K50">
        <v>263.89999999999998</v>
      </c>
      <c r="L50">
        <v>238.7</v>
      </c>
      <c r="M50">
        <v>227.5</v>
      </c>
      <c r="N50">
        <v>231.7</v>
      </c>
      <c r="O50">
        <v>220.4</v>
      </c>
      <c r="P50">
        <v>191.2</v>
      </c>
      <c r="Q50">
        <v>187.3</v>
      </c>
      <c r="R50">
        <v>182</v>
      </c>
      <c r="S50">
        <v>178.4</v>
      </c>
      <c r="T50">
        <v>179.3</v>
      </c>
      <c r="U50">
        <v>173.5</v>
      </c>
      <c r="V50">
        <v>164.2</v>
      </c>
    </row>
    <row r="51" spans="1:22" x14ac:dyDescent="0.25">
      <c r="A51" s="5" t="s">
        <v>122</v>
      </c>
      <c r="B51" s="5" t="s">
        <v>123</v>
      </c>
      <c r="C51">
        <v>67547</v>
      </c>
      <c r="D51">
        <v>64898</v>
      </c>
      <c r="E51">
        <v>64005</v>
      </c>
      <c r="F51">
        <v>61713</v>
      </c>
      <c r="G51">
        <v>60711</v>
      </c>
      <c r="H51">
        <v>57672</v>
      </c>
      <c r="I51">
        <v>54665</v>
      </c>
      <c r="J51">
        <v>56547</v>
      </c>
      <c r="K51">
        <v>54000</v>
      </c>
      <c r="L51">
        <v>52868</v>
      </c>
      <c r="M51">
        <v>52625</v>
      </c>
      <c r="N51">
        <v>50119</v>
      </c>
      <c r="O51">
        <v>50366</v>
      </c>
      <c r="P51">
        <v>51732</v>
      </c>
      <c r="Q51">
        <v>51941</v>
      </c>
      <c r="R51">
        <v>49043</v>
      </c>
      <c r="S51">
        <v>48034</v>
      </c>
      <c r="T51">
        <v>47459</v>
      </c>
      <c r="U51">
        <v>46652</v>
      </c>
      <c r="V51">
        <v>46124</v>
      </c>
    </row>
    <row r="52" spans="1:22" x14ac:dyDescent="0.25">
      <c r="A52" s="5" t="s">
        <v>301</v>
      </c>
      <c r="B52" s="5" t="s">
        <v>302</v>
      </c>
      <c r="C52">
        <v>202640</v>
      </c>
      <c r="D52">
        <v>192743</v>
      </c>
      <c r="E52">
        <v>187251</v>
      </c>
      <c r="F52">
        <v>188149</v>
      </c>
      <c r="G52">
        <v>180235</v>
      </c>
      <c r="H52">
        <v>158825</v>
      </c>
      <c r="I52">
        <v>151334</v>
      </c>
      <c r="J52">
        <v>154017</v>
      </c>
      <c r="K52">
        <v>150010</v>
      </c>
      <c r="L52">
        <v>146028</v>
      </c>
      <c r="M52">
        <v>139278</v>
      </c>
      <c r="N52">
        <v>132295</v>
      </c>
      <c r="O52">
        <v>134597</v>
      </c>
      <c r="P52">
        <v>140990</v>
      </c>
      <c r="Q52">
        <v>134303</v>
      </c>
      <c r="R52">
        <v>126000</v>
      </c>
      <c r="S52">
        <v>119000</v>
      </c>
      <c r="T52">
        <v>126000</v>
      </c>
      <c r="U52">
        <v>121000</v>
      </c>
      <c r="V52">
        <v>116000</v>
      </c>
    </row>
    <row r="53" spans="1:22" x14ac:dyDescent="0.25">
      <c r="A53" s="5" t="s">
        <v>126</v>
      </c>
      <c r="B53" s="5" t="s">
        <v>127</v>
      </c>
      <c r="C53">
        <v>104392</v>
      </c>
      <c r="D53">
        <v>98905</v>
      </c>
      <c r="E53">
        <v>94227</v>
      </c>
      <c r="F53">
        <v>91419</v>
      </c>
      <c r="G53">
        <v>89200</v>
      </c>
      <c r="H53">
        <v>76564</v>
      </c>
      <c r="I53">
        <v>73273</v>
      </c>
      <c r="J53">
        <v>76489</v>
      </c>
      <c r="K53">
        <v>73133</v>
      </c>
      <c r="L53">
        <v>70033</v>
      </c>
      <c r="M53">
        <v>62989</v>
      </c>
      <c r="N53">
        <v>61951</v>
      </c>
      <c r="O53">
        <v>62317</v>
      </c>
      <c r="P53">
        <v>66477</v>
      </c>
      <c r="Q53">
        <v>62701</v>
      </c>
      <c r="R53">
        <v>58151</v>
      </c>
      <c r="S53">
        <v>54927</v>
      </c>
      <c r="T53">
        <v>55135</v>
      </c>
      <c r="U53">
        <v>57247</v>
      </c>
      <c r="V53">
        <v>79382</v>
      </c>
    </row>
    <row r="54" spans="1:22" x14ac:dyDescent="0.25">
      <c r="A54" s="5" t="s">
        <v>128</v>
      </c>
      <c r="B54" s="5" t="s">
        <v>129</v>
      </c>
      <c r="C54">
        <v>17380</v>
      </c>
      <c r="D54">
        <v>17391</v>
      </c>
      <c r="E54">
        <v>15291</v>
      </c>
      <c r="F54">
        <v>14889</v>
      </c>
      <c r="G54">
        <v>20420</v>
      </c>
      <c r="H54">
        <v>8644</v>
      </c>
      <c r="I54">
        <v>8937</v>
      </c>
      <c r="J54">
        <v>8833</v>
      </c>
      <c r="K54">
        <v>8512</v>
      </c>
      <c r="L54">
        <v>6866</v>
      </c>
      <c r="M54">
        <v>-1689</v>
      </c>
      <c r="N54">
        <v>2682</v>
      </c>
      <c r="O54">
        <v>6878</v>
      </c>
      <c r="P54">
        <v>7846</v>
      </c>
      <c r="Q54">
        <v>6129</v>
      </c>
      <c r="R54">
        <v>4096</v>
      </c>
      <c r="S54">
        <v>1185</v>
      </c>
      <c r="T54">
        <v>1059</v>
      </c>
      <c r="U54">
        <v>806.67</v>
      </c>
      <c r="V54">
        <v>252.81</v>
      </c>
    </row>
    <row r="55" spans="1:22" x14ac:dyDescent="0.25">
      <c r="A55" s="5" t="s">
        <v>130</v>
      </c>
      <c r="B55" s="5" t="s">
        <v>131</v>
      </c>
      <c r="C55">
        <v>83</v>
      </c>
      <c r="D55">
        <v>42.4</v>
      </c>
      <c r="E55">
        <v>37.700000000000003</v>
      </c>
      <c r="F55">
        <v>36.299999999999997</v>
      </c>
      <c r="G55">
        <v>32.4</v>
      </c>
      <c r="H55">
        <v>35.5</v>
      </c>
      <c r="I55">
        <v>28</v>
      </c>
      <c r="J55">
        <v>23.5</v>
      </c>
      <c r="K55">
        <v>14.5</v>
      </c>
      <c r="L55">
        <v>15.1</v>
      </c>
      <c r="M55" t="s">
        <v>67</v>
      </c>
      <c r="N55">
        <v>11.1</v>
      </c>
      <c r="O55">
        <v>15.2</v>
      </c>
      <c r="P55">
        <v>19.399999999999999</v>
      </c>
      <c r="Q55">
        <v>15.7</v>
      </c>
      <c r="R55">
        <v>17.100000000000001</v>
      </c>
      <c r="S55">
        <v>25.4</v>
      </c>
      <c r="T55">
        <v>15.9</v>
      </c>
      <c r="U55">
        <v>36.5</v>
      </c>
      <c r="V55">
        <v>119.4</v>
      </c>
    </row>
    <row r="56" spans="1:22" x14ac:dyDescent="0.25">
      <c r="A56" s="5" t="s">
        <v>132</v>
      </c>
      <c r="B56" s="5" t="s">
        <v>133</v>
      </c>
      <c r="C56">
        <v>7.82</v>
      </c>
      <c r="D56">
        <v>5.21</v>
      </c>
      <c r="E56">
        <v>4.24</v>
      </c>
      <c r="F56">
        <v>4.0599999999999996</v>
      </c>
      <c r="G56">
        <v>4.04</v>
      </c>
      <c r="H56">
        <v>2.13</v>
      </c>
      <c r="I56">
        <v>1.83</v>
      </c>
      <c r="J56">
        <v>1.49</v>
      </c>
      <c r="K56">
        <v>0.91</v>
      </c>
      <c r="L56">
        <v>0.78</v>
      </c>
      <c r="M56">
        <v>0.48</v>
      </c>
      <c r="N56">
        <v>0.25</v>
      </c>
      <c r="O56">
        <v>0.86</v>
      </c>
      <c r="P56">
        <v>1.18</v>
      </c>
      <c r="Q56">
        <v>0.79</v>
      </c>
      <c r="R56">
        <v>0.61</v>
      </c>
      <c r="S56">
        <v>0.28000000000000003</v>
      </c>
      <c r="T56">
        <v>0.15</v>
      </c>
      <c r="U56">
        <v>0.28999999999999998</v>
      </c>
      <c r="V56">
        <v>0.39</v>
      </c>
    </row>
    <row r="57" spans="1:22" x14ac:dyDescent="0.25">
      <c r="A57" s="5" t="s">
        <v>134</v>
      </c>
      <c r="B57" s="5" t="s">
        <v>135</v>
      </c>
      <c r="C57">
        <v>17.63</v>
      </c>
      <c r="D57">
        <v>11.01</v>
      </c>
      <c r="E57">
        <v>9.64</v>
      </c>
      <c r="F57">
        <v>9.11</v>
      </c>
      <c r="G57">
        <v>8.69</v>
      </c>
      <c r="H57">
        <v>4.76</v>
      </c>
      <c r="I57">
        <v>4.4000000000000004</v>
      </c>
      <c r="J57">
        <v>3.77</v>
      </c>
      <c r="K57">
        <v>2.16</v>
      </c>
      <c r="L57">
        <v>1.85</v>
      </c>
      <c r="M57">
        <v>1.06</v>
      </c>
      <c r="N57">
        <v>0.53</v>
      </c>
      <c r="O57">
        <v>1.73</v>
      </c>
      <c r="P57">
        <v>3.65</v>
      </c>
      <c r="Q57">
        <v>2.58</v>
      </c>
      <c r="R57">
        <v>2.09</v>
      </c>
      <c r="S57">
        <v>0.96</v>
      </c>
      <c r="T57">
        <v>0.52</v>
      </c>
      <c r="U57">
        <v>0.95</v>
      </c>
      <c r="V57">
        <v>1.1000000000000001</v>
      </c>
    </row>
    <row r="58" spans="1:22" x14ac:dyDescent="0.25">
      <c r="A58" s="5" t="s">
        <v>136</v>
      </c>
      <c r="B58" s="5" t="s">
        <v>137</v>
      </c>
      <c r="C58">
        <v>37.880000000000003</v>
      </c>
      <c r="D58">
        <v>33.35</v>
      </c>
      <c r="E58">
        <v>28.84</v>
      </c>
      <c r="F58">
        <v>30.98</v>
      </c>
      <c r="G58">
        <v>35.9</v>
      </c>
      <c r="H58">
        <v>14.61</v>
      </c>
      <c r="I58">
        <v>15.68</v>
      </c>
      <c r="J58">
        <v>23.66</v>
      </c>
      <c r="K58">
        <v>8.4</v>
      </c>
      <c r="L58">
        <v>5.35</v>
      </c>
      <c r="M58">
        <v>2.02</v>
      </c>
      <c r="N58">
        <v>2.88</v>
      </c>
      <c r="O58">
        <v>15.25</v>
      </c>
      <c r="P58">
        <v>11.94</v>
      </c>
      <c r="Q58">
        <v>8.7100000000000009</v>
      </c>
      <c r="R58">
        <v>5.59</v>
      </c>
      <c r="S58">
        <v>2.5299999999999998</v>
      </c>
      <c r="T58">
        <v>2.0499999999999998</v>
      </c>
      <c r="U58">
        <v>5.1100000000000003</v>
      </c>
      <c r="V58">
        <v>-11.65</v>
      </c>
    </row>
    <row r="59" spans="1:22" x14ac:dyDescent="0.25">
      <c r="A59" s="5" t="s">
        <v>138</v>
      </c>
      <c r="B59" s="5" t="s">
        <v>139</v>
      </c>
      <c r="C59">
        <v>0.19</v>
      </c>
      <c r="D59">
        <v>0.56999999999999995</v>
      </c>
      <c r="E59">
        <v>0.64</v>
      </c>
      <c r="F59">
        <v>0.65</v>
      </c>
      <c r="G59">
        <v>0.63</v>
      </c>
      <c r="H59">
        <v>1.07</v>
      </c>
      <c r="I59">
        <v>1.18</v>
      </c>
      <c r="J59">
        <v>1.43</v>
      </c>
      <c r="K59">
        <v>2.31</v>
      </c>
      <c r="L59">
        <v>2.2599999999999998</v>
      </c>
      <c r="M59">
        <v>2.72</v>
      </c>
      <c r="N59">
        <v>5.15</v>
      </c>
      <c r="O59">
        <v>2.52</v>
      </c>
      <c r="P59">
        <v>1.94</v>
      </c>
      <c r="Q59">
        <v>2.54</v>
      </c>
      <c r="R59">
        <v>2.76</v>
      </c>
      <c r="S59">
        <v>3.94</v>
      </c>
      <c r="T59">
        <v>7.03</v>
      </c>
      <c r="U59">
        <v>3.71</v>
      </c>
      <c r="V59">
        <v>3.02</v>
      </c>
    </row>
    <row r="60" spans="1:22" x14ac:dyDescent="0.25">
      <c r="A60" s="5" t="s">
        <v>140</v>
      </c>
      <c r="B60" s="5" t="s">
        <v>141</v>
      </c>
      <c r="C60">
        <v>1.2</v>
      </c>
      <c r="D60">
        <v>2.4</v>
      </c>
      <c r="E60">
        <v>2.7</v>
      </c>
      <c r="F60">
        <v>2.8</v>
      </c>
      <c r="G60">
        <v>3.1</v>
      </c>
      <c r="H60">
        <v>2.8</v>
      </c>
      <c r="I60">
        <v>3.6</v>
      </c>
      <c r="J60">
        <v>4.3</v>
      </c>
      <c r="K60">
        <v>6.9</v>
      </c>
      <c r="L60">
        <v>6.6</v>
      </c>
      <c r="M60">
        <v>-2.8</v>
      </c>
      <c r="N60">
        <v>9</v>
      </c>
      <c r="O60">
        <v>6.6</v>
      </c>
      <c r="P60">
        <v>5.2</v>
      </c>
      <c r="Q60">
        <v>6.4</v>
      </c>
      <c r="R60">
        <v>5.9</v>
      </c>
      <c r="S60">
        <v>3.9</v>
      </c>
      <c r="T60">
        <v>6.3</v>
      </c>
      <c r="U60">
        <v>2.7</v>
      </c>
      <c r="V60">
        <v>0.8</v>
      </c>
    </row>
    <row r="61" spans="1:22" x14ac:dyDescent="0.25">
      <c r="A61" s="5" t="s">
        <v>142</v>
      </c>
      <c r="B61" s="5" t="s">
        <v>143</v>
      </c>
      <c r="C61">
        <v>14.49</v>
      </c>
      <c r="D61">
        <v>14.52</v>
      </c>
      <c r="E61">
        <v>14.22</v>
      </c>
      <c r="F61">
        <v>13.97</v>
      </c>
      <c r="G61">
        <v>19.59</v>
      </c>
      <c r="H61">
        <v>9.76</v>
      </c>
      <c r="I61">
        <v>11.64</v>
      </c>
      <c r="J61">
        <v>12.01</v>
      </c>
      <c r="K61">
        <v>11.37</v>
      </c>
      <c r="L61">
        <v>9.4700000000000006</v>
      </c>
      <c r="M61">
        <v>-2.29</v>
      </c>
      <c r="N61">
        <v>3.72</v>
      </c>
      <c r="O61">
        <v>9.01</v>
      </c>
      <c r="P61">
        <v>17.170000000000002</v>
      </c>
      <c r="Q61">
        <v>14.89</v>
      </c>
      <c r="R61">
        <v>11.14</v>
      </c>
      <c r="S61">
        <v>3.42</v>
      </c>
      <c r="T61">
        <v>3.02</v>
      </c>
      <c r="U61">
        <v>2.17</v>
      </c>
      <c r="V61">
        <v>0.62</v>
      </c>
    </row>
    <row r="62" spans="1:22" x14ac:dyDescent="0.25">
      <c r="A62" s="5" t="s">
        <v>144</v>
      </c>
      <c r="B62" s="5" t="s">
        <v>145</v>
      </c>
      <c r="C62">
        <v>8.58</v>
      </c>
      <c r="D62">
        <v>9.02</v>
      </c>
      <c r="E62">
        <v>8.17</v>
      </c>
      <c r="F62">
        <v>7.91</v>
      </c>
      <c r="G62">
        <v>11.33</v>
      </c>
      <c r="H62">
        <v>5.44</v>
      </c>
      <c r="I62">
        <v>5.91</v>
      </c>
      <c r="J62">
        <v>5.73</v>
      </c>
      <c r="K62">
        <v>5.67</v>
      </c>
      <c r="L62">
        <v>4.7</v>
      </c>
      <c r="M62">
        <v>-1.21</v>
      </c>
      <c r="N62">
        <v>2.0299999999999998</v>
      </c>
      <c r="O62">
        <v>5.1100000000000003</v>
      </c>
      <c r="P62">
        <v>5.57</v>
      </c>
      <c r="Q62">
        <v>4.5599999999999996</v>
      </c>
      <c r="R62">
        <v>3.25</v>
      </c>
      <c r="S62">
        <v>0.99</v>
      </c>
      <c r="T62">
        <v>0.84</v>
      </c>
      <c r="U62">
        <v>0.67</v>
      </c>
      <c r="V62">
        <v>0.22</v>
      </c>
    </row>
    <row r="63" spans="1:22" x14ac:dyDescent="0.25">
      <c r="A63" s="5" t="s">
        <v>146</v>
      </c>
      <c r="B63" s="5" t="s">
        <v>147</v>
      </c>
      <c r="C63">
        <v>6.98</v>
      </c>
      <c r="D63">
        <v>7</v>
      </c>
      <c r="E63">
        <v>6.37</v>
      </c>
      <c r="F63">
        <v>7.12</v>
      </c>
      <c r="G63">
        <v>10.64</v>
      </c>
      <c r="H63">
        <v>6.43</v>
      </c>
      <c r="I63">
        <v>5.89</v>
      </c>
      <c r="J63">
        <v>6.03</v>
      </c>
      <c r="K63">
        <v>5.86</v>
      </c>
      <c r="L63">
        <v>5.04</v>
      </c>
      <c r="M63">
        <v>0.83</v>
      </c>
      <c r="N63">
        <v>4.28</v>
      </c>
      <c r="O63">
        <v>5.72</v>
      </c>
      <c r="P63">
        <v>9.3800000000000008</v>
      </c>
      <c r="Q63">
        <v>8.3800000000000008</v>
      </c>
      <c r="R63">
        <v>5.6</v>
      </c>
      <c r="S63">
        <v>2.68</v>
      </c>
      <c r="T63">
        <v>2.61</v>
      </c>
      <c r="U63">
        <v>2.1800000000000002</v>
      </c>
      <c r="V63">
        <v>1.36</v>
      </c>
    </row>
    <row r="64" spans="1:22" x14ac:dyDescent="0.25">
      <c r="A64" s="5" t="s">
        <v>148</v>
      </c>
      <c r="B64" s="5" t="s">
        <v>148</v>
      </c>
      <c r="C64">
        <v>5.51</v>
      </c>
      <c r="D64">
        <v>5.59</v>
      </c>
      <c r="E64">
        <v>4.99</v>
      </c>
      <c r="F64">
        <v>5.87</v>
      </c>
      <c r="G64">
        <v>8.7899999999999991</v>
      </c>
      <c r="H64">
        <v>3.81</v>
      </c>
      <c r="I64">
        <v>4.46</v>
      </c>
      <c r="J64">
        <v>4.53</v>
      </c>
      <c r="K64">
        <v>4.32</v>
      </c>
      <c r="L64">
        <v>3.84</v>
      </c>
      <c r="M64">
        <v>-0.89</v>
      </c>
      <c r="N64">
        <v>1.43</v>
      </c>
      <c r="O64">
        <v>3.84</v>
      </c>
      <c r="P64">
        <v>7.69</v>
      </c>
      <c r="Q64">
        <v>6.03</v>
      </c>
      <c r="R64">
        <v>4.26</v>
      </c>
      <c r="S64">
        <v>1.2</v>
      </c>
      <c r="T64">
        <v>1</v>
      </c>
      <c r="U64">
        <v>0.73</v>
      </c>
      <c r="V64">
        <v>0.27</v>
      </c>
    </row>
    <row r="65" spans="1:22" x14ac:dyDescent="0.25">
      <c r="A65" s="5" t="s">
        <v>149</v>
      </c>
      <c r="B65" s="5" t="s">
        <v>150</v>
      </c>
      <c r="C65">
        <v>29.84</v>
      </c>
      <c r="D65">
        <v>29.83</v>
      </c>
      <c r="E65">
        <v>29.25</v>
      </c>
      <c r="F65">
        <v>33.520000000000003</v>
      </c>
      <c r="G65">
        <v>33.22</v>
      </c>
      <c r="H65">
        <v>34.270000000000003</v>
      </c>
      <c r="I65">
        <v>30.75</v>
      </c>
      <c r="J65">
        <v>29.42</v>
      </c>
      <c r="K65">
        <v>28.9</v>
      </c>
      <c r="L65">
        <v>27.5</v>
      </c>
      <c r="M65">
        <v>28.52</v>
      </c>
      <c r="N65">
        <v>31.41</v>
      </c>
      <c r="O65">
        <v>33.380000000000003</v>
      </c>
      <c r="P65">
        <v>53.56</v>
      </c>
      <c r="Q65">
        <v>52.65</v>
      </c>
      <c r="R65">
        <v>50.34</v>
      </c>
      <c r="S65">
        <v>48.09</v>
      </c>
      <c r="T65">
        <v>49.71</v>
      </c>
      <c r="U65">
        <v>53.16</v>
      </c>
      <c r="V65">
        <v>60.73</v>
      </c>
    </row>
    <row r="66" spans="1:22" x14ac:dyDescent="0.25">
      <c r="A66" s="5" t="s">
        <v>151</v>
      </c>
      <c r="B66" s="5" t="s">
        <v>152</v>
      </c>
      <c r="C66">
        <v>38.01</v>
      </c>
      <c r="D66">
        <v>38.520000000000003</v>
      </c>
      <c r="E66">
        <v>35.1</v>
      </c>
      <c r="F66">
        <v>42.03</v>
      </c>
      <c r="G66">
        <v>44.87</v>
      </c>
      <c r="H66">
        <v>39.07</v>
      </c>
      <c r="I66">
        <v>38.340000000000003</v>
      </c>
      <c r="J66">
        <v>37.700000000000003</v>
      </c>
      <c r="K66">
        <v>37.97</v>
      </c>
      <c r="L66">
        <v>40.51</v>
      </c>
      <c r="M66">
        <v>38.909999999999997</v>
      </c>
      <c r="N66">
        <v>38.54</v>
      </c>
      <c r="O66">
        <v>42.62</v>
      </c>
      <c r="P66">
        <v>44.77</v>
      </c>
      <c r="Q66">
        <v>40.5</v>
      </c>
      <c r="R66">
        <v>38.24</v>
      </c>
      <c r="S66">
        <v>35.14</v>
      </c>
      <c r="T66">
        <v>33.31</v>
      </c>
      <c r="U66">
        <v>33.770000000000003</v>
      </c>
      <c r="V66">
        <v>43.03</v>
      </c>
    </row>
    <row r="67" spans="1:22" x14ac:dyDescent="0.25">
      <c r="A67" s="5" t="s">
        <v>153</v>
      </c>
      <c r="B67" s="5" t="s">
        <v>154</v>
      </c>
      <c r="C67">
        <v>61.99</v>
      </c>
      <c r="D67">
        <v>61.48</v>
      </c>
      <c r="E67">
        <v>64.900000000000006</v>
      </c>
      <c r="F67">
        <v>57.97</v>
      </c>
      <c r="G67">
        <v>55.13</v>
      </c>
      <c r="H67">
        <v>60.93</v>
      </c>
      <c r="I67">
        <v>61.66</v>
      </c>
      <c r="J67">
        <v>62.3</v>
      </c>
      <c r="K67">
        <v>62.03</v>
      </c>
      <c r="L67">
        <v>59.49</v>
      </c>
      <c r="M67">
        <v>61.09</v>
      </c>
      <c r="N67">
        <v>61.46</v>
      </c>
      <c r="O67">
        <v>57.38</v>
      </c>
      <c r="P67">
        <v>55.23</v>
      </c>
      <c r="Q67">
        <v>59.5</v>
      </c>
      <c r="R67">
        <v>61.76</v>
      </c>
      <c r="S67">
        <v>64.86</v>
      </c>
      <c r="T67">
        <v>66.69</v>
      </c>
      <c r="U67">
        <v>66.23</v>
      </c>
      <c r="V67">
        <v>56.97</v>
      </c>
    </row>
    <row r="68" spans="1:22" x14ac:dyDescent="0.25">
      <c r="A68" s="5" t="s">
        <v>155</v>
      </c>
      <c r="B68" s="5" t="s">
        <v>156</v>
      </c>
      <c r="C68">
        <v>163.07</v>
      </c>
      <c r="D68">
        <v>159.6</v>
      </c>
      <c r="E68">
        <v>184.86</v>
      </c>
      <c r="F68">
        <v>137.91999999999999</v>
      </c>
      <c r="G68">
        <v>122.89</v>
      </c>
      <c r="H68">
        <v>155.96</v>
      </c>
      <c r="I68">
        <v>160.80000000000001</v>
      </c>
      <c r="J68">
        <v>165.23</v>
      </c>
      <c r="K68">
        <v>163.33000000000001</v>
      </c>
      <c r="L68">
        <v>146.85</v>
      </c>
      <c r="M68">
        <v>157.02000000000001</v>
      </c>
      <c r="N68">
        <v>159.44999999999999</v>
      </c>
      <c r="O68">
        <v>134.63</v>
      </c>
      <c r="P68">
        <v>123.39</v>
      </c>
      <c r="Q68">
        <v>146.9</v>
      </c>
      <c r="R68">
        <v>161.54</v>
      </c>
      <c r="S68">
        <v>184.54</v>
      </c>
      <c r="T68">
        <v>200.23</v>
      </c>
      <c r="U68">
        <v>196.09</v>
      </c>
      <c r="V68">
        <v>132.41999999999999</v>
      </c>
    </row>
    <row r="69" spans="1:22" x14ac:dyDescent="0.25">
      <c r="A69" s="5" t="s">
        <v>303</v>
      </c>
      <c r="B69" s="5" t="s">
        <v>304</v>
      </c>
      <c r="C69">
        <v>51.52</v>
      </c>
      <c r="D69">
        <v>51.32</v>
      </c>
      <c r="E69">
        <v>50.31</v>
      </c>
      <c r="F69">
        <v>48.6</v>
      </c>
      <c r="G69">
        <v>49.48</v>
      </c>
      <c r="H69">
        <v>48.2</v>
      </c>
      <c r="I69">
        <v>48.42</v>
      </c>
      <c r="J69">
        <v>49.66</v>
      </c>
      <c r="K69">
        <v>48.75</v>
      </c>
      <c r="L69">
        <v>47.96</v>
      </c>
      <c r="M69">
        <v>45.23</v>
      </c>
      <c r="N69">
        <v>46.83</v>
      </c>
      <c r="O69">
        <v>46.3</v>
      </c>
      <c r="P69">
        <v>47.15</v>
      </c>
      <c r="Q69">
        <v>46.69</v>
      </c>
      <c r="R69">
        <v>46.15</v>
      </c>
      <c r="S69">
        <v>46.12</v>
      </c>
      <c r="T69">
        <v>43.71</v>
      </c>
      <c r="U69">
        <v>47.38</v>
      </c>
    </row>
    <row r="70" spans="1:22" x14ac:dyDescent="0.25">
      <c r="A70" s="5" t="s">
        <v>157</v>
      </c>
      <c r="B70" s="5" t="s">
        <v>158</v>
      </c>
      <c r="C70">
        <v>29.84</v>
      </c>
      <c r="D70">
        <v>29.83</v>
      </c>
      <c r="E70">
        <v>29.24</v>
      </c>
      <c r="F70">
        <v>33.520000000000003</v>
      </c>
      <c r="G70">
        <v>33.22</v>
      </c>
      <c r="H70">
        <v>34.28</v>
      </c>
      <c r="I70">
        <v>30.76</v>
      </c>
      <c r="J70">
        <v>29.42</v>
      </c>
      <c r="K70">
        <v>28.9</v>
      </c>
      <c r="L70">
        <v>27.5</v>
      </c>
      <c r="M70">
        <v>28.52</v>
      </c>
      <c r="N70">
        <v>31.41</v>
      </c>
      <c r="O70">
        <v>33.380000000000003</v>
      </c>
      <c r="P70">
        <v>53.56</v>
      </c>
      <c r="Q70">
        <v>52.65</v>
      </c>
      <c r="R70">
        <v>50.34</v>
      </c>
      <c r="S70">
        <v>48.09</v>
      </c>
      <c r="T70">
        <v>49.71</v>
      </c>
      <c r="U70">
        <v>53.16</v>
      </c>
    </row>
    <row r="71" spans="1:22" x14ac:dyDescent="0.25">
      <c r="A71" s="5" t="s">
        <v>159</v>
      </c>
      <c r="B71" s="5" t="s">
        <v>160</v>
      </c>
      <c r="C71">
        <v>8.58</v>
      </c>
      <c r="D71">
        <v>9.02</v>
      </c>
      <c r="E71">
        <v>8.16</v>
      </c>
      <c r="F71">
        <v>7.92</v>
      </c>
      <c r="G71">
        <v>11.33</v>
      </c>
      <c r="H71">
        <v>5.44</v>
      </c>
      <c r="I71">
        <v>5.91</v>
      </c>
      <c r="J71">
        <v>5.73</v>
      </c>
      <c r="K71">
        <v>5.67</v>
      </c>
      <c r="L71">
        <v>4.7</v>
      </c>
      <c r="M71">
        <v>-1.21</v>
      </c>
      <c r="N71">
        <v>2.0299999999999998</v>
      </c>
      <c r="O71">
        <v>5.1100000000000003</v>
      </c>
      <c r="P71">
        <v>5.57</v>
      </c>
      <c r="Q71">
        <v>4.5599999999999996</v>
      </c>
      <c r="R71">
        <v>3.25</v>
      </c>
      <c r="S71">
        <v>0.99</v>
      </c>
      <c r="T71">
        <v>0.84</v>
      </c>
      <c r="U71">
        <v>0.67</v>
      </c>
    </row>
    <row r="72" spans="1:22" x14ac:dyDescent="0.25">
      <c r="A72" s="5" t="s">
        <v>161</v>
      </c>
      <c r="B72" s="5" t="s">
        <v>162</v>
      </c>
      <c r="C72">
        <v>18.37</v>
      </c>
      <c r="D72">
        <v>19.07</v>
      </c>
      <c r="E72">
        <v>15.62</v>
      </c>
      <c r="F72">
        <v>16.96</v>
      </c>
      <c r="G72">
        <v>17.25</v>
      </c>
      <c r="H72">
        <v>14.16</v>
      </c>
      <c r="I72">
        <v>13.11</v>
      </c>
      <c r="J72">
        <v>12.94</v>
      </c>
      <c r="K72">
        <v>12.7</v>
      </c>
      <c r="L72">
        <v>10.94</v>
      </c>
      <c r="M72">
        <v>3.97</v>
      </c>
      <c r="N72">
        <v>8.26</v>
      </c>
      <c r="O72">
        <v>9.32</v>
      </c>
      <c r="P72">
        <v>10</v>
      </c>
      <c r="Q72">
        <v>9.02</v>
      </c>
      <c r="R72">
        <v>6.95</v>
      </c>
      <c r="S72">
        <v>3.32</v>
      </c>
      <c r="T72">
        <v>2.83</v>
      </c>
      <c r="U72">
        <v>3.07</v>
      </c>
    </row>
    <row r="73" spans="1:22" x14ac:dyDescent="0.25">
      <c r="A73" s="5" t="s">
        <v>163</v>
      </c>
      <c r="B73" s="5" t="s">
        <v>164</v>
      </c>
      <c r="C73">
        <v>64.239999999999995</v>
      </c>
      <c r="D73">
        <v>61.97</v>
      </c>
      <c r="E73">
        <v>61.14</v>
      </c>
      <c r="F73">
        <v>74.16</v>
      </c>
      <c r="G73">
        <v>77.59</v>
      </c>
      <c r="H73">
        <v>70.06</v>
      </c>
      <c r="I73">
        <v>75.58</v>
      </c>
      <c r="J73">
        <v>78.959999999999994</v>
      </c>
      <c r="K73">
        <v>76.06</v>
      </c>
      <c r="L73">
        <v>81.63</v>
      </c>
      <c r="M73">
        <v>73.39</v>
      </c>
      <c r="N73">
        <v>70.709999999999994</v>
      </c>
      <c r="O73">
        <v>75.14</v>
      </c>
      <c r="P73">
        <v>138.11000000000001</v>
      </c>
      <c r="Q73">
        <v>132.18</v>
      </c>
      <c r="R73">
        <v>130.97999999999999</v>
      </c>
      <c r="S73">
        <v>120.78</v>
      </c>
      <c r="T73">
        <v>119.69</v>
      </c>
      <c r="U73">
        <v>109.96</v>
      </c>
    </row>
    <row r="74" spans="1:22" x14ac:dyDescent="0.25">
      <c r="A74" s="5" t="s">
        <v>165</v>
      </c>
      <c r="B74" s="5" t="s">
        <v>166</v>
      </c>
      <c r="C74">
        <v>69.27</v>
      </c>
      <c r="D74">
        <v>69.33</v>
      </c>
      <c r="E74">
        <v>70.06</v>
      </c>
      <c r="F74">
        <v>64.92</v>
      </c>
      <c r="G74">
        <v>65.48</v>
      </c>
      <c r="H74">
        <v>64.03</v>
      </c>
      <c r="I74">
        <v>67.03</v>
      </c>
      <c r="J74">
        <v>68.14</v>
      </c>
      <c r="K74">
        <v>67.98</v>
      </c>
      <c r="L74">
        <v>69.489999999999995</v>
      </c>
      <c r="M74">
        <v>68.86</v>
      </c>
      <c r="N74">
        <v>66.959999999999994</v>
      </c>
      <c r="O74">
        <v>65.03</v>
      </c>
      <c r="P74">
        <v>46.44</v>
      </c>
      <c r="Q74">
        <v>47.35</v>
      </c>
      <c r="R74">
        <v>49.08</v>
      </c>
      <c r="S74">
        <v>51.37</v>
      </c>
      <c r="T74">
        <v>49.81</v>
      </c>
      <c r="U74">
        <v>45.89</v>
      </c>
    </row>
    <row r="75" spans="1:22" x14ac:dyDescent="0.25">
      <c r="A75" s="5" t="s">
        <v>167</v>
      </c>
      <c r="B75" s="5" t="s">
        <v>168</v>
      </c>
      <c r="C75">
        <v>5.51</v>
      </c>
      <c r="D75">
        <v>5.59</v>
      </c>
      <c r="E75">
        <v>4.99</v>
      </c>
      <c r="F75">
        <v>5.87</v>
      </c>
      <c r="G75">
        <v>8.7899999999999991</v>
      </c>
      <c r="H75">
        <v>3.81</v>
      </c>
      <c r="I75">
        <v>4.46</v>
      </c>
      <c r="J75">
        <v>4.53</v>
      </c>
      <c r="K75">
        <v>4.32</v>
      </c>
      <c r="L75">
        <v>3.84</v>
      </c>
      <c r="M75">
        <v>-0.89</v>
      </c>
      <c r="N75">
        <v>1.43</v>
      </c>
      <c r="O75">
        <v>3.84</v>
      </c>
      <c r="P75">
        <v>7.69</v>
      </c>
      <c r="Q75">
        <v>6.03</v>
      </c>
      <c r="R75">
        <v>4.26</v>
      </c>
      <c r="S75">
        <v>1.2</v>
      </c>
      <c r="T75">
        <v>1</v>
      </c>
      <c r="U75">
        <v>0.73</v>
      </c>
    </row>
    <row r="76" spans="1:22" x14ac:dyDescent="0.25">
      <c r="A76" s="5" t="s">
        <v>169</v>
      </c>
      <c r="B76" s="5" t="s">
        <v>170</v>
      </c>
      <c r="C76">
        <v>15.38</v>
      </c>
      <c r="D76">
        <v>14.59</v>
      </c>
      <c r="E76">
        <v>11.52</v>
      </c>
      <c r="F76">
        <v>15.88</v>
      </c>
      <c r="G76">
        <v>16.489999999999998</v>
      </c>
      <c r="H76">
        <v>12.34</v>
      </c>
      <c r="I76">
        <v>12.11</v>
      </c>
      <c r="J76">
        <v>13.84</v>
      </c>
      <c r="K76">
        <v>12.69</v>
      </c>
      <c r="L76">
        <v>11.53</v>
      </c>
      <c r="M76">
        <v>3.6</v>
      </c>
      <c r="N76">
        <v>8.2799999999999994</v>
      </c>
      <c r="O76">
        <v>11.38</v>
      </c>
      <c r="P76">
        <v>20.28</v>
      </c>
      <c r="Q76">
        <v>17.16</v>
      </c>
      <c r="R76" t="s">
        <v>67</v>
      </c>
      <c r="S76" t="s">
        <v>67</v>
      </c>
      <c r="T76" t="s">
        <v>67</v>
      </c>
      <c r="U76" t="s">
        <v>67</v>
      </c>
    </row>
    <row r="77" spans="1:22" x14ac:dyDescent="0.25">
      <c r="A77" s="5" t="s">
        <v>171</v>
      </c>
      <c r="B77" s="5" t="s">
        <v>172</v>
      </c>
      <c r="C77">
        <v>41.14</v>
      </c>
      <c r="D77">
        <v>42.27</v>
      </c>
      <c r="E77">
        <v>38.369999999999997</v>
      </c>
      <c r="F77">
        <v>50.94</v>
      </c>
      <c r="G77">
        <v>55.03</v>
      </c>
      <c r="H77">
        <v>48.87</v>
      </c>
      <c r="I77">
        <v>46.73</v>
      </c>
      <c r="J77">
        <v>45.74</v>
      </c>
      <c r="K77">
        <v>46.84</v>
      </c>
      <c r="L77">
        <v>49.39</v>
      </c>
      <c r="M77">
        <v>48.24</v>
      </c>
      <c r="N77">
        <v>50.02</v>
      </c>
      <c r="O77">
        <v>57.14</v>
      </c>
      <c r="P77">
        <v>96.4</v>
      </c>
      <c r="Q77">
        <v>85.53</v>
      </c>
      <c r="R77">
        <v>77.91</v>
      </c>
      <c r="S77">
        <v>68.42</v>
      </c>
      <c r="T77">
        <v>66.87</v>
      </c>
      <c r="U77">
        <v>73.599999999999994</v>
      </c>
    </row>
    <row r="78" spans="1:22" x14ac:dyDescent="0.25">
      <c r="A78" s="5" t="s">
        <v>173</v>
      </c>
      <c r="B78" s="5" t="s">
        <v>174</v>
      </c>
      <c r="C78">
        <v>128.26</v>
      </c>
      <c r="D78">
        <v>156.83000000000001</v>
      </c>
      <c r="E78">
        <v>170.69</v>
      </c>
      <c r="F78">
        <v>161.25</v>
      </c>
      <c r="G78">
        <v>176.16</v>
      </c>
      <c r="H78">
        <v>175.21</v>
      </c>
      <c r="I78">
        <v>168.98</v>
      </c>
      <c r="J78">
        <v>112.22</v>
      </c>
      <c r="K78">
        <v>121.03</v>
      </c>
      <c r="L78">
        <v>121.7</v>
      </c>
      <c r="M78">
        <v>149.13999999999999</v>
      </c>
      <c r="N78">
        <v>106.55</v>
      </c>
      <c r="O78">
        <v>86.86</v>
      </c>
      <c r="P78">
        <v>167.86</v>
      </c>
      <c r="Q78">
        <v>172.54</v>
      </c>
      <c r="R78" t="s">
        <v>67</v>
      </c>
      <c r="S78" t="s">
        <v>67</v>
      </c>
      <c r="T78" t="s">
        <v>67</v>
      </c>
      <c r="U78" t="s">
        <v>67</v>
      </c>
    </row>
    <row r="79" spans="1:22" x14ac:dyDescent="0.25">
      <c r="A79" s="5" t="s">
        <v>175</v>
      </c>
      <c r="B79" s="5" t="s">
        <v>176</v>
      </c>
      <c r="C79">
        <v>1418.2272</v>
      </c>
      <c r="D79">
        <v>1248.624</v>
      </c>
      <c r="E79">
        <v>1079.7696000000001</v>
      </c>
      <c r="F79">
        <v>1159.8912</v>
      </c>
      <c r="G79">
        <v>1344.096</v>
      </c>
      <c r="H79">
        <v>546.99839999999995</v>
      </c>
      <c r="I79">
        <v>587.05919999999992</v>
      </c>
      <c r="J79">
        <v>885.83039999999994</v>
      </c>
      <c r="K79">
        <v>315.83999999999997</v>
      </c>
      <c r="L79">
        <v>201.16</v>
      </c>
      <c r="M79">
        <v>75.951999999999998</v>
      </c>
      <c r="N79">
        <v>108.288</v>
      </c>
      <c r="O79">
        <v>573.4</v>
      </c>
      <c r="P79">
        <v>448.94400000000002</v>
      </c>
      <c r="Q79">
        <v>327.49599999999998</v>
      </c>
      <c r="R79">
        <v>210.184</v>
      </c>
      <c r="S79">
        <v>95.128</v>
      </c>
      <c r="T79">
        <v>77.08</v>
      </c>
      <c r="U79">
        <v>192.136</v>
      </c>
    </row>
    <row r="80" spans="1:22" x14ac:dyDescent="0.25">
      <c r="A80" s="5" t="s">
        <v>177</v>
      </c>
      <c r="B80" s="5" t="s">
        <v>178</v>
      </c>
      <c r="C80">
        <v>0</v>
      </c>
      <c r="D80">
        <v>0</v>
      </c>
      <c r="E80">
        <v>0</v>
      </c>
      <c r="F80">
        <v>0</v>
      </c>
      <c r="G80">
        <v>0</v>
      </c>
      <c r="H80">
        <v>0</v>
      </c>
      <c r="I80">
        <v>0</v>
      </c>
      <c r="J80">
        <v>0.16000000000000369</v>
      </c>
      <c r="K80">
        <v>0</v>
      </c>
      <c r="L80">
        <v>0</v>
      </c>
      <c r="M80">
        <v>0</v>
      </c>
      <c r="N80">
        <v>0</v>
      </c>
      <c r="O80">
        <v>0</v>
      </c>
      <c r="P80">
        <v>0</v>
      </c>
      <c r="Q80">
        <v>0</v>
      </c>
      <c r="R80">
        <v>0</v>
      </c>
      <c r="S80">
        <v>0</v>
      </c>
      <c r="T80">
        <v>0</v>
      </c>
      <c r="U80">
        <v>0</v>
      </c>
    </row>
    <row r="81" spans="1:21" x14ac:dyDescent="0.25">
      <c r="A81" s="5" t="s">
        <v>179</v>
      </c>
      <c r="B81" s="5" t="s">
        <v>180</v>
      </c>
      <c r="C81">
        <v>16.670000000000002</v>
      </c>
      <c r="D81">
        <v>11.46</v>
      </c>
      <c r="E81">
        <v>8.08</v>
      </c>
      <c r="F81">
        <v>16.59</v>
      </c>
      <c r="G81">
        <v>25.11</v>
      </c>
      <c r="H81">
        <v>0.44</v>
      </c>
      <c r="I81">
        <v>4.92</v>
      </c>
      <c r="J81">
        <v>15.36</v>
      </c>
      <c r="K81">
        <v>11.19</v>
      </c>
      <c r="L81">
        <v>9.5</v>
      </c>
      <c r="M81">
        <v>-1.55</v>
      </c>
      <c r="N81">
        <v>3.84</v>
      </c>
      <c r="O81">
        <v>13.03</v>
      </c>
      <c r="P81">
        <v>7.6</v>
      </c>
      <c r="Q81">
        <v>3.57</v>
      </c>
      <c r="R81">
        <v>5.72</v>
      </c>
      <c r="S81">
        <v>-7.18</v>
      </c>
      <c r="T81">
        <v>6.05</v>
      </c>
      <c r="U81">
        <v>8.5</v>
      </c>
    </row>
    <row r="82" spans="1:21" x14ac:dyDescent="0.25">
      <c r="A82" s="5" t="s">
        <v>181</v>
      </c>
      <c r="B82" s="5" t="s">
        <v>182</v>
      </c>
      <c r="C82">
        <v>12.07</v>
      </c>
      <c r="D82">
        <v>12.04</v>
      </c>
      <c r="E82">
        <v>16.59</v>
      </c>
      <c r="F82">
        <v>14.05</v>
      </c>
      <c r="G82">
        <v>10.16</v>
      </c>
      <c r="H82">
        <v>6.91</v>
      </c>
      <c r="I82">
        <v>10.49</v>
      </c>
      <c r="J82">
        <v>12.02</v>
      </c>
      <c r="K82">
        <v>6.38</v>
      </c>
      <c r="L82">
        <v>3.93</v>
      </c>
      <c r="M82">
        <v>5.1100000000000003</v>
      </c>
      <c r="N82">
        <v>8.16</v>
      </c>
      <c r="O82">
        <v>8.07</v>
      </c>
      <c r="P82">
        <v>5.63</v>
      </c>
      <c r="Q82">
        <v>0.7</v>
      </c>
      <c r="R82">
        <v>1.53</v>
      </c>
      <c r="S82">
        <v>2.46</v>
      </c>
      <c r="T82" t="s">
        <v>67</v>
      </c>
      <c r="U82" t="s">
        <v>67</v>
      </c>
    </row>
    <row r="83" spans="1:21" x14ac:dyDescent="0.25">
      <c r="A83" s="5" t="s">
        <v>183</v>
      </c>
      <c r="B83" s="5" t="s">
        <v>184</v>
      </c>
      <c r="C83">
        <v>15.58</v>
      </c>
      <c r="D83">
        <v>12.34</v>
      </c>
      <c r="E83">
        <v>11.03</v>
      </c>
      <c r="F83">
        <v>12.48</v>
      </c>
      <c r="G83">
        <v>11.4</v>
      </c>
      <c r="H83">
        <v>8.2799999999999994</v>
      </c>
      <c r="I83">
        <v>7.88</v>
      </c>
      <c r="J83">
        <v>7.67</v>
      </c>
      <c r="K83">
        <v>7.2</v>
      </c>
      <c r="L83">
        <v>6.48</v>
      </c>
      <c r="M83">
        <v>5.3</v>
      </c>
      <c r="N83">
        <v>6.75</v>
      </c>
      <c r="O83">
        <v>4.55</v>
      </c>
      <c r="P83">
        <v>3.15</v>
      </c>
      <c r="Q83">
        <v>3.33</v>
      </c>
      <c r="R83" t="s">
        <v>67</v>
      </c>
      <c r="S83" t="s">
        <v>67</v>
      </c>
      <c r="T83" t="s">
        <v>67</v>
      </c>
      <c r="U83" t="s">
        <v>67</v>
      </c>
    </row>
    <row r="84" spans="1:21" x14ac:dyDescent="0.25">
      <c r="A84" s="5" t="s">
        <v>185</v>
      </c>
      <c r="B84" s="5" t="s">
        <v>186</v>
      </c>
      <c r="C84">
        <v>11.93</v>
      </c>
      <c r="D84">
        <v>10.11</v>
      </c>
      <c r="E84">
        <v>9.35</v>
      </c>
      <c r="F84">
        <v>9.84</v>
      </c>
      <c r="G84">
        <v>8.94</v>
      </c>
      <c r="H84">
        <v>6.79</v>
      </c>
      <c r="I84">
        <v>7.32</v>
      </c>
      <c r="J84">
        <v>6.11</v>
      </c>
      <c r="K84">
        <v>5.18</v>
      </c>
      <c r="L84">
        <v>4.91</v>
      </c>
      <c r="M84" t="s">
        <v>67</v>
      </c>
      <c r="N84" t="s">
        <v>67</v>
      </c>
      <c r="O84" t="s">
        <v>67</v>
      </c>
      <c r="P84" t="s">
        <v>67</v>
      </c>
      <c r="Q84" t="s">
        <v>67</v>
      </c>
      <c r="R84" t="s">
        <v>67</v>
      </c>
      <c r="S84" t="s">
        <v>67</v>
      </c>
      <c r="T84" t="s">
        <v>67</v>
      </c>
      <c r="U84" t="s">
        <v>67</v>
      </c>
    </row>
    <row r="85" spans="1:21" x14ac:dyDescent="0.25">
      <c r="A85" s="5" t="s">
        <v>187</v>
      </c>
      <c r="B85" s="5" t="s">
        <v>188</v>
      </c>
      <c r="C85">
        <v>10.9</v>
      </c>
      <c r="D85">
        <v>23.19</v>
      </c>
      <c r="E85">
        <v>11.47</v>
      </c>
      <c r="F85">
        <v>-18.53</v>
      </c>
      <c r="G85">
        <v>160.41</v>
      </c>
      <c r="H85">
        <v>-7.44</v>
      </c>
      <c r="I85">
        <v>8.0399999999999991</v>
      </c>
      <c r="J85">
        <v>16.59</v>
      </c>
      <c r="K85">
        <v>34.19</v>
      </c>
      <c r="L85">
        <v>-524.66</v>
      </c>
      <c r="M85">
        <v>-158.87</v>
      </c>
      <c r="N85">
        <v>-58.8</v>
      </c>
      <c r="O85">
        <v>3.79</v>
      </c>
      <c r="P85">
        <v>31.22</v>
      </c>
      <c r="Q85">
        <v>45.39</v>
      </c>
      <c r="R85">
        <v>245.45</v>
      </c>
      <c r="S85">
        <v>10</v>
      </c>
      <c r="T85">
        <v>33.33</v>
      </c>
      <c r="U85">
        <v>233.33</v>
      </c>
    </row>
    <row r="86" spans="1:21" x14ac:dyDescent="0.25">
      <c r="A86" s="5" t="s">
        <v>189</v>
      </c>
      <c r="B86" s="5" t="s">
        <v>190</v>
      </c>
      <c r="C86">
        <v>15.19</v>
      </c>
      <c r="D86">
        <v>5.38</v>
      </c>
      <c r="E86">
        <v>51.12</v>
      </c>
      <c r="F86">
        <v>44.81</v>
      </c>
      <c r="G86">
        <v>53.67</v>
      </c>
      <c r="H86">
        <v>5.73</v>
      </c>
      <c r="I86">
        <v>19.61</v>
      </c>
      <c r="J86">
        <v>-157.96</v>
      </c>
      <c r="K86">
        <v>-216.45</v>
      </c>
      <c r="L86">
        <v>-247.44</v>
      </c>
      <c r="M86">
        <v>-71.290000000000006</v>
      </c>
      <c r="N86">
        <v>-7.93</v>
      </c>
      <c r="O86">
        <v>26.8</v>
      </c>
      <c r="P86">
        <v>107.35</v>
      </c>
      <c r="Q86">
        <v>100.28</v>
      </c>
      <c r="R86">
        <v>96.26</v>
      </c>
      <c r="S86">
        <v>92.22</v>
      </c>
      <c r="T86" t="s">
        <v>67</v>
      </c>
      <c r="U86" t="s">
        <v>67</v>
      </c>
    </row>
    <row r="87" spans="1:21" x14ac:dyDescent="0.25">
      <c r="A87" s="5" t="s">
        <v>191</v>
      </c>
      <c r="B87" s="5" t="s">
        <v>192</v>
      </c>
      <c r="C87">
        <v>37.49</v>
      </c>
      <c r="D87">
        <v>33.82</v>
      </c>
      <c r="E87">
        <v>30.79</v>
      </c>
      <c r="F87">
        <v>31.81</v>
      </c>
      <c r="G87">
        <v>42.36</v>
      </c>
      <c r="H87">
        <v>-94.66</v>
      </c>
      <c r="I87">
        <v>-124.94</v>
      </c>
      <c r="J87">
        <v>-138.31</v>
      </c>
      <c r="K87">
        <v>-140.87</v>
      </c>
      <c r="L87">
        <v>-141.46</v>
      </c>
      <c r="M87">
        <v>-27.45</v>
      </c>
      <c r="N87">
        <v>53.41</v>
      </c>
      <c r="O87">
        <v>67.17</v>
      </c>
      <c r="P87">
        <v>73.08</v>
      </c>
      <c r="Q87">
        <v>113.5</v>
      </c>
      <c r="R87" t="s">
        <v>67</v>
      </c>
      <c r="S87" t="s">
        <v>67</v>
      </c>
      <c r="T87" t="s">
        <v>67</v>
      </c>
      <c r="U87" t="s">
        <v>67</v>
      </c>
    </row>
    <row r="88" spans="1:21" x14ac:dyDescent="0.25">
      <c r="A88" s="5" t="s">
        <v>193</v>
      </c>
      <c r="B88" s="5" t="s">
        <v>194</v>
      </c>
      <c r="C88">
        <v>-28.58</v>
      </c>
      <c r="D88">
        <v>-45.56</v>
      </c>
      <c r="E88">
        <v>-53.76</v>
      </c>
      <c r="F88">
        <v>-54.53</v>
      </c>
      <c r="G88">
        <v>-49.55</v>
      </c>
      <c r="H88">
        <v>-61.05</v>
      </c>
      <c r="I88">
        <v>-35.770000000000003</v>
      </c>
      <c r="J88">
        <v>-35.57</v>
      </c>
      <c r="K88">
        <v>-33.9</v>
      </c>
      <c r="L88">
        <v>-13.98</v>
      </c>
      <c r="M88" t="s">
        <v>67</v>
      </c>
      <c r="N88" t="s">
        <v>67</v>
      </c>
      <c r="O88" t="s">
        <v>67</v>
      </c>
      <c r="P88" t="s">
        <v>67</v>
      </c>
      <c r="Q88" t="s">
        <v>67</v>
      </c>
      <c r="R88" t="s">
        <v>67</v>
      </c>
      <c r="S88" t="s">
        <v>67</v>
      </c>
      <c r="T88" t="s">
        <v>67</v>
      </c>
      <c r="U88" t="s">
        <v>67</v>
      </c>
    </row>
    <row r="89" spans="1:21" x14ac:dyDescent="0.25">
      <c r="A89" s="5" t="s">
        <v>195</v>
      </c>
      <c r="B89" s="5" t="s">
        <v>196</v>
      </c>
      <c r="C89">
        <v>2.21</v>
      </c>
      <c r="D89">
        <v>1.25</v>
      </c>
      <c r="E89">
        <v>1.22</v>
      </c>
      <c r="F89">
        <v>1.1399999999999999</v>
      </c>
      <c r="G89">
        <v>0.76</v>
      </c>
      <c r="H89">
        <v>-0.38</v>
      </c>
      <c r="I89">
        <v>-0.22</v>
      </c>
      <c r="J89">
        <v>-0.17</v>
      </c>
      <c r="K89">
        <v>-0.1</v>
      </c>
      <c r="L89">
        <v>-0.11</v>
      </c>
      <c r="M89" t="s">
        <v>67</v>
      </c>
      <c r="N89">
        <v>0.21</v>
      </c>
      <c r="O89">
        <v>0.23</v>
      </c>
      <c r="P89">
        <v>0.27</v>
      </c>
      <c r="Q89">
        <v>0.14000000000000001</v>
      </c>
      <c r="R89" t="s">
        <v>67</v>
      </c>
      <c r="S89" t="s">
        <v>67</v>
      </c>
      <c r="T89" t="s">
        <v>67</v>
      </c>
      <c r="U89" t="s">
        <v>67</v>
      </c>
    </row>
    <row r="90" spans="1:21" x14ac:dyDescent="0.25">
      <c r="A90" s="5" t="s">
        <v>197</v>
      </c>
      <c r="B90" s="5" t="s">
        <v>198</v>
      </c>
      <c r="C90">
        <v>12.42</v>
      </c>
      <c r="D90">
        <v>36.1</v>
      </c>
      <c r="E90">
        <v>-0.5</v>
      </c>
      <c r="F90">
        <v>14.66</v>
      </c>
      <c r="G90">
        <v>52.38</v>
      </c>
      <c r="H90">
        <v>8.51</v>
      </c>
      <c r="I90">
        <v>6.31</v>
      </c>
      <c r="J90">
        <v>17.510000000000002</v>
      </c>
      <c r="K90">
        <v>29.13</v>
      </c>
      <c r="L90">
        <v>201.67</v>
      </c>
      <c r="M90">
        <v>-52.67</v>
      </c>
      <c r="N90">
        <v>-8.01</v>
      </c>
      <c r="O90">
        <v>5.37</v>
      </c>
      <c r="P90">
        <v>19.22</v>
      </c>
      <c r="Q90">
        <v>34.46</v>
      </c>
      <c r="R90">
        <v>121.09</v>
      </c>
      <c r="S90">
        <v>8.89</v>
      </c>
      <c r="T90">
        <v>-2.17</v>
      </c>
      <c r="U90">
        <v>84</v>
      </c>
    </row>
    <row r="91" spans="1:21" x14ac:dyDescent="0.25">
      <c r="A91" s="5" t="s">
        <v>199</v>
      </c>
      <c r="B91" s="5" t="s">
        <v>200</v>
      </c>
      <c r="C91">
        <v>16.010000000000002</v>
      </c>
      <c r="D91">
        <v>16.75</v>
      </c>
      <c r="E91">
        <v>22.18</v>
      </c>
      <c r="F91">
        <v>25.18</v>
      </c>
      <c r="G91">
        <v>22.4</v>
      </c>
      <c r="H91">
        <v>10.78</v>
      </c>
      <c r="I91">
        <v>17.649999999999999</v>
      </c>
      <c r="J91">
        <v>82.77</v>
      </c>
      <c r="K91">
        <v>59.38</v>
      </c>
      <c r="L91">
        <v>47</v>
      </c>
      <c r="M91">
        <v>-18.440000000000001</v>
      </c>
      <c r="N91">
        <v>5.53</v>
      </c>
      <c r="O91">
        <v>19.68</v>
      </c>
      <c r="P91">
        <v>58.26</v>
      </c>
      <c r="Q91">
        <v>54.81</v>
      </c>
      <c r="R91">
        <v>42.6</v>
      </c>
      <c r="S91">
        <v>30.24</v>
      </c>
      <c r="T91" t="s">
        <v>67</v>
      </c>
      <c r="U91" t="s">
        <v>67</v>
      </c>
    </row>
    <row r="92" spans="1:21" x14ac:dyDescent="0.25">
      <c r="A92" s="5" t="s">
        <v>201</v>
      </c>
      <c r="B92" s="5" t="s">
        <v>202</v>
      </c>
      <c r="C92">
        <v>23.01</v>
      </c>
      <c r="D92">
        <v>22.23</v>
      </c>
      <c r="E92">
        <v>16.27</v>
      </c>
      <c r="F92">
        <v>19.87</v>
      </c>
      <c r="G92">
        <v>22.77</v>
      </c>
      <c r="H92">
        <v>52.63</v>
      </c>
      <c r="I92">
        <v>40.39</v>
      </c>
      <c r="J92">
        <v>37.53</v>
      </c>
      <c r="K92">
        <v>35.1</v>
      </c>
      <c r="L92">
        <v>33.119999999999997</v>
      </c>
      <c r="M92">
        <v>-0.33</v>
      </c>
      <c r="N92">
        <v>34.43</v>
      </c>
      <c r="O92">
        <v>37.81</v>
      </c>
      <c r="P92">
        <v>36.299999999999997</v>
      </c>
      <c r="Q92">
        <v>49.25</v>
      </c>
      <c r="R92" t="s">
        <v>67</v>
      </c>
      <c r="S92" t="s">
        <v>67</v>
      </c>
      <c r="T92" t="s">
        <v>67</v>
      </c>
      <c r="U92" t="s">
        <v>67</v>
      </c>
    </row>
    <row r="93" spans="1:21" x14ac:dyDescent="0.25">
      <c r="A93" s="5" t="s">
        <v>203</v>
      </c>
      <c r="B93" s="5" t="s">
        <v>204</v>
      </c>
      <c r="C93">
        <v>37.82</v>
      </c>
      <c r="D93">
        <v>31.31</v>
      </c>
      <c r="E93">
        <v>26.9</v>
      </c>
      <c r="F93">
        <v>27.49</v>
      </c>
      <c r="G93">
        <v>27.94</v>
      </c>
      <c r="H93">
        <v>26.15</v>
      </c>
      <c r="I93">
        <v>37.409999999999997</v>
      </c>
      <c r="J93">
        <v>37.67</v>
      </c>
      <c r="K93">
        <v>35.700000000000003</v>
      </c>
      <c r="L93">
        <v>41.18</v>
      </c>
      <c r="M93" t="s">
        <v>67</v>
      </c>
      <c r="N93" t="s">
        <v>67</v>
      </c>
      <c r="O93" t="s">
        <v>67</v>
      </c>
      <c r="P93" t="s">
        <v>67</v>
      </c>
      <c r="Q93" t="s">
        <v>67</v>
      </c>
      <c r="R93" t="s">
        <v>67</v>
      </c>
      <c r="S93" t="s">
        <v>67</v>
      </c>
      <c r="T93" t="s">
        <v>67</v>
      </c>
      <c r="U93" t="s">
        <v>67</v>
      </c>
    </row>
    <row r="94" spans="1:21" x14ac:dyDescent="0.25">
      <c r="A94" s="5" t="s">
        <v>205</v>
      </c>
      <c r="B94" s="5" t="s">
        <v>206</v>
      </c>
      <c r="C94">
        <v>13.58</v>
      </c>
      <c r="D94">
        <v>15.64</v>
      </c>
      <c r="E94">
        <v>-6.91</v>
      </c>
      <c r="F94">
        <v>-13.7</v>
      </c>
      <c r="G94">
        <v>145.72</v>
      </c>
      <c r="H94">
        <v>-6.82</v>
      </c>
      <c r="I94">
        <v>-33.729999999999997</v>
      </c>
      <c r="J94">
        <v>181.67</v>
      </c>
      <c r="K94">
        <v>57.01</v>
      </c>
      <c r="L94">
        <v>164.85</v>
      </c>
      <c r="M94">
        <v>-29.86</v>
      </c>
      <c r="N94">
        <v>-81.11</v>
      </c>
      <c r="O94">
        <v>27.72</v>
      </c>
      <c r="P94">
        <v>37.08</v>
      </c>
      <c r="Q94">
        <v>55.81</v>
      </c>
      <c r="R94">
        <v>120.95</v>
      </c>
      <c r="S94">
        <v>23.41</v>
      </c>
      <c r="T94">
        <v>-59.88</v>
      </c>
      <c r="U94">
        <v>-143.86000000000001</v>
      </c>
    </row>
    <row r="95" spans="1:21" x14ac:dyDescent="0.25">
      <c r="A95" s="5" t="s">
        <v>207</v>
      </c>
      <c r="B95" s="5" t="s">
        <v>208</v>
      </c>
      <c r="C95">
        <v>7.44</v>
      </c>
      <c r="D95">
        <v>-1.66</v>
      </c>
      <c r="E95">
        <v>41.7</v>
      </c>
      <c r="F95">
        <v>41.73</v>
      </c>
      <c r="G95">
        <v>35.06</v>
      </c>
      <c r="H95">
        <v>47.04</v>
      </c>
      <c r="I95">
        <v>68.319999999999993</v>
      </c>
      <c r="J95">
        <v>134.51</v>
      </c>
      <c r="K95">
        <v>64</v>
      </c>
      <c r="L95">
        <v>17.96</v>
      </c>
      <c r="M95">
        <v>-27.75</v>
      </c>
      <c r="N95">
        <v>-5.44</v>
      </c>
      <c r="O95">
        <v>40.200000000000003</v>
      </c>
      <c r="P95">
        <v>71.28</v>
      </c>
      <c r="Q95">
        <v>66.72</v>
      </c>
      <c r="R95">
        <v>28.16</v>
      </c>
      <c r="S95">
        <v>-60.11</v>
      </c>
      <c r="T95" t="s">
        <v>67</v>
      </c>
      <c r="U95" t="s">
        <v>67</v>
      </c>
    </row>
    <row r="96" spans="1:21" x14ac:dyDescent="0.25">
      <c r="A96" s="5" t="s">
        <v>209</v>
      </c>
      <c r="B96" s="5" t="s">
        <v>210</v>
      </c>
      <c r="C96">
        <v>30.87</v>
      </c>
      <c r="D96">
        <v>26.79</v>
      </c>
      <c r="E96">
        <v>16.91</v>
      </c>
      <c r="F96">
        <v>54.63</v>
      </c>
      <c r="G96">
        <v>68.77</v>
      </c>
      <c r="H96">
        <v>72.599999999999994</v>
      </c>
      <c r="I96">
        <v>67.989999999999995</v>
      </c>
      <c r="J96">
        <v>58.51</v>
      </c>
      <c r="K96">
        <v>27.72</v>
      </c>
      <c r="L96">
        <v>23.74</v>
      </c>
      <c r="M96">
        <v>1.93</v>
      </c>
      <c r="N96">
        <v>32.090000000000003</v>
      </c>
      <c r="O96">
        <v>52.99</v>
      </c>
      <c r="P96">
        <v>35.47</v>
      </c>
      <c r="Q96">
        <v>-0.71</v>
      </c>
      <c r="R96" t="s">
        <v>67</v>
      </c>
      <c r="S96" t="s">
        <v>67</v>
      </c>
      <c r="T96" t="s">
        <v>67</v>
      </c>
      <c r="U96" t="s">
        <v>67</v>
      </c>
    </row>
    <row r="97" spans="1:22" x14ac:dyDescent="0.25">
      <c r="A97" s="5" t="s">
        <v>211</v>
      </c>
      <c r="B97" s="5" t="s">
        <v>212</v>
      </c>
      <c r="C97">
        <v>51.73</v>
      </c>
      <c r="D97">
        <v>47.39</v>
      </c>
      <c r="E97">
        <v>37.71</v>
      </c>
      <c r="F97">
        <v>41.17</v>
      </c>
      <c r="G97">
        <v>46.25</v>
      </c>
      <c r="H97">
        <v>37.26</v>
      </c>
      <c r="I97">
        <v>50.04</v>
      </c>
      <c r="J97">
        <v>55.75</v>
      </c>
      <c r="K97">
        <v>31.6</v>
      </c>
      <c r="L97">
        <v>11.51</v>
      </c>
      <c r="M97" t="s">
        <v>67</v>
      </c>
      <c r="N97" t="s">
        <v>67</v>
      </c>
      <c r="O97" t="s">
        <v>67</v>
      </c>
      <c r="P97" t="s">
        <v>67</v>
      </c>
      <c r="Q97" t="s">
        <v>67</v>
      </c>
      <c r="R97" t="s">
        <v>67</v>
      </c>
      <c r="S97" t="s">
        <v>67</v>
      </c>
      <c r="T97" t="s">
        <v>67</v>
      </c>
      <c r="U97" t="s">
        <v>67</v>
      </c>
    </row>
    <row r="98" spans="1:22" x14ac:dyDescent="0.25">
      <c r="A98" s="5" t="s">
        <v>213</v>
      </c>
      <c r="B98" s="5" t="s">
        <v>214</v>
      </c>
      <c r="C98">
        <v>187</v>
      </c>
      <c r="D98">
        <v>273.2</v>
      </c>
      <c r="E98">
        <v>278.3</v>
      </c>
      <c r="F98">
        <v>223.2</v>
      </c>
      <c r="G98">
        <v>206.4</v>
      </c>
      <c r="H98">
        <v>187.2</v>
      </c>
      <c r="I98">
        <v>147.4</v>
      </c>
      <c r="J98">
        <v>34.299999999999997</v>
      </c>
      <c r="K98">
        <v>48.4</v>
      </c>
      <c r="L98">
        <v>39.6</v>
      </c>
      <c r="M98">
        <v>77.099999999999994</v>
      </c>
      <c r="N98">
        <v>16.7</v>
      </c>
      <c r="O98">
        <v>-39.6</v>
      </c>
      <c r="P98">
        <v>81.7</v>
      </c>
      <c r="Q98">
        <v>81.099999999999994</v>
      </c>
      <c r="R98">
        <v>179.7</v>
      </c>
      <c r="S98">
        <v>176.1</v>
      </c>
      <c r="T98">
        <v>197.9</v>
      </c>
      <c r="U98">
        <v>217.2</v>
      </c>
      <c r="V98">
        <v>205.5</v>
      </c>
    </row>
  </sheetData>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L100"/>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8" customWidth="1"/>
  </cols>
  <sheetData>
    <row r="1" spans="1:12" ht="18.75" customHeight="1" x14ac:dyDescent="0.3">
      <c r="A1" s="1" t="s">
        <v>3252</v>
      </c>
      <c r="B1" s="2" t="s">
        <v>3253</v>
      </c>
      <c r="C1" s="2"/>
      <c r="D1" s="2"/>
      <c r="E1" s="2"/>
      <c r="F1" s="2" t="str">
        <f>HYPERLINK("dax-30_Stock_Data_EUR.xlsx#INDEX!A1", "Back to INDEX")</f>
        <v>Back to INDEX</v>
      </c>
      <c r="G1" s="2"/>
      <c r="H1" s="2"/>
      <c r="I1" s="2"/>
      <c r="J1" s="2"/>
      <c r="K1" s="2"/>
      <c r="L1" s="2"/>
    </row>
    <row r="2" spans="1:12" x14ac:dyDescent="0.25">
      <c r="A2" s="3"/>
      <c r="B2" s="4"/>
      <c r="C2" s="4"/>
      <c r="D2" s="4"/>
      <c r="E2" s="4"/>
      <c r="F2" s="4"/>
      <c r="G2" s="4"/>
      <c r="H2" s="4"/>
      <c r="I2" s="4"/>
      <c r="J2" s="4"/>
      <c r="K2" s="4"/>
      <c r="L2" s="4"/>
    </row>
    <row r="3" spans="1:12" x14ac:dyDescent="0.25">
      <c r="A3" s="5" t="s">
        <v>3</v>
      </c>
      <c r="C3" s="5" t="s">
        <v>4</v>
      </c>
      <c r="D3" s="5"/>
      <c r="G3" s="5" t="s">
        <v>5</v>
      </c>
      <c r="H3" s="5"/>
      <c r="J3" s="5" t="s">
        <v>6</v>
      </c>
      <c r="K3" s="5"/>
    </row>
    <row r="4" spans="1:12" x14ac:dyDescent="0.25">
      <c r="A4" s="5" t="s">
        <v>7</v>
      </c>
      <c r="B4" t="s">
        <v>307</v>
      </c>
      <c r="C4" s="5" t="s">
        <v>9</v>
      </c>
      <c r="D4" s="5"/>
      <c r="E4" t="s">
        <v>3254</v>
      </c>
      <c r="G4" t="s">
        <v>506</v>
      </c>
      <c r="H4" t="s">
        <v>12</v>
      </c>
      <c r="J4" t="s">
        <v>3255</v>
      </c>
      <c r="L4" t="s">
        <v>561</v>
      </c>
    </row>
    <row r="5" spans="1:12" x14ac:dyDescent="0.25">
      <c r="A5" s="5" t="s">
        <v>15</v>
      </c>
      <c r="B5" t="s">
        <v>3256</v>
      </c>
      <c r="C5" s="5" t="s">
        <v>17</v>
      </c>
      <c r="D5" s="5"/>
      <c r="E5" t="s">
        <v>3257</v>
      </c>
      <c r="G5" t="s">
        <v>444</v>
      </c>
      <c r="H5" t="s">
        <v>20</v>
      </c>
      <c r="J5" t="s">
        <v>21</v>
      </c>
      <c r="L5" t="s">
        <v>3258</v>
      </c>
    </row>
    <row r="6" spans="1:12" x14ac:dyDescent="0.25">
      <c r="A6" s="5" t="s">
        <v>23</v>
      </c>
      <c r="B6" t="s">
        <v>3259</v>
      </c>
      <c r="C6" s="5" t="s">
        <v>25</v>
      </c>
      <c r="D6" s="5"/>
      <c r="E6" t="s">
        <v>3260</v>
      </c>
      <c r="G6" t="s">
        <v>683</v>
      </c>
      <c r="H6" t="s">
        <v>28</v>
      </c>
    </row>
    <row r="7" spans="1:12" x14ac:dyDescent="0.25">
      <c r="A7" s="5" t="s">
        <v>29</v>
      </c>
      <c r="B7" t="s">
        <v>67</v>
      </c>
      <c r="C7" s="5" t="s">
        <v>31</v>
      </c>
      <c r="D7" s="5"/>
      <c r="E7" t="s">
        <v>3261</v>
      </c>
      <c r="G7" t="s">
        <v>19</v>
      </c>
      <c r="H7" t="s">
        <v>454</v>
      </c>
    </row>
    <row r="8" spans="1:12" x14ac:dyDescent="0.25">
      <c r="A8" s="5" t="s">
        <v>35</v>
      </c>
      <c r="B8" t="s">
        <v>36</v>
      </c>
      <c r="C8" s="5" t="s">
        <v>37</v>
      </c>
      <c r="D8" s="5"/>
      <c r="E8" t="s">
        <v>3262</v>
      </c>
      <c r="G8" t="s">
        <v>638</v>
      </c>
      <c r="H8" t="s">
        <v>34</v>
      </c>
    </row>
    <row r="9" spans="1:12" x14ac:dyDescent="0.25">
      <c r="A9" s="5" t="s">
        <v>41</v>
      </c>
      <c r="B9" t="s">
        <v>42</v>
      </c>
      <c r="C9" s="5" t="s">
        <v>43</v>
      </c>
      <c r="D9" s="5"/>
      <c r="E9" t="s">
        <v>3263</v>
      </c>
      <c r="G9" t="s">
        <v>39</v>
      </c>
      <c r="H9" t="s">
        <v>40</v>
      </c>
    </row>
    <row r="10" spans="1:12" x14ac:dyDescent="0.25">
      <c r="A10" s="5" t="s">
        <v>45</v>
      </c>
      <c r="B10" t="s">
        <v>775</v>
      </c>
      <c r="C10" s="5" t="s">
        <v>47</v>
      </c>
      <c r="D10" s="5"/>
      <c r="E10" t="s">
        <v>2026</v>
      </c>
    </row>
    <row r="11" spans="1:12" x14ac:dyDescent="0.25">
      <c r="A11" s="5" t="s">
        <v>49</v>
      </c>
      <c r="B11" t="s">
        <v>776</v>
      </c>
    </row>
    <row r="12" spans="1:12" x14ac:dyDescent="0.25">
      <c r="A12" s="5" t="s">
        <v>51</v>
      </c>
      <c r="B12" t="s">
        <v>1866</v>
      </c>
    </row>
    <row r="13" spans="1:12" x14ac:dyDescent="0.25">
      <c r="A13" s="5" t="s">
        <v>53</v>
      </c>
      <c r="B13" t="s">
        <v>3264</v>
      </c>
    </row>
    <row r="14" spans="1:12" x14ac:dyDescent="0.25">
      <c r="A14" s="5" t="s">
        <v>55</v>
      </c>
      <c r="B14" t="s">
        <v>3265</v>
      </c>
    </row>
    <row r="15" spans="1:12" x14ac:dyDescent="0.25">
      <c r="A15" s="5" t="s">
        <v>57</v>
      </c>
      <c r="B15" t="s">
        <v>3266</v>
      </c>
    </row>
    <row r="16" spans="1:12" x14ac:dyDescent="0.25">
      <c r="A16" s="5" t="s">
        <v>59</v>
      </c>
      <c r="B16" t="s">
        <v>3267</v>
      </c>
    </row>
    <row r="17" spans="1:12" x14ac:dyDescent="0.25">
      <c r="A17" s="5" t="s">
        <v>61</v>
      </c>
      <c r="B17" t="s">
        <v>3268</v>
      </c>
    </row>
    <row r="18" spans="1:12" x14ac:dyDescent="0.25">
      <c r="A18" s="3"/>
      <c r="B18" s="4"/>
      <c r="C18" s="4"/>
      <c r="D18" s="4"/>
      <c r="E18" s="4"/>
      <c r="F18" s="4"/>
      <c r="G18" s="4"/>
      <c r="H18" s="4"/>
      <c r="I18" s="4"/>
      <c r="J18" s="4"/>
      <c r="K18" s="4"/>
      <c r="L18" s="4"/>
    </row>
    <row r="19" spans="1:12" x14ac:dyDescent="0.25">
      <c r="A19" s="5" t="s">
        <v>63</v>
      </c>
      <c r="B19" s="5" t="s">
        <v>64</v>
      </c>
      <c r="C19" s="5">
        <v>2019</v>
      </c>
      <c r="D19" s="5">
        <v>2018</v>
      </c>
      <c r="E19" s="5">
        <v>2017</v>
      </c>
      <c r="F19" s="5">
        <v>2016</v>
      </c>
      <c r="G19" s="5">
        <v>2015</v>
      </c>
      <c r="H19" s="5">
        <v>2014</v>
      </c>
      <c r="I19" s="5">
        <v>2013</v>
      </c>
      <c r="J19" s="5">
        <v>2012</v>
      </c>
      <c r="K19" s="5"/>
      <c r="L19" s="5"/>
    </row>
    <row r="20" spans="1:12" x14ac:dyDescent="0.25">
      <c r="A20" s="5" t="s">
        <v>65</v>
      </c>
      <c r="B20" s="5" t="s">
        <v>66</v>
      </c>
      <c r="C20">
        <v>14427</v>
      </c>
      <c r="D20">
        <v>14241</v>
      </c>
      <c r="E20">
        <v>14021</v>
      </c>
      <c r="F20">
        <v>13338</v>
      </c>
      <c r="G20">
        <v>13226</v>
      </c>
      <c r="H20">
        <v>12124</v>
      </c>
      <c r="I20">
        <v>11205</v>
      </c>
      <c r="J20">
        <v>11125</v>
      </c>
    </row>
    <row r="21" spans="1:12" x14ac:dyDescent="0.25">
      <c r="A21" s="5" t="s">
        <v>299</v>
      </c>
      <c r="B21" s="5" t="s">
        <v>300</v>
      </c>
      <c r="C21">
        <v>3574</v>
      </c>
      <c r="D21">
        <v>3683</v>
      </c>
      <c r="E21">
        <v>3846</v>
      </c>
      <c r="F21">
        <v>3786</v>
      </c>
      <c r="G21">
        <v>3778</v>
      </c>
      <c r="H21">
        <v>3470</v>
      </c>
      <c r="I21">
        <v>3176</v>
      </c>
      <c r="J21">
        <v>3289</v>
      </c>
    </row>
    <row r="22" spans="1:12" x14ac:dyDescent="0.25">
      <c r="A22" s="5" t="s">
        <v>68</v>
      </c>
      <c r="B22" s="5" t="s">
        <v>69</v>
      </c>
      <c r="C22">
        <v>790</v>
      </c>
      <c r="D22">
        <v>1354</v>
      </c>
      <c r="E22">
        <v>1528</v>
      </c>
      <c r="F22">
        <v>1556</v>
      </c>
      <c r="G22">
        <v>1402</v>
      </c>
      <c r="H22">
        <v>1523</v>
      </c>
      <c r="I22">
        <v>1008</v>
      </c>
      <c r="J22">
        <v>1413</v>
      </c>
    </row>
    <row r="23" spans="1:12" x14ac:dyDescent="0.25">
      <c r="A23" s="5" t="s">
        <v>70</v>
      </c>
      <c r="B23" s="5" t="s">
        <v>71</v>
      </c>
      <c r="C23">
        <v>-154</v>
      </c>
      <c r="D23">
        <v>-159</v>
      </c>
      <c r="E23">
        <v>-192</v>
      </c>
      <c r="F23">
        <v>-341</v>
      </c>
      <c r="G23">
        <v>-547</v>
      </c>
      <c r="H23">
        <v>-619</v>
      </c>
      <c r="I23">
        <v>-422</v>
      </c>
      <c r="J23">
        <v>-126</v>
      </c>
    </row>
    <row r="24" spans="1:12" x14ac:dyDescent="0.25">
      <c r="A24" s="5" t="s">
        <v>72</v>
      </c>
      <c r="B24" s="5" t="s">
        <v>73</v>
      </c>
      <c r="C24">
        <v>636</v>
      </c>
      <c r="D24">
        <v>1195</v>
      </c>
      <c r="E24">
        <v>1336</v>
      </c>
      <c r="F24">
        <v>1215</v>
      </c>
      <c r="G24">
        <v>855</v>
      </c>
      <c r="H24">
        <v>904</v>
      </c>
      <c r="I24">
        <v>586</v>
      </c>
      <c r="J24">
        <v>1287</v>
      </c>
    </row>
    <row r="25" spans="1:12" x14ac:dyDescent="0.25">
      <c r="A25" s="5" t="s">
        <v>74</v>
      </c>
      <c r="B25" s="5" t="s">
        <v>75</v>
      </c>
      <c r="C25">
        <v>196</v>
      </c>
      <c r="D25">
        <v>300</v>
      </c>
      <c r="E25">
        <v>339</v>
      </c>
      <c r="F25">
        <v>343</v>
      </c>
      <c r="G25">
        <v>250</v>
      </c>
      <c r="H25">
        <v>242</v>
      </c>
      <c r="I25">
        <v>452</v>
      </c>
      <c r="J25">
        <v>405</v>
      </c>
    </row>
    <row r="26" spans="1:12" x14ac:dyDescent="0.25">
      <c r="A26" s="5" t="s">
        <v>76</v>
      </c>
      <c r="B26" s="5" t="s">
        <v>77</v>
      </c>
      <c r="C26">
        <v>440</v>
      </c>
      <c r="D26">
        <v>895</v>
      </c>
      <c r="E26">
        <v>997</v>
      </c>
      <c r="F26">
        <v>872</v>
      </c>
      <c r="G26">
        <v>605</v>
      </c>
      <c r="H26">
        <v>662</v>
      </c>
      <c r="I26">
        <v>134</v>
      </c>
      <c r="J26">
        <v>882</v>
      </c>
    </row>
    <row r="27" spans="1:12" x14ac:dyDescent="0.25">
      <c r="A27" s="5" t="s">
        <v>78</v>
      </c>
      <c r="B27" s="5" t="s">
        <v>79</v>
      </c>
      <c r="C27">
        <v>-12</v>
      </c>
      <c r="D27">
        <v>-14</v>
      </c>
      <c r="E27">
        <v>-17</v>
      </c>
      <c r="F27">
        <v>-13</v>
      </c>
      <c r="G27">
        <v>-14</v>
      </c>
      <c r="H27">
        <v>-8</v>
      </c>
      <c r="I27">
        <v>-7</v>
      </c>
      <c r="J27">
        <v>-12</v>
      </c>
    </row>
    <row r="28" spans="1:12" x14ac:dyDescent="0.25">
      <c r="A28" s="5" t="s">
        <v>80</v>
      </c>
      <c r="B28" s="5" t="s">
        <v>81</v>
      </c>
      <c r="C28">
        <v>428</v>
      </c>
      <c r="D28">
        <v>881</v>
      </c>
      <c r="E28">
        <v>980</v>
      </c>
      <c r="F28">
        <v>859</v>
      </c>
      <c r="G28">
        <v>591</v>
      </c>
      <c r="H28">
        <v>654</v>
      </c>
      <c r="I28">
        <v>127</v>
      </c>
      <c r="J28">
        <v>870</v>
      </c>
    </row>
    <row r="29" spans="1:12" x14ac:dyDescent="0.25">
      <c r="A29" s="5" t="s">
        <v>82</v>
      </c>
      <c r="B29" s="5" t="s">
        <v>83</v>
      </c>
      <c r="C29">
        <v>5483</v>
      </c>
      <c r="D29">
        <v>5534</v>
      </c>
      <c r="E29">
        <v>5359</v>
      </c>
      <c r="F29">
        <v>5585</v>
      </c>
      <c r="G29">
        <v>5042</v>
      </c>
      <c r="H29">
        <v>4815</v>
      </c>
      <c r="I29">
        <v>3977</v>
      </c>
      <c r="J29">
        <v>3892</v>
      </c>
    </row>
    <row r="30" spans="1:12" x14ac:dyDescent="0.25">
      <c r="A30" s="5" t="s">
        <v>84</v>
      </c>
      <c r="B30" s="5" t="s">
        <v>85</v>
      </c>
      <c r="C30">
        <v>7387</v>
      </c>
      <c r="D30">
        <v>6828</v>
      </c>
      <c r="E30">
        <v>6178</v>
      </c>
      <c r="F30">
        <v>5979</v>
      </c>
      <c r="G30">
        <v>7438</v>
      </c>
      <c r="H30">
        <v>6802</v>
      </c>
      <c r="I30">
        <v>4410</v>
      </c>
      <c r="J30">
        <v>9654</v>
      </c>
    </row>
    <row r="31" spans="1:12" x14ac:dyDescent="0.25">
      <c r="A31" s="5" t="s">
        <v>86</v>
      </c>
      <c r="B31" s="5" t="s">
        <v>87</v>
      </c>
      <c r="C31">
        <v>12870</v>
      </c>
      <c r="D31">
        <v>12362</v>
      </c>
      <c r="E31">
        <v>11537</v>
      </c>
      <c r="F31">
        <v>11564</v>
      </c>
      <c r="G31">
        <v>12480</v>
      </c>
      <c r="H31">
        <v>11617</v>
      </c>
      <c r="I31">
        <v>8387</v>
      </c>
      <c r="J31">
        <v>13546</v>
      </c>
    </row>
    <row r="32" spans="1:12" x14ac:dyDescent="0.25">
      <c r="A32" s="5" t="s">
        <v>88</v>
      </c>
      <c r="B32" s="5" t="s">
        <v>89</v>
      </c>
      <c r="C32">
        <v>3680</v>
      </c>
      <c r="D32">
        <v>3522</v>
      </c>
      <c r="E32">
        <v>3313</v>
      </c>
      <c r="F32">
        <v>3206</v>
      </c>
      <c r="G32">
        <v>2768</v>
      </c>
      <c r="H32">
        <v>2520</v>
      </c>
      <c r="I32">
        <v>2483</v>
      </c>
      <c r="J32">
        <v>2044</v>
      </c>
    </row>
    <row r="33" spans="1:10" x14ac:dyDescent="0.25">
      <c r="A33" s="5" t="s">
        <v>90</v>
      </c>
      <c r="B33" s="5" t="s">
        <v>91</v>
      </c>
      <c r="C33">
        <v>6273</v>
      </c>
      <c r="D33">
        <v>5780</v>
      </c>
      <c r="E33">
        <v>5676</v>
      </c>
      <c r="F33">
        <v>6361</v>
      </c>
      <c r="G33">
        <v>8144</v>
      </c>
      <c r="H33">
        <v>8839</v>
      </c>
      <c r="I33">
        <v>7870</v>
      </c>
      <c r="J33">
        <v>9394</v>
      </c>
    </row>
    <row r="34" spans="1:10" x14ac:dyDescent="0.25">
      <c r="A34" s="5" t="s">
        <v>92</v>
      </c>
      <c r="B34" s="5" t="s">
        <v>93</v>
      </c>
      <c r="C34">
        <v>9953</v>
      </c>
      <c r="D34">
        <v>9302</v>
      </c>
      <c r="E34">
        <v>8989</v>
      </c>
      <c r="F34">
        <v>9567</v>
      </c>
      <c r="G34">
        <v>10912</v>
      </c>
      <c r="H34">
        <v>11359</v>
      </c>
      <c r="I34">
        <v>10353</v>
      </c>
      <c r="J34">
        <v>11438</v>
      </c>
    </row>
    <row r="35" spans="1:10" x14ac:dyDescent="0.25">
      <c r="A35" s="5" t="s">
        <v>78</v>
      </c>
      <c r="B35" s="5" t="s">
        <v>79</v>
      </c>
      <c r="C35">
        <v>95</v>
      </c>
      <c r="D35">
        <v>87</v>
      </c>
      <c r="E35">
        <v>107</v>
      </c>
      <c r="F35">
        <v>100</v>
      </c>
      <c r="G35">
        <v>88</v>
      </c>
      <c r="H35">
        <v>71</v>
      </c>
      <c r="I35">
        <v>57</v>
      </c>
      <c r="J35">
        <v>60</v>
      </c>
    </row>
    <row r="36" spans="1:10" x14ac:dyDescent="0.25">
      <c r="A36" s="5" t="s">
        <v>94</v>
      </c>
      <c r="B36" s="5" t="s">
        <v>95</v>
      </c>
      <c r="C36">
        <v>2822</v>
      </c>
      <c r="D36">
        <v>2973</v>
      </c>
      <c r="E36">
        <v>2441</v>
      </c>
      <c r="F36">
        <v>1897</v>
      </c>
      <c r="G36">
        <v>1480</v>
      </c>
      <c r="H36">
        <v>187</v>
      </c>
      <c r="I36">
        <v>-2023</v>
      </c>
      <c r="J36">
        <v>2048</v>
      </c>
    </row>
    <row r="37" spans="1:10" x14ac:dyDescent="0.25">
      <c r="A37" s="5" t="s">
        <v>96</v>
      </c>
      <c r="B37" s="5" t="s">
        <v>97</v>
      </c>
      <c r="C37">
        <v>12870</v>
      </c>
      <c r="D37">
        <v>12362</v>
      </c>
      <c r="E37">
        <v>11537</v>
      </c>
      <c r="F37">
        <v>11564</v>
      </c>
      <c r="G37">
        <v>12480</v>
      </c>
      <c r="H37">
        <v>11617</v>
      </c>
      <c r="I37">
        <v>8387</v>
      </c>
      <c r="J37">
        <v>13546</v>
      </c>
    </row>
    <row r="38" spans="1:10" x14ac:dyDescent="0.25">
      <c r="A38" s="5" t="s">
        <v>98</v>
      </c>
      <c r="B38" s="5" t="s">
        <v>99</v>
      </c>
      <c r="C38">
        <v>666</v>
      </c>
      <c r="D38">
        <v>666</v>
      </c>
      <c r="E38">
        <v>666</v>
      </c>
      <c r="F38">
        <v>666</v>
      </c>
      <c r="G38" t="s">
        <v>67</v>
      </c>
      <c r="H38" t="s">
        <v>67</v>
      </c>
      <c r="I38" t="s">
        <v>67</v>
      </c>
      <c r="J38" t="s">
        <v>67</v>
      </c>
    </row>
    <row r="39" spans="1:10" x14ac:dyDescent="0.25">
      <c r="A39" s="5" t="s">
        <v>98</v>
      </c>
      <c r="B39" s="5" t="s">
        <v>99</v>
      </c>
      <c r="C39">
        <v>166</v>
      </c>
      <c r="D39">
        <v>166</v>
      </c>
      <c r="E39">
        <v>166</v>
      </c>
      <c r="F39">
        <v>166</v>
      </c>
      <c r="G39">
        <v>166</v>
      </c>
      <c r="H39" t="s">
        <v>67</v>
      </c>
      <c r="I39" t="s">
        <v>67</v>
      </c>
      <c r="J39" t="s">
        <v>67</v>
      </c>
    </row>
    <row r="40" spans="1:10" x14ac:dyDescent="0.25">
      <c r="A40" s="5" t="s">
        <v>100</v>
      </c>
      <c r="B40" s="5" t="s">
        <v>101</v>
      </c>
      <c r="C40">
        <v>666</v>
      </c>
      <c r="D40">
        <v>666</v>
      </c>
      <c r="E40">
        <v>666</v>
      </c>
      <c r="F40">
        <v>666</v>
      </c>
      <c r="G40">
        <v>666</v>
      </c>
      <c r="H40" t="s">
        <v>67</v>
      </c>
      <c r="I40" t="s">
        <v>67</v>
      </c>
      <c r="J40" t="s">
        <v>67</v>
      </c>
    </row>
    <row r="41" spans="1:10" x14ac:dyDescent="0.25">
      <c r="A41" s="5" t="s">
        <v>102</v>
      </c>
      <c r="B41" s="5" t="s">
        <v>103</v>
      </c>
      <c r="C41">
        <v>0.95</v>
      </c>
      <c r="D41">
        <v>1.79</v>
      </c>
      <c r="E41">
        <v>2.0099999999999998</v>
      </c>
      <c r="F41">
        <v>1.82</v>
      </c>
      <c r="G41" t="s">
        <v>67</v>
      </c>
      <c r="H41" t="s">
        <v>67</v>
      </c>
      <c r="I41" t="s">
        <v>67</v>
      </c>
      <c r="J41" t="s">
        <v>67</v>
      </c>
    </row>
    <row r="42" spans="1:10" x14ac:dyDescent="0.25">
      <c r="A42" s="5" t="s">
        <v>104</v>
      </c>
      <c r="B42" s="5" t="s">
        <v>105</v>
      </c>
      <c r="C42">
        <v>0.65</v>
      </c>
      <c r="D42">
        <v>1.33</v>
      </c>
      <c r="E42">
        <v>1.48</v>
      </c>
      <c r="F42">
        <v>1.3</v>
      </c>
      <c r="G42">
        <v>1.28</v>
      </c>
      <c r="H42">
        <v>1.29</v>
      </c>
      <c r="I42" t="s">
        <v>67</v>
      </c>
      <c r="J42" t="s">
        <v>67</v>
      </c>
    </row>
    <row r="43" spans="1:10" x14ac:dyDescent="0.25">
      <c r="A43" s="5" t="s">
        <v>106</v>
      </c>
      <c r="B43" s="5" t="s">
        <v>107</v>
      </c>
      <c r="C43">
        <v>0.65</v>
      </c>
      <c r="D43">
        <v>1.33</v>
      </c>
      <c r="E43">
        <v>1.48</v>
      </c>
      <c r="F43">
        <v>1.3</v>
      </c>
      <c r="G43">
        <v>1.28</v>
      </c>
      <c r="H43">
        <v>1.29</v>
      </c>
      <c r="I43" t="s">
        <v>67</v>
      </c>
      <c r="J43" t="s">
        <v>67</v>
      </c>
    </row>
    <row r="44" spans="1:10" x14ac:dyDescent="0.25">
      <c r="A44" s="5" t="s">
        <v>108</v>
      </c>
      <c r="B44" s="5" t="s">
        <v>109</v>
      </c>
      <c r="C44">
        <v>0.45</v>
      </c>
      <c r="D44">
        <v>0.55000000000000004</v>
      </c>
      <c r="E44">
        <v>0.55000000000000004</v>
      </c>
      <c r="F44">
        <v>0.5</v>
      </c>
      <c r="G44">
        <v>0.35</v>
      </c>
      <c r="H44" t="s">
        <v>67</v>
      </c>
      <c r="I44" t="s">
        <v>67</v>
      </c>
      <c r="J44" t="s">
        <v>67</v>
      </c>
    </row>
    <row r="45" spans="1:10" x14ac:dyDescent="0.25">
      <c r="A45" s="5" t="s">
        <v>705</v>
      </c>
      <c r="B45" s="5" t="s">
        <v>706</v>
      </c>
      <c r="C45" t="s">
        <v>67</v>
      </c>
      <c r="D45" t="s">
        <v>67</v>
      </c>
      <c r="E45" t="s">
        <v>67</v>
      </c>
      <c r="F45" t="s">
        <v>67</v>
      </c>
      <c r="G45">
        <v>0.15</v>
      </c>
      <c r="H45" t="s">
        <v>67</v>
      </c>
      <c r="I45" t="s">
        <v>67</v>
      </c>
      <c r="J45" t="s">
        <v>67</v>
      </c>
    </row>
    <row r="46" spans="1:10" x14ac:dyDescent="0.25">
      <c r="A46" s="5" t="s">
        <v>110</v>
      </c>
      <c r="B46" s="5" t="s">
        <v>111</v>
      </c>
      <c r="C46">
        <v>294.7</v>
      </c>
      <c r="D46">
        <v>361</v>
      </c>
      <c r="E46">
        <v>361</v>
      </c>
      <c r="F46">
        <v>328</v>
      </c>
      <c r="G46">
        <v>329</v>
      </c>
      <c r="H46" t="s">
        <v>67</v>
      </c>
      <c r="I46" t="s">
        <v>67</v>
      </c>
      <c r="J46" t="s">
        <v>67</v>
      </c>
    </row>
    <row r="47" spans="1:10" x14ac:dyDescent="0.25">
      <c r="A47" s="5" t="s">
        <v>124</v>
      </c>
      <c r="B47" s="5" t="s">
        <v>125</v>
      </c>
      <c r="C47">
        <v>21.66</v>
      </c>
      <c r="D47">
        <v>21.38</v>
      </c>
      <c r="E47">
        <v>21.05</v>
      </c>
      <c r="F47">
        <v>20.03</v>
      </c>
      <c r="G47" t="s">
        <v>67</v>
      </c>
      <c r="H47" t="s">
        <v>67</v>
      </c>
      <c r="I47" t="s">
        <v>67</v>
      </c>
      <c r="J47" t="s">
        <v>67</v>
      </c>
    </row>
    <row r="48" spans="1:10" x14ac:dyDescent="0.25">
      <c r="A48" s="5" t="s">
        <v>112</v>
      </c>
      <c r="B48" s="5" t="s">
        <v>113</v>
      </c>
      <c r="C48">
        <v>4.38</v>
      </c>
      <c r="D48">
        <v>4.59</v>
      </c>
      <c r="E48">
        <v>3.83</v>
      </c>
      <c r="F48">
        <v>3</v>
      </c>
      <c r="G48" t="s">
        <v>67</v>
      </c>
      <c r="H48" t="s">
        <v>67</v>
      </c>
      <c r="I48" t="s">
        <v>67</v>
      </c>
      <c r="J48" t="s">
        <v>67</v>
      </c>
    </row>
    <row r="49" spans="1:10" x14ac:dyDescent="0.25">
      <c r="A49" s="5" t="s">
        <v>114</v>
      </c>
      <c r="B49" s="5" t="s">
        <v>115</v>
      </c>
      <c r="C49">
        <v>2.37</v>
      </c>
      <c r="D49">
        <v>2.41</v>
      </c>
      <c r="E49">
        <v>2.67</v>
      </c>
      <c r="F49">
        <v>2.82</v>
      </c>
      <c r="G49" t="s">
        <v>67</v>
      </c>
      <c r="H49" t="s">
        <v>67</v>
      </c>
      <c r="I49" t="s">
        <v>67</v>
      </c>
      <c r="J49" t="s">
        <v>67</v>
      </c>
    </row>
    <row r="50" spans="1:10" x14ac:dyDescent="0.25">
      <c r="A50" s="5" t="s">
        <v>116</v>
      </c>
      <c r="B50" s="5" t="s">
        <v>117</v>
      </c>
      <c r="C50">
        <v>19.32</v>
      </c>
      <c r="D50">
        <v>18.559999999999999</v>
      </c>
      <c r="E50">
        <v>17.32</v>
      </c>
      <c r="F50">
        <v>17.36</v>
      </c>
      <c r="G50" t="s">
        <v>67</v>
      </c>
      <c r="H50" t="s">
        <v>67</v>
      </c>
      <c r="I50" t="s">
        <v>67</v>
      </c>
      <c r="J50" t="s">
        <v>67</v>
      </c>
    </row>
    <row r="51" spans="1:10" x14ac:dyDescent="0.25">
      <c r="A51" s="5" t="s">
        <v>118</v>
      </c>
      <c r="B51" s="5" t="s">
        <v>119</v>
      </c>
      <c r="C51">
        <v>87748</v>
      </c>
      <c r="D51">
        <v>92478</v>
      </c>
      <c r="E51">
        <v>90151</v>
      </c>
      <c r="F51">
        <v>86662</v>
      </c>
      <c r="G51">
        <v>84198</v>
      </c>
      <c r="H51">
        <v>82294</v>
      </c>
      <c r="I51" t="s">
        <v>67</v>
      </c>
      <c r="J51" t="s">
        <v>67</v>
      </c>
    </row>
    <row r="52" spans="1:10" x14ac:dyDescent="0.25">
      <c r="A52" s="5" t="s">
        <v>120</v>
      </c>
      <c r="B52" s="5" t="s">
        <v>121</v>
      </c>
      <c r="C52">
        <v>5019</v>
      </c>
      <c r="D52">
        <v>4600</v>
      </c>
      <c r="E52">
        <v>4437</v>
      </c>
      <c r="F52">
        <v>4167</v>
      </c>
      <c r="G52">
        <v>3990</v>
      </c>
      <c r="H52">
        <v>3579</v>
      </c>
      <c r="I52" t="s">
        <v>67</v>
      </c>
      <c r="J52" t="s">
        <v>67</v>
      </c>
    </row>
    <row r="53" spans="1:10" x14ac:dyDescent="0.25">
      <c r="A53" s="5" t="s">
        <v>122</v>
      </c>
      <c r="B53" s="5" t="s">
        <v>123</v>
      </c>
      <c r="C53">
        <v>57198</v>
      </c>
      <c r="D53">
        <v>49742</v>
      </c>
      <c r="E53">
        <v>49217</v>
      </c>
      <c r="F53">
        <v>48083</v>
      </c>
      <c r="G53">
        <v>47388</v>
      </c>
      <c r="H53">
        <v>43490</v>
      </c>
      <c r="I53" t="s">
        <v>67</v>
      </c>
      <c r="J53" t="s">
        <v>67</v>
      </c>
    </row>
    <row r="54" spans="1:10" x14ac:dyDescent="0.25">
      <c r="A54" s="5" t="s">
        <v>301</v>
      </c>
      <c r="B54" s="5" t="s">
        <v>302</v>
      </c>
      <c r="C54">
        <v>164414</v>
      </c>
      <c r="D54">
        <v>153993</v>
      </c>
      <c r="E54">
        <v>155528</v>
      </c>
      <c r="F54">
        <v>153908</v>
      </c>
      <c r="G54">
        <v>157082</v>
      </c>
      <c r="H54">
        <v>147325</v>
      </c>
      <c r="I54" t="s">
        <v>67</v>
      </c>
      <c r="J54" t="s">
        <v>67</v>
      </c>
    </row>
    <row r="55" spans="1:10" x14ac:dyDescent="0.25">
      <c r="A55" s="5" t="s">
        <v>126</v>
      </c>
      <c r="B55" s="5" t="s">
        <v>127</v>
      </c>
      <c r="C55">
        <v>40730</v>
      </c>
      <c r="D55">
        <v>39826</v>
      </c>
      <c r="E55">
        <v>42662</v>
      </c>
      <c r="F55">
        <v>43687</v>
      </c>
      <c r="G55">
        <v>44870</v>
      </c>
      <c r="H55">
        <v>42166</v>
      </c>
      <c r="I55" t="s">
        <v>67</v>
      </c>
      <c r="J55" t="s">
        <v>67</v>
      </c>
    </row>
    <row r="56" spans="1:10" x14ac:dyDescent="0.25">
      <c r="A56" s="5" t="s">
        <v>128</v>
      </c>
      <c r="B56" s="5" t="s">
        <v>129</v>
      </c>
      <c r="C56">
        <v>4878</v>
      </c>
      <c r="D56">
        <v>9527</v>
      </c>
      <c r="E56">
        <v>10871</v>
      </c>
      <c r="F56">
        <v>9912</v>
      </c>
      <c r="G56">
        <v>7019</v>
      </c>
      <c r="H56">
        <v>7947</v>
      </c>
      <c r="I56" t="s">
        <v>67</v>
      </c>
      <c r="J56" t="s">
        <v>67</v>
      </c>
    </row>
    <row r="57" spans="1:10" x14ac:dyDescent="0.25">
      <c r="A57" s="5" t="s">
        <v>130</v>
      </c>
      <c r="B57" s="5" t="s">
        <v>131</v>
      </c>
      <c r="C57">
        <v>14.8</v>
      </c>
      <c r="D57">
        <v>5.6</v>
      </c>
      <c r="E57">
        <v>10</v>
      </c>
      <c r="F57">
        <v>10.8</v>
      </c>
      <c r="G57">
        <v>12.7</v>
      </c>
      <c r="H57" t="s">
        <v>67</v>
      </c>
      <c r="I57" t="s">
        <v>67</v>
      </c>
      <c r="J57" t="s">
        <v>67</v>
      </c>
    </row>
    <row r="58" spans="1:10" x14ac:dyDescent="0.25">
      <c r="A58" s="5" t="s">
        <v>132</v>
      </c>
      <c r="B58" s="5" t="s">
        <v>133</v>
      </c>
      <c r="C58">
        <v>0.44</v>
      </c>
      <c r="D58">
        <v>0.35</v>
      </c>
      <c r="E58">
        <v>0.7</v>
      </c>
      <c r="F58">
        <v>0.7</v>
      </c>
      <c r="G58" t="s">
        <v>67</v>
      </c>
      <c r="H58" t="s">
        <v>67</v>
      </c>
      <c r="I58" t="s">
        <v>67</v>
      </c>
      <c r="J58" t="s">
        <v>67</v>
      </c>
    </row>
    <row r="59" spans="1:10" x14ac:dyDescent="0.25">
      <c r="A59" s="5" t="s">
        <v>134</v>
      </c>
      <c r="B59" s="5" t="s">
        <v>135</v>
      </c>
      <c r="C59">
        <v>2.27</v>
      </c>
      <c r="D59">
        <v>1.67</v>
      </c>
      <c r="E59">
        <v>4.03</v>
      </c>
      <c r="F59">
        <v>4.9400000000000004</v>
      </c>
      <c r="G59" t="s">
        <v>67</v>
      </c>
      <c r="H59" t="s">
        <v>67</v>
      </c>
      <c r="I59" t="s">
        <v>67</v>
      </c>
      <c r="J59" t="s">
        <v>67</v>
      </c>
    </row>
    <row r="60" spans="1:10" x14ac:dyDescent="0.25">
      <c r="A60" s="5" t="s">
        <v>136</v>
      </c>
      <c r="B60" s="5" t="s">
        <v>137</v>
      </c>
      <c r="C60">
        <v>4.0599999999999996</v>
      </c>
      <c r="D60">
        <v>3.09</v>
      </c>
      <c r="E60">
        <v>5.54</v>
      </c>
      <c r="F60">
        <v>4.99</v>
      </c>
      <c r="G60" t="s">
        <v>67</v>
      </c>
      <c r="H60" t="s">
        <v>67</v>
      </c>
      <c r="I60" t="s">
        <v>67</v>
      </c>
      <c r="J60" t="s">
        <v>67</v>
      </c>
    </row>
    <row r="61" spans="1:10" x14ac:dyDescent="0.25">
      <c r="A61" s="5" t="s">
        <v>138</v>
      </c>
      <c r="B61" s="5" t="s">
        <v>139</v>
      </c>
      <c r="C61">
        <v>4.67</v>
      </c>
      <c r="D61">
        <v>7.37</v>
      </c>
      <c r="E61">
        <v>3.72</v>
      </c>
      <c r="F61">
        <v>3.56</v>
      </c>
      <c r="G61">
        <v>2.15</v>
      </c>
      <c r="H61" t="s">
        <v>67</v>
      </c>
      <c r="I61" t="s">
        <v>67</v>
      </c>
      <c r="J61" t="s">
        <v>67</v>
      </c>
    </row>
    <row r="62" spans="1:10" x14ac:dyDescent="0.25">
      <c r="A62" s="5" t="s">
        <v>140</v>
      </c>
      <c r="B62" s="5" t="s">
        <v>141</v>
      </c>
      <c r="C62">
        <v>6.7</v>
      </c>
      <c r="D62">
        <v>17.8</v>
      </c>
      <c r="E62">
        <v>10</v>
      </c>
      <c r="F62">
        <v>9.1999999999999993</v>
      </c>
      <c r="G62">
        <v>7.9</v>
      </c>
      <c r="H62" t="s">
        <v>67</v>
      </c>
      <c r="I62" t="s">
        <v>67</v>
      </c>
      <c r="J62" t="s">
        <v>67</v>
      </c>
    </row>
    <row r="63" spans="1:10" x14ac:dyDescent="0.25">
      <c r="A63" s="5" t="s">
        <v>142</v>
      </c>
      <c r="B63" s="5" t="s">
        <v>143</v>
      </c>
      <c r="C63">
        <v>14.67</v>
      </c>
      <c r="D63">
        <v>28.79</v>
      </c>
      <c r="E63">
        <v>38.46</v>
      </c>
      <c r="F63">
        <v>43.01</v>
      </c>
      <c r="G63">
        <v>37.69</v>
      </c>
      <c r="H63">
        <v>253.49</v>
      </c>
      <c r="I63">
        <v>-6.46</v>
      </c>
      <c r="J63">
        <v>41.27</v>
      </c>
    </row>
    <row r="64" spans="1:10" x14ac:dyDescent="0.25">
      <c r="A64" s="5" t="s">
        <v>144</v>
      </c>
      <c r="B64" s="5" t="s">
        <v>145</v>
      </c>
      <c r="C64">
        <v>2.97</v>
      </c>
      <c r="D64">
        <v>6.19</v>
      </c>
      <c r="E64">
        <v>6.99</v>
      </c>
      <c r="F64">
        <v>6.44</v>
      </c>
      <c r="G64">
        <v>4.47</v>
      </c>
      <c r="H64">
        <v>5.39</v>
      </c>
      <c r="I64">
        <v>1.1299999999999999</v>
      </c>
      <c r="J64">
        <v>7.82</v>
      </c>
    </row>
    <row r="65" spans="1:10" x14ac:dyDescent="0.25">
      <c r="A65" s="5" t="s">
        <v>146</v>
      </c>
      <c r="B65" s="5" t="s">
        <v>147</v>
      </c>
      <c r="C65">
        <v>4.83</v>
      </c>
      <c r="D65">
        <v>8.91</v>
      </c>
      <c r="E65">
        <v>11.09</v>
      </c>
      <c r="F65">
        <v>12.28</v>
      </c>
      <c r="G65">
        <v>11.74</v>
      </c>
      <c r="H65">
        <v>13.16</v>
      </c>
      <c r="I65">
        <v>9.16</v>
      </c>
      <c r="J65">
        <v>11.61</v>
      </c>
    </row>
    <row r="66" spans="1:10" x14ac:dyDescent="0.25">
      <c r="A66" s="5" t="s">
        <v>148</v>
      </c>
      <c r="B66" s="5" t="s">
        <v>148</v>
      </c>
      <c r="C66">
        <v>3.33</v>
      </c>
      <c r="D66">
        <v>7.13</v>
      </c>
      <c r="E66">
        <v>8.49</v>
      </c>
      <c r="F66">
        <v>7.43</v>
      </c>
      <c r="G66">
        <v>4.74</v>
      </c>
      <c r="H66">
        <v>5.63</v>
      </c>
      <c r="I66">
        <v>1.51</v>
      </c>
      <c r="J66">
        <v>6.42</v>
      </c>
    </row>
    <row r="67" spans="1:10" x14ac:dyDescent="0.25">
      <c r="A67" s="5" t="s">
        <v>149</v>
      </c>
      <c r="B67" s="5" t="s">
        <v>150</v>
      </c>
      <c r="C67">
        <v>42.6</v>
      </c>
      <c r="D67">
        <v>44.77</v>
      </c>
      <c r="E67">
        <v>46.45</v>
      </c>
      <c r="F67">
        <v>48.3</v>
      </c>
      <c r="G67">
        <v>40.4</v>
      </c>
      <c r="H67">
        <v>41.45</v>
      </c>
      <c r="I67">
        <v>47.42</v>
      </c>
      <c r="J67">
        <v>28.73</v>
      </c>
    </row>
    <row r="68" spans="1:10" x14ac:dyDescent="0.25">
      <c r="A68" s="5" t="s">
        <v>151</v>
      </c>
      <c r="B68" s="5" t="s">
        <v>152</v>
      </c>
      <c r="C68">
        <v>22.67</v>
      </c>
      <c r="D68">
        <v>24.75</v>
      </c>
      <c r="E68">
        <v>22.09</v>
      </c>
      <c r="F68">
        <v>17.27</v>
      </c>
      <c r="G68">
        <v>12.56</v>
      </c>
      <c r="H68">
        <v>2.2200000000000002</v>
      </c>
      <c r="I68">
        <v>-23.44</v>
      </c>
      <c r="J68">
        <v>15.56</v>
      </c>
    </row>
    <row r="69" spans="1:10" x14ac:dyDescent="0.25">
      <c r="A69" s="5" t="s">
        <v>153</v>
      </c>
      <c r="B69" s="5" t="s">
        <v>154</v>
      </c>
      <c r="C69">
        <v>77.33</v>
      </c>
      <c r="D69">
        <v>75.25</v>
      </c>
      <c r="E69">
        <v>77.91</v>
      </c>
      <c r="F69">
        <v>82.73</v>
      </c>
      <c r="G69">
        <v>87.44</v>
      </c>
      <c r="H69">
        <v>97.78</v>
      </c>
      <c r="I69">
        <v>123.44</v>
      </c>
      <c r="J69">
        <v>84.44</v>
      </c>
    </row>
    <row r="70" spans="1:10" x14ac:dyDescent="0.25">
      <c r="A70" s="5" t="s">
        <v>155</v>
      </c>
      <c r="B70" s="5" t="s">
        <v>156</v>
      </c>
      <c r="C70">
        <v>341.21</v>
      </c>
      <c r="D70">
        <v>303.99</v>
      </c>
      <c r="E70">
        <v>352.79</v>
      </c>
      <c r="F70">
        <v>479.07</v>
      </c>
      <c r="G70">
        <v>695.92</v>
      </c>
      <c r="H70">
        <v>4403</v>
      </c>
      <c r="I70">
        <v>-526.6</v>
      </c>
      <c r="J70">
        <v>542.6</v>
      </c>
    </row>
    <row r="71" spans="1:10" x14ac:dyDescent="0.25">
      <c r="A71" s="5" t="s">
        <v>303</v>
      </c>
      <c r="B71" s="5" t="s">
        <v>304</v>
      </c>
      <c r="C71">
        <v>24.77</v>
      </c>
      <c r="D71">
        <v>25.86</v>
      </c>
      <c r="E71">
        <v>27.43</v>
      </c>
      <c r="F71">
        <v>28.39</v>
      </c>
      <c r="G71">
        <v>28.56</v>
      </c>
      <c r="H71">
        <v>28.62</v>
      </c>
      <c r="I71">
        <v>28.34</v>
      </c>
    </row>
    <row r="72" spans="1:10" x14ac:dyDescent="0.25">
      <c r="A72" s="5" t="s">
        <v>157</v>
      </c>
      <c r="B72" s="5" t="s">
        <v>158</v>
      </c>
      <c r="C72">
        <v>42.6</v>
      </c>
      <c r="D72">
        <v>44.77</v>
      </c>
      <c r="E72">
        <v>46.45</v>
      </c>
      <c r="F72">
        <v>48.3</v>
      </c>
      <c r="G72">
        <v>40.4</v>
      </c>
      <c r="H72">
        <v>41.45</v>
      </c>
      <c r="I72">
        <v>47.42</v>
      </c>
    </row>
    <row r="73" spans="1:10" x14ac:dyDescent="0.25">
      <c r="A73" s="5" t="s">
        <v>159</v>
      </c>
      <c r="B73" s="5" t="s">
        <v>160</v>
      </c>
      <c r="C73">
        <v>2.97</v>
      </c>
      <c r="D73">
        <v>6.19</v>
      </c>
      <c r="E73">
        <v>6.99</v>
      </c>
      <c r="F73">
        <v>6.44</v>
      </c>
      <c r="G73">
        <v>4.47</v>
      </c>
      <c r="H73">
        <v>5.39</v>
      </c>
      <c r="I73">
        <v>1.1299999999999999</v>
      </c>
    </row>
    <row r="74" spans="1:10" x14ac:dyDescent="0.25">
      <c r="A74" s="5" t="s">
        <v>161</v>
      </c>
      <c r="B74" s="5" t="s">
        <v>162</v>
      </c>
      <c r="C74">
        <v>5.48</v>
      </c>
      <c r="D74">
        <v>9.51</v>
      </c>
      <c r="E74">
        <v>10.9</v>
      </c>
      <c r="F74">
        <v>11.67</v>
      </c>
      <c r="G74">
        <v>10.6</v>
      </c>
      <c r="H74">
        <v>12.56</v>
      </c>
      <c r="I74">
        <v>9</v>
      </c>
    </row>
    <row r="75" spans="1:10" x14ac:dyDescent="0.25">
      <c r="A75" s="5" t="s">
        <v>163</v>
      </c>
      <c r="B75" s="5" t="s">
        <v>164</v>
      </c>
      <c r="C75">
        <v>112.1</v>
      </c>
      <c r="D75">
        <v>115.2</v>
      </c>
      <c r="E75">
        <v>121.53</v>
      </c>
      <c r="F75">
        <v>115.34</v>
      </c>
      <c r="G75">
        <v>105.98</v>
      </c>
      <c r="H75">
        <v>104.36</v>
      </c>
      <c r="I75">
        <v>133.6</v>
      </c>
    </row>
    <row r="76" spans="1:10" x14ac:dyDescent="0.25">
      <c r="A76" s="5" t="s">
        <v>165</v>
      </c>
      <c r="B76" s="5" t="s">
        <v>166</v>
      </c>
      <c r="C76">
        <v>57.4</v>
      </c>
      <c r="D76">
        <v>55.23</v>
      </c>
      <c r="E76">
        <v>53.55</v>
      </c>
      <c r="F76">
        <v>51.7</v>
      </c>
      <c r="G76">
        <v>59.6</v>
      </c>
      <c r="H76">
        <v>58.55</v>
      </c>
      <c r="I76">
        <v>52.58</v>
      </c>
    </row>
    <row r="77" spans="1:10" x14ac:dyDescent="0.25">
      <c r="A77" s="5" t="s">
        <v>167</v>
      </c>
      <c r="B77" s="5" t="s">
        <v>168</v>
      </c>
      <c r="C77">
        <v>3.33</v>
      </c>
      <c r="D77">
        <v>7.13</v>
      </c>
      <c r="E77">
        <v>8.49</v>
      </c>
      <c r="F77">
        <v>7.43</v>
      </c>
      <c r="G77">
        <v>4.74</v>
      </c>
      <c r="H77">
        <v>5.63</v>
      </c>
      <c r="I77">
        <v>1.51</v>
      </c>
    </row>
    <row r="78" spans="1:10" x14ac:dyDescent="0.25">
      <c r="A78" s="5" t="s">
        <v>169</v>
      </c>
      <c r="B78" s="5" t="s">
        <v>170</v>
      </c>
      <c r="C78">
        <v>8.6</v>
      </c>
      <c r="D78">
        <v>15.32</v>
      </c>
      <c r="E78">
        <v>18.579999999999998</v>
      </c>
      <c r="F78">
        <v>18.62</v>
      </c>
      <c r="G78">
        <v>14.44</v>
      </c>
      <c r="H78">
        <v>16.739999999999998</v>
      </c>
      <c r="I78">
        <v>17.07</v>
      </c>
    </row>
    <row r="79" spans="1:10" x14ac:dyDescent="0.25">
      <c r="A79" s="5" t="s">
        <v>171</v>
      </c>
      <c r="B79" s="5" t="s">
        <v>172</v>
      </c>
      <c r="C79">
        <v>38.200000000000003</v>
      </c>
      <c r="D79">
        <v>43.54</v>
      </c>
      <c r="E79">
        <v>39.51</v>
      </c>
      <c r="F79">
        <v>31.73</v>
      </c>
      <c r="G79">
        <v>19.899999999999999</v>
      </c>
      <c r="H79">
        <v>2.75</v>
      </c>
      <c r="I79">
        <v>-45.87</v>
      </c>
    </row>
    <row r="80" spans="1:10" x14ac:dyDescent="0.25">
      <c r="A80" s="5" t="s">
        <v>173</v>
      </c>
      <c r="B80" s="5" t="s">
        <v>174</v>
      </c>
      <c r="C80">
        <v>148.99</v>
      </c>
      <c r="D80">
        <v>157.13</v>
      </c>
      <c r="E80">
        <v>161.76</v>
      </c>
      <c r="F80">
        <v>174.2</v>
      </c>
      <c r="G80">
        <v>182.15</v>
      </c>
      <c r="H80">
        <v>191.07</v>
      </c>
      <c r="I80">
        <v>160.16999999999999</v>
      </c>
    </row>
    <row r="81" spans="1:9" x14ac:dyDescent="0.25">
      <c r="A81" s="5" t="s">
        <v>175</v>
      </c>
      <c r="B81" s="5" t="s">
        <v>176</v>
      </c>
      <c r="C81">
        <v>673.95999999999992</v>
      </c>
      <c r="D81">
        <v>512.93999999999994</v>
      </c>
      <c r="E81">
        <v>919.64</v>
      </c>
      <c r="F81">
        <v>828.34</v>
      </c>
      <c r="G81" t="s">
        <v>67</v>
      </c>
      <c r="H81" t="s">
        <v>67</v>
      </c>
      <c r="I81" t="s">
        <v>67</v>
      </c>
    </row>
    <row r="82" spans="1:9" x14ac:dyDescent="0.25">
      <c r="A82" s="5" t="s">
        <v>177</v>
      </c>
      <c r="B82" s="5" t="s">
        <v>178</v>
      </c>
      <c r="C82">
        <v>0</v>
      </c>
      <c r="D82">
        <v>0</v>
      </c>
      <c r="E82">
        <v>0</v>
      </c>
      <c r="F82">
        <v>0</v>
      </c>
      <c r="G82" t="s">
        <v>67</v>
      </c>
      <c r="H82" t="s">
        <v>67</v>
      </c>
      <c r="I82" t="s">
        <v>67</v>
      </c>
    </row>
    <row r="83" spans="1:9" x14ac:dyDescent="0.25">
      <c r="A83" s="5" t="s">
        <v>179</v>
      </c>
      <c r="B83" s="5" t="s">
        <v>180</v>
      </c>
      <c r="C83">
        <v>1.31</v>
      </c>
      <c r="D83">
        <v>1.57</v>
      </c>
      <c r="E83">
        <v>5.12</v>
      </c>
      <c r="F83">
        <v>0.85</v>
      </c>
      <c r="G83">
        <v>9.09</v>
      </c>
      <c r="H83">
        <v>8.1999999999999993</v>
      </c>
      <c r="I83">
        <v>0.72</v>
      </c>
    </row>
    <row r="84" spans="1:9" x14ac:dyDescent="0.25">
      <c r="A84" s="5" t="s">
        <v>181</v>
      </c>
      <c r="B84" s="5" t="s">
        <v>182</v>
      </c>
      <c r="C84">
        <v>2.67</v>
      </c>
      <c r="D84">
        <v>2.5099999999999998</v>
      </c>
      <c r="E84">
        <v>5.0199999999999996</v>
      </c>
      <c r="F84">
        <v>6.05</v>
      </c>
      <c r="G84">
        <v>6</v>
      </c>
      <c r="H84" t="s">
        <v>67</v>
      </c>
      <c r="I84" t="s">
        <v>67</v>
      </c>
    </row>
    <row r="85" spans="1:9" x14ac:dyDescent="0.25">
      <c r="A85" s="5" t="s">
        <v>183</v>
      </c>
      <c r="B85" s="5" t="s">
        <v>184</v>
      </c>
      <c r="C85">
        <v>3.59</v>
      </c>
      <c r="D85">
        <v>4.97</v>
      </c>
      <c r="E85">
        <v>4.8</v>
      </c>
      <c r="F85" t="s">
        <v>67</v>
      </c>
      <c r="G85" t="s">
        <v>67</v>
      </c>
      <c r="H85" t="s">
        <v>67</v>
      </c>
      <c r="I85" t="s">
        <v>67</v>
      </c>
    </row>
    <row r="86" spans="1:9" x14ac:dyDescent="0.25">
      <c r="A86" s="5" t="s">
        <v>185</v>
      </c>
      <c r="B86" s="5" t="s">
        <v>186</v>
      </c>
      <c r="C86" t="s">
        <v>67</v>
      </c>
      <c r="D86" t="s">
        <v>67</v>
      </c>
      <c r="E86" t="s">
        <v>67</v>
      </c>
      <c r="F86" t="s">
        <v>67</v>
      </c>
      <c r="G86" t="s">
        <v>67</v>
      </c>
      <c r="H86" t="s">
        <v>67</v>
      </c>
      <c r="I86" t="s">
        <v>67</v>
      </c>
    </row>
    <row r="87" spans="1:9" x14ac:dyDescent="0.25">
      <c r="A87" s="5" t="s">
        <v>187</v>
      </c>
      <c r="B87" s="5" t="s">
        <v>188</v>
      </c>
      <c r="C87">
        <v>-51.42</v>
      </c>
      <c r="D87">
        <v>-10.1</v>
      </c>
      <c r="E87">
        <v>14.09</v>
      </c>
      <c r="F87">
        <v>45.35</v>
      </c>
      <c r="G87">
        <v>-9.6300000000000008</v>
      </c>
      <c r="H87">
        <v>414.96</v>
      </c>
      <c r="I87">
        <v>-85.4</v>
      </c>
    </row>
    <row r="88" spans="1:9" x14ac:dyDescent="0.25">
      <c r="A88" s="5" t="s">
        <v>189</v>
      </c>
      <c r="B88" s="5" t="s">
        <v>190</v>
      </c>
      <c r="C88">
        <v>-15.81</v>
      </c>
      <c r="D88">
        <v>16.45</v>
      </c>
      <c r="E88">
        <v>16.600000000000001</v>
      </c>
      <c r="F88">
        <v>150.22999999999999</v>
      </c>
      <c r="G88">
        <v>106.64</v>
      </c>
      <c r="H88" t="s">
        <v>67</v>
      </c>
      <c r="I88" t="s">
        <v>67</v>
      </c>
    </row>
    <row r="89" spans="1:9" x14ac:dyDescent="0.25">
      <c r="A89" s="5" t="s">
        <v>191</v>
      </c>
      <c r="B89" s="5" t="s">
        <v>192</v>
      </c>
      <c r="C89">
        <v>-2.34</v>
      </c>
      <c r="D89">
        <v>90.93</v>
      </c>
      <c r="E89">
        <v>75.87</v>
      </c>
      <c r="F89" t="s">
        <v>67</v>
      </c>
      <c r="G89" t="s">
        <v>67</v>
      </c>
      <c r="H89" t="s">
        <v>67</v>
      </c>
      <c r="I89" t="s">
        <v>67</v>
      </c>
    </row>
    <row r="90" spans="1:9" x14ac:dyDescent="0.25">
      <c r="A90" s="5" t="s">
        <v>193</v>
      </c>
      <c r="B90" s="5" t="s">
        <v>194</v>
      </c>
      <c r="C90" t="s">
        <v>67</v>
      </c>
      <c r="D90" t="s">
        <v>67</v>
      </c>
      <c r="E90" t="s">
        <v>67</v>
      </c>
      <c r="F90" t="s">
        <v>67</v>
      </c>
      <c r="G90" t="s">
        <v>67</v>
      </c>
      <c r="H90" t="s">
        <v>67</v>
      </c>
      <c r="I90" t="s">
        <v>67</v>
      </c>
    </row>
    <row r="91" spans="1:9" x14ac:dyDescent="0.25">
      <c r="A91" s="5" t="s">
        <v>195</v>
      </c>
      <c r="B91" s="5" t="s">
        <v>196</v>
      </c>
      <c r="C91">
        <v>-6.32</v>
      </c>
      <c r="D91">
        <v>0.06</v>
      </c>
      <c r="E91">
        <v>0.13</v>
      </c>
      <c r="F91" t="s">
        <v>67</v>
      </c>
      <c r="G91" t="s">
        <v>67</v>
      </c>
      <c r="H91" t="s">
        <v>67</v>
      </c>
      <c r="I91" t="s">
        <v>67</v>
      </c>
    </row>
    <row r="92" spans="1:9" x14ac:dyDescent="0.25">
      <c r="A92" s="5" t="s">
        <v>197</v>
      </c>
      <c r="B92" s="5" t="s">
        <v>198</v>
      </c>
      <c r="C92">
        <v>-41.65</v>
      </c>
      <c r="D92">
        <v>-11.39</v>
      </c>
      <c r="E92">
        <v>-1.8</v>
      </c>
      <c r="F92">
        <v>10.98</v>
      </c>
      <c r="G92">
        <v>-7.94</v>
      </c>
      <c r="H92">
        <v>51.09</v>
      </c>
      <c r="I92">
        <v>-28.66</v>
      </c>
    </row>
    <row r="93" spans="1:9" x14ac:dyDescent="0.25">
      <c r="A93" s="5" t="s">
        <v>199</v>
      </c>
      <c r="B93" s="5" t="s">
        <v>200</v>
      </c>
      <c r="C93">
        <v>-18.28</v>
      </c>
      <c r="D93">
        <v>-0.74</v>
      </c>
      <c r="E93">
        <v>0.41</v>
      </c>
      <c r="F93">
        <v>18.04</v>
      </c>
      <c r="G93">
        <v>4.83</v>
      </c>
      <c r="H93" t="s">
        <v>67</v>
      </c>
      <c r="I93" t="s">
        <v>67</v>
      </c>
    </row>
    <row r="94" spans="1:9" x14ac:dyDescent="0.25">
      <c r="A94" s="5" t="s">
        <v>201</v>
      </c>
      <c r="B94" s="5" t="s">
        <v>202</v>
      </c>
      <c r="C94">
        <v>-10.36</v>
      </c>
      <c r="D94">
        <v>8.19</v>
      </c>
      <c r="E94">
        <v>4.7300000000000004</v>
      </c>
      <c r="F94" t="s">
        <v>67</v>
      </c>
      <c r="G94" t="s">
        <v>67</v>
      </c>
      <c r="H94" t="s">
        <v>67</v>
      </c>
      <c r="I94" t="s">
        <v>67</v>
      </c>
    </row>
    <row r="95" spans="1:9" x14ac:dyDescent="0.25">
      <c r="A95" s="5" t="s">
        <v>203</v>
      </c>
      <c r="B95" s="5" t="s">
        <v>204</v>
      </c>
      <c r="C95" t="s">
        <v>67</v>
      </c>
      <c r="D95" t="s">
        <v>67</v>
      </c>
      <c r="E95" t="s">
        <v>67</v>
      </c>
      <c r="F95" t="s">
        <v>67</v>
      </c>
      <c r="G95" t="s">
        <v>67</v>
      </c>
      <c r="H95" t="s">
        <v>67</v>
      </c>
      <c r="I95" t="s">
        <v>67</v>
      </c>
    </row>
    <row r="96" spans="1:9" x14ac:dyDescent="0.25">
      <c r="A96" s="5" t="s">
        <v>205</v>
      </c>
      <c r="B96" s="5" t="s">
        <v>206</v>
      </c>
      <c r="C96">
        <v>31.39</v>
      </c>
      <c r="D96">
        <v>-44.22</v>
      </c>
      <c r="E96">
        <v>11.02</v>
      </c>
      <c r="F96" t="s">
        <v>67</v>
      </c>
      <c r="G96" t="s">
        <v>67</v>
      </c>
      <c r="H96" t="s">
        <v>67</v>
      </c>
      <c r="I96" t="s">
        <v>67</v>
      </c>
    </row>
    <row r="97" spans="1:10" x14ac:dyDescent="0.25">
      <c r="A97" s="5" t="s">
        <v>207</v>
      </c>
      <c r="B97" s="5" t="s">
        <v>208</v>
      </c>
      <c r="C97">
        <v>-0.6</v>
      </c>
      <c r="D97" t="s">
        <v>67</v>
      </c>
      <c r="E97" t="s">
        <v>67</v>
      </c>
      <c r="F97" t="s">
        <v>67</v>
      </c>
      <c r="G97" t="s">
        <v>67</v>
      </c>
      <c r="H97" t="s">
        <v>67</v>
      </c>
      <c r="I97" t="s">
        <v>67</v>
      </c>
    </row>
    <row r="98" spans="1:10" x14ac:dyDescent="0.25">
      <c r="A98" s="5" t="s">
        <v>209</v>
      </c>
      <c r="B98" s="5" t="s">
        <v>210</v>
      </c>
      <c r="C98" t="s">
        <v>67</v>
      </c>
      <c r="D98" t="s">
        <v>67</v>
      </c>
      <c r="E98" t="s">
        <v>67</v>
      </c>
      <c r="F98" t="s">
        <v>67</v>
      </c>
      <c r="G98" t="s">
        <v>67</v>
      </c>
      <c r="H98" t="s">
        <v>67</v>
      </c>
      <c r="I98" t="s">
        <v>67</v>
      </c>
    </row>
    <row r="99" spans="1:10" x14ac:dyDescent="0.25">
      <c r="A99" s="5" t="s">
        <v>211</v>
      </c>
      <c r="B99" s="5" t="s">
        <v>212</v>
      </c>
      <c r="C99" t="s">
        <v>67</v>
      </c>
      <c r="D99" t="s">
        <v>67</v>
      </c>
      <c r="E99" t="s">
        <v>67</v>
      </c>
      <c r="F99" t="s">
        <v>67</v>
      </c>
      <c r="G99" t="s">
        <v>67</v>
      </c>
      <c r="H99" t="s">
        <v>67</v>
      </c>
      <c r="I99" t="s">
        <v>67</v>
      </c>
    </row>
    <row r="100" spans="1:10" x14ac:dyDescent="0.25">
      <c r="A100" s="5" t="s">
        <v>213</v>
      </c>
      <c r="B100" s="5" t="s">
        <v>214</v>
      </c>
      <c r="C100">
        <v>1803</v>
      </c>
      <c r="D100">
        <v>2012</v>
      </c>
      <c r="E100">
        <v>2046</v>
      </c>
      <c r="F100">
        <v>2379</v>
      </c>
      <c r="G100">
        <v>2274</v>
      </c>
      <c r="H100">
        <v>2295</v>
      </c>
      <c r="I100">
        <v>1494</v>
      </c>
      <c r="J100">
        <v>1848</v>
      </c>
    </row>
  </sheetData>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L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7" customWidth="1"/>
  </cols>
  <sheetData>
    <row r="1" spans="1:12" ht="18.75" customHeight="1" x14ac:dyDescent="0.3">
      <c r="A1" s="1" t="s">
        <v>3269</v>
      </c>
      <c r="B1" s="2" t="s">
        <v>3270</v>
      </c>
      <c r="C1" s="2"/>
      <c r="D1" s="2"/>
      <c r="E1" s="2"/>
      <c r="F1" s="2" t="str">
        <f>HYPERLINK("dax-30_Stock_Data_EUR.xlsx#INDEX!A1", "Back to INDEX")</f>
        <v>Back to INDEX</v>
      </c>
      <c r="G1" s="2"/>
      <c r="H1" s="2"/>
      <c r="I1" s="2"/>
      <c r="J1" s="2"/>
      <c r="K1" s="2"/>
      <c r="L1" s="2"/>
    </row>
    <row r="2" spans="1:12" x14ac:dyDescent="0.25">
      <c r="A2" s="3"/>
      <c r="B2" s="4"/>
      <c r="C2" s="4"/>
      <c r="D2" s="4"/>
      <c r="E2" s="4"/>
      <c r="F2" s="4"/>
      <c r="G2" s="4"/>
      <c r="H2" s="4"/>
      <c r="I2" s="4"/>
      <c r="J2" s="4"/>
      <c r="K2" s="4"/>
      <c r="L2" s="4"/>
    </row>
    <row r="3" spans="1:12" x14ac:dyDescent="0.25">
      <c r="A3" s="5" t="s">
        <v>3</v>
      </c>
      <c r="C3" s="5" t="s">
        <v>4</v>
      </c>
      <c r="D3" s="5"/>
      <c r="G3" s="5" t="s">
        <v>5</v>
      </c>
      <c r="H3" s="5"/>
      <c r="J3" s="5" t="s">
        <v>6</v>
      </c>
      <c r="K3" s="5"/>
    </row>
    <row r="4" spans="1:12" x14ac:dyDescent="0.25">
      <c r="A4" s="5" t="s">
        <v>7</v>
      </c>
      <c r="B4" t="s">
        <v>307</v>
      </c>
      <c r="C4" s="5" t="s">
        <v>9</v>
      </c>
      <c r="D4" s="5"/>
      <c r="E4" t="s">
        <v>3271</v>
      </c>
      <c r="G4" t="s">
        <v>758</v>
      </c>
      <c r="H4" t="s">
        <v>220</v>
      </c>
      <c r="J4" t="s">
        <v>225</v>
      </c>
      <c r="L4" t="s">
        <v>1584</v>
      </c>
    </row>
    <row r="5" spans="1:12" x14ac:dyDescent="0.25">
      <c r="A5" s="5" t="s">
        <v>15</v>
      </c>
      <c r="B5" t="s">
        <v>3272</v>
      </c>
      <c r="C5" s="5" t="s">
        <v>17</v>
      </c>
      <c r="D5" s="5"/>
      <c r="E5" t="s">
        <v>67</v>
      </c>
      <c r="G5" t="s">
        <v>11</v>
      </c>
      <c r="H5" t="s">
        <v>12</v>
      </c>
      <c r="J5" t="s">
        <v>1845</v>
      </c>
      <c r="L5" t="s">
        <v>421</v>
      </c>
    </row>
    <row r="6" spans="1:12" x14ac:dyDescent="0.25">
      <c r="A6" s="5" t="s">
        <v>23</v>
      </c>
      <c r="B6" t="s">
        <v>3273</v>
      </c>
      <c r="C6" s="5" t="s">
        <v>25</v>
      </c>
      <c r="D6" s="5"/>
      <c r="E6" t="s">
        <v>3274</v>
      </c>
      <c r="G6" t="s">
        <v>273</v>
      </c>
      <c r="H6" t="s">
        <v>20</v>
      </c>
      <c r="J6" t="s">
        <v>688</v>
      </c>
      <c r="L6" t="s">
        <v>3275</v>
      </c>
    </row>
    <row r="7" spans="1:12" x14ac:dyDescent="0.25">
      <c r="A7" s="5" t="s">
        <v>29</v>
      </c>
      <c r="B7" t="s">
        <v>277</v>
      </c>
      <c r="C7" s="5" t="s">
        <v>31</v>
      </c>
      <c r="D7" s="5"/>
      <c r="E7" t="s">
        <v>3276</v>
      </c>
      <c r="G7" t="s">
        <v>601</v>
      </c>
      <c r="H7" t="s">
        <v>28</v>
      </c>
      <c r="J7" t="s">
        <v>1169</v>
      </c>
      <c r="L7" t="s">
        <v>997</v>
      </c>
    </row>
    <row r="8" spans="1:12" x14ac:dyDescent="0.25">
      <c r="A8" s="5" t="s">
        <v>35</v>
      </c>
      <c r="B8" t="s">
        <v>36</v>
      </c>
      <c r="C8" s="5" t="s">
        <v>37</v>
      </c>
      <c r="D8" s="5"/>
      <c r="E8" t="s">
        <v>3277</v>
      </c>
      <c r="G8" t="s">
        <v>3278</v>
      </c>
      <c r="H8" t="s">
        <v>454</v>
      </c>
      <c r="J8" t="s">
        <v>416</v>
      </c>
      <c r="L8" t="s">
        <v>882</v>
      </c>
    </row>
    <row r="9" spans="1:12" x14ac:dyDescent="0.25">
      <c r="A9" s="5" t="s">
        <v>41</v>
      </c>
      <c r="B9" t="s">
        <v>42</v>
      </c>
      <c r="C9" s="5" t="s">
        <v>43</v>
      </c>
      <c r="D9" s="5"/>
      <c r="E9" t="s">
        <v>3279</v>
      </c>
      <c r="G9" t="s">
        <v>33</v>
      </c>
      <c r="H9" t="s">
        <v>34</v>
      </c>
      <c r="J9" t="s">
        <v>3280</v>
      </c>
      <c r="L9" t="s">
        <v>3281</v>
      </c>
    </row>
    <row r="10" spans="1:12" x14ac:dyDescent="0.25">
      <c r="A10" s="5" t="s">
        <v>45</v>
      </c>
      <c r="B10" t="s">
        <v>1802</v>
      </c>
      <c r="C10" s="5" t="s">
        <v>47</v>
      </c>
      <c r="D10" s="5"/>
      <c r="E10" t="s">
        <v>3282</v>
      </c>
      <c r="G10" t="s">
        <v>321</v>
      </c>
      <c r="H10" t="s">
        <v>40</v>
      </c>
      <c r="J10" t="s">
        <v>1196</v>
      </c>
      <c r="L10" t="s">
        <v>2542</v>
      </c>
    </row>
    <row r="11" spans="1:12" x14ac:dyDescent="0.25">
      <c r="A11" s="5" t="s">
        <v>49</v>
      </c>
      <c r="B11" t="s">
        <v>698</v>
      </c>
      <c r="J11" t="s">
        <v>248</v>
      </c>
      <c r="L11" t="s">
        <v>1270</v>
      </c>
    </row>
    <row r="12" spans="1:12" x14ac:dyDescent="0.25">
      <c r="A12" s="5" t="s">
        <v>51</v>
      </c>
      <c r="B12" t="s">
        <v>423</v>
      </c>
      <c r="J12" t="s">
        <v>221</v>
      </c>
      <c r="L12" t="s">
        <v>3003</v>
      </c>
    </row>
    <row r="13" spans="1:12" x14ac:dyDescent="0.25">
      <c r="A13" s="5" t="s">
        <v>53</v>
      </c>
      <c r="B13" t="s">
        <v>3283</v>
      </c>
    </row>
    <row r="14" spans="1:12" x14ac:dyDescent="0.25">
      <c r="A14" s="5" t="s">
        <v>55</v>
      </c>
      <c r="B14" t="s">
        <v>3284</v>
      </c>
    </row>
    <row r="15" spans="1:12" x14ac:dyDescent="0.25">
      <c r="A15" s="5" t="s">
        <v>57</v>
      </c>
      <c r="B15" t="s">
        <v>3285</v>
      </c>
    </row>
    <row r="16" spans="1:12" x14ac:dyDescent="0.25">
      <c r="A16" s="5" t="s">
        <v>59</v>
      </c>
      <c r="B16" t="s">
        <v>3286</v>
      </c>
    </row>
    <row r="17" spans="1:12" x14ac:dyDescent="0.25">
      <c r="A17" s="5" t="s">
        <v>61</v>
      </c>
      <c r="B17" t="s">
        <v>3287</v>
      </c>
    </row>
    <row r="18" spans="1:12" x14ac:dyDescent="0.25">
      <c r="A18" s="3"/>
      <c r="B18" s="4"/>
      <c r="C18" s="4"/>
      <c r="D18" s="4"/>
      <c r="E18" s="4"/>
      <c r="F18" s="4"/>
      <c r="G18" s="4"/>
      <c r="H18" s="4"/>
      <c r="I18" s="4"/>
      <c r="J18" s="4"/>
      <c r="K18" s="4"/>
      <c r="L18" s="4"/>
    </row>
    <row r="19" spans="1:12" x14ac:dyDescent="0.25">
      <c r="A19" s="5" t="s">
        <v>63</v>
      </c>
      <c r="B19" s="5" t="s">
        <v>64</v>
      </c>
      <c r="C19" s="5">
        <v>2019</v>
      </c>
      <c r="D19" s="5">
        <v>2018</v>
      </c>
      <c r="E19" s="5">
        <v>2017</v>
      </c>
      <c r="F19" s="5">
        <v>2016</v>
      </c>
      <c r="G19" s="5">
        <v>2015</v>
      </c>
      <c r="H19" s="5">
        <v>2014</v>
      </c>
      <c r="I19" s="5"/>
      <c r="J19" s="5"/>
      <c r="K19" s="5"/>
      <c r="L19" s="5"/>
    </row>
    <row r="20" spans="1:12" x14ac:dyDescent="0.25">
      <c r="A20" s="5" t="s">
        <v>65</v>
      </c>
      <c r="B20" s="5" t="s">
        <v>66</v>
      </c>
      <c r="C20">
        <v>349.7</v>
      </c>
      <c r="D20">
        <v>531.70000000000005</v>
      </c>
      <c r="E20">
        <v>479.8</v>
      </c>
      <c r="F20">
        <v>456.4</v>
      </c>
      <c r="G20">
        <v>393.6</v>
      </c>
      <c r="H20" t="s">
        <v>67</v>
      </c>
    </row>
    <row r="21" spans="1:12" x14ac:dyDescent="0.25">
      <c r="A21" s="5" t="s">
        <v>299</v>
      </c>
      <c r="B21" s="5" t="s">
        <v>300</v>
      </c>
      <c r="C21">
        <v>366.8</v>
      </c>
      <c r="D21">
        <v>553.20000000000005</v>
      </c>
      <c r="E21">
        <v>495.9</v>
      </c>
      <c r="F21">
        <v>456.4</v>
      </c>
      <c r="G21">
        <v>350.2</v>
      </c>
      <c r="H21" t="s">
        <v>67</v>
      </c>
    </row>
    <row r="22" spans="1:12" x14ac:dyDescent="0.25">
      <c r="A22" s="5" t="s">
        <v>68</v>
      </c>
      <c r="B22" s="5" t="s">
        <v>69</v>
      </c>
      <c r="C22">
        <v>109.4</v>
      </c>
      <c r="D22">
        <v>191.2</v>
      </c>
      <c r="E22">
        <v>175.9</v>
      </c>
      <c r="F22">
        <v>141.30000000000001</v>
      </c>
      <c r="G22">
        <v>101.3</v>
      </c>
      <c r="H22" t="s">
        <v>67</v>
      </c>
    </row>
    <row r="23" spans="1:12" x14ac:dyDescent="0.25">
      <c r="A23" s="5" t="s">
        <v>70</v>
      </c>
      <c r="B23" s="5" t="s">
        <v>71</v>
      </c>
      <c r="C23">
        <v>-15.2</v>
      </c>
      <c r="D23">
        <v>27.3</v>
      </c>
      <c r="E23">
        <v>-10.4</v>
      </c>
      <c r="F23">
        <v>-42.8</v>
      </c>
      <c r="G23">
        <v>-43.7</v>
      </c>
      <c r="H23" t="s">
        <v>67</v>
      </c>
    </row>
    <row r="24" spans="1:12" x14ac:dyDescent="0.25">
      <c r="A24" s="5" t="s">
        <v>72</v>
      </c>
      <c r="B24" s="5" t="s">
        <v>73</v>
      </c>
      <c r="C24">
        <v>94.2</v>
      </c>
      <c r="D24">
        <v>218.5</v>
      </c>
      <c r="E24">
        <v>165.5</v>
      </c>
      <c r="F24">
        <v>98.5</v>
      </c>
      <c r="G24">
        <v>57.6</v>
      </c>
      <c r="H24" t="s">
        <v>67</v>
      </c>
    </row>
    <row r="25" spans="1:12" x14ac:dyDescent="0.25">
      <c r="A25" s="5" t="s">
        <v>74</v>
      </c>
      <c r="B25" s="5" t="s">
        <v>75</v>
      </c>
      <c r="C25">
        <v>30.7</v>
      </c>
      <c r="D25">
        <v>54</v>
      </c>
      <c r="E25">
        <v>54.6</v>
      </c>
      <c r="F25">
        <v>31.6</v>
      </c>
      <c r="G25">
        <v>22</v>
      </c>
      <c r="H25" t="s">
        <v>67</v>
      </c>
    </row>
    <row r="26" spans="1:12" x14ac:dyDescent="0.25">
      <c r="A26" s="5" t="s">
        <v>76</v>
      </c>
      <c r="B26" s="5" t="s">
        <v>77</v>
      </c>
      <c r="C26">
        <v>63.5</v>
      </c>
      <c r="D26">
        <v>164.4</v>
      </c>
      <c r="E26">
        <v>110.9</v>
      </c>
      <c r="F26">
        <v>66.900000000000006</v>
      </c>
      <c r="G26">
        <v>35.6</v>
      </c>
      <c r="H26" t="s">
        <v>67</v>
      </c>
    </row>
    <row r="27" spans="1:12" x14ac:dyDescent="0.25">
      <c r="A27" s="5" t="s">
        <v>78</v>
      </c>
      <c r="B27" s="5" t="s">
        <v>79</v>
      </c>
      <c r="C27" t="s">
        <v>67</v>
      </c>
      <c r="D27" t="s">
        <v>67</v>
      </c>
      <c r="E27" t="s">
        <v>67</v>
      </c>
      <c r="F27">
        <v>0.3</v>
      </c>
      <c r="G27">
        <v>0.6</v>
      </c>
      <c r="H27" t="s">
        <v>67</v>
      </c>
    </row>
    <row r="28" spans="1:12" x14ac:dyDescent="0.25">
      <c r="A28" s="5" t="s">
        <v>80</v>
      </c>
      <c r="B28" s="5" t="s">
        <v>81</v>
      </c>
      <c r="C28">
        <v>80</v>
      </c>
      <c r="D28">
        <v>164.4</v>
      </c>
      <c r="E28">
        <v>110.9</v>
      </c>
      <c r="F28">
        <v>67.2</v>
      </c>
      <c r="G28">
        <v>57.4</v>
      </c>
      <c r="H28" t="s">
        <v>67</v>
      </c>
    </row>
    <row r="29" spans="1:12" x14ac:dyDescent="0.25">
      <c r="A29" s="5" t="s">
        <v>82</v>
      </c>
      <c r="B29" s="5" t="s">
        <v>83</v>
      </c>
      <c r="C29">
        <v>740.4</v>
      </c>
      <c r="D29">
        <v>168.9</v>
      </c>
      <c r="E29">
        <v>115.3</v>
      </c>
      <c r="F29">
        <v>96.2</v>
      </c>
      <c r="G29">
        <v>117.7</v>
      </c>
      <c r="H29" t="s">
        <v>67</v>
      </c>
    </row>
    <row r="30" spans="1:12" x14ac:dyDescent="0.25">
      <c r="A30" s="5" t="s">
        <v>84</v>
      </c>
      <c r="B30" s="5" t="s">
        <v>85</v>
      </c>
      <c r="C30">
        <v>1691</v>
      </c>
      <c r="D30">
        <v>2296</v>
      </c>
      <c r="E30">
        <v>2025</v>
      </c>
      <c r="F30">
        <v>2035</v>
      </c>
      <c r="G30">
        <v>2056</v>
      </c>
      <c r="H30" t="s">
        <v>67</v>
      </c>
    </row>
    <row r="31" spans="1:12" x14ac:dyDescent="0.25">
      <c r="A31" s="5" t="s">
        <v>86</v>
      </c>
      <c r="B31" s="5" t="s">
        <v>87</v>
      </c>
      <c r="C31">
        <v>2431</v>
      </c>
      <c r="D31">
        <v>2465</v>
      </c>
      <c r="E31">
        <v>2141</v>
      </c>
      <c r="F31">
        <v>2131</v>
      </c>
      <c r="G31">
        <v>2173</v>
      </c>
      <c r="H31" t="s">
        <v>67</v>
      </c>
    </row>
    <row r="32" spans="1:12" x14ac:dyDescent="0.25">
      <c r="A32" s="5" t="s">
        <v>88</v>
      </c>
      <c r="B32" s="5" t="s">
        <v>89</v>
      </c>
      <c r="C32">
        <v>210.8</v>
      </c>
      <c r="D32">
        <v>148</v>
      </c>
      <c r="E32">
        <v>159.19999999999999</v>
      </c>
      <c r="F32">
        <v>112.3</v>
      </c>
      <c r="G32">
        <v>86.9</v>
      </c>
      <c r="H32" t="s">
        <v>67</v>
      </c>
    </row>
    <row r="33" spans="1:8" x14ac:dyDescent="0.25">
      <c r="A33" s="5" t="s">
        <v>90</v>
      </c>
      <c r="B33" s="5" t="s">
        <v>91</v>
      </c>
      <c r="C33">
        <v>1167</v>
      </c>
      <c r="D33">
        <v>1144</v>
      </c>
      <c r="E33">
        <v>915.8</v>
      </c>
      <c r="F33">
        <v>1028</v>
      </c>
      <c r="G33">
        <v>1165</v>
      </c>
      <c r="H33" t="s">
        <v>67</v>
      </c>
    </row>
    <row r="34" spans="1:8" x14ac:dyDescent="0.25">
      <c r="A34" s="5" t="s">
        <v>92</v>
      </c>
      <c r="B34" s="5" t="s">
        <v>93</v>
      </c>
      <c r="C34">
        <v>1377</v>
      </c>
      <c r="D34">
        <v>1292</v>
      </c>
      <c r="E34">
        <v>1075</v>
      </c>
      <c r="F34">
        <v>1140</v>
      </c>
      <c r="G34">
        <v>1252</v>
      </c>
      <c r="H34" t="s">
        <v>67</v>
      </c>
    </row>
    <row r="35" spans="1:8" x14ac:dyDescent="0.25">
      <c r="A35" s="5" t="s">
        <v>78</v>
      </c>
      <c r="B35" s="5" t="s">
        <v>79</v>
      </c>
      <c r="C35" t="s">
        <v>67</v>
      </c>
      <c r="D35" t="s">
        <v>67</v>
      </c>
      <c r="E35" t="s">
        <v>67</v>
      </c>
      <c r="F35" t="s">
        <v>67</v>
      </c>
      <c r="G35">
        <v>0.7</v>
      </c>
      <c r="H35" t="s">
        <v>67</v>
      </c>
    </row>
    <row r="36" spans="1:8" x14ac:dyDescent="0.25">
      <c r="A36" s="5" t="s">
        <v>94</v>
      </c>
      <c r="B36" s="5" t="s">
        <v>95</v>
      </c>
      <c r="C36">
        <v>1054</v>
      </c>
      <c r="D36">
        <v>1173</v>
      </c>
      <c r="E36">
        <v>1066</v>
      </c>
      <c r="F36">
        <v>990.8</v>
      </c>
      <c r="G36">
        <v>920.6</v>
      </c>
      <c r="H36" t="s">
        <v>67</v>
      </c>
    </row>
    <row r="37" spans="1:8" x14ac:dyDescent="0.25">
      <c r="A37" s="5" t="s">
        <v>96</v>
      </c>
      <c r="B37" s="5" t="s">
        <v>97</v>
      </c>
      <c r="C37">
        <v>2431</v>
      </c>
      <c r="D37">
        <v>2465</v>
      </c>
      <c r="E37">
        <v>2141</v>
      </c>
      <c r="F37">
        <v>2131</v>
      </c>
      <c r="G37">
        <v>2173</v>
      </c>
      <c r="H37" t="s">
        <v>67</v>
      </c>
    </row>
    <row r="38" spans="1:8" x14ac:dyDescent="0.25">
      <c r="A38" s="5" t="s">
        <v>98</v>
      </c>
      <c r="B38" s="5" t="s">
        <v>99</v>
      </c>
      <c r="C38">
        <v>107.6</v>
      </c>
      <c r="D38">
        <v>107.6</v>
      </c>
      <c r="E38">
        <v>107.6</v>
      </c>
      <c r="F38">
        <v>107.6</v>
      </c>
      <c r="G38">
        <v>107.6</v>
      </c>
      <c r="H38" t="s">
        <v>67</v>
      </c>
    </row>
    <row r="39" spans="1:8" x14ac:dyDescent="0.25">
      <c r="A39" s="5" t="s">
        <v>100</v>
      </c>
      <c r="B39" s="5" t="s">
        <v>101</v>
      </c>
      <c r="C39">
        <v>107.6</v>
      </c>
      <c r="D39">
        <v>107.6</v>
      </c>
      <c r="E39">
        <v>107.6</v>
      </c>
      <c r="F39">
        <v>107.6</v>
      </c>
      <c r="G39">
        <v>107.6</v>
      </c>
      <c r="H39" t="s">
        <v>67</v>
      </c>
    </row>
    <row r="40" spans="1:8" x14ac:dyDescent="0.25">
      <c r="A40" s="5" t="s">
        <v>102</v>
      </c>
      <c r="B40" s="5" t="s">
        <v>103</v>
      </c>
      <c r="C40">
        <v>0.88</v>
      </c>
      <c r="D40">
        <v>2.0299999999999998</v>
      </c>
      <c r="E40">
        <v>1.54</v>
      </c>
      <c r="F40">
        <v>0.92</v>
      </c>
      <c r="G40">
        <v>0.54</v>
      </c>
      <c r="H40" t="s">
        <v>67</v>
      </c>
    </row>
    <row r="41" spans="1:8" x14ac:dyDescent="0.25">
      <c r="A41" s="5" t="s">
        <v>104</v>
      </c>
      <c r="B41" s="5" t="s">
        <v>105</v>
      </c>
      <c r="C41">
        <v>0.75</v>
      </c>
      <c r="D41">
        <v>1.53</v>
      </c>
      <c r="E41">
        <v>1.03</v>
      </c>
      <c r="F41">
        <v>0.62</v>
      </c>
      <c r="G41">
        <v>0.56000000000000005</v>
      </c>
      <c r="H41" t="s">
        <v>67</v>
      </c>
    </row>
    <row r="42" spans="1:8" x14ac:dyDescent="0.25">
      <c r="A42" s="5" t="s">
        <v>106</v>
      </c>
      <c r="B42" s="5" t="s">
        <v>107</v>
      </c>
      <c r="C42">
        <v>0.75</v>
      </c>
      <c r="D42">
        <v>1.53</v>
      </c>
      <c r="E42">
        <v>1.03</v>
      </c>
      <c r="F42">
        <v>0.62</v>
      </c>
      <c r="G42">
        <v>0.56000000000000005</v>
      </c>
      <c r="H42" t="s">
        <v>67</v>
      </c>
    </row>
    <row r="43" spans="1:8" x14ac:dyDescent="0.25">
      <c r="A43" s="5" t="s">
        <v>108</v>
      </c>
      <c r="B43" s="5" t="s">
        <v>109</v>
      </c>
      <c r="C43">
        <v>0.9</v>
      </c>
      <c r="D43">
        <v>0.64</v>
      </c>
      <c r="E43">
        <v>0.56000000000000005</v>
      </c>
      <c r="F43">
        <v>0.3</v>
      </c>
      <c r="G43" t="s">
        <v>67</v>
      </c>
      <c r="H43" t="s">
        <v>67</v>
      </c>
    </row>
    <row r="44" spans="1:8" x14ac:dyDescent="0.25">
      <c r="A44" s="5" t="s">
        <v>110</v>
      </c>
      <c r="B44" s="5" t="s">
        <v>111</v>
      </c>
      <c r="C44">
        <v>94.3</v>
      </c>
      <c r="D44">
        <v>68.900000000000006</v>
      </c>
      <c r="E44">
        <v>60.3</v>
      </c>
      <c r="F44">
        <v>32.299999999999997</v>
      </c>
      <c r="G44" t="s">
        <v>67</v>
      </c>
      <c r="H44" t="s">
        <v>67</v>
      </c>
    </row>
    <row r="45" spans="1:8" x14ac:dyDescent="0.25">
      <c r="A45" s="5" t="s">
        <v>124</v>
      </c>
      <c r="B45" s="5" t="s">
        <v>125</v>
      </c>
      <c r="C45">
        <v>3.25</v>
      </c>
      <c r="D45">
        <v>4.9400000000000004</v>
      </c>
      <c r="E45">
        <v>4.46</v>
      </c>
      <c r="F45">
        <v>4.24</v>
      </c>
      <c r="G45">
        <v>3.66</v>
      </c>
      <c r="H45" t="s">
        <v>67</v>
      </c>
    </row>
    <row r="46" spans="1:8" x14ac:dyDescent="0.25">
      <c r="A46" s="5" t="s">
        <v>112</v>
      </c>
      <c r="B46" s="5" t="s">
        <v>113</v>
      </c>
      <c r="C46">
        <v>9.7899999999999991</v>
      </c>
      <c r="D46">
        <v>10.9</v>
      </c>
      <c r="E46">
        <v>9.9</v>
      </c>
      <c r="F46">
        <v>9.2100000000000009</v>
      </c>
      <c r="G46">
        <v>8.56</v>
      </c>
      <c r="H46" t="s">
        <v>67</v>
      </c>
    </row>
    <row r="47" spans="1:8" x14ac:dyDescent="0.25">
      <c r="A47" s="5" t="s">
        <v>114</v>
      </c>
      <c r="B47" s="5" t="s">
        <v>115</v>
      </c>
      <c r="C47">
        <v>1.84</v>
      </c>
      <c r="D47">
        <v>1.93</v>
      </c>
      <c r="E47">
        <v>1.53</v>
      </c>
      <c r="F47">
        <v>1.44</v>
      </c>
      <c r="G47">
        <v>1.1599999999999999</v>
      </c>
      <c r="H47" t="s">
        <v>67</v>
      </c>
    </row>
    <row r="48" spans="1:8" x14ac:dyDescent="0.25">
      <c r="A48" s="5" t="s">
        <v>116</v>
      </c>
      <c r="B48" s="5" t="s">
        <v>117</v>
      </c>
      <c r="C48">
        <v>22.59</v>
      </c>
      <c r="D48">
        <v>22.91</v>
      </c>
      <c r="E48">
        <v>19.89</v>
      </c>
      <c r="F48">
        <v>19.8</v>
      </c>
      <c r="G48">
        <v>20.2</v>
      </c>
      <c r="H48" t="s">
        <v>67</v>
      </c>
    </row>
    <row r="49" spans="1:8" x14ac:dyDescent="0.25">
      <c r="A49" s="5" t="s">
        <v>118</v>
      </c>
      <c r="B49" s="5" t="s">
        <v>119</v>
      </c>
      <c r="C49">
        <v>1681</v>
      </c>
      <c r="D49">
        <v>1519</v>
      </c>
      <c r="E49">
        <v>1244</v>
      </c>
      <c r="F49">
        <v>1191</v>
      </c>
      <c r="G49">
        <v>1117</v>
      </c>
      <c r="H49">
        <v>1088</v>
      </c>
    </row>
    <row r="50" spans="1:8" x14ac:dyDescent="0.25">
      <c r="A50" s="5" t="s">
        <v>120</v>
      </c>
      <c r="B50" s="5" t="s">
        <v>121</v>
      </c>
      <c r="C50">
        <v>107.6</v>
      </c>
      <c r="D50">
        <v>133.6</v>
      </c>
      <c r="E50">
        <v>116.9</v>
      </c>
      <c r="F50">
        <v>112</v>
      </c>
      <c r="G50">
        <v>96</v>
      </c>
      <c r="H50">
        <v>63.5</v>
      </c>
    </row>
    <row r="51" spans="1:8" x14ac:dyDescent="0.25">
      <c r="A51" s="5" t="s">
        <v>122</v>
      </c>
      <c r="B51" s="5" t="s">
        <v>123</v>
      </c>
      <c r="C51">
        <v>64010</v>
      </c>
      <c r="D51">
        <v>87953</v>
      </c>
      <c r="E51">
        <v>93971</v>
      </c>
      <c r="F51">
        <v>94039</v>
      </c>
      <c r="G51">
        <v>85944</v>
      </c>
      <c r="H51">
        <v>58364</v>
      </c>
    </row>
    <row r="52" spans="1:8" x14ac:dyDescent="0.25">
      <c r="A52" s="5" t="s">
        <v>301</v>
      </c>
      <c r="B52" s="5" t="s">
        <v>302</v>
      </c>
      <c r="C52">
        <v>208031</v>
      </c>
      <c r="D52">
        <v>350065</v>
      </c>
      <c r="E52">
        <v>385655</v>
      </c>
      <c r="F52">
        <v>371209</v>
      </c>
      <c r="G52">
        <v>352354</v>
      </c>
      <c r="H52">
        <v>241600</v>
      </c>
    </row>
    <row r="53" spans="1:8" x14ac:dyDescent="0.25">
      <c r="A53" s="5" t="s">
        <v>126</v>
      </c>
      <c r="B53" s="5" t="s">
        <v>127</v>
      </c>
      <c r="C53">
        <v>218203</v>
      </c>
      <c r="D53">
        <v>364187</v>
      </c>
      <c r="E53">
        <v>398633</v>
      </c>
      <c r="F53">
        <v>383207</v>
      </c>
      <c r="G53">
        <v>313518</v>
      </c>
      <c r="H53" t="s">
        <v>67</v>
      </c>
    </row>
    <row r="54" spans="1:8" x14ac:dyDescent="0.25">
      <c r="A54" s="5" t="s">
        <v>128</v>
      </c>
      <c r="B54" s="5" t="s">
        <v>129</v>
      </c>
      <c r="C54">
        <v>47591</v>
      </c>
      <c r="D54">
        <v>108229</v>
      </c>
      <c r="E54">
        <v>89148</v>
      </c>
      <c r="F54">
        <v>56423</v>
      </c>
      <c r="G54">
        <v>51388</v>
      </c>
      <c r="H54" t="s">
        <v>67</v>
      </c>
    </row>
    <row r="55" spans="1:8" x14ac:dyDescent="0.25">
      <c r="A55" s="5" t="s">
        <v>130</v>
      </c>
      <c r="B55" s="5" t="s">
        <v>131</v>
      </c>
      <c r="C55">
        <v>78.599999999999994</v>
      </c>
      <c r="D55">
        <v>26.2</v>
      </c>
      <c r="E55">
        <v>33.1</v>
      </c>
      <c r="F55">
        <v>54.6</v>
      </c>
      <c r="G55">
        <v>58.8</v>
      </c>
      <c r="H55" t="s">
        <v>67</v>
      </c>
    </row>
    <row r="56" spans="1:8" x14ac:dyDescent="0.25">
      <c r="A56" s="5" t="s">
        <v>132</v>
      </c>
      <c r="B56" s="5" t="s">
        <v>133</v>
      </c>
      <c r="C56">
        <v>18.14</v>
      </c>
      <c r="D56">
        <v>8.1300000000000008</v>
      </c>
      <c r="E56">
        <v>7.64</v>
      </c>
      <c r="F56">
        <v>7.98</v>
      </c>
      <c r="G56">
        <v>9</v>
      </c>
      <c r="H56" t="s">
        <v>67</v>
      </c>
    </row>
    <row r="57" spans="1:8" x14ac:dyDescent="0.25">
      <c r="A57" s="5" t="s">
        <v>134</v>
      </c>
      <c r="B57" s="5" t="s">
        <v>135</v>
      </c>
      <c r="C57">
        <v>6.02</v>
      </c>
      <c r="D57">
        <v>3.68</v>
      </c>
      <c r="E57">
        <v>3.44</v>
      </c>
      <c r="F57">
        <v>3.67</v>
      </c>
      <c r="G57">
        <v>3.85</v>
      </c>
      <c r="H57" t="s">
        <v>67</v>
      </c>
    </row>
    <row r="58" spans="1:8" x14ac:dyDescent="0.25">
      <c r="A58" s="5" t="s">
        <v>136</v>
      </c>
      <c r="B58" s="5" t="s">
        <v>137</v>
      </c>
      <c r="C58">
        <v>31.95</v>
      </c>
      <c r="D58">
        <v>20.83</v>
      </c>
      <c r="E58">
        <v>22.31</v>
      </c>
      <c r="F58">
        <v>23.5</v>
      </c>
      <c r="G58">
        <v>28.46</v>
      </c>
      <c r="H58" t="s">
        <v>67</v>
      </c>
    </row>
    <row r="59" spans="1:8" x14ac:dyDescent="0.25">
      <c r="A59" s="5" t="s">
        <v>138</v>
      </c>
      <c r="B59" s="5" t="s">
        <v>139</v>
      </c>
      <c r="C59">
        <v>1.53</v>
      </c>
      <c r="D59">
        <v>1.59</v>
      </c>
      <c r="E59">
        <v>1.64</v>
      </c>
      <c r="F59">
        <v>0.89</v>
      </c>
      <c r="G59" t="s">
        <v>67</v>
      </c>
      <c r="H59" t="s">
        <v>67</v>
      </c>
    </row>
    <row r="60" spans="1:8" x14ac:dyDescent="0.25">
      <c r="A60" s="5" t="s">
        <v>140</v>
      </c>
      <c r="B60" s="5" t="s">
        <v>141</v>
      </c>
      <c r="C60">
        <v>1.3</v>
      </c>
      <c r="D60">
        <v>3.8</v>
      </c>
      <c r="E60">
        <v>3</v>
      </c>
      <c r="F60">
        <v>1.8</v>
      </c>
      <c r="G60">
        <v>1.7</v>
      </c>
      <c r="H60" t="s">
        <v>67</v>
      </c>
    </row>
    <row r="61" spans="1:8" x14ac:dyDescent="0.25">
      <c r="A61" s="5" t="s">
        <v>142</v>
      </c>
      <c r="B61" s="5" t="s">
        <v>143</v>
      </c>
      <c r="C61">
        <v>7.59</v>
      </c>
      <c r="D61">
        <v>14.02</v>
      </c>
      <c r="E61">
        <v>10.41</v>
      </c>
      <c r="F61">
        <v>6.78</v>
      </c>
      <c r="G61">
        <v>6.23</v>
      </c>
      <c r="H61" t="s">
        <v>67</v>
      </c>
    </row>
    <row r="62" spans="1:8" x14ac:dyDescent="0.25">
      <c r="A62" s="5" t="s">
        <v>144</v>
      </c>
      <c r="B62" s="5" t="s">
        <v>145</v>
      </c>
      <c r="C62">
        <v>22.88</v>
      </c>
      <c r="D62">
        <v>30.92</v>
      </c>
      <c r="E62">
        <v>23.11</v>
      </c>
      <c r="F62">
        <v>14.72</v>
      </c>
      <c r="G62">
        <v>14.58</v>
      </c>
      <c r="H62" t="s">
        <v>67</v>
      </c>
    </row>
    <row r="63" spans="1:8" x14ac:dyDescent="0.25">
      <c r="A63" s="5" t="s">
        <v>146</v>
      </c>
      <c r="B63" s="5" t="s">
        <v>147</v>
      </c>
      <c r="C63">
        <v>3.91</v>
      </c>
      <c r="D63">
        <v>7.3</v>
      </c>
      <c r="E63">
        <v>5.84</v>
      </c>
      <c r="F63">
        <v>5.31</v>
      </c>
      <c r="G63">
        <v>4.87</v>
      </c>
      <c r="H63" t="s">
        <v>67</v>
      </c>
    </row>
    <row r="64" spans="1:8" x14ac:dyDescent="0.25">
      <c r="A64" s="5" t="s">
        <v>148</v>
      </c>
      <c r="B64" s="5" t="s">
        <v>148</v>
      </c>
      <c r="C64">
        <v>3.29</v>
      </c>
      <c r="D64">
        <v>6.67</v>
      </c>
      <c r="E64">
        <v>5.18</v>
      </c>
      <c r="F64">
        <v>3.15</v>
      </c>
      <c r="G64">
        <v>2.64</v>
      </c>
      <c r="H64" t="s">
        <v>67</v>
      </c>
    </row>
    <row r="65" spans="1:8" x14ac:dyDescent="0.25">
      <c r="A65" s="5" t="s">
        <v>149</v>
      </c>
      <c r="B65" s="5" t="s">
        <v>150</v>
      </c>
      <c r="C65">
        <v>30.45</v>
      </c>
      <c r="D65">
        <v>6.85</v>
      </c>
      <c r="E65">
        <v>5.39</v>
      </c>
      <c r="F65">
        <v>4.51</v>
      </c>
      <c r="G65">
        <v>5.42</v>
      </c>
      <c r="H65" t="s">
        <v>67</v>
      </c>
    </row>
    <row r="66" spans="1:8" x14ac:dyDescent="0.25">
      <c r="A66" s="5" t="s">
        <v>151</v>
      </c>
      <c r="B66" s="5" t="s">
        <v>152</v>
      </c>
      <c r="C66">
        <v>43.35</v>
      </c>
      <c r="D66">
        <v>47.58</v>
      </c>
      <c r="E66">
        <v>49.78</v>
      </c>
      <c r="F66">
        <v>46.5</v>
      </c>
      <c r="G66">
        <v>42.39</v>
      </c>
      <c r="H66" t="s">
        <v>67</v>
      </c>
    </row>
    <row r="67" spans="1:8" x14ac:dyDescent="0.25">
      <c r="A67" s="5" t="s">
        <v>153</v>
      </c>
      <c r="B67" s="5" t="s">
        <v>154</v>
      </c>
      <c r="C67">
        <v>56.65</v>
      </c>
      <c r="D67">
        <v>52.42</v>
      </c>
      <c r="E67">
        <v>50.22</v>
      </c>
      <c r="F67">
        <v>53.5</v>
      </c>
      <c r="G67">
        <v>57.61</v>
      </c>
      <c r="H67" t="s">
        <v>67</v>
      </c>
    </row>
    <row r="68" spans="1:8" x14ac:dyDescent="0.25">
      <c r="A68" s="5" t="s">
        <v>155</v>
      </c>
      <c r="B68" s="5" t="s">
        <v>156</v>
      </c>
      <c r="C68">
        <v>130.69</v>
      </c>
      <c r="D68">
        <v>110.16</v>
      </c>
      <c r="E68">
        <v>100.89</v>
      </c>
      <c r="F68">
        <v>115.07</v>
      </c>
      <c r="G68">
        <v>135.88</v>
      </c>
      <c r="H68" t="s">
        <v>67</v>
      </c>
    </row>
    <row r="69" spans="1:8" x14ac:dyDescent="0.25">
      <c r="A69" s="5" t="s">
        <v>303</v>
      </c>
      <c r="B69" s="5" t="s">
        <v>304</v>
      </c>
      <c r="C69">
        <v>104.89</v>
      </c>
      <c r="D69">
        <v>104.04</v>
      </c>
      <c r="E69">
        <v>103.36</v>
      </c>
      <c r="F69">
        <v>100</v>
      </c>
      <c r="G69">
        <v>88.97</v>
      </c>
    </row>
    <row r="70" spans="1:8" x14ac:dyDescent="0.25">
      <c r="A70" s="5" t="s">
        <v>157</v>
      </c>
      <c r="B70" s="5" t="s">
        <v>158</v>
      </c>
      <c r="C70">
        <v>30.46</v>
      </c>
      <c r="D70">
        <v>6.85</v>
      </c>
      <c r="E70">
        <v>5.39</v>
      </c>
      <c r="F70">
        <v>4.51</v>
      </c>
      <c r="G70">
        <v>5.42</v>
      </c>
    </row>
    <row r="71" spans="1:8" x14ac:dyDescent="0.25">
      <c r="A71" s="5" t="s">
        <v>159</v>
      </c>
      <c r="B71" s="5" t="s">
        <v>160</v>
      </c>
      <c r="C71">
        <v>22.88</v>
      </c>
      <c r="D71">
        <v>30.92</v>
      </c>
      <c r="E71">
        <v>23.11</v>
      </c>
      <c r="F71">
        <v>14.72</v>
      </c>
      <c r="G71">
        <v>14.58</v>
      </c>
    </row>
    <row r="72" spans="1:8" x14ac:dyDescent="0.25">
      <c r="A72" s="5" t="s">
        <v>161</v>
      </c>
      <c r="B72" s="5" t="s">
        <v>162</v>
      </c>
      <c r="C72">
        <v>31.28</v>
      </c>
      <c r="D72">
        <v>35.96</v>
      </c>
      <c r="E72">
        <v>36.659999999999997</v>
      </c>
      <c r="F72">
        <v>30.96</v>
      </c>
      <c r="G72">
        <v>25.74</v>
      </c>
    </row>
    <row r="73" spans="1:8" x14ac:dyDescent="0.25">
      <c r="A73" s="5" t="s">
        <v>163</v>
      </c>
      <c r="B73" s="5" t="s">
        <v>164</v>
      </c>
      <c r="C73">
        <v>14.39</v>
      </c>
      <c r="D73">
        <v>21.57</v>
      </c>
      <c r="E73">
        <v>22.41</v>
      </c>
      <c r="F73">
        <v>21.42</v>
      </c>
      <c r="G73">
        <v>18.11</v>
      </c>
    </row>
    <row r="74" spans="1:8" x14ac:dyDescent="0.25">
      <c r="A74" s="5" t="s">
        <v>165</v>
      </c>
      <c r="B74" s="5" t="s">
        <v>166</v>
      </c>
      <c r="C74">
        <v>69.56</v>
      </c>
      <c r="D74">
        <v>93.14</v>
      </c>
      <c r="E74">
        <v>94.58</v>
      </c>
      <c r="F74">
        <v>95.5</v>
      </c>
      <c r="G74">
        <v>94.62</v>
      </c>
    </row>
    <row r="75" spans="1:8" x14ac:dyDescent="0.25">
      <c r="A75" s="5" t="s">
        <v>167</v>
      </c>
      <c r="B75" s="5" t="s">
        <v>168</v>
      </c>
      <c r="C75">
        <v>3.29</v>
      </c>
      <c r="D75">
        <v>6.67</v>
      </c>
      <c r="E75">
        <v>5.18</v>
      </c>
      <c r="F75">
        <v>3.15</v>
      </c>
      <c r="G75">
        <v>2.64</v>
      </c>
    </row>
    <row r="76" spans="1:8" x14ac:dyDescent="0.25">
      <c r="A76" s="5" t="s">
        <v>169</v>
      </c>
      <c r="B76" s="5" t="s">
        <v>170</v>
      </c>
      <c r="C76">
        <v>4.93</v>
      </c>
      <c r="D76">
        <v>8.25</v>
      </c>
      <c r="E76">
        <v>8.8800000000000008</v>
      </c>
      <c r="F76">
        <v>7</v>
      </c>
      <c r="G76">
        <v>4.8600000000000003</v>
      </c>
    </row>
    <row r="77" spans="1:8" x14ac:dyDescent="0.25">
      <c r="A77" s="5" t="s">
        <v>171</v>
      </c>
      <c r="B77" s="5" t="s">
        <v>172</v>
      </c>
      <c r="C77">
        <v>62.33</v>
      </c>
      <c r="D77">
        <v>51.09</v>
      </c>
      <c r="E77">
        <v>52.64</v>
      </c>
      <c r="F77">
        <v>48.69</v>
      </c>
      <c r="G77">
        <v>44.78</v>
      </c>
    </row>
    <row r="78" spans="1:8" x14ac:dyDescent="0.25">
      <c r="A78" s="5" t="s">
        <v>173</v>
      </c>
      <c r="B78" s="5" t="s">
        <v>174</v>
      </c>
      <c r="C78">
        <v>351.23</v>
      </c>
      <c r="D78">
        <v>114.12</v>
      </c>
      <c r="E78">
        <v>72.42</v>
      </c>
      <c r="F78">
        <v>85.66</v>
      </c>
      <c r="G78">
        <v>135.44</v>
      </c>
    </row>
    <row r="79" spans="1:8" x14ac:dyDescent="0.25">
      <c r="A79" s="5" t="s">
        <v>175</v>
      </c>
      <c r="B79" s="5" t="s">
        <v>176</v>
      </c>
      <c r="C79">
        <v>3437.82</v>
      </c>
      <c r="D79">
        <v>2241.308</v>
      </c>
      <c r="E79">
        <v>2400.556</v>
      </c>
      <c r="F79">
        <v>2528.6</v>
      </c>
      <c r="G79">
        <v>3062.2959999999998</v>
      </c>
    </row>
    <row r="80" spans="1:8" x14ac:dyDescent="0.25">
      <c r="A80" s="5" t="s">
        <v>177</v>
      </c>
      <c r="B80" s="5" t="s">
        <v>178</v>
      </c>
      <c r="C80">
        <v>0</v>
      </c>
      <c r="D80">
        <v>0</v>
      </c>
      <c r="E80">
        <v>0</v>
      </c>
      <c r="F80">
        <v>0</v>
      </c>
      <c r="G80" t="s">
        <v>67</v>
      </c>
    </row>
    <row r="81" spans="1:7" x14ac:dyDescent="0.25">
      <c r="A81" s="5" t="s">
        <v>179</v>
      </c>
      <c r="B81" s="5" t="s">
        <v>180</v>
      </c>
      <c r="C81">
        <v>-34.229999999999997</v>
      </c>
      <c r="D81">
        <v>10.82</v>
      </c>
      <c r="E81">
        <v>5.13</v>
      </c>
      <c r="F81">
        <v>15.96</v>
      </c>
      <c r="G81" t="s">
        <v>67</v>
      </c>
    </row>
    <row r="82" spans="1:7" x14ac:dyDescent="0.25">
      <c r="A82" s="5" t="s">
        <v>181</v>
      </c>
      <c r="B82" s="5" t="s">
        <v>182</v>
      </c>
      <c r="C82">
        <v>-6.09</v>
      </c>
      <c r="D82">
        <v>10.64</v>
      </c>
      <c r="E82" t="s">
        <v>67</v>
      </c>
      <c r="F82" t="s">
        <v>67</v>
      </c>
      <c r="G82" t="s">
        <v>67</v>
      </c>
    </row>
    <row r="83" spans="1:7" x14ac:dyDescent="0.25">
      <c r="A83" s="5" t="s">
        <v>183</v>
      </c>
      <c r="B83" s="5" t="s">
        <v>184</v>
      </c>
      <c r="C83" t="s">
        <v>67</v>
      </c>
      <c r="D83" t="s">
        <v>67</v>
      </c>
      <c r="E83" t="s">
        <v>67</v>
      </c>
      <c r="F83" t="s">
        <v>67</v>
      </c>
      <c r="G83" t="s">
        <v>67</v>
      </c>
    </row>
    <row r="84" spans="1:7" x14ac:dyDescent="0.25">
      <c r="A84" s="5" t="s">
        <v>185</v>
      </c>
      <c r="B84" s="5" t="s">
        <v>186</v>
      </c>
      <c r="C84" t="s">
        <v>67</v>
      </c>
      <c r="D84" t="s">
        <v>67</v>
      </c>
      <c r="E84" t="s">
        <v>67</v>
      </c>
      <c r="F84" t="s">
        <v>67</v>
      </c>
      <c r="G84" t="s">
        <v>67</v>
      </c>
    </row>
    <row r="85" spans="1:7" x14ac:dyDescent="0.25">
      <c r="A85" s="5" t="s">
        <v>187</v>
      </c>
      <c r="B85" s="5" t="s">
        <v>188</v>
      </c>
      <c r="C85">
        <v>-51.34</v>
      </c>
      <c r="D85">
        <v>48.24</v>
      </c>
      <c r="E85">
        <v>65.03</v>
      </c>
      <c r="F85">
        <v>17.07</v>
      </c>
      <c r="G85" t="s">
        <v>67</v>
      </c>
    </row>
    <row r="86" spans="1:7" x14ac:dyDescent="0.25">
      <c r="A86" s="5" t="s">
        <v>189</v>
      </c>
      <c r="B86" s="5" t="s">
        <v>190</v>
      </c>
      <c r="C86">
        <v>20.64</v>
      </c>
      <c r="D86">
        <v>43.45</v>
      </c>
      <c r="E86" t="s">
        <v>67</v>
      </c>
      <c r="F86" t="s">
        <v>67</v>
      </c>
      <c r="G86" t="s">
        <v>67</v>
      </c>
    </row>
    <row r="87" spans="1:7" x14ac:dyDescent="0.25">
      <c r="A87" s="5" t="s">
        <v>191</v>
      </c>
      <c r="B87" s="5" t="s">
        <v>192</v>
      </c>
      <c r="C87" t="s">
        <v>67</v>
      </c>
      <c r="D87" t="s">
        <v>67</v>
      </c>
      <c r="E87" t="s">
        <v>67</v>
      </c>
      <c r="F87" t="s">
        <v>67</v>
      </c>
      <c r="G87" t="s">
        <v>67</v>
      </c>
    </row>
    <row r="88" spans="1:7" x14ac:dyDescent="0.25">
      <c r="A88" s="5" t="s">
        <v>193</v>
      </c>
      <c r="B88" s="5" t="s">
        <v>194</v>
      </c>
      <c r="C88" t="s">
        <v>67</v>
      </c>
      <c r="D88" t="s">
        <v>67</v>
      </c>
      <c r="E88" t="s">
        <v>67</v>
      </c>
      <c r="F88" t="s">
        <v>67</v>
      </c>
      <c r="G88" t="s">
        <v>67</v>
      </c>
    </row>
    <row r="89" spans="1:7" x14ac:dyDescent="0.25">
      <c r="A89" s="5" t="s">
        <v>195</v>
      </c>
      <c r="B89" s="5" t="s">
        <v>196</v>
      </c>
      <c r="C89" t="s">
        <v>67</v>
      </c>
      <c r="D89" t="s">
        <v>67</v>
      </c>
      <c r="E89" t="s">
        <v>67</v>
      </c>
      <c r="F89" t="s">
        <v>67</v>
      </c>
      <c r="G89" t="s">
        <v>67</v>
      </c>
    </row>
    <row r="90" spans="1:7" x14ac:dyDescent="0.25">
      <c r="A90" s="5" t="s">
        <v>197</v>
      </c>
      <c r="B90" s="5" t="s">
        <v>198</v>
      </c>
      <c r="C90">
        <v>-42.78</v>
      </c>
      <c r="D90">
        <v>8.6999999999999993</v>
      </c>
      <c r="E90">
        <v>24.49</v>
      </c>
      <c r="F90">
        <v>39.49</v>
      </c>
      <c r="G90" t="s">
        <v>67</v>
      </c>
    </row>
    <row r="91" spans="1:7" x14ac:dyDescent="0.25">
      <c r="A91" s="5" t="s">
        <v>199</v>
      </c>
      <c r="B91" s="5" t="s">
        <v>200</v>
      </c>
      <c r="C91">
        <v>-3.2</v>
      </c>
      <c r="D91">
        <v>24.23</v>
      </c>
      <c r="E91" t="s">
        <v>67</v>
      </c>
      <c r="F91" t="s">
        <v>67</v>
      </c>
      <c r="G91" t="s">
        <v>67</v>
      </c>
    </row>
    <row r="92" spans="1:7" x14ac:dyDescent="0.25">
      <c r="A92" s="5" t="s">
        <v>201</v>
      </c>
      <c r="B92" s="5" t="s">
        <v>202</v>
      </c>
      <c r="C92" t="s">
        <v>67</v>
      </c>
      <c r="D92" t="s">
        <v>67</v>
      </c>
      <c r="E92" t="s">
        <v>67</v>
      </c>
      <c r="F92" t="s">
        <v>67</v>
      </c>
      <c r="G92" t="s">
        <v>67</v>
      </c>
    </row>
    <row r="93" spans="1:7" x14ac:dyDescent="0.25">
      <c r="A93" s="5" t="s">
        <v>203</v>
      </c>
      <c r="B93" s="5" t="s">
        <v>204</v>
      </c>
      <c r="C93" t="s">
        <v>67</v>
      </c>
      <c r="D93" t="s">
        <v>67</v>
      </c>
      <c r="E93" t="s">
        <v>67</v>
      </c>
      <c r="F93" t="s">
        <v>67</v>
      </c>
      <c r="G93" t="s">
        <v>67</v>
      </c>
    </row>
    <row r="94" spans="1:7" x14ac:dyDescent="0.25">
      <c r="A94" s="5" t="s">
        <v>205</v>
      </c>
      <c r="B94" s="5" t="s">
        <v>206</v>
      </c>
      <c r="C94">
        <v>53.38</v>
      </c>
      <c r="D94">
        <v>-6.63</v>
      </c>
      <c r="E94">
        <v>-5.0599999999999996</v>
      </c>
      <c r="F94">
        <v>-17.43</v>
      </c>
      <c r="G94" t="s">
        <v>67</v>
      </c>
    </row>
    <row r="95" spans="1:7" x14ac:dyDescent="0.25">
      <c r="A95" s="5" t="s">
        <v>207</v>
      </c>
      <c r="B95" s="5" t="s">
        <v>208</v>
      </c>
      <c r="C95">
        <v>13.9</v>
      </c>
      <c r="D95">
        <v>-9.7100000000000009</v>
      </c>
      <c r="E95" t="s">
        <v>67</v>
      </c>
      <c r="F95" t="s">
        <v>67</v>
      </c>
      <c r="G95" t="s">
        <v>67</v>
      </c>
    </row>
    <row r="96" spans="1:7" x14ac:dyDescent="0.25">
      <c r="A96" s="5" t="s">
        <v>209</v>
      </c>
      <c r="B96" s="5" t="s">
        <v>210</v>
      </c>
      <c r="C96" t="s">
        <v>67</v>
      </c>
      <c r="D96" t="s">
        <v>67</v>
      </c>
      <c r="E96" t="s">
        <v>67</v>
      </c>
      <c r="F96" t="s">
        <v>67</v>
      </c>
      <c r="G96" t="s">
        <v>67</v>
      </c>
    </row>
    <row r="97" spans="1:8" x14ac:dyDescent="0.25">
      <c r="A97" s="5" t="s">
        <v>211</v>
      </c>
      <c r="B97" s="5" t="s">
        <v>212</v>
      </c>
      <c r="C97" t="s">
        <v>67</v>
      </c>
      <c r="D97" t="s">
        <v>67</v>
      </c>
      <c r="E97" t="s">
        <v>67</v>
      </c>
      <c r="F97" t="s">
        <v>67</v>
      </c>
      <c r="G97" t="s">
        <v>67</v>
      </c>
    </row>
    <row r="98" spans="1:8" x14ac:dyDescent="0.25">
      <c r="A98" s="5" t="s">
        <v>213</v>
      </c>
      <c r="B98" s="5" t="s">
        <v>214</v>
      </c>
      <c r="C98">
        <v>529.6</v>
      </c>
      <c r="D98">
        <v>20.9</v>
      </c>
      <c r="E98">
        <v>-43.9</v>
      </c>
      <c r="F98">
        <v>-16.100000000000001</v>
      </c>
      <c r="G98">
        <v>30.8</v>
      </c>
      <c r="H98" t="s">
        <v>67</v>
      </c>
    </row>
  </sheetData>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L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8" customWidth="1"/>
  </cols>
  <sheetData>
    <row r="1" spans="1:12" ht="18.75" customHeight="1" x14ac:dyDescent="0.3">
      <c r="A1" s="1" t="s">
        <v>3288</v>
      </c>
      <c r="B1" s="2" t="s">
        <v>3289</v>
      </c>
      <c r="C1" s="2"/>
      <c r="D1" s="2"/>
      <c r="E1" s="2"/>
      <c r="F1" s="2" t="str">
        <f>HYPERLINK("dax-30_Stock_Data_EUR.xlsx#INDEX!A1", "Back to INDEX")</f>
        <v>Back to INDEX</v>
      </c>
      <c r="G1" s="2"/>
      <c r="H1" s="2"/>
      <c r="I1" s="2"/>
      <c r="J1" s="2"/>
      <c r="K1" s="2"/>
      <c r="L1" s="2"/>
    </row>
    <row r="2" spans="1:12" x14ac:dyDescent="0.25">
      <c r="A2" s="3"/>
      <c r="B2" s="4"/>
      <c r="C2" s="4"/>
      <c r="D2" s="4"/>
      <c r="E2" s="4"/>
      <c r="F2" s="4"/>
      <c r="G2" s="4"/>
      <c r="H2" s="4"/>
      <c r="I2" s="4"/>
      <c r="J2" s="4"/>
      <c r="K2" s="4"/>
      <c r="L2" s="4"/>
    </row>
    <row r="3" spans="1:12" x14ac:dyDescent="0.25">
      <c r="A3" s="5" t="s">
        <v>3</v>
      </c>
      <c r="C3" s="5" t="s">
        <v>4</v>
      </c>
      <c r="D3" s="5"/>
      <c r="G3" s="5" t="s">
        <v>5</v>
      </c>
      <c r="H3" s="5"/>
      <c r="J3" s="5" t="s">
        <v>6</v>
      </c>
      <c r="K3" s="5"/>
    </row>
    <row r="4" spans="1:12" x14ac:dyDescent="0.25">
      <c r="A4" s="5" t="s">
        <v>7</v>
      </c>
      <c r="B4" t="s">
        <v>3290</v>
      </c>
      <c r="C4" s="5" t="s">
        <v>9</v>
      </c>
      <c r="D4" s="5"/>
      <c r="E4" t="s">
        <v>3291</v>
      </c>
      <c r="G4" t="s">
        <v>2185</v>
      </c>
      <c r="H4" t="s">
        <v>220</v>
      </c>
      <c r="J4" t="s">
        <v>55</v>
      </c>
      <c r="L4" t="s">
        <v>3292</v>
      </c>
    </row>
    <row r="5" spans="1:12" x14ac:dyDescent="0.25">
      <c r="A5" s="5" t="s">
        <v>15</v>
      </c>
      <c r="B5" t="s">
        <v>3293</v>
      </c>
      <c r="C5" s="5" t="s">
        <v>17</v>
      </c>
      <c r="D5" s="5"/>
      <c r="E5" t="s">
        <v>67</v>
      </c>
      <c r="G5" t="s">
        <v>1149</v>
      </c>
      <c r="H5" t="s">
        <v>12</v>
      </c>
      <c r="J5" t="s">
        <v>21</v>
      </c>
      <c r="L5" t="s">
        <v>3294</v>
      </c>
    </row>
    <row r="6" spans="1:12" x14ac:dyDescent="0.25">
      <c r="A6" s="5" t="s">
        <v>23</v>
      </c>
      <c r="B6" t="s">
        <v>3295</v>
      </c>
      <c r="C6" s="5" t="s">
        <v>25</v>
      </c>
      <c r="D6" s="5"/>
      <c r="E6" t="s">
        <v>3296</v>
      </c>
      <c r="G6" t="s">
        <v>403</v>
      </c>
      <c r="H6" t="s">
        <v>28</v>
      </c>
    </row>
    <row r="7" spans="1:12" x14ac:dyDescent="0.25">
      <c r="A7" s="5" t="s">
        <v>29</v>
      </c>
      <c r="B7" t="s">
        <v>1106</v>
      </c>
      <c r="C7" s="5" t="s">
        <v>31</v>
      </c>
      <c r="D7" s="5"/>
      <c r="E7" t="s">
        <v>3297</v>
      </c>
      <c r="G7" t="s">
        <v>273</v>
      </c>
      <c r="H7" t="s">
        <v>20</v>
      </c>
    </row>
    <row r="8" spans="1:12" x14ac:dyDescent="0.25">
      <c r="A8" s="5" t="s">
        <v>35</v>
      </c>
      <c r="B8" t="s">
        <v>383</v>
      </c>
      <c r="C8" s="5" t="s">
        <v>43</v>
      </c>
      <c r="D8" s="5"/>
      <c r="E8" t="s">
        <v>3298</v>
      </c>
      <c r="G8" t="s">
        <v>279</v>
      </c>
      <c r="H8" t="s">
        <v>34</v>
      </c>
    </row>
    <row r="9" spans="1:12" x14ac:dyDescent="0.25">
      <c r="A9" s="5" t="s">
        <v>41</v>
      </c>
      <c r="B9" t="s">
        <v>42</v>
      </c>
      <c r="C9" s="5" t="s">
        <v>47</v>
      </c>
      <c r="D9" s="5"/>
      <c r="E9" t="s">
        <v>3299</v>
      </c>
      <c r="G9" t="s">
        <v>484</v>
      </c>
      <c r="H9" t="s">
        <v>40</v>
      </c>
    </row>
    <row r="10" spans="1:12" x14ac:dyDescent="0.25">
      <c r="A10" s="5" t="s">
        <v>45</v>
      </c>
      <c r="B10" t="s">
        <v>3300</v>
      </c>
      <c r="C10" s="5"/>
      <c r="D10" s="5"/>
    </row>
    <row r="11" spans="1:12" x14ac:dyDescent="0.25">
      <c r="A11" s="5" t="s">
        <v>49</v>
      </c>
      <c r="B11" t="s">
        <v>669</v>
      </c>
    </row>
    <row r="12" spans="1:12" x14ac:dyDescent="0.25">
      <c r="A12" s="5" t="s">
        <v>51</v>
      </c>
      <c r="B12" t="s">
        <v>720</v>
      </c>
    </row>
    <row r="13" spans="1:12" x14ac:dyDescent="0.25">
      <c r="A13" s="5" t="s">
        <v>53</v>
      </c>
      <c r="B13" t="s">
        <v>3301</v>
      </c>
    </row>
    <row r="14" spans="1:12" x14ac:dyDescent="0.25">
      <c r="A14" s="5" t="s">
        <v>55</v>
      </c>
      <c r="B14" t="s">
        <v>3302</v>
      </c>
    </row>
    <row r="15" spans="1:12" x14ac:dyDescent="0.25">
      <c r="A15" s="5" t="s">
        <v>57</v>
      </c>
      <c r="B15" t="s">
        <v>3303</v>
      </c>
    </row>
    <row r="16" spans="1:12" x14ac:dyDescent="0.25">
      <c r="A16" s="5" t="s">
        <v>59</v>
      </c>
      <c r="B16" t="s">
        <v>3304</v>
      </c>
    </row>
    <row r="17" spans="1:12" x14ac:dyDescent="0.25">
      <c r="A17" s="5" t="s">
        <v>61</v>
      </c>
      <c r="B17" t="s">
        <v>3305</v>
      </c>
    </row>
    <row r="18" spans="1:12" x14ac:dyDescent="0.25">
      <c r="A18" s="3"/>
      <c r="B18" s="4"/>
      <c r="C18" s="4"/>
      <c r="D18" s="4"/>
      <c r="E18" s="4"/>
      <c r="F18" s="4"/>
      <c r="G18" s="4"/>
      <c r="H18" s="4"/>
      <c r="I18" s="4"/>
      <c r="J18" s="4"/>
      <c r="K18" s="4"/>
      <c r="L18" s="4"/>
    </row>
    <row r="19" spans="1:12" x14ac:dyDescent="0.25">
      <c r="A19" s="5" t="s">
        <v>63</v>
      </c>
      <c r="B19" s="5" t="s">
        <v>64</v>
      </c>
      <c r="C19" s="5">
        <v>2020</v>
      </c>
      <c r="D19" s="5">
        <v>2019</v>
      </c>
      <c r="E19" s="5">
        <v>2018</v>
      </c>
      <c r="F19" s="5">
        <v>2017</v>
      </c>
      <c r="G19" s="5">
        <v>2016</v>
      </c>
      <c r="H19" s="5">
        <v>2015</v>
      </c>
      <c r="I19" s="5">
        <v>2014</v>
      </c>
      <c r="J19" s="5">
        <v>2013</v>
      </c>
      <c r="K19" s="5"/>
      <c r="L19" s="5"/>
    </row>
    <row r="20" spans="1:12" x14ac:dyDescent="0.25">
      <c r="A20" s="5" t="s">
        <v>65</v>
      </c>
      <c r="B20" s="5" t="s">
        <v>66</v>
      </c>
      <c r="C20" t="s">
        <v>67</v>
      </c>
      <c r="D20">
        <v>701</v>
      </c>
      <c r="E20">
        <v>539.70000000000005</v>
      </c>
      <c r="F20">
        <v>284</v>
      </c>
      <c r="G20">
        <v>177.4</v>
      </c>
      <c r="H20">
        <v>125.6</v>
      </c>
      <c r="I20">
        <v>84.7</v>
      </c>
      <c r="J20">
        <v>55.3</v>
      </c>
    </row>
    <row r="21" spans="1:12" x14ac:dyDescent="0.25">
      <c r="A21" s="5" t="s">
        <v>299</v>
      </c>
      <c r="B21" s="5" t="s">
        <v>300</v>
      </c>
      <c r="C21" t="s">
        <v>67</v>
      </c>
      <c r="D21">
        <v>137.69999999999999</v>
      </c>
      <c r="E21">
        <v>99.3</v>
      </c>
      <c r="F21">
        <v>57.6</v>
      </c>
      <c r="G21">
        <v>36.299999999999997</v>
      </c>
      <c r="H21">
        <v>25.7</v>
      </c>
      <c r="I21">
        <v>18</v>
      </c>
      <c r="J21">
        <v>12.7</v>
      </c>
    </row>
    <row r="22" spans="1:12" x14ac:dyDescent="0.25">
      <c r="A22" s="5" t="s">
        <v>68</v>
      </c>
      <c r="B22" s="5" t="s">
        <v>69</v>
      </c>
      <c r="C22" t="s">
        <v>67</v>
      </c>
      <c r="D22">
        <v>-33.4</v>
      </c>
      <c r="E22">
        <v>-28.7</v>
      </c>
      <c r="F22">
        <v>-19.2</v>
      </c>
      <c r="G22">
        <v>-11.6</v>
      </c>
      <c r="H22">
        <v>-8.8000000000000007</v>
      </c>
      <c r="I22">
        <v>-4</v>
      </c>
      <c r="J22">
        <v>-1.9</v>
      </c>
    </row>
    <row r="23" spans="1:12" x14ac:dyDescent="0.25">
      <c r="A23" s="5" t="s">
        <v>70</v>
      </c>
      <c r="B23" s="5" t="s">
        <v>71</v>
      </c>
      <c r="C23" t="s">
        <v>67</v>
      </c>
      <c r="D23">
        <v>-8.8000000000000007</v>
      </c>
      <c r="E23">
        <v>-5.9</v>
      </c>
      <c r="F23">
        <v>-2.2000000000000002</v>
      </c>
      <c r="G23">
        <v>-9.4</v>
      </c>
      <c r="H23">
        <v>-1.7</v>
      </c>
      <c r="I23">
        <v>-0.9</v>
      </c>
      <c r="J23">
        <v>-0.8</v>
      </c>
    </row>
    <row r="24" spans="1:12" x14ac:dyDescent="0.25">
      <c r="A24" s="5" t="s">
        <v>72</v>
      </c>
      <c r="B24" s="5" t="s">
        <v>73</v>
      </c>
      <c r="C24" t="s">
        <v>67</v>
      </c>
      <c r="D24">
        <v>-42.2</v>
      </c>
      <c r="E24">
        <v>-34.6</v>
      </c>
      <c r="F24">
        <v>-21.4</v>
      </c>
      <c r="G24">
        <v>-21</v>
      </c>
      <c r="H24">
        <v>-10.5</v>
      </c>
      <c r="I24">
        <v>-4.9000000000000004</v>
      </c>
      <c r="J24">
        <v>-2.7</v>
      </c>
    </row>
    <row r="25" spans="1:12" x14ac:dyDescent="0.25">
      <c r="A25" s="5" t="s">
        <v>74</v>
      </c>
      <c r="B25" s="5" t="s">
        <v>75</v>
      </c>
      <c r="C25" t="s">
        <v>67</v>
      </c>
      <c r="D25">
        <v>-5.9</v>
      </c>
      <c r="E25">
        <v>-1</v>
      </c>
      <c r="F25">
        <v>-0.05</v>
      </c>
      <c r="G25">
        <v>-2.5</v>
      </c>
      <c r="H25">
        <v>0.05</v>
      </c>
      <c r="I25">
        <v>0.2</v>
      </c>
      <c r="J25">
        <v>0.1</v>
      </c>
    </row>
    <row r="26" spans="1:12" x14ac:dyDescent="0.25">
      <c r="A26" s="5" t="s">
        <v>76</v>
      </c>
      <c r="B26" s="5" t="s">
        <v>77</v>
      </c>
      <c r="C26" t="s">
        <v>67</v>
      </c>
      <c r="D26">
        <v>-36.299999999999997</v>
      </c>
      <c r="E26">
        <v>-33.6</v>
      </c>
      <c r="F26">
        <v>-21.4</v>
      </c>
      <c r="G26">
        <v>-18.399999999999999</v>
      </c>
      <c r="H26">
        <v>-10.5</v>
      </c>
      <c r="I26">
        <v>-5</v>
      </c>
      <c r="J26">
        <v>-2.8</v>
      </c>
    </row>
    <row r="27" spans="1:12" x14ac:dyDescent="0.25">
      <c r="A27" s="5" t="s">
        <v>80</v>
      </c>
      <c r="B27" s="5" t="s">
        <v>81</v>
      </c>
      <c r="C27" t="s">
        <v>67</v>
      </c>
      <c r="D27">
        <v>-36.299999999999997</v>
      </c>
      <c r="E27">
        <v>-33.6</v>
      </c>
      <c r="F27">
        <v>-21.4</v>
      </c>
      <c r="G27">
        <v>-18.399999999999999</v>
      </c>
      <c r="H27">
        <v>-10.5</v>
      </c>
      <c r="I27">
        <v>-5</v>
      </c>
      <c r="J27">
        <v>-2.8</v>
      </c>
    </row>
    <row r="28" spans="1:12" x14ac:dyDescent="0.25">
      <c r="A28" s="5" t="s">
        <v>82</v>
      </c>
      <c r="B28" s="5" t="s">
        <v>83</v>
      </c>
      <c r="C28" t="s">
        <v>67</v>
      </c>
      <c r="D28">
        <v>210.8</v>
      </c>
      <c r="E28">
        <v>136.69999999999999</v>
      </c>
      <c r="F28">
        <v>95.4</v>
      </c>
      <c r="G28">
        <v>95.6</v>
      </c>
      <c r="H28">
        <v>26.7</v>
      </c>
      <c r="I28">
        <v>15.4</v>
      </c>
      <c r="J28">
        <v>12.2</v>
      </c>
    </row>
    <row r="29" spans="1:12" x14ac:dyDescent="0.25">
      <c r="A29" s="5" t="s">
        <v>84</v>
      </c>
      <c r="B29" s="5" t="s">
        <v>85</v>
      </c>
      <c r="C29" t="s">
        <v>67</v>
      </c>
      <c r="D29">
        <v>217.2</v>
      </c>
      <c r="E29">
        <v>214.2</v>
      </c>
      <c r="F29">
        <v>202.4</v>
      </c>
      <c r="G29">
        <v>24.8</v>
      </c>
      <c r="H29">
        <v>16.100000000000001</v>
      </c>
      <c r="I29">
        <v>14.1</v>
      </c>
      <c r="J29">
        <v>13.5</v>
      </c>
    </row>
    <row r="30" spans="1:12" x14ac:dyDescent="0.25">
      <c r="A30" s="5" t="s">
        <v>86</v>
      </c>
      <c r="B30" s="5" t="s">
        <v>87</v>
      </c>
      <c r="C30" t="s">
        <v>67</v>
      </c>
      <c r="D30">
        <v>428</v>
      </c>
      <c r="E30">
        <v>350.9</v>
      </c>
      <c r="F30">
        <v>297.8</v>
      </c>
      <c r="G30">
        <v>120.4</v>
      </c>
      <c r="H30">
        <v>42.8</v>
      </c>
      <c r="I30">
        <v>29.5</v>
      </c>
      <c r="J30">
        <v>25.7</v>
      </c>
    </row>
    <row r="31" spans="1:12" x14ac:dyDescent="0.25">
      <c r="A31" s="5" t="s">
        <v>88</v>
      </c>
      <c r="B31" s="5" t="s">
        <v>89</v>
      </c>
      <c r="C31" t="s">
        <v>67</v>
      </c>
      <c r="D31">
        <v>59.8</v>
      </c>
      <c r="E31">
        <v>53.7</v>
      </c>
      <c r="F31">
        <v>41.5</v>
      </c>
      <c r="G31">
        <v>20.8</v>
      </c>
      <c r="H31">
        <v>15.7</v>
      </c>
      <c r="I31">
        <v>8.9</v>
      </c>
      <c r="J31">
        <v>7.2</v>
      </c>
    </row>
    <row r="32" spans="1:12" x14ac:dyDescent="0.25">
      <c r="A32" s="5" t="s">
        <v>90</v>
      </c>
      <c r="B32" s="5" t="s">
        <v>91</v>
      </c>
      <c r="C32" t="s">
        <v>67</v>
      </c>
      <c r="D32">
        <v>135.4</v>
      </c>
      <c r="E32">
        <v>83.2</v>
      </c>
      <c r="F32">
        <v>17.3</v>
      </c>
      <c r="G32">
        <v>6.4</v>
      </c>
      <c r="H32">
        <v>24.6</v>
      </c>
      <c r="I32">
        <v>0.6</v>
      </c>
      <c r="J32">
        <v>0.4</v>
      </c>
    </row>
    <row r="33" spans="1:10" x14ac:dyDescent="0.25">
      <c r="A33" s="5" t="s">
        <v>92</v>
      </c>
      <c r="B33" s="5" t="s">
        <v>93</v>
      </c>
      <c r="C33" t="s">
        <v>67</v>
      </c>
      <c r="D33">
        <v>195.2</v>
      </c>
      <c r="E33">
        <v>136.9</v>
      </c>
      <c r="F33">
        <v>58.8</v>
      </c>
      <c r="G33">
        <v>27.2</v>
      </c>
      <c r="H33">
        <v>40.299999999999997</v>
      </c>
      <c r="I33">
        <v>9.5</v>
      </c>
      <c r="J33">
        <v>7.6</v>
      </c>
    </row>
    <row r="34" spans="1:10" x14ac:dyDescent="0.25">
      <c r="A34" s="5" t="s">
        <v>78</v>
      </c>
      <c r="B34" s="5" t="s">
        <v>79</v>
      </c>
      <c r="C34" t="s">
        <v>67</v>
      </c>
      <c r="D34" t="s">
        <v>67</v>
      </c>
      <c r="E34" t="s">
        <v>67</v>
      </c>
      <c r="F34" t="s">
        <v>67</v>
      </c>
      <c r="G34" t="s">
        <v>67</v>
      </c>
      <c r="H34" t="s">
        <v>67</v>
      </c>
      <c r="I34" t="s">
        <v>67</v>
      </c>
      <c r="J34" t="s">
        <v>67</v>
      </c>
    </row>
    <row r="35" spans="1:10" x14ac:dyDescent="0.25">
      <c r="A35" s="5" t="s">
        <v>94</v>
      </c>
      <c r="B35" s="5" t="s">
        <v>95</v>
      </c>
      <c r="C35" t="s">
        <v>67</v>
      </c>
      <c r="D35">
        <v>232.8</v>
      </c>
      <c r="E35">
        <v>214</v>
      </c>
      <c r="F35">
        <v>239</v>
      </c>
      <c r="G35">
        <v>93.2</v>
      </c>
      <c r="H35">
        <v>2.5</v>
      </c>
      <c r="I35">
        <v>20.100000000000001</v>
      </c>
      <c r="J35">
        <v>18.100000000000001</v>
      </c>
    </row>
    <row r="36" spans="1:10" x14ac:dyDescent="0.25">
      <c r="A36" s="5" t="s">
        <v>96</v>
      </c>
      <c r="B36" s="5" t="s">
        <v>97</v>
      </c>
      <c r="C36" t="s">
        <v>67</v>
      </c>
      <c r="D36">
        <v>428</v>
      </c>
      <c r="E36">
        <v>350.9</v>
      </c>
      <c r="F36">
        <v>297.8</v>
      </c>
      <c r="G36">
        <v>120.4</v>
      </c>
      <c r="H36">
        <v>42.8</v>
      </c>
      <c r="I36">
        <v>29.5</v>
      </c>
      <c r="J36">
        <v>25.7</v>
      </c>
    </row>
    <row r="37" spans="1:10" x14ac:dyDescent="0.25">
      <c r="A37" s="5" t="s">
        <v>98</v>
      </c>
      <c r="B37" s="5" t="s">
        <v>99</v>
      </c>
      <c r="C37">
        <v>14.58</v>
      </c>
      <c r="D37">
        <v>13.46</v>
      </c>
      <c r="E37">
        <v>12.08</v>
      </c>
      <c r="F37">
        <v>12.02</v>
      </c>
      <c r="G37">
        <v>9.07</v>
      </c>
      <c r="H37" t="s">
        <v>67</v>
      </c>
      <c r="I37" t="s">
        <v>67</v>
      </c>
      <c r="J37" t="s">
        <v>67</v>
      </c>
    </row>
    <row r="38" spans="1:10" x14ac:dyDescent="0.25">
      <c r="A38" s="5" t="s">
        <v>100</v>
      </c>
      <c r="B38" s="5" t="s">
        <v>101</v>
      </c>
      <c r="C38" t="s">
        <v>67</v>
      </c>
      <c r="D38">
        <v>0.27</v>
      </c>
      <c r="E38">
        <v>0.24</v>
      </c>
      <c r="F38">
        <v>0.24</v>
      </c>
      <c r="G38">
        <v>0.18</v>
      </c>
      <c r="H38" t="s">
        <v>67</v>
      </c>
      <c r="I38" t="s">
        <v>67</v>
      </c>
      <c r="J38" t="s">
        <v>67</v>
      </c>
    </row>
    <row r="39" spans="1:10" x14ac:dyDescent="0.25">
      <c r="A39" s="5" t="s">
        <v>102</v>
      </c>
      <c r="B39" s="5" t="s">
        <v>103</v>
      </c>
      <c r="C39" t="s">
        <v>67</v>
      </c>
      <c r="D39">
        <v>-3.13</v>
      </c>
      <c r="E39">
        <v>-2.87</v>
      </c>
      <c r="F39">
        <v>-1.78</v>
      </c>
      <c r="G39">
        <v>-2.3199999999999998</v>
      </c>
      <c r="H39" t="s">
        <v>67</v>
      </c>
      <c r="I39" t="s">
        <v>67</v>
      </c>
      <c r="J39" t="s">
        <v>67</v>
      </c>
    </row>
    <row r="40" spans="1:10" x14ac:dyDescent="0.25">
      <c r="A40" s="5" t="s">
        <v>104</v>
      </c>
      <c r="B40" s="5" t="s">
        <v>105</v>
      </c>
      <c r="C40" t="s">
        <v>67</v>
      </c>
      <c r="D40">
        <v>-2.78</v>
      </c>
      <c r="E40">
        <v>-2.79</v>
      </c>
      <c r="F40">
        <v>-2.25</v>
      </c>
      <c r="G40">
        <v>-3.08</v>
      </c>
      <c r="H40">
        <v>-10.55</v>
      </c>
      <c r="I40">
        <v>-5.04</v>
      </c>
      <c r="J40">
        <v>-2.83</v>
      </c>
    </row>
    <row r="41" spans="1:10" x14ac:dyDescent="0.25">
      <c r="A41" s="5" t="s">
        <v>106</v>
      </c>
      <c r="B41" s="5" t="s">
        <v>107</v>
      </c>
      <c r="C41" t="s">
        <v>67</v>
      </c>
      <c r="D41">
        <v>-2.78</v>
      </c>
      <c r="E41">
        <v>-2.79</v>
      </c>
      <c r="F41">
        <v>-2.25</v>
      </c>
      <c r="G41">
        <v>-3.08</v>
      </c>
      <c r="H41">
        <v>-10.55</v>
      </c>
      <c r="I41">
        <v>-5.04</v>
      </c>
      <c r="J41">
        <v>-2.83</v>
      </c>
    </row>
    <row r="42" spans="1:10" x14ac:dyDescent="0.25">
      <c r="A42" s="5" t="s">
        <v>108</v>
      </c>
      <c r="B42" s="5" t="s">
        <v>109</v>
      </c>
      <c r="C42" t="s">
        <v>67</v>
      </c>
      <c r="D42" t="s">
        <v>67</v>
      </c>
      <c r="E42" t="s">
        <v>67</v>
      </c>
      <c r="F42" t="s">
        <v>67</v>
      </c>
      <c r="G42" t="s">
        <v>67</v>
      </c>
      <c r="H42" t="s">
        <v>67</v>
      </c>
      <c r="I42" t="s">
        <v>67</v>
      </c>
      <c r="J42" t="s">
        <v>67</v>
      </c>
    </row>
    <row r="43" spans="1:10" x14ac:dyDescent="0.25">
      <c r="A43" s="5" t="s">
        <v>110</v>
      </c>
      <c r="B43" s="5" t="s">
        <v>111</v>
      </c>
      <c r="C43" t="s">
        <v>67</v>
      </c>
      <c r="D43" t="s">
        <v>67</v>
      </c>
      <c r="E43" t="s">
        <v>67</v>
      </c>
      <c r="F43" t="s">
        <v>67</v>
      </c>
      <c r="G43" t="s">
        <v>67</v>
      </c>
      <c r="H43" t="s">
        <v>67</v>
      </c>
      <c r="I43" t="s">
        <v>67</v>
      </c>
      <c r="J43" t="s">
        <v>67</v>
      </c>
    </row>
    <row r="44" spans="1:10" x14ac:dyDescent="0.25">
      <c r="A44" s="5" t="s">
        <v>124</v>
      </c>
      <c r="B44" s="5" t="s">
        <v>125</v>
      </c>
      <c r="C44" t="s">
        <v>67</v>
      </c>
      <c r="D44">
        <v>52.06</v>
      </c>
      <c r="E44">
        <v>44.7</v>
      </c>
      <c r="F44">
        <v>23.63</v>
      </c>
      <c r="G44">
        <v>19.559999999999999</v>
      </c>
      <c r="H44" t="s">
        <v>67</v>
      </c>
      <c r="I44" t="s">
        <v>67</v>
      </c>
      <c r="J44" t="s">
        <v>67</v>
      </c>
    </row>
    <row r="45" spans="1:10" x14ac:dyDescent="0.25">
      <c r="A45" s="5" t="s">
        <v>112</v>
      </c>
      <c r="B45" s="5" t="s">
        <v>113</v>
      </c>
      <c r="C45" t="s">
        <v>67</v>
      </c>
      <c r="D45">
        <v>17.29</v>
      </c>
      <c r="E45">
        <v>17.72</v>
      </c>
      <c r="F45">
        <v>19.88</v>
      </c>
      <c r="G45">
        <v>10.28</v>
      </c>
      <c r="H45" t="s">
        <v>67</v>
      </c>
      <c r="I45" t="s">
        <v>67</v>
      </c>
      <c r="J45" t="s">
        <v>67</v>
      </c>
    </row>
    <row r="46" spans="1:10" x14ac:dyDescent="0.25">
      <c r="A46" s="5" t="s">
        <v>114</v>
      </c>
      <c r="B46" s="5" t="s">
        <v>115</v>
      </c>
      <c r="C46" t="s">
        <v>67</v>
      </c>
      <c r="D46">
        <v>-2.2599999999999998</v>
      </c>
      <c r="E46">
        <v>-1.95</v>
      </c>
      <c r="F46">
        <v>-1.92</v>
      </c>
      <c r="G46">
        <v>-1.9</v>
      </c>
      <c r="H46" t="s">
        <v>67</v>
      </c>
      <c r="I46" t="s">
        <v>67</v>
      </c>
      <c r="J46" t="s">
        <v>67</v>
      </c>
    </row>
    <row r="47" spans="1:10" x14ac:dyDescent="0.25">
      <c r="A47" s="5" t="s">
        <v>116</v>
      </c>
      <c r="B47" s="5" t="s">
        <v>117</v>
      </c>
      <c r="C47" t="s">
        <v>67</v>
      </c>
      <c r="D47">
        <v>31.79</v>
      </c>
      <c r="E47">
        <v>29.06</v>
      </c>
      <c r="F47">
        <v>24.78</v>
      </c>
      <c r="G47">
        <v>13.27</v>
      </c>
      <c r="H47" t="s">
        <v>67</v>
      </c>
      <c r="I47" t="s">
        <v>67</v>
      </c>
      <c r="J47" t="s">
        <v>67</v>
      </c>
    </row>
    <row r="48" spans="1:10" x14ac:dyDescent="0.25">
      <c r="A48" s="5" t="s">
        <v>118</v>
      </c>
      <c r="B48" s="5" t="s">
        <v>119</v>
      </c>
      <c r="C48" t="s">
        <v>67</v>
      </c>
      <c r="D48">
        <v>1011</v>
      </c>
      <c r="E48">
        <v>843</v>
      </c>
      <c r="F48">
        <v>483</v>
      </c>
      <c r="G48">
        <v>349</v>
      </c>
      <c r="H48">
        <v>251</v>
      </c>
      <c r="I48" t="s">
        <v>67</v>
      </c>
      <c r="J48" t="s">
        <v>67</v>
      </c>
    </row>
    <row r="49" spans="1:10" x14ac:dyDescent="0.25">
      <c r="A49" s="5" t="s">
        <v>120</v>
      </c>
      <c r="B49" s="5" t="s">
        <v>121</v>
      </c>
      <c r="C49" t="s">
        <v>67</v>
      </c>
      <c r="D49" t="s">
        <v>67</v>
      </c>
      <c r="E49" t="s">
        <v>67</v>
      </c>
      <c r="F49" t="s">
        <v>67</v>
      </c>
      <c r="G49" t="s">
        <v>67</v>
      </c>
      <c r="H49" t="s">
        <v>67</v>
      </c>
      <c r="I49" t="s">
        <v>67</v>
      </c>
      <c r="J49" t="s">
        <v>67</v>
      </c>
    </row>
    <row r="50" spans="1:10" x14ac:dyDescent="0.25">
      <c r="A50" s="5" t="s">
        <v>122</v>
      </c>
      <c r="B50" s="5" t="s">
        <v>123</v>
      </c>
      <c r="C50" t="s">
        <v>67</v>
      </c>
      <c r="D50" t="s">
        <v>67</v>
      </c>
      <c r="E50" t="s">
        <v>67</v>
      </c>
      <c r="F50" t="s">
        <v>67</v>
      </c>
      <c r="G50" t="s">
        <v>67</v>
      </c>
      <c r="H50" t="s">
        <v>67</v>
      </c>
      <c r="I50" t="s">
        <v>67</v>
      </c>
      <c r="J50" t="s">
        <v>67</v>
      </c>
    </row>
    <row r="51" spans="1:10" x14ac:dyDescent="0.25">
      <c r="A51" s="5" t="s">
        <v>301</v>
      </c>
      <c r="B51" s="5" t="s">
        <v>302</v>
      </c>
      <c r="C51" t="s">
        <v>67</v>
      </c>
      <c r="D51">
        <v>693383</v>
      </c>
      <c r="E51">
        <v>640225</v>
      </c>
      <c r="F51">
        <v>587975</v>
      </c>
      <c r="G51">
        <v>508284</v>
      </c>
      <c r="H51">
        <v>500311</v>
      </c>
      <c r="I51" t="s">
        <v>67</v>
      </c>
      <c r="J51" t="s">
        <v>67</v>
      </c>
    </row>
    <row r="52" spans="1:10" x14ac:dyDescent="0.25">
      <c r="A52" s="5" t="s">
        <v>126</v>
      </c>
      <c r="B52" s="5" t="s">
        <v>127</v>
      </c>
      <c r="C52" t="s">
        <v>67</v>
      </c>
      <c r="D52">
        <v>136202</v>
      </c>
      <c r="E52">
        <v>117794</v>
      </c>
      <c r="F52">
        <v>119255</v>
      </c>
      <c r="G52">
        <v>104011</v>
      </c>
      <c r="H52">
        <v>102390</v>
      </c>
      <c r="I52" t="s">
        <v>67</v>
      </c>
      <c r="J52" t="s">
        <v>67</v>
      </c>
    </row>
    <row r="53" spans="1:10" x14ac:dyDescent="0.25">
      <c r="A53" s="5" t="s">
        <v>128</v>
      </c>
      <c r="B53" s="5" t="s">
        <v>129</v>
      </c>
      <c r="C53" t="s">
        <v>67</v>
      </c>
      <c r="D53">
        <v>-35905</v>
      </c>
      <c r="E53">
        <v>-39858</v>
      </c>
      <c r="F53">
        <v>-44306</v>
      </c>
      <c r="G53">
        <v>-52722</v>
      </c>
      <c r="H53">
        <v>-41833</v>
      </c>
      <c r="I53" t="s">
        <v>67</v>
      </c>
      <c r="J53" t="s">
        <v>67</v>
      </c>
    </row>
    <row r="54" spans="1:10" x14ac:dyDescent="0.25">
      <c r="A54" s="5" t="s">
        <v>130</v>
      </c>
      <c r="B54" s="5" t="s">
        <v>131</v>
      </c>
      <c r="C54" t="s">
        <v>67</v>
      </c>
      <c r="D54" t="s">
        <v>67</v>
      </c>
      <c r="E54" t="s">
        <v>67</v>
      </c>
      <c r="F54" t="s">
        <v>67</v>
      </c>
      <c r="G54" t="s">
        <v>67</v>
      </c>
      <c r="H54" t="s">
        <v>67</v>
      </c>
      <c r="I54" t="s">
        <v>67</v>
      </c>
      <c r="J54" t="s">
        <v>67</v>
      </c>
    </row>
    <row r="55" spans="1:10" x14ac:dyDescent="0.25">
      <c r="A55" s="5" t="s">
        <v>132</v>
      </c>
      <c r="B55" s="5" t="s">
        <v>133</v>
      </c>
      <c r="C55" t="s">
        <v>67</v>
      </c>
      <c r="D55">
        <v>0.84</v>
      </c>
      <c r="E55">
        <v>0.85</v>
      </c>
      <c r="F55">
        <v>1.99</v>
      </c>
      <c r="G55">
        <v>1.33</v>
      </c>
      <c r="H55" t="s">
        <v>67</v>
      </c>
      <c r="I55" t="s">
        <v>67</v>
      </c>
      <c r="J55" t="s">
        <v>67</v>
      </c>
    </row>
    <row r="56" spans="1:10" x14ac:dyDescent="0.25">
      <c r="A56" s="5" t="s">
        <v>134</v>
      </c>
      <c r="B56" s="5" t="s">
        <v>135</v>
      </c>
      <c r="C56" t="s">
        <v>67</v>
      </c>
      <c r="D56">
        <v>2.54</v>
      </c>
      <c r="E56">
        <v>2.14</v>
      </c>
      <c r="F56">
        <v>2.37</v>
      </c>
      <c r="G56">
        <v>2.54</v>
      </c>
      <c r="H56" t="s">
        <v>67</v>
      </c>
      <c r="I56" t="s">
        <v>67</v>
      </c>
      <c r="J56" t="s">
        <v>67</v>
      </c>
    </row>
    <row r="57" spans="1:10" x14ac:dyDescent="0.25">
      <c r="A57" s="5" t="s">
        <v>136</v>
      </c>
      <c r="B57" s="5" t="s">
        <v>137</v>
      </c>
      <c r="C57" t="s">
        <v>67</v>
      </c>
      <c r="D57">
        <v>-19.420000000000002</v>
      </c>
      <c r="E57">
        <v>-19.47</v>
      </c>
      <c r="F57">
        <v>-24.48</v>
      </c>
      <c r="G57">
        <v>-13.77</v>
      </c>
      <c r="H57" t="s">
        <v>67</v>
      </c>
      <c r="I57" t="s">
        <v>67</v>
      </c>
      <c r="J57" t="s">
        <v>67</v>
      </c>
    </row>
    <row r="58" spans="1:10" x14ac:dyDescent="0.25">
      <c r="A58" s="5" t="s">
        <v>138</v>
      </c>
      <c r="B58" s="5" t="s">
        <v>139</v>
      </c>
      <c r="C58" t="s">
        <v>67</v>
      </c>
      <c r="D58" t="s">
        <v>67</v>
      </c>
      <c r="E58" t="s">
        <v>67</v>
      </c>
      <c r="F58" t="s">
        <v>67</v>
      </c>
      <c r="G58" t="s">
        <v>67</v>
      </c>
      <c r="H58" t="s">
        <v>67</v>
      </c>
      <c r="I58" t="s">
        <v>67</v>
      </c>
      <c r="J58" t="s">
        <v>67</v>
      </c>
    </row>
    <row r="59" spans="1:10" x14ac:dyDescent="0.25">
      <c r="A59" s="5" t="s">
        <v>140</v>
      </c>
      <c r="B59" s="5" t="s">
        <v>141</v>
      </c>
      <c r="C59" t="s">
        <v>67</v>
      </c>
      <c r="D59">
        <v>-6.3</v>
      </c>
      <c r="E59">
        <v>-7.4</v>
      </c>
      <c r="F59">
        <v>-4.8</v>
      </c>
      <c r="G59">
        <v>-11.8</v>
      </c>
      <c r="H59" t="s">
        <v>67</v>
      </c>
      <c r="I59" t="s">
        <v>67</v>
      </c>
      <c r="J59" t="s">
        <v>67</v>
      </c>
    </row>
    <row r="60" spans="1:10" x14ac:dyDescent="0.25">
      <c r="A60" s="5" t="s">
        <v>142</v>
      </c>
      <c r="B60" s="5" t="s">
        <v>143</v>
      </c>
      <c r="C60" t="s">
        <v>67</v>
      </c>
      <c r="D60">
        <v>-15.59</v>
      </c>
      <c r="E60">
        <v>-15.7</v>
      </c>
      <c r="F60">
        <v>-8.9499999999999993</v>
      </c>
      <c r="G60">
        <v>-19.739999999999998</v>
      </c>
      <c r="H60">
        <v>-420</v>
      </c>
      <c r="I60">
        <v>-24.88</v>
      </c>
      <c r="J60">
        <v>-15.47</v>
      </c>
    </row>
    <row r="61" spans="1:10" x14ac:dyDescent="0.25">
      <c r="A61" s="5" t="s">
        <v>144</v>
      </c>
      <c r="B61" s="5" t="s">
        <v>145</v>
      </c>
      <c r="C61" t="s">
        <v>67</v>
      </c>
      <c r="D61">
        <v>-5.18</v>
      </c>
      <c r="E61">
        <v>-6.23</v>
      </c>
      <c r="F61">
        <v>-7.54</v>
      </c>
      <c r="G61">
        <v>-10.37</v>
      </c>
      <c r="H61">
        <v>-8.36</v>
      </c>
      <c r="I61">
        <v>-5.9</v>
      </c>
      <c r="J61">
        <v>-5.0599999999999996</v>
      </c>
    </row>
    <row r="62" spans="1:10" x14ac:dyDescent="0.25">
      <c r="A62" s="5" t="s">
        <v>146</v>
      </c>
      <c r="B62" s="5" t="s">
        <v>147</v>
      </c>
      <c r="C62" t="s">
        <v>67</v>
      </c>
      <c r="D62">
        <v>-6.1</v>
      </c>
      <c r="E62">
        <v>-7.81</v>
      </c>
      <c r="F62">
        <v>-6.45</v>
      </c>
      <c r="G62">
        <v>-7.56</v>
      </c>
      <c r="H62">
        <v>-19.16</v>
      </c>
      <c r="I62">
        <v>-14.24</v>
      </c>
      <c r="J62">
        <v>-7.78</v>
      </c>
    </row>
    <row r="63" spans="1:10" x14ac:dyDescent="0.25">
      <c r="A63" s="5" t="s">
        <v>148</v>
      </c>
      <c r="B63" s="5" t="s">
        <v>148</v>
      </c>
      <c r="C63" t="s">
        <v>67</v>
      </c>
      <c r="D63">
        <v>-8.48</v>
      </c>
      <c r="E63">
        <v>-9.58</v>
      </c>
      <c r="F63">
        <v>-7.19</v>
      </c>
      <c r="G63">
        <v>-15.28</v>
      </c>
      <c r="H63">
        <v>-24.53</v>
      </c>
      <c r="I63">
        <v>-16.95</v>
      </c>
      <c r="J63">
        <v>-10.89</v>
      </c>
    </row>
    <row r="64" spans="1:10" x14ac:dyDescent="0.25">
      <c r="A64" s="5" t="s">
        <v>149</v>
      </c>
      <c r="B64" s="5" t="s">
        <v>150</v>
      </c>
      <c r="C64" t="s">
        <v>67</v>
      </c>
      <c r="D64">
        <v>49.25</v>
      </c>
      <c r="E64">
        <v>38.96</v>
      </c>
      <c r="F64">
        <v>32.03</v>
      </c>
      <c r="G64">
        <v>79.400000000000006</v>
      </c>
      <c r="H64">
        <v>62.38</v>
      </c>
      <c r="I64">
        <v>52.2</v>
      </c>
      <c r="J64">
        <v>47.47</v>
      </c>
    </row>
    <row r="65" spans="1:10" x14ac:dyDescent="0.25">
      <c r="A65" s="5" t="s">
        <v>151</v>
      </c>
      <c r="B65" s="5" t="s">
        <v>152</v>
      </c>
      <c r="C65" t="s">
        <v>67</v>
      </c>
      <c r="D65">
        <v>54.39</v>
      </c>
      <c r="E65">
        <v>60.99</v>
      </c>
      <c r="F65">
        <v>80.260000000000005</v>
      </c>
      <c r="G65">
        <v>77.41</v>
      </c>
      <c r="H65">
        <v>5.84</v>
      </c>
      <c r="I65">
        <v>68.14</v>
      </c>
      <c r="J65">
        <v>70.430000000000007</v>
      </c>
    </row>
    <row r="66" spans="1:10" x14ac:dyDescent="0.25">
      <c r="A66" s="5" t="s">
        <v>153</v>
      </c>
      <c r="B66" s="5" t="s">
        <v>154</v>
      </c>
      <c r="C66" t="s">
        <v>67</v>
      </c>
      <c r="D66">
        <v>45.61</v>
      </c>
      <c r="E66">
        <v>39.01</v>
      </c>
      <c r="F66">
        <v>19.739999999999998</v>
      </c>
      <c r="G66">
        <v>22.59</v>
      </c>
      <c r="H66">
        <v>94.16</v>
      </c>
      <c r="I66">
        <v>31.86</v>
      </c>
      <c r="J66">
        <v>29.57</v>
      </c>
    </row>
    <row r="67" spans="1:10" x14ac:dyDescent="0.25">
      <c r="A67" s="5" t="s">
        <v>155</v>
      </c>
      <c r="B67" s="5" t="s">
        <v>156</v>
      </c>
      <c r="C67" t="s">
        <v>67</v>
      </c>
      <c r="D67">
        <v>83.85</v>
      </c>
      <c r="E67">
        <v>63.97</v>
      </c>
      <c r="F67">
        <v>24.6</v>
      </c>
      <c r="G67">
        <v>29.18</v>
      </c>
      <c r="H67">
        <v>1612</v>
      </c>
      <c r="I67">
        <v>46.77</v>
      </c>
      <c r="J67">
        <v>41.99</v>
      </c>
    </row>
    <row r="68" spans="1:10" x14ac:dyDescent="0.25">
      <c r="A68" s="5" t="s">
        <v>303</v>
      </c>
      <c r="B68" s="5" t="s">
        <v>304</v>
      </c>
      <c r="C68" t="s">
        <v>67</v>
      </c>
      <c r="D68">
        <v>19.64</v>
      </c>
      <c r="E68">
        <v>18.399999999999999</v>
      </c>
      <c r="F68">
        <v>20.28</v>
      </c>
      <c r="G68">
        <v>20.46</v>
      </c>
      <c r="H68">
        <v>20.46</v>
      </c>
      <c r="I68">
        <v>21.25</v>
      </c>
    </row>
    <row r="69" spans="1:10" x14ac:dyDescent="0.25">
      <c r="A69" s="5" t="s">
        <v>157</v>
      </c>
      <c r="B69" s="5" t="s">
        <v>158</v>
      </c>
      <c r="C69" t="s">
        <v>67</v>
      </c>
      <c r="D69">
        <v>49.25</v>
      </c>
      <c r="E69">
        <v>38.96</v>
      </c>
      <c r="F69">
        <v>32.03</v>
      </c>
      <c r="G69">
        <v>79.400000000000006</v>
      </c>
      <c r="H69">
        <v>62.38</v>
      </c>
      <c r="I69">
        <v>52.2</v>
      </c>
    </row>
    <row r="70" spans="1:10" x14ac:dyDescent="0.25">
      <c r="A70" s="5" t="s">
        <v>159</v>
      </c>
      <c r="B70" s="5" t="s">
        <v>160</v>
      </c>
      <c r="C70" t="s">
        <v>67</v>
      </c>
      <c r="D70">
        <v>-5.18</v>
      </c>
      <c r="E70">
        <v>-6.23</v>
      </c>
      <c r="F70">
        <v>-7.54</v>
      </c>
      <c r="G70">
        <v>-10.37</v>
      </c>
      <c r="H70">
        <v>-8.36</v>
      </c>
      <c r="I70">
        <v>-5.9</v>
      </c>
    </row>
    <row r="71" spans="1:10" x14ac:dyDescent="0.25">
      <c r="A71" s="5" t="s">
        <v>161</v>
      </c>
      <c r="B71" s="5" t="s">
        <v>162</v>
      </c>
      <c r="C71" t="s">
        <v>67</v>
      </c>
      <c r="D71">
        <v>-4.76</v>
      </c>
      <c r="E71">
        <v>-5.32</v>
      </c>
      <c r="F71">
        <v>-6.76</v>
      </c>
      <c r="G71">
        <v>-6.54</v>
      </c>
      <c r="H71">
        <v>-7.01</v>
      </c>
      <c r="I71">
        <v>-4.72</v>
      </c>
    </row>
    <row r="72" spans="1:10" x14ac:dyDescent="0.25">
      <c r="A72" s="5" t="s">
        <v>163</v>
      </c>
      <c r="B72" s="5" t="s">
        <v>164</v>
      </c>
      <c r="C72" t="s">
        <v>67</v>
      </c>
      <c r="D72">
        <v>163.79</v>
      </c>
      <c r="E72">
        <v>153.80000000000001</v>
      </c>
      <c r="F72">
        <v>95.37</v>
      </c>
      <c r="G72">
        <v>147.34</v>
      </c>
      <c r="H72">
        <v>293.45999999999998</v>
      </c>
      <c r="I72">
        <v>287.12</v>
      </c>
    </row>
    <row r="73" spans="1:10" x14ac:dyDescent="0.25">
      <c r="A73" s="5" t="s">
        <v>165</v>
      </c>
      <c r="B73" s="5" t="s">
        <v>166</v>
      </c>
      <c r="C73" t="s">
        <v>67</v>
      </c>
      <c r="D73">
        <v>50.75</v>
      </c>
      <c r="E73">
        <v>61.04</v>
      </c>
      <c r="F73">
        <v>67.97</v>
      </c>
      <c r="G73">
        <v>20.6</v>
      </c>
      <c r="H73">
        <v>37.619999999999997</v>
      </c>
      <c r="I73">
        <v>47.8</v>
      </c>
    </row>
    <row r="74" spans="1:10" x14ac:dyDescent="0.25">
      <c r="A74" s="5" t="s">
        <v>167</v>
      </c>
      <c r="B74" s="5" t="s">
        <v>168</v>
      </c>
      <c r="C74" t="s">
        <v>67</v>
      </c>
      <c r="D74">
        <v>-8.48</v>
      </c>
      <c r="E74">
        <v>-9.58</v>
      </c>
      <c r="F74">
        <v>-7.19</v>
      </c>
      <c r="G74">
        <v>-15.28</v>
      </c>
      <c r="H74">
        <v>-24.53</v>
      </c>
      <c r="I74">
        <v>-16.95</v>
      </c>
    </row>
    <row r="75" spans="1:10" x14ac:dyDescent="0.25">
      <c r="A75" s="5" t="s">
        <v>169</v>
      </c>
      <c r="B75" s="5" t="s">
        <v>170</v>
      </c>
      <c r="C75" t="s">
        <v>67</v>
      </c>
      <c r="D75">
        <v>-9.07</v>
      </c>
      <c r="E75">
        <v>-9.66</v>
      </c>
      <c r="F75">
        <v>-7.49</v>
      </c>
      <c r="G75">
        <v>-11.65</v>
      </c>
      <c r="H75">
        <v>-32.47</v>
      </c>
      <c r="I75">
        <v>-19.420000000000002</v>
      </c>
    </row>
    <row r="76" spans="1:10" x14ac:dyDescent="0.25">
      <c r="A76" s="5" t="s">
        <v>171</v>
      </c>
      <c r="B76" s="5" t="s">
        <v>172</v>
      </c>
      <c r="C76" t="s">
        <v>67</v>
      </c>
      <c r="D76">
        <v>107.18</v>
      </c>
      <c r="E76">
        <v>99.91</v>
      </c>
      <c r="F76">
        <v>118.08</v>
      </c>
      <c r="G76">
        <v>375.81</v>
      </c>
      <c r="H76">
        <v>15.53</v>
      </c>
      <c r="I76">
        <v>142.55000000000001</v>
      </c>
    </row>
    <row r="77" spans="1:10" x14ac:dyDescent="0.25">
      <c r="A77" s="5" t="s">
        <v>173</v>
      </c>
      <c r="B77" s="5" t="s">
        <v>174</v>
      </c>
      <c r="C77" t="s">
        <v>67</v>
      </c>
      <c r="D77">
        <v>352.51</v>
      </c>
      <c r="E77">
        <v>254.56</v>
      </c>
      <c r="F77">
        <v>229.88</v>
      </c>
      <c r="G77">
        <v>459.62</v>
      </c>
      <c r="H77">
        <v>170.06</v>
      </c>
      <c r="I77">
        <v>173.03</v>
      </c>
    </row>
    <row r="78" spans="1:10" x14ac:dyDescent="0.25">
      <c r="A78" s="5" t="s">
        <v>175</v>
      </c>
      <c r="B78" s="5" t="s">
        <v>176</v>
      </c>
      <c r="C78" t="s">
        <v>67</v>
      </c>
      <c r="D78">
        <v>-261.39319999999998</v>
      </c>
      <c r="E78">
        <v>-235.19759999999999</v>
      </c>
      <c r="F78">
        <v>-294.24959999999999</v>
      </c>
      <c r="G78">
        <v>-124.8939</v>
      </c>
      <c r="H78" t="s">
        <v>67</v>
      </c>
      <c r="I78" t="s">
        <v>67</v>
      </c>
    </row>
    <row r="79" spans="1:10" x14ac:dyDescent="0.25">
      <c r="A79" s="5" t="s">
        <v>177</v>
      </c>
      <c r="B79" s="5" t="s">
        <v>178</v>
      </c>
      <c r="C79">
        <v>-1.119999999999999</v>
      </c>
      <c r="D79">
        <v>-1.380000000000001</v>
      </c>
      <c r="E79">
        <v>-6.0000000000000497E-2</v>
      </c>
      <c r="F79">
        <v>-2.9499999999999988</v>
      </c>
      <c r="G79" t="s">
        <v>67</v>
      </c>
      <c r="H79" t="s">
        <v>67</v>
      </c>
      <c r="I79" t="s">
        <v>67</v>
      </c>
    </row>
    <row r="80" spans="1:10" x14ac:dyDescent="0.25">
      <c r="A80" s="5" t="s">
        <v>179</v>
      </c>
      <c r="B80" s="5" t="s">
        <v>180</v>
      </c>
      <c r="C80" t="s">
        <v>67</v>
      </c>
      <c r="D80">
        <v>29.89</v>
      </c>
      <c r="E80">
        <v>90.04</v>
      </c>
      <c r="F80">
        <v>60.09</v>
      </c>
      <c r="G80">
        <v>41.24</v>
      </c>
      <c r="H80">
        <v>48.29</v>
      </c>
      <c r="I80">
        <v>53.16</v>
      </c>
    </row>
    <row r="81" spans="1:9" x14ac:dyDescent="0.25">
      <c r="A81" s="5" t="s">
        <v>181</v>
      </c>
      <c r="B81" s="5" t="s">
        <v>182</v>
      </c>
      <c r="C81" t="s">
        <v>67</v>
      </c>
      <c r="D81">
        <v>60.01</v>
      </c>
      <c r="E81">
        <v>63.79</v>
      </c>
      <c r="F81">
        <v>49.87</v>
      </c>
      <c r="G81">
        <v>47.56</v>
      </c>
      <c r="H81" t="s">
        <v>67</v>
      </c>
      <c r="I81" t="s">
        <v>67</v>
      </c>
    </row>
    <row r="82" spans="1:9" x14ac:dyDescent="0.25">
      <c r="A82" s="5" t="s">
        <v>183</v>
      </c>
      <c r="B82" s="5" t="s">
        <v>184</v>
      </c>
      <c r="C82" t="s">
        <v>67</v>
      </c>
      <c r="D82">
        <v>53.91</v>
      </c>
      <c r="E82">
        <v>58.56</v>
      </c>
      <c r="F82" t="s">
        <v>67</v>
      </c>
      <c r="G82" t="s">
        <v>67</v>
      </c>
      <c r="H82" t="s">
        <v>67</v>
      </c>
      <c r="I82" t="s">
        <v>67</v>
      </c>
    </row>
    <row r="83" spans="1:9" x14ac:dyDescent="0.25">
      <c r="A83" s="5" t="s">
        <v>185</v>
      </c>
      <c r="B83" s="5" t="s">
        <v>186</v>
      </c>
      <c r="C83" t="s">
        <v>67</v>
      </c>
      <c r="D83" t="s">
        <v>67</v>
      </c>
      <c r="E83" t="s">
        <v>67</v>
      </c>
      <c r="F83" t="s">
        <v>67</v>
      </c>
      <c r="G83" t="s">
        <v>67</v>
      </c>
      <c r="H83" t="s">
        <v>67</v>
      </c>
      <c r="I83" t="s">
        <v>67</v>
      </c>
    </row>
    <row r="84" spans="1:9" x14ac:dyDescent="0.25">
      <c r="A84" s="5" t="s">
        <v>187</v>
      </c>
      <c r="B84" s="5" t="s">
        <v>188</v>
      </c>
      <c r="C84" t="s">
        <v>67</v>
      </c>
      <c r="D84">
        <v>8.0399999999999991</v>
      </c>
      <c r="E84">
        <v>57.01</v>
      </c>
      <c r="F84">
        <v>16.3</v>
      </c>
      <c r="G84">
        <v>75.239999999999995</v>
      </c>
      <c r="H84">
        <v>110</v>
      </c>
      <c r="I84">
        <v>78.569999999999993</v>
      </c>
    </row>
    <row r="85" spans="1:9" x14ac:dyDescent="0.25">
      <c r="A85" s="5" t="s">
        <v>189</v>
      </c>
      <c r="B85" s="5" t="s">
        <v>190</v>
      </c>
      <c r="C85" t="s">
        <v>67</v>
      </c>
      <c r="D85">
        <v>27.12</v>
      </c>
      <c r="E85">
        <v>49.52</v>
      </c>
      <c r="F85">
        <v>67.180000000000007</v>
      </c>
      <c r="G85">
        <v>87.94</v>
      </c>
      <c r="H85" t="s">
        <v>67</v>
      </c>
      <c r="I85" t="s">
        <v>67</v>
      </c>
    </row>
    <row r="86" spans="1:9" x14ac:dyDescent="0.25">
      <c r="A86" s="5" t="s">
        <v>191</v>
      </c>
      <c r="B86" s="5" t="s">
        <v>192</v>
      </c>
      <c r="C86" t="s">
        <v>67</v>
      </c>
      <c r="D86">
        <v>53.32</v>
      </c>
      <c r="E86">
        <v>67.42</v>
      </c>
      <c r="F86" t="s">
        <v>67</v>
      </c>
      <c r="G86" t="s">
        <v>67</v>
      </c>
      <c r="H86" t="s">
        <v>67</v>
      </c>
      <c r="I86" t="s">
        <v>67</v>
      </c>
    </row>
    <row r="87" spans="1:9" x14ac:dyDescent="0.25">
      <c r="A87" s="5" t="s">
        <v>193</v>
      </c>
      <c r="B87" s="5" t="s">
        <v>194</v>
      </c>
      <c r="C87" t="s">
        <v>67</v>
      </c>
      <c r="D87" t="s">
        <v>67</v>
      </c>
      <c r="E87" t="s">
        <v>67</v>
      </c>
      <c r="F87" t="s">
        <v>67</v>
      </c>
      <c r="G87" t="s">
        <v>67</v>
      </c>
      <c r="H87" t="s">
        <v>67</v>
      </c>
      <c r="I87" t="s">
        <v>67</v>
      </c>
    </row>
    <row r="88" spans="1:9" x14ac:dyDescent="0.25">
      <c r="A88" s="5" t="s">
        <v>195</v>
      </c>
      <c r="B88" s="5" t="s">
        <v>196</v>
      </c>
      <c r="C88" t="s">
        <v>67</v>
      </c>
      <c r="D88" t="s">
        <v>67</v>
      </c>
      <c r="E88" t="s">
        <v>67</v>
      </c>
      <c r="F88" t="s">
        <v>67</v>
      </c>
      <c r="G88" t="s">
        <v>67</v>
      </c>
      <c r="H88" t="s">
        <v>67</v>
      </c>
      <c r="I88" t="s">
        <v>67</v>
      </c>
    </row>
    <row r="89" spans="1:9" x14ac:dyDescent="0.25">
      <c r="A89" s="5" t="s">
        <v>197</v>
      </c>
      <c r="B89" s="5" t="s">
        <v>198</v>
      </c>
      <c r="C89" t="s">
        <v>67</v>
      </c>
      <c r="D89">
        <v>16.38</v>
      </c>
      <c r="E89">
        <v>49.48</v>
      </c>
      <c r="F89">
        <v>65.52</v>
      </c>
      <c r="G89">
        <v>31.82</v>
      </c>
      <c r="H89">
        <v>120</v>
      </c>
      <c r="I89">
        <v>110.53</v>
      </c>
    </row>
    <row r="90" spans="1:9" x14ac:dyDescent="0.25">
      <c r="A90" s="5" t="s">
        <v>199</v>
      </c>
      <c r="B90" s="5" t="s">
        <v>200</v>
      </c>
      <c r="C90" t="s">
        <v>67</v>
      </c>
      <c r="D90">
        <v>43.79</v>
      </c>
      <c r="E90">
        <v>48.94</v>
      </c>
      <c r="F90">
        <v>72.45</v>
      </c>
      <c r="G90">
        <v>87.45</v>
      </c>
      <c r="H90" t="s">
        <v>67</v>
      </c>
      <c r="I90" t="s">
        <v>67</v>
      </c>
    </row>
    <row r="91" spans="1:9" x14ac:dyDescent="0.25">
      <c r="A91" s="5" t="s">
        <v>201</v>
      </c>
      <c r="B91" s="5" t="s">
        <v>202</v>
      </c>
      <c r="C91" t="s">
        <v>67</v>
      </c>
      <c r="D91">
        <v>56.64</v>
      </c>
      <c r="E91">
        <v>75.47</v>
      </c>
      <c r="F91" t="s">
        <v>67</v>
      </c>
      <c r="G91" t="s">
        <v>67</v>
      </c>
      <c r="H91" t="s">
        <v>67</v>
      </c>
      <c r="I91" t="s">
        <v>67</v>
      </c>
    </row>
    <row r="92" spans="1:9" x14ac:dyDescent="0.25">
      <c r="A92" s="5" t="s">
        <v>203</v>
      </c>
      <c r="B92" s="5" t="s">
        <v>204</v>
      </c>
      <c r="C92" t="s">
        <v>67</v>
      </c>
      <c r="D92" t="s">
        <v>67</v>
      </c>
      <c r="E92" t="s">
        <v>67</v>
      </c>
      <c r="F92" t="s">
        <v>67</v>
      </c>
      <c r="G92" t="s">
        <v>67</v>
      </c>
      <c r="H92" t="s">
        <v>67</v>
      </c>
      <c r="I92" t="s">
        <v>67</v>
      </c>
    </row>
    <row r="93" spans="1:9" x14ac:dyDescent="0.25">
      <c r="A93" s="5" t="s">
        <v>205</v>
      </c>
      <c r="B93" s="5" t="s">
        <v>206</v>
      </c>
      <c r="C93" t="s">
        <v>67</v>
      </c>
      <c r="D93">
        <v>-0.26</v>
      </c>
      <c r="E93">
        <v>-20.47</v>
      </c>
      <c r="F93">
        <v>77.78</v>
      </c>
      <c r="G93" t="s">
        <v>67</v>
      </c>
      <c r="H93" t="s">
        <v>67</v>
      </c>
      <c r="I93" t="s">
        <v>67</v>
      </c>
    </row>
    <row r="94" spans="1:9" x14ac:dyDescent="0.25">
      <c r="A94" s="5" t="s">
        <v>207</v>
      </c>
      <c r="B94" s="5" t="s">
        <v>208</v>
      </c>
      <c r="C94" t="s">
        <v>67</v>
      </c>
      <c r="D94">
        <v>19.02</v>
      </c>
      <c r="E94" t="s">
        <v>67</v>
      </c>
      <c r="F94" t="s">
        <v>67</v>
      </c>
      <c r="G94" t="s">
        <v>67</v>
      </c>
      <c r="H94" t="s">
        <v>67</v>
      </c>
      <c r="I94" t="s">
        <v>67</v>
      </c>
    </row>
    <row r="95" spans="1:9" x14ac:dyDescent="0.25">
      <c r="A95" s="5" t="s">
        <v>209</v>
      </c>
      <c r="B95" s="5" t="s">
        <v>210</v>
      </c>
      <c r="C95" t="s">
        <v>67</v>
      </c>
      <c r="D95" t="s">
        <v>67</v>
      </c>
      <c r="E95" t="s">
        <v>67</v>
      </c>
      <c r="F95" t="s">
        <v>67</v>
      </c>
      <c r="G95" t="s">
        <v>67</v>
      </c>
      <c r="H95" t="s">
        <v>67</v>
      </c>
      <c r="I95" t="s">
        <v>67</v>
      </c>
    </row>
    <row r="96" spans="1:9" x14ac:dyDescent="0.25">
      <c r="A96" s="5" t="s">
        <v>211</v>
      </c>
      <c r="B96" s="5" t="s">
        <v>212</v>
      </c>
      <c r="C96" t="s">
        <v>67</v>
      </c>
      <c r="D96" t="s">
        <v>67</v>
      </c>
      <c r="E96" t="s">
        <v>67</v>
      </c>
      <c r="F96" t="s">
        <v>67</v>
      </c>
      <c r="G96" t="s">
        <v>67</v>
      </c>
      <c r="H96" t="s">
        <v>67</v>
      </c>
      <c r="I96" t="s">
        <v>67</v>
      </c>
    </row>
    <row r="97" spans="1:10" x14ac:dyDescent="0.25">
      <c r="A97" s="5" t="s">
        <v>213</v>
      </c>
      <c r="B97" s="5" t="s">
        <v>214</v>
      </c>
      <c r="C97" t="s">
        <v>67</v>
      </c>
      <c r="D97">
        <v>151</v>
      </c>
      <c r="E97">
        <v>83</v>
      </c>
      <c r="F97">
        <v>53.9</v>
      </c>
      <c r="G97">
        <v>74.8</v>
      </c>
      <c r="H97">
        <v>11</v>
      </c>
      <c r="I97">
        <v>6.5</v>
      </c>
      <c r="J97">
        <v>5</v>
      </c>
    </row>
  </sheetData>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W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10" customWidth="1"/>
    <col min="13" max="14" width="20" customWidth="1"/>
    <col min="15" max="15" width="21" customWidth="1"/>
    <col min="16" max="16" width="10" customWidth="1"/>
    <col min="17" max="17" width="21" customWidth="1"/>
    <col min="18" max="18" width="22" customWidth="1"/>
    <col min="19" max="19" width="21" customWidth="1"/>
    <col min="20" max="20" width="19" customWidth="1"/>
    <col min="21" max="21" width="21" customWidth="1"/>
    <col min="22" max="23" width="10" customWidth="1"/>
  </cols>
  <sheetData>
    <row r="1" spans="1:23" ht="18.75" customHeight="1" x14ac:dyDescent="0.3">
      <c r="A1" s="1" t="s">
        <v>3306</v>
      </c>
      <c r="B1" s="2" t="s">
        <v>3307</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3308</v>
      </c>
      <c r="C4" s="5" t="s">
        <v>9</v>
      </c>
      <c r="D4" s="5"/>
      <c r="E4" t="s">
        <v>3309</v>
      </c>
      <c r="G4" t="s">
        <v>992</v>
      </c>
      <c r="H4" t="s">
        <v>28</v>
      </c>
      <c r="J4" t="s">
        <v>3310</v>
      </c>
      <c r="L4" t="s">
        <v>3311</v>
      </c>
    </row>
    <row r="5" spans="1:23" x14ac:dyDescent="0.25">
      <c r="A5" s="5" t="s">
        <v>15</v>
      </c>
      <c r="B5" t="s">
        <v>3312</v>
      </c>
      <c r="C5" s="5" t="s">
        <v>17</v>
      </c>
      <c r="D5" s="5"/>
      <c r="E5" t="s">
        <v>3313</v>
      </c>
      <c r="G5" t="s">
        <v>905</v>
      </c>
      <c r="H5" t="s">
        <v>450</v>
      </c>
      <c r="J5" t="s">
        <v>288</v>
      </c>
      <c r="L5" t="s">
        <v>348</v>
      </c>
    </row>
    <row r="6" spans="1:23" x14ac:dyDescent="0.25">
      <c r="A6" s="5" t="s">
        <v>23</v>
      </c>
      <c r="B6" t="s">
        <v>3314</v>
      </c>
      <c r="C6" s="5" t="s">
        <v>25</v>
      </c>
      <c r="D6" s="5"/>
      <c r="E6" t="s">
        <v>3315</v>
      </c>
      <c r="G6" t="s">
        <v>934</v>
      </c>
      <c r="H6" t="s">
        <v>454</v>
      </c>
      <c r="J6" t="s">
        <v>225</v>
      </c>
      <c r="L6" t="s">
        <v>2329</v>
      </c>
    </row>
    <row r="7" spans="1:23" x14ac:dyDescent="0.25">
      <c r="A7" s="5" t="s">
        <v>29</v>
      </c>
      <c r="B7" t="s">
        <v>231</v>
      </c>
      <c r="C7" s="5" t="s">
        <v>31</v>
      </c>
      <c r="D7" s="5"/>
      <c r="E7" t="s">
        <v>3316</v>
      </c>
      <c r="G7" t="s">
        <v>683</v>
      </c>
      <c r="H7" t="s">
        <v>34</v>
      </c>
      <c r="J7" t="s">
        <v>3317</v>
      </c>
      <c r="L7" t="s">
        <v>446</v>
      </c>
    </row>
    <row r="8" spans="1:23" x14ac:dyDescent="0.25">
      <c r="A8" s="5" t="s">
        <v>35</v>
      </c>
      <c r="B8" t="s">
        <v>36</v>
      </c>
      <c r="C8" s="5" t="s">
        <v>37</v>
      </c>
      <c r="D8" s="5"/>
      <c r="E8" t="s">
        <v>3318</v>
      </c>
      <c r="G8" t="s">
        <v>279</v>
      </c>
      <c r="H8" t="s">
        <v>40</v>
      </c>
      <c r="J8" t="s">
        <v>21</v>
      </c>
      <c r="L8" t="s">
        <v>3319</v>
      </c>
    </row>
    <row r="9" spans="1:23" x14ac:dyDescent="0.25">
      <c r="A9" s="5" t="s">
        <v>41</v>
      </c>
      <c r="B9" t="s">
        <v>42</v>
      </c>
      <c r="C9" s="5" t="s">
        <v>43</v>
      </c>
      <c r="D9" s="5"/>
      <c r="E9" t="s">
        <v>3320</v>
      </c>
      <c r="G9" t="s">
        <v>239</v>
      </c>
      <c r="H9" t="s">
        <v>368</v>
      </c>
    </row>
    <row r="10" spans="1:23" x14ac:dyDescent="0.25">
      <c r="A10" s="5" t="s">
        <v>45</v>
      </c>
      <c r="B10" t="s">
        <v>2311</v>
      </c>
      <c r="C10" s="5" t="s">
        <v>47</v>
      </c>
      <c r="D10" s="5"/>
      <c r="E10" t="s">
        <v>3321</v>
      </c>
    </row>
    <row r="11" spans="1:23" x14ac:dyDescent="0.25">
      <c r="A11" s="5" t="s">
        <v>49</v>
      </c>
      <c r="B11" t="s">
        <v>355</v>
      </c>
    </row>
    <row r="12" spans="1:23" x14ac:dyDescent="0.25">
      <c r="A12" s="5" t="s">
        <v>51</v>
      </c>
      <c r="B12" t="s">
        <v>423</v>
      </c>
    </row>
    <row r="13" spans="1:23" x14ac:dyDescent="0.25">
      <c r="A13" s="5" t="s">
        <v>53</v>
      </c>
      <c r="B13" t="s">
        <v>3322</v>
      </c>
    </row>
    <row r="14" spans="1:23" x14ac:dyDescent="0.25">
      <c r="A14" s="5" t="s">
        <v>55</v>
      </c>
      <c r="B14" t="s">
        <v>3323</v>
      </c>
    </row>
    <row r="15" spans="1:23" x14ac:dyDescent="0.25">
      <c r="A15" s="5" t="s">
        <v>57</v>
      </c>
      <c r="B15" t="s">
        <v>3324</v>
      </c>
    </row>
    <row r="16" spans="1:23" x14ac:dyDescent="0.25">
      <c r="A16" s="5" t="s">
        <v>59</v>
      </c>
      <c r="B16" t="s">
        <v>3325</v>
      </c>
    </row>
    <row r="17" spans="1:23" x14ac:dyDescent="0.25">
      <c r="A17" s="5" t="s">
        <v>61</v>
      </c>
      <c r="B17" t="s">
        <v>3326</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590</v>
      </c>
      <c r="B19" s="5" t="s">
        <v>591</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86849</v>
      </c>
      <c r="D20">
        <v>83044</v>
      </c>
      <c r="E20">
        <v>83049</v>
      </c>
      <c r="F20">
        <v>79644</v>
      </c>
      <c r="G20">
        <v>75636</v>
      </c>
      <c r="H20">
        <v>71920</v>
      </c>
      <c r="I20">
        <v>75882</v>
      </c>
      <c r="J20">
        <v>78296</v>
      </c>
      <c r="K20">
        <v>73515</v>
      </c>
      <c r="L20">
        <v>75978</v>
      </c>
      <c r="M20">
        <v>76651</v>
      </c>
      <c r="N20">
        <v>77327</v>
      </c>
      <c r="O20">
        <v>72448</v>
      </c>
      <c r="P20">
        <v>87325</v>
      </c>
      <c r="Q20">
        <v>75445</v>
      </c>
      <c r="R20">
        <v>75167</v>
      </c>
      <c r="S20">
        <v>74233</v>
      </c>
      <c r="T20">
        <v>84016</v>
      </c>
      <c r="U20">
        <v>87000</v>
      </c>
      <c r="V20">
        <v>77484</v>
      </c>
      <c r="W20">
        <v>68582</v>
      </c>
    </row>
    <row r="21" spans="1:23" x14ac:dyDescent="0.25">
      <c r="A21" s="5" t="s">
        <v>299</v>
      </c>
      <c r="B21" s="5" t="s">
        <v>300</v>
      </c>
      <c r="C21">
        <v>25927</v>
      </c>
      <c r="D21">
        <v>24863</v>
      </c>
      <c r="E21">
        <v>25029</v>
      </c>
      <c r="F21">
        <v>23819</v>
      </c>
      <c r="G21">
        <v>21847</v>
      </c>
      <c r="H21">
        <v>20755</v>
      </c>
      <c r="I21">
        <v>20829</v>
      </c>
      <c r="J21">
        <v>22204</v>
      </c>
      <c r="K21">
        <v>22127</v>
      </c>
      <c r="L21">
        <v>21647</v>
      </c>
      <c r="M21">
        <v>20710</v>
      </c>
      <c r="N21">
        <v>21043</v>
      </c>
      <c r="O21">
        <v>20876</v>
      </c>
      <c r="P21">
        <v>23513</v>
      </c>
      <c r="Q21">
        <v>21943</v>
      </c>
      <c r="R21">
        <v>21645</v>
      </c>
      <c r="S21">
        <v>20883</v>
      </c>
      <c r="T21">
        <v>23206</v>
      </c>
      <c r="U21">
        <v>23105</v>
      </c>
      <c r="V21">
        <v>21535</v>
      </c>
      <c r="W21">
        <v>19491</v>
      </c>
    </row>
    <row r="22" spans="1:23" x14ac:dyDescent="0.25">
      <c r="A22" s="5" t="s">
        <v>68</v>
      </c>
      <c r="B22" s="5" t="s">
        <v>69</v>
      </c>
      <c r="C22">
        <v>7087</v>
      </c>
      <c r="D22">
        <v>6183</v>
      </c>
      <c r="E22">
        <v>7735</v>
      </c>
      <c r="F22">
        <v>7452</v>
      </c>
      <c r="G22">
        <v>7276</v>
      </c>
      <c r="H22">
        <v>7310</v>
      </c>
      <c r="I22">
        <v>5838</v>
      </c>
      <c r="J22">
        <v>6778</v>
      </c>
      <c r="K22">
        <v>8105</v>
      </c>
      <c r="L22">
        <v>5876</v>
      </c>
      <c r="M22">
        <v>4401</v>
      </c>
      <c r="N22">
        <v>2752</v>
      </c>
      <c r="O22">
        <v>5109</v>
      </c>
      <c r="P22">
        <v>3871</v>
      </c>
      <c r="Q22">
        <v>3679</v>
      </c>
      <c r="R22">
        <v>3890</v>
      </c>
      <c r="S22">
        <v>3066</v>
      </c>
      <c r="T22">
        <v>3139</v>
      </c>
      <c r="U22">
        <v>2494</v>
      </c>
      <c r="V22">
        <v>4268</v>
      </c>
      <c r="W22">
        <v>2543</v>
      </c>
    </row>
    <row r="23" spans="1:23" x14ac:dyDescent="0.25">
      <c r="A23" s="5" t="s">
        <v>70</v>
      </c>
      <c r="B23" s="5" t="s">
        <v>71</v>
      </c>
      <c r="C23">
        <v>431</v>
      </c>
      <c r="D23">
        <v>1867</v>
      </c>
      <c r="E23">
        <v>571</v>
      </c>
      <c r="F23">
        <v>-48</v>
      </c>
      <c r="G23">
        <v>-58</v>
      </c>
      <c r="H23">
        <v>117</v>
      </c>
      <c r="I23">
        <v>5</v>
      </c>
      <c r="J23">
        <v>501</v>
      </c>
      <c r="K23">
        <v>1137</v>
      </c>
      <c r="L23">
        <v>-65</v>
      </c>
      <c r="M23">
        <v>-510</v>
      </c>
      <c r="N23">
        <v>122</v>
      </c>
      <c r="O23">
        <v>-8</v>
      </c>
      <c r="P23">
        <v>500</v>
      </c>
      <c r="Q23">
        <v>506</v>
      </c>
      <c r="R23">
        <v>342</v>
      </c>
      <c r="S23">
        <v>306</v>
      </c>
      <c r="T23">
        <v>336</v>
      </c>
      <c r="U23">
        <v>184</v>
      </c>
      <c r="V23">
        <v>7971</v>
      </c>
      <c r="W23">
        <v>327</v>
      </c>
    </row>
    <row r="24" spans="1:23" x14ac:dyDescent="0.25">
      <c r="A24" s="5" t="s">
        <v>72</v>
      </c>
      <c r="B24" s="5" t="s">
        <v>73</v>
      </c>
      <c r="C24">
        <v>7518</v>
      </c>
      <c r="D24">
        <v>8050</v>
      </c>
      <c r="E24">
        <v>8306</v>
      </c>
      <c r="F24">
        <v>7404</v>
      </c>
      <c r="G24">
        <v>7218</v>
      </c>
      <c r="H24">
        <v>7427</v>
      </c>
      <c r="I24">
        <v>5843</v>
      </c>
      <c r="J24">
        <v>7279</v>
      </c>
      <c r="K24">
        <v>9242</v>
      </c>
      <c r="L24">
        <v>5811</v>
      </c>
      <c r="M24">
        <v>3891</v>
      </c>
      <c r="N24">
        <v>2874</v>
      </c>
      <c r="O24">
        <v>5101</v>
      </c>
      <c r="P24">
        <v>4371</v>
      </c>
      <c r="Q24">
        <v>4185</v>
      </c>
      <c r="R24">
        <v>4232</v>
      </c>
      <c r="S24">
        <v>3372</v>
      </c>
      <c r="T24">
        <v>3475</v>
      </c>
      <c r="U24">
        <v>2678</v>
      </c>
      <c r="V24">
        <v>12239</v>
      </c>
      <c r="W24">
        <v>2870</v>
      </c>
    </row>
    <row r="25" spans="1:23" x14ac:dyDescent="0.25">
      <c r="A25" s="5" t="s">
        <v>74</v>
      </c>
      <c r="B25" s="5" t="s">
        <v>75</v>
      </c>
      <c r="C25">
        <v>1872</v>
      </c>
      <c r="D25">
        <v>2054</v>
      </c>
      <c r="E25">
        <v>2180</v>
      </c>
      <c r="F25">
        <v>2008</v>
      </c>
      <c r="G25">
        <v>1869</v>
      </c>
      <c r="H25">
        <v>2028</v>
      </c>
      <c r="I25">
        <v>1630</v>
      </c>
      <c r="J25">
        <v>2094</v>
      </c>
      <c r="K25">
        <v>2231</v>
      </c>
      <c r="L25">
        <v>1699</v>
      </c>
      <c r="M25">
        <v>1434</v>
      </c>
      <c r="N25">
        <v>1015</v>
      </c>
      <c r="O25">
        <v>1192</v>
      </c>
      <c r="P25">
        <v>1078</v>
      </c>
      <c r="Q25">
        <v>979</v>
      </c>
      <c r="R25">
        <v>661</v>
      </c>
      <c r="S25">
        <v>867</v>
      </c>
      <c r="T25">
        <v>849</v>
      </c>
      <c r="U25">
        <v>781</v>
      </c>
      <c r="V25">
        <v>3017</v>
      </c>
      <c r="W25">
        <v>1005</v>
      </c>
    </row>
    <row r="26" spans="1:23" x14ac:dyDescent="0.25">
      <c r="A26" s="5" t="s">
        <v>76</v>
      </c>
      <c r="B26" s="5" t="s">
        <v>77</v>
      </c>
      <c r="C26">
        <v>5646</v>
      </c>
      <c r="D26">
        <v>5996</v>
      </c>
      <c r="E26">
        <v>6126</v>
      </c>
      <c r="F26">
        <v>5396</v>
      </c>
      <c r="G26">
        <v>5349</v>
      </c>
      <c r="H26">
        <v>5400</v>
      </c>
      <c r="I26">
        <v>4212</v>
      </c>
      <c r="J26">
        <v>5184</v>
      </c>
      <c r="K26">
        <v>7011</v>
      </c>
      <c r="L26">
        <v>4112</v>
      </c>
      <c r="M26">
        <v>2457</v>
      </c>
      <c r="N26">
        <v>1859</v>
      </c>
      <c r="O26">
        <v>3909</v>
      </c>
      <c r="P26">
        <v>3293</v>
      </c>
      <c r="Q26">
        <v>3206</v>
      </c>
      <c r="R26">
        <v>3571</v>
      </c>
      <c r="S26">
        <v>2505</v>
      </c>
      <c r="T26">
        <v>2626</v>
      </c>
      <c r="U26">
        <v>1897</v>
      </c>
      <c r="V26">
        <v>9222</v>
      </c>
      <c r="W26">
        <v>1865</v>
      </c>
    </row>
    <row r="27" spans="1:23" x14ac:dyDescent="0.25">
      <c r="A27" s="5" t="s">
        <v>78</v>
      </c>
      <c r="B27" s="5" t="s">
        <v>79</v>
      </c>
      <c r="C27">
        <v>-474</v>
      </c>
      <c r="D27">
        <v>-313</v>
      </c>
      <c r="E27">
        <v>-133</v>
      </c>
      <c r="F27">
        <v>-134</v>
      </c>
      <c r="G27">
        <v>-98</v>
      </c>
      <c r="H27">
        <v>-134</v>
      </c>
      <c r="I27">
        <v>-126</v>
      </c>
      <c r="J27">
        <v>-132</v>
      </c>
      <c r="K27">
        <v>-176</v>
      </c>
      <c r="L27">
        <v>-169</v>
      </c>
      <c r="M27">
        <v>-205</v>
      </c>
      <c r="N27">
        <v>-161</v>
      </c>
      <c r="O27">
        <v>-232</v>
      </c>
      <c r="P27">
        <v>-206</v>
      </c>
      <c r="Q27">
        <v>-148</v>
      </c>
      <c r="R27">
        <v>-166</v>
      </c>
      <c r="S27">
        <v>-96</v>
      </c>
      <c r="T27">
        <v>-29</v>
      </c>
      <c r="U27">
        <v>191</v>
      </c>
      <c r="V27">
        <v>-362</v>
      </c>
      <c r="W27" t="s">
        <v>67</v>
      </c>
    </row>
    <row r="28" spans="1:23" x14ac:dyDescent="0.25">
      <c r="A28" s="5" t="s">
        <v>80</v>
      </c>
      <c r="B28" s="5" t="s">
        <v>81</v>
      </c>
      <c r="C28">
        <v>5174</v>
      </c>
      <c r="D28">
        <v>5807</v>
      </c>
      <c r="E28">
        <v>6046</v>
      </c>
      <c r="F28">
        <v>5450</v>
      </c>
      <c r="G28">
        <v>7282</v>
      </c>
      <c r="H28">
        <v>5373</v>
      </c>
      <c r="I28">
        <v>4284</v>
      </c>
      <c r="J28">
        <v>4458</v>
      </c>
      <c r="K28">
        <v>6145</v>
      </c>
      <c r="L28">
        <v>3899</v>
      </c>
      <c r="M28">
        <v>2292</v>
      </c>
      <c r="N28">
        <v>5725</v>
      </c>
      <c r="O28">
        <v>3806</v>
      </c>
      <c r="P28">
        <v>3033</v>
      </c>
      <c r="Q28">
        <v>2248</v>
      </c>
      <c r="R28">
        <v>3405</v>
      </c>
      <c r="S28">
        <v>2445</v>
      </c>
      <c r="T28">
        <v>2597</v>
      </c>
      <c r="U28">
        <v>2088</v>
      </c>
      <c r="V28">
        <v>8860</v>
      </c>
      <c r="W28">
        <v>1865</v>
      </c>
    </row>
    <row r="29" spans="1:23" x14ac:dyDescent="0.25">
      <c r="A29" s="5" t="s">
        <v>82</v>
      </c>
      <c r="B29" s="5" t="s">
        <v>83</v>
      </c>
      <c r="C29">
        <v>70370</v>
      </c>
      <c r="D29">
        <v>64570</v>
      </c>
      <c r="E29">
        <v>58429</v>
      </c>
      <c r="F29">
        <v>55329</v>
      </c>
      <c r="G29">
        <v>51442</v>
      </c>
      <c r="H29">
        <v>48076</v>
      </c>
      <c r="I29">
        <v>46937</v>
      </c>
      <c r="J29">
        <v>52129</v>
      </c>
      <c r="K29">
        <v>52813</v>
      </c>
      <c r="L29">
        <v>49648</v>
      </c>
      <c r="M29">
        <v>44129</v>
      </c>
      <c r="N29">
        <v>43242</v>
      </c>
      <c r="O29">
        <v>47932</v>
      </c>
      <c r="P29">
        <v>51611</v>
      </c>
      <c r="Q29">
        <v>46803</v>
      </c>
      <c r="R29">
        <v>45946</v>
      </c>
      <c r="S29">
        <v>43489</v>
      </c>
      <c r="T29">
        <v>44062</v>
      </c>
      <c r="U29">
        <v>51013</v>
      </c>
      <c r="V29">
        <v>49091</v>
      </c>
      <c r="W29">
        <v>32631</v>
      </c>
    </row>
    <row r="30" spans="1:23" x14ac:dyDescent="0.25">
      <c r="A30" s="5" t="s">
        <v>84</v>
      </c>
      <c r="B30" s="5" t="s">
        <v>85</v>
      </c>
      <c r="C30">
        <v>79878</v>
      </c>
      <c r="D30">
        <v>74345</v>
      </c>
      <c r="E30">
        <v>75375</v>
      </c>
      <c r="F30">
        <v>70388</v>
      </c>
      <c r="G30">
        <v>68906</v>
      </c>
      <c r="H30">
        <v>56803</v>
      </c>
      <c r="I30">
        <v>54999</v>
      </c>
      <c r="J30">
        <v>56153</v>
      </c>
      <c r="K30">
        <v>51430</v>
      </c>
      <c r="L30">
        <v>53179</v>
      </c>
      <c r="M30">
        <v>50797</v>
      </c>
      <c r="N30">
        <v>51221</v>
      </c>
      <c r="O30">
        <v>43623</v>
      </c>
      <c r="P30">
        <v>39362</v>
      </c>
      <c r="Q30">
        <v>39402</v>
      </c>
      <c r="R30">
        <v>33572</v>
      </c>
      <c r="S30">
        <v>34116</v>
      </c>
      <c r="T30">
        <v>33877</v>
      </c>
      <c r="U30">
        <v>39105</v>
      </c>
      <c r="V30">
        <v>32563</v>
      </c>
      <c r="W30">
        <v>28698</v>
      </c>
    </row>
    <row r="31" spans="1:23" x14ac:dyDescent="0.25">
      <c r="A31" s="5" t="s">
        <v>86</v>
      </c>
      <c r="B31" s="5" t="s">
        <v>87</v>
      </c>
      <c r="C31">
        <v>150248</v>
      </c>
      <c r="D31">
        <v>138915</v>
      </c>
      <c r="E31">
        <v>133804</v>
      </c>
      <c r="F31">
        <v>125717</v>
      </c>
      <c r="G31">
        <v>120348</v>
      </c>
      <c r="H31">
        <v>104879</v>
      </c>
      <c r="I31">
        <v>101936</v>
      </c>
      <c r="J31">
        <v>108282</v>
      </c>
      <c r="K31">
        <v>104243</v>
      </c>
      <c r="L31">
        <v>102827</v>
      </c>
      <c r="M31">
        <v>94926</v>
      </c>
      <c r="N31">
        <v>94463</v>
      </c>
      <c r="O31">
        <v>91555</v>
      </c>
      <c r="P31">
        <v>90973</v>
      </c>
      <c r="Q31">
        <v>86205</v>
      </c>
      <c r="R31">
        <v>79518</v>
      </c>
      <c r="S31">
        <v>77605</v>
      </c>
      <c r="T31">
        <v>77939</v>
      </c>
      <c r="U31">
        <v>90118</v>
      </c>
      <c r="V31">
        <v>81654</v>
      </c>
      <c r="W31">
        <v>61495</v>
      </c>
    </row>
    <row r="32" spans="1:23" x14ac:dyDescent="0.25">
      <c r="A32" s="5" t="s">
        <v>88</v>
      </c>
      <c r="B32" s="5" t="s">
        <v>89</v>
      </c>
      <c r="C32">
        <v>50723</v>
      </c>
      <c r="D32">
        <v>47874</v>
      </c>
      <c r="E32">
        <v>43394</v>
      </c>
      <c r="F32">
        <v>42916</v>
      </c>
      <c r="G32">
        <v>39562</v>
      </c>
      <c r="H32">
        <v>36598</v>
      </c>
      <c r="I32">
        <v>37868</v>
      </c>
      <c r="J32">
        <v>42637</v>
      </c>
      <c r="K32">
        <v>43560</v>
      </c>
      <c r="L32">
        <v>40591</v>
      </c>
      <c r="M32">
        <v>37005</v>
      </c>
      <c r="N32">
        <v>42451</v>
      </c>
      <c r="O32">
        <v>43894</v>
      </c>
      <c r="P32">
        <v>38957</v>
      </c>
      <c r="Q32">
        <v>39758</v>
      </c>
      <c r="R32">
        <v>33372</v>
      </c>
      <c r="S32">
        <v>32028</v>
      </c>
      <c r="T32">
        <v>34712</v>
      </c>
      <c r="U32">
        <v>44524</v>
      </c>
      <c r="V32">
        <v>36855</v>
      </c>
      <c r="W32" t="s">
        <v>67</v>
      </c>
    </row>
    <row r="33" spans="1:23" x14ac:dyDescent="0.25">
      <c r="A33" s="5" t="s">
        <v>90</v>
      </c>
      <c r="B33" s="5" t="s">
        <v>91</v>
      </c>
      <c r="C33">
        <v>48542</v>
      </c>
      <c r="D33">
        <v>42995</v>
      </c>
      <c r="E33">
        <v>45884</v>
      </c>
      <c r="F33">
        <v>47985</v>
      </c>
      <c r="G33">
        <v>45730</v>
      </c>
      <c r="H33">
        <v>36767</v>
      </c>
      <c r="I33">
        <v>35443</v>
      </c>
      <c r="J33">
        <v>34343</v>
      </c>
      <c r="K33">
        <v>28527</v>
      </c>
      <c r="L33">
        <v>33140</v>
      </c>
      <c r="M33">
        <v>30634</v>
      </c>
      <c r="N33">
        <v>24632</v>
      </c>
      <c r="O33">
        <v>18034</v>
      </c>
      <c r="P33">
        <v>22008</v>
      </c>
      <c r="Q33">
        <v>18524</v>
      </c>
      <c r="R33">
        <v>18762</v>
      </c>
      <c r="S33">
        <v>21228</v>
      </c>
      <c r="T33">
        <v>19165</v>
      </c>
      <c r="U33">
        <v>17762</v>
      </c>
      <c r="V33">
        <v>13937</v>
      </c>
      <c r="W33" t="s">
        <v>67</v>
      </c>
    </row>
    <row r="34" spans="1:23" x14ac:dyDescent="0.25">
      <c r="A34" s="5" t="s">
        <v>92</v>
      </c>
      <c r="B34" s="5" t="s">
        <v>93</v>
      </c>
      <c r="C34">
        <v>99265</v>
      </c>
      <c r="D34">
        <v>90869</v>
      </c>
      <c r="E34">
        <v>89278</v>
      </c>
      <c r="F34">
        <v>90901</v>
      </c>
      <c r="G34">
        <v>85292</v>
      </c>
      <c r="H34">
        <v>73365</v>
      </c>
      <c r="I34">
        <v>73311</v>
      </c>
      <c r="J34">
        <v>76980</v>
      </c>
      <c r="K34">
        <v>72087</v>
      </c>
      <c r="L34">
        <v>73731</v>
      </c>
      <c r="M34">
        <v>67639</v>
      </c>
      <c r="N34">
        <v>67083</v>
      </c>
      <c r="O34">
        <v>61928</v>
      </c>
      <c r="P34">
        <v>60965</v>
      </c>
      <c r="Q34">
        <v>58282</v>
      </c>
      <c r="R34">
        <v>52134</v>
      </c>
      <c r="S34">
        <v>53256</v>
      </c>
      <c r="T34">
        <v>53877</v>
      </c>
      <c r="U34">
        <v>62286</v>
      </c>
      <c r="V34">
        <v>50792</v>
      </c>
      <c r="W34">
        <v>44295</v>
      </c>
    </row>
    <row r="35" spans="1:23" x14ac:dyDescent="0.25">
      <c r="A35" s="5" t="s">
        <v>78</v>
      </c>
      <c r="B35" s="5" t="s">
        <v>79</v>
      </c>
      <c r="C35">
        <v>2858</v>
      </c>
      <c r="D35">
        <v>2573</v>
      </c>
      <c r="E35">
        <v>1438</v>
      </c>
      <c r="F35">
        <v>605</v>
      </c>
      <c r="G35">
        <v>582</v>
      </c>
      <c r="H35">
        <v>560</v>
      </c>
      <c r="I35">
        <v>514</v>
      </c>
      <c r="J35">
        <v>569</v>
      </c>
      <c r="K35">
        <v>626</v>
      </c>
      <c r="L35">
        <v>750</v>
      </c>
      <c r="M35">
        <v>641</v>
      </c>
      <c r="N35">
        <v>606</v>
      </c>
      <c r="O35">
        <v>631</v>
      </c>
      <c r="P35">
        <v>702</v>
      </c>
      <c r="Q35">
        <v>656</v>
      </c>
      <c r="R35">
        <v>529</v>
      </c>
      <c r="S35">
        <v>634</v>
      </c>
      <c r="T35">
        <v>541</v>
      </c>
      <c r="U35">
        <v>4020</v>
      </c>
      <c r="V35">
        <v>2382</v>
      </c>
      <c r="W35" t="s">
        <v>67</v>
      </c>
    </row>
    <row r="36" spans="1:23" x14ac:dyDescent="0.25">
      <c r="A36" s="5" t="s">
        <v>94</v>
      </c>
      <c r="B36" s="5" t="s">
        <v>95</v>
      </c>
      <c r="C36">
        <v>48125</v>
      </c>
      <c r="D36">
        <v>45474</v>
      </c>
      <c r="E36">
        <v>43089</v>
      </c>
      <c r="F36">
        <v>34211</v>
      </c>
      <c r="G36">
        <v>34474</v>
      </c>
      <c r="H36">
        <v>30954</v>
      </c>
      <c r="I36">
        <v>28111</v>
      </c>
      <c r="J36">
        <v>30733</v>
      </c>
      <c r="K36">
        <v>31530</v>
      </c>
      <c r="L36">
        <v>28346</v>
      </c>
      <c r="M36">
        <v>26646</v>
      </c>
      <c r="N36">
        <v>26774</v>
      </c>
      <c r="O36">
        <v>28996</v>
      </c>
      <c r="P36">
        <v>29306</v>
      </c>
      <c r="Q36">
        <v>27267</v>
      </c>
      <c r="R36">
        <v>26855</v>
      </c>
      <c r="S36">
        <v>23715</v>
      </c>
      <c r="T36">
        <v>23521</v>
      </c>
      <c r="U36">
        <v>23812</v>
      </c>
      <c r="V36">
        <v>28480</v>
      </c>
      <c r="W36">
        <v>17200</v>
      </c>
    </row>
    <row r="37" spans="1:23" x14ac:dyDescent="0.25">
      <c r="A37" s="5" t="s">
        <v>96</v>
      </c>
      <c r="B37" s="5" t="s">
        <v>97</v>
      </c>
      <c r="C37">
        <v>150248</v>
      </c>
      <c r="D37">
        <v>138915</v>
      </c>
      <c r="E37">
        <v>133804</v>
      </c>
      <c r="F37">
        <v>125717</v>
      </c>
      <c r="G37">
        <v>120348</v>
      </c>
      <c r="H37">
        <v>104879</v>
      </c>
      <c r="I37">
        <v>101936</v>
      </c>
      <c r="J37">
        <v>108282</v>
      </c>
      <c r="K37">
        <v>104243</v>
      </c>
      <c r="L37">
        <v>102827</v>
      </c>
      <c r="M37">
        <v>94926</v>
      </c>
      <c r="N37">
        <v>94463</v>
      </c>
      <c r="O37">
        <v>91555</v>
      </c>
      <c r="P37">
        <v>90973</v>
      </c>
      <c r="Q37">
        <v>86205</v>
      </c>
      <c r="R37">
        <v>79518</v>
      </c>
      <c r="S37">
        <v>77605</v>
      </c>
      <c r="T37">
        <v>77939</v>
      </c>
      <c r="U37">
        <v>90118</v>
      </c>
      <c r="V37">
        <v>81654</v>
      </c>
      <c r="W37">
        <v>61495</v>
      </c>
    </row>
    <row r="38" spans="1:23" x14ac:dyDescent="0.25">
      <c r="A38" s="5" t="s">
        <v>98</v>
      </c>
      <c r="B38" s="5" t="s">
        <v>99</v>
      </c>
      <c r="C38">
        <v>850</v>
      </c>
      <c r="D38">
        <v>850</v>
      </c>
      <c r="E38">
        <v>850</v>
      </c>
      <c r="F38">
        <v>850</v>
      </c>
      <c r="G38">
        <v>881</v>
      </c>
      <c r="H38">
        <v>881</v>
      </c>
      <c r="I38">
        <v>881</v>
      </c>
      <c r="J38">
        <v>881</v>
      </c>
      <c r="K38">
        <v>914.2</v>
      </c>
      <c r="L38">
        <v>914.2</v>
      </c>
      <c r="M38">
        <v>914.2</v>
      </c>
      <c r="N38">
        <v>914.2</v>
      </c>
      <c r="O38">
        <v>914.2</v>
      </c>
      <c r="P38">
        <v>891</v>
      </c>
      <c r="Q38">
        <v>891</v>
      </c>
      <c r="R38">
        <v>891.1</v>
      </c>
      <c r="S38">
        <v>890.9</v>
      </c>
      <c r="T38">
        <v>890.2</v>
      </c>
      <c r="U38">
        <v>888.2</v>
      </c>
      <c r="V38">
        <v>883</v>
      </c>
      <c r="W38">
        <v>892</v>
      </c>
    </row>
    <row r="39" spans="1:23" x14ac:dyDescent="0.25">
      <c r="A39" s="5" t="s">
        <v>100</v>
      </c>
      <c r="B39" s="5" t="s">
        <v>101</v>
      </c>
      <c r="C39">
        <v>2550</v>
      </c>
      <c r="D39">
        <v>2550</v>
      </c>
      <c r="E39">
        <v>2550</v>
      </c>
      <c r="F39">
        <v>2550</v>
      </c>
      <c r="G39">
        <v>2643</v>
      </c>
      <c r="H39">
        <v>2643</v>
      </c>
      <c r="I39">
        <v>2643</v>
      </c>
      <c r="J39">
        <v>2643</v>
      </c>
      <c r="K39">
        <v>2743</v>
      </c>
      <c r="L39">
        <v>2743</v>
      </c>
      <c r="M39">
        <v>2743</v>
      </c>
      <c r="N39">
        <v>2743</v>
      </c>
      <c r="O39">
        <v>2743</v>
      </c>
      <c r="P39">
        <v>2673</v>
      </c>
      <c r="Q39">
        <v>2673</v>
      </c>
      <c r="R39">
        <v>2673</v>
      </c>
      <c r="S39">
        <v>2673</v>
      </c>
      <c r="T39">
        <v>2671</v>
      </c>
      <c r="U39">
        <v>2665</v>
      </c>
      <c r="V39">
        <v>1505</v>
      </c>
      <c r="W39" t="s">
        <v>67</v>
      </c>
    </row>
    <row r="40" spans="1:23" x14ac:dyDescent="0.25">
      <c r="A40" s="5" t="s">
        <v>102</v>
      </c>
      <c r="B40" s="5" t="s">
        <v>103</v>
      </c>
      <c r="C40">
        <v>8.84</v>
      </c>
      <c r="D40">
        <v>9.4700000000000006</v>
      </c>
      <c r="E40">
        <v>9.77</v>
      </c>
      <c r="F40">
        <v>8.7100000000000009</v>
      </c>
      <c r="G40">
        <v>8.19</v>
      </c>
      <c r="H40">
        <v>8.43</v>
      </c>
      <c r="I40">
        <v>6.63</v>
      </c>
      <c r="J40">
        <v>8.26</v>
      </c>
      <c r="K40">
        <v>10.11</v>
      </c>
      <c r="L40">
        <v>6.36</v>
      </c>
      <c r="M40">
        <v>4.26</v>
      </c>
      <c r="N40">
        <v>3.14</v>
      </c>
      <c r="O40">
        <v>5.58</v>
      </c>
      <c r="P40">
        <v>4.91</v>
      </c>
      <c r="Q40">
        <v>4.7</v>
      </c>
      <c r="R40">
        <v>4.75</v>
      </c>
      <c r="S40">
        <v>3.78</v>
      </c>
      <c r="T40">
        <v>3.9</v>
      </c>
      <c r="U40">
        <v>3.02</v>
      </c>
      <c r="V40">
        <v>13.86</v>
      </c>
      <c r="W40">
        <v>3.22</v>
      </c>
    </row>
    <row r="41" spans="1:23" x14ac:dyDescent="0.25">
      <c r="A41" s="5" t="s">
        <v>104</v>
      </c>
      <c r="B41" s="5" t="s">
        <v>105</v>
      </c>
      <c r="C41">
        <v>6.41</v>
      </c>
      <c r="D41">
        <v>7.12</v>
      </c>
      <c r="E41">
        <v>7.44</v>
      </c>
      <c r="F41">
        <v>6.74</v>
      </c>
      <c r="G41">
        <v>8.84</v>
      </c>
      <c r="H41">
        <v>6.37</v>
      </c>
      <c r="I41">
        <v>5.08</v>
      </c>
      <c r="J41">
        <v>5.09</v>
      </c>
      <c r="K41">
        <v>7.04</v>
      </c>
      <c r="L41">
        <v>4.49</v>
      </c>
      <c r="M41">
        <v>2.65</v>
      </c>
      <c r="N41">
        <v>6.41</v>
      </c>
      <c r="O41">
        <v>4.24</v>
      </c>
      <c r="P41">
        <v>3.4</v>
      </c>
      <c r="Q41">
        <v>2.52</v>
      </c>
      <c r="R41">
        <v>3.82</v>
      </c>
      <c r="S41">
        <v>2.75</v>
      </c>
      <c r="T41">
        <v>2.92</v>
      </c>
      <c r="U41">
        <v>2.36</v>
      </c>
      <c r="V41">
        <v>9.9700000000000006</v>
      </c>
      <c r="W41">
        <v>1.36</v>
      </c>
    </row>
    <row r="42" spans="1:23" x14ac:dyDescent="0.25">
      <c r="A42" s="5" t="s">
        <v>106</v>
      </c>
      <c r="B42" s="5" t="s">
        <v>107</v>
      </c>
      <c r="C42">
        <v>6.32</v>
      </c>
      <c r="D42">
        <v>7.01</v>
      </c>
      <c r="E42">
        <v>7.29</v>
      </c>
      <c r="F42">
        <v>6.65</v>
      </c>
      <c r="G42">
        <v>8.74</v>
      </c>
      <c r="H42">
        <v>6.31</v>
      </c>
      <c r="I42">
        <v>5.03</v>
      </c>
      <c r="J42">
        <v>5.04</v>
      </c>
      <c r="K42">
        <v>6.96</v>
      </c>
      <c r="L42">
        <v>4.4400000000000004</v>
      </c>
      <c r="M42">
        <v>2.63</v>
      </c>
      <c r="N42">
        <v>6.39</v>
      </c>
      <c r="O42">
        <v>4.0999999999999996</v>
      </c>
      <c r="P42">
        <v>3.26</v>
      </c>
      <c r="Q42">
        <v>2.42</v>
      </c>
      <c r="R42">
        <v>3.66</v>
      </c>
      <c r="S42">
        <v>2.75</v>
      </c>
      <c r="T42">
        <v>2.92</v>
      </c>
      <c r="U42">
        <v>2.36</v>
      </c>
      <c r="V42">
        <v>9.9600000000000009</v>
      </c>
      <c r="W42">
        <v>1.36</v>
      </c>
    </row>
    <row r="43" spans="1:23" x14ac:dyDescent="0.25">
      <c r="A43" s="5" t="s">
        <v>108</v>
      </c>
      <c r="B43" s="5" t="s">
        <v>109</v>
      </c>
      <c r="C43">
        <v>3.9</v>
      </c>
      <c r="D43">
        <v>3.8</v>
      </c>
      <c r="E43">
        <v>3.7</v>
      </c>
      <c r="F43">
        <v>3.6</v>
      </c>
      <c r="G43">
        <v>3.5</v>
      </c>
      <c r="H43">
        <v>3.3</v>
      </c>
      <c r="I43">
        <v>3</v>
      </c>
      <c r="J43">
        <v>3</v>
      </c>
      <c r="K43">
        <v>3</v>
      </c>
      <c r="L43">
        <v>2.7</v>
      </c>
      <c r="M43">
        <v>1.6</v>
      </c>
      <c r="N43">
        <v>1.6</v>
      </c>
      <c r="O43">
        <v>1.6</v>
      </c>
      <c r="P43">
        <v>1.45</v>
      </c>
      <c r="Q43">
        <v>1.35</v>
      </c>
      <c r="R43">
        <v>1.25</v>
      </c>
      <c r="S43">
        <v>1.1000000000000001</v>
      </c>
      <c r="T43">
        <v>1</v>
      </c>
      <c r="U43">
        <v>1</v>
      </c>
      <c r="V43">
        <v>1.6</v>
      </c>
      <c r="W43">
        <v>0.67</v>
      </c>
    </row>
    <row r="44" spans="1:23" x14ac:dyDescent="0.25">
      <c r="A44" s="5" t="s">
        <v>110</v>
      </c>
      <c r="B44" s="5" t="s">
        <v>111</v>
      </c>
      <c r="C44">
        <v>3176</v>
      </c>
      <c r="D44">
        <v>3060</v>
      </c>
      <c r="E44">
        <v>3011</v>
      </c>
      <c r="F44">
        <v>2914</v>
      </c>
      <c r="G44">
        <v>2827</v>
      </c>
      <c r="H44">
        <v>2728</v>
      </c>
      <c r="I44">
        <v>2533</v>
      </c>
      <c r="J44">
        <v>2528</v>
      </c>
      <c r="K44">
        <v>2629</v>
      </c>
      <c r="L44">
        <v>2355</v>
      </c>
      <c r="M44">
        <v>1388</v>
      </c>
      <c r="N44">
        <v>1463</v>
      </c>
      <c r="O44">
        <v>1463</v>
      </c>
      <c r="P44">
        <v>1201</v>
      </c>
      <c r="Q44">
        <v>1112</v>
      </c>
      <c r="R44">
        <v>978</v>
      </c>
      <c r="S44">
        <v>980</v>
      </c>
      <c r="T44">
        <v>890.2</v>
      </c>
      <c r="U44">
        <v>888</v>
      </c>
      <c r="V44" t="s">
        <v>67</v>
      </c>
      <c r="W44" t="s">
        <v>67</v>
      </c>
    </row>
    <row r="45" spans="1:23" x14ac:dyDescent="0.25">
      <c r="A45" s="5" t="s">
        <v>124</v>
      </c>
      <c r="B45" s="5" t="s">
        <v>125</v>
      </c>
      <c r="C45">
        <v>102.18</v>
      </c>
      <c r="D45">
        <v>97.7</v>
      </c>
      <c r="E45">
        <v>97.7</v>
      </c>
      <c r="F45">
        <v>93.7</v>
      </c>
      <c r="G45">
        <v>85.85</v>
      </c>
      <c r="H45">
        <v>81.63</v>
      </c>
      <c r="I45">
        <v>86.13</v>
      </c>
      <c r="J45">
        <v>88.87</v>
      </c>
      <c r="K45">
        <v>80.41</v>
      </c>
      <c r="L45">
        <v>83.11</v>
      </c>
      <c r="M45">
        <v>83.84</v>
      </c>
      <c r="N45">
        <v>84.58</v>
      </c>
      <c r="O45">
        <v>79.25</v>
      </c>
      <c r="P45">
        <v>98.01</v>
      </c>
      <c r="Q45">
        <v>84.67</v>
      </c>
      <c r="R45">
        <v>84.35</v>
      </c>
      <c r="S45">
        <v>83.32</v>
      </c>
      <c r="T45">
        <v>94.38</v>
      </c>
      <c r="U45">
        <v>97.95</v>
      </c>
      <c r="V45">
        <v>87.75</v>
      </c>
      <c r="W45">
        <v>76.89</v>
      </c>
    </row>
    <row r="46" spans="1:23" x14ac:dyDescent="0.25">
      <c r="A46" s="5" t="s">
        <v>112</v>
      </c>
      <c r="B46" s="5" t="s">
        <v>113</v>
      </c>
      <c r="C46">
        <v>56.62</v>
      </c>
      <c r="D46">
        <v>53.5</v>
      </c>
      <c r="E46">
        <v>50.69</v>
      </c>
      <c r="F46">
        <v>40.25</v>
      </c>
      <c r="G46">
        <v>39.130000000000003</v>
      </c>
      <c r="H46">
        <v>35.14</v>
      </c>
      <c r="I46">
        <v>31.91</v>
      </c>
      <c r="J46">
        <v>34.880000000000003</v>
      </c>
      <c r="K46">
        <v>34.49</v>
      </c>
      <c r="L46">
        <v>31.01</v>
      </c>
      <c r="M46">
        <v>29.15</v>
      </c>
      <c r="N46">
        <v>29.29</v>
      </c>
      <c r="O46">
        <v>31.72</v>
      </c>
      <c r="P46">
        <v>32.89</v>
      </c>
      <c r="Q46">
        <v>30.6</v>
      </c>
      <c r="R46">
        <v>30.14</v>
      </c>
      <c r="S46">
        <v>26.62</v>
      </c>
      <c r="T46">
        <v>26.42</v>
      </c>
      <c r="U46">
        <v>26.81</v>
      </c>
      <c r="V46">
        <v>32.25</v>
      </c>
      <c r="W46">
        <v>19.28</v>
      </c>
    </row>
    <row r="47" spans="1:23" x14ac:dyDescent="0.25">
      <c r="A47" s="5" t="s">
        <v>114</v>
      </c>
      <c r="B47" s="5" t="s">
        <v>115</v>
      </c>
      <c r="C47">
        <v>9.9499999999999993</v>
      </c>
      <c r="D47">
        <v>9.91</v>
      </c>
      <c r="E47">
        <v>8.44</v>
      </c>
      <c r="F47">
        <v>8.9499999999999993</v>
      </c>
      <c r="G47">
        <v>7.51</v>
      </c>
      <c r="H47">
        <v>8.06</v>
      </c>
      <c r="I47">
        <v>8.33</v>
      </c>
      <c r="J47">
        <v>7.91</v>
      </c>
      <c r="K47">
        <v>8.5</v>
      </c>
      <c r="L47">
        <v>10.33</v>
      </c>
      <c r="M47">
        <v>7.34</v>
      </c>
      <c r="N47">
        <v>10.15</v>
      </c>
      <c r="O47">
        <v>10.74</v>
      </c>
      <c r="P47">
        <v>5.81</v>
      </c>
      <c r="Q47">
        <v>4.7300000000000004</v>
      </c>
      <c r="R47">
        <v>5.7</v>
      </c>
      <c r="S47">
        <v>6.41</v>
      </c>
      <c r="T47">
        <v>6.25</v>
      </c>
      <c r="U47">
        <v>7.9</v>
      </c>
      <c r="V47">
        <v>6.97</v>
      </c>
      <c r="W47">
        <v>6.4</v>
      </c>
    </row>
    <row r="48" spans="1:23" x14ac:dyDescent="0.25">
      <c r="A48" s="5" t="s">
        <v>116</v>
      </c>
      <c r="B48" s="5" t="s">
        <v>117</v>
      </c>
      <c r="C48">
        <v>176.76</v>
      </c>
      <c r="D48">
        <v>163.43</v>
      </c>
      <c r="E48">
        <v>157.41999999999999</v>
      </c>
      <c r="F48">
        <v>147.9</v>
      </c>
      <c r="G48">
        <v>136.6</v>
      </c>
      <c r="H48">
        <v>119.05</v>
      </c>
      <c r="I48">
        <v>115.7</v>
      </c>
      <c r="J48">
        <v>122.91</v>
      </c>
      <c r="K48">
        <v>114.03</v>
      </c>
      <c r="L48">
        <v>112.48</v>
      </c>
      <c r="M48">
        <v>103.84</v>
      </c>
      <c r="N48">
        <v>103.33</v>
      </c>
      <c r="O48">
        <v>100.15</v>
      </c>
      <c r="P48">
        <v>102.1</v>
      </c>
      <c r="Q48">
        <v>96.75</v>
      </c>
      <c r="R48">
        <v>89.24</v>
      </c>
      <c r="S48">
        <v>87.11</v>
      </c>
      <c r="T48">
        <v>87.55</v>
      </c>
      <c r="U48">
        <v>101.46</v>
      </c>
      <c r="V48">
        <v>92.47</v>
      </c>
      <c r="W48" t="s">
        <v>67</v>
      </c>
    </row>
    <row r="49" spans="1:23" x14ac:dyDescent="0.25">
      <c r="A49" s="5" t="s">
        <v>118</v>
      </c>
      <c r="B49" s="5" t="s">
        <v>119</v>
      </c>
      <c r="C49">
        <v>383000</v>
      </c>
      <c r="D49">
        <v>379000</v>
      </c>
      <c r="E49">
        <v>372000</v>
      </c>
      <c r="F49">
        <v>351000</v>
      </c>
      <c r="G49">
        <v>348000</v>
      </c>
      <c r="H49">
        <v>357000</v>
      </c>
      <c r="I49">
        <v>362000</v>
      </c>
      <c r="J49">
        <v>370000</v>
      </c>
      <c r="K49">
        <v>402000</v>
      </c>
      <c r="L49">
        <v>405000</v>
      </c>
      <c r="M49">
        <v>405000</v>
      </c>
      <c r="N49">
        <v>427000</v>
      </c>
      <c r="O49">
        <v>398000</v>
      </c>
      <c r="P49">
        <v>475000</v>
      </c>
      <c r="Q49">
        <v>461000</v>
      </c>
      <c r="R49">
        <v>430000</v>
      </c>
      <c r="S49">
        <v>417000</v>
      </c>
      <c r="T49">
        <v>426000</v>
      </c>
      <c r="U49">
        <v>477100</v>
      </c>
      <c r="V49">
        <v>430200</v>
      </c>
      <c r="W49">
        <v>437000</v>
      </c>
    </row>
    <row r="50" spans="1:23" x14ac:dyDescent="0.25">
      <c r="A50" s="5" t="s">
        <v>120</v>
      </c>
      <c r="B50" s="5" t="s">
        <v>121</v>
      </c>
      <c r="C50">
        <v>31219</v>
      </c>
      <c r="D50">
        <v>30493</v>
      </c>
      <c r="E50">
        <v>29613</v>
      </c>
      <c r="F50">
        <v>28210</v>
      </c>
      <c r="G50">
        <v>27177</v>
      </c>
      <c r="H50">
        <v>24406</v>
      </c>
      <c r="I50">
        <v>26411</v>
      </c>
      <c r="J50">
        <v>24873</v>
      </c>
      <c r="K50">
        <v>23132</v>
      </c>
      <c r="L50">
        <v>25678</v>
      </c>
      <c r="M50">
        <v>24669</v>
      </c>
      <c r="N50">
        <v>25646</v>
      </c>
      <c r="O50">
        <v>22525</v>
      </c>
      <c r="P50">
        <v>29396</v>
      </c>
      <c r="Q50">
        <v>26646</v>
      </c>
      <c r="R50">
        <v>25440</v>
      </c>
      <c r="S50">
        <v>25752</v>
      </c>
      <c r="T50">
        <v>27195</v>
      </c>
      <c r="U50">
        <v>27102</v>
      </c>
      <c r="V50">
        <v>26601</v>
      </c>
      <c r="W50">
        <v>23126</v>
      </c>
    </row>
    <row r="51" spans="1:23" x14ac:dyDescent="0.25">
      <c r="A51" s="5" t="s">
        <v>122</v>
      </c>
      <c r="B51" s="5" t="s">
        <v>123</v>
      </c>
      <c r="C51">
        <v>81512</v>
      </c>
      <c r="D51">
        <v>80456</v>
      </c>
      <c r="E51">
        <v>79605</v>
      </c>
      <c r="F51">
        <v>80370</v>
      </c>
      <c r="G51">
        <v>78095</v>
      </c>
      <c r="H51">
        <v>68364</v>
      </c>
      <c r="I51">
        <v>72959</v>
      </c>
      <c r="J51">
        <v>67224</v>
      </c>
      <c r="K51">
        <v>57542</v>
      </c>
      <c r="L51">
        <v>63402</v>
      </c>
      <c r="M51">
        <v>60911</v>
      </c>
      <c r="N51">
        <v>60061</v>
      </c>
      <c r="O51">
        <v>56595</v>
      </c>
      <c r="P51">
        <v>61886</v>
      </c>
      <c r="Q51">
        <v>57800</v>
      </c>
      <c r="R51">
        <v>59163</v>
      </c>
      <c r="S51">
        <v>61755</v>
      </c>
      <c r="T51">
        <v>63838</v>
      </c>
      <c r="U51">
        <v>56806</v>
      </c>
      <c r="V51">
        <v>61834</v>
      </c>
      <c r="W51" t="s">
        <v>67</v>
      </c>
    </row>
    <row r="52" spans="1:23" x14ac:dyDescent="0.25">
      <c r="A52" s="5" t="s">
        <v>301</v>
      </c>
      <c r="B52" s="5" t="s">
        <v>302</v>
      </c>
      <c r="C52">
        <v>226760</v>
      </c>
      <c r="D52">
        <v>219113</v>
      </c>
      <c r="E52">
        <v>223250</v>
      </c>
      <c r="F52">
        <v>226906</v>
      </c>
      <c r="G52">
        <v>217345</v>
      </c>
      <c r="H52">
        <v>201457</v>
      </c>
      <c r="I52">
        <v>209619</v>
      </c>
      <c r="J52">
        <v>211611</v>
      </c>
      <c r="K52">
        <v>182873</v>
      </c>
      <c r="L52">
        <v>187600</v>
      </c>
      <c r="M52">
        <v>189261</v>
      </c>
      <c r="N52">
        <v>181093</v>
      </c>
      <c r="O52">
        <v>182030</v>
      </c>
      <c r="P52">
        <v>183842</v>
      </c>
      <c r="Q52">
        <v>163655</v>
      </c>
      <c r="R52">
        <v>174806</v>
      </c>
      <c r="S52">
        <v>178016</v>
      </c>
      <c r="T52">
        <v>197220</v>
      </c>
      <c r="U52">
        <v>182351</v>
      </c>
      <c r="V52">
        <v>180111</v>
      </c>
      <c r="W52">
        <v>155764</v>
      </c>
    </row>
    <row r="53" spans="1:23" x14ac:dyDescent="0.25">
      <c r="A53" s="5" t="s">
        <v>126</v>
      </c>
      <c r="B53" s="5" t="s">
        <v>127</v>
      </c>
      <c r="C53">
        <v>67695</v>
      </c>
      <c r="D53">
        <v>65602</v>
      </c>
      <c r="E53">
        <v>67282</v>
      </c>
      <c r="F53">
        <v>67860</v>
      </c>
      <c r="G53">
        <v>62779</v>
      </c>
      <c r="H53">
        <v>58137</v>
      </c>
      <c r="I53">
        <v>57539</v>
      </c>
      <c r="J53">
        <v>60011</v>
      </c>
      <c r="K53">
        <v>55042</v>
      </c>
      <c r="L53">
        <v>53449</v>
      </c>
      <c r="M53">
        <v>51136</v>
      </c>
      <c r="N53">
        <v>49281</v>
      </c>
      <c r="O53">
        <v>52452</v>
      </c>
      <c r="P53">
        <v>49501</v>
      </c>
      <c r="Q53">
        <v>47599</v>
      </c>
      <c r="R53">
        <v>50337</v>
      </c>
      <c r="S53">
        <v>50079</v>
      </c>
      <c r="T53">
        <v>54474</v>
      </c>
      <c r="U53">
        <v>48428</v>
      </c>
      <c r="V53">
        <v>50058</v>
      </c>
      <c r="W53">
        <v>44602</v>
      </c>
    </row>
    <row r="54" spans="1:23" x14ac:dyDescent="0.25">
      <c r="A54" s="5" t="s">
        <v>128</v>
      </c>
      <c r="B54" s="5" t="s">
        <v>129</v>
      </c>
      <c r="C54">
        <v>13509</v>
      </c>
      <c r="D54">
        <v>15322</v>
      </c>
      <c r="E54">
        <v>16253</v>
      </c>
      <c r="F54">
        <v>15527</v>
      </c>
      <c r="G54">
        <v>20925</v>
      </c>
      <c r="H54">
        <v>15050</v>
      </c>
      <c r="I54">
        <v>11834</v>
      </c>
      <c r="J54">
        <v>12049</v>
      </c>
      <c r="K54">
        <v>15286</v>
      </c>
      <c r="L54">
        <v>9627</v>
      </c>
      <c r="M54">
        <v>5659</v>
      </c>
      <c r="N54">
        <v>13407</v>
      </c>
      <c r="O54">
        <v>9563</v>
      </c>
      <c r="P54">
        <v>6385</v>
      </c>
      <c r="Q54">
        <v>4876</v>
      </c>
      <c r="R54">
        <v>7919</v>
      </c>
      <c r="S54">
        <v>5863</v>
      </c>
      <c r="T54">
        <v>6096</v>
      </c>
      <c r="U54">
        <v>4376</v>
      </c>
      <c r="V54">
        <v>20595</v>
      </c>
      <c r="W54">
        <v>4268</v>
      </c>
    </row>
    <row r="55" spans="1:23" x14ac:dyDescent="0.25">
      <c r="A55" s="5" t="s">
        <v>130</v>
      </c>
      <c r="B55" s="5" t="s">
        <v>131</v>
      </c>
      <c r="C55">
        <v>15.3</v>
      </c>
      <c r="D55">
        <v>15.5</v>
      </c>
      <c r="E55">
        <v>16</v>
      </c>
      <c r="F55">
        <v>15.5</v>
      </c>
      <c r="G55">
        <v>9</v>
      </c>
      <c r="H55">
        <v>14.8</v>
      </c>
      <c r="I55">
        <v>17.5</v>
      </c>
      <c r="J55">
        <v>15.2</v>
      </c>
      <c r="K55">
        <v>9.6999999999999993</v>
      </c>
      <c r="L55">
        <v>17.2</v>
      </c>
      <c r="M55">
        <v>23.9</v>
      </c>
      <c r="N55">
        <v>10.3</v>
      </c>
      <c r="O55">
        <v>22.7</v>
      </c>
      <c r="P55">
        <v>20.2</v>
      </c>
      <c r="Q55">
        <v>25.4</v>
      </c>
      <c r="R55">
        <v>15.5</v>
      </c>
      <c r="S55">
        <v>18.600000000000001</v>
      </c>
      <c r="T55">
        <v>11.6</v>
      </c>
      <c r="U55">
        <v>17.8</v>
      </c>
      <c r="V55">
        <v>9.8000000000000007</v>
      </c>
      <c r="W55">
        <v>37.9</v>
      </c>
    </row>
    <row r="56" spans="1:23" x14ac:dyDescent="0.25">
      <c r="A56" s="5" t="s">
        <v>132</v>
      </c>
      <c r="B56" s="5" t="s">
        <v>133</v>
      </c>
      <c r="C56">
        <v>0.96</v>
      </c>
      <c r="D56">
        <v>1.1299999999999999</v>
      </c>
      <c r="E56">
        <v>1.22</v>
      </c>
      <c r="F56">
        <v>1.1100000000000001</v>
      </c>
      <c r="G56">
        <v>0.93</v>
      </c>
      <c r="H56">
        <v>1.1599999999999999</v>
      </c>
      <c r="I56">
        <v>1.03</v>
      </c>
      <c r="J56">
        <v>0.87</v>
      </c>
      <c r="K56">
        <v>0.85</v>
      </c>
      <c r="L56">
        <v>0.93</v>
      </c>
      <c r="M56">
        <v>0.75</v>
      </c>
      <c r="N56">
        <v>0.78</v>
      </c>
      <c r="O56">
        <v>1.22</v>
      </c>
      <c r="P56">
        <v>0.7</v>
      </c>
      <c r="Q56">
        <v>0.76</v>
      </c>
      <c r="R56">
        <v>0.7</v>
      </c>
      <c r="S56">
        <v>0.61</v>
      </c>
      <c r="T56">
        <v>0.36</v>
      </c>
      <c r="U56">
        <v>0.43</v>
      </c>
      <c r="V56">
        <v>1.1100000000000001</v>
      </c>
      <c r="W56">
        <v>0.67</v>
      </c>
    </row>
    <row r="57" spans="1:23" x14ac:dyDescent="0.25">
      <c r="A57" s="5" t="s">
        <v>134</v>
      </c>
      <c r="B57" s="5" t="s">
        <v>135</v>
      </c>
      <c r="C57">
        <v>1.74</v>
      </c>
      <c r="D57">
        <v>2.06</v>
      </c>
      <c r="E57">
        <v>2.35</v>
      </c>
      <c r="F57">
        <v>2.59</v>
      </c>
      <c r="G57">
        <v>2.04</v>
      </c>
      <c r="H57">
        <v>2.69</v>
      </c>
      <c r="I57">
        <v>2.79</v>
      </c>
      <c r="J57">
        <v>2.2200000000000002</v>
      </c>
      <c r="K57">
        <v>1.98</v>
      </c>
      <c r="L57">
        <v>2.5</v>
      </c>
      <c r="M57">
        <v>2.17</v>
      </c>
      <c r="N57">
        <v>2.25</v>
      </c>
      <c r="O57">
        <v>3.04</v>
      </c>
      <c r="P57">
        <v>2.09</v>
      </c>
      <c r="Q57">
        <v>2.09</v>
      </c>
      <c r="R57">
        <v>1.96</v>
      </c>
      <c r="S57">
        <v>1.92</v>
      </c>
      <c r="T57">
        <v>1.29</v>
      </c>
      <c r="U57">
        <v>1.56</v>
      </c>
      <c r="V57">
        <v>3.02</v>
      </c>
      <c r="W57">
        <v>2.68</v>
      </c>
    </row>
    <row r="58" spans="1:23" x14ac:dyDescent="0.25">
      <c r="A58" s="5" t="s">
        <v>136</v>
      </c>
      <c r="B58" s="5" t="s">
        <v>137</v>
      </c>
      <c r="C58">
        <v>9.8800000000000008</v>
      </c>
      <c r="D58">
        <v>11.13</v>
      </c>
      <c r="E58">
        <v>14.12</v>
      </c>
      <c r="F58">
        <v>11.64</v>
      </c>
      <c r="G58">
        <v>10.65</v>
      </c>
      <c r="H58">
        <v>11.71</v>
      </c>
      <c r="I58">
        <v>10.69</v>
      </c>
      <c r="J58">
        <v>9.81</v>
      </c>
      <c r="K58">
        <v>8.02</v>
      </c>
      <c r="L58">
        <v>7.49</v>
      </c>
      <c r="M58">
        <v>8.6199999999999992</v>
      </c>
      <c r="N58">
        <v>6.48</v>
      </c>
      <c r="O58">
        <v>8.9700000000000006</v>
      </c>
      <c r="P58">
        <v>11.85</v>
      </c>
      <c r="Q58">
        <v>13.54</v>
      </c>
      <c r="R58">
        <v>10.39</v>
      </c>
      <c r="S58">
        <v>7.98</v>
      </c>
      <c r="T58">
        <v>5.44</v>
      </c>
      <c r="U58">
        <v>5.3</v>
      </c>
      <c r="V58">
        <v>13.97</v>
      </c>
      <c r="W58">
        <v>8.06</v>
      </c>
    </row>
    <row r="59" spans="1:23" x14ac:dyDescent="0.25">
      <c r="A59" s="5" t="s">
        <v>138</v>
      </c>
      <c r="B59" s="5" t="s">
        <v>139</v>
      </c>
      <c r="C59">
        <v>3.97</v>
      </c>
      <c r="D59">
        <v>3.44</v>
      </c>
      <c r="E59">
        <v>3.1</v>
      </c>
      <c r="F59">
        <v>3.45</v>
      </c>
      <c r="G59">
        <v>4.38</v>
      </c>
      <c r="H59">
        <v>3.5</v>
      </c>
      <c r="I59">
        <v>3.37</v>
      </c>
      <c r="J59">
        <v>3.87</v>
      </c>
      <c r="K59">
        <v>4.4000000000000004</v>
      </c>
      <c r="L59">
        <v>3.49</v>
      </c>
      <c r="M59">
        <v>2.5299999999999998</v>
      </c>
      <c r="N59">
        <v>2.4300000000000002</v>
      </c>
      <c r="O59">
        <v>1.66</v>
      </c>
      <c r="P59">
        <v>2.11</v>
      </c>
      <c r="Q59">
        <v>2.11</v>
      </c>
      <c r="R59">
        <v>2.11</v>
      </c>
      <c r="S59">
        <v>2.15</v>
      </c>
      <c r="T59">
        <v>2.94</v>
      </c>
      <c r="U59">
        <v>2.39</v>
      </c>
      <c r="V59">
        <v>1.64</v>
      </c>
      <c r="W59">
        <v>1.3</v>
      </c>
    </row>
    <row r="60" spans="1:23" x14ac:dyDescent="0.25">
      <c r="A60" s="5" t="s">
        <v>140</v>
      </c>
      <c r="B60" s="5" t="s">
        <v>141</v>
      </c>
      <c r="C60">
        <v>6.5</v>
      </c>
      <c r="D60">
        <v>6.5</v>
      </c>
      <c r="E60">
        <v>6.2</v>
      </c>
      <c r="F60">
        <v>6.5</v>
      </c>
      <c r="G60">
        <v>11.1</v>
      </c>
      <c r="H60">
        <v>6.8</v>
      </c>
      <c r="I60">
        <v>5.7</v>
      </c>
      <c r="J60">
        <v>6.6</v>
      </c>
      <c r="K60">
        <v>10.3</v>
      </c>
      <c r="L60">
        <v>5.8</v>
      </c>
      <c r="M60">
        <v>4.2</v>
      </c>
      <c r="N60">
        <v>9.6999999999999993</v>
      </c>
      <c r="O60">
        <v>4.4000000000000004</v>
      </c>
      <c r="P60">
        <v>4.9000000000000004</v>
      </c>
      <c r="Q60">
        <v>3.9</v>
      </c>
      <c r="R60">
        <v>6.5</v>
      </c>
      <c r="S60">
        <v>5.4</v>
      </c>
      <c r="T60">
        <v>8.6</v>
      </c>
      <c r="U60">
        <v>5.6</v>
      </c>
      <c r="V60">
        <v>10.199999999999999</v>
      </c>
      <c r="W60">
        <v>2.6</v>
      </c>
    </row>
    <row r="61" spans="1:23" x14ac:dyDescent="0.25">
      <c r="A61" s="5" t="s">
        <v>142</v>
      </c>
      <c r="B61" s="5" t="s">
        <v>143</v>
      </c>
      <c r="C61">
        <v>10.75</v>
      </c>
      <c r="D61">
        <v>12.77</v>
      </c>
      <c r="E61">
        <v>14.03</v>
      </c>
      <c r="F61">
        <v>15.93</v>
      </c>
      <c r="G61">
        <v>21.12</v>
      </c>
      <c r="H61">
        <v>17.36</v>
      </c>
      <c r="I61">
        <v>15.24</v>
      </c>
      <c r="J61">
        <v>14.51</v>
      </c>
      <c r="K61">
        <v>19.489999999999998</v>
      </c>
      <c r="L61">
        <v>13.76</v>
      </c>
      <c r="M61">
        <v>8.6</v>
      </c>
      <c r="N61">
        <v>21.38</v>
      </c>
      <c r="O61">
        <v>13.13</v>
      </c>
      <c r="P61">
        <v>10.35</v>
      </c>
      <c r="Q61">
        <v>8.24</v>
      </c>
      <c r="R61">
        <v>12.68</v>
      </c>
      <c r="S61">
        <v>10.31</v>
      </c>
      <c r="T61">
        <v>11.04</v>
      </c>
      <c r="U61">
        <v>8.77</v>
      </c>
      <c r="V61">
        <v>31.11</v>
      </c>
      <c r="W61">
        <v>10.84</v>
      </c>
    </row>
    <row r="62" spans="1:23" x14ac:dyDescent="0.25">
      <c r="A62" s="5" t="s">
        <v>144</v>
      </c>
      <c r="B62" s="5" t="s">
        <v>145</v>
      </c>
      <c r="C62">
        <v>5.96</v>
      </c>
      <c r="D62">
        <v>6.99</v>
      </c>
      <c r="E62">
        <v>7.28</v>
      </c>
      <c r="F62">
        <v>6.84</v>
      </c>
      <c r="G62">
        <v>9.6300000000000008</v>
      </c>
      <c r="H62">
        <v>7.47</v>
      </c>
      <c r="I62">
        <v>5.65</v>
      </c>
      <c r="J62">
        <v>5.69</v>
      </c>
      <c r="K62">
        <v>8.36</v>
      </c>
      <c r="L62">
        <v>5.13</v>
      </c>
      <c r="M62">
        <v>2.99</v>
      </c>
      <c r="N62">
        <v>7.4</v>
      </c>
      <c r="O62">
        <v>5.25</v>
      </c>
      <c r="P62">
        <v>3.47</v>
      </c>
      <c r="Q62">
        <v>2.98</v>
      </c>
      <c r="R62">
        <v>4.53</v>
      </c>
      <c r="S62">
        <v>3.29</v>
      </c>
      <c r="T62">
        <v>3.09</v>
      </c>
      <c r="U62">
        <v>2.4</v>
      </c>
      <c r="V62">
        <v>11.43</v>
      </c>
      <c r="W62">
        <v>2.72</v>
      </c>
    </row>
    <row r="63" spans="1:23" x14ac:dyDescent="0.25">
      <c r="A63" s="5" t="s">
        <v>146</v>
      </c>
      <c r="B63" s="5" t="s">
        <v>147</v>
      </c>
      <c r="C63">
        <v>4.2</v>
      </c>
      <c r="D63">
        <v>4.96</v>
      </c>
      <c r="E63">
        <v>5.3</v>
      </c>
      <c r="F63">
        <v>5.12</v>
      </c>
      <c r="G63">
        <v>6.73</v>
      </c>
      <c r="H63">
        <v>5.85</v>
      </c>
      <c r="I63">
        <v>4.9800000000000004</v>
      </c>
      <c r="J63">
        <v>5.71</v>
      </c>
      <c r="K63">
        <v>5.89</v>
      </c>
      <c r="L63">
        <v>3.79</v>
      </c>
      <c r="M63">
        <v>2.41</v>
      </c>
      <c r="N63">
        <v>6.06</v>
      </c>
      <c r="O63">
        <v>4.16</v>
      </c>
      <c r="P63">
        <v>3.33</v>
      </c>
      <c r="Q63">
        <v>2.61</v>
      </c>
      <c r="R63">
        <v>4.28</v>
      </c>
      <c r="S63">
        <v>3.15</v>
      </c>
      <c r="T63">
        <v>3.33</v>
      </c>
      <c r="U63">
        <v>2.3199999999999998</v>
      </c>
      <c r="V63">
        <v>10.85</v>
      </c>
      <c r="W63">
        <v>3.03</v>
      </c>
    </row>
    <row r="64" spans="1:23" x14ac:dyDescent="0.25">
      <c r="A64" s="5" t="s">
        <v>148</v>
      </c>
      <c r="B64" s="5" t="s">
        <v>148</v>
      </c>
      <c r="C64">
        <v>3.44</v>
      </c>
      <c r="D64">
        <v>4.18</v>
      </c>
      <c r="E64">
        <v>4.5199999999999996</v>
      </c>
      <c r="F64">
        <v>4.34</v>
      </c>
      <c r="G64">
        <v>6.05</v>
      </c>
      <c r="H64">
        <v>5.12</v>
      </c>
      <c r="I64">
        <v>4.2</v>
      </c>
      <c r="J64">
        <v>4.12</v>
      </c>
      <c r="K64">
        <v>5.89</v>
      </c>
      <c r="L64">
        <v>3.79</v>
      </c>
      <c r="M64">
        <v>2.41</v>
      </c>
      <c r="N64">
        <v>6.06</v>
      </c>
      <c r="O64">
        <v>4.16</v>
      </c>
      <c r="P64">
        <v>3.33</v>
      </c>
      <c r="Q64">
        <v>2.61</v>
      </c>
      <c r="R64">
        <v>4.28</v>
      </c>
      <c r="S64">
        <v>3.15</v>
      </c>
      <c r="T64">
        <v>3.33</v>
      </c>
      <c r="U64">
        <v>2.3199999999999998</v>
      </c>
      <c r="V64">
        <v>10.85</v>
      </c>
      <c r="W64">
        <v>3.03</v>
      </c>
    </row>
    <row r="65" spans="1:23" x14ac:dyDescent="0.25">
      <c r="A65" s="5" t="s">
        <v>149</v>
      </c>
      <c r="B65" s="5" t="s">
        <v>150</v>
      </c>
      <c r="C65">
        <v>46.84</v>
      </c>
      <c r="D65">
        <v>46.48</v>
      </c>
      <c r="E65">
        <v>43.67</v>
      </c>
      <c r="F65">
        <v>44.01</v>
      </c>
      <c r="G65">
        <v>42.74</v>
      </c>
      <c r="H65">
        <v>45.84</v>
      </c>
      <c r="I65">
        <v>46.05</v>
      </c>
      <c r="J65">
        <v>48.14</v>
      </c>
      <c r="K65">
        <v>50.66</v>
      </c>
      <c r="L65">
        <v>48.28</v>
      </c>
      <c r="M65">
        <v>46.49</v>
      </c>
      <c r="N65">
        <v>45.78</v>
      </c>
      <c r="O65">
        <v>52.35</v>
      </c>
      <c r="P65">
        <v>56.73</v>
      </c>
      <c r="Q65">
        <v>54.29</v>
      </c>
      <c r="R65">
        <v>57.78</v>
      </c>
      <c r="S65">
        <v>56.04</v>
      </c>
      <c r="T65">
        <v>56.53</v>
      </c>
      <c r="U65">
        <v>56.61</v>
      </c>
      <c r="V65">
        <v>60.12</v>
      </c>
      <c r="W65">
        <v>53.06</v>
      </c>
    </row>
    <row r="66" spans="1:23" x14ac:dyDescent="0.25">
      <c r="A66" s="5" t="s">
        <v>151</v>
      </c>
      <c r="B66" s="5" t="s">
        <v>152</v>
      </c>
      <c r="C66">
        <v>32.03</v>
      </c>
      <c r="D66">
        <v>32.74</v>
      </c>
      <c r="E66">
        <v>32.200000000000003</v>
      </c>
      <c r="F66">
        <v>27.21</v>
      </c>
      <c r="G66">
        <v>28.65</v>
      </c>
      <c r="H66">
        <v>29.51</v>
      </c>
      <c r="I66">
        <v>27.58</v>
      </c>
      <c r="J66">
        <v>28.38</v>
      </c>
      <c r="K66">
        <v>30.25</v>
      </c>
      <c r="L66">
        <v>27.57</v>
      </c>
      <c r="M66">
        <v>28.07</v>
      </c>
      <c r="N66">
        <v>28.34</v>
      </c>
      <c r="O66">
        <v>31.67</v>
      </c>
      <c r="P66">
        <v>32.21</v>
      </c>
      <c r="Q66">
        <v>31.63</v>
      </c>
      <c r="R66">
        <v>33.770000000000003</v>
      </c>
      <c r="S66">
        <v>30.56</v>
      </c>
      <c r="T66">
        <v>30.18</v>
      </c>
      <c r="U66">
        <v>26.42</v>
      </c>
      <c r="V66">
        <v>34.880000000000003</v>
      </c>
      <c r="W66">
        <v>27.97</v>
      </c>
    </row>
    <row r="67" spans="1:23" x14ac:dyDescent="0.25">
      <c r="A67" s="5" t="s">
        <v>153</v>
      </c>
      <c r="B67" s="5" t="s">
        <v>154</v>
      </c>
      <c r="C67">
        <v>67.97</v>
      </c>
      <c r="D67">
        <v>67.260000000000005</v>
      </c>
      <c r="E67">
        <v>67.8</v>
      </c>
      <c r="F67">
        <v>72.790000000000006</v>
      </c>
      <c r="G67">
        <v>71.349999999999994</v>
      </c>
      <c r="H67">
        <v>70.489999999999995</v>
      </c>
      <c r="I67">
        <v>72.42</v>
      </c>
      <c r="J67">
        <v>71.62</v>
      </c>
      <c r="K67">
        <v>69.75</v>
      </c>
      <c r="L67">
        <v>72.430000000000007</v>
      </c>
      <c r="M67">
        <v>71.930000000000007</v>
      </c>
      <c r="N67">
        <v>71.66</v>
      </c>
      <c r="O67">
        <v>68.33</v>
      </c>
      <c r="P67">
        <v>67.790000000000006</v>
      </c>
      <c r="Q67">
        <v>68.37</v>
      </c>
      <c r="R67">
        <v>66.23</v>
      </c>
      <c r="S67">
        <v>69.44</v>
      </c>
      <c r="T67">
        <v>69.819999999999993</v>
      </c>
      <c r="U67">
        <v>73.58</v>
      </c>
      <c r="V67">
        <v>65.12</v>
      </c>
      <c r="W67">
        <v>72.03</v>
      </c>
    </row>
    <row r="68" spans="1:23" x14ac:dyDescent="0.25">
      <c r="A68" s="5" t="s">
        <v>155</v>
      </c>
      <c r="B68" s="5" t="s">
        <v>156</v>
      </c>
      <c r="C68">
        <v>212.2</v>
      </c>
      <c r="D68">
        <v>205.48</v>
      </c>
      <c r="E68">
        <v>210.53</v>
      </c>
      <c r="F68">
        <v>267.48</v>
      </c>
      <c r="G68">
        <v>249.1</v>
      </c>
      <c r="H68">
        <v>238.82</v>
      </c>
      <c r="I68">
        <v>262.62</v>
      </c>
      <c r="J68">
        <v>252.33</v>
      </c>
      <c r="K68">
        <v>230.62</v>
      </c>
      <c r="L68">
        <v>262.76</v>
      </c>
      <c r="M68">
        <v>256.25</v>
      </c>
      <c r="N68">
        <v>252.82</v>
      </c>
      <c r="O68">
        <v>215.75</v>
      </c>
      <c r="P68">
        <v>210.42</v>
      </c>
      <c r="Q68">
        <v>216.15</v>
      </c>
      <c r="R68">
        <v>196.1</v>
      </c>
      <c r="S68">
        <v>227.24</v>
      </c>
      <c r="T68">
        <v>231.36</v>
      </c>
      <c r="U68">
        <v>278.45999999999998</v>
      </c>
      <c r="V68">
        <v>186.71</v>
      </c>
      <c r="W68">
        <v>257.52999999999997</v>
      </c>
    </row>
    <row r="69" spans="1:23" x14ac:dyDescent="0.25">
      <c r="A69" s="5" t="s">
        <v>303</v>
      </c>
      <c r="B69" s="5" t="s">
        <v>304</v>
      </c>
      <c r="C69">
        <v>29.85</v>
      </c>
      <c r="D69">
        <v>29.94</v>
      </c>
      <c r="E69">
        <v>30.14</v>
      </c>
      <c r="F69">
        <v>29.91</v>
      </c>
      <c r="G69">
        <v>28.88</v>
      </c>
      <c r="H69">
        <v>28.86</v>
      </c>
      <c r="I69">
        <v>27.45</v>
      </c>
      <c r="J69">
        <v>28.36</v>
      </c>
      <c r="K69">
        <v>30.1</v>
      </c>
      <c r="L69">
        <v>28.49</v>
      </c>
      <c r="M69">
        <v>27.02</v>
      </c>
      <c r="N69">
        <v>27.21</v>
      </c>
      <c r="O69">
        <v>28.82</v>
      </c>
      <c r="P69">
        <v>26.93</v>
      </c>
      <c r="Q69">
        <v>29.08</v>
      </c>
      <c r="R69">
        <v>28.8</v>
      </c>
      <c r="S69">
        <v>28.13</v>
      </c>
      <c r="T69">
        <v>27.62</v>
      </c>
      <c r="U69">
        <v>26.56</v>
      </c>
      <c r="V69">
        <v>27.79</v>
      </c>
    </row>
    <row r="70" spans="1:23" x14ac:dyDescent="0.25">
      <c r="A70" s="5" t="s">
        <v>157</v>
      </c>
      <c r="B70" s="5" t="s">
        <v>158</v>
      </c>
      <c r="C70">
        <v>46.84</v>
      </c>
      <c r="D70">
        <v>46.48</v>
      </c>
      <c r="E70">
        <v>43.67</v>
      </c>
      <c r="F70">
        <v>44.01</v>
      </c>
      <c r="G70">
        <v>42.74</v>
      </c>
      <c r="H70">
        <v>45.84</v>
      </c>
      <c r="I70">
        <v>46.05</v>
      </c>
      <c r="J70">
        <v>48.14</v>
      </c>
      <c r="K70">
        <v>50.66</v>
      </c>
      <c r="L70">
        <v>48.28</v>
      </c>
      <c r="M70">
        <v>46.49</v>
      </c>
      <c r="N70">
        <v>45.78</v>
      </c>
      <c r="O70">
        <v>52.35</v>
      </c>
      <c r="P70">
        <v>56.73</v>
      </c>
      <c r="Q70">
        <v>54.29</v>
      </c>
      <c r="R70">
        <v>57.78</v>
      </c>
      <c r="S70">
        <v>56.04</v>
      </c>
      <c r="T70">
        <v>56.53</v>
      </c>
      <c r="U70">
        <v>56.61</v>
      </c>
      <c r="V70">
        <v>60.12</v>
      </c>
    </row>
    <row r="71" spans="1:23" x14ac:dyDescent="0.25">
      <c r="A71" s="5" t="s">
        <v>159</v>
      </c>
      <c r="B71" s="5" t="s">
        <v>160</v>
      </c>
      <c r="C71">
        <v>5.96</v>
      </c>
      <c r="D71">
        <v>6.99</v>
      </c>
      <c r="E71">
        <v>7.28</v>
      </c>
      <c r="F71">
        <v>6.84</v>
      </c>
      <c r="G71">
        <v>9.6300000000000008</v>
      </c>
      <c r="H71">
        <v>7.47</v>
      </c>
      <c r="I71">
        <v>5.65</v>
      </c>
      <c r="J71">
        <v>5.69</v>
      </c>
      <c r="K71">
        <v>8.36</v>
      </c>
      <c r="L71">
        <v>5.13</v>
      </c>
      <c r="M71">
        <v>2.99</v>
      </c>
      <c r="N71">
        <v>7.4</v>
      </c>
      <c r="O71">
        <v>5.25</v>
      </c>
      <c r="P71">
        <v>3.47</v>
      </c>
      <c r="Q71">
        <v>2.98</v>
      </c>
      <c r="R71">
        <v>4.53</v>
      </c>
      <c r="S71">
        <v>3.29</v>
      </c>
      <c r="T71">
        <v>3.09</v>
      </c>
      <c r="U71">
        <v>2.4</v>
      </c>
      <c r="V71">
        <v>11.43</v>
      </c>
    </row>
    <row r="72" spans="1:23" x14ac:dyDescent="0.25">
      <c r="A72" s="5" t="s">
        <v>161</v>
      </c>
      <c r="B72" s="5" t="s">
        <v>162</v>
      </c>
      <c r="C72">
        <v>8.16</v>
      </c>
      <c r="D72">
        <v>7.45</v>
      </c>
      <c r="E72">
        <v>9.31</v>
      </c>
      <c r="F72">
        <v>9.36</v>
      </c>
      <c r="G72">
        <v>9.6199999999999992</v>
      </c>
      <c r="H72">
        <v>10.16</v>
      </c>
      <c r="I72">
        <v>7.69</v>
      </c>
      <c r="J72">
        <v>8.66</v>
      </c>
      <c r="K72">
        <v>11.02</v>
      </c>
      <c r="L72">
        <v>7.73</v>
      </c>
      <c r="M72">
        <v>5.74</v>
      </c>
      <c r="N72">
        <v>3.56</v>
      </c>
      <c r="O72">
        <v>7.05</v>
      </c>
      <c r="P72">
        <v>4.43</v>
      </c>
      <c r="Q72">
        <v>4.88</v>
      </c>
      <c r="R72">
        <v>5.18</v>
      </c>
      <c r="S72">
        <v>4.13</v>
      </c>
      <c r="T72">
        <v>3.74</v>
      </c>
      <c r="U72">
        <v>2.87</v>
      </c>
      <c r="V72">
        <v>5.51</v>
      </c>
    </row>
    <row r="73" spans="1:23" x14ac:dyDescent="0.25">
      <c r="A73" s="5" t="s">
        <v>163</v>
      </c>
      <c r="B73" s="5" t="s">
        <v>164</v>
      </c>
      <c r="C73">
        <v>57.8</v>
      </c>
      <c r="D73">
        <v>59.78</v>
      </c>
      <c r="E73">
        <v>62.07</v>
      </c>
      <c r="F73">
        <v>63.35</v>
      </c>
      <c r="G73">
        <v>62.85</v>
      </c>
      <c r="H73">
        <v>68.569999999999993</v>
      </c>
      <c r="I73">
        <v>74.44</v>
      </c>
      <c r="J73">
        <v>72.31</v>
      </c>
      <c r="K73">
        <v>70.52</v>
      </c>
      <c r="L73">
        <v>73.89</v>
      </c>
      <c r="M73">
        <v>80.75</v>
      </c>
      <c r="N73">
        <v>81.86</v>
      </c>
      <c r="O73">
        <v>79.13</v>
      </c>
      <c r="P73">
        <v>95.99</v>
      </c>
      <c r="Q73">
        <v>87.52</v>
      </c>
      <c r="R73">
        <v>94.53</v>
      </c>
      <c r="S73">
        <v>95.65</v>
      </c>
      <c r="T73">
        <v>107.8</v>
      </c>
      <c r="U73">
        <v>96.54</v>
      </c>
      <c r="V73">
        <v>94.89</v>
      </c>
    </row>
    <row r="74" spans="1:23" x14ac:dyDescent="0.25">
      <c r="A74" s="5" t="s">
        <v>165</v>
      </c>
      <c r="B74" s="5" t="s">
        <v>166</v>
      </c>
      <c r="C74">
        <v>53.16</v>
      </c>
      <c r="D74">
        <v>53.52</v>
      </c>
      <c r="E74">
        <v>56.33</v>
      </c>
      <c r="F74">
        <v>55.99</v>
      </c>
      <c r="G74">
        <v>57.26</v>
      </c>
      <c r="H74">
        <v>54.16</v>
      </c>
      <c r="I74">
        <v>53.95</v>
      </c>
      <c r="J74">
        <v>51.86</v>
      </c>
      <c r="K74">
        <v>49.34</v>
      </c>
      <c r="L74">
        <v>51.72</v>
      </c>
      <c r="M74">
        <v>53.51</v>
      </c>
      <c r="N74">
        <v>54.22</v>
      </c>
      <c r="O74">
        <v>47.65</v>
      </c>
      <c r="P74">
        <v>43.27</v>
      </c>
      <c r="Q74">
        <v>45.71</v>
      </c>
      <c r="R74">
        <v>42.22</v>
      </c>
      <c r="S74">
        <v>43.96</v>
      </c>
      <c r="T74">
        <v>43.47</v>
      </c>
      <c r="U74">
        <v>43.39</v>
      </c>
      <c r="V74">
        <v>39.880000000000003</v>
      </c>
    </row>
    <row r="75" spans="1:23" x14ac:dyDescent="0.25">
      <c r="A75" s="5" t="s">
        <v>167</v>
      </c>
      <c r="B75" s="5" t="s">
        <v>168</v>
      </c>
      <c r="C75">
        <v>3.44</v>
      </c>
      <c r="D75">
        <v>4.18</v>
      </c>
      <c r="E75">
        <v>4.5199999999999996</v>
      </c>
      <c r="F75">
        <v>4.34</v>
      </c>
      <c r="G75">
        <v>6.05</v>
      </c>
      <c r="H75">
        <v>5.12</v>
      </c>
      <c r="I75">
        <v>4.2</v>
      </c>
      <c r="J75">
        <v>4.12</v>
      </c>
      <c r="K75">
        <v>5.89</v>
      </c>
      <c r="L75">
        <v>3.79</v>
      </c>
      <c r="M75">
        <v>2.41</v>
      </c>
      <c r="N75">
        <v>6.06</v>
      </c>
      <c r="O75">
        <v>4.16</v>
      </c>
      <c r="P75">
        <v>3.33</v>
      </c>
      <c r="Q75">
        <v>2.61</v>
      </c>
      <c r="R75">
        <v>4.28</v>
      </c>
      <c r="S75">
        <v>3.15</v>
      </c>
      <c r="T75">
        <v>3.33</v>
      </c>
      <c r="U75">
        <v>2.3199999999999998</v>
      </c>
      <c r="V75">
        <v>10.85</v>
      </c>
    </row>
    <row r="76" spans="1:23" x14ac:dyDescent="0.25">
      <c r="A76" s="5" t="s">
        <v>169</v>
      </c>
      <c r="B76" s="5" t="s">
        <v>170</v>
      </c>
      <c r="C76">
        <v>7.12</v>
      </c>
      <c r="D76">
        <v>6.79</v>
      </c>
      <c r="E76">
        <v>8.56</v>
      </c>
      <c r="F76">
        <v>9</v>
      </c>
      <c r="G76">
        <v>9.01</v>
      </c>
      <c r="H76">
        <v>10.71</v>
      </c>
      <c r="I76">
        <v>9.11</v>
      </c>
      <c r="J76">
        <v>10.33</v>
      </c>
      <c r="K76">
        <v>13.36</v>
      </c>
      <c r="L76">
        <v>9.44</v>
      </c>
      <c r="M76">
        <v>7.6</v>
      </c>
      <c r="N76">
        <v>5.29</v>
      </c>
      <c r="O76">
        <v>10.72</v>
      </c>
      <c r="P76">
        <v>7.44</v>
      </c>
      <c r="Q76">
        <v>7.92</v>
      </c>
      <c r="R76">
        <v>8.43</v>
      </c>
      <c r="S76">
        <v>6.73</v>
      </c>
      <c r="T76">
        <v>7.26</v>
      </c>
      <c r="U76">
        <v>5.47</v>
      </c>
      <c r="V76">
        <v>9.5299999999999994</v>
      </c>
    </row>
    <row r="77" spans="1:23" x14ac:dyDescent="0.25">
      <c r="A77" s="5" t="s">
        <v>171</v>
      </c>
      <c r="B77" s="5" t="s">
        <v>172</v>
      </c>
      <c r="C77">
        <v>60.25</v>
      </c>
      <c r="D77">
        <v>61.17</v>
      </c>
      <c r="E77">
        <v>57.17</v>
      </c>
      <c r="F77">
        <v>48.6</v>
      </c>
      <c r="G77">
        <v>50.03</v>
      </c>
      <c r="H77">
        <v>54.49</v>
      </c>
      <c r="I77">
        <v>51.11</v>
      </c>
      <c r="J77">
        <v>54.73</v>
      </c>
      <c r="K77">
        <v>61.31</v>
      </c>
      <c r="L77">
        <v>53.3</v>
      </c>
      <c r="M77">
        <v>52.46</v>
      </c>
      <c r="N77">
        <v>52.27</v>
      </c>
      <c r="O77">
        <v>66.47</v>
      </c>
      <c r="P77">
        <v>74.45</v>
      </c>
      <c r="Q77">
        <v>69.2</v>
      </c>
      <c r="R77">
        <v>79.989999999999995</v>
      </c>
      <c r="S77">
        <v>69.510000000000005</v>
      </c>
      <c r="T77">
        <v>69.430000000000007</v>
      </c>
      <c r="U77">
        <v>60.89</v>
      </c>
      <c r="V77">
        <v>87.46</v>
      </c>
    </row>
    <row r="78" spans="1:23" x14ac:dyDescent="0.25">
      <c r="A78" s="5" t="s">
        <v>173</v>
      </c>
      <c r="B78" s="5" t="s">
        <v>174</v>
      </c>
      <c r="C78">
        <v>138.72999999999999</v>
      </c>
      <c r="D78">
        <v>134.87</v>
      </c>
      <c r="E78">
        <v>134.65</v>
      </c>
      <c r="F78">
        <v>128.91999999999999</v>
      </c>
      <c r="G78">
        <v>130.03</v>
      </c>
      <c r="H78">
        <v>131.36000000000001</v>
      </c>
      <c r="I78">
        <v>123.95</v>
      </c>
      <c r="J78">
        <v>122.26</v>
      </c>
      <c r="K78">
        <v>121.24</v>
      </c>
      <c r="L78">
        <v>122.31</v>
      </c>
      <c r="M78">
        <v>119.25</v>
      </c>
      <c r="N78">
        <v>101.86</v>
      </c>
      <c r="O78">
        <v>109.2</v>
      </c>
      <c r="P78">
        <v>132.47999999999999</v>
      </c>
      <c r="Q78">
        <v>117.72</v>
      </c>
      <c r="R78">
        <v>137.68</v>
      </c>
      <c r="S78">
        <v>135.78</v>
      </c>
      <c r="T78">
        <v>126.94</v>
      </c>
      <c r="U78">
        <v>114.57</v>
      </c>
      <c r="V78">
        <v>133.19999999999999</v>
      </c>
    </row>
    <row r="79" spans="1:23" x14ac:dyDescent="0.25">
      <c r="A79" s="5" t="s">
        <v>175</v>
      </c>
      <c r="B79" s="5" t="s">
        <v>176</v>
      </c>
      <c r="C79">
        <v>8398</v>
      </c>
      <c r="D79">
        <v>9460.5</v>
      </c>
      <c r="E79">
        <v>12002</v>
      </c>
      <c r="F79">
        <v>9894</v>
      </c>
      <c r="G79">
        <v>9382.65</v>
      </c>
      <c r="H79">
        <v>10316.51</v>
      </c>
      <c r="I79">
        <v>9417.89</v>
      </c>
      <c r="J79">
        <v>8642.61</v>
      </c>
      <c r="K79">
        <v>7331.884</v>
      </c>
      <c r="L79">
        <v>6847.3580000000002</v>
      </c>
      <c r="M79">
        <v>7880.4040000000005</v>
      </c>
      <c r="N79">
        <v>5924.0160000000014</v>
      </c>
      <c r="O79">
        <v>8200.3740000000016</v>
      </c>
      <c r="P79">
        <v>10558.35</v>
      </c>
      <c r="Q79">
        <v>12064.14</v>
      </c>
      <c r="R79">
        <v>9258.5290000000005</v>
      </c>
      <c r="S79">
        <v>7109.3820000000014</v>
      </c>
      <c r="T79">
        <v>4842.688000000001</v>
      </c>
      <c r="U79">
        <v>4707.46</v>
      </c>
      <c r="V79">
        <v>12335.51</v>
      </c>
    </row>
    <row r="80" spans="1:23" x14ac:dyDescent="0.25">
      <c r="A80" s="5" t="s">
        <v>177</v>
      </c>
      <c r="B80" s="5" t="s">
        <v>178</v>
      </c>
      <c r="C80">
        <v>0</v>
      </c>
      <c r="D80">
        <v>0</v>
      </c>
      <c r="E80">
        <v>0</v>
      </c>
      <c r="F80">
        <v>31</v>
      </c>
      <c r="G80">
        <v>0</v>
      </c>
      <c r="H80">
        <v>0</v>
      </c>
      <c r="I80">
        <v>0</v>
      </c>
      <c r="J80">
        <v>33.200000000000053</v>
      </c>
      <c r="K80">
        <v>0</v>
      </c>
      <c r="L80">
        <v>0</v>
      </c>
      <c r="M80">
        <v>0</v>
      </c>
      <c r="N80">
        <v>0</v>
      </c>
      <c r="O80">
        <v>-23.200000000000049</v>
      </c>
      <c r="P80">
        <v>0</v>
      </c>
      <c r="Q80">
        <v>0.1000000000000227</v>
      </c>
      <c r="R80">
        <v>-0.2000000000000455</v>
      </c>
      <c r="S80">
        <v>-0.69999999999993179</v>
      </c>
      <c r="T80">
        <v>-2</v>
      </c>
      <c r="U80">
        <v>-5.2000000000000446</v>
      </c>
      <c r="V80">
        <v>9</v>
      </c>
    </row>
    <row r="81" spans="1:22" x14ac:dyDescent="0.25">
      <c r="A81" s="5" t="s">
        <v>179</v>
      </c>
      <c r="B81" s="5" t="s">
        <v>180</v>
      </c>
      <c r="C81">
        <v>4.58</v>
      </c>
      <c r="D81">
        <v>-0.01</v>
      </c>
      <c r="E81">
        <v>4.28</v>
      </c>
      <c r="F81">
        <v>5.3</v>
      </c>
      <c r="G81">
        <v>5.17</v>
      </c>
      <c r="H81">
        <v>-5.22</v>
      </c>
      <c r="I81">
        <v>-3.08</v>
      </c>
      <c r="J81">
        <v>6.5</v>
      </c>
      <c r="K81">
        <v>-3.24</v>
      </c>
      <c r="L81">
        <v>-0.88</v>
      </c>
      <c r="M81">
        <v>-0.87</v>
      </c>
      <c r="N81">
        <v>6.73</v>
      </c>
      <c r="O81">
        <v>-17.04</v>
      </c>
      <c r="P81">
        <v>15.75</v>
      </c>
      <c r="Q81">
        <v>0.37</v>
      </c>
      <c r="R81">
        <v>1.26</v>
      </c>
      <c r="S81">
        <v>-11.64</v>
      </c>
      <c r="T81">
        <v>-3.43</v>
      </c>
      <c r="U81">
        <v>12.28</v>
      </c>
      <c r="V81">
        <v>12.98</v>
      </c>
    </row>
    <row r="82" spans="1:22" x14ac:dyDescent="0.25">
      <c r="A82" s="5" t="s">
        <v>181</v>
      </c>
      <c r="B82" s="5" t="s">
        <v>182</v>
      </c>
      <c r="C82">
        <v>2.95</v>
      </c>
      <c r="D82">
        <v>3.19</v>
      </c>
      <c r="E82">
        <v>4.92</v>
      </c>
      <c r="F82">
        <v>1.75</v>
      </c>
      <c r="G82">
        <v>-1.04</v>
      </c>
      <c r="H82">
        <v>-0.6</v>
      </c>
      <c r="I82">
        <v>0.06</v>
      </c>
      <c r="J82">
        <v>0.79</v>
      </c>
      <c r="K82">
        <v>-1.66</v>
      </c>
      <c r="L82">
        <v>1.66</v>
      </c>
      <c r="M82">
        <v>-3.73</v>
      </c>
      <c r="N82">
        <v>1.81</v>
      </c>
      <c r="O82">
        <v>-0.31</v>
      </c>
      <c r="P82">
        <v>5.79</v>
      </c>
      <c r="Q82">
        <v>-3.34</v>
      </c>
      <c r="R82">
        <v>-4.5999999999999996</v>
      </c>
      <c r="S82">
        <v>-0.93</v>
      </c>
      <c r="T82">
        <v>7.28</v>
      </c>
      <c r="U82" t="s">
        <v>67</v>
      </c>
      <c r="V82" t="s">
        <v>67</v>
      </c>
    </row>
    <row r="83" spans="1:22" x14ac:dyDescent="0.25">
      <c r="A83" s="5" t="s">
        <v>183</v>
      </c>
      <c r="B83" s="5" t="s">
        <v>184</v>
      </c>
      <c r="C83">
        <v>3.86</v>
      </c>
      <c r="D83">
        <v>1.9</v>
      </c>
      <c r="E83">
        <v>1.29</v>
      </c>
      <c r="F83">
        <v>1.73</v>
      </c>
      <c r="G83">
        <v>0.03</v>
      </c>
      <c r="H83">
        <v>-1.18</v>
      </c>
      <c r="I83">
        <v>-0.31</v>
      </c>
      <c r="J83">
        <v>1.65</v>
      </c>
      <c r="K83">
        <v>-3.06</v>
      </c>
      <c r="L83">
        <v>0.74</v>
      </c>
      <c r="M83">
        <v>0.99</v>
      </c>
      <c r="N83">
        <v>1.41</v>
      </c>
      <c r="O83">
        <v>-2.2599999999999998</v>
      </c>
      <c r="P83">
        <v>0.46</v>
      </c>
      <c r="Q83">
        <v>-0.23</v>
      </c>
      <c r="R83">
        <v>2.29</v>
      </c>
      <c r="S83" t="s">
        <v>67</v>
      </c>
      <c r="T83" t="s">
        <v>67</v>
      </c>
      <c r="U83" t="s">
        <v>67</v>
      </c>
      <c r="V83" t="s">
        <v>67</v>
      </c>
    </row>
    <row r="84" spans="1:22" x14ac:dyDescent="0.25">
      <c r="A84" s="5" t="s">
        <v>185</v>
      </c>
      <c r="B84" s="5" t="s">
        <v>186</v>
      </c>
      <c r="C84">
        <v>1.34</v>
      </c>
      <c r="D84">
        <v>0.79</v>
      </c>
      <c r="E84">
        <v>1.47</v>
      </c>
      <c r="F84">
        <v>-0.66</v>
      </c>
      <c r="G84">
        <v>0.38</v>
      </c>
      <c r="H84">
        <v>-0.1</v>
      </c>
      <c r="I84">
        <v>0.55000000000000004</v>
      </c>
      <c r="J84">
        <v>-0.31</v>
      </c>
      <c r="K84">
        <v>-1.3</v>
      </c>
      <c r="L84">
        <v>0.25</v>
      </c>
      <c r="M84">
        <v>1.64</v>
      </c>
      <c r="N84" t="s">
        <v>67</v>
      </c>
      <c r="O84" t="s">
        <v>67</v>
      </c>
      <c r="P84" t="s">
        <v>67</v>
      </c>
      <c r="Q84" t="s">
        <v>67</v>
      </c>
      <c r="R84" t="s">
        <v>67</v>
      </c>
      <c r="S84" t="s">
        <v>67</v>
      </c>
      <c r="T84" t="s">
        <v>67</v>
      </c>
      <c r="U84" t="s">
        <v>67</v>
      </c>
      <c r="V84" t="s">
        <v>67</v>
      </c>
    </row>
    <row r="85" spans="1:22" x14ac:dyDescent="0.25">
      <c r="A85" s="5" t="s">
        <v>187</v>
      </c>
      <c r="B85" s="5" t="s">
        <v>188</v>
      </c>
      <c r="C85">
        <v>-10.9</v>
      </c>
      <c r="D85">
        <v>-3.95</v>
      </c>
      <c r="E85">
        <v>10.94</v>
      </c>
      <c r="F85">
        <v>-25.16</v>
      </c>
      <c r="G85">
        <v>35.53</v>
      </c>
      <c r="H85">
        <v>25.42</v>
      </c>
      <c r="I85">
        <v>-3.9</v>
      </c>
      <c r="J85">
        <v>-27.45</v>
      </c>
      <c r="K85">
        <v>57.6</v>
      </c>
      <c r="L85">
        <v>70.11</v>
      </c>
      <c r="M85">
        <v>-59.97</v>
      </c>
      <c r="N85">
        <v>50.42</v>
      </c>
      <c r="O85">
        <v>25.49</v>
      </c>
      <c r="P85">
        <v>34.92</v>
      </c>
      <c r="Q85">
        <v>-33.979999999999997</v>
      </c>
      <c r="R85">
        <v>39.26</v>
      </c>
      <c r="S85">
        <v>-5.85</v>
      </c>
      <c r="T85">
        <v>24.38</v>
      </c>
      <c r="U85">
        <v>-76.430000000000007</v>
      </c>
      <c r="V85">
        <v>375.07</v>
      </c>
    </row>
    <row r="86" spans="1:22" x14ac:dyDescent="0.25">
      <c r="A86" s="5" t="s">
        <v>189</v>
      </c>
      <c r="B86" s="5" t="s">
        <v>190</v>
      </c>
      <c r="C86">
        <v>-1.3</v>
      </c>
      <c r="D86">
        <v>-6.06</v>
      </c>
      <c r="E86">
        <v>7.1</v>
      </c>
      <c r="F86">
        <v>11.93</v>
      </c>
      <c r="G86">
        <v>19.02</v>
      </c>
      <c r="H86">
        <v>-1.98</v>
      </c>
      <c r="I86">
        <v>8.75</v>
      </c>
      <c r="J86">
        <v>33.42</v>
      </c>
      <c r="K86">
        <v>22.58</v>
      </c>
      <c r="L86">
        <v>20.190000000000001</v>
      </c>
      <c r="M86">
        <v>5.31</v>
      </c>
      <c r="N86">
        <v>36.94</v>
      </c>
      <c r="O86">
        <v>8.81</v>
      </c>
      <c r="P86">
        <v>13.4</v>
      </c>
      <c r="Q86">
        <v>-0.19</v>
      </c>
      <c r="R86">
        <v>19.260000000000002</v>
      </c>
      <c r="S86">
        <v>-19.3</v>
      </c>
      <c r="T86">
        <v>107.67</v>
      </c>
      <c r="U86" t="s">
        <v>67</v>
      </c>
      <c r="V86" t="s">
        <v>67</v>
      </c>
    </row>
    <row r="87" spans="1:22" x14ac:dyDescent="0.25">
      <c r="A87" s="5" t="s">
        <v>191</v>
      </c>
      <c r="B87" s="5" t="s">
        <v>192</v>
      </c>
      <c r="C87">
        <v>1.29</v>
      </c>
      <c r="D87">
        <v>8.56</v>
      </c>
      <c r="E87">
        <v>8.57</v>
      </c>
      <c r="F87">
        <v>0.89</v>
      </c>
      <c r="G87">
        <v>17.440000000000001</v>
      </c>
      <c r="H87">
        <v>24.36</v>
      </c>
      <c r="I87">
        <v>7.28</v>
      </c>
      <c r="J87">
        <v>18.14</v>
      </c>
      <c r="K87">
        <v>28.73</v>
      </c>
      <c r="L87">
        <v>24.19</v>
      </c>
      <c r="M87">
        <v>3.38</v>
      </c>
      <c r="N87">
        <v>23.22</v>
      </c>
      <c r="O87">
        <v>11.97</v>
      </c>
      <c r="P87">
        <v>11.75</v>
      </c>
      <c r="Q87">
        <v>-10.52</v>
      </c>
      <c r="R87">
        <v>71.290000000000006</v>
      </c>
      <c r="S87" t="s">
        <v>67</v>
      </c>
      <c r="T87" t="s">
        <v>67</v>
      </c>
      <c r="U87" t="s">
        <v>67</v>
      </c>
      <c r="V87" t="s">
        <v>67</v>
      </c>
    </row>
    <row r="88" spans="1:22" x14ac:dyDescent="0.25">
      <c r="A88" s="5" t="s">
        <v>193</v>
      </c>
      <c r="B88" s="5" t="s">
        <v>194</v>
      </c>
      <c r="C88">
        <v>12.82</v>
      </c>
      <c r="D88">
        <v>7.92</v>
      </c>
      <c r="E88">
        <v>13.35</v>
      </c>
      <c r="F88">
        <v>14.81</v>
      </c>
      <c r="G88">
        <v>20.82</v>
      </c>
      <c r="H88">
        <v>13.87</v>
      </c>
      <c r="I88">
        <v>15.25</v>
      </c>
      <c r="J88">
        <v>15.06</v>
      </c>
      <c r="K88">
        <v>20.239999999999998</v>
      </c>
      <c r="L88">
        <v>6.83</v>
      </c>
      <c r="M88">
        <v>37.33</v>
      </c>
      <c r="N88" t="s">
        <v>67</v>
      </c>
      <c r="O88" t="s">
        <v>67</v>
      </c>
      <c r="P88" t="s">
        <v>67</v>
      </c>
      <c r="Q88" t="s">
        <v>67</v>
      </c>
      <c r="R88" t="s">
        <v>67</v>
      </c>
      <c r="S88" t="s">
        <v>67</v>
      </c>
      <c r="T88" t="s">
        <v>67</v>
      </c>
      <c r="U88" t="s">
        <v>67</v>
      </c>
      <c r="V88" t="s">
        <v>67</v>
      </c>
    </row>
    <row r="89" spans="1:22" x14ac:dyDescent="0.25">
      <c r="A89" s="5" t="s">
        <v>195</v>
      </c>
      <c r="B89" s="5" t="s">
        <v>196</v>
      </c>
      <c r="C89">
        <v>11.86</v>
      </c>
      <c r="D89">
        <v>1.81</v>
      </c>
      <c r="E89">
        <v>1.87</v>
      </c>
      <c r="F89">
        <v>17.420000000000002</v>
      </c>
      <c r="G89">
        <v>0.52</v>
      </c>
      <c r="H89">
        <v>0.61</v>
      </c>
      <c r="I89">
        <v>2.4</v>
      </c>
      <c r="J89">
        <v>0.84</v>
      </c>
      <c r="K89">
        <v>0.34</v>
      </c>
      <c r="L89">
        <v>0.71</v>
      </c>
      <c r="M89">
        <v>7.07</v>
      </c>
      <c r="N89">
        <v>0.44</v>
      </c>
      <c r="O89">
        <v>1.9</v>
      </c>
      <c r="P89">
        <v>1.72</v>
      </c>
      <c r="Q89">
        <v>-2.41</v>
      </c>
      <c r="R89">
        <v>0.22</v>
      </c>
      <c r="S89" t="s">
        <v>67</v>
      </c>
      <c r="T89" t="s">
        <v>67</v>
      </c>
      <c r="U89" t="s">
        <v>67</v>
      </c>
      <c r="V89" t="s">
        <v>67</v>
      </c>
    </row>
    <row r="90" spans="1:22" x14ac:dyDescent="0.25">
      <c r="A90" s="5" t="s">
        <v>197</v>
      </c>
      <c r="B90" s="5" t="s">
        <v>198</v>
      </c>
      <c r="C90">
        <v>14.62</v>
      </c>
      <c r="D90">
        <v>-20.059999999999999</v>
      </c>
      <c r="E90">
        <v>3.8</v>
      </c>
      <c r="F90">
        <v>2.42</v>
      </c>
      <c r="G90">
        <v>-0.47</v>
      </c>
      <c r="H90">
        <v>25.21</v>
      </c>
      <c r="I90">
        <v>-13.87</v>
      </c>
      <c r="J90">
        <v>-16.37</v>
      </c>
      <c r="K90">
        <v>37.93</v>
      </c>
      <c r="L90">
        <v>33.520000000000003</v>
      </c>
      <c r="M90">
        <v>59.92</v>
      </c>
      <c r="N90">
        <v>-46.13</v>
      </c>
      <c r="O90">
        <v>31.98</v>
      </c>
      <c r="P90">
        <v>5.22</v>
      </c>
      <c r="Q90">
        <v>-5.42</v>
      </c>
      <c r="R90">
        <v>26.88</v>
      </c>
      <c r="S90">
        <v>-2.33</v>
      </c>
      <c r="T90">
        <v>25.86</v>
      </c>
      <c r="U90">
        <v>-41.57</v>
      </c>
      <c r="V90">
        <v>67.83</v>
      </c>
    </row>
    <row r="91" spans="1:22" x14ac:dyDescent="0.25">
      <c r="A91" s="5" t="s">
        <v>199</v>
      </c>
      <c r="B91" s="5" t="s">
        <v>200</v>
      </c>
      <c r="C91">
        <v>-0.55000000000000004</v>
      </c>
      <c r="D91">
        <v>-4.6100000000000003</v>
      </c>
      <c r="E91">
        <v>1.92</v>
      </c>
      <c r="F91">
        <v>9.0500000000000007</v>
      </c>
      <c r="G91">
        <v>3.62</v>
      </c>
      <c r="H91">
        <v>-1.68</v>
      </c>
      <c r="I91">
        <v>2.56</v>
      </c>
      <c r="J91">
        <v>18.36</v>
      </c>
      <c r="K91">
        <v>43.79</v>
      </c>
      <c r="L91">
        <v>15.77</v>
      </c>
      <c r="M91">
        <v>15.26</v>
      </c>
      <c r="N91">
        <v>-2.98</v>
      </c>
      <c r="O91">
        <v>10.59</v>
      </c>
      <c r="P91">
        <v>8.89</v>
      </c>
      <c r="Q91">
        <v>6.38</v>
      </c>
      <c r="R91">
        <v>16.8</v>
      </c>
      <c r="S91">
        <v>-6.01</v>
      </c>
      <c r="T91">
        <v>17.37</v>
      </c>
      <c r="U91" t="s">
        <v>67</v>
      </c>
      <c r="V91" t="s">
        <v>67</v>
      </c>
    </row>
    <row r="92" spans="1:22" x14ac:dyDescent="0.25">
      <c r="A92" s="5" t="s">
        <v>201</v>
      </c>
      <c r="B92" s="5" t="s">
        <v>202</v>
      </c>
      <c r="C92">
        <v>0.06</v>
      </c>
      <c r="D92">
        <v>2.1800000000000002</v>
      </c>
      <c r="E92">
        <v>3.42</v>
      </c>
      <c r="F92">
        <v>-0.62</v>
      </c>
      <c r="G92">
        <v>6.49</v>
      </c>
      <c r="H92">
        <v>13.28</v>
      </c>
      <c r="I92">
        <v>20.23</v>
      </c>
      <c r="J92">
        <v>13.77</v>
      </c>
      <c r="K92">
        <v>23.44</v>
      </c>
      <c r="L92">
        <v>16.899999999999999</v>
      </c>
      <c r="M92">
        <v>9.11</v>
      </c>
      <c r="N92">
        <v>2.5099999999999998</v>
      </c>
      <c r="O92">
        <v>11.27</v>
      </c>
      <c r="P92">
        <v>10.039999999999999</v>
      </c>
      <c r="Q92">
        <v>0.68</v>
      </c>
      <c r="R92">
        <v>15.33</v>
      </c>
      <c r="S92" t="s">
        <v>67</v>
      </c>
      <c r="T92" t="s">
        <v>67</v>
      </c>
      <c r="U92" t="s">
        <v>67</v>
      </c>
      <c r="V92" t="s">
        <v>67</v>
      </c>
    </row>
    <row r="93" spans="1:22" x14ac:dyDescent="0.25">
      <c r="A93" s="5" t="s">
        <v>203</v>
      </c>
      <c r="B93" s="5" t="s">
        <v>204</v>
      </c>
      <c r="C93">
        <v>6.67</v>
      </c>
      <c r="D93">
        <v>11.2</v>
      </c>
      <c r="E93">
        <v>8.6</v>
      </c>
      <c r="F93">
        <v>11.41</v>
      </c>
      <c r="G93">
        <v>11.69</v>
      </c>
      <c r="H93">
        <v>11.2</v>
      </c>
      <c r="I93">
        <v>11.37</v>
      </c>
      <c r="J93">
        <v>12.52</v>
      </c>
      <c r="K93">
        <v>16.739999999999998</v>
      </c>
      <c r="L93">
        <v>8.7899999999999991</v>
      </c>
      <c r="M93">
        <v>12.22</v>
      </c>
      <c r="N93" t="s">
        <v>67</v>
      </c>
      <c r="O93" t="s">
        <v>67</v>
      </c>
      <c r="P93" t="s">
        <v>67</v>
      </c>
      <c r="Q93" t="s">
        <v>67</v>
      </c>
      <c r="R93" t="s">
        <v>67</v>
      </c>
      <c r="S93" t="s">
        <v>67</v>
      </c>
      <c r="T93" t="s">
        <v>67</v>
      </c>
      <c r="U93" t="s">
        <v>67</v>
      </c>
      <c r="V93" t="s">
        <v>67</v>
      </c>
    </row>
    <row r="94" spans="1:22" x14ac:dyDescent="0.25">
      <c r="A94" s="5" t="s">
        <v>205</v>
      </c>
      <c r="B94" s="5" t="s">
        <v>206</v>
      </c>
      <c r="C94">
        <v>-11.23</v>
      </c>
      <c r="D94">
        <v>-21.18</v>
      </c>
      <c r="E94">
        <v>21.31</v>
      </c>
      <c r="F94">
        <v>9.3000000000000007</v>
      </c>
      <c r="G94">
        <v>-9.0500000000000007</v>
      </c>
      <c r="H94">
        <v>9.5399999999999991</v>
      </c>
      <c r="I94">
        <v>8.9700000000000006</v>
      </c>
      <c r="J94">
        <v>22.32</v>
      </c>
      <c r="K94">
        <v>7.08</v>
      </c>
      <c r="L94">
        <v>-13.11</v>
      </c>
      <c r="M94">
        <v>33.020000000000003</v>
      </c>
      <c r="N94">
        <v>-27.76</v>
      </c>
      <c r="O94">
        <v>-24.3</v>
      </c>
      <c r="P94">
        <v>-12.48</v>
      </c>
      <c r="Q94">
        <v>30.32</v>
      </c>
      <c r="R94">
        <v>30.2</v>
      </c>
      <c r="S94">
        <v>46.69</v>
      </c>
      <c r="T94">
        <v>2.64</v>
      </c>
      <c r="U94">
        <v>-62.06</v>
      </c>
      <c r="V94">
        <v>73.33</v>
      </c>
    </row>
    <row r="95" spans="1:22" x14ac:dyDescent="0.25">
      <c r="A95" s="5" t="s">
        <v>207</v>
      </c>
      <c r="B95" s="5" t="s">
        <v>208</v>
      </c>
      <c r="C95">
        <v>-3.7</v>
      </c>
      <c r="D95">
        <v>3.14</v>
      </c>
      <c r="E95">
        <v>7.19</v>
      </c>
      <c r="F95">
        <v>3.26</v>
      </c>
      <c r="G95">
        <v>3.15</v>
      </c>
      <c r="H95">
        <v>13.61</v>
      </c>
      <c r="I95">
        <v>12.79</v>
      </c>
      <c r="J95">
        <v>5.43</v>
      </c>
      <c r="K95">
        <v>9</v>
      </c>
      <c r="L95">
        <v>-2.62</v>
      </c>
      <c r="M95">
        <v>-6.35</v>
      </c>
      <c r="N95">
        <v>-21.51</v>
      </c>
      <c r="O95">
        <v>-2.15</v>
      </c>
      <c r="P95">
        <v>16.010000000000002</v>
      </c>
      <c r="Q95">
        <v>35.74</v>
      </c>
      <c r="R95">
        <v>26.51</v>
      </c>
      <c r="S95">
        <v>-4.24</v>
      </c>
      <c r="T95">
        <v>4.6399999999999997</v>
      </c>
      <c r="U95" t="s">
        <v>67</v>
      </c>
      <c r="V95" t="s">
        <v>67</v>
      </c>
    </row>
    <row r="96" spans="1:22" x14ac:dyDescent="0.25">
      <c r="A96" s="5" t="s">
        <v>209</v>
      </c>
      <c r="B96" s="5" t="s">
        <v>210</v>
      </c>
      <c r="C96">
        <v>-2.17</v>
      </c>
      <c r="D96">
        <v>1.98</v>
      </c>
      <c r="E96">
        <v>8.01</v>
      </c>
      <c r="F96">
        <v>8.2200000000000006</v>
      </c>
      <c r="G96">
        <v>7.77</v>
      </c>
      <c r="H96">
        <v>6.96</v>
      </c>
      <c r="I96">
        <v>11.66</v>
      </c>
      <c r="J96">
        <v>4.3099999999999996</v>
      </c>
      <c r="K96">
        <v>-5.01</v>
      </c>
      <c r="L96">
        <v>-8.93</v>
      </c>
      <c r="M96">
        <v>-0.24</v>
      </c>
      <c r="N96">
        <v>-0.8</v>
      </c>
      <c r="O96">
        <v>14.09</v>
      </c>
      <c r="P96">
        <v>19.47</v>
      </c>
      <c r="Q96">
        <v>9.56</v>
      </c>
      <c r="R96">
        <v>18.16</v>
      </c>
      <c r="S96" t="s">
        <v>67</v>
      </c>
      <c r="T96" t="s">
        <v>67</v>
      </c>
      <c r="U96" t="s">
        <v>67</v>
      </c>
      <c r="V96" t="s">
        <v>67</v>
      </c>
    </row>
    <row r="97" spans="1:23" x14ac:dyDescent="0.25">
      <c r="A97" s="5" t="s">
        <v>211</v>
      </c>
      <c r="B97" s="5" t="s">
        <v>212</v>
      </c>
      <c r="C97">
        <v>2.4</v>
      </c>
      <c r="D97">
        <v>6.82</v>
      </c>
      <c r="E97">
        <v>6.16</v>
      </c>
      <c r="F97">
        <v>1.6</v>
      </c>
      <c r="G97">
        <v>-0.57999999999999996</v>
      </c>
      <c r="H97">
        <v>3.36</v>
      </c>
      <c r="I97">
        <v>5.43</v>
      </c>
      <c r="J97">
        <v>9.1999999999999993</v>
      </c>
      <c r="K97">
        <v>7.23</v>
      </c>
      <c r="L97">
        <v>0.32</v>
      </c>
      <c r="M97">
        <v>8.9600000000000009</v>
      </c>
      <c r="N97" t="s">
        <v>67</v>
      </c>
      <c r="O97" t="s">
        <v>67</v>
      </c>
      <c r="P97" t="s">
        <v>67</v>
      </c>
      <c r="Q97" t="s">
        <v>67</v>
      </c>
      <c r="R97" t="s">
        <v>67</v>
      </c>
      <c r="S97" t="s">
        <v>67</v>
      </c>
      <c r="T97" t="s">
        <v>67</v>
      </c>
      <c r="U97" t="s">
        <v>67</v>
      </c>
      <c r="V97" t="s">
        <v>67</v>
      </c>
    </row>
    <row r="98" spans="1:23" x14ac:dyDescent="0.25">
      <c r="A98" s="5" t="s">
        <v>213</v>
      </c>
      <c r="B98" s="5" t="s">
        <v>214</v>
      </c>
      <c r="C98">
        <v>19647</v>
      </c>
      <c r="D98">
        <v>16696</v>
      </c>
      <c r="E98">
        <v>15035</v>
      </c>
      <c r="F98">
        <v>12413</v>
      </c>
      <c r="G98">
        <v>11880</v>
      </c>
      <c r="H98">
        <v>11478</v>
      </c>
      <c r="I98">
        <v>9069</v>
      </c>
      <c r="J98">
        <v>9492</v>
      </c>
      <c r="K98">
        <v>9253</v>
      </c>
      <c r="L98">
        <v>9057</v>
      </c>
      <c r="M98">
        <v>7124</v>
      </c>
      <c r="N98">
        <v>791</v>
      </c>
      <c r="O98">
        <v>4038</v>
      </c>
      <c r="P98">
        <v>12654</v>
      </c>
      <c r="Q98">
        <v>7045</v>
      </c>
      <c r="R98">
        <v>12574</v>
      </c>
      <c r="S98">
        <v>11461</v>
      </c>
      <c r="T98">
        <v>9350</v>
      </c>
      <c r="U98">
        <v>6489</v>
      </c>
      <c r="V98">
        <v>12236</v>
      </c>
      <c r="W98">
        <v>32631</v>
      </c>
    </row>
  </sheetData>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L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8" customWidth="1"/>
  </cols>
  <sheetData>
    <row r="1" spans="1:12" ht="18.75" customHeight="1" x14ac:dyDescent="0.3">
      <c r="A1" s="1" t="s">
        <v>3327</v>
      </c>
      <c r="B1" s="2" t="s">
        <v>3328</v>
      </c>
      <c r="C1" s="2"/>
      <c r="D1" s="2"/>
      <c r="E1" s="2"/>
      <c r="F1" s="2" t="str">
        <f>HYPERLINK("dax-30_Stock_Data_EUR.xlsx#INDEX!A1", "Back to INDEX")</f>
        <v>Back to INDEX</v>
      </c>
      <c r="G1" s="2"/>
      <c r="H1" s="2"/>
      <c r="I1" s="2"/>
      <c r="J1" s="2"/>
      <c r="K1" s="2"/>
      <c r="L1" s="2"/>
    </row>
    <row r="2" spans="1:12" x14ac:dyDescent="0.25">
      <c r="A2" s="3"/>
      <c r="B2" s="4"/>
      <c r="C2" s="4"/>
      <c r="D2" s="4"/>
      <c r="E2" s="4"/>
      <c r="F2" s="4"/>
      <c r="G2" s="4"/>
      <c r="H2" s="4"/>
      <c r="I2" s="4"/>
      <c r="J2" s="4"/>
      <c r="K2" s="4"/>
      <c r="L2" s="4"/>
    </row>
    <row r="3" spans="1:12" x14ac:dyDescent="0.25">
      <c r="A3" s="5" t="s">
        <v>3</v>
      </c>
      <c r="C3" s="5" t="s">
        <v>4</v>
      </c>
      <c r="D3" s="5"/>
      <c r="G3" s="5" t="s">
        <v>5</v>
      </c>
      <c r="H3" s="5"/>
      <c r="J3" s="5" t="s">
        <v>6</v>
      </c>
      <c r="K3" s="5"/>
    </row>
    <row r="4" spans="1:12" x14ac:dyDescent="0.25">
      <c r="A4" s="5" t="s">
        <v>7</v>
      </c>
      <c r="B4" t="s">
        <v>307</v>
      </c>
      <c r="C4" s="5" t="s">
        <v>9</v>
      </c>
      <c r="D4" s="5"/>
      <c r="E4" t="s">
        <v>3329</v>
      </c>
      <c r="G4" t="s">
        <v>3330</v>
      </c>
      <c r="H4" t="s">
        <v>20</v>
      </c>
      <c r="J4" t="s">
        <v>3331</v>
      </c>
      <c r="L4" t="s">
        <v>3332</v>
      </c>
    </row>
    <row r="5" spans="1:12" x14ac:dyDescent="0.25">
      <c r="A5" s="5" t="s">
        <v>15</v>
      </c>
      <c r="B5" t="s">
        <v>3333</v>
      </c>
      <c r="C5" s="5" t="s">
        <v>17</v>
      </c>
      <c r="D5" s="5"/>
      <c r="E5" t="s">
        <v>67</v>
      </c>
      <c r="G5" t="s">
        <v>966</v>
      </c>
      <c r="H5" t="s">
        <v>28</v>
      </c>
      <c r="J5" t="s">
        <v>21</v>
      </c>
      <c r="L5" t="s">
        <v>1020</v>
      </c>
    </row>
    <row r="6" spans="1:12" x14ac:dyDescent="0.25">
      <c r="A6" s="5" t="s">
        <v>23</v>
      </c>
      <c r="B6" t="s">
        <v>67</v>
      </c>
      <c r="C6" s="5" t="s">
        <v>25</v>
      </c>
      <c r="D6" s="5"/>
      <c r="E6" t="s">
        <v>3334</v>
      </c>
      <c r="G6" t="s">
        <v>753</v>
      </c>
      <c r="H6" t="s">
        <v>454</v>
      </c>
    </row>
    <row r="7" spans="1:12" x14ac:dyDescent="0.25">
      <c r="A7" s="5" t="s">
        <v>29</v>
      </c>
      <c r="B7" t="s">
        <v>277</v>
      </c>
      <c r="C7" s="5" t="s">
        <v>31</v>
      </c>
      <c r="D7" s="5"/>
      <c r="E7" t="s">
        <v>3335</v>
      </c>
      <c r="G7" t="s">
        <v>479</v>
      </c>
      <c r="H7" t="s">
        <v>34</v>
      </c>
    </row>
    <row r="8" spans="1:12" x14ac:dyDescent="0.25">
      <c r="A8" s="5" t="s">
        <v>35</v>
      </c>
      <c r="B8" t="s">
        <v>36</v>
      </c>
      <c r="C8" s="5" t="s">
        <v>37</v>
      </c>
      <c r="D8" s="5"/>
      <c r="E8" t="s">
        <v>3336</v>
      </c>
      <c r="G8" t="s">
        <v>2221</v>
      </c>
      <c r="H8" t="s">
        <v>40</v>
      </c>
    </row>
    <row r="9" spans="1:12" x14ac:dyDescent="0.25">
      <c r="A9" s="5" t="s">
        <v>41</v>
      </c>
      <c r="B9" t="s">
        <v>42</v>
      </c>
      <c r="C9" s="5" t="s">
        <v>43</v>
      </c>
      <c r="D9" s="5"/>
      <c r="E9" t="s">
        <v>3337</v>
      </c>
      <c r="G9" t="s">
        <v>2223</v>
      </c>
      <c r="H9" t="s">
        <v>220</v>
      </c>
    </row>
    <row r="10" spans="1:12" x14ac:dyDescent="0.25">
      <c r="A10" s="5" t="s">
        <v>45</v>
      </c>
      <c r="B10" t="s">
        <v>1345</v>
      </c>
      <c r="C10" s="5" t="s">
        <v>47</v>
      </c>
      <c r="D10" s="5"/>
      <c r="E10" t="s">
        <v>3338</v>
      </c>
    </row>
    <row r="11" spans="1:12" x14ac:dyDescent="0.25">
      <c r="A11" s="5" t="s">
        <v>49</v>
      </c>
      <c r="B11" t="s">
        <v>951</v>
      </c>
    </row>
    <row r="12" spans="1:12" x14ac:dyDescent="0.25">
      <c r="A12" s="5" t="s">
        <v>51</v>
      </c>
      <c r="B12" t="s">
        <v>292</v>
      </c>
    </row>
    <row r="13" spans="1:12" x14ac:dyDescent="0.25">
      <c r="A13" s="5" t="s">
        <v>53</v>
      </c>
      <c r="B13" t="s">
        <v>3339</v>
      </c>
    </row>
    <row r="14" spans="1:12" x14ac:dyDescent="0.25">
      <c r="A14" s="5" t="s">
        <v>55</v>
      </c>
      <c r="B14" t="s">
        <v>3340</v>
      </c>
    </row>
    <row r="15" spans="1:12" x14ac:dyDescent="0.25">
      <c r="A15" s="5" t="s">
        <v>57</v>
      </c>
      <c r="B15" t="s">
        <v>3341</v>
      </c>
    </row>
    <row r="16" spans="1:12" x14ac:dyDescent="0.25">
      <c r="A16" s="5" t="s">
        <v>59</v>
      </c>
      <c r="B16" t="s">
        <v>3342</v>
      </c>
    </row>
    <row r="17" spans="1:12" x14ac:dyDescent="0.25">
      <c r="A17" s="5" t="s">
        <v>61</v>
      </c>
      <c r="B17" t="s">
        <v>3343</v>
      </c>
    </row>
    <row r="18" spans="1:12" x14ac:dyDescent="0.25">
      <c r="A18" s="3"/>
      <c r="B18" s="4"/>
      <c r="C18" s="4"/>
      <c r="D18" s="4"/>
      <c r="E18" s="4"/>
      <c r="F18" s="4"/>
      <c r="G18" s="4"/>
      <c r="H18" s="4"/>
      <c r="I18" s="4"/>
      <c r="J18" s="4"/>
      <c r="K18" s="4"/>
      <c r="L18" s="4"/>
    </row>
    <row r="19" spans="1:12" x14ac:dyDescent="0.25">
      <c r="A19" s="5" t="s">
        <v>590</v>
      </c>
      <c r="B19" s="5" t="s">
        <v>591</v>
      </c>
      <c r="C19" s="5">
        <v>2019</v>
      </c>
      <c r="D19" s="5">
        <v>2018</v>
      </c>
      <c r="E19" s="5">
        <v>2017</v>
      </c>
      <c r="F19" s="5">
        <v>2016</v>
      </c>
      <c r="G19" s="5">
        <v>2015</v>
      </c>
      <c r="H19" s="5"/>
      <c r="I19" s="5"/>
      <c r="J19" s="5"/>
      <c r="K19" s="5"/>
      <c r="L19" s="5"/>
    </row>
    <row r="20" spans="1:12" x14ac:dyDescent="0.25">
      <c r="A20" s="5" t="s">
        <v>65</v>
      </c>
      <c r="B20" s="5" t="s">
        <v>66</v>
      </c>
      <c r="C20">
        <v>14518</v>
      </c>
      <c r="D20">
        <v>13429</v>
      </c>
      <c r="E20">
        <v>13796</v>
      </c>
      <c r="F20">
        <v>13547</v>
      </c>
      <c r="G20">
        <v>12936</v>
      </c>
    </row>
    <row r="21" spans="1:12" x14ac:dyDescent="0.25">
      <c r="A21" s="5" t="s">
        <v>299</v>
      </c>
      <c r="B21" s="5" t="s">
        <v>300</v>
      </c>
      <c r="C21">
        <v>5796</v>
      </c>
      <c r="D21">
        <v>5468</v>
      </c>
      <c r="E21">
        <v>5762</v>
      </c>
      <c r="F21">
        <v>5467</v>
      </c>
      <c r="G21">
        <v>5069</v>
      </c>
    </row>
    <row r="22" spans="1:12" x14ac:dyDescent="0.25">
      <c r="A22" s="5" t="s">
        <v>68</v>
      </c>
      <c r="B22" s="5" t="s">
        <v>69</v>
      </c>
      <c r="C22">
        <v>2300</v>
      </c>
      <c r="D22">
        <v>1968</v>
      </c>
      <c r="E22">
        <v>2299</v>
      </c>
      <c r="F22">
        <v>2123</v>
      </c>
      <c r="G22">
        <v>1972</v>
      </c>
    </row>
    <row r="23" spans="1:12" x14ac:dyDescent="0.25">
      <c r="A23" s="5" t="s">
        <v>70</v>
      </c>
      <c r="B23" s="5" t="s">
        <v>71</v>
      </c>
      <c r="C23">
        <v>-107</v>
      </c>
      <c r="D23">
        <v>-169</v>
      </c>
      <c r="E23">
        <v>-255</v>
      </c>
      <c r="F23">
        <v>-205</v>
      </c>
      <c r="G23">
        <v>-96</v>
      </c>
    </row>
    <row r="24" spans="1:12" x14ac:dyDescent="0.25">
      <c r="A24" s="5" t="s">
        <v>72</v>
      </c>
      <c r="B24" s="5" t="s">
        <v>73</v>
      </c>
      <c r="C24">
        <v>2193</v>
      </c>
      <c r="D24">
        <v>1799</v>
      </c>
      <c r="E24">
        <v>2044</v>
      </c>
      <c r="F24">
        <v>1918</v>
      </c>
      <c r="G24">
        <v>1876</v>
      </c>
    </row>
    <row r="25" spans="1:12" x14ac:dyDescent="0.25">
      <c r="A25" s="5" t="s">
        <v>74</v>
      </c>
      <c r="B25" s="5" t="s">
        <v>75</v>
      </c>
      <c r="C25">
        <v>607</v>
      </c>
      <c r="D25">
        <v>515</v>
      </c>
      <c r="E25">
        <v>600</v>
      </c>
      <c r="F25">
        <v>590</v>
      </c>
      <c r="G25">
        <v>584</v>
      </c>
    </row>
    <row r="26" spans="1:12" x14ac:dyDescent="0.25">
      <c r="A26" s="5" t="s">
        <v>76</v>
      </c>
      <c r="B26" s="5" t="s">
        <v>77</v>
      </c>
      <c r="C26">
        <v>1586</v>
      </c>
      <c r="D26">
        <v>1284</v>
      </c>
      <c r="E26">
        <v>1444</v>
      </c>
      <c r="F26">
        <v>1328</v>
      </c>
      <c r="G26">
        <v>1292</v>
      </c>
    </row>
    <row r="27" spans="1:12" x14ac:dyDescent="0.25">
      <c r="A27" s="5" t="s">
        <v>78</v>
      </c>
      <c r="B27" s="5" t="s">
        <v>79</v>
      </c>
      <c r="C27">
        <v>-18</v>
      </c>
      <c r="D27">
        <v>-19</v>
      </c>
      <c r="E27">
        <v>-17</v>
      </c>
      <c r="F27">
        <v>-17</v>
      </c>
      <c r="G27">
        <v>-15</v>
      </c>
    </row>
    <row r="28" spans="1:12" x14ac:dyDescent="0.25">
      <c r="A28" s="5" t="s">
        <v>80</v>
      </c>
      <c r="B28" s="5" t="s">
        <v>81</v>
      </c>
      <c r="C28">
        <v>1567</v>
      </c>
      <c r="D28">
        <v>1265</v>
      </c>
      <c r="E28">
        <v>1427</v>
      </c>
      <c r="F28">
        <v>1311</v>
      </c>
      <c r="G28">
        <v>1277</v>
      </c>
    </row>
    <row r="29" spans="1:12" x14ac:dyDescent="0.25">
      <c r="A29" s="5" t="s">
        <v>82</v>
      </c>
      <c r="B29" s="5" t="s">
        <v>83</v>
      </c>
      <c r="C29">
        <v>7779</v>
      </c>
      <c r="D29">
        <v>7199</v>
      </c>
      <c r="E29">
        <v>7110</v>
      </c>
      <c r="F29">
        <v>7922</v>
      </c>
      <c r="G29">
        <v>7553</v>
      </c>
    </row>
    <row r="30" spans="1:12" x14ac:dyDescent="0.25">
      <c r="A30" s="5" t="s">
        <v>84</v>
      </c>
      <c r="B30" s="5" t="s">
        <v>85</v>
      </c>
      <c r="C30">
        <v>13650</v>
      </c>
      <c r="D30">
        <v>12559</v>
      </c>
      <c r="E30">
        <v>13330</v>
      </c>
      <c r="F30">
        <v>12373</v>
      </c>
      <c r="G30">
        <v>11904</v>
      </c>
    </row>
    <row r="31" spans="1:12" x14ac:dyDescent="0.25">
      <c r="A31" s="5" t="s">
        <v>86</v>
      </c>
      <c r="B31" s="5" t="s">
        <v>87</v>
      </c>
      <c r="C31">
        <v>21429</v>
      </c>
      <c r="D31">
        <v>19758</v>
      </c>
      <c r="E31">
        <v>20440</v>
      </c>
      <c r="F31">
        <v>20295</v>
      </c>
      <c r="G31">
        <v>19457</v>
      </c>
    </row>
    <row r="32" spans="1:12" x14ac:dyDescent="0.25">
      <c r="A32" s="5" t="s">
        <v>88</v>
      </c>
      <c r="B32" s="5" t="s">
        <v>89</v>
      </c>
      <c r="C32">
        <v>5605</v>
      </c>
      <c r="D32">
        <v>5303</v>
      </c>
      <c r="E32">
        <v>9275</v>
      </c>
      <c r="F32">
        <v>9304</v>
      </c>
      <c r="G32">
        <v>13645</v>
      </c>
    </row>
    <row r="33" spans="1:7" x14ac:dyDescent="0.25">
      <c r="A33" s="5" t="s">
        <v>90</v>
      </c>
      <c r="B33" s="5" t="s">
        <v>91</v>
      </c>
      <c r="C33">
        <v>6043</v>
      </c>
      <c r="D33">
        <v>5780</v>
      </c>
      <c r="E33">
        <v>7923</v>
      </c>
      <c r="F33">
        <v>8584</v>
      </c>
      <c r="G33">
        <v>2084</v>
      </c>
    </row>
    <row r="34" spans="1:7" x14ac:dyDescent="0.25">
      <c r="A34" s="5" t="s">
        <v>92</v>
      </c>
      <c r="B34" s="5" t="s">
        <v>93</v>
      </c>
      <c r="C34">
        <v>11648</v>
      </c>
      <c r="D34">
        <v>11083</v>
      </c>
      <c r="E34">
        <v>17198</v>
      </c>
      <c r="F34">
        <v>17888</v>
      </c>
      <c r="G34">
        <v>15729</v>
      </c>
    </row>
    <row r="35" spans="1:7" x14ac:dyDescent="0.25">
      <c r="A35" s="5" t="s">
        <v>78</v>
      </c>
      <c r="B35" s="5" t="s">
        <v>79</v>
      </c>
      <c r="C35">
        <v>13</v>
      </c>
      <c r="D35">
        <v>20</v>
      </c>
      <c r="E35">
        <v>8</v>
      </c>
      <c r="F35">
        <v>33</v>
      </c>
      <c r="G35">
        <v>39</v>
      </c>
    </row>
    <row r="36" spans="1:7" x14ac:dyDescent="0.25">
      <c r="A36" s="5" t="s">
        <v>94</v>
      </c>
      <c r="B36" s="5" t="s">
        <v>95</v>
      </c>
      <c r="C36">
        <v>9769</v>
      </c>
      <c r="D36">
        <v>8655</v>
      </c>
      <c r="E36">
        <v>3234</v>
      </c>
      <c r="F36">
        <v>2374</v>
      </c>
      <c r="G36">
        <v>3689</v>
      </c>
    </row>
    <row r="37" spans="1:7" x14ac:dyDescent="0.25">
      <c r="A37" s="5" t="s">
        <v>96</v>
      </c>
      <c r="B37" s="5" t="s">
        <v>97</v>
      </c>
      <c r="C37">
        <v>21429</v>
      </c>
      <c r="D37">
        <v>19758</v>
      </c>
      <c r="E37">
        <v>20440</v>
      </c>
      <c r="F37">
        <v>20295</v>
      </c>
      <c r="G37">
        <v>19457</v>
      </c>
    </row>
    <row r="38" spans="1:7" x14ac:dyDescent="0.25">
      <c r="A38" s="5" t="s">
        <v>98</v>
      </c>
      <c r="B38" s="5" t="s">
        <v>99</v>
      </c>
      <c r="C38">
        <v>1000</v>
      </c>
      <c r="D38">
        <v>1000</v>
      </c>
      <c r="E38" t="s">
        <v>67</v>
      </c>
      <c r="F38" t="s">
        <v>67</v>
      </c>
      <c r="G38" t="s">
        <v>67</v>
      </c>
    </row>
    <row r="39" spans="1:7" x14ac:dyDescent="0.25">
      <c r="A39" s="5" t="s">
        <v>100</v>
      </c>
      <c r="B39" s="5" t="s">
        <v>101</v>
      </c>
      <c r="C39">
        <v>1000</v>
      </c>
      <c r="D39">
        <v>1000</v>
      </c>
      <c r="E39" t="s">
        <v>67</v>
      </c>
      <c r="F39" t="s">
        <v>67</v>
      </c>
      <c r="G39" t="s">
        <v>67</v>
      </c>
    </row>
    <row r="40" spans="1:7" x14ac:dyDescent="0.25">
      <c r="A40" s="5" t="s">
        <v>102</v>
      </c>
      <c r="B40" s="5" t="s">
        <v>103</v>
      </c>
      <c r="C40">
        <v>2.19</v>
      </c>
      <c r="D40">
        <v>1.8</v>
      </c>
      <c r="E40" t="s">
        <v>67</v>
      </c>
      <c r="F40" t="s">
        <v>67</v>
      </c>
      <c r="G40" t="s">
        <v>67</v>
      </c>
    </row>
    <row r="41" spans="1:7" x14ac:dyDescent="0.25">
      <c r="A41" s="5" t="s">
        <v>104</v>
      </c>
      <c r="B41" s="5" t="s">
        <v>105</v>
      </c>
      <c r="C41">
        <v>1.57</v>
      </c>
      <c r="D41">
        <v>1.26</v>
      </c>
      <c r="E41">
        <v>1.38</v>
      </c>
      <c r="F41" t="s">
        <v>67</v>
      </c>
      <c r="G41" t="s">
        <v>67</v>
      </c>
    </row>
    <row r="42" spans="1:7" x14ac:dyDescent="0.25">
      <c r="A42" s="5" t="s">
        <v>106</v>
      </c>
      <c r="B42" s="5" t="s">
        <v>107</v>
      </c>
      <c r="C42">
        <v>1.57</v>
      </c>
      <c r="D42">
        <v>1.26</v>
      </c>
      <c r="E42">
        <v>1.38</v>
      </c>
      <c r="F42" t="s">
        <v>67</v>
      </c>
      <c r="G42" t="s">
        <v>67</v>
      </c>
    </row>
    <row r="43" spans="1:7" x14ac:dyDescent="0.25">
      <c r="A43" s="5" t="s">
        <v>108</v>
      </c>
      <c r="B43" s="5" t="s">
        <v>109</v>
      </c>
      <c r="C43">
        <v>0.8</v>
      </c>
      <c r="D43">
        <v>0.7</v>
      </c>
      <c r="E43" t="s">
        <v>67</v>
      </c>
      <c r="F43" t="s">
        <v>67</v>
      </c>
      <c r="G43" t="s">
        <v>67</v>
      </c>
    </row>
    <row r="44" spans="1:7" x14ac:dyDescent="0.25">
      <c r="A44" s="5" t="s">
        <v>110</v>
      </c>
      <c r="B44" s="5" t="s">
        <v>111</v>
      </c>
      <c r="C44">
        <v>798.45</v>
      </c>
      <c r="D44">
        <v>699</v>
      </c>
      <c r="E44" t="s">
        <v>67</v>
      </c>
      <c r="F44" t="s">
        <v>67</v>
      </c>
      <c r="G44" t="s">
        <v>67</v>
      </c>
    </row>
    <row r="45" spans="1:7" x14ac:dyDescent="0.25">
      <c r="A45" s="5" t="s">
        <v>124</v>
      </c>
      <c r="B45" s="5" t="s">
        <v>125</v>
      </c>
      <c r="C45">
        <v>14.52</v>
      </c>
      <c r="D45">
        <v>13.43</v>
      </c>
      <c r="E45" t="s">
        <v>67</v>
      </c>
      <c r="F45" t="s">
        <v>67</v>
      </c>
      <c r="G45" t="s">
        <v>67</v>
      </c>
    </row>
    <row r="46" spans="1:7" x14ac:dyDescent="0.25">
      <c r="A46" s="5" t="s">
        <v>112</v>
      </c>
      <c r="B46" s="5" t="s">
        <v>113</v>
      </c>
      <c r="C46">
        <v>9.7799999999999994</v>
      </c>
      <c r="D46">
        <v>8.68</v>
      </c>
      <c r="E46" t="s">
        <v>67</v>
      </c>
      <c r="F46" t="s">
        <v>67</v>
      </c>
      <c r="G46" t="s">
        <v>67</v>
      </c>
    </row>
    <row r="47" spans="1:7" x14ac:dyDescent="0.25">
      <c r="A47" s="5" t="s">
        <v>114</v>
      </c>
      <c r="B47" s="5" t="s">
        <v>115</v>
      </c>
      <c r="C47">
        <v>1.62</v>
      </c>
      <c r="D47">
        <v>1.6</v>
      </c>
      <c r="E47" t="s">
        <v>67</v>
      </c>
      <c r="F47" t="s">
        <v>67</v>
      </c>
      <c r="G47" t="s">
        <v>67</v>
      </c>
    </row>
    <row r="48" spans="1:7" x14ac:dyDescent="0.25">
      <c r="A48" s="5" t="s">
        <v>116</v>
      </c>
      <c r="B48" s="5" t="s">
        <v>117</v>
      </c>
      <c r="C48">
        <v>21.43</v>
      </c>
      <c r="D48">
        <v>19.760000000000002</v>
      </c>
      <c r="E48" t="s">
        <v>67</v>
      </c>
      <c r="F48" t="s">
        <v>67</v>
      </c>
      <c r="G48" t="s">
        <v>67</v>
      </c>
    </row>
    <row r="49" spans="1:7" x14ac:dyDescent="0.25">
      <c r="A49" s="5" t="s">
        <v>118</v>
      </c>
      <c r="B49" s="5" t="s">
        <v>119</v>
      </c>
      <c r="C49">
        <v>52000</v>
      </c>
      <c r="D49">
        <v>50000</v>
      </c>
      <c r="E49">
        <v>48000</v>
      </c>
      <c r="F49" t="s">
        <v>67</v>
      </c>
      <c r="G49" t="s">
        <v>67</v>
      </c>
    </row>
    <row r="50" spans="1:7" x14ac:dyDescent="0.25">
      <c r="A50" s="5" t="s">
        <v>120</v>
      </c>
      <c r="B50" s="5" t="s">
        <v>121</v>
      </c>
      <c r="C50">
        <v>4775</v>
      </c>
      <c r="D50">
        <v>4559</v>
      </c>
      <c r="E50">
        <v>4529</v>
      </c>
      <c r="F50" t="s">
        <v>67</v>
      </c>
      <c r="G50" t="s">
        <v>67</v>
      </c>
    </row>
    <row r="51" spans="1:7" x14ac:dyDescent="0.25">
      <c r="A51" s="5" t="s">
        <v>122</v>
      </c>
      <c r="B51" s="5" t="s">
        <v>123</v>
      </c>
      <c r="C51">
        <v>91827</v>
      </c>
      <c r="D51">
        <v>91180</v>
      </c>
      <c r="E51">
        <v>94354</v>
      </c>
      <c r="F51" t="s">
        <v>67</v>
      </c>
      <c r="G51" t="s">
        <v>67</v>
      </c>
    </row>
    <row r="52" spans="1:7" x14ac:dyDescent="0.25">
      <c r="A52" s="5" t="s">
        <v>301</v>
      </c>
      <c r="B52" s="5" t="s">
        <v>302</v>
      </c>
      <c r="C52">
        <v>279192</v>
      </c>
      <c r="D52">
        <v>268580</v>
      </c>
      <c r="E52">
        <v>284938</v>
      </c>
      <c r="F52" t="s">
        <v>67</v>
      </c>
      <c r="G52" t="s">
        <v>67</v>
      </c>
    </row>
    <row r="53" spans="1:7" x14ac:dyDescent="0.25">
      <c r="A53" s="5" t="s">
        <v>126</v>
      </c>
      <c r="B53" s="5" t="s">
        <v>127</v>
      </c>
      <c r="C53">
        <v>111462</v>
      </c>
      <c r="D53">
        <v>109360</v>
      </c>
      <c r="E53">
        <v>120042</v>
      </c>
      <c r="F53" t="s">
        <v>67</v>
      </c>
      <c r="G53" t="s">
        <v>67</v>
      </c>
    </row>
    <row r="54" spans="1:7" x14ac:dyDescent="0.25">
      <c r="A54" s="5" t="s">
        <v>128</v>
      </c>
      <c r="B54" s="5" t="s">
        <v>129</v>
      </c>
      <c r="C54">
        <v>30135</v>
      </c>
      <c r="D54">
        <v>25300</v>
      </c>
      <c r="E54">
        <v>29729</v>
      </c>
      <c r="F54" t="s">
        <v>67</v>
      </c>
      <c r="G54" t="s">
        <v>67</v>
      </c>
    </row>
    <row r="55" spans="1:7" x14ac:dyDescent="0.25">
      <c r="A55" s="5" t="s">
        <v>130</v>
      </c>
      <c r="B55" s="5" t="s">
        <v>131</v>
      </c>
      <c r="C55">
        <v>23</v>
      </c>
      <c r="D55">
        <v>30.1</v>
      </c>
      <c r="E55" t="s">
        <v>67</v>
      </c>
      <c r="F55" t="s">
        <v>67</v>
      </c>
      <c r="G55" t="s">
        <v>67</v>
      </c>
    </row>
    <row r="56" spans="1:7" x14ac:dyDescent="0.25">
      <c r="A56" s="5" t="s">
        <v>132</v>
      </c>
      <c r="B56" s="5" t="s">
        <v>133</v>
      </c>
      <c r="C56">
        <v>2.4900000000000002</v>
      </c>
      <c r="D56">
        <v>2.82</v>
      </c>
      <c r="E56" t="s">
        <v>67</v>
      </c>
      <c r="F56" t="s">
        <v>67</v>
      </c>
      <c r="G56" t="s">
        <v>67</v>
      </c>
    </row>
    <row r="57" spans="1:7" x14ac:dyDescent="0.25">
      <c r="A57" s="5" t="s">
        <v>134</v>
      </c>
      <c r="B57" s="5" t="s">
        <v>135</v>
      </c>
      <c r="C57">
        <v>3.7</v>
      </c>
      <c r="D57">
        <v>4.38</v>
      </c>
      <c r="E57" t="s">
        <v>67</v>
      </c>
      <c r="F57" t="s">
        <v>67</v>
      </c>
      <c r="G57" t="s">
        <v>67</v>
      </c>
    </row>
    <row r="58" spans="1:7" x14ac:dyDescent="0.25">
      <c r="A58" s="5" t="s">
        <v>136</v>
      </c>
      <c r="B58" s="5" t="s">
        <v>137</v>
      </c>
      <c r="C58">
        <v>22.33</v>
      </c>
      <c r="D58">
        <v>23.75</v>
      </c>
      <c r="E58" t="s">
        <v>67</v>
      </c>
      <c r="F58" t="s">
        <v>67</v>
      </c>
      <c r="G58" t="s">
        <v>67</v>
      </c>
    </row>
    <row r="59" spans="1:7" x14ac:dyDescent="0.25">
      <c r="A59" s="5" t="s">
        <v>138</v>
      </c>
      <c r="B59" s="5" t="s">
        <v>139</v>
      </c>
      <c r="C59">
        <v>2.2200000000000002</v>
      </c>
      <c r="D59">
        <v>1.85</v>
      </c>
      <c r="E59" t="s">
        <v>67</v>
      </c>
      <c r="F59" t="s">
        <v>67</v>
      </c>
      <c r="G59" t="s">
        <v>67</v>
      </c>
    </row>
    <row r="60" spans="1:7" x14ac:dyDescent="0.25">
      <c r="A60" s="5" t="s">
        <v>140</v>
      </c>
      <c r="B60" s="5" t="s">
        <v>141</v>
      </c>
      <c r="C60">
        <v>4.3</v>
      </c>
      <c r="D60">
        <v>3.3</v>
      </c>
      <c r="E60" t="s">
        <v>67</v>
      </c>
      <c r="F60" t="s">
        <v>67</v>
      </c>
      <c r="G60" t="s">
        <v>67</v>
      </c>
    </row>
    <row r="61" spans="1:7" x14ac:dyDescent="0.25">
      <c r="A61" s="5" t="s">
        <v>142</v>
      </c>
      <c r="B61" s="5" t="s">
        <v>143</v>
      </c>
      <c r="C61">
        <v>16.02</v>
      </c>
      <c r="D61">
        <v>14.58</v>
      </c>
      <c r="E61">
        <v>44.02</v>
      </c>
      <c r="F61">
        <v>54.47</v>
      </c>
      <c r="G61">
        <v>34.25</v>
      </c>
    </row>
    <row r="62" spans="1:7" x14ac:dyDescent="0.25">
      <c r="A62" s="5" t="s">
        <v>144</v>
      </c>
      <c r="B62" s="5" t="s">
        <v>145</v>
      </c>
      <c r="C62">
        <v>10.79</v>
      </c>
      <c r="D62">
        <v>9.42</v>
      </c>
      <c r="E62">
        <v>10.34</v>
      </c>
      <c r="F62">
        <v>9.68</v>
      </c>
      <c r="G62">
        <v>9.8699999999999992</v>
      </c>
    </row>
    <row r="63" spans="1:7" x14ac:dyDescent="0.25">
      <c r="A63" s="5" t="s">
        <v>146</v>
      </c>
      <c r="B63" s="5" t="s">
        <v>147</v>
      </c>
      <c r="C63">
        <v>7.89</v>
      </c>
      <c r="D63">
        <v>7.44</v>
      </c>
      <c r="E63">
        <v>8.2899999999999991</v>
      </c>
      <c r="F63">
        <v>7.52</v>
      </c>
      <c r="G63">
        <v>7.16</v>
      </c>
    </row>
    <row r="64" spans="1:7" x14ac:dyDescent="0.25">
      <c r="A64" s="5" t="s">
        <v>148</v>
      </c>
      <c r="B64" s="5" t="s">
        <v>148</v>
      </c>
      <c r="C64">
        <v>7.31</v>
      </c>
      <c r="D64">
        <v>6.4</v>
      </c>
      <c r="E64">
        <v>6.98</v>
      </c>
      <c r="F64">
        <v>6.46</v>
      </c>
      <c r="G64">
        <v>6.56</v>
      </c>
    </row>
    <row r="65" spans="1:7" x14ac:dyDescent="0.25">
      <c r="A65" s="5" t="s">
        <v>149</v>
      </c>
      <c r="B65" s="5" t="s">
        <v>150</v>
      </c>
      <c r="C65">
        <v>36.299999999999997</v>
      </c>
      <c r="D65">
        <v>36.44</v>
      </c>
      <c r="E65">
        <v>34.78</v>
      </c>
      <c r="F65">
        <v>39.03</v>
      </c>
      <c r="G65">
        <v>38.82</v>
      </c>
    </row>
    <row r="66" spans="1:7" x14ac:dyDescent="0.25">
      <c r="A66" s="5" t="s">
        <v>151</v>
      </c>
      <c r="B66" s="5" t="s">
        <v>152</v>
      </c>
      <c r="C66">
        <v>45.65</v>
      </c>
      <c r="D66">
        <v>43.91</v>
      </c>
      <c r="E66">
        <v>15.86</v>
      </c>
      <c r="F66">
        <v>11.86</v>
      </c>
      <c r="G66">
        <v>19.16</v>
      </c>
    </row>
    <row r="67" spans="1:7" x14ac:dyDescent="0.25">
      <c r="A67" s="5" t="s">
        <v>153</v>
      </c>
      <c r="B67" s="5" t="s">
        <v>154</v>
      </c>
      <c r="C67">
        <v>54.35</v>
      </c>
      <c r="D67">
        <v>56.09</v>
      </c>
      <c r="E67">
        <v>84.14</v>
      </c>
      <c r="F67">
        <v>88.14</v>
      </c>
      <c r="G67">
        <v>80.84</v>
      </c>
    </row>
    <row r="68" spans="1:7" x14ac:dyDescent="0.25">
      <c r="A68" s="5" t="s">
        <v>155</v>
      </c>
      <c r="B68" s="5" t="s">
        <v>156</v>
      </c>
      <c r="C68">
        <v>119.07</v>
      </c>
      <c r="D68">
        <v>127.76</v>
      </c>
      <c r="E68">
        <v>530.48</v>
      </c>
      <c r="F68">
        <v>743.17</v>
      </c>
      <c r="G68">
        <v>421.92</v>
      </c>
    </row>
    <row r="69" spans="1:7" x14ac:dyDescent="0.25">
      <c r="A69" s="5" t="s">
        <v>303</v>
      </c>
      <c r="B69" s="5" t="s">
        <v>304</v>
      </c>
      <c r="C69">
        <v>39.92</v>
      </c>
      <c r="D69">
        <v>40.72</v>
      </c>
      <c r="E69">
        <v>41.77</v>
      </c>
      <c r="F69">
        <v>40.36</v>
      </c>
    </row>
    <row r="70" spans="1:7" x14ac:dyDescent="0.25">
      <c r="A70" s="5" t="s">
        <v>157</v>
      </c>
      <c r="B70" s="5" t="s">
        <v>158</v>
      </c>
      <c r="C70">
        <v>36.299999999999997</v>
      </c>
      <c r="D70">
        <v>36.44</v>
      </c>
      <c r="E70">
        <v>34.78</v>
      </c>
      <c r="F70">
        <v>39.03</v>
      </c>
    </row>
    <row r="71" spans="1:7" x14ac:dyDescent="0.25">
      <c r="A71" s="5" t="s">
        <v>159</v>
      </c>
      <c r="B71" s="5" t="s">
        <v>160</v>
      </c>
      <c r="C71">
        <v>10.79</v>
      </c>
      <c r="D71">
        <v>9.42</v>
      </c>
      <c r="E71">
        <v>10.34</v>
      </c>
      <c r="F71">
        <v>9.68</v>
      </c>
    </row>
    <row r="72" spans="1:7" x14ac:dyDescent="0.25">
      <c r="A72" s="5" t="s">
        <v>161</v>
      </c>
      <c r="B72" s="5" t="s">
        <v>162</v>
      </c>
      <c r="C72">
        <v>15.84</v>
      </c>
      <c r="D72">
        <v>14.65</v>
      </c>
      <c r="E72">
        <v>16.66</v>
      </c>
      <c r="F72">
        <v>15.67</v>
      </c>
    </row>
    <row r="73" spans="1:7" x14ac:dyDescent="0.25">
      <c r="A73" s="5" t="s">
        <v>163</v>
      </c>
      <c r="B73" s="5" t="s">
        <v>164</v>
      </c>
      <c r="C73">
        <v>67.75</v>
      </c>
      <c r="D73">
        <v>67.97</v>
      </c>
      <c r="E73">
        <v>67.5</v>
      </c>
      <c r="F73">
        <v>66.75</v>
      </c>
    </row>
    <row r="74" spans="1:7" x14ac:dyDescent="0.25">
      <c r="A74" s="5" t="s">
        <v>165</v>
      </c>
      <c r="B74" s="5" t="s">
        <v>166</v>
      </c>
      <c r="C74">
        <v>63.7</v>
      </c>
      <c r="D74">
        <v>63.56</v>
      </c>
      <c r="E74">
        <v>65.22</v>
      </c>
      <c r="F74">
        <v>60.97</v>
      </c>
    </row>
    <row r="75" spans="1:7" x14ac:dyDescent="0.25">
      <c r="A75" s="5" t="s">
        <v>167</v>
      </c>
      <c r="B75" s="5" t="s">
        <v>168</v>
      </c>
      <c r="C75">
        <v>7.31</v>
      </c>
      <c r="D75">
        <v>6.4</v>
      </c>
      <c r="E75">
        <v>6.98</v>
      </c>
      <c r="F75">
        <v>6.46</v>
      </c>
    </row>
    <row r="76" spans="1:7" x14ac:dyDescent="0.25">
      <c r="A76" s="5" t="s">
        <v>169</v>
      </c>
      <c r="B76" s="5" t="s">
        <v>170</v>
      </c>
      <c r="C76">
        <v>14.53</v>
      </c>
      <c r="D76">
        <v>13.61</v>
      </c>
      <c r="E76">
        <v>20.59</v>
      </c>
      <c r="F76">
        <v>19.32</v>
      </c>
    </row>
    <row r="77" spans="1:7" x14ac:dyDescent="0.25">
      <c r="A77" s="5" t="s">
        <v>171</v>
      </c>
      <c r="B77" s="5" t="s">
        <v>172</v>
      </c>
      <c r="C77">
        <v>71.569999999999993</v>
      </c>
      <c r="D77">
        <v>68.91</v>
      </c>
      <c r="E77">
        <v>24.26</v>
      </c>
      <c r="F77">
        <v>19.190000000000001</v>
      </c>
    </row>
    <row r="78" spans="1:7" x14ac:dyDescent="0.25">
      <c r="A78" s="5" t="s">
        <v>173</v>
      </c>
      <c r="B78" s="5" t="s">
        <v>174</v>
      </c>
      <c r="C78">
        <v>138.79</v>
      </c>
      <c r="D78">
        <v>135.75</v>
      </c>
      <c r="E78">
        <v>76.66</v>
      </c>
      <c r="F78">
        <v>85.15</v>
      </c>
    </row>
    <row r="79" spans="1:7" x14ac:dyDescent="0.25">
      <c r="A79" s="5" t="s">
        <v>175</v>
      </c>
      <c r="B79" s="5" t="s">
        <v>176</v>
      </c>
      <c r="C79">
        <v>22330</v>
      </c>
      <c r="D79">
        <v>23750</v>
      </c>
      <c r="E79" t="s">
        <v>67</v>
      </c>
      <c r="F79" t="s">
        <v>67</v>
      </c>
    </row>
    <row r="80" spans="1:7" x14ac:dyDescent="0.25">
      <c r="A80" s="5" t="s">
        <v>177</v>
      </c>
      <c r="B80" s="5" t="s">
        <v>178</v>
      </c>
      <c r="C80">
        <v>0</v>
      </c>
      <c r="D80" t="s">
        <v>67</v>
      </c>
      <c r="E80" t="s">
        <v>67</v>
      </c>
      <c r="F80" t="s">
        <v>67</v>
      </c>
    </row>
    <row r="81" spans="1:6" x14ac:dyDescent="0.25">
      <c r="A81" s="5" t="s">
        <v>179</v>
      </c>
      <c r="B81" s="5" t="s">
        <v>180</v>
      </c>
      <c r="C81">
        <v>8.11</v>
      </c>
      <c r="D81">
        <v>-2.66</v>
      </c>
      <c r="E81">
        <v>1.84</v>
      </c>
      <c r="F81">
        <v>4.72</v>
      </c>
    </row>
    <row r="82" spans="1:6" x14ac:dyDescent="0.25">
      <c r="A82" s="5" t="s">
        <v>181</v>
      </c>
      <c r="B82" s="5" t="s">
        <v>182</v>
      </c>
      <c r="C82">
        <v>2.4300000000000002</v>
      </c>
      <c r="D82">
        <v>1.3</v>
      </c>
      <c r="E82" t="s">
        <v>67</v>
      </c>
      <c r="F82" t="s">
        <v>67</v>
      </c>
    </row>
    <row r="83" spans="1:6" x14ac:dyDescent="0.25">
      <c r="A83" s="5" t="s">
        <v>183</v>
      </c>
      <c r="B83" s="5" t="s">
        <v>184</v>
      </c>
      <c r="C83" t="s">
        <v>67</v>
      </c>
      <c r="D83" t="s">
        <v>67</v>
      </c>
      <c r="E83" t="s">
        <v>67</v>
      </c>
      <c r="F83" t="s">
        <v>67</v>
      </c>
    </row>
    <row r="84" spans="1:6" x14ac:dyDescent="0.25">
      <c r="A84" s="5" t="s">
        <v>185</v>
      </c>
      <c r="B84" s="5" t="s">
        <v>186</v>
      </c>
      <c r="C84" t="s">
        <v>67</v>
      </c>
      <c r="D84" t="s">
        <v>67</v>
      </c>
      <c r="E84" t="s">
        <v>67</v>
      </c>
      <c r="F84" t="s">
        <v>67</v>
      </c>
    </row>
    <row r="85" spans="1:6" x14ac:dyDescent="0.25">
      <c r="A85" s="5" t="s">
        <v>187</v>
      </c>
      <c r="B85" s="5" t="s">
        <v>188</v>
      </c>
      <c r="C85">
        <v>23.87</v>
      </c>
      <c r="D85">
        <v>-11.35</v>
      </c>
      <c r="E85">
        <v>8.85</v>
      </c>
      <c r="F85">
        <v>2.66</v>
      </c>
    </row>
    <row r="86" spans="1:6" x14ac:dyDescent="0.25">
      <c r="A86" s="5" t="s">
        <v>189</v>
      </c>
      <c r="B86" s="5" t="s">
        <v>190</v>
      </c>
      <c r="C86">
        <v>7.12</v>
      </c>
      <c r="D86">
        <v>0.05</v>
      </c>
      <c r="E86" t="s">
        <v>67</v>
      </c>
      <c r="F86" t="s">
        <v>67</v>
      </c>
    </row>
    <row r="87" spans="1:6" x14ac:dyDescent="0.25">
      <c r="A87" s="5" t="s">
        <v>191</v>
      </c>
      <c r="B87" s="5" t="s">
        <v>192</v>
      </c>
      <c r="C87" t="s">
        <v>67</v>
      </c>
      <c r="D87" t="s">
        <v>67</v>
      </c>
      <c r="E87" t="s">
        <v>67</v>
      </c>
      <c r="F87" t="s">
        <v>67</v>
      </c>
    </row>
    <row r="88" spans="1:6" x14ac:dyDescent="0.25">
      <c r="A88" s="5" t="s">
        <v>193</v>
      </c>
      <c r="B88" s="5" t="s">
        <v>194</v>
      </c>
      <c r="C88" t="s">
        <v>67</v>
      </c>
      <c r="D88" t="s">
        <v>67</v>
      </c>
      <c r="E88" t="s">
        <v>67</v>
      </c>
      <c r="F88" t="s">
        <v>67</v>
      </c>
    </row>
    <row r="89" spans="1:6" x14ac:dyDescent="0.25">
      <c r="A89" s="5" t="s">
        <v>195</v>
      </c>
      <c r="B89" s="5" t="s">
        <v>196</v>
      </c>
      <c r="C89" t="s">
        <v>67</v>
      </c>
      <c r="D89" t="s">
        <v>67</v>
      </c>
      <c r="E89" t="s">
        <v>67</v>
      </c>
      <c r="F89" t="s">
        <v>67</v>
      </c>
    </row>
    <row r="90" spans="1:6" x14ac:dyDescent="0.25">
      <c r="A90" s="5" t="s">
        <v>197</v>
      </c>
      <c r="B90" s="5" t="s">
        <v>198</v>
      </c>
      <c r="C90">
        <v>16.87</v>
      </c>
      <c r="D90">
        <v>-14.4</v>
      </c>
      <c r="E90">
        <v>8.2899999999999991</v>
      </c>
      <c r="F90">
        <v>7.66</v>
      </c>
    </row>
    <row r="91" spans="1:6" x14ac:dyDescent="0.25">
      <c r="A91" s="5" t="s">
        <v>199</v>
      </c>
      <c r="B91" s="5" t="s">
        <v>200</v>
      </c>
      <c r="C91">
        <v>3.59</v>
      </c>
      <c r="D91">
        <v>0.52</v>
      </c>
      <c r="E91" t="s">
        <v>67</v>
      </c>
      <c r="F91" t="s">
        <v>67</v>
      </c>
    </row>
    <row r="92" spans="1:6" x14ac:dyDescent="0.25">
      <c r="A92" s="5" t="s">
        <v>201</v>
      </c>
      <c r="B92" s="5" t="s">
        <v>202</v>
      </c>
      <c r="C92" t="s">
        <v>67</v>
      </c>
      <c r="D92" t="s">
        <v>67</v>
      </c>
      <c r="E92" t="s">
        <v>67</v>
      </c>
      <c r="F92" t="s">
        <v>67</v>
      </c>
    </row>
    <row r="93" spans="1:6" x14ac:dyDescent="0.25">
      <c r="A93" s="5" t="s">
        <v>203</v>
      </c>
      <c r="B93" s="5" t="s">
        <v>204</v>
      </c>
      <c r="C93" t="s">
        <v>67</v>
      </c>
      <c r="D93" t="s">
        <v>67</v>
      </c>
      <c r="E93" t="s">
        <v>67</v>
      </c>
      <c r="F93" t="s">
        <v>67</v>
      </c>
    </row>
    <row r="94" spans="1:6" x14ac:dyDescent="0.25">
      <c r="A94" s="5" t="s">
        <v>205</v>
      </c>
      <c r="B94" s="5" t="s">
        <v>206</v>
      </c>
      <c r="C94">
        <v>-5.98</v>
      </c>
      <c r="D94" t="s">
        <v>67</v>
      </c>
      <c r="E94" t="s">
        <v>67</v>
      </c>
      <c r="F94" t="s">
        <v>67</v>
      </c>
    </row>
    <row r="95" spans="1:6" x14ac:dyDescent="0.25">
      <c r="A95" s="5" t="s">
        <v>207</v>
      </c>
      <c r="B95" s="5" t="s">
        <v>208</v>
      </c>
      <c r="C95" t="s">
        <v>67</v>
      </c>
      <c r="D95" t="s">
        <v>67</v>
      </c>
      <c r="E95" t="s">
        <v>67</v>
      </c>
      <c r="F95" t="s">
        <v>67</v>
      </c>
    </row>
    <row r="96" spans="1:6" x14ac:dyDescent="0.25">
      <c r="A96" s="5" t="s">
        <v>209</v>
      </c>
      <c r="B96" s="5" t="s">
        <v>210</v>
      </c>
      <c r="C96" t="s">
        <v>67</v>
      </c>
      <c r="D96" t="s">
        <v>67</v>
      </c>
      <c r="E96" t="s">
        <v>67</v>
      </c>
      <c r="F96" t="s">
        <v>67</v>
      </c>
    </row>
    <row r="97" spans="1:7" x14ac:dyDescent="0.25">
      <c r="A97" s="5" t="s">
        <v>211</v>
      </c>
      <c r="B97" s="5" t="s">
        <v>212</v>
      </c>
      <c r="C97" t="s">
        <v>67</v>
      </c>
      <c r="D97" t="s">
        <v>67</v>
      </c>
      <c r="E97" t="s">
        <v>67</v>
      </c>
      <c r="F97" t="s">
        <v>67</v>
      </c>
    </row>
    <row r="98" spans="1:7" x14ac:dyDescent="0.25">
      <c r="A98" s="5" t="s">
        <v>213</v>
      </c>
      <c r="B98" s="5" t="s">
        <v>214</v>
      </c>
      <c r="C98">
        <v>2174</v>
      </c>
      <c r="D98">
        <v>1896</v>
      </c>
      <c r="E98">
        <v>-2165</v>
      </c>
      <c r="F98">
        <v>-1382</v>
      </c>
      <c r="G98">
        <v>-6092</v>
      </c>
    </row>
  </sheetData>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L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8" customWidth="1"/>
  </cols>
  <sheetData>
    <row r="1" spans="1:12" ht="18.75" customHeight="1" x14ac:dyDescent="0.3">
      <c r="A1" s="1" t="s">
        <v>3344</v>
      </c>
      <c r="B1" s="2" t="s">
        <v>3345</v>
      </c>
      <c r="C1" s="2"/>
      <c r="D1" s="2"/>
      <c r="E1" s="2"/>
      <c r="F1" s="2" t="str">
        <f>HYPERLINK("dax-30_Stock_Data_EUR.xlsx#INDEX!A1", "Back to INDEX")</f>
        <v>Back to INDEX</v>
      </c>
      <c r="G1" s="2"/>
      <c r="H1" s="2"/>
      <c r="I1" s="2"/>
      <c r="J1" s="2"/>
      <c r="K1" s="2"/>
      <c r="L1" s="2"/>
    </row>
    <row r="2" spans="1:12" x14ac:dyDescent="0.25">
      <c r="A2" s="3"/>
      <c r="B2" s="4"/>
      <c r="C2" s="4"/>
      <c r="D2" s="4"/>
      <c r="E2" s="4"/>
      <c r="F2" s="4"/>
      <c r="G2" s="4"/>
      <c r="H2" s="4"/>
      <c r="I2" s="4"/>
      <c r="J2" s="4"/>
      <c r="K2" s="4"/>
      <c r="L2" s="4"/>
    </row>
    <row r="3" spans="1:12" x14ac:dyDescent="0.25">
      <c r="A3" s="5" t="s">
        <v>3</v>
      </c>
      <c r="C3" s="5" t="s">
        <v>4</v>
      </c>
      <c r="D3" s="5"/>
      <c r="G3" s="5" t="s">
        <v>5</v>
      </c>
      <c r="H3" s="5"/>
      <c r="J3" s="5" t="s">
        <v>6</v>
      </c>
      <c r="K3" s="5"/>
    </row>
    <row r="4" spans="1:12" x14ac:dyDescent="0.25">
      <c r="A4" s="5" t="s">
        <v>7</v>
      </c>
      <c r="B4" t="s">
        <v>307</v>
      </c>
      <c r="C4" s="5" t="s">
        <v>9</v>
      </c>
      <c r="D4" s="5"/>
      <c r="E4" t="s">
        <v>3346</v>
      </c>
      <c r="G4" t="s">
        <v>3347</v>
      </c>
      <c r="H4" t="s">
        <v>220</v>
      </c>
      <c r="J4" t="s">
        <v>3348</v>
      </c>
      <c r="L4" t="s">
        <v>1622</v>
      </c>
    </row>
    <row r="5" spans="1:12" x14ac:dyDescent="0.25">
      <c r="A5" s="5" t="s">
        <v>15</v>
      </c>
      <c r="B5" t="s">
        <v>3349</v>
      </c>
      <c r="C5" s="5" t="s">
        <v>17</v>
      </c>
      <c r="D5" s="5"/>
      <c r="E5" t="s">
        <v>67</v>
      </c>
      <c r="G5" t="s">
        <v>2534</v>
      </c>
      <c r="H5" t="s">
        <v>12</v>
      </c>
      <c r="J5" t="s">
        <v>275</v>
      </c>
      <c r="L5" t="s">
        <v>289</v>
      </c>
    </row>
    <row r="6" spans="1:12" x14ac:dyDescent="0.25">
      <c r="A6" s="5" t="s">
        <v>23</v>
      </c>
      <c r="B6" t="s">
        <v>3350</v>
      </c>
      <c r="C6" s="5" t="s">
        <v>25</v>
      </c>
      <c r="D6" s="5"/>
      <c r="E6" t="s">
        <v>3351</v>
      </c>
      <c r="G6" t="s">
        <v>629</v>
      </c>
      <c r="H6" t="s">
        <v>20</v>
      </c>
      <c r="J6" t="s">
        <v>234</v>
      </c>
      <c r="L6" t="s">
        <v>1982</v>
      </c>
    </row>
    <row r="7" spans="1:12" x14ac:dyDescent="0.25">
      <c r="A7" s="5" t="s">
        <v>29</v>
      </c>
      <c r="B7" t="s">
        <v>67</v>
      </c>
      <c r="C7" s="5" t="s">
        <v>31</v>
      </c>
      <c r="D7" s="5"/>
      <c r="E7" t="s">
        <v>3352</v>
      </c>
      <c r="G7" t="s">
        <v>2160</v>
      </c>
      <c r="H7" t="s">
        <v>28</v>
      </c>
      <c r="J7" t="s">
        <v>21</v>
      </c>
      <c r="L7" t="s">
        <v>3353</v>
      </c>
    </row>
    <row r="8" spans="1:12" x14ac:dyDescent="0.25">
      <c r="A8" s="5" t="s">
        <v>35</v>
      </c>
      <c r="B8" t="s">
        <v>36</v>
      </c>
      <c r="C8" s="5" t="s">
        <v>37</v>
      </c>
      <c r="D8" s="5"/>
      <c r="E8" t="s">
        <v>3354</v>
      </c>
      <c r="G8" t="s">
        <v>2331</v>
      </c>
      <c r="H8" t="s">
        <v>454</v>
      </c>
    </row>
    <row r="9" spans="1:12" x14ac:dyDescent="0.25">
      <c r="A9" s="5" t="s">
        <v>41</v>
      </c>
      <c r="B9" t="s">
        <v>42</v>
      </c>
      <c r="C9" s="5" t="s">
        <v>43</v>
      </c>
      <c r="D9" s="5"/>
      <c r="E9" t="s">
        <v>3355</v>
      </c>
      <c r="G9" t="s">
        <v>385</v>
      </c>
      <c r="H9" t="s">
        <v>34</v>
      </c>
    </row>
    <row r="10" spans="1:12" x14ac:dyDescent="0.25">
      <c r="A10" s="5" t="s">
        <v>45</v>
      </c>
      <c r="B10" t="s">
        <v>418</v>
      </c>
      <c r="C10" s="5" t="s">
        <v>47</v>
      </c>
      <c r="D10" s="5"/>
      <c r="E10" t="s">
        <v>3356</v>
      </c>
      <c r="G10" t="s">
        <v>387</v>
      </c>
      <c r="H10" t="s">
        <v>40</v>
      </c>
    </row>
    <row r="11" spans="1:12" x14ac:dyDescent="0.25">
      <c r="A11" s="5" t="s">
        <v>49</v>
      </c>
      <c r="B11" t="s">
        <v>355</v>
      </c>
    </row>
    <row r="12" spans="1:12" x14ac:dyDescent="0.25">
      <c r="A12" s="5" t="s">
        <v>51</v>
      </c>
      <c r="B12" t="s">
        <v>292</v>
      </c>
    </row>
    <row r="13" spans="1:12" x14ac:dyDescent="0.25">
      <c r="A13" s="5" t="s">
        <v>53</v>
      </c>
      <c r="B13" t="s">
        <v>3357</v>
      </c>
    </row>
    <row r="14" spans="1:12" x14ac:dyDescent="0.25">
      <c r="A14" s="5" t="s">
        <v>55</v>
      </c>
      <c r="B14" t="s">
        <v>3358</v>
      </c>
    </row>
    <row r="15" spans="1:12" x14ac:dyDescent="0.25">
      <c r="A15" s="5" t="s">
        <v>57</v>
      </c>
      <c r="B15" t="s">
        <v>3359</v>
      </c>
    </row>
    <row r="16" spans="1:12" x14ac:dyDescent="0.25">
      <c r="A16" s="5" t="s">
        <v>59</v>
      </c>
      <c r="B16" t="s">
        <v>3360</v>
      </c>
    </row>
    <row r="17" spans="1:12" x14ac:dyDescent="0.25">
      <c r="A17" s="5" t="s">
        <v>61</v>
      </c>
      <c r="B17" t="s">
        <v>3361</v>
      </c>
    </row>
    <row r="18" spans="1:12" x14ac:dyDescent="0.25">
      <c r="A18" s="3"/>
      <c r="B18" s="4"/>
      <c r="C18" s="4"/>
      <c r="D18" s="4"/>
      <c r="E18" s="4"/>
      <c r="F18" s="4"/>
      <c r="G18" s="4"/>
      <c r="H18" s="4"/>
      <c r="I18" s="4"/>
      <c r="J18" s="4"/>
      <c r="K18" s="4"/>
      <c r="L18" s="4"/>
    </row>
    <row r="19" spans="1:12" x14ac:dyDescent="0.25">
      <c r="A19" s="5" t="s">
        <v>63</v>
      </c>
      <c r="B19" s="5" t="s">
        <v>64</v>
      </c>
      <c r="C19" s="5">
        <v>2019</v>
      </c>
      <c r="D19" s="5">
        <v>2018</v>
      </c>
      <c r="E19" s="5">
        <v>2017</v>
      </c>
      <c r="F19" s="5">
        <v>2016</v>
      </c>
      <c r="G19" s="5">
        <v>2015</v>
      </c>
      <c r="H19" s="5">
        <v>2014</v>
      </c>
      <c r="I19" s="5">
        <v>2013</v>
      </c>
      <c r="J19" s="5"/>
      <c r="K19" s="5"/>
      <c r="L19" s="5"/>
    </row>
    <row r="20" spans="1:12" x14ac:dyDescent="0.25">
      <c r="A20" s="5" t="s">
        <v>65</v>
      </c>
      <c r="B20" s="5" t="s">
        <v>66</v>
      </c>
      <c r="C20">
        <v>1270</v>
      </c>
      <c r="D20">
        <v>1457</v>
      </c>
      <c r="E20">
        <v>1177</v>
      </c>
      <c r="F20">
        <v>933.4</v>
      </c>
      <c r="G20">
        <v>931.3</v>
      </c>
      <c r="H20">
        <v>764.1</v>
      </c>
      <c r="I20">
        <v>755.9</v>
      </c>
    </row>
    <row r="21" spans="1:12" x14ac:dyDescent="0.25">
      <c r="A21" s="5" t="s">
        <v>68</v>
      </c>
      <c r="B21" s="5" t="s">
        <v>69</v>
      </c>
      <c r="C21">
        <v>298.3</v>
      </c>
      <c r="D21">
        <v>497.7</v>
      </c>
      <c r="E21">
        <v>235.7</v>
      </c>
      <c r="F21">
        <v>27</v>
      </c>
      <c r="G21">
        <v>2.7</v>
      </c>
      <c r="H21">
        <v>-55.1</v>
      </c>
      <c r="I21">
        <v>-92.6</v>
      </c>
    </row>
    <row r="22" spans="1:12" x14ac:dyDescent="0.25">
      <c r="A22" s="5" t="s">
        <v>70</v>
      </c>
      <c r="B22" s="5" t="s">
        <v>71</v>
      </c>
      <c r="C22">
        <v>4.4000000000000004</v>
      </c>
      <c r="D22">
        <v>-9.3000000000000007</v>
      </c>
      <c r="E22">
        <v>-8.5</v>
      </c>
      <c r="F22">
        <v>-11.1</v>
      </c>
      <c r="G22">
        <v>-12.2</v>
      </c>
      <c r="H22">
        <v>40</v>
      </c>
      <c r="I22">
        <v>-7.6</v>
      </c>
    </row>
    <row r="23" spans="1:12" x14ac:dyDescent="0.25">
      <c r="A23" s="5" t="s">
        <v>72</v>
      </c>
      <c r="B23" s="5" t="s">
        <v>73</v>
      </c>
      <c r="C23">
        <v>302.7</v>
      </c>
      <c r="D23">
        <v>488.4</v>
      </c>
      <c r="E23">
        <v>227.2</v>
      </c>
      <c r="F23">
        <v>15.9</v>
      </c>
      <c r="G23">
        <v>-9.5</v>
      </c>
      <c r="H23">
        <v>-15.1</v>
      </c>
      <c r="I23">
        <v>-100.2</v>
      </c>
    </row>
    <row r="24" spans="1:12" x14ac:dyDescent="0.25">
      <c r="A24" s="5" t="s">
        <v>74</v>
      </c>
      <c r="B24" s="5" t="s">
        <v>75</v>
      </c>
      <c r="C24">
        <v>41.7</v>
      </c>
      <c r="D24">
        <v>87.8</v>
      </c>
      <c r="E24">
        <v>35</v>
      </c>
      <c r="F24">
        <v>7.2</v>
      </c>
      <c r="G24">
        <v>10.6</v>
      </c>
      <c r="H24">
        <v>0.4</v>
      </c>
      <c r="I24">
        <v>0.3</v>
      </c>
    </row>
    <row r="25" spans="1:12" x14ac:dyDescent="0.25">
      <c r="A25" s="5" t="s">
        <v>76</v>
      </c>
      <c r="B25" s="5" t="s">
        <v>77</v>
      </c>
      <c r="C25">
        <v>261</v>
      </c>
      <c r="D25">
        <v>400.6</v>
      </c>
      <c r="E25">
        <v>192.2</v>
      </c>
      <c r="F25">
        <v>8.6999999999999993</v>
      </c>
      <c r="G25">
        <v>-20.100000000000001</v>
      </c>
      <c r="H25">
        <v>-15.5</v>
      </c>
      <c r="I25">
        <v>-100.5</v>
      </c>
    </row>
    <row r="26" spans="1:12" x14ac:dyDescent="0.25">
      <c r="A26" s="5" t="s">
        <v>78</v>
      </c>
      <c r="B26" s="5" t="s">
        <v>79</v>
      </c>
      <c r="C26">
        <v>-35.4</v>
      </c>
      <c r="D26">
        <v>-27.4</v>
      </c>
      <c r="E26">
        <v>-6.9</v>
      </c>
      <c r="F26">
        <v>3.3</v>
      </c>
      <c r="G26">
        <v>6.1</v>
      </c>
      <c r="H26" t="s">
        <v>67</v>
      </c>
      <c r="I26" t="s">
        <v>67</v>
      </c>
    </row>
    <row r="27" spans="1:12" x14ac:dyDescent="0.25">
      <c r="A27" s="5" t="s">
        <v>80</v>
      </c>
      <c r="B27" s="5" t="s">
        <v>81</v>
      </c>
      <c r="C27">
        <v>225.6</v>
      </c>
      <c r="D27">
        <v>373.2</v>
      </c>
      <c r="E27">
        <v>185.3</v>
      </c>
      <c r="F27">
        <v>12</v>
      </c>
      <c r="G27">
        <v>-14</v>
      </c>
      <c r="H27" t="s">
        <v>67</v>
      </c>
      <c r="I27" t="s">
        <v>67</v>
      </c>
    </row>
    <row r="28" spans="1:12" x14ac:dyDescent="0.25">
      <c r="A28" s="5" t="s">
        <v>82</v>
      </c>
      <c r="B28" s="5" t="s">
        <v>83</v>
      </c>
      <c r="C28">
        <v>864.7</v>
      </c>
      <c r="D28">
        <v>1055</v>
      </c>
      <c r="E28">
        <v>705.8</v>
      </c>
      <c r="F28">
        <v>502.7</v>
      </c>
      <c r="G28">
        <v>461.7</v>
      </c>
      <c r="H28">
        <v>590.9</v>
      </c>
      <c r="I28">
        <v>565.4</v>
      </c>
    </row>
    <row r="29" spans="1:12" x14ac:dyDescent="0.25">
      <c r="A29" s="5" t="s">
        <v>84</v>
      </c>
      <c r="B29" s="5" t="s">
        <v>85</v>
      </c>
      <c r="C29">
        <v>1080</v>
      </c>
      <c r="D29">
        <v>762.8</v>
      </c>
      <c r="E29">
        <v>546.6</v>
      </c>
      <c r="F29">
        <v>554.1</v>
      </c>
      <c r="G29">
        <v>579.1</v>
      </c>
      <c r="H29">
        <v>355.6</v>
      </c>
      <c r="I29">
        <v>392.1</v>
      </c>
    </row>
    <row r="30" spans="1:12" x14ac:dyDescent="0.25">
      <c r="A30" s="5" t="s">
        <v>86</v>
      </c>
      <c r="B30" s="5" t="s">
        <v>87</v>
      </c>
      <c r="C30">
        <v>1945</v>
      </c>
      <c r="D30">
        <v>1818</v>
      </c>
      <c r="E30">
        <v>1252</v>
      </c>
      <c r="F30">
        <v>1057</v>
      </c>
      <c r="G30">
        <v>1041</v>
      </c>
      <c r="H30">
        <v>946.5</v>
      </c>
      <c r="I30">
        <v>957.5</v>
      </c>
    </row>
    <row r="31" spans="1:12" x14ac:dyDescent="0.25">
      <c r="A31" s="5" t="s">
        <v>88</v>
      </c>
      <c r="B31" s="5" t="s">
        <v>89</v>
      </c>
      <c r="C31">
        <v>243.5</v>
      </c>
      <c r="D31">
        <v>267.10000000000002</v>
      </c>
      <c r="E31">
        <v>152.19999999999999</v>
      </c>
      <c r="F31">
        <v>151.6</v>
      </c>
      <c r="G31">
        <v>147.5</v>
      </c>
      <c r="H31" t="s">
        <v>67</v>
      </c>
      <c r="I31" t="s">
        <v>67</v>
      </c>
    </row>
    <row r="32" spans="1:12" x14ac:dyDescent="0.25">
      <c r="A32" s="5" t="s">
        <v>90</v>
      </c>
      <c r="B32" s="5" t="s">
        <v>91</v>
      </c>
      <c r="C32">
        <v>771.3</v>
      </c>
      <c r="D32">
        <v>635.4</v>
      </c>
      <c r="E32">
        <v>462.3</v>
      </c>
      <c r="F32">
        <v>479.9</v>
      </c>
      <c r="G32">
        <v>396</v>
      </c>
      <c r="H32" t="s">
        <v>67</v>
      </c>
      <c r="I32" t="s">
        <v>67</v>
      </c>
    </row>
    <row r="33" spans="1:9" x14ac:dyDescent="0.25">
      <c r="A33" s="5" t="s">
        <v>92</v>
      </c>
      <c r="B33" s="5" t="s">
        <v>93</v>
      </c>
      <c r="C33">
        <v>1015</v>
      </c>
      <c r="D33">
        <v>902.5</v>
      </c>
      <c r="E33">
        <v>614.5</v>
      </c>
      <c r="F33">
        <v>631.5</v>
      </c>
      <c r="G33">
        <v>543.5</v>
      </c>
      <c r="H33">
        <v>498</v>
      </c>
      <c r="I33">
        <v>239.5</v>
      </c>
    </row>
    <row r="34" spans="1:9" x14ac:dyDescent="0.25">
      <c r="A34" s="5" t="s">
        <v>78</v>
      </c>
      <c r="B34" s="5" t="s">
        <v>79</v>
      </c>
      <c r="C34">
        <v>65.2</v>
      </c>
      <c r="D34">
        <v>28.5</v>
      </c>
      <c r="E34">
        <v>0.6</v>
      </c>
      <c r="F34">
        <v>-6.6</v>
      </c>
      <c r="G34">
        <v>-3.2</v>
      </c>
      <c r="H34" t="s">
        <v>67</v>
      </c>
      <c r="I34" t="s">
        <v>67</v>
      </c>
    </row>
    <row r="35" spans="1:9" x14ac:dyDescent="0.25">
      <c r="A35" s="5" t="s">
        <v>94</v>
      </c>
      <c r="B35" s="5" t="s">
        <v>95</v>
      </c>
      <c r="C35">
        <v>865</v>
      </c>
      <c r="D35">
        <v>887.2</v>
      </c>
      <c r="E35">
        <v>637.29999999999995</v>
      </c>
      <c r="F35">
        <v>431.9</v>
      </c>
      <c r="G35">
        <v>500.5</v>
      </c>
      <c r="H35" t="s">
        <v>67</v>
      </c>
      <c r="I35" t="s">
        <v>67</v>
      </c>
    </row>
    <row r="36" spans="1:9" x14ac:dyDescent="0.25">
      <c r="A36" s="5" t="s">
        <v>96</v>
      </c>
      <c r="B36" s="5" t="s">
        <v>97</v>
      </c>
      <c r="C36">
        <v>1945</v>
      </c>
      <c r="D36">
        <v>1818</v>
      </c>
      <c r="E36">
        <v>1252</v>
      </c>
      <c r="F36">
        <v>1057</v>
      </c>
      <c r="G36">
        <v>1041</v>
      </c>
      <c r="H36">
        <v>946.5</v>
      </c>
      <c r="I36">
        <v>957.5</v>
      </c>
    </row>
    <row r="37" spans="1:9" x14ac:dyDescent="0.25">
      <c r="A37" s="5" t="s">
        <v>98</v>
      </c>
      <c r="B37" s="5" t="s">
        <v>99</v>
      </c>
      <c r="C37">
        <v>30</v>
      </c>
      <c r="D37">
        <v>30</v>
      </c>
      <c r="E37">
        <v>30</v>
      </c>
      <c r="F37">
        <v>30</v>
      </c>
      <c r="G37">
        <v>30</v>
      </c>
      <c r="H37" t="s">
        <v>67</v>
      </c>
      <c r="I37" t="s">
        <v>67</v>
      </c>
    </row>
    <row r="38" spans="1:9" x14ac:dyDescent="0.25">
      <c r="A38" s="5" t="s">
        <v>100</v>
      </c>
      <c r="B38" s="5" t="s">
        <v>101</v>
      </c>
      <c r="C38">
        <v>120</v>
      </c>
      <c r="D38">
        <v>120</v>
      </c>
      <c r="E38">
        <v>120</v>
      </c>
      <c r="F38">
        <v>120</v>
      </c>
      <c r="G38">
        <v>120</v>
      </c>
      <c r="H38" t="s">
        <v>67</v>
      </c>
      <c r="I38" t="s">
        <v>67</v>
      </c>
    </row>
    <row r="39" spans="1:9" x14ac:dyDescent="0.25">
      <c r="A39" s="5" t="s">
        <v>102</v>
      </c>
      <c r="B39" s="5" t="s">
        <v>103</v>
      </c>
      <c r="C39">
        <v>10.09</v>
      </c>
      <c r="D39">
        <v>16.28</v>
      </c>
      <c r="E39">
        <v>7.57</v>
      </c>
      <c r="F39">
        <v>0.53</v>
      </c>
      <c r="G39">
        <v>-0.32</v>
      </c>
      <c r="H39" t="s">
        <v>67</v>
      </c>
      <c r="I39" t="s">
        <v>67</v>
      </c>
    </row>
    <row r="40" spans="1:9" x14ac:dyDescent="0.25">
      <c r="A40" s="5" t="s">
        <v>104</v>
      </c>
      <c r="B40" s="5" t="s">
        <v>105</v>
      </c>
      <c r="C40">
        <v>7.52</v>
      </c>
      <c r="D40">
        <v>12.44</v>
      </c>
      <c r="E40">
        <v>6.18</v>
      </c>
      <c r="F40">
        <v>0.4</v>
      </c>
      <c r="G40">
        <v>-0.5</v>
      </c>
      <c r="H40">
        <v>-0.64</v>
      </c>
      <c r="I40" t="s">
        <v>67</v>
      </c>
    </row>
    <row r="41" spans="1:9" x14ac:dyDescent="0.25">
      <c r="A41" s="5" t="s">
        <v>106</v>
      </c>
      <c r="B41" s="5" t="s">
        <v>107</v>
      </c>
      <c r="C41">
        <v>7.52</v>
      </c>
      <c r="D41">
        <v>12.44</v>
      </c>
      <c r="E41">
        <v>6.18</v>
      </c>
      <c r="F41">
        <v>0.4</v>
      </c>
      <c r="G41">
        <v>-0.5</v>
      </c>
      <c r="H41">
        <v>-0.64</v>
      </c>
      <c r="I41" t="s">
        <v>67</v>
      </c>
    </row>
    <row r="42" spans="1:9" x14ac:dyDescent="0.25">
      <c r="A42" s="5" t="s">
        <v>108</v>
      </c>
      <c r="B42" s="5" t="s">
        <v>109</v>
      </c>
      <c r="C42">
        <v>3</v>
      </c>
      <c r="D42">
        <v>5</v>
      </c>
      <c r="E42">
        <v>2.5</v>
      </c>
      <c r="F42" t="s">
        <v>67</v>
      </c>
      <c r="G42" t="s">
        <v>67</v>
      </c>
      <c r="H42" t="s">
        <v>67</v>
      </c>
      <c r="I42" t="s">
        <v>67</v>
      </c>
    </row>
    <row r="43" spans="1:9" x14ac:dyDescent="0.25">
      <c r="A43" s="5" t="s">
        <v>110</v>
      </c>
      <c r="B43" s="5" t="s">
        <v>111</v>
      </c>
      <c r="C43">
        <v>90</v>
      </c>
      <c r="D43">
        <v>150</v>
      </c>
      <c r="E43">
        <v>75</v>
      </c>
      <c r="F43" t="s">
        <v>67</v>
      </c>
      <c r="G43" t="s">
        <v>67</v>
      </c>
      <c r="H43" t="s">
        <v>67</v>
      </c>
      <c r="I43" t="s">
        <v>67</v>
      </c>
    </row>
    <row r="44" spans="1:9" x14ac:dyDescent="0.25">
      <c r="A44" s="5" t="s">
        <v>65</v>
      </c>
      <c r="B44" s="5" t="s">
        <v>66</v>
      </c>
      <c r="C44">
        <v>42.35</v>
      </c>
      <c r="D44">
        <v>48.56</v>
      </c>
      <c r="E44">
        <v>39.24</v>
      </c>
      <c r="F44">
        <v>31.11</v>
      </c>
      <c r="G44">
        <v>31.04</v>
      </c>
      <c r="H44" t="s">
        <v>67</v>
      </c>
      <c r="I44" t="s">
        <v>67</v>
      </c>
    </row>
    <row r="45" spans="1:9" x14ac:dyDescent="0.25">
      <c r="A45" s="5" t="s">
        <v>112</v>
      </c>
      <c r="B45" s="5" t="s">
        <v>113</v>
      </c>
      <c r="C45">
        <v>31.01</v>
      </c>
      <c r="D45">
        <v>30.52</v>
      </c>
      <c r="E45">
        <v>21.26</v>
      </c>
      <c r="F45">
        <v>14.18</v>
      </c>
      <c r="G45">
        <v>16.579999999999998</v>
      </c>
      <c r="H45" t="s">
        <v>67</v>
      </c>
      <c r="I45" t="s">
        <v>67</v>
      </c>
    </row>
    <row r="46" spans="1:9" x14ac:dyDescent="0.25">
      <c r="A46" s="5" t="s">
        <v>114</v>
      </c>
      <c r="B46" s="5" t="s">
        <v>115</v>
      </c>
      <c r="C46">
        <v>12.84</v>
      </c>
      <c r="D46">
        <v>21.73</v>
      </c>
      <c r="E46">
        <v>9.9600000000000009</v>
      </c>
      <c r="F46">
        <v>3.85</v>
      </c>
      <c r="G46">
        <v>3.2</v>
      </c>
      <c r="H46" t="s">
        <v>67</v>
      </c>
      <c r="I46" t="s">
        <v>67</v>
      </c>
    </row>
    <row r="47" spans="1:9" x14ac:dyDescent="0.25">
      <c r="A47" s="5" t="s">
        <v>116</v>
      </c>
      <c r="B47" s="5" t="s">
        <v>117</v>
      </c>
      <c r="C47">
        <v>64.83</v>
      </c>
      <c r="D47">
        <v>60.61</v>
      </c>
      <c r="E47">
        <v>41.75</v>
      </c>
      <c r="F47">
        <v>35.229999999999997</v>
      </c>
      <c r="G47">
        <v>34.69</v>
      </c>
      <c r="H47" t="s">
        <v>67</v>
      </c>
      <c r="I47" t="s">
        <v>67</v>
      </c>
    </row>
    <row r="48" spans="1:9" x14ac:dyDescent="0.25">
      <c r="A48" s="5" t="s">
        <v>118</v>
      </c>
      <c r="B48" s="5" t="s">
        <v>119</v>
      </c>
      <c r="C48">
        <v>3787</v>
      </c>
      <c r="D48">
        <v>3858</v>
      </c>
      <c r="E48">
        <v>3706</v>
      </c>
      <c r="F48">
        <v>3811</v>
      </c>
      <c r="G48">
        <v>4004</v>
      </c>
      <c r="H48">
        <v>4261</v>
      </c>
      <c r="I48" t="s">
        <v>67</v>
      </c>
    </row>
    <row r="49" spans="1:9" x14ac:dyDescent="0.25">
      <c r="A49" s="5" t="s">
        <v>120</v>
      </c>
      <c r="B49" s="5" t="s">
        <v>121</v>
      </c>
      <c r="C49">
        <v>311.8</v>
      </c>
      <c r="D49">
        <v>321.2</v>
      </c>
      <c r="E49">
        <v>309</v>
      </c>
      <c r="F49">
        <v>278.2</v>
      </c>
      <c r="G49">
        <v>284.2</v>
      </c>
      <c r="H49">
        <v>268.8</v>
      </c>
      <c r="I49" t="s">
        <v>67</v>
      </c>
    </row>
    <row r="50" spans="1:9" x14ac:dyDescent="0.25">
      <c r="A50" s="5" t="s">
        <v>122</v>
      </c>
      <c r="B50" s="5" t="s">
        <v>123</v>
      </c>
      <c r="C50">
        <v>82334</v>
      </c>
      <c r="D50">
        <v>83256</v>
      </c>
      <c r="E50">
        <v>83378</v>
      </c>
      <c r="F50">
        <v>72999</v>
      </c>
      <c r="G50">
        <v>70979</v>
      </c>
      <c r="H50">
        <v>63084</v>
      </c>
      <c r="I50" t="s">
        <v>67</v>
      </c>
    </row>
    <row r="51" spans="1:9" x14ac:dyDescent="0.25">
      <c r="A51" s="5" t="s">
        <v>124</v>
      </c>
      <c r="B51" s="5" t="s">
        <v>125</v>
      </c>
      <c r="C51">
        <v>335463</v>
      </c>
      <c r="D51">
        <v>377579</v>
      </c>
      <c r="E51">
        <v>317674</v>
      </c>
      <c r="F51">
        <v>244923</v>
      </c>
      <c r="G51">
        <v>232592</v>
      </c>
      <c r="H51">
        <v>181014</v>
      </c>
      <c r="I51" t="s">
        <v>67</v>
      </c>
    </row>
    <row r="52" spans="1:9" x14ac:dyDescent="0.25">
      <c r="A52" s="5" t="s">
        <v>126</v>
      </c>
      <c r="B52" s="5" t="s">
        <v>127</v>
      </c>
      <c r="C52" t="s">
        <v>67</v>
      </c>
      <c r="D52" t="s">
        <v>67</v>
      </c>
      <c r="E52" t="s">
        <v>67</v>
      </c>
      <c r="F52" t="s">
        <v>67</v>
      </c>
      <c r="G52" t="s">
        <v>67</v>
      </c>
      <c r="H52" t="s">
        <v>67</v>
      </c>
      <c r="I52" t="s">
        <v>67</v>
      </c>
    </row>
    <row r="53" spans="1:9" x14ac:dyDescent="0.25">
      <c r="A53" s="5" t="s">
        <v>128</v>
      </c>
      <c r="B53" s="5" t="s">
        <v>129</v>
      </c>
      <c r="C53">
        <v>59572</v>
      </c>
      <c r="D53">
        <v>96734</v>
      </c>
      <c r="E53">
        <v>50000</v>
      </c>
      <c r="F53">
        <v>3149</v>
      </c>
      <c r="G53">
        <v>-3497</v>
      </c>
      <c r="H53" t="s">
        <v>67</v>
      </c>
      <c r="I53" t="s">
        <v>67</v>
      </c>
    </row>
    <row r="54" spans="1:9" x14ac:dyDescent="0.25">
      <c r="A54" s="5" t="s">
        <v>130</v>
      </c>
      <c r="B54" s="5" t="s">
        <v>131</v>
      </c>
      <c r="C54">
        <v>11.9</v>
      </c>
      <c r="D54">
        <v>5.8</v>
      </c>
      <c r="E54">
        <v>19.600000000000001</v>
      </c>
      <c r="F54">
        <v>110.1</v>
      </c>
      <c r="G54" t="s">
        <v>67</v>
      </c>
      <c r="H54" t="s">
        <v>67</v>
      </c>
      <c r="I54" t="s">
        <v>67</v>
      </c>
    </row>
    <row r="55" spans="1:9" x14ac:dyDescent="0.25">
      <c r="A55" s="5" t="s">
        <v>132</v>
      </c>
      <c r="B55" s="5" t="s">
        <v>133</v>
      </c>
      <c r="C55">
        <v>2.12</v>
      </c>
      <c r="D55">
        <v>1.49</v>
      </c>
      <c r="E55">
        <v>3.09</v>
      </c>
      <c r="F55">
        <v>1.42</v>
      </c>
      <c r="G55">
        <v>0.73</v>
      </c>
      <c r="H55" t="s">
        <v>67</v>
      </c>
      <c r="I55" t="s">
        <v>67</v>
      </c>
    </row>
    <row r="56" spans="1:9" x14ac:dyDescent="0.25">
      <c r="A56" s="5" t="s">
        <v>134</v>
      </c>
      <c r="B56" s="5" t="s">
        <v>135</v>
      </c>
      <c r="C56">
        <v>3.11</v>
      </c>
      <c r="D56">
        <v>2.44</v>
      </c>
      <c r="E56">
        <v>5.71</v>
      </c>
      <c r="F56">
        <v>3.06</v>
      </c>
      <c r="G56">
        <v>1.35</v>
      </c>
      <c r="H56" t="s">
        <v>67</v>
      </c>
      <c r="I56" t="s">
        <v>67</v>
      </c>
    </row>
    <row r="57" spans="1:9" x14ac:dyDescent="0.25">
      <c r="A57" s="5" t="s">
        <v>136</v>
      </c>
      <c r="B57" s="5" t="s">
        <v>137</v>
      </c>
      <c r="C57">
        <v>6.99</v>
      </c>
      <c r="D57">
        <v>3.32</v>
      </c>
      <c r="E57">
        <v>12.17</v>
      </c>
      <c r="F57">
        <v>11.43</v>
      </c>
      <c r="G57">
        <v>7.05</v>
      </c>
      <c r="H57" t="s">
        <v>67</v>
      </c>
      <c r="I57" t="s">
        <v>67</v>
      </c>
    </row>
    <row r="58" spans="1:9" x14ac:dyDescent="0.25">
      <c r="A58" s="5" t="s">
        <v>138</v>
      </c>
      <c r="B58" s="5" t="s">
        <v>139</v>
      </c>
      <c r="C58">
        <v>3.34</v>
      </c>
      <c r="D58">
        <v>6.93</v>
      </c>
      <c r="E58">
        <v>2.06</v>
      </c>
      <c r="F58" t="s">
        <v>67</v>
      </c>
      <c r="G58" t="s">
        <v>67</v>
      </c>
      <c r="H58" t="s">
        <v>67</v>
      </c>
      <c r="I58" t="s">
        <v>67</v>
      </c>
    </row>
    <row r="59" spans="1:9" x14ac:dyDescent="0.25">
      <c r="A59" s="5" t="s">
        <v>140</v>
      </c>
      <c r="B59" s="5" t="s">
        <v>141</v>
      </c>
      <c r="C59">
        <v>8.4</v>
      </c>
      <c r="D59">
        <v>17.2</v>
      </c>
      <c r="E59">
        <v>5.0999999999999996</v>
      </c>
      <c r="F59">
        <v>0.9</v>
      </c>
      <c r="G59">
        <v>-2.2000000000000002</v>
      </c>
      <c r="H59" t="s">
        <v>67</v>
      </c>
      <c r="I59" t="s">
        <v>67</v>
      </c>
    </row>
    <row r="60" spans="1:9" x14ac:dyDescent="0.25">
      <c r="A60" s="5" t="s">
        <v>142</v>
      </c>
      <c r="B60" s="5" t="s">
        <v>143</v>
      </c>
      <c r="C60">
        <v>24.25</v>
      </c>
      <c r="D60">
        <v>40.76</v>
      </c>
      <c r="E60">
        <v>29.05</v>
      </c>
      <c r="F60">
        <v>2.82</v>
      </c>
      <c r="G60">
        <v>-2.82</v>
      </c>
      <c r="H60" t="s">
        <v>67</v>
      </c>
      <c r="I60" t="s">
        <v>67</v>
      </c>
    </row>
    <row r="61" spans="1:9" x14ac:dyDescent="0.25">
      <c r="A61" s="5" t="s">
        <v>144</v>
      </c>
      <c r="B61" s="5" t="s">
        <v>145</v>
      </c>
      <c r="C61">
        <v>17.760000000000002</v>
      </c>
      <c r="D61">
        <v>25.62</v>
      </c>
      <c r="E61">
        <v>15.74</v>
      </c>
      <c r="F61">
        <v>1.29</v>
      </c>
      <c r="G61">
        <v>-1.5</v>
      </c>
      <c r="H61" t="s">
        <v>67</v>
      </c>
      <c r="I61" t="s">
        <v>67</v>
      </c>
    </row>
    <row r="62" spans="1:9" x14ac:dyDescent="0.25">
      <c r="A62" s="5" t="s">
        <v>146</v>
      </c>
      <c r="B62" s="5" t="s">
        <v>147</v>
      </c>
      <c r="C62">
        <v>11.71</v>
      </c>
      <c r="D62">
        <v>20.57</v>
      </c>
      <c r="E62">
        <v>14.89</v>
      </c>
      <c r="F62">
        <v>1.45</v>
      </c>
      <c r="G62">
        <v>-0.95</v>
      </c>
      <c r="H62">
        <v>1.06</v>
      </c>
      <c r="I62">
        <v>0.8</v>
      </c>
    </row>
    <row r="63" spans="1:9" x14ac:dyDescent="0.25">
      <c r="A63" s="5" t="s">
        <v>148</v>
      </c>
      <c r="B63" s="5" t="s">
        <v>148</v>
      </c>
      <c r="C63">
        <v>11.6</v>
      </c>
      <c r="D63">
        <v>20.53</v>
      </c>
      <c r="E63">
        <v>14.8</v>
      </c>
      <c r="F63">
        <v>1.1399999999999999</v>
      </c>
      <c r="G63">
        <v>-1.35</v>
      </c>
      <c r="H63" t="s">
        <v>67</v>
      </c>
      <c r="I63" t="s">
        <v>67</v>
      </c>
    </row>
    <row r="64" spans="1:9" x14ac:dyDescent="0.25">
      <c r="A64" s="5" t="s">
        <v>149</v>
      </c>
      <c r="B64" s="5" t="s">
        <v>150</v>
      </c>
      <c r="C64">
        <v>44.46</v>
      </c>
      <c r="D64">
        <v>58.05</v>
      </c>
      <c r="E64">
        <v>56.36</v>
      </c>
      <c r="F64">
        <v>47.57</v>
      </c>
      <c r="G64">
        <v>44.36</v>
      </c>
      <c r="H64">
        <v>62.43</v>
      </c>
      <c r="I64">
        <v>59.05</v>
      </c>
    </row>
    <row r="65" spans="1:9" x14ac:dyDescent="0.25">
      <c r="A65" s="5" t="s">
        <v>151</v>
      </c>
      <c r="B65" s="5" t="s">
        <v>152</v>
      </c>
      <c r="C65">
        <v>47.83</v>
      </c>
      <c r="D65">
        <v>50.36</v>
      </c>
      <c r="E65">
        <v>50.93</v>
      </c>
      <c r="F65">
        <v>40.24</v>
      </c>
      <c r="G65">
        <v>47.78</v>
      </c>
      <c r="H65">
        <v>47.39</v>
      </c>
      <c r="I65">
        <v>74.989999999999995</v>
      </c>
    </row>
    <row r="66" spans="1:9" x14ac:dyDescent="0.25">
      <c r="A66" s="5" t="s">
        <v>153</v>
      </c>
      <c r="B66" s="5" t="s">
        <v>154</v>
      </c>
      <c r="C66">
        <v>52.17</v>
      </c>
      <c r="D66">
        <v>49.64</v>
      </c>
      <c r="E66">
        <v>49.07</v>
      </c>
      <c r="F66">
        <v>59.76</v>
      </c>
      <c r="G66">
        <v>52.22</v>
      </c>
      <c r="H66">
        <v>52.61</v>
      </c>
      <c r="I66">
        <v>25.01</v>
      </c>
    </row>
    <row r="67" spans="1:9" x14ac:dyDescent="0.25">
      <c r="A67" s="5" t="s">
        <v>155</v>
      </c>
      <c r="B67" s="5" t="s">
        <v>156</v>
      </c>
      <c r="C67">
        <v>109.09</v>
      </c>
      <c r="D67">
        <v>98.56</v>
      </c>
      <c r="E67">
        <v>96.33</v>
      </c>
      <c r="F67">
        <v>148.47999999999999</v>
      </c>
      <c r="G67">
        <v>109.29</v>
      </c>
      <c r="H67">
        <v>111.04</v>
      </c>
      <c r="I67">
        <v>33.36</v>
      </c>
    </row>
    <row r="68" spans="1:9" x14ac:dyDescent="0.25">
      <c r="A68" s="5"/>
      <c r="B68" s="5"/>
    </row>
    <row r="69" spans="1:9" x14ac:dyDescent="0.25">
      <c r="A69" s="5" t="s">
        <v>157</v>
      </c>
      <c r="B69" s="5" t="s">
        <v>158</v>
      </c>
      <c r="C69">
        <v>44.46</v>
      </c>
      <c r="D69">
        <v>58.03</v>
      </c>
      <c r="E69">
        <v>56.37</v>
      </c>
      <c r="F69">
        <v>47.56</v>
      </c>
      <c r="G69">
        <v>44.35</v>
      </c>
      <c r="H69">
        <v>62.43</v>
      </c>
    </row>
    <row r="70" spans="1:9" x14ac:dyDescent="0.25">
      <c r="A70" s="5" t="s">
        <v>159</v>
      </c>
      <c r="B70" s="5" t="s">
        <v>160</v>
      </c>
      <c r="C70">
        <v>532.70000000000005</v>
      </c>
      <c r="D70">
        <v>768.53</v>
      </c>
      <c r="E70">
        <v>472.22</v>
      </c>
      <c r="F70">
        <v>38.57</v>
      </c>
      <c r="G70">
        <v>-45.1</v>
      </c>
      <c r="H70" t="s">
        <v>67</v>
      </c>
    </row>
    <row r="71" spans="1:9" x14ac:dyDescent="0.25">
      <c r="A71" s="5" t="s">
        <v>161</v>
      </c>
      <c r="B71" s="5" t="s">
        <v>162</v>
      </c>
      <c r="C71">
        <v>704.37</v>
      </c>
      <c r="D71">
        <v>1024.92</v>
      </c>
      <c r="E71">
        <v>600.66</v>
      </c>
      <c r="F71">
        <v>86.79</v>
      </c>
      <c r="G71">
        <v>8.6999999999999993</v>
      </c>
      <c r="H71" t="s">
        <v>67</v>
      </c>
    </row>
    <row r="72" spans="1:9" x14ac:dyDescent="0.25">
      <c r="A72" s="5" t="s">
        <v>163</v>
      </c>
      <c r="B72" s="5" t="s">
        <v>164</v>
      </c>
      <c r="C72">
        <v>2.1800000000000002</v>
      </c>
      <c r="D72">
        <v>2.67</v>
      </c>
      <c r="E72">
        <v>3.13</v>
      </c>
      <c r="F72">
        <v>2.94</v>
      </c>
      <c r="G72">
        <v>2.98</v>
      </c>
      <c r="H72" t="s">
        <v>67</v>
      </c>
    </row>
    <row r="73" spans="1:9" x14ac:dyDescent="0.25">
      <c r="A73" s="5" t="s">
        <v>165</v>
      </c>
      <c r="B73" s="5" t="s">
        <v>166</v>
      </c>
      <c r="C73">
        <v>55.53</v>
      </c>
      <c r="D73">
        <v>41.96</v>
      </c>
      <c r="E73">
        <v>43.66</v>
      </c>
      <c r="F73">
        <v>52.42</v>
      </c>
      <c r="G73">
        <v>55.63</v>
      </c>
      <c r="H73">
        <v>37.57</v>
      </c>
    </row>
    <row r="74" spans="1:9" x14ac:dyDescent="0.25">
      <c r="A74" s="5" t="s">
        <v>167</v>
      </c>
      <c r="B74" s="5" t="s">
        <v>168</v>
      </c>
      <c r="C74">
        <v>11.6</v>
      </c>
      <c r="D74">
        <v>20.53</v>
      </c>
      <c r="E74">
        <v>14.8</v>
      </c>
      <c r="F74">
        <v>1.1399999999999999</v>
      </c>
      <c r="G74">
        <v>-1.34</v>
      </c>
      <c r="H74" t="s">
        <v>67</v>
      </c>
    </row>
    <row r="75" spans="1:9" x14ac:dyDescent="0.25">
      <c r="A75" s="5" t="s">
        <v>169</v>
      </c>
      <c r="B75" s="5" t="s">
        <v>170</v>
      </c>
      <c r="C75">
        <v>17.53</v>
      </c>
      <c r="D75">
        <v>32.090000000000003</v>
      </c>
      <c r="E75">
        <v>21.43</v>
      </c>
      <c r="F75">
        <v>2.98</v>
      </c>
      <c r="G75">
        <v>0.3</v>
      </c>
      <c r="H75" t="s">
        <v>67</v>
      </c>
    </row>
    <row r="76" spans="1:9" x14ac:dyDescent="0.25">
      <c r="A76" s="5" t="s">
        <v>171</v>
      </c>
      <c r="B76" s="5" t="s">
        <v>172</v>
      </c>
      <c r="C76">
        <v>80.09</v>
      </c>
      <c r="D76">
        <v>116.31</v>
      </c>
      <c r="E76">
        <v>116.59</v>
      </c>
      <c r="F76">
        <v>77.95</v>
      </c>
      <c r="G76">
        <v>86.43</v>
      </c>
      <c r="H76" t="s">
        <v>67</v>
      </c>
    </row>
    <row r="77" spans="1:9" x14ac:dyDescent="0.25">
      <c r="A77" s="5" t="s">
        <v>173</v>
      </c>
      <c r="B77" s="5" t="s">
        <v>174</v>
      </c>
      <c r="C77">
        <v>355.11</v>
      </c>
      <c r="D77">
        <v>394.98</v>
      </c>
      <c r="E77">
        <v>463.73</v>
      </c>
      <c r="F77">
        <v>331.6</v>
      </c>
      <c r="G77">
        <v>313.02</v>
      </c>
      <c r="H77" t="s">
        <v>67</v>
      </c>
    </row>
    <row r="78" spans="1:9" x14ac:dyDescent="0.25">
      <c r="A78" s="5" t="s">
        <v>175</v>
      </c>
      <c r="B78" s="5" t="s">
        <v>176</v>
      </c>
      <c r="C78">
        <v>209.7</v>
      </c>
      <c r="D78">
        <v>99.6</v>
      </c>
      <c r="E78">
        <v>365.1</v>
      </c>
      <c r="F78">
        <v>342.9</v>
      </c>
      <c r="G78">
        <v>211.5</v>
      </c>
      <c r="H78" t="s">
        <v>67</v>
      </c>
    </row>
    <row r="79" spans="1:9" x14ac:dyDescent="0.25">
      <c r="A79" s="5" t="s">
        <v>177</v>
      </c>
      <c r="B79" s="5" t="s">
        <v>178</v>
      </c>
      <c r="C79">
        <v>0</v>
      </c>
      <c r="D79">
        <v>0</v>
      </c>
      <c r="E79">
        <v>0</v>
      </c>
      <c r="F79">
        <v>0</v>
      </c>
      <c r="G79" t="s">
        <v>67</v>
      </c>
      <c r="H79" t="s">
        <v>67</v>
      </c>
    </row>
    <row r="80" spans="1:9" x14ac:dyDescent="0.25">
      <c r="A80" s="5" t="s">
        <v>179</v>
      </c>
      <c r="B80" s="5" t="s">
        <v>180</v>
      </c>
      <c r="C80">
        <v>-12.79</v>
      </c>
      <c r="D80">
        <v>23.75</v>
      </c>
      <c r="E80">
        <v>26.13</v>
      </c>
      <c r="F80">
        <v>0.23</v>
      </c>
      <c r="G80" t="s">
        <v>67</v>
      </c>
      <c r="H80" t="s">
        <v>67</v>
      </c>
    </row>
    <row r="81" spans="1:8" x14ac:dyDescent="0.25">
      <c r="A81" s="5" t="s">
        <v>181</v>
      </c>
      <c r="B81" s="5" t="s">
        <v>182</v>
      </c>
      <c r="C81">
        <v>12.36</v>
      </c>
      <c r="D81">
        <v>16.7</v>
      </c>
      <c r="E81" t="s">
        <v>67</v>
      </c>
      <c r="F81" t="s">
        <v>67</v>
      </c>
      <c r="G81" t="s">
        <v>67</v>
      </c>
      <c r="H81" t="s">
        <v>67</v>
      </c>
    </row>
    <row r="82" spans="1:8" x14ac:dyDescent="0.25">
      <c r="A82" s="5" t="s">
        <v>183</v>
      </c>
      <c r="B82" s="5" t="s">
        <v>184</v>
      </c>
      <c r="C82" t="s">
        <v>67</v>
      </c>
      <c r="D82" t="s">
        <v>67</v>
      </c>
      <c r="E82" t="s">
        <v>67</v>
      </c>
      <c r="F82" t="s">
        <v>67</v>
      </c>
      <c r="G82" t="s">
        <v>67</v>
      </c>
      <c r="H82" t="s">
        <v>67</v>
      </c>
    </row>
    <row r="83" spans="1:8" x14ac:dyDescent="0.25">
      <c r="A83" s="5" t="s">
        <v>185</v>
      </c>
      <c r="B83" s="5" t="s">
        <v>186</v>
      </c>
      <c r="C83" t="s">
        <v>67</v>
      </c>
      <c r="D83" t="s">
        <v>67</v>
      </c>
      <c r="E83" t="s">
        <v>67</v>
      </c>
      <c r="F83" t="s">
        <v>67</v>
      </c>
      <c r="G83" t="s">
        <v>67</v>
      </c>
      <c r="H83" t="s">
        <v>67</v>
      </c>
    </row>
    <row r="84" spans="1:8" x14ac:dyDescent="0.25">
      <c r="A84" s="5" t="s">
        <v>187</v>
      </c>
      <c r="B84" s="5" t="s">
        <v>188</v>
      </c>
      <c r="C84">
        <v>-39.549999999999997</v>
      </c>
      <c r="D84">
        <v>101.4</v>
      </c>
      <c r="E84">
        <v>1444.17</v>
      </c>
      <c r="F84">
        <v>-185.71</v>
      </c>
      <c r="G84" t="s">
        <v>67</v>
      </c>
      <c r="H84" t="s">
        <v>67</v>
      </c>
    </row>
    <row r="85" spans="1:8" x14ac:dyDescent="0.25">
      <c r="A85" s="5" t="s">
        <v>189</v>
      </c>
      <c r="B85" s="5" t="s">
        <v>190</v>
      </c>
      <c r="C85">
        <v>502.01</v>
      </c>
      <c r="D85">
        <v>453.29</v>
      </c>
      <c r="E85" t="s">
        <v>67</v>
      </c>
      <c r="F85" t="s">
        <v>67</v>
      </c>
      <c r="G85" t="s">
        <v>67</v>
      </c>
      <c r="H85" t="s">
        <v>67</v>
      </c>
    </row>
    <row r="86" spans="1:8" x14ac:dyDescent="0.25">
      <c r="A86" s="5" t="s">
        <v>191</v>
      </c>
      <c r="B86" s="5" t="s">
        <v>192</v>
      </c>
      <c r="C86" t="s">
        <v>67</v>
      </c>
      <c r="D86" t="s">
        <v>67</v>
      </c>
      <c r="E86" t="s">
        <v>67</v>
      </c>
      <c r="F86" t="s">
        <v>67</v>
      </c>
      <c r="G86" t="s">
        <v>67</v>
      </c>
      <c r="H86" t="s">
        <v>67</v>
      </c>
    </row>
    <row r="87" spans="1:8" x14ac:dyDescent="0.25">
      <c r="A87" s="5" t="s">
        <v>193</v>
      </c>
      <c r="B87" s="5" t="s">
        <v>194</v>
      </c>
      <c r="C87" t="s">
        <v>67</v>
      </c>
      <c r="D87" t="s">
        <v>67</v>
      </c>
      <c r="E87" t="s">
        <v>67</v>
      </c>
      <c r="F87" t="s">
        <v>67</v>
      </c>
      <c r="G87" t="s">
        <v>67</v>
      </c>
      <c r="H87" t="s">
        <v>67</v>
      </c>
    </row>
    <row r="88" spans="1:8" x14ac:dyDescent="0.25">
      <c r="A88" s="5" t="s">
        <v>195</v>
      </c>
      <c r="B88" s="5" t="s">
        <v>196</v>
      </c>
      <c r="C88" t="s">
        <v>67</v>
      </c>
      <c r="D88" t="s">
        <v>67</v>
      </c>
      <c r="E88" t="s">
        <v>67</v>
      </c>
      <c r="F88" t="s">
        <v>67</v>
      </c>
      <c r="G88" t="s">
        <v>67</v>
      </c>
      <c r="H88" t="s">
        <v>67</v>
      </c>
    </row>
    <row r="89" spans="1:8" x14ac:dyDescent="0.25">
      <c r="A89" s="5" t="s">
        <v>197</v>
      </c>
      <c r="B89" s="5" t="s">
        <v>198</v>
      </c>
      <c r="C89">
        <v>-40.06</v>
      </c>
      <c r="D89">
        <v>111.16</v>
      </c>
      <c r="E89">
        <v>772.96</v>
      </c>
      <c r="F89">
        <v>900</v>
      </c>
      <c r="G89">
        <v>-104.9</v>
      </c>
      <c r="H89">
        <v>-40.5</v>
      </c>
    </row>
    <row r="90" spans="1:8" x14ac:dyDescent="0.25">
      <c r="A90" s="5" t="s">
        <v>199</v>
      </c>
      <c r="B90" s="5" t="s">
        <v>200</v>
      </c>
      <c r="C90">
        <v>281.35000000000002</v>
      </c>
      <c r="D90">
        <v>594.71</v>
      </c>
      <c r="E90">
        <v>522.69000000000005</v>
      </c>
      <c r="F90">
        <v>251.53</v>
      </c>
      <c r="G90" t="s">
        <v>67</v>
      </c>
      <c r="H90" t="s">
        <v>67</v>
      </c>
    </row>
    <row r="91" spans="1:8" x14ac:dyDescent="0.25">
      <c r="A91" s="5" t="s">
        <v>201</v>
      </c>
      <c r="B91" s="5" t="s">
        <v>202</v>
      </c>
      <c r="C91">
        <v>327.83</v>
      </c>
      <c r="D91">
        <v>327.74</v>
      </c>
      <c r="E91" t="s">
        <v>67</v>
      </c>
      <c r="F91" t="s">
        <v>67</v>
      </c>
      <c r="G91" t="s">
        <v>67</v>
      </c>
      <c r="H91" t="s">
        <v>67</v>
      </c>
    </row>
    <row r="92" spans="1:8" x14ac:dyDescent="0.25">
      <c r="A92" s="5" t="s">
        <v>203</v>
      </c>
      <c r="B92" s="5" t="s">
        <v>204</v>
      </c>
      <c r="C92" t="s">
        <v>67</v>
      </c>
      <c r="D92" t="s">
        <v>67</v>
      </c>
      <c r="E92" t="s">
        <v>67</v>
      </c>
      <c r="F92" t="s">
        <v>67</v>
      </c>
      <c r="G92" t="s">
        <v>67</v>
      </c>
      <c r="H92" t="s">
        <v>67</v>
      </c>
    </row>
    <row r="93" spans="1:8" x14ac:dyDescent="0.25">
      <c r="A93" s="5" t="s">
        <v>205</v>
      </c>
      <c r="B93" s="5" t="s">
        <v>206</v>
      </c>
      <c r="C93">
        <v>110.54</v>
      </c>
      <c r="D93">
        <v>-72.72</v>
      </c>
      <c r="E93">
        <v>6.47</v>
      </c>
      <c r="F93">
        <v>62.13</v>
      </c>
      <c r="G93" t="s">
        <v>67</v>
      </c>
      <c r="H93" t="s">
        <v>67</v>
      </c>
    </row>
    <row r="94" spans="1:8" x14ac:dyDescent="0.25">
      <c r="A94" s="5" t="s">
        <v>207</v>
      </c>
      <c r="B94" s="5" t="s">
        <v>208</v>
      </c>
      <c r="C94">
        <v>14.76</v>
      </c>
      <c r="D94">
        <v>-1.37</v>
      </c>
      <c r="E94" t="s">
        <v>67</v>
      </c>
      <c r="F94" t="s">
        <v>67</v>
      </c>
      <c r="G94" t="s">
        <v>67</v>
      </c>
      <c r="H94" t="s">
        <v>67</v>
      </c>
    </row>
    <row r="95" spans="1:8" x14ac:dyDescent="0.25">
      <c r="A95" s="5" t="s">
        <v>209</v>
      </c>
      <c r="B95" s="5" t="s">
        <v>210</v>
      </c>
      <c r="C95" t="s">
        <v>67</v>
      </c>
      <c r="D95" t="s">
        <v>67</v>
      </c>
      <c r="E95" t="s">
        <v>67</v>
      </c>
      <c r="F95" t="s">
        <v>67</v>
      </c>
      <c r="G95" t="s">
        <v>67</v>
      </c>
      <c r="H95" t="s">
        <v>67</v>
      </c>
    </row>
    <row r="96" spans="1:8" x14ac:dyDescent="0.25">
      <c r="A96" s="5" t="s">
        <v>211</v>
      </c>
      <c r="B96" s="5" t="s">
        <v>212</v>
      </c>
      <c r="C96" t="s">
        <v>67</v>
      </c>
      <c r="D96" t="s">
        <v>67</v>
      </c>
      <c r="E96" t="s">
        <v>67</v>
      </c>
      <c r="F96" t="s">
        <v>67</v>
      </c>
      <c r="G96" t="s">
        <v>67</v>
      </c>
      <c r="H96" t="s">
        <v>67</v>
      </c>
    </row>
    <row r="97" spans="1:9" x14ac:dyDescent="0.25">
      <c r="A97" s="5" t="s">
        <v>213</v>
      </c>
      <c r="B97" s="5" t="s">
        <v>214</v>
      </c>
      <c r="C97">
        <v>621.20000000000005</v>
      </c>
      <c r="D97">
        <v>788.3</v>
      </c>
      <c r="E97">
        <v>553.6</v>
      </c>
      <c r="F97">
        <v>351.1</v>
      </c>
      <c r="G97">
        <v>314.2</v>
      </c>
      <c r="H97">
        <v>590.9</v>
      </c>
      <c r="I97">
        <v>565.4</v>
      </c>
    </row>
  </sheetData>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L96"/>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8" customWidth="1"/>
  </cols>
  <sheetData>
    <row r="1" spans="1:12" ht="18.75" customHeight="1" x14ac:dyDescent="0.3">
      <c r="A1" s="1" t="s">
        <v>3362</v>
      </c>
      <c r="B1" s="2" t="s">
        <v>3363</v>
      </c>
      <c r="C1" s="2"/>
      <c r="D1" s="2"/>
      <c r="E1" s="2"/>
      <c r="F1" s="2" t="str">
        <f>HYPERLINK("dax-30_Stock_Data_EUR.xlsx#INDEX!A1", "Back to INDEX")</f>
        <v>Back to INDEX</v>
      </c>
      <c r="G1" s="2"/>
      <c r="H1" s="2"/>
      <c r="I1" s="2"/>
      <c r="J1" s="2"/>
      <c r="K1" s="2"/>
      <c r="L1" s="2"/>
    </row>
    <row r="2" spans="1:12" x14ac:dyDescent="0.25">
      <c r="A2" s="3"/>
      <c r="B2" s="4"/>
      <c r="C2" s="4"/>
      <c r="D2" s="4"/>
      <c r="E2" s="4"/>
      <c r="F2" s="4"/>
      <c r="G2" s="4"/>
      <c r="H2" s="4"/>
      <c r="I2" s="4"/>
      <c r="J2" s="4"/>
      <c r="K2" s="4"/>
      <c r="L2" s="4"/>
    </row>
    <row r="3" spans="1:12" x14ac:dyDescent="0.25">
      <c r="A3" s="5" t="s">
        <v>3</v>
      </c>
      <c r="C3" s="5" t="s">
        <v>4</v>
      </c>
      <c r="D3" s="5"/>
      <c r="G3" s="5" t="s">
        <v>5</v>
      </c>
      <c r="H3" s="5"/>
      <c r="J3" s="5" t="s">
        <v>6</v>
      </c>
      <c r="K3" s="5"/>
    </row>
    <row r="4" spans="1:12" x14ac:dyDescent="0.25">
      <c r="A4" s="5" t="s">
        <v>7</v>
      </c>
      <c r="B4" t="s">
        <v>307</v>
      </c>
      <c r="C4" s="5" t="s">
        <v>9</v>
      </c>
      <c r="D4" s="5"/>
      <c r="E4" t="s">
        <v>3364</v>
      </c>
      <c r="G4" t="s">
        <v>1049</v>
      </c>
      <c r="H4" t="s">
        <v>220</v>
      </c>
      <c r="J4" t="s">
        <v>3365</v>
      </c>
      <c r="L4" t="s">
        <v>3366</v>
      </c>
    </row>
    <row r="5" spans="1:12" x14ac:dyDescent="0.25">
      <c r="A5" s="5" t="s">
        <v>15</v>
      </c>
      <c r="B5" t="s">
        <v>3367</v>
      </c>
      <c r="C5" s="5" t="s">
        <v>17</v>
      </c>
      <c r="D5" s="5"/>
      <c r="E5" t="s">
        <v>3368</v>
      </c>
      <c r="G5" t="s">
        <v>381</v>
      </c>
      <c r="H5" t="s">
        <v>658</v>
      </c>
      <c r="J5" t="s">
        <v>2174</v>
      </c>
      <c r="L5" t="s">
        <v>3369</v>
      </c>
    </row>
    <row r="6" spans="1:12" x14ac:dyDescent="0.25">
      <c r="A6" s="5" t="s">
        <v>23</v>
      </c>
      <c r="B6" t="s">
        <v>3370</v>
      </c>
      <c r="C6" s="5" t="s">
        <v>25</v>
      </c>
      <c r="D6" s="5"/>
      <c r="E6" t="s">
        <v>3371</v>
      </c>
      <c r="G6" t="s">
        <v>228</v>
      </c>
      <c r="H6" t="s">
        <v>20</v>
      </c>
      <c r="J6" t="s">
        <v>243</v>
      </c>
      <c r="L6" t="s">
        <v>860</v>
      </c>
    </row>
    <row r="7" spans="1:12" x14ac:dyDescent="0.25">
      <c r="A7" s="5" t="s">
        <v>29</v>
      </c>
      <c r="B7" t="s">
        <v>277</v>
      </c>
      <c r="C7" s="5" t="s">
        <v>31</v>
      </c>
      <c r="D7" s="5"/>
      <c r="E7" t="s">
        <v>3372</v>
      </c>
      <c r="G7" t="s">
        <v>3278</v>
      </c>
      <c r="H7" t="s">
        <v>28</v>
      </c>
      <c r="J7" t="s">
        <v>2823</v>
      </c>
      <c r="L7" t="s">
        <v>860</v>
      </c>
    </row>
    <row r="8" spans="1:12" x14ac:dyDescent="0.25">
      <c r="A8" s="5" t="s">
        <v>35</v>
      </c>
      <c r="B8" t="s">
        <v>36</v>
      </c>
      <c r="C8" s="5" t="s">
        <v>37</v>
      </c>
      <c r="D8" s="5"/>
      <c r="E8" t="s">
        <v>3373</v>
      </c>
      <c r="G8" t="s">
        <v>2160</v>
      </c>
      <c r="H8" t="s">
        <v>454</v>
      </c>
      <c r="J8" t="s">
        <v>639</v>
      </c>
      <c r="L8" t="s">
        <v>1357</v>
      </c>
    </row>
    <row r="9" spans="1:12" x14ac:dyDescent="0.25">
      <c r="A9" s="5" t="s">
        <v>41</v>
      </c>
      <c r="B9" t="s">
        <v>42</v>
      </c>
      <c r="C9" s="5" t="s">
        <v>43</v>
      </c>
      <c r="D9" s="5"/>
      <c r="E9" t="s">
        <v>3374</v>
      </c>
      <c r="G9" t="s">
        <v>320</v>
      </c>
      <c r="H9" t="s">
        <v>34</v>
      </c>
      <c r="J9" t="s">
        <v>3375</v>
      </c>
      <c r="L9" t="s">
        <v>3376</v>
      </c>
    </row>
    <row r="10" spans="1:12" x14ac:dyDescent="0.25">
      <c r="A10" s="5" t="s">
        <v>45</v>
      </c>
      <c r="B10" t="s">
        <v>3377</v>
      </c>
      <c r="C10" s="5" t="s">
        <v>47</v>
      </c>
      <c r="D10" s="5"/>
      <c r="E10" t="s">
        <v>67</v>
      </c>
      <c r="G10" t="s">
        <v>321</v>
      </c>
      <c r="H10" t="s">
        <v>40</v>
      </c>
      <c r="J10" t="s">
        <v>1585</v>
      </c>
      <c r="L10" t="s">
        <v>1210</v>
      </c>
    </row>
    <row r="11" spans="1:12" x14ac:dyDescent="0.25">
      <c r="A11" s="5" t="s">
        <v>49</v>
      </c>
      <c r="B11" t="s">
        <v>389</v>
      </c>
      <c r="J11" t="s">
        <v>3378</v>
      </c>
      <c r="L11" t="s">
        <v>827</v>
      </c>
    </row>
    <row r="12" spans="1:12" x14ac:dyDescent="0.25">
      <c r="A12" s="5" t="s">
        <v>51</v>
      </c>
      <c r="B12" t="s">
        <v>357</v>
      </c>
      <c r="J12" t="s">
        <v>21</v>
      </c>
      <c r="L12" t="s">
        <v>3379</v>
      </c>
    </row>
    <row r="13" spans="1:12" x14ac:dyDescent="0.25">
      <c r="A13" s="5" t="s">
        <v>53</v>
      </c>
      <c r="B13" t="s">
        <v>3380</v>
      </c>
    </row>
    <row r="14" spans="1:12" x14ac:dyDescent="0.25">
      <c r="A14" s="5" t="s">
        <v>55</v>
      </c>
      <c r="B14" t="s">
        <v>3381</v>
      </c>
    </row>
    <row r="15" spans="1:12" x14ac:dyDescent="0.25">
      <c r="A15" s="5" t="s">
        <v>57</v>
      </c>
      <c r="B15" t="s">
        <v>3382</v>
      </c>
    </row>
    <row r="16" spans="1:12" x14ac:dyDescent="0.25">
      <c r="A16" s="5" t="s">
        <v>59</v>
      </c>
      <c r="B16" t="s">
        <v>3383</v>
      </c>
    </row>
    <row r="17" spans="1:12" x14ac:dyDescent="0.25">
      <c r="A17" s="5" t="s">
        <v>61</v>
      </c>
      <c r="B17" t="s">
        <v>3384</v>
      </c>
    </row>
    <row r="18" spans="1:12" x14ac:dyDescent="0.25">
      <c r="A18" s="3"/>
      <c r="B18" s="4"/>
      <c r="C18" s="4"/>
      <c r="D18" s="4"/>
      <c r="E18" s="4"/>
      <c r="F18" s="4"/>
      <c r="G18" s="4"/>
      <c r="H18" s="4"/>
      <c r="I18" s="4"/>
      <c r="J18" s="4"/>
      <c r="K18" s="4"/>
      <c r="L18" s="4"/>
    </row>
    <row r="19" spans="1:12" x14ac:dyDescent="0.25">
      <c r="A19" s="5" t="s">
        <v>63</v>
      </c>
      <c r="B19" s="5" t="s">
        <v>64</v>
      </c>
      <c r="C19" s="5">
        <v>2019</v>
      </c>
      <c r="D19" s="5">
        <v>2018</v>
      </c>
      <c r="E19" s="5">
        <v>2017</v>
      </c>
      <c r="F19" s="5">
        <v>2016</v>
      </c>
      <c r="G19" s="5">
        <v>2015</v>
      </c>
      <c r="H19" s="5">
        <v>2014</v>
      </c>
      <c r="I19" s="5">
        <v>2013</v>
      </c>
      <c r="J19" s="5">
        <v>2012</v>
      </c>
      <c r="K19" s="5"/>
      <c r="L19" s="5"/>
    </row>
    <row r="20" spans="1:12" x14ac:dyDescent="0.25">
      <c r="A20" s="5" t="s">
        <v>65</v>
      </c>
      <c r="B20" s="5" t="s">
        <v>66</v>
      </c>
      <c r="C20">
        <v>824.4</v>
      </c>
      <c r="D20">
        <v>805.8</v>
      </c>
      <c r="E20">
        <v>744</v>
      </c>
      <c r="F20">
        <v>713.9</v>
      </c>
      <c r="G20">
        <v>665.4</v>
      </c>
      <c r="H20">
        <v>575</v>
      </c>
      <c r="I20">
        <v>546.1</v>
      </c>
      <c r="J20">
        <v>556.5</v>
      </c>
    </row>
    <row r="21" spans="1:12" x14ac:dyDescent="0.25">
      <c r="A21" s="5" t="s">
        <v>68</v>
      </c>
      <c r="B21" s="5" t="s">
        <v>69</v>
      </c>
      <c r="C21">
        <v>41.3</v>
      </c>
      <c r="D21">
        <v>43.8</v>
      </c>
      <c r="E21">
        <v>45.9</v>
      </c>
      <c r="F21">
        <v>51.1</v>
      </c>
      <c r="G21">
        <v>51.6</v>
      </c>
      <c r="H21">
        <v>48.7</v>
      </c>
      <c r="I21">
        <v>43.1</v>
      </c>
      <c r="J21">
        <v>39.299999999999997</v>
      </c>
    </row>
    <row r="22" spans="1:12" x14ac:dyDescent="0.25">
      <c r="A22" s="5" t="s">
        <v>70</v>
      </c>
      <c r="B22" s="5" t="s">
        <v>71</v>
      </c>
      <c r="C22">
        <v>-12</v>
      </c>
      <c r="D22">
        <v>-13.3</v>
      </c>
      <c r="E22">
        <v>-16.2</v>
      </c>
      <c r="F22">
        <v>-19.5</v>
      </c>
      <c r="G22">
        <v>-21.3</v>
      </c>
      <c r="H22">
        <v>-23.1</v>
      </c>
      <c r="I22">
        <v>-22.4</v>
      </c>
      <c r="J22">
        <v>-23</v>
      </c>
    </row>
    <row r="23" spans="1:12" x14ac:dyDescent="0.25">
      <c r="A23" s="5" t="s">
        <v>72</v>
      </c>
      <c r="B23" s="5" t="s">
        <v>73</v>
      </c>
      <c r="C23">
        <v>29.3</v>
      </c>
      <c r="D23">
        <v>30.5</v>
      </c>
      <c r="E23">
        <v>29.7</v>
      </c>
      <c r="F23">
        <v>31.6</v>
      </c>
      <c r="G23">
        <v>30.3</v>
      </c>
      <c r="H23">
        <v>25.6</v>
      </c>
      <c r="I23">
        <v>20.7</v>
      </c>
      <c r="J23">
        <v>16.3</v>
      </c>
    </row>
    <row r="24" spans="1:12" x14ac:dyDescent="0.25">
      <c r="A24" s="5" t="s">
        <v>74</v>
      </c>
      <c r="B24" s="5" t="s">
        <v>75</v>
      </c>
      <c r="C24">
        <v>7.8</v>
      </c>
      <c r="D24">
        <v>8.6</v>
      </c>
      <c r="E24">
        <v>8.8000000000000007</v>
      </c>
      <c r="F24">
        <v>6.9</v>
      </c>
      <c r="G24">
        <v>7.7</v>
      </c>
      <c r="H24">
        <v>6.6</v>
      </c>
      <c r="I24">
        <v>5.2</v>
      </c>
      <c r="J24">
        <v>4.3</v>
      </c>
    </row>
    <row r="25" spans="1:12" x14ac:dyDescent="0.25">
      <c r="A25" s="5" t="s">
        <v>76</v>
      </c>
      <c r="B25" s="5" t="s">
        <v>77</v>
      </c>
      <c r="C25">
        <v>21.5</v>
      </c>
      <c r="D25">
        <v>22</v>
      </c>
      <c r="E25">
        <v>20.9</v>
      </c>
      <c r="F25">
        <v>24.6</v>
      </c>
      <c r="G25">
        <v>22.5</v>
      </c>
      <c r="H25">
        <v>19</v>
      </c>
      <c r="I25">
        <v>15.5</v>
      </c>
      <c r="J25">
        <v>12</v>
      </c>
    </row>
    <row r="26" spans="1:12" x14ac:dyDescent="0.25">
      <c r="A26" s="5" t="s">
        <v>80</v>
      </c>
      <c r="B26" s="5" t="s">
        <v>81</v>
      </c>
      <c r="C26">
        <v>21.5</v>
      </c>
      <c r="D26">
        <v>22</v>
      </c>
      <c r="E26">
        <v>20.9</v>
      </c>
      <c r="F26">
        <v>24.6</v>
      </c>
      <c r="G26">
        <v>22.5</v>
      </c>
      <c r="H26">
        <v>19</v>
      </c>
      <c r="I26">
        <v>15.5</v>
      </c>
      <c r="J26">
        <v>12</v>
      </c>
    </row>
    <row r="27" spans="1:12" x14ac:dyDescent="0.25">
      <c r="A27" s="5" t="s">
        <v>82</v>
      </c>
      <c r="B27" s="5" t="s">
        <v>83</v>
      </c>
      <c r="C27">
        <v>178</v>
      </c>
      <c r="D27">
        <v>174.4</v>
      </c>
      <c r="E27">
        <v>210.5</v>
      </c>
      <c r="F27">
        <v>138.69999999999999</v>
      </c>
      <c r="G27">
        <v>150.9</v>
      </c>
      <c r="H27">
        <v>175.7</v>
      </c>
      <c r="I27">
        <v>143.6</v>
      </c>
      <c r="J27">
        <v>111.9</v>
      </c>
    </row>
    <row r="28" spans="1:12" x14ac:dyDescent="0.25">
      <c r="A28" s="5" t="s">
        <v>84</v>
      </c>
      <c r="B28" s="5" t="s">
        <v>85</v>
      </c>
      <c r="C28">
        <v>1151</v>
      </c>
      <c r="D28">
        <v>1218</v>
      </c>
      <c r="E28">
        <v>1232</v>
      </c>
      <c r="F28">
        <v>1034</v>
      </c>
      <c r="G28">
        <v>962</v>
      </c>
      <c r="H28">
        <v>905.2</v>
      </c>
      <c r="I28">
        <v>778.3</v>
      </c>
      <c r="J28">
        <v>730.4</v>
      </c>
    </row>
    <row r="29" spans="1:12" x14ac:dyDescent="0.25">
      <c r="A29" s="5" t="s">
        <v>86</v>
      </c>
      <c r="B29" s="5" t="s">
        <v>87</v>
      </c>
      <c r="C29">
        <v>1329</v>
      </c>
      <c r="D29">
        <v>1393</v>
      </c>
      <c r="E29">
        <v>1443</v>
      </c>
      <c r="F29">
        <v>1172</v>
      </c>
      <c r="G29">
        <v>1113</v>
      </c>
      <c r="H29">
        <v>1081</v>
      </c>
      <c r="I29">
        <v>921.9</v>
      </c>
      <c r="J29">
        <v>842.3</v>
      </c>
    </row>
    <row r="30" spans="1:12" x14ac:dyDescent="0.25">
      <c r="A30" s="5" t="s">
        <v>88</v>
      </c>
      <c r="B30" s="5" t="s">
        <v>89</v>
      </c>
      <c r="C30">
        <v>316.89999999999998</v>
      </c>
      <c r="D30">
        <v>322.39999999999998</v>
      </c>
      <c r="E30">
        <v>630.1</v>
      </c>
      <c r="F30">
        <v>322</v>
      </c>
      <c r="G30">
        <v>153.5</v>
      </c>
      <c r="H30">
        <v>955.3</v>
      </c>
      <c r="I30">
        <v>793.3</v>
      </c>
      <c r="J30">
        <v>727.1</v>
      </c>
    </row>
    <row r="31" spans="1:12" x14ac:dyDescent="0.25">
      <c r="A31" s="5" t="s">
        <v>90</v>
      </c>
      <c r="B31" s="5" t="s">
        <v>91</v>
      </c>
      <c r="C31">
        <v>782.7</v>
      </c>
      <c r="D31">
        <v>853.6</v>
      </c>
      <c r="E31">
        <v>607.6</v>
      </c>
      <c r="F31">
        <v>655.5</v>
      </c>
      <c r="G31">
        <v>781</v>
      </c>
      <c r="H31">
        <v>113.3</v>
      </c>
      <c r="I31">
        <v>112.9</v>
      </c>
      <c r="J31">
        <v>86.6</v>
      </c>
    </row>
    <row r="32" spans="1:12" x14ac:dyDescent="0.25">
      <c r="A32" s="5" t="s">
        <v>92</v>
      </c>
      <c r="B32" s="5" t="s">
        <v>93</v>
      </c>
      <c r="C32">
        <v>1100</v>
      </c>
      <c r="D32">
        <v>1176</v>
      </c>
      <c r="E32">
        <v>1238</v>
      </c>
      <c r="F32">
        <v>977.5</v>
      </c>
      <c r="G32">
        <v>934.5</v>
      </c>
      <c r="H32">
        <v>1069</v>
      </c>
      <c r="I32">
        <v>906.2</v>
      </c>
      <c r="J32">
        <v>813.7</v>
      </c>
    </row>
    <row r="33" spans="1:10" x14ac:dyDescent="0.25">
      <c r="A33" s="5" t="s">
        <v>78</v>
      </c>
      <c r="B33" s="5" t="s">
        <v>79</v>
      </c>
      <c r="C33">
        <v>-0.5</v>
      </c>
      <c r="D33">
        <v>-0.9</v>
      </c>
      <c r="E33">
        <v>0.03</v>
      </c>
      <c r="F33">
        <v>0.03</v>
      </c>
      <c r="G33" t="s">
        <v>67</v>
      </c>
      <c r="H33" t="s">
        <v>67</v>
      </c>
      <c r="I33" t="s">
        <v>67</v>
      </c>
      <c r="J33" t="s">
        <v>67</v>
      </c>
    </row>
    <row r="34" spans="1:10" x14ac:dyDescent="0.25">
      <c r="A34" s="5" t="s">
        <v>94</v>
      </c>
      <c r="B34" s="5" t="s">
        <v>95</v>
      </c>
      <c r="C34">
        <v>229.7</v>
      </c>
      <c r="D34">
        <v>217.7</v>
      </c>
      <c r="E34">
        <v>205.07</v>
      </c>
      <c r="F34">
        <v>194.67</v>
      </c>
      <c r="G34">
        <v>178.3</v>
      </c>
      <c r="H34">
        <v>12.3</v>
      </c>
      <c r="I34">
        <v>15.6</v>
      </c>
      <c r="J34">
        <v>28.7</v>
      </c>
    </row>
    <row r="35" spans="1:10" x14ac:dyDescent="0.25">
      <c r="A35" s="5" t="s">
        <v>96</v>
      </c>
      <c r="B35" s="5" t="s">
        <v>97</v>
      </c>
      <c r="C35">
        <v>1329</v>
      </c>
      <c r="D35">
        <v>1393</v>
      </c>
      <c r="E35">
        <v>1443</v>
      </c>
      <c r="F35">
        <v>1172</v>
      </c>
      <c r="G35">
        <v>1113</v>
      </c>
      <c r="H35">
        <v>1081</v>
      </c>
      <c r="I35">
        <v>921.9</v>
      </c>
      <c r="J35">
        <v>842.3</v>
      </c>
    </row>
    <row r="36" spans="1:10" x14ac:dyDescent="0.25">
      <c r="A36" s="5" t="s">
        <v>98</v>
      </c>
      <c r="B36" s="5" t="s">
        <v>99</v>
      </c>
      <c r="C36">
        <v>20.61</v>
      </c>
      <c r="D36">
        <v>20.61</v>
      </c>
      <c r="E36">
        <v>20.61</v>
      </c>
      <c r="F36">
        <v>20.61</v>
      </c>
      <c r="G36">
        <v>20.61</v>
      </c>
      <c r="H36" t="s">
        <v>67</v>
      </c>
      <c r="I36" t="s">
        <v>67</v>
      </c>
      <c r="J36" t="s">
        <v>67</v>
      </c>
    </row>
    <row r="37" spans="1:10" x14ac:dyDescent="0.25">
      <c r="A37" s="5" t="s">
        <v>100</v>
      </c>
      <c r="B37" s="5" t="s">
        <v>101</v>
      </c>
      <c r="C37">
        <v>20.61</v>
      </c>
      <c r="D37">
        <v>20.61</v>
      </c>
      <c r="E37">
        <v>20.61</v>
      </c>
      <c r="F37">
        <v>20.61</v>
      </c>
      <c r="G37">
        <v>20.61</v>
      </c>
      <c r="H37" t="s">
        <v>67</v>
      </c>
      <c r="I37" t="s">
        <v>67</v>
      </c>
      <c r="J37" t="s">
        <v>67</v>
      </c>
    </row>
    <row r="38" spans="1:10" x14ac:dyDescent="0.25">
      <c r="A38" s="5" t="s">
        <v>102</v>
      </c>
      <c r="B38" s="5" t="s">
        <v>103</v>
      </c>
      <c r="C38">
        <v>1.42</v>
      </c>
      <c r="D38">
        <v>1.48</v>
      </c>
      <c r="E38">
        <v>1.44</v>
      </c>
      <c r="F38">
        <v>1.53</v>
      </c>
      <c r="G38">
        <v>1.47</v>
      </c>
      <c r="H38" t="s">
        <v>67</v>
      </c>
      <c r="I38" t="s">
        <v>67</v>
      </c>
      <c r="J38" t="s">
        <v>67</v>
      </c>
    </row>
    <row r="39" spans="1:10" x14ac:dyDescent="0.25">
      <c r="A39" s="5" t="s">
        <v>104</v>
      </c>
      <c r="B39" s="5" t="s">
        <v>105</v>
      </c>
      <c r="C39">
        <v>1.04</v>
      </c>
      <c r="D39">
        <v>1.07</v>
      </c>
      <c r="E39">
        <v>1.01</v>
      </c>
      <c r="F39">
        <v>1.19</v>
      </c>
      <c r="G39">
        <v>1.2</v>
      </c>
      <c r="H39">
        <v>1.27</v>
      </c>
      <c r="I39">
        <v>1.03</v>
      </c>
      <c r="J39">
        <v>0.8</v>
      </c>
    </row>
    <row r="40" spans="1:10" x14ac:dyDescent="0.25">
      <c r="A40" s="5" t="s">
        <v>106</v>
      </c>
      <c r="B40" s="5" t="s">
        <v>107</v>
      </c>
      <c r="C40">
        <v>1.04</v>
      </c>
      <c r="D40">
        <v>1.07</v>
      </c>
      <c r="E40">
        <v>1.01</v>
      </c>
      <c r="F40">
        <v>1.19</v>
      </c>
      <c r="G40">
        <v>1.2</v>
      </c>
      <c r="H40">
        <v>1.27</v>
      </c>
      <c r="I40">
        <v>1.03</v>
      </c>
      <c r="J40">
        <v>0.8</v>
      </c>
    </row>
    <row r="41" spans="1:10" x14ac:dyDescent="0.25">
      <c r="A41" s="5" t="s">
        <v>108</v>
      </c>
      <c r="B41" s="5" t="s">
        <v>109</v>
      </c>
      <c r="C41">
        <v>0.9</v>
      </c>
      <c r="D41">
        <v>0.48</v>
      </c>
      <c r="E41">
        <v>0.48</v>
      </c>
      <c r="F41">
        <v>0.48</v>
      </c>
      <c r="G41">
        <v>0.4</v>
      </c>
      <c r="H41" t="s">
        <v>67</v>
      </c>
      <c r="I41" t="s">
        <v>67</v>
      </c>
      <c r="J41" t="s">
        <v>67</v>
      </c>
    </row>
    <row r="42" spans="1:10" x14ac:dyDescent="0.25">
      <c r="A42" s="5" t="s">
        <v>110</v>
      </c>
      <c r="B42" s="5" t="s">
        <v>111</v>
      </c>
      <c r="C42">
        <v>18.55</v>
      </c>
      <c r="D42">
        <v>9.89</v>
      </c>
      <c r="E42">
        <v>9.89</v>
      </c>
      <c r="F42">
        <v>9.89</v>
      </c>
      <c r="G42">
        <v>8.24</v>
      </c>
      <c r="H42" t="s">
        <v>67</v>
      </c>
      <c r="I42" t="s">
        <v>67</v>
      </c>
      <c r="J42" t="s">
        <v>67</v>
      </c>
    </row>
    <row r="43" spans="1:10" x14ac:dyDescent="0.25">
      <c r="A43" s="5" t="s">
        <v>65</v>
      </c>
      <c r="B43" s="5" t="s">
        <v>66</v>
      </c>
      <c r="C43">
        <v>40</v>
      </c>
      <c r="D43">
        <v>39.090000000000003</v>
      </c>
      <c r="E43">
        <v>36.1</v>
      </c>
      <c r="F43">
        <v>34.64</v>
      </c>
      <c r="G43">
        <v>32.28</v>
      </c>
      <c r="H43" t="s">
        <v>67</v>
      </c>
      <c r="I43" t="s">
        <v>67</v>
      </c>
      <c r="J43" t="s">
        <v>67</v>
      </c>
    </row>
    <row r="44" spans="1:10" x14ac:dyDescent="0.25">
      <c r="A44" s="5" t="s">
        <v>112</v>
      </c>
      <c r="B44" s="5" t="s">
        <v>113</v>
      </c>
      <c r="C44">
        <v>11.12</v>
      </c>
      <c r="D44">
        <v>10.52</v>
      </c>
      <c r="E44">
        <v>9.9499999999999993</v>
      </c>
      <c r="F44">
        <v>9.4499999999999993</v>
      </c>
      <c r="G44">
        <v>8.65</v>
      </c>
      <c r="H44" t="s">
        <v>67</v>
      </c>
      <c r="I44" t="s">
        <v>67</v>
      </c>
      <c r="J44" t="s">
        <v>67</v>
      </c>
    </row>
    <row r="45" spans="1:10" x14ac:dyDescent="0.25">
      <c r="A45" s="5" t="s">
        <v>114</v>
      </c>
      <c r="B45" s="5" t="s">
        <v>115</v>
      </c>
      <c r="C45">
        <v>5.2</v>
      </c>
      <c r="D45">
        <v>2.12</v>
      </c>
      <c r="E45">
        <v>-9.58</v>
      </c>
      <c r="F45">
        <v>-2.57</v>
      </c>
      <c r="G45">
        <v>0.2</v>
      </c>
      <c r="H45" t="s">
        <v>67</v>
      </c>
      <c r="I45" t="s">
        <v>67</v>
      </c>
      <c r="J45" t="s">
        <v>67</v>
      </c>
    </row>
    <row r="46" spans="1:10" x14ac:dyDescent="0.25">
      <c r="A46" s="5" t="s">
        <v>116</v>
      </c>
      <c r="B46" s="5" t="s">
        <v>117</v>
      </c>
      <c r="C46">
        <v>64.47</v>
      </c>
      <c r="D46">
        <v>67.569999999999993</v>
      </c>
      <c r="E46">
        <v>70</v>
      </c>
      <c r="F46">
        <v>56.87</v>
      </c>
      <c r="G46">
        <v>53.99</v>
      </c>
      <c r="H46" t="s">
        <v>67</v>
      </c>
      <c r="I46" t="s">
        <v>67</v>
      </c>
      <c r="J46" t="s">
        <v>67</v>
      </c>
    </row>
    <row r="47" spans="1:10" x14ac:dyDescent="0.25">
      <c r="A47" s="5" t="s">
        <v>118</v>
      </c>
      <c r="B47" s="5" t="s">
        <v>119</v>
      </c>
      <c r="C47">
        <v>643</v>
      </c>
      <c r="D47">
        <v>591</v>
      </c>
      <c r="E47">
        <v>547</v>
      </c>
      <c r="F47">
        <v>370</v>
      </c>
      <c r="G47">
        <v>280</v>
      </c>
      <c r="H47">
        <v>275</v>
      </c>
      <c r="I47">
        <v>227</v>
      </c>
      <c r="J47">
        <v>233</v>
      </c>
    </row>
    <row r="48" spans="1:10" x14ac:dyDescent="0.25">
      <c r="A48" s="5" t="s">
        <v>120</v>
      </c>
      <c r="B48" s="5" t="s">
        <v>121</v>
      </c>
      <c r="C48">
        <v>41.5</v>
      </c>
      <c r="D48">
        <v>36.5</v>
      </c>
      <c r="E48">
        <v>33</v>
      </c>
      <c r="F48">
        <v>25</v>
      </c>
      <c r="G48">
        <v>20.2</v>
      </c>
      <c r="H48">
        <v>17.600000000000001</v>
      </c>
      <c r="I48">
        <v>16</v>
      </c>
      <c r="J48">
        <v>16.100000000000001</v>
      </c>
    </row>
    <row r="49" spans="1:10" x14ac:dyDescent="0.25">
      <c r="A49" s="5" t="s">
        <v>122</v>
      </c>
      <c r="B49" s="5" t="s">
        <v>123</v>
      </c>
      <c r="C49">
        <v>64541</v>
      </c>
      <c r="D49">
        <v>61760</v>
      </c>
      <c r="E49">
        <v>60329</v>
      </c>
      <c r="F49">
        <v>67568</v>
      </c>
      <c r="G49">
        <v>72143</v>
      </c>
      <c r="H49">
        <v>64000</v>
      </c>
      <c r="I49">
        <v>70485</v>
      </c>
      <c r="J49">
        <v>69099</v>
      </c>
    </row>
    <row r="50" spans="1:10" x14ac:dyDescent="0.25">
      <c r="A50" s="5" t="s">
        <v>124</v>
      </c>
      <c r="B50" s="5" t="s">
        <v>125</v>
      </c>
      <c r="C50">
        <v>1280000</v>
      </c>
      <c r="D50">
        <v>1360000</v>
      </c>
      <c r="E50">
        <v>1360000</v>
      </c>
      <c r="F50">
        <v>1930000</v>
      </c>
      <c r="G50">
        <v>2380000</v>
      </c>
      <c r="H50">
        <v>2090000</v>
      </c>
      <c r="I50">
        <v>2410000</v>
      </c>
      <c r="J50">
        <v>2390000</v>
      </c>
    </row>
    <row r="51" spans="1:10" x14ac:dyDescent="0.25">
      <c r="A51" s="5" t="s">
        <v>126</v>
      </c>
      <c r="B51" s="5" t="s">
        <v>127</v>
      </c>
      <c r="C51" t="s">
        <v>67</v>
      </c>
      <c r="D51" t="s">
        <v>67</v>
      </c>
      <c r="E51" t="s">
        <v>67</v>
      </c>
      <c r="F51" t="s">
        <v>67</v>
      </c>
      <c r="G51" t="s">
        <v>67</v>
      </c>
      <c r="H51" t="s">
        <v>67</v>
      </c>
      <c r="I51" t="s">
        <v>67</v>
      </c>
      <c r="J51" t="s">
        <v>67</v>
      </c>
    </row>
    <row r="52" spans="1:10" x14ac:dyDescent="0.25">
      <c r="A52" s="5" t="s">
        <v>128</v>
      </c>
      <c r="B52" s="5" t="s">
        <v>129</v>
      </c>
      <c r="C52">
        <v>33437</v>
      </c>
      <c r="D52">
        <v>37225</v>
      </c>
      <c r="E52">
        <v>38208</v>
      </c>
      <c r="F52">
        <v>66486</v>
      </c>
      <c r="G52">
        <v>80357</v>
      </c>
      <c r="H52">
        <v>69091</v>
      </c>
      <c r="I52">
        <v>68282</v>
      </c>
      <c r="J52">
        <v>51502</v>
      </c>
    </row>
    <row r="53" spans="1:10" x14ac:dyDescent="0.25">
      <c r="A53" s="5" t="s">
        <v>130</v>
      </c>
      <c r="B53" s="5" t="s">
        <v>131</v>
      </c>
      <c r="C53">
        <v>10.9</v>
      </c>
      <c r="D53">
        <v>10.7</v>
      </c>
      <c r="E53">
        <v>18.8</v>
      </c>
      <c r="F53">
        <v>15</v>
      </c>
      <c r="G53">
        <v>15.7</v>
      </c>
      <c r="H53" t="s">
        <v>67</v>
      </c>
      <c r="I53" t="s">
        <v>67</v>
      </c>
      <c r="J53" t="s">
        <v>67</v>
      </c>
    </row>
    <row r="54" spans="1:10" x14ac:dyDescent="0.25">
      <c r="A54" s="5" t="s">
        <v>132</v>
      </c>
      <c r="B54" s="5" t="s">
        <v>133</v>
      </c>
      <c r="C54">
        <v>0.28000000000000003</v>
      </c>
      <c r="D54">
        <v>0.28999999999999998</v>
      </c>
      <c r="E54">
        <v>0.53</v>
      </c>
      <c r="F54">
        <v>0.52</v>
      </c>
      <c r="G54">
        <v>0.57999999999999996</v>
      </c>
      <c r="H54" t="s">
        <v>67</v>
      </c>
      <c r="I54" t="s">
        <v>67</v>
      </c>
      <c r="J54" t="s">
        <v>67</v>
      </c>
    </row>
    <row r="55" spans="1:10" x14ac:dyDescent="0.25">
      <c r="A55" s="5" t="s">
        <v>134</v>
      </c>
      <c r="B55" s="5" t="s">
        <v>135</v>
      </c>
      <c r="C55">
        <v>1.02</v>
      </c>
      <c r="D55">
        <v>1.08</v>
      </c>
      <c r="E55">
        <v>1.91</v>
      </c>
      <c r="F55">
        <v>1.9</v>
      </c>
      <c r="G55">
        <v>2.17</v>
      </c>
      <c r="H55" t="s">
        <v>67</v>
      </c>
      <c r="I55" t="s">
        <v>67</v>
      </c>
      <c r="J55" t="s">
        <v>67</v>
      </c>
    </row>
    <row r="56" spans="1:10" x14ac:dyDescent="0.25">
      <c r="A56" s="5" t="s">
        <v>136</v>
      </c>
      <c r="B56" s="5" t="s">
        <v>137</v>
      </c>
      <c r="C56">
        <v>2.1800000000000002</v>
      </c>
      <c r="D56">
        <v>5.39</v>
      </c>
      <c r="E56">
        <v>-1.98</v>
      </c>
      <c r="F56">
        <v>-6.96</v>
      </c>
      <c r="G56">
        <v>92.26</v>
      </c>
      <c r="H56" t="s">
        <v>67</v>
      </c>
      <c r="I56" t="s">
        <v>67</v>
      </c>
      <c r="J56" t="s">
        <v>67</v>
      </c>
    </row>
    <row r="57" spans="1:10" x14ac:dyDescent="0.25">
      <c r="A57" s="5" t="s">
        <v>138</v>
      </c>
      <c r="B57" s="5" t="s">
        <v>139</v>
      </c>
      <c r="C57">
        <v>7.95</v>
      </c>
      <c r="D57">
        <v>4.21</v>
      </c>
      <c r="E57">
        <v>2.5299999999999998</v>
      </c>
      <c r="F57">
        <v>2.68</v>
      </c>
      <c r="G57">
        <v>2.13</v>
      </c>
      <c r="H57" t="s">
        <v>67</v>
      </c>
      <c r="I57" t="s">
        <v>67</v>
      </c>
      <c r="J57" t="s">
        <v>67</v>
      </c>
    </row>
    <row r="58" spans="1:10" x14ac:dyDescent="0.25">
      <c r="A58" s="5" t="s">
        <v>140</v>
      </c>
      <c r="B58" s="5" t="s">
        <v>141</v>
      </c>
      <c r="C58">
        <v>9.1999999999999993</v>
      </c>
      <c r="D58">
        <v>9.4</v>
      </c>
      <c r="E58">
        <v>5.3</v>
      </c>
      <c r="F58">
        <v>6.6</v>
      </c>
      <c r="G58">
        <v>6.4</v>
      </c>
      <c r="H58" t="s">
        <v>67</v>
      </c>
      <c r="I58" t="s">
        <v>67</v>
      </c>
      <c r="J58" t="s">
        <v>67</v>
      </c>
    </row>
    <row r="59" spans="1:10" x14ac:dyDescent="0.25">
      <c r="A59" s="5" t="s">
        <v>142</v>
      </c>
      <c r="B59" s="5" t="s">
        <v>143</v>
      </c>
      <c r="C59">
        <v>9.3800000000000008</v>
      </c>
      <c r="D59">
        <v>10.15</v>
      </c>
      <c r="E59">
        <v>10.19</v>
      </c>
      <c r="F59">
        <v>12.63</v>
      </c>
      <c r="G59">
        <v>12.62</v>
      </c>
      <c r="H59">
        <v>154.47</v>
      </c>
      <c r="I59">
        <v>99.36</v>
      </c>
      <c r="J59">
        <v>41.81</v>
      </c>
    </row>
    <row r="60" spans="1:10" x14ac:dyDescent="0.25">
      <c r="A60" s="5" t="s">
        <v>144</v>
      </c>
      <c r="B60" s="5" t="s">
        <v>145</v>
      </c>
      <c r="C60">
        <v>2.61</v>
      </c>
      <c r="D60">
        <v>2.73</v>
      </c>
      <c r="E60">
        <v>2.81</v>
      </c>
      <c r="F60">
        <v>3.45</v>
      </c>
      <c r="G60">
        <v>3.38</v>
      </c>
      <c r="H60">
        <v>3.3</v>
      </c>
      <c r="I60">
        <v>2.84</v>
      </c>
      <c r="J60">
        <v>2.16</v>
      </c>
    </row>
    <row r="61" spans="1:10" x14ac:dyDescent="0.25">
      <c r="A61" s="5" t="s">
        <v>146</v>
      </c>
      <c r="B61" s="5" t="s">
        <v>147</v>
      </c>
      <c r="C61">
        <v>2.5299999999999998</v>
      </c>
      <c r="D61">
        <v>2.5299999999999998</v>
      </c>
      <c r="E61">
        <v>2.59</v>
      </c>
      <c r="F61">
        <v>3.84</v>
      </c>
      <c r="G61">
        <v>4</v>
      </c>
      <c r="H61">
        <v>4.07</v>
      </c>
      <c r="I61">
        <v>4.25</v>
      </c>
      <c r="J61">
        <v>4.29</v>
      </c>
    </row>
    <row r="62" spans="1:10" x14ac:dyDescent="0.25">
      <c r="A62" s="5" t="s">
        <v>148</v>
      </c>
      <c r="B62" s="5" t="s">
        <v>148</v>
      </c>
      <c r="C62">
        <v>1.62</v>
      </c>
      <c r="D62">
        <v>1.58</v>
      </c>
      <c r="E62">
        <v>1.45</v>
      </c>
      <c r="F62">
        <v>2.1</v>
      </c>
      <c r="G62">
        <v>2.02</v>
      </c>
      <c r="H62">
        <v>1.76</v>
      </c>
      <c r="I62">
        <v>1.68</v>
      </c>
      <c r="J62">
        <v>1.42</v>
      </c>
    </row>
    <row r="63" spans="1:10" x14ac:dyDescent="0.25">
      <c r="A63" s="5" t="s">
        <v>149</v>
      </c>
      <c r="B63" s="5" t="s">
        <v>150</v>
      </c>
      <c r="C63">
        <v>13.39</v>
      </c>
      <c r="D63">
        <v>12.52</v>
      </c>
      <c r="E63">
        <v>14.59</v>
      </c>
      <c r="F63">
        <v>11.83</v>
      </c>
      <c r="G63">
        <v>13.56</v>
      </c>
      <c r="H63">
        <v>16.25</v>
      </c>
      <c r="I63">
        <v>15.58</v>
      </c>
      <c r="J63">
        <v>13.29</v>
      </c>
    </row>
    <row r="64" spans="1:10" x14ac:dyDescent="0.25">
      <c r="A64" s="5" t="s">
        <v>151</v>
      </c>
      <c r="B64" s="5" t="s">
        <v>152</v>
      </c>
      <c r="C64">
        <v>17.25</v>
      </c>
      <c r="D64">
        <v>15.57</v>
      </c>
      <c r="E64">
        <v>14.22</v>
      </c>
      <c r="F64">
        <v>16.61</v>
      </c>
      <c r="G64">
        <v>16.02</v>
      </c>
      <c r="H64">
        <v>1.1399999999999999</v>
      </c>
      <c r="I64">
        <v>1.69</v>
      </c>
      <c r="J64">
        <v>3.41</v>
      </c>
    </row>
    <row r="65" spans="1:10" x14ac:dyDescent="0.25">
      <c r="A65" s="5" t="s">
        <v>153</v>
      </c>
      <c r="B65" s="5" t="s">
        <v>154</v>
      </c>
      <c r="C65">
        <v>82.75</v>
      </c>
      <c r="D65">
        <v>84.43</v>
      </c>
      <c r="E65">
        <v>85.78</v>
      </c>
      <c r="F65">
        <v>83.39</v>
      </c>
      <c r="G65">
        <v>83.98</v>
      </c>
      <c r="H65">
        <v>98.86</v>
      </c>
      <c r="I65">
        <v>98.31</v>
      </c>
      <c r="J65">
        <v>96.59</v>
      </c>
    </row>
    <row r="66" spans="1:10" x14ac:dyDescent="0.25">
      <c r="A66" s="5" t="s">
        <v>155</v>
      </c>
      <c r="B66" s="5" t="s">
        <v>156</v>
      </c>
      <c r="C66">
        <v>479.8</v>
      </c>
      <c r="D66">
        <v>542.39</v>
      </c>
      <c r="E66">
        <v>603.46</v>
      </c>
      <c r="F66">
        <v>502.05</v>
      </c>
      <c r="G66">
        <v>524.16999999999996</v>
      </c>
      <c r="H66">
        <v>8688</v>
      </c>
      <c r="I66">
        <v>5810</v>
      </c>
      <c r="J66">
        <v>2835</v>
      </c>
    </row>
    <row r="67" spans="1:10" x14ac:dyDescent="0.25">
      <c r="A67" s="5"/>
      <c r="B67" s="5"/>
    </row>
    <row r="68" spans="1:10" x14ac:dyDescent="0.25">
      <c r="A68" s="5" t="s">
        <v>157</v>
      </c>
      <c r="B68" s="5" t="s">
        <v>158</v>
      </c>
      <c r="C68">
        <v>13.39</v>
      </c>
      <c r="D68">
        <v>12.52</v>
      </c>
      <c r="E68">
        <v>14.59</v>
      </c>
      <c r="F68">
        <v>11.83</v>
      </c>
      <c r="G68">
        <v>13.56</v>
      </c>
      <c r="H68">
        <v>16.25</v>
      </c>
      <c r="I68">
        <v>15.58</v>
      </c>
    </row>
    <row r="69" spans="1:10" x14ac:dyDescent="0.25">
      <c r="A69" s="5" t="s">
        <v>159</v>
      </c>
      <c r="B69" s="5" t="s">
        <v>160</v>
      </c>
      <c r="C69">
        <v>53.75</v>
      </c>
      <c r="D69">
        <v>56.28</v>
      </c>
      <c r="E69">
        <v>57.89</v>
      </c>
      <c r="F69">
        <v>71.02</v>
      </c>
      <c r="G69">
        <v>69.7</v>
      </c>
      <c r="H69" t="s">
        <v>67</v>
      </c>
      <c r="I69" t="s">
        <v>67</v>
      </c>
    </row>
    <row r="70" spans="1:10" x14ac:dyDescent="0.25">
      <c r="A70" s="5" t="s">
        <v>161</v>
      </c>
      <c r="B70" s="5" t="s">
        <v>162</v>
      </c>
      <c r="C70">
        <v>103.25</v>
      </c>
      <c r="D70">
        <v>112.05</v>
      </c>
      <c r="E70">
        <v>127.15</v>
      </c>
      <c r="F70">
        <v>147.52000000000001</v>
      </c>
      <c r="G70">
        <v>159.85</v>
      </c>
      <c r="H70" t="s">
        <v>67</v>
      </c>
      <c r="I70" t="s">
        <v>67</v>
      </c>
    </row>
    <row r="71" spans="1:10" x14ac:dyDescent="0.25">
      <c r="A71" s="5" t="s">
        <v>163</v>
      </c>
      <c r="B71" s="5" t="s">
        <v>164</v>
      </c>
      <c r="C71">
        <v>3.01</v>
      </c>
      <c r="D71">
        <v>2.81</v>
      </c>
      <c r="E71">
        <v>2.5</v>
      </c>
      <c r="F71">
        <v>2.96</v>
      </c>
      <c r="G71">
        <v>2.9</v>
      </c>
      <c r="H71" t="s">
        <v>67</v>
      </c>
      <c r="I71" t="s">
        <v>67</v>
      </c>
    </row>
    <row r="72" spans="1:10" x14ac:dyDescent="0.25">
      <c r="A72" s="5" t="s">
        <v>165</v>
      </c>
      <c r="B72" s="5" t="s">
        <v>166</v>
      </c>
      <c r="C72">
        <v>86.61</v>
      </c>
      <c r="D72">
        <v>87.44</v>
      </c>
      <c r="E72">
        <v>85.38</v>
      </c>
      <c r="F72">
        <v>88.23</v>
      </c>
      <c r="G72">
        <v>86.43</v>
      </c>
      <c r="H72">
        <v>83.74</v>
      </c>
      <c r="I72">
        <v>84.42</v>
      </c>
    </row>
    <row r="73" spans="1:10" x14ac:dyDescent="0.25">
      <c r="A73" s="5" t="s">
        <v>167</v>
      </c>
      <c r="B73" s="5" t="s">
        <v>168</v>
      </c>
      <c r="C73">
        <v>1.62</v>
      </c>
      <c r="D73">
        <v>1.58</v>
      </c>
      <c r="E73">
        <v>1.45</v>
      </c>
      <c r="F73">
        <v>2.1</v>
      </c>
      <c r="G73">
        <v>2.02</v>
      </c>
      <c r="H73">
        <v>1.76</v>
      </c>
      <c r="I73">
        <v>1.68</v>
      </c>
    </row>
    <row r="74" spans="1:10" x14ac:dyDescent="0.25">
      <c r="A74" s="5" t="s">
        <v>169</v>
      </c>
      <c r="B74" s="5" t="s">
        <v>170</v>
      </c>
      <c r="C74">
        <v>4.08</v>
      </c>
      <c r="D74">
        <v>4.09</v>
      </c>
      <c r="E74">
        <v>5.65</v>
      </c>
      <c r="F74">
        <v>6.01</v>
      </c>
      <c r="G74">
        <v>5.38</v>
      </c>
      <c r="H74">
        <v>38.74</v>
      </c>
      <c r="I74">
        <v>33.51</v>
      </c>
    </row>
    <row r="75" spans="1:10" x14ac:dyDescent="0.25">
      <c r="A75" s="5" t="s">
        <v>171</v>
      </c>
      <c r="B75" s="5" t="s">
        <v>172</v>
      </c>
      <c r="C75">
        <v>19.96</v>
      </c>
      <c r="D75">
        <v>17.87</v>
      </c>
      <c r="E75">
        <v>16.649999999999999</v>
      </c>
      <c r="F75">
        <v>18.829999999999998</v>
      </c>
      <c r="G75">
        <v>18.53</v>
      </c>
      <c r="H75">
        <v>1.36</v>
      </c>
      <c r="I75">
        <v>2</v>
      </c>
    </row>
    <row r="76" spans="1:10" x14ac:dyDescent="0.25">
      <c r="A76" s="5" t="s">
        <v>173</v>
      </c>
      <c r="B76" s="5" t="s">
        <v>174</v>
      </c>
      <c r="C76">
        <v>56.17</v>
      </c>
      <c r="D76">
        <v>54.09</v>
      </c>
      <c r="E76">
        <v>33.409999999999997</v>
      </c>
      <c r="F76">
        <v>43.07</v>
      </c>
      <c r="G76">
        <v>98.31</v>
      </c>
      <c r="H76">
        <v>18.39</v>
      </c>
      <c r="I76">
        <v>18.100000000000001</v>
      </c>
    </row>
    <row r="77" spans="1:10" x14ac:dyDescent="0.25">
      <c r="A77" s="5" t="s">
        <v>175</v>
      </c>
      <c r="B77" s="5" t="s">
        <v>176</v>
      </c>
      <c r="C77">
        <v>44.9298</v>
      </c>
      <c r="D77">
        <v>111.0879</v>
      </c>
      <c r="E77">
        <v>-40.8078</v>
      </c>
      <c r="F77">
        <v>-143.44560000000001</v>
      </c>
      <c r="G77">
        <v>1901.4785999999999</v>
      </c>
      <c r="H77" t="s">
        <v>67</v>
      </c>
      <c r="I77" t="s">
        <v>67</v>
      </c>
    </row>
    <row r="78" spans="1:10" x14ac:dyDescent="0.25">
      <c r="A78" s="5" t="s">
        <v>177</v>
      </c>
      <c r="B78" s="5" t="s">
        <v>178</v>
      </c>
      <c r="C78">
        <v>0</v>
      </c>
      <c r="D78">
        <v>0</v>
      </c>
      <c r="E78">
        <v>0</v>
      </c>
      <c r="F78">
        <v>0</v>
      </c>
      <c r="G78" t="s">
        <v>67</v>
      </c>
      <c r="H78" t="s">
        <v>67</v>
      </c>
      <c r="I78" t="s">
        <v>67</v>
      </c>
    </row>
    <row r="79" spans="1:10" x14ac:dyDescent="0.25">
      <c r="A79" s="5" t="s">
        <v>179</v>
      </c>
      <c r="B79" s="5" t="s">
        <v>180</v>
      </c>
      <c r="C79">
        <v>2.33</v>
      </c>
      <c r="D79">
        <v>8.2799999999999994</v>
      </c>
      <c r="E79">
        <v>4.21</v>
      </c>
      <c r="F79">
        <v>7.31</v>
      </c>
      <c r="G79" t="s">
        <v>67</v>
      </c>
      <c r="H79" t="s">
        <v>67</v>
      </c>
      <c r="I79" t="s">
        <v>67</v>
      </c>
    </row>
    <row r="80" spans="1:10" x14ac:dyDescent="0.25">
      <c r="A80" s="5" t="s">
        <v>181</v>
      </c>
      <c r="B80" s="5" t="s">
        <v>182</v>
      </c>
      <c r="C80">
        <v>4.9400000000000004</v>
      </c>
      <c r="D80">
        <v>6.6</v>
      </c>
      <c r="E80" t="s">
        <v>67</v>
      </c>
      <c r="F80" t="s">
        <v>67</v>
      </c>
      <c r="G80" t="s">
        <v>67</v>
      </c>
      <c r="H80" t="s">
        <v>67</v>
      </c>
      <c r="I80" t="s">
        <v>67</v>
      </c>
    </row>
    <row r="81" spans="1:10" x14ac:dyDescent="0.25">
      <c r="A81" s="5" t="s">
        <v>183</v>
      </c>
      <c r="B81" s="5" t="s">
        <v>184</v>
      </c>
      <c r="C81" t="s">
        <v>67</v>
      </c>
      <c r="D81" t="s">
        <v>67</v>
      </c>
      <c r="E81" t="s">
        <v>67</v>
      </c>
      <c r="F81" t="s">
        <v>67</v>
      </c>
      <c r="G81" t="s">
        <v>67</v>
      </c>
      <c r="H81" t="s">
        <v>67</v>
      </c>
      <c r="I81" t="s">
        <v>67</v>
      </c>
    </row>
    <row r="82" spans="1:10" x14ac:dyDescent="0.25">
      <c r="A82" s="5" t="s">
        <v>185</v>
      </c>
      <c r="B82" s="5" t="s">
        <v>186</v>
      </c>
      <c r="C82" t="s">
        <v>67</v>
      </c>
      <c r="D82" t="s">
        <v>67</v>
      </c>
      <c r="E82" t="s">
        <v>67</v>
      </c>
      <c r="F82" t="s">
        <v>67</v>
      </c>
      <c r="G82" t="s">
        <v>67</v>
      </c>
      <c r="H82" t="s">
        <v>67</v>
      </c>
      <c r="I82" t="s">
        <v>67</v>
      </c>
    </row>
    <row r="83" spans="1:10" x14ac:dyDescent="0.25">
      <c r="A83" s="5" t="s">
        <v>187</v>
      </c>
      <c r="B83" s="5" t="s">
        <v>188</v>
      </c>
      <c r="C83">
        <v>-2.27</v>
      </c>
      <c r="D83">
        <v>5.26</v>
      </c>
      <c r="E83">
        <v>-15.04</v>
      </c>
      <c r="F83">
        <v>9.33</v>
      </c>
      <c r="G83">
        <v>18.420000000000002</v>
      </c>
      <c r="H83">
        <v>22.58</v>
      </c>
      <c r="I83">
        <v>29.17</v>
      </c>
    </row>
    <row r="84" spans="1:10" x14ac:dyDescent="0.25">
      <c r="A84" s="5" t="s">
        <v>189</v>
      </c>
      <c r="B84" s="5" t="s">
        <v>190</v>
      </c>
      <c r="C84">
        <v>-4.0199999999999996</v>
      </c>
      <c r="D84">
        <v>-0.15</v>
      </c>
      <c r="E84">
        <v>4.24</v>
      </c>
      <c r="F84">
        <v>16.78</v>
      </c>
      <c r="G84">
        <v>23.39</v>
      </c>
      <c r="H84" t="s">
        <v>67</v>
      </c>
      <c r="I84" t="s">
        <v>67</v>
      </c>
    </row>
    <row r="85" spans="1:10" x14ac:dyDescent="0.25">
      <c r="A85" s="5" t="s">
        <v>191</v>
      </c>
      <c r="B85" s="5" t="s">
        <v>192</v>
      </c>
      <c r="C85">
        <v>3.14</v>
      </c>
      <c r="D85">
        <v>8.11</v>
      </c>
      <c r="E85">
        <v>12.89</v>
      </c>
      <c r="F85" t="s">
        <v>67</v>
      </c>
      <c r="G85" t="s">
        <v>67</v>
      </c>
      <c r="H85" t="s">
        <v>67</v>
      </c>
      <c r="I85" t="s">
        <v>67</v>
      </c>
    </row>
    <row r="86" spans="1:10" x14ac:dyDescent="0.25">
      <c r="A86" s="5" t="s">
        <v>193</v>
      </c>
      <c r="B86" s="5" t="s">
        <v>194</v>
      </c>
      <c r="C86" t="s">
        <v>67</v>
      </c>
      <c r="D86" t="s">
        <v>67</v>
      </c>
      <c r="E86" t="s">
        <v>67</v>
      </c>
      <c r="F86" t="s">
        <v>67</v>
      </c>
      <c r="G86" t="s">
        <v>67</v>
      </c>
      <c r="H86" t="s">
        <v>67</v>
      </c>
      <c r="I86" t="s">
        <v>67</v>
      </c>
    </row>
    <row r="87" spans="1:10" x14ac:dyDescent="0.25">
      <c r="A87" s="5" t="s">
        <v>195</v>
      </c>
      <c r="B87" s="5" t="s">
        <v>196</v>
      </c>
      <c r="C87">
        <v>3.47</v>
      </c>
      <c r="D87">
        <v>1.32</v>
      </c>
      <c r="E87">
        <v>1.46</v>
      </c>
      <c r="F87" t="s">
        <v>67</v>
      </c>
      <c r="G87" t="s">
        <v>67</v>
      </c>
      <c r="H87" t="s">
        <v>67</v>
      </c>
      <c r="I87" t="s">
        <v>67</v>
      </c>
    </row>
    <row r="88" spans="1:10" x14ac:dyDescent="0.25">
      <c r="A88" s="5" t="s">
        <v>197</v>
      </c>
      <c r="B88" s="5" t="s">
        <v>198</v>
      </c>
      <c r="C88">
        <v>-5.71</v>
      </c>
      <c r="D88">
        <v>-4.58</v>
      </c>
      <c r="E88">
        <v>-10.18</v>
      </c>
      <c r="F88">
        <v>-0.97</v>
      </c>
      <c r="G88">
        <v>5.95</v>
      </c>
      <c r="H88">
        <v>12.99</v>
      </c>
      <c r="I88">
        <v>9.67</v>
      </c>
    </row>
    <row r="89" spans="1:10" x14ac:dyDescent="0.25">
      <c r="A89" s="5" t="s">
        <v>199</v>
      </c>
      <c r="B89" s="5" t="s">
        <v>200</v>
      </c>
      <c r="C89">
        <v>-6.82</v>
      </c>
      <c r="D89">
        <v>-5.24</v>
      </c>
      <c r="E89">
        <v>-1.73</v>
      </c>
      <c r="F89">
        <v>5.99</v>
      </c>
      <c r="G89">
        <v>9.5399999999999991</v>
      </c>
      <c r="H89" t="s">
        <v>67</v>
      </c>
      <c r="I89" t="s">
        <v>67</v>
      </c>
    </row>
    <row r="90" spans="1:10" x14ac:dyDescent="0.25">
      <c r="A90" s="5" t="s">
        <v>201</v>
      </c>
      <c r="B90" s="5" t="s">
        <v>202</v>
      </c>
      <c r="C90">
        <v>-3.1</v>
      </c>
      <c r="D90">
        <v>0.64</v>
      </c>
      <c r="E90">
        <v>3.49</v>
      </c>
      <c r="F90" t="s">
        <v>67</v>
      </c>
      <c r="G90" t="s">
        <v>67</v>
      </c>
      <c r="H90" t="s">
        <v>67</v>
      </c>
      <c r="I90" t="s">
        <v>67</v>
      </c>
    </row>
    <row r="91" spans="1:10" x14ac:dyDescent="0.25">
      <c r="A91" s="5" t="s">
        <v>203</v>
      </c>
      <c r="B91" s="5" t="s">
        <v>204</v>
      </c>
      <c r="C91" t="s">
        <v>67</v>
      </c>
      <c r="D91" t="s">
        <v>67</v>
      </c>
      <c r="E91" t="s">
        <v>67</v>
      </c>
      <c r="F91" t="s">
        <v>67</v>
      </c>
      <c r="G91" t="s">
        <v>67</v>
      </c>
      <c r="H91" t="s">
        <v>67</v>
      </c>
      <c r="I91" t="s">
        <v>67</v>
      </c>
    </row>
    <row r="92" spans="1:10" x14ac:dyDescent="0.25">
      <c r="A92" s="5" t="s">
        <v>205</v>
      </c>
      <c r="B92" s="5" t="s">
        <v>206</v>
      </c>
      <c r="C92">
        <v>-59.55</v>
      </c>
      <c r="D92">
        <v>-372.22</v>
      </c>
      <c r="E92">
        <v>-71.55</v>
      </c>
      <c r="F92">
        <v>-107.54</v>
      </c>
      <c r="G92" t="s">
        <v>67</v>
      </c>
      <c r="H92" t="s">
        <v>67</v>
      </c>
      <c r="I92" t="s">
        <v>67</v>
      </c>
    </row>
    <row r="93" spans="1:10" x14ac:dyDescent="0.25">
      <c r="A93" s="5" t="s">
        <v>207</v>
      </c>
      <c r="B93" s="5" t="s">
        <v>208</v>
      </c>
      <c r="C93">
        <v>-167.77</v>
      </c>
      <c r="D93">
        <v>-183.77</v>
      </c>
      <c r="E93" t="s">
        <v>67</v>
      </c>
      <c r="F93" t="s">
        <v>67</v>
      </c>
      <c r="G93" t="s">
        <v>67</v>
      </c>
      <c r="H93" t="s">
        <v>67</v>
      </c>
      <c r="I93" t="s">
        <v>67</v>
      </c>
    </row>
    <row r="94" spans="1:10" x14ac:dyDescent="0.25">
      <c r="A94" s="5" t="s">
        <v>209</v>
      </c>
      <c r="B94" s="5" t="s">
        <v>210</v>
      </c>
      <c r="C94" t="s">
        <v>67</v>
      </c>
      <c r="D94" t="s">
        <v>67</v>
      </c>
      <c r="E94" t="s">
        <v>67</v>
      </c>
      <c r="F94" t="s">
        <v>67</v>
      </c>
      <c r="G94" t="s">
        <v>67</v>
      </c>
      <c r="H94" t="s">
        <v>67</v>
      </c>
      <c r="I94" t="s">
        <v>67</v>
      </c>
    </row>
    <row r="95" spans="1:10" x14ac:dyDescent="0.25">
      <c r="A95" s="5" t="s">
        <v>211</v>
      </c>
      <c r="B95" s="5" t="s">
        <v>212</v>
      </c>
      <c r="C95" t="s">
        <v>67</v>
      </c>
      <c r="D95" t="s">
        <v>67</v>
      </c>
      <c r="E95" t="s">
        <v>67</v>
      </c>
      <c r="F95" t="s">
        <v>67</v>
      </c>
      <c r="G95" t="s">
        <v>67</v>
      </c>
      <c r="H95" t="s">
        <v>67</v>
      </c>
      <c r="I95" t="s">
        <v>67</v>
      </c>
    </row>
    <row r="96" spans="1:10" x14ac:dyDescent="0.25">
      <c r="A96" s="5" t="s">
        <v>213</v>
      </c>
      <c r="B96" s="5" t="s">
        <v>214</v>
      </c>
      <c r="C96">
        <v>-138.9</v>
      </c>
      <c r="D96">
        <v>-148</v>
      </c>
      <c r="E96">
        <v>-419.6</v>
      </c>
      <c r="F96">
        <v>-183.3</v>
      </c>
      <c r="G96">
        <v>-2.6</v>
      </c>
      <c r="H96">
        <v>-779.6</v>
      </c>
      <c r="I96">
        <v>-649.70000000000005</v>
      </c>
      <c r="J96">
        <v>-615.20000000000005</v>
      </c>
    </row>
  </sheetData>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V99"/>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5" width="10" customWidth="1"/>
    <col min="16" max="17" width="21" customWidth="1"/>
    <col min="18" max="21" width="11" customWidth="1"/>
    <col min="22" max="22" width="8" customWidth="1"/>
  </cols>
  <sheetData>
    <row r="1" spans="1:22" ht="18.75" customHeight="1" x14ac:dyDescent="0.3">
      <c r="A1" s="1" t="s">
        <v>3385</v>
      </c>
      <c r="B1" s="2" t="s">
        <v>3386</v>
      </c>
      <c r="C1" s="2"/>
      <c r="D1" s="2"/>
      <c r="E1" s="2"/>
      <c r="F1" s="2" t="str">
        <f>HYPERLINK("dax-30_Stock_Data_EUR.xlsx#INDEX!A1", "Back to INDEX")</f>
        <v>Back to INDEX</v>
      </c>
      <c r="G1" s="2"/>
      <c r="H1" s="2"/>
      <c r="I1" s="2"/>
      <c r="J1" s="2"/>
      <c r="K1" s="2"/>
      <c r="L1" s="2"/>
      <c r="M1" s="2"/>
      <c r="N1" s="2"/>
      <c r="O1" s="2"/>
      <c r="P1" s="2"/>
      <c r="Q1" s="2"/>
      <c r="R1" s="2"/>
      <c r="S1" s="2"/>
      <c r="T1" s="2"/>
      <c r="U1" s="2"/>
      <c r="V1" s="2"/>
    </row>
    <row r="2" spans="1:22" x14ac:dyDescent="0.25">
      <c r="A2" s="3"/>
      <c r="B2" s="4"/>
      <c r="C2" s="4"/>
      <c r="D2" s="4"/>
      <c r="E2" s="4"/>
      <c r="F2" s="4"/>
      <c r="G2" s="4"/>
      <c r="H2" s="4"/>
      <c r="I2" s="4"/>
      <c r="J2" s="4"/>
      <c r="K2" s="4"/>
      <c r="L2" s="4"/>
      <c r="M2" s="4"/>
      <c r="N2" s="4"/>
      <c r="O2" s="4"/>
      <c r="P2" s="4"/>
      <c r="Q2" s="4"/>
      <c r="R2" s="4"/>
      <c r="S2" s="4"/>
      <c r="T2" s="4"/>
      <c r="U2" s="4"/>
      <c r="V2" s="4"/>
    </row>
    <row r="3" spans="1:22" x14ac:dyDescent="0.25">
      <c r="A3" s="5" t="s">
        <v>3</v>
      </c>
      <c r="C3" s="5" t="s">
        <v>4</v>
      </c>
      <c r="D3" s="5"/>
      <c r="G3" s="5" t="s">
        <v>5</v>
      </c>
      <c r="H3" s="5"/>
      <c r="J3" s="5" t="s">
        <v>6</v>
      </c>
      <c r="K3" s="5"/>
    </row>
    <row r="4" spans="1:22" x14ac:dyDescent="0.25">
      <c r="A4" s="5" t="s">
        <v>7</v>
      </c>
      <c r="B4" t="s">
        <v>3387</v>
      </c>
      <c r="C4" s="5" t="s">
        <v>9</v>
      </c>
      <c r="D4" s="5"/>
      <c r="E4" t="s">
        <v>3388</v>
      </c>
      <c r="G4" t="s">
        <v>1930</v>
      </c>
      <c r="H4" t="s">
        <v>220</v>
      </c>
      <c r="J4" t="s">
        <v>234</v>
      </c>
      <c r="L4" t="s">
        <v>792</v>
      </c>
    </row>
    <row r="5" spans="1:22" x14ac:dyDescent="0.25">
      <c r="A5" s="5" t="s">
        <v>15</v>
      </c>
      <c r="B5" t="s">
        <v>3389</v>
      </c>
      <c r="C5" s="5" t="s">
        <v>17</v>
      </c>
      <c r="D5" s="5"/>
      <c r="E5" t="s">
        <v>3390</v>
      </c>
      <c r="G5" t="s">
        <v>678</v>
      </c>
      <c r="H5" t="s">
        <v>507</v>
      </c>
      <c r="J5" t="s">
        <v>21</v>
      </c>
      <c r="L5" t="s">
        <v>3391</v>
      </c>
    </row>
    <row r="6" spans="1:22" x14ac:dyDescent="0.25">
      <c r="A6" s="5" t="s">
        <v>23</v>
      </c>
      <c r="B6" t="s">
        <v>3392</v>
      </c>
      <c r="C6" s="5" t="s">
        <v>25</v>
      </c>
      <c r="D6" s="5"/>
      <c r="E6" t="s">
        <v>3393</v>
      </c>
      <c r="G6" t="s">
        <v>3394</v>
      </c>
      <c r="H6" t="s">
        <v>658</v>
      </c>
    </row>
    <row r="7" spans="1:22" x14ac:dyDescent="0.25">
      <c r="A7" s="5" t="s">
        <v>29</v>
      </c>
      <c r="B7" t="s">
        <v>67</v>
      </c>
      <c r="C7" s="5" t="s">
        <v>37</v>
      </c>
      <c r="D7" s="5"/>
      <c r="E7" t="s">
        <v>3395</v>
      </c>
      <c r="G7" t="s">
        <v>19</v>
      </c>
      <c r="H7" t="s">
        <v>20</v>
      </c>
    </row>
    <row r="8" spans="1:22" x14ac:dyDescent="0.25">
      <c r="A8" s="5" t="s">
        <v>35</v>
      </c>
      <c r="B8" t="s">
        <v>36</v>
      </c>
      <c r="C8" s="5" t="s">
        <v>43</v>
      </c>
      <c r="D8" s="5"/>
      <c r="E8" t="s">
        <v>3396</v>
      </c>
      <c r="G8" t="s">
        <v>797</v>
      </c>
      <c r="H8" t="s">
        <v>28</v>
      </c>
    </row>
    <row r="9" spans="1:22" x14ac:dyDescent="0.25">
      <c r="A9" s="5" t="s">
        <v>41</v>
      </c>
      <c r="B9" t="s">
        <v>42</v>
      </c>
      <c r="C9" s="5" t="s">
        <v>47</v>
      </c>
      <c r="D9" s="5"/>
      <c r="E9" t="s">
        <v>67</v>
      </c>
      <c r="G9" t="s">
        <v>33</v>
      </c>
      <c r="H9" t="s">
        <v>34</v>
      </c>
    </row>
    <row r="10" spans="1:22" x14ac:dyDescent="0.25">
      <c r="A10" s="5" t="s">
        <v>45</v>
      </c>
      <c r="B10" t="s">
        <v>3377</v>
      </c>
      <c r="C10" s="5" t="s">
        <v>239</v>
      </c>
      <c r="D10" s="5" t="s">
        <v>40</v>
      </c>
    </row>
    <row r="11" spans="1:22" x14ac:dyDescent="0.25">
      <c r="A11" s="5" t="s">
        <v>49</v>
      </c>
      <c r="B11" t="s">
        <v>389</v>
      </c>
    </row>
    <row r="12" spans="1:22" x14ac:dyDescent="0.25">
      <c r="A12" s="5" t="s">
        <v>51</v>
      </c>
      <c r="B12" t="s">
        <v>720</v>
      </c>
    </row>
    <row r="13" spans="1:22" x14ac:dyDescent="0.25">
      <c r="A13" s="5" t="s">
        <v>53</v>
      </c>
      <c r="B13" t="s">
        <v>3397</v>
      </c>
    </row>
    <row r="14" spans="1:22" x14ac:dyDescent="0.25">
      <c r="A14" s="5" t="s">
        <v>55</v>
      </c>
      <c r="B14" t="s">
        <v>3398</v>
      </c>
    </row>
    <row r="15" spans="1:22" x14ac:dyDescent="0.25">
      <c r="A15" s="5" t="s">
        <v>57</v>
      </c>
      <c r="B15" t="s">
        <v>3399</v>
      </c>
    </row>
    <row r="16" spans="1:22" x14ac:dyDescent="0.25">
      <c r="A16" s="5" t="s">
        <v>59</v>
      </c>
      <c r="B16" t="s">
        <v>3400</v>
      </c>
    </row>
    <row r="17" spans="1:22" x14ac:dyDescent="0.25">
      <c r="A17" s="5" t="s">
        <v>61</v>
      </c>
      <c r="B17" t="s">
        <v>3401</v>
      </c>
    </row>
    <row r="18" spans="1:22" x14ac:dyDescent="0.25">
      <c r="A18" s="3"/>
      <c r="B18" s="4"/>
      <c r="C18" s="4"/>
      <c r="D18" s="4"/>
      <c r="E18" s="4"/>
      <c r="F18" s="4"/>
      <c r="G18" s="4"/>
      <c r="H18" s="4"/>
      <c r="I18" s="4"/>
      <c r="J18" s="4"/>
      <c r="K18" s="4"/>
      <c r="L18" s="4"/>
      <c r="M18" s="4"/>
      <c r="N18" s="4"/>
      <c r="O18" s="4"/>
      <c r="P18" s="4"/>
      <c r="Q18" s="4"/>
      <c r="R18" s="4"/>
      <c r="S18" s="4"/>
      <c r="T18" s="4"/>
      <c r="U18" s="4"/>
      <c r="V18" s="4"/>
    </row>
    <row r="19" spans="1:22"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row>
    <row r="20" spans="1:22" x14ac:dyDescent="0.25">
      <c r="A20" s="5" t="s">
        <v>65</v>
      </c>
      <c r="B20" s="5" t="s">
        <v>66</v>
      </c>
      <c r="C20">
        <v>3307</v>
      </c>
      <c r="D20">
        <v>2930</v>
      </c>
      <c r="E20">
        <v>2603</v>
      </c>
      <c r="F20">
        <v>2413</v>
      </c>
      <c r="G20">
        <v>2179</v>
      </c>
      <c r="H20">
        <v>1796</v>
      </c>
      <c r="I20">
        <v>1665</v>
      </c>
      <c r="J20">
        <v>1596</v>
      </c>
      <c r="K20">
        <v>1564</v>
      </c>
      <c r="L20">
        <v>1538</v>
      </c>
      <c r="M20">
        <v>1602</v>
      </c>
      <c r="N20">
        <v>1774</v>
      </c>
      <c r="O20">
        <v>1569</v>
      </c>
      <c r="P20">
        <v>1443</v>
      </c>
      <c r="Q20">
        <v>1336</v>
      </c>
      <c r="R20">
        <v>2283</v>
      </c>
      <c r="S20">
        <v>2227</v>
      </c>
      <c r="T20">
        <v>2224</v>
      </c>
      <c r="U20">
        <v>2336</v>
      </c>
      <c r="V20">
        <v>2621</v>
      </c>
    </row>
    <row r="21" spans="1:22" x14ac:dyDescent="0.25">
      <c r="A21" s="5" t="s">
        <v>68</v>
      </c>
      <c r="B21" s="5" t="s">
        <v>69</v>
      </c>
      <c r="C21">
        <v>379.7</v>
      </c>
      <c r="D21">
        <v>373.1</v>
      </c>
      <c r="E21">
        <v>325.10000000000002</v>
      </c>
      <c r="F21">
        <v>255.8</v>
      </c>
      <c r="G21">
        <v>221.8</v>
      </c>
      <c r="H21">
        <v>199.2</v>
      </c>
      <c r="I21">
        <v>173.6</v>
      </c>
      <c r="J21">
        <v>167.7</v>
      </c>
      <c r="K21">
        <v>189.9</v>
      </c>
      <c r="L21">
        <v>156.19999999999999</v>
      </c>
      <c r="M21">
        <v>67.099999999999994</v>
      </c>
      <c r="N21">
        <v>154.9</v>
      </c>
      <c r="O21">
        <v>177.7</v>
      </c>
      <c r="P21">
        <v>153.30000000000001</v>
      </c>
      <c r="Q21">
        <v>123.6</v>
      </c>
      <c r="R21">
        <v>88.5</v>
      </c>
      <c r="S21">
        <v>80.5</v>
      </c>
      <c r="T21">
        <v>63.3</v>
      </c>
      <c r="U21">
        <v>72.5</v>
      </c>
      <c r="V21">
        <v>75.5</v>
      </c>
    </row>
    <row r="22" spans="1:22" x14ac:dyDescent="0.25">
      <c r="A22" s="5" t="s">
        <v>70</v>
      </c>
      <c r="B22" s="5" t="s">
        <v>71</v>
      </c>
      <c r="C22">
        <v>-42.3</v>
      </c>
      <c r="D22">
        <v>161.5</v>
      </c>
      <c r="E22">
        <v>-37.799999999999997</v>
      </c>
      <c r="F22">
        <v>-37.5</v>
      </c>
      <c r="G22">
        <v>-36.6</v>
      </c>
      <c r="H22">
        <v>-42.2</v>
      </c>
      <c r="I22">
        <v>-36.5</v>
      </c>
      <c r="J22">
        <v>-49.1</v>
      </c>
      <c r="K22">
        <v>-51</v>
      </c>
      <c r="L22">
        <v>-53.9</v>
      </c>
      <c r="M22">
        <v>-52</v>
      </c>
      <c r="N22">
        <v>-68.2</v>
      </c>
      <c r="O22">
        <v>-40</v>
      </c>
      <c r="P22">
        <v>-31.7</v>
      </c>
      <c r="Q22">
        <v>-32.700000000000003</v>
      </c>
      <c r="R22">
        <v>-38</v>
      </c>
      <c r="S22">
        <v>-38</v>
      </c>
      <c r="T22">
        <v>-28.1</v>
      </c>
      <c r="U22">
        <v>-42.4</v>
      </c>
      <c r="V22">
        <v>-38.9</v>
      </c>
    </row>
    <row r="23" spans="1:22" x14ac:dyDescent="0.25">
      <c r="A23" s="5" t="s">
        <v>72</v>
      </c>
      <c r="B23" s="5" t="s">
        <v>73</v>
      </c>
      <c r="C23">
        <v>337.4</v>
      </c>
      <c r="D23">
        <v>534.6</v>
      </c>
      <c r="E23">
        <v>287.3</v>
      </c>
      <c r="F23">
        <v>218.3</v>
      </c>
      <c r="G23">
        <v>185.2</v>
      </c>
      <c r="H23">
        <v>157</v>
      </c>
      <c r="I23">
        <v>137.1</v>
      </c>
      <c r="J23">
        <v>118.6</v>
      </c>
      <c r="K23">
        <v>138.9</v>
      </c>
      <c r="L23">
        <v>102.3</v>
      </c>
      <c r="M23">
        <v>15.1</v>
      </c>
      <c r="N23">
        <v>86.7</v>
      </c>
      <c r="O23">
        <v>137.69999999999999</v>
      </c>
      <c r="P23">
        <v>121.6</v>
      </c>
      <c r="Q23">
        <v>90.9</v>
      </c>
      <c r="R23">
        <v>50.5</v>
      </c>
      <c r="S23">
        <v>42.5</v>
      </c>
      <c r="T23">
        <v>35.200000000000003</v>
      </c>
      <c r="U23">
        <v>30.1</v>
      </c>
      <c r="V23">
        <v>36.6</v>
      </c>
    </row>
    <row r="24" spans="1:22" x14ac:dyDescent="0.25">
      <c r="A24" s="5" t="s">
        <v>74</v>
      </c>
      <c r="B24" s="5" t="s">
        <v>75</v>
      </c>
      <c r="C24">
        <v>90.6</v>
      </c>
      <c r="D24">
        <v>95.7</v>
      </c>
      <c r="E24">
        <v>82.9</v>
      </c>
      <c r="F24">
        <v>61.7</v>
      </c>
      <c r="G24">
        <v>57</v>
      </c>
      <c r="H24">
        <v>47</v>
      </c>
      <c r="I24">
        <v>42.7</v>
      </c>
      <c r="J24">
        <v>39.4</v>
      </c>
      <c r="K24">
        <v>41.4</v>
      </c>
      <c r="L24">
        <v>31.6</v>
      </c>
      <c r="M24">
        <v>4.7</v>
      </c>
      <c r="N24">
        <v>25.3</v>
      </c>
      <c r="O24">
        <v>44.1</v>
      </c>
      <c r="P24">
        <v>47.9</v>
      </c>
      <c r="Q24">
        <v>34.9</v>
      </c>
      <c r="R24">
        <v>20.6</v>
      </c>
      <c r="S24">
        <v>15.6</v>
      </c>
      <c r="T24">
        <v>10.9</v>
      </c>
      <c r="U24">
        <v>9.1</v>
      </c>
      <c r="V24">
        <v>13</v>
      </c>
    </row>
    <row r="25" spans="1:22" x14ac:dyDescent="0.25">
      <c r="A25" s="5" t="s">
        <v>76</v>
      </c>
      <c r="B25" s="5" t="s">
        <v>77</v>
      </c>
      <c r="C25">
        <v>246.8</v>
      </c>
      <c r="D25">
        <v>438.9</v>
      </c>
      <c r="E25">
        <v>204.4</v>
      </c>
      <c r="F25">
        <v>156.6</v>
      </c>
      <c r="G25">
        <v>128.19999999999999</v>
      </c>
      <c r="H25">
        <v>110</v>
      </c>
      <c r="I25">
        <v>94.4</v>
      </c>
      <c r="J25">
        <v>79.2</v>
      </c>
      <c r="K25">
        <v>97.5</v>
      </c>
      <c r="L25">
        <v>70.7</v>
      </c>
      <c r="M25">
        <v>10.4</v>
      </c>
      <c r="N25">
        <v>61.4</v>
      </c>
      <c r="O25">
        <v>93.6</v>
      </c>
      <c r="P25">
        <v>73.8</v>
      </c>
      <c r="Q25">
        <v>56</v>
      </c>
      <c r="R25">
        <v>22.5</v>
      </c>
      <c r="S25">
        <v>18.5</v>
      </c>
      <c r="T25">
        <v>15.4</v>
      </c>
      <c r="U25">
        <v>13.3</v>
      </c>
      <c r="V25">
        <v>14</v>
      </c>
    </row>
    <row r="26" spans="1:22" x14ac:dyDescent="0.25">
      <c r="A26" s="5" t="s">
        <v>78</v>
      </c>
      <c r="B26" s="5" t="s">
        <v>79</v>
      </c>
      <c r="C26">
        <v>-12.5</v>
      </c>
      <c r="D26">
        <v>-12.8</v>
      </c>
      <c r="E26">
        <v>-12.3</v>
      </c>
      <c r="F26">
        <v>-14.4</v>
      </c>
      <c r="G26">
        <v>-13.1</v>
      </c>
      <c r="H26">
        <v>0.02</v>
      </c>
      <c r="I26">
        <v>0.4</v>
      </c>
      <c r="J26">
        <v>0.03</v>
      </c>
      <c r="K26">
        <v>0.3</v>
      </c>
      <c r="L26">
        <v>0.3</v>
      </c>
      <c r="M26" t="s">
        <v>67</v>
      </c>
      <c r="N26">
        <v>0.1</v>
      </c>
      <c r="O26">
        <v>-0.1</v>
      </c>
      <c r="P26" t="s">
        <v>67</v>
      </c>
      <c r="Q26">
        <v>-0.2</v>
      </c>
      <c r="R26">
        <v>-0.5</v>
      </c>
      <c r="S26" t="s">
        <v>67</v>
      </c>
      <c r="T26" t="s">
        <v>67</v>
      </c>
      <c r="U26">
        <v>-1.1000000000000001</v>
      </c>
      <c r="V26">
        <v>-0.3</v>
      </c>
    </row>
    <row r="27" spans="1:22" x14ac:dyDescent="0.25">
      <c r="A27" s="5" t="s">
        <v>80</v>
      </c>
      <c r="B27" s="5" t="s">
        <v>81</v>
      </c>
      <c r="C27">
        <v>234.3</v>
      </c>
      <c r="D27">
        <v>426</v>
      </c>
      <c r="E27">
        <v>192.1</v>
      </c>
      <c r="F27">
        <v>142.30000000000001</v>
      </c>
      <c r="G27">
        <v>115.1</v>
      </c>
      <c r="H27">
        <v>110</v>
      </c>
      <c r="I27">
        <v>94.8</v>
      </c>
      <c r="J27">
        <v>79.2</v>
      </c>
      <c r="K27">
        <v>97.7</v>
      </c>
      <c r="L27">
        <v>71</v>
      </c>
      <c r="M27">
        <v>10.4</v>
      </c>
      <c r="N27">
        <v>61.5</v>
      </c>
      <c r="O27">
        <v>93.5</v>
      </c>
      <c r="P27">
        <v>73.7</v>
      </c>
      <c r="Q27">
        <v>55.9</v>
      </c>
      <c r="R27">
        <v>22</v>
      </c>
      <c r="S27">
        <v>18.5</v>
      </c>
      <c r="T27">
        <v>15.5</v>
      </c>
      <c r="U27">
        <v>12.2</v>
      </c>
      <c r="V27">
        <v>13.7</v>
      </c>
    </row>
    <row r="28" spans="1:22" x14ac:dyDescent="0.25">
      <c r="A28" s="5" t="s">
        <v>82</v>
      </c>
      <c r="B28" s="5" t="s">
        <v>83</v>
      </c>
      <c r="C28">
        <v>4407</v>
      </c>
      <c r="D28">
        <v>3691</v>
      </c>
      <c r="E28">
        <v>3019</v>
      </c>
      <c r="F28">
        <v>2768</v>
      </c>
      <c r="G28">
        <v>2470</v>
      </c>
      <c r="H28">
        <v>1782</v>
      </c>
      <c r="I28">
        <v>1481</v>
      </c>
      <c r="J28">
        <v>1325</v>
      </c>
      <c r="K28">
        <v>1555</v>
      </c>
      <c r="L28">
        <v>1418</v>
      </c>
      <c r="M28">
        <v>1162</v>
      </c>
      <c r="N28">
        <v>1469</v>
      </c>
      <c r="O28">
        <v>1207</v>
      </c>
      <c r="P28">
        <v>930.7</v>
      </c>
      <c r="Q28">
        <v>706.3</v>
      </c>
      <c r="R28">
        <v>226.6</v>
      </c>
      <c r="S28">
        <v>218</v>
      </c>
      <c r="T28">
        <v>251.5</v>
      </c>
      <c r="U28">
        <v>325.89999999999998</v>
      </c>
      <c r="V28">
        <v>271.2</v>
      </c>
    </row>
    <row r="29" spans="1:22" x14ac:dyDescent="0.25">
      <c r="A29" s="5" t="s">
        <v>84</v>
      </c>
      <c r="B29" s="5" t="s">
        <v>85</v>
      </c>
      <c r="C29">
        <v>1795</v>
      </c>
      <c r="D29">
        <v>1473</v>
      </c>
      <c r="E29">
        <v>1454</v>
      </c>
      <c r="F29">
        <v>1243</v>
      </c>
      <c r="G29">
        <v>1183</v>
      </c>
      <c r="H29">
        <v>1027</v>
      </c>
      <c r="I29">
        <v>880.6</v>
      </c>
      <c r="J29">
        <v>835.3</v>
      </c>
      <c r="K29">
        <v>760.8</v>
      </c>
      <c r="L29">
        <v>800.7</v>
      </c>
      <c r="M29">
        <v>922.5</v>
      </c>
      <c r="N29">
        <v>990.5</v>
      </c>
      <c r="O29">
        <v>834.3</v>
      </c>
      <c r="P29">
        <v>623.79999999999995</v>
      </c>
      <c r="Q29">
        <v>604.29999999999995</v>
      </c>
      <c r="R29">
        <v>894.6</v>
      </c>
      <c r="S29">
        <v>768.9</v>
      </c>
      <c r="T29">
        <v>778.9</v>
      </c>
      <c r="U29">
        <v>662.7</v>
      </c>
      <c r="V29">
        <v>842.1</v>
      </c>
    </row>
    <row r="30" spans="1:22" x14ac:dyDescent="0.25">
      <c r="A30" s="5" t="s">
        <v>86</v>
      </c>
      <c r="B30" s="5" t="s">
        <v>87</v>
      </c>
      <c r="C30">
        <v>6249</v>
      </c>
      <c r="D30">
        <v>5193</v>
      </c>
      <c r="E30">
        <v>4491</v>
      </c>
      <c r="F30">
        <v>4029</v>
      </c>
      <c r="G30">
        <v>3661</v>
      </c>
      <c r="H30">
        <v>2818</v>
      </c>
      <c r="I30">
        <v>2373</v>
      </c>
      <c r="J30">
        <v>2174</v>
      </c>
      <c r="K30">
        <v>2328</v>
      </c>
      <c r="L30">
        <v>2229</v>
      </c>
      <c r="M30">
        <v>2097</v>
      </c>
      <c r="N30">
        <v>2469</v>
      </c>
      <c r="O30">
        <v>2047</v>
      </c>
      <c r="P30">
        <v>1558</v>
      </c>
      <c r="Q30">
        <v>1317</v>
      </c>
      <c r="R30">
        <v>1129</v>
      </c>
      <c r="S30">
        <v>997.8</v>
      </c>
      <c r="T30">
        <v>1043</v>
      </c>
      <c r="U30">
        <v>999.3</v>
      </c>
      <c r="V30">
        <v>1131</v>
      </c>
    </row>
    <row r="31" spans="1:22" x14ac:dyDescent="0.25">
      <c r="A31" s="5" t="s">
        <v>88</v>
      </c>
      <c r="B31" s="5" t="s">
        <v>89</v>
      </c>
      <c r="C31">
        <v>1941</v>
      </c>
      <c r="D31">
        <v>1423</v>
      </c>
      <c r="E31">
        <v>1584</v>
      </c>
      <c r="F31">
        <v>1556</v>
      </c>
      <c r="G31">
        <v>1661</v>
      </c>
      <c r="H31">
        <v>920.7</v>
      </c>
      <c r="I31">
        <v>788</v>
      </c>
      <c r="J31">
        <v>705.6</v>
      </c>
      <c r="K31">
        <v>1178</v>
      </c>
      <c r="L31">
        <v>622.9</v>
      </c>
      <c r="M31">
        <v>710.9</v>
      </c>
      <c r="N31">
        <v>1146</v>
      </c>
      <c r="O31">
        <v>873.4</v>
      </c>
      <c r="P31">
        <v>698</v>
      </c>
      <c r="Q31">
        <v>529.29999999999995</v>
      </c>
      <c r="R31" t="s">
        <v>67</v>
      </c>
      <c r="S31" t="s">
        <v>67</v>
      </c>
      <c r="T31" t="s">
        <v>67</v>
      </c>
      <c r="U31" t="s">
        <v>67</v>
      </c>
      <c r="V31" t="s">
        <v>67</v>
      </c>
    </row>
    <row r="32" spans="1:22" x14ac:dyDescent="0.25">
      <c r="A32" s="5" t="s">
        <v>90</v>
      </c>
      <c r="B32" s="5" t="s">
        <v>91</v>
      </c>
      <c r="C32">
        <v>2717</v>
      </c>
      <c r="D32">
        <v>2328</v>
      </c>
      <c r="E32">
        <v>1729</v>
      </c>
      <c r="F32">
        <v>1393</v>
      </c>
      <c r="G32">
        <v>940.7</v>
      </c>
      <c r="H32">
        <v>1156</v>
      </c>
      <c r="I32">
        <v>909.9</v>
      </c>
      <c r="J32">
        <v>835.3</v>
      </c>
      <c r="K32">
        <v>553.79999999999995</v>
      </c>
      <c r="L32">
        <v>1065</v>
      </c>
      <c r="M32">
        <v>900.7</v>
      </c>
      <c r="N32">
        <v>830.6</v>
      </c>
      <c r="O32">
        <v>712.7</v>
      </c>
      <c r="P32">
        <v>465.5</v>
      </c>
      <c r="Q32">
        <v>521.9</v>
      </c>
      <c r="R32" t="s">
        <v>67</v>
      </c>
      <c r="S32" t="s">
        <v>67</v>
      </c>
      <c r="T32" t="s">
        <v>67</v>
      </c>
      <c r="U32" t="s">
        <v>67</v>
      </c>
      <c r="V32" t="s">
        <v>67</v>
      </c>
    </row>
    <row r="33" spans="1:22" x14ac:dyDescent="0.25">
      <c r="A33" s="5" t="s">
        <v>92</v>
      </c>
      <c r="B33" s="5" t="s">
        <v>93</v>
      </c>
      <c r="C33">
        <v>4657</v>
      </c>
      <c r="D33">
        <v>3751</v>
      </c>
      <c r="E33">
        <v>3313</v>
      </c>
      <c r="F33">
        <v>2949</v>
      </c>
      <c r="G33">
        <v>2602</v>
      </c>
      <c r="H33">
        <v>2077</v>
      </c>
      <c r="I33">
        <v>1698</v>
      </c>
      <c r="J33">
        <v>1541</v>
      </c>
      <c r="K33">
        <v>1732</v>
      </c>
      <c r="L33">
        <v>1688</v>
      </c>
      <c r="M33">
        <v>1612</v>
      </c>
      <c r="N33">
        <v>1977</v>
      </c>
      <c r="O33">
        <v>1586</v>
      </c>
      <c r="P33">
        <v>1163</v>
      </c>
      <c r="Q33">
        <v>1051</v>
      </c>
      <c r="R33">
        <v>799.9</v>
      </c>
      <c r="S33">
        <v>781.2</v>
      </c>
      <c r="T33">
        <v>829.3</v>
      </c>
      <c r="U33">
        <v>788.6</v>
      </c>
      <c r="V33">
        <v>913.9</v>
      </c>
    </row>
    <row r="34" spans="1:22" x14ac:dyDescent="0.25">
      <c r="A34" s="5" t="s">
        <v>78</v>
      </c>
      <c r="B34" s="5" t="s">
        <v>79</v>
      </c>
      <c r="C34">
        <v>132.69999999999999</v>
      </c>
      <c r="D34">
        <v>125.4</v>
      </c>
      <c r="E34">
        <v>119</v>
      </c>
      <c r="F34">
        <v>113</v>
      </c>
      <c r="G34">
        <v>103.6</v>
      </c>
      <c r="H34" t="s">
        <v>67</v>
      </c>
      <c r="I34">
        <v>0.3</v>
      </c>
      <c r="J34">
        <v>0.02</v>
      </c>
      <c r="K34">
        <v>0.2</v>
      </c>
      <c r="L34">
        <v>0.1</v>
      </c>
      <c r="M34" t="s">
        <v>67</v>
      </c>
      <c r="N34" t="s">
        <v>67</v>
      </c>
      <c r="O34" t="s">
        <v>67</v>
      </c>
      <c r="P34">
        <v>1.5</v>
      </c>
      <c r="Q34">
        <v>1.6</v>
      </c>
      <c r="R34">
        <v>2.2000000000000002</v>
      </c>
      <c r="S34">
        <v>1.8</v>
      </c>
      <c r="T34">
        <v>5.4</v>
      </c>
      <c r="U34">
        <v>7</v>
      </c>
      <c r="V34">
        <v>5</v>
      </c>
    </row>
    <row r="35" spans="1:22" x14ac:dyDescent="0.25">
      <c r="A35" s="5" t="s">
        <v>94</v>
      </c>
      <c r="B35" s="5" t="s">
        <v>95</v>
      </c>
      <c r="C35">
        <v>1460</v>
      </c>
      <c r="D35">
        <v>1317</v>
      </c>
      <c r="E35">
        <v>1059</v>
      </c>
      <c r="F35">
        <v>966.7</v>
      </c>
      <c r="G35">
        <v>955.2</v>
      </c>
      <c r="H35">
        <v>741.6</v>
      </c>
      <c r="I35">
        <v>675.2</v>
      </c>
      <c r="J35">
        <v>632.78</v>
      </c>
      <c r="K35">
        <v>595.9</v>
      </c>
      <c r="L35">
        <v>540.79999999999995</v>
      </c>
      <c r="M35">
        <v>485</v>
      </c>
      <c r="N35">
        <v>492.8</v>
      </c>
      <c r="O35">
        <v>461</v>
      </c>
      <c r="P35">
        <v>392.9</v>
      </c>
      <c r="Q35">
        <v>264.2</v>
      </c>
      <c r="R35">
        <v>326.5</v>
      </c>
      <c r="S35">
        <v>214.8</v>
      </c>
      <c r="T35">
        <v>208.2</v>
      </c>
      <c r="U35">
        <v>203.8</v>
      </c>
      <c r="V35">
        <v>211.6</v>
      </c>
    </row>
    <row r="36" spans="1:22" x14ac:dyDescent="0.25">
      <c r="A36" s="5" t="s">
        <v>96</v>
      </c>
      <c r="B36" s="5" t="s">
        <v>97</v>
      </c>
      <c r="C36">
        <v>6249</v>
      </c>
      <c r="D36">
        <v>5193</v>
      </c>
      <c r="E36">
        <v>4491</v>
      </c>
      <c r="F36">
        <v>4029</v>
      </c>
      <c r="G36">
        <v>3661</v>
      </c>
      <c r="H36">
        <v>2818</v>
      </c>
      <c r="I36">
        <v>2373</v>
      </c>
      <c r="J36">
        <v>2174</v>
      </c>
      <c r="K36">
        <v>2328</v>
      </c>
      <c r="L36">
        <v>2229</v>
      </c>
      <c r="M36">
        <v>2097</v>
      </c>
      <c r="N36">
        <v>2469</v>
      </c>
      <c r="O36">
        <v>2047</v>
      </c>
      <c r="P36">
        <v>1558</v>
      </c>
      <c r="Q36">
        <v>1317</v>
      </c>
      <c r="R36">
        <v>1129</v>
      </c>
      <c r="S36">
        <v>997.8</v>
      </c>
      <c r="T36">
        <v>1043</v>
      </c>
      <c r="U36">
        <v>999.3</v>
      </c>
      <c r="V36">
        <v>1131</v>
      </c>
    </row>
    <row r="37" spans="1:22" x14ac:dyDescent="0.25">
      <c r="A37" s="5" t="s">
        <v>98</v>
      </c>
      <c r="B37" s="5" t="s">
        <v>99</v>
      </c>
      <c r="C37">
        <v>46.94</v>
      </c>
      <c r="D37">
        <v>46.94</v>
      </c>
      <c r="E37">
        <v>46.94</v>
      </c>
      <c r="F37">
        <v>46.94</v>
      </c>
      <c r="G37">
        <v>48.06</v>
      </c>
      <c r="H37">
        <v>48.06</v>
      </c>
      <c r="I37">
        <v>48.06</v>
      </c>
      <c r="J37">
        <v>48.06</v>
      </c>
      <c r="K37">
        <v>50.5</v>
      </c>
      <c r="L37">
        <v>25.2</v>
      </c>
      <c r="M37">
        <v>25.2</v>
      </c>
      <c r="N37">
        <v>25.2</v>
      </c>
      <c r="O37">
        <v>25.1</v>
      </c>
      <c r="P37">
        <v>24.9</v>
      </c>
      <c r="Q37">
        <v>22.6</v>
      </c>
      <c r="R37">
        <v>22.5</v>
      </c>
      <c r="S37">
        <v>22.4</v>
      </c>
      <c r="T37">
        <v>22.4</v>
      </c>
      <c r="U37">
        <v>22.4</v>
      </c>
      <c r="V37">
        <v>22.4</v>
      </c>
    </row>
    <row r="38" spans="1:22" x14ac:dyDescent="0.25">
      <c r="A38" s="5" t="s">
        <v>98</v>
      </c>
      <c r="B38" s="5" t="s">
        <v>99</v>
      </c>
      <c r="C38">
        <v>30.37</v>
      </c>
      <c r="D38">
        <v>30.37</v>
      </c>
      <c r="E38">
        <v>30.37</v>
      </c>
      <c r="F38">
        <v>30.37</v>
      </c>
      <c r="G38">
        <v>31.15</v>
      </c>
      <c r="H38">
        <v>31.15</v>
      </c>
      <c r="I38">
        <v>31.15</v>
      </c>
      <c r="J38">
        <v>31.15</v>
      </c>
      <c r="K38">
        <v>32.94</v>
      </c>
      <c r="L38">
        <v>16.5</v>
      </c>
      <c r="M38">
        <v>16.5</v>
      </c>
      <c r="N38">
        <v>16.5</v>
      </c>
      <c r="O38">
        <v>16.5</v>
      </c>
      <c r="P38">
        <v>16.5</v>
      </c>
      <c r="Q38">
        <v>16.5</v>
      </c>
      <c r="R38">
        <v>16.5</v>
      </c>
      <c r="S38">
        <v>16.5</v>
      </c>
      <c r="T38">
        <v>16.5</v>
      </c>
      <c r="U38">
        <v>16.5</v>
      </c>
      <c r="V38">
        <v>16.5</v>
      </c>
    </row>
    <row r="39" spans="1:22" x14ac:dyDescent="0.25">
      <c r="A39" s="5" t="s">
        <v>100</v>
      </c>
      <c r="B39" s="5" t="s">
        <v>101</v>
      </c>
      <c r="C39">
        <v>120.18</v>
      </c>
      <c r="D39">
        <v>120.18</v>
      </c>
      <c r="E39">
        <v>120.18</v>
      </c>
      <c r="F39">
        <v>120.18</v>
      </c>
      <c r="G39">
        <v>123.03</v>
      </c>
      <c r="H39">
        <v>123.03</v>
      </c>
      <c r="I39">
        <v>123.03</v>
      </c>
      <c r="J39">
        <v>123.03</v>
      </c>
      <c r="K39">
        <v>129.15</v>
      </c>
      <c r="L39">
        <v>64.599999999999994</v>
      </c>
      <c r="M39">
        <v>64.599999999999994</v>
      </c>
      <c r="N39">
        <v>64.599999999999994</v>
      </c>
      <c r="O39">
        <v>64.099999999999994</v>
      </c>
      <c r="P39">
        <v>63.8</v>
      </c>
      <c r="Q39">
        <v>57.8</v>
      </c>
      <c r="R39">
        <v>57.6</v>
      </c>
      <c r="S39">
        <v>57.3</v>
      </c>
      <c r="T39">
        <v>57.3</v>
      </c>
      <c r="U39">
        <v>57.3</v>
      </c>
      <c r="V39">
        <v>57.3</v>
      </c>
    </row>
    <row r="40" spans="1:22" x14ac:dyDescent="0.25">
      <c r="A40" s="5" t="s">
        <v>102</v>
      </c>
      <c r="B40" s="5" t="s">
        <v>103</v>
      </c>
      <c r="C40">
        <v>7.19</v>
      </c>
      <c r="D40">
        <v>11.39</v>
      </c>
      <c r="E40">
        <v>6.12</v>
      </c>
      <c r="F40">
        <v>4.6500000000000004</v>
      </c>
      <c r="G40">
        <v>3.85</v>
      </c>
      <c r="H40">
        <v>3.27</v>
      </c>
      <c r="I40">
        <v>2.85</v>
      </c>
      <c r="J40">
        <v>2.4700000000000002</v>
      </c>
      <c r="K40">
        <v>2.75</v>
      </c>
      <c r="L40">
        <v>4.0599999999999996</v>
      </c>
      <c r="M40">
        <v>0.6</v>
      </c>
      <c r="N40">
        <v>3.44</v>
      </c>
      <c r="O40">
        <v>5.49</v>
      </c>
      <c r="P40">
        <v>4.88</v>
      </c>
      <c r="Q40">
        <v>4.0199999999999996</v>
      </c>
      <c r="R40">
        <v>2.2400000000000002</v>
      </c>
      <c r="S40">
        <v>1.9</v>
      </c>
      <c r="T40">
        <v>1.57</v>
      </c>
      <c r="U40">
        <v>1.34</v>
      </c>
      <c r="V40">
        <v>1.63</v>
      </c>
    </row>
    <row r="41" spans="1:22" x14ac:dyDescent="0.25">
      <c r="A41" s="5" t="s">
        <v>104</v>
      </c>
      <c r="B41" s="5" t="s">
        <v>105</v>
      </c>
      <c r="C41">
        <v>4.97</v>
      </c>
      <c r="D41">
        <v>9.07</v>
      </c>
      <c r="E41">
        <v>4.09</v>
      </c>
      <c r="F41">
        <v>3</v>
      </c>
      <c r="G41">
        <v>2.39</v>
      </c>
      <c r="H41">
        <v>2.2799999999999998</v>
      </c>
      <c r="I41">
        <v>1.97</v>
      </c>
      <c r="J41">
        <v>1.64</v>
      </c>
      <c r="K41">
        <v>1.99</v>
      </c>
      <c r="L41">
        <v>2.82</v>
      </c>
      <c r="M41">
        <v>0.4</v>
      </c>
      <c r="N41">
        <v>2.4300000000000002</v>
      </c>
      <c r="O41">
        <v>3.73</v>
      </c>
      <c r="P41">
        <v>2.95</v>
      </c>
      <c r="Q41">
        <v>2.4700000000000002</v>
      </c>
      <c r="R41">
        <v>0.98</v>
      </c>
      <c r="S41">
        <v>0.83</v>
      </c>
      <c r="T41">
        <v>0.69</v>
      </c>
      <c r="U41">
        <v>0.6</v>
      </c>
      <c r="V41">
        <v>0.61</v>
      </c>
    </row>
    <row r="42" spans="1:22" x14ac:dyDescent="0.25">
      <c r="A42" s="5" t="s">
        <v>106</v>
      </c>
      <c r="B42" s="5" t="s">
        <v>107</v>
      </c>
      <c r="C42">
        <v>4.97</v>
      </c>
      <c r="D42">
        <v>9.07</v>
      </c>
      <c r="E42">
        <v>4.09</v>
      </c>
      <c r="F42">
        <v>3</v>
      </c>
      <c r="G42">
        <v>2.39</v>
      </c>
      <c r="H42">
        <v>2.2799999999999998</v>
      </c>
      <c r="I42">
        <v>1.97</v>
      </c>
      <c r="J42">
        <v>1.64</v>
      </c>
      <c r="K42">
        <v>1.99</v>
      </c>
      <c r="L42">
        <v>2.82</v>
      </c>
      <c r="M42">
        <v>0.4</v>
      </c>
      <c r="N42">
        <v>2.4300000000000002</v>
      </c>
      <c r="O42">
        <v>3.73</v>
      </c>
      <c r="P42">
        <v>2.95</v>
      </c>
      <c r="Q42">
        <v>2.4700000000000002</v>
      </c>
      <c r="R42">
        <v>0.98</v>
      </c>
      <c r="S42">
        <v>0.83</v>
      </c>
      <c r="T42">
        <v>0.69</v>
      </c>
      <c r="U42">
        <v>0.6</v>
      </c>
      <c r="V42">
        <v>0.61</v>
      </c>
    </row>
    <row r="43" spans="1:22" x14ac:dyDescent="0.25">
      <c r="A43" s="5" t="s">
        <v>108</v>
      </c>
      <c r="B43" s="5" t="s">
        <v>109</v>
      </c>
      <c r="C43" t="s">
        <v>67</v>
      </c>
      <c r="D43">
        <v>2.15</v>
      </c>
      <c r="E43">
        <v>1.95</v>
      </c>
      <c r="F43">
        <v>1.65</v>
      </c>
      <c r="G43">
        <v>0.9</v>
      </c>
      <c r="H43">
        <v>0.8</v>
      </c>
      <c r="I43">
        <v>0.65</v>
      </c>
      <c r="J43">
        <v>0.55000000000000004</v>
      </c>
      <c r="K43">
        <v>0.6</v>
      </c>
      <c r="L43">
        <v>1</v>
      </c>
      <c r="M43">
        <v>0.2</v>
      </c>
      <c r="N43">
        <v>0.8</v>
      </c>
      <c r="O43">
        <v>1.18</v>
      </c>
      <c r="P43">
        <v>1.05</v>
      </c>
      <c r="Q43">
        <v>0.8</v>
      </c>
      <c r="R43">
        <v>0.6</v>
      </c>
      <c r="S43">
        <v>0.5</v>
      </c>
      <c r="T43">
        <v>0.5</v>
      </c>
      <c r="U43">
        <v>0.6</v>
      </c>
      <c r="V43" t="s">
        <v>67</v>
      </c>
    </row>
    <row r="44" spans="1:22" x14ac:dyDescent="0.25">
      <c r="A44" s="5" t="s">
        <v>705</v>
      </c>
      <c r="B44" s="5" t="s">
        <v>706</v>
      </c>
      <c r="C44" t="s">
        <v>67</v>
      </c>
      <c r="D44" t="s">
        <v>67</v>
      </c>
      <c r="E44">
        <v>2.0499999999999998</v>
      </c>
      <c r="F44" t="s">
        <v>67</v>
      </c>
      <c r="G44">
        <v>0.6</v>
      </c>
      <c r="H44">
        <v>0.4</v>
      </c>
      <c r="I44">
        <v>0.35</v>
      </c>
      <c r="J44">
        <v>0.45</v>
      </c>
      <c r="K44">
        <v>0.15</v>
      </c>
      <c r="L44">
        <v>0.4</v>
      </c>
      <c r="M44" t="s">
        <v>67</v>
      </c>
      <c r="N44" t="s">
        <v>67</v>
      </c>
      <c r="O44" t="s">
        <v>67</v>
      </c>
      <c r="P44" t="s">
        <v>67</v>
      </c>
      <c r="Q44" t="s">
        <v>67</v>
      </c>
      <c r="R44" t="s">
        <v>67</v>
      </c>
      <c r="S44" t="s">
        <v>67</v>
      </c>
      <c r="T44" t="s">
        <v>67</v>
      </c>
      <c r="U44" t="s">
        <v>67</v>
      </c>
      <c r="V44" t="s">
        <v>67</v>
      </c>
    </row>
    <row r="45" spans="1:22" x14ac:dyDescent="0.25">
      <c r="A45" s="5" t="s">
        <v>110</v>
      </c>
      <c r="B45" s="5" t="s">
        <v>111</v>
      </c>
      <c r="C45">
        <v>0.8</v>
      </c>
      <c r="D45">
        <v>101.3</v>
      </c>
      <c r="E45">
        <v>188.1</v>
      </c>
      <c r="F45">
        <v>77.7</v>
      </c>
      <c r="G45">
        <v>72.400000000000006</v>
      </c>
      <c r="H45">
        <v>58</v>
      </c>
      <c r="I45">
        <v>48.4</v>
      </c>
      <c r="J45">
        <v>48.4</v>
      </c>
      <c r="K45">
        <v>36.799999999999997</v>
      </c>
      <c r="L45">
        <v>34.5</v>
      </c>
      <c r="M45">
        <v>5.2</v>
      </c>
      <c r="N45">
        <v>20.399999999999999</v>
      </c>
      <c r="O45">
        <v>29.7</v>
      </c>
      <c r="P45">
        <v>26.3</v>
      </c>
      <c r="Q45">
        <v>18.2</v>
      </c>
      <c r="R45">
        <v>13.6</v>
      </c>
      <c r="S45">
        <v>11.3</v>
      </c>
      <c r="T45">
        <v>11.3</v>
      </c>
      <c r="U45">
        <v>13.5</v>
      </c>
      <c r="V45" t="s">
        <v>67</v>
      </c>
    </row>
    <row r="46" spans="1:22" x14ac:dyDescent="0.25">
      <c r="A46" s="5" t="s">
        <v>65</v>
      </c>
      <c r="B46" s="5" t="s">
        <v>66</v>
      </c>
      <c r="C46">
        <v>70.44</v>
      </c>
      <c r="D46">
        <v>62.41</v>
      </c>
      <c r="E46">
        <v>55.44</v>
      </c>
      <c r="F46">
        <v>51.4</v>
      </c>
      <c r="G46">
        <v>45.35</v>
      </c>
      <c r="H46">
        <v>37.380000000000003</v>
      </c>
      <c r="I46">
        <v>34.64</v>
      </c>
      <c r="J46">
        <v>33.200000000000003</v>
      </c>
      <c r="K46">
        <v>30.96</v>
      </c>
      <c r="L46">
        <v>61.04</v>
      </c>
      <c r="M46">
        <v>63.55</v>
      </c>
      <c r="N46">
        <v>70.39</v>
      </c>
      <c r="O46">
        <v>62.5</v>
      </c>
      <c r="P46">
        <v>57.96</v>
      </c>
      <c r="Q46">
        <v>59.1</v>
      </c>
      <c r="R46">
        <v>101.46</v>
      </c>
      <c r="S46">
        <v>99.44</v>
      </c>
      <c r="T46">
        <v>99.3</v>
      </c>
      <c r="U46">
        <v>104.26</v>
      </c>
      <c r="V46">
        <v>116.99</v>
      </c>
    </row>
    <row r="47" spans="1:22" x14ac:dyDescent="0.25">
      <c r="A47" s="5" t="s">
        <v>112</v>
      </c>
      <c r="B47" s="5" t="s">
        <v>113</v>
      </c>
      <c r="C47">
        <v>33.92</v>
      </c>
      <c r="D47">
        <v>30.72</v>
      </c>
      <c r="E47">
        <v>25.09</v>
      </c>
      <c r="F47">
        <v>23</v>
      </c>
      <c r="G47">
        <v>22.03</v>
      </c>
      <c r="H47">
        <v>15.43</v>
      </c>
      <c r="I47">
        <v>14.06</v>
      </c>
      <c r="J47">
        <v>13.17</v>
      </c>
      <c r="K47">
        <v>11.8</v>
      </c>
      <c r="L47">
        <v>21.46</v>
      </c>
      <c r="M47">
        <v>19.25</v>
      </c>
      <c r="N47">
        <v>19.559999999999999</v>
      </c>
      <c r="O47">
        <v>18.37</v>
      </c>
      <c r="P47">
        <v>15.84</v>
      </c>
      <c r="Q47">
        <v>11.76</v>
      </c>
      <c r="R47">
        <v>14.61</v>
      </c>
      <c r="S47">
        <v>9.67</v>
      </c>
      <c r="T47">
        <v>9.5399999999999991</v>
      </c>
      <c r="U47">
        <v>9.41</v>
      </c>
      <c r="V47">
        <v>9.67</v>
      </c>
    </row>
    <row r="48" spans="1:22" x14ac:dyDescent="0.25">
      <c r="A48" s="5" t="s">
        <v>114</v>
      </c>
      <c r="B48" s="5" t="s">
        <v>115</v>
      </c>
      <c r="C48">
        <v>-0.87</v>
      </c>
      <c r="D48">
        <v>-7.38</v>
      </c>
      <c r="E48">
        <v>0.21</v>
      </c>
      <c r="F48">
        <v>-3.72</v>
      </c>
      <c r="G48">
        <v>-9.4499999999999993</v>
      </c>
      <c r="H48">
        <v>-2.98</v>
      </c>
      <c r="I48">
        <v>2.37</v>
      </c>
      <c r="J48">
        <v>10.119999999999999</v>
      </c>
      <c r="K48">
        <v>0.25</v>
      </c>
      <c r="L48">
        <v>-1</v>
      </c>
      <c r="M48">
        <v>23.62</v>
      </c>
      <c r="N48">
        <v>1.02</v>
      </c>
      <c r="O48">
        <v>-0.25</v>
      </c>
      <c r="P48">
        <v>-2.4</v>
      </c>
      <c r="Q48">
        <v>-2.68</v>
      </c>
      <c r="R48">
        <v>-2.6</v>
      </c>
      <c r="S48">
        <v>4.95</v>
      </c>
      <c r="T48">
        <v>5.26</v>
      </c>
      <c r="U48">
        <v>12.23</v>
      </c>
      <c r="V48">
        <v>11.88</v>
      </c>
    </row>
    <row r="49" spans="1:22" x14ac:dyDescent="0.25">
      <c r="A49" s="5" t="s">
        <v>116</v>
      </c>
      <c r="B49" s="5" t="s">
        <v>117</v>
      </c>
      <c r="C49">
        <v>133.13</v>
      </c>
      <c r="D49">
        <v>110.63</v>
      </c>
      <c r="E49">
        <v>95.67</v>
      </c>
      <c r="F49">
        <v>85.82</v>
      </c>
      <c r="G49">
        <v>76.17</v>
      </c>
      <c r="H49">
        <v>58.64</v>
      </c>
      <c r="I49">
        <v>49.39</v>
      </c>
      <c r="J49">
        <v>45.23</v>
      </c>
      <c r="K49">
        <v>46.1</v>
      </c>
      <c r="L49">
        <v>88.44</v>
      </c>
      <c r="M49">
        <v>83.2</v>
      </c>
      <c r="N49">
        <v>97.99</v>
      </c>
      <c r="O49">
        <v>81.55</v>
      </c>
      <c r="P49">
        <v>62.56</v>
      </c>
      <c r="Q49">
        <v>58.27</v>
      </c>
      <c r="R49">
        <v>50.16</v>
      </c>
      <c r="S49">
        <v>44.54</v>
      </c>
      <c r="T49">
        <v>46.56</v>
      </c>
      <c r="U49">
        <v>44.61</v>
      </c>
      <c r="V49">
        <v>50.47</v>
      </c>
    </row>
    <row r="50" spans="1:22" x14ac:dyDescent="0.25">
      <c r="A50" s="5" t="s">
        <v>118</v>
      </c>
      <c r="B50" s="5" t="s">
        <v>119</v>
      </c>
      <c r="C50">
        <v>8748</v>
      </c>
      <c r="D50">
        <v>7540</v>
      </c>
      <c r="E50">
        <v>6685</v>
      </c>
      <c r="F50">
        <v>6212</v>
      </c>
      <c r="G50">
        <v>5120</v>
      </c>
      <c r="H50">
        <v>4308</v>
      </c>
      <c r="I50">
        <v>3070</v>
      </c>
      <c r="J50">
        <v>3262</v>
      </c>
      <c r="K50">
        <v>3052</v>
      </c>
      <c r="L50">
        <v>2871</v>
      </c>
      <c r="M50">
        <v>2981</v>
      </c>
      <c r="N50">
        <v>2776</v>
      </c>
      <c r="O50">
        <v>2341</v>
      </c>
      <c r="P50">
        <v>2015</v>
      </c>
      <c r="Q50">
        <v>1923</v>
      </c>
      <c r="R50">
        <v>1765</v>
      </c>
      <c r="S50">
        <v>1881</v>
      </c>
      <c r="T50">
        <v>2044</v>
      </c>
      <c r="U50">
        <v>2277</v>
      </c>
      <c r="V50" t="s">
        <v>67</v>
      </c>
    </row>
    <row r="51" spans="1:22" x14ac:dyDescent="0.25">
      <c r="A51" s="5" t="s">
        <v>120</v>
      </c>
      <c r="B51" s="5" t="s">
        <v>121</v>
      </c>
      <c r="C51">
        <v>503.3</v>
      </c>
      <c r="D51">
        <v>419.8</v>
      </c>
      <c r="E51">
        <v>364.9</v>
      </c>
      <c r="F51">
        <v>334.7</v>
      </c>
      <c r="G51">
        <v>274.5</v>
      </c>
      <c r="H51">
        <v>219.8</v>
      </c>
      <c r="I51">
        <v>175</v>
      </c>
      <c r="J51">
        <v>162.4</v>
      </c>
      <c r="K51">
        <v>149.6</v>
      </c>
      <c r="L51">
        <v>144.1</v>
      </c>
      <c r="M51">
        <v>134.1</v>
      </c>
      <c r="N51">
        <v>129.4</v>
      </c>
      <c r="O51">
        <v>110.3</v>
      </c>
      <c r="P51">
        <v>101</v>
      </c>
      <c r="Q51">
        <v>96.4</v>
      </c>
      <c r="R51">
        <v>89.4</v>
      </c>
      <c r="S51">
        <v>91.5</v>
      </c>
      <c r="T51">
        <v>95.5</v>
      </c>
      <c r="U51">
        <v>103</v>
      </c>
      <c r="V51" t="s">
        <v>67</v>
      </c>
    </row>
    <row r="52" spans="1:22" x14ac:dyDescent="0.25">
      <c r="A52" s="5" t="s">
        <v>122</v>
      </c>
      <c r="B52" s="5" t="s">
        <v>123</v>
      </c>
      <c r="C52">
        <v>57533</v>
      </c>
      <c r="D52">
        <v>55676</v>
      </c>
      <c r="E52">
        <v>54585</v>
      </c>
      <c r="F52">
        <v>53880</v>
      </c>
      <c r="G52">
        <v>53613</v>
      </c>
      <c r="H52">
        <v>51021</v>
      </c>
      <c r="I52">
        <v>57003</v>
      </c>
      <c r="J52">
        <v>49785</v>
      </c>
      <c r="K52">
        <v>49017</v>
      </c>
      <c r="L52">
        <v>50192</v>
      </c>
      <c r="M52">
        <v>44985</v>
      </c>
      <c r="N52">
        <v>46614</v>
      </c>
      <c r="O52">
        <v>47117</v>
      </c>
      <c r="P52">
        <v>50124</v>
      </c>
      <c r="Q52">
        <v>50130</v>
      </c>
      <c r="R52">
        <v>50652</v>
      </c>
      <c r="S52">
        <v>48644</v>
      </c>
      <c r="T52">
        <v>46722</v>
      </c>
      <c r="U52">
        <v>45235</v>
      </c>
      <c r="V52" t="s">
        <v>67</v>
      </c>
    </row>
    <row r="53" spans="1:22" x14ac:dyDescent="0.25">
      <c r="A53" s="5" t="s">
        <v>124</v>
      </c>
      <c r="B53" s="5" t="s">
        <v>125</v>
      </c>
      <c r="C53">
        <v>377972</v>
      </c>
      <c r="D53">
        <v>388532</v>
      </c>
      <c r="E53">
        <v>389339</v>
      </c>
      <c r="F53">
        <v>388393</v>
      </c>
      <c r="G53">
        <v>425637</v>
      </c>
      <c r="H53">
        <v>416936</v>
      </c>
      <c r="I53">
        <v>542204</v>
      </c>
      <c r="J53">
        <v>489158</v>
      </c>
      <c r="K53">
        <v>512361</v>
      </c>
      <c r="L53">
        <v>535778</v>
      </c>
      <c r="M53">
        <v>537404</v>
      </c>
      <c r="N53">
        <v>639012</v>
      </c>
      <c r="O53">
        <v>670140</v>
      </c>
      <c r="P53">
        <v>716178</v>
      </c>
      <c r="Q53">
        <v>694591</v>
      </c>
      <c r="R53">
        <v>1290000</v>
      </c>
      <c r="S53">
        <v>1180000</v>
      </c>
      <c r="T53">
        <v>1090000</v>
      </c>
      <c r="U53">
        <v>1030000</v>
      </c>
      <c r="V53" t="s">
        <v>67</v>
      </c>
    </row>
    <row r="54" spans="1:22" x14ac:dyDescent="0.25">
      <c r="A54" s="5" t="s">
        <v>126</v>
      </c>
      <c r="B54" s="5" t="s">
        <v>127</v>
      </c>
      <c r="C54" t="s">
        <v>67</v>
      </c>
      <c r="D54" t="s">
        <v>67</v>
      </c>
      <c r="E54" t="s">
        <v>67</v>
      </c>
      <c r="F54" t="s">
        <v>67</v>
      </c>
      <c r="G54" t="s">
        <v>67</v>
      </c>
      <c r="H54" t="s">
        <v>67</v>
      </c>
      <c r="I54" t="s">
        <v>67</v>
      </c>
      <c r="J54" t="s">
        <v>67</v>
      </c>
      <c r="K54" t="s">
        <v>67</v>
      </c>
      <c r="L54" t="s">
        <v>67</v>
      </c>
      <c r="M54" t="s">
        <v>67</v>
      </c>
      <c r="N54" t="s">
        <v>67</v>
      </c>
      <c r="O54" t="s">
        <v>67</v>
      </c>
      <c r="P54" t="s">
        <v>67</v>
      </c>
      <c r="Q54" t="s">
        <v>67</v>
      </c>
      <c r="R54" t="s">
        <v>67</v>
      </c>
      <c r="S54" t="s">
        <v>67</v>
      </c>
      <c r="T54" t="s">
        <v>67</v>
      </c>
      <c r="U54" t="s">
        <v>67</v>
      </c>
      <c r="V54" t="s">
        <v>67</v>
      </c>
    </row>
    <row r="55" spans="1:22" x14ac:dyDescent="0.25">
      <c r="A55" s="5" t="s">
        <v>128</v>
      </c>
      <c r="B55" s="5" t="s">
        <v>129</v>
      </c>
      <c r="C55">
        <v>26783</v>
      </c>
      <c r="D55">
        <v>56499</v>
      </c>
      <c r="E55">
        <v>28736</v>
      </c>
      <c r="F55">
        <v>22907</v>
      </c>
      <c r="G55">
        <v>22480</v>
      </c>
      <c r="H55">
        <v>25534</v>
      </c>
      <c r="I55">
        <v>30879</v>
      </c>
      <c r="J55">
        <v>24280</v>
      </c>
      <c r="K55">
        <v>32012</v>
      </c>
      <c r="L55">
        <v>24730</v>
      </c>
      <c r="M55">
        <v>3489</v>
      </c>
      <c r="N55">
        <v>22154</v>
      </c>
      <c r="O55">
        <v>39940</v>
      </c>
      <c r="P55">
        <v>36576</v>
      </c>
      <c r="Q55">
        <v>29069</v>
      </c>
      <c r="R55">
        <v>12465</v>
      </c>
      <c r="S55">
        <v>9835</v>
      </c>
      <c r="T55">
        <v>7583</v>
      </c>
      <c r="U55">
        <v>5358</v>
      </c>
      <c r="V55" t="s">
        <v>67</v>
      </c>
    </row>
    <row r="56" spans="1:22" x14ac:dyDescent="0.25">
      <c r="A56" s="5" t="s">
        <v>130</v>
      </c>
      <c r="B56" s="5" t="s">
        <v>131</v>
      </c>
      <c r="C56">
        <v>18</v>
      </c>
      <c r="D56">
        <v>7.6</v>
      </c>
      <c r="E56">
        <v>18.2</v>
      </c>
      <c r="F56">
        <v>17</v>
      </c>
      <c r="G56">
        <v>19.7</v>
      </c>
      <c r="H56">
        <v>14.2</v>
      </c>
      <c r="I56">
        <v>11.9</v>
      </c>
      <c r="J56">
        <v>9.6</v>
      </c>
      <c r="K56">
        <v>6.9</v>
      </c>
      <c r="L56">
        <v>13.5</v>
      </c>
      <c r="M56">
        <v>54.8</v>
      </c>
      <c r="N56">
        <v>4.8</v>
      </c>
      <c r="O56">
        <v>8.1999999999999993</v>
      </c>
      <c r="P56">
        <v>14.4</v>
      </c>
      <c r="Q56">
        <v>8.6999999999999993</v>
      </c>
      <c r="R56">
        <v>13.6</v>
      </c>
      <c r="S56">
        <v>14.3</v>
      </c>
      <c r="T56">
        <v>12.1</v>
      </c>
      <c r="U56">
        <v>19.8</v>
      </c>
      <c r="V56">
        <v>21.3</v>
      </c>
    </row>
    <row r="57" spans="1:22" x14ac:dyDescent="0.25">
      <c r="A57" s="5" t="s">
        <v>132</v>
      </c>
      <c r="B57" s="5" t="s">
        <v>133</v>
      </c>
      <c r="C57">
        <v>1.27</v>
      </c>
      <c r="D57">
        <v>1.1100000000000001</v>
      </c>
      <c r="E57">
        <v>1.34</v>
      </c>
      <c r="F57">
        <v>1</v>
      </c>
      <c r="G57">
        <v>1.04</v>
      </c>
      <c r="H57">
        <v>0.87</v>
      </c>
      <c r="I57">
        <v>0.68</v>
      </c>
      <c r="J57">
        <v>0.47</v>
      </c>
      <c r="K57">
        <v>0.44</v>
      </c>
      <c r="L57">
        <v>0.62</v>
      </c>
      <c r="M57">
        <v>0.35</v>
      </c>
      <c r="N57">
        <v>0.16</v>
      </c>
      <c r="O57">
        <v>0.49</v>
      </c>
      <c r="P57">
        <v>0.73</v>
      </c>
      <c r="Q57">
        <v>0.36</v>
      </c>
      <c r="R57">
        <v>0.13</v>
      </c>
      <c r="S57">
        <v>0.12</v>
      </c>
      <c r="T57">
        <v>0.08</v>
      </c>
      <c r="U57">
        <v>0.11</v>
      </c>
      <c r="V57">
        <v>0.11</v>
      </c>
    </row>
    <row r="58" spans="1:22" x14ac:dyDescent="0.25">
      <c r="A58" s="5" t="s">
        <v>134</v>
      </c>
      <c r="B58" s="5" t="s">
        <v>135</v>
      </c>
      <c r="C58">
        <v>2.88</v>
      </c>
      <c r="D58">
        <v>2.4700000000000002</v>
      </c>
      <c r="E58">
        <v>3.3</v>
      </c>
      <c r="F58">
        <v>2.48</v>
      </c>
      <c r="G58">
        <v>2.37</v>
      </c>
      <c r="H58">
        <v>2.1</v>
      </c>
      <c r="I58">
        <v>1.67</v>
      </c>
      <c r="J58">
        <v>1.19</v>
      </c>
      <c r="K58">
        <v>1.1599999999999999</v>
      </c>
      <c r="L58">
        <v>1.77</v>
      </c>
      <c r="M58">
        <v>1.1399999999999999</v>
      </c>
      <c r="N58">
        <v>0.59</v>
      </c>
      <c r="O58">
        <v>1.67</v>
      </c>
      <c r="P58">
        <v>2.69</v>
      </c>
      <c r="Q58">
        <v>1.84</v>
      </c>
      <c r="R58">
        <v>0.92</v>
      </c>
      <c r="S58">
        <v>1.24</v>
      </c>
      <c r="T58">
        <v>0.9</v>
      </c>
      <c r="U58">
        <v>1.31</v>
      </c>
      <c r="V58">
        <v>1.38</v>
      </c>
    </row>
    <row r="59" spans="1:22" x14ac:dyDescent="0.25">
      <c r="A59" s="5" t="s">
        <v>136</v>
      </c>
      <c r="B59" s="5" t="s">
        <v>137</v>
      </c>
      <c r="C59">
        <v>-103.4</v>
      </c>
      <c r="D59">
        <v>-9.3800000000000008</v>
      </c>
      <c r="E59">
        <v>360.59</v>
      </c>
      <c r="F59">
        <v>-13.73</v>
      </c>
      <c r="G59">
        <v>-4.99</v>
      </c>
      <c r="H59">
        <v>-10.87</v>
      </c>
      <c r="I59">
        <v>9.86</v>
      </c>
      <c r="J59">
        <v>1.55</v>
      </c>
      <c r="K59">
        <v>53.85</v>
      </c>
      <c r="L59">
        <v>-37.840000000000003</v>
      </c>
      <c r="M59">
        <v>0.93</v>
      </c>
      <c r="N59">
        <v>11.33</v>
      </c>
      <c r="O59">
        <v>-123.92</v>
      </c>
      <c r="P59">
        <v>-17.690000000000001</v>
      </c>
      <c r="Q59">
        <v>-8.0299999999999994</v>
      </c>
      <c r="R59">
        <v>-5.12</v>
      </c>
      <c r="S59">
        <v>2.4</v>
      </c>
      <c r="T59">
        <v>1.58</v>
      </c>
      <c r="U59">
        <v>0.97</v>
      </c>
      <c r="V59">
        <v>1.0900000000000001</v>
      </c>
    </row>
    <row r="60" spans="1:22" x14ac:dyDescent="0.25">
      <c r="A60" s="5" t="s">
        <v>138</v>
      </c>
      <c r="B60" s="5" t="s">
        <v>139</v>
      </c>
      <c r="C60" t="s">
        <v>67</v>
      </c>
      <c r="D60">
        <v>3.11</v>
      </c>
      <c r="E60">
        <v>2.62</v>
      </c>
      <c r="F60">
        <v>3.23</v>
      </c>
      <c r="G60">
        <v>1.91</v>
      </c>
      <c r="H60">
        <v>2.4700000000000002</v>
      </c>
      <c r="I60">
        <v>2.78</v>
      </c>
      <c r="J60">
        <v>3.51</v>
      </c>
      <c r="K60">
        <v>4.4000000000000004</v>
      </c>
      <c r="L60">
        <v>2.63</v>
      </c>
      <c r="M60">
        <v>0.91</v>
      </c>
      <c r="N60">
        <v>6.9</v>
      </c>
      <c r="O60">
        <v>3.85</v>
      </c>
      <c r="P60">
        <v>2.4700000000000002</v>
      </c>
      <c r="Q60">
        <v>3.72</v>
      </c>
      <c r="R60">
        <v>4.51</v>
      </c>
      <c r="S60">
        <v>4.2</v>
      </c>
      <c r="T60">
        <v>6</v>
      </c>
      <c r="U60">
        <v>5.04</v>
      </c>
      <c r="V60" t="s">
        <v>67</v>
      </c>
    </row>
    <row r="61" spans="1:22" x14ac:dyDescent="0.25">
      <c r="A61" s="5" t="s">
        <v>140</v>
      </c>
      <c r="B61" s="5" t="s">
        <v>141</v>
      </c>
      <c r="C61">
        <v>5.5</v>
      </c>
      <c r="D61">
        <v>13.1</v>
      </c>
      <c r="E61">
        <v>5.5</v>
      </c>
      <c r="F61">
        <v>5.9</v>
      </c>
      <c r="G61">
        <v>5.0999999999999996</v>
      </c>
      <c r="H61">
        <v>7</v>
      </c>
      <c r="I61">
        <v>8.4</v>
      </c>
      <c r="J61">
        <v>10.5</v>
      </c>
      <c r="K61">
        <v>14.6</v>
      </c>
      <c r="L61">
        <v>7.4</v>
      </c>
      <c r="M61">
        <v>1.8</v>
      </c>
      <c r="N61">
        <v>20.9</v>
      </c>
      <c r="O61">
        <v>12.2</v>
      </c>
      <c r="P61">
        <v>6.9</v>
      </c>
      <c r="Q61">
        <v>11.5</v>
      </c>
      <c r="R61">
        <v>7.4</v>
      </c>
      <c r="S61">
        <v>7</v>
      </c>
      <c r="T61">
        <v>8.3000000000000007</v>
      </c>
      <c r="U61">
        <v>5</v>
      </c>
      <c r="V61">
        <v>4.7</v>
      </c>
    </row>
    <row r="62" spans="1:22" x14ac:dyDescent="0.25">
      <c r="A62" s="5" t="s">
        <v>142</v>
      </c>
      <c r="B62" s="5" t="s">
        <v>143</v>
      </c>
      <c r="C62">
        <v>14.72</v>
      </c>
      <c r="D62">
        <v>29.54</v>
      </c>
      <c r="E62">
        <v>16.309999999999999</v>
      </c>
      <c r="F62">
        <v>13.18</v>
      </c>
      <c r="G62">
        <v>10.87</v>
      </c>
      <c r="H62">
        <v>14.83</v>
      </c>
      <c r="I62">
        <v>14.03</v>
      </c>
      <c r="J62">
        <v>12.52</v>
      </c>
      <c r="K62">
        <v>16.39</v>
      </c>
      <c r="L62">
        <v>13.13</v>
      </c>
      <c r="M62">
        <v>2.14</v>
      </c>
      <c r="N62">
        <v>12.48</v>
      </c>
      <c r="O62">
        <v>20.28</v>
      </c>
      <c r="P62">
        <v>18.690000000000001</v>
      </c>
      <c r="Q62">
        <v>21.03</v>
      </c>
      <c r="R62">
        <v>6.69</v>
      </c>
      <c r="S62">
        <v>8.5399999999999991</v>
      </c>
      <c r="T62">
        <v>7.26</v>
      </c>
      <c r="U62">
        <v>5.79</v>
      </c>
      <c r="V62">
        <v>6.33</v>
      </c>
    </row>
    <row r="63" spans="1:22" x14ac:dyDescent="0.25">
      <c r="A63" s="5" t="s">
        <v>144</v>
      </c>
      <c r="B63" s="5" t="s">
        <v>145</v>
      </c>
      <c r="C63">
        <v>7.09</v>
      </c>
      <c r="D63">
        <v>14.54</v>
      </c>
      <c r="E63">
        <v>7.38</v>
      </c>
      <c r="F63">
        <v>5.9</v>
      </c>
      <c r="G63">
        <v>5.28</v>
      </c>
      <c r="H63">
        <v>6.12</v>
      </c>
      <c r="I63">
        <v>5.7</v>
      </c>
      <c r="J63">
        <v>4.96</v>
      </c>
      <c r="K63">
        <v>6.25</v>
      </c>
      <c r="L63">
        <v>4.62</v>
      </c>
      <c r="M63">
        <v>0.65</v>
      </c>
      <c r="N63">
        <v>3.47</v>
      </c>
      <c r="O63">
        <v>5.96</v>
      </c>
      <c r="P63">
        <v>5.1100000000000003</v>
      </c>
      <c r="Q63">
        <v>4.1900000000000004</v>
      </c>
      <c r="R63">
        <v>0.96</v>
      </c>
      <c r="S63">
        <v>0.83</v>
      </c>
      <c r="T63">
        <v>0.7</v>
      </c>
      <c r="U63">
        <v>0.52</v>
      </c>
      <c r="V63">
        <v>0.52</v>
      </c>
    </row>
    <row r="64" spans="1:22" x14ac:dyDescent="0.25">
      <c r="A64" s="5" t="s">
        <v>146</v>
      </c>
      <c r="B64" s="5" t="s">
        <v>147</v>
      </c>
      <c r="C64">
        <v>4.46</v>
      </c>
      <c r="D64">
        <v>8.91</v>
      </c>
      <c r="E64">
        <v>5.05</v>
      </c>
      <c r="F64">
        <v>4.3899999999999997</v>
      </c>
      <c r="G64">
        <v>4.24</v>
      </c>
      <c r="H64">
        <v>5.26</v>
      </c>
      <c r="I64">
        <v>5.65</v>
      </c>
      <c r="J64">
        <v>6.15</v>
      </c>
      <c r="K64">
        <v>6.69</v>
      </c>
      <c r="L64">
        <v>6.01</v>
      </c>
      <c r="M64">
        <v>3.37</v>
      </c>
      <c r="N64">
        <v>5.25</v>
      </c>
      <c r="O64">
        <v>6.52</v>
      </c>
      <c r="P64">
        <v>6.77</v>
      </c>
      <c r="Q64">
        <v>6.73</v>
      </c>
      <c r="R64">
        <v>5.35</v>
      </c>
      <c r="S64">
        <v>6.12</v>
      </c>
      <c r="T64">
        <v>4.5</v>
      </c>
      <c r="U64">
        <v>6.09</v>
      </c>
      <c r="V64">
        <v>5.05</v>
      </c>
    </row>
    <row r="65" spans="1:22" x14ac:dyDescent="0.25">
      <c r="A65" s="5" t="s">
        <v>148</v>
      </c>
      <c r="B65" s="5" t="s">
        <v>148</v>
      </c>
      <c r="C65">
        <v>3.75</v>
      </c>
      <c r="D65">
        <v>8.1999999999999993</v>
      </c>
      <c r="E65">
        <v>4.28</v>
      </c>
      <c r="F65">
        <v>3.53</v>
      </c>
      <c r="G65">
        <v>3.14</v>
      </c>
      <c r="H65">
        <v>3.9</v>
      </c>
      <c r="I65">
        <v>3.99</v>
      </c>
      <c r="J65">
        <v>3.64</v>
      </c>
      <c r="K65">
        <v>4.2</v>
      </c>
      <c r="L65">
        <v>3.19</v>
      </c>
      <c r="M65">
        <v>0.5</v>
      </c>
      <c r="N65">
        <v>2.4900000000000002</v>
      </c>
      <c r="O65">
        <v>4.57</v>
      </c>
      <c r="P65">
        <v>4.7300000000000004</v>
      </c>
      <c r="Q65">
        <v>4.24</v>
      </c>
      <c r="R65">
        <v>1.95</v>
      </c>
      <c r="S65">
        <v>1.85</v>
      </c>
      <c r="T65">
        <v>1.49</v>
      </c>
      <c r="U65">
        <v>1.22</v>
      </c>
      <c r="V65">
        <v>1.21</v>
      </c>
    </row>
    <row r="66" spans="1:22" x14ac:dyDescent="0.25">
      <c r="A66" s="5" t="s">
        <v>149</v>
      </c>
      <c r="B66" s="5" t="s">
        <v>150</v>
      </c>
      <c r="C66">
        <v>70.510000000000005</v>
      </c>
      <c r="D66">
        <v>71.069999999999993</v>
      </c>
      <c r="E66">
        <v>67.209999999999994</v>
      </c>
      <c r="F66">
        <v>68.709999999999994</v>
      </c>
      <c r="G66">
        <v>67.48</v>
      </c>
      <c r="H66">
        <v>63.22</v>
      </c>
      <c r="I66">
        <v>62.38</v>
      </c>
      <c r="J66">
        <v>60.95</v>
      </c>
      <c r="K66">
        <v>66.77</v>
      </c>
      <c r="L66">
        <v>63.64</v>
      </c>
      <c r="M66">
        <v>55.41</v>
      </c>
      <c r="N66">
        <v>59.48</v>
      </c>
      <c r="O66">
        <v>58.98</v>
      </c>
      <c r="P66">
        <v>59.74</v>
      </c>
      <c r="Q66">
        <v>53.63</v>
      </c>
      <c r="R66">
        <v>20.079999999999998</v>
      </c>
      <c r="S66">
        <v>21.85</v>
      </c>
      <c r="T66">
        <v>24.12</v>
      </c>
      <c r="U66">
        <v>32.61</v>
      </c>
      <c r="V66">
        <v>23.99</v>
      </c>
    </row>
    <row r="67" spans="1:22" x14ac:dyDescent="0.25">
      <c r="A67" s="5" t="s">
        <v>151</v>
      </c>
      <c r="B67" s="5" t="s">
        <v>152</v>
      </c>
      <c r="C67">
        <v>25.48</v>
      </c>
      <c r="D67">
        <v>27.77</v>
      </c>
      <c r="E67">
        <v>26.23</v>
      </c>
      <c r="F67">
        <v>26.8</v>
      </c>
      <c r="G67">
        <v>28.93</v>
      </c>
      <c r="H67">
        <v>26.32</v>
      </c>
      <c r="I67">
        <v>28.46</v>
      </c>
      <c r="J67">
        <v>29.11</v>
      </c>
      <c r="K67">
        <v>25.6</v>
      </c>
      <c r="L67">
        <v>24.27</v>
      </c>
      <c r="M67">
        <v>23.13</v>
      </c>
      <c r="N67">
        <v>19.96</v>
      </c>
      <c r="O67">
        <v>22.52</v>
      </c>
      <c r="P67">
        <v>25.32</v>
      </c>
      <c r="Q67">
        <v>20.18</v>
      </c>
      <c r="R67">
        <v>29.12</v>
      </c>
      <c r="S67">
        <v>21.71</v>
      </c>
      <c r="T67">
        <v>20.48</v>
      </c>
      <c r="U67">
        <v>21.09</v>
      </c>
      <c r="V67">
        <v>19.16</v>
      </c>
    </row>
    <row r="68" spans="1:22" x14ac:dyDescent="0.25">
      <c r="A68" s="5" t="s">
        <v>153</v>
      </c>
      <c r="B68" s="5" t="s">
        <v>154</v>
      </c>
      <c r="C68">
        <v>74.52</v>
      </c>
      <c r="D68">
        <v>72.23</v>
      </c>
      <c r="E68">
        <v>73.77</v>
      </c>
      <c r="F68">
        <v>73.2</v>
      </c>
      <c r="G68">
        <v>71.069999999999993</v>
      </c>
      <c r="H68">
        <v>73.680000000000007</v>
      </c>
      <c r="I68">
        <v>71.540000000000006</v>
      </c>
      <c r="J68">
        <v>70.89</v>
      </c>
      <c r="K68">
        <v>74.400000000000006</v>
      </c>
      <c r="L68">
        <v>75.73</v>
      </c>
      <c r="M68">
        <v>76.87</v>
      </c>
      <c r="N68">
        <v>80.040000000000006</v>
      </c>
      <c r="O68">
        <v>77.48</v>
      </c>
      <c r="P68">
        <v>74.680000000000007</v>
      </c>
      <c r="Q68">
        <v>79.819999999999993</v>
      </c>
      <c r="R68">
        <v>70.88</v>
      </c>
      <c r="S68">
        <v>78.290000000000006</v>
      </c>
      <c r="T68">
        <v>79.52</v>
      </c>
      <c r="U68">
        <v>78.91</v>
      </c>
      <c r="V68">
        <v>80.84</v>
      </c>
    </row>
    <row r="69" spans="1:22" x14ac:dyDescent="0.25">
      <c r="A69" s="5" t="s">
        <v>155</v>
      </c>
      <c r="B69" s="5" t="s">
        <v>156</v>
      </c>
      <c r="C69">
        <v>292.5</v>
      </c>
      <c r="D69">
        <v>260.14999999999998</v>
      </c>
      <c r="E69">
        <v>281.27</v>
      </c>
      <c r="F69">
        <v>273.11</v>
      </c>
      <c r="G69">
        <v>245.72</v>
      </c>
      <c r="H69">
        <v>280</v>
      </c>
      <c r="I69">
        <v>251.35</v>
      </c>
      <c r="J69">
        <v>243.51</v>
      </c>
      <c r="K69">
        <v>290.57</v>
      </c>
      <c r="L69">
        <v>312.04000000000002</v>
      </c>
      <c r="M69">
        <v>332.29</v>
      </c>
      <c r="N69">
        <v>401.08</v>
      </c>
      <c r="O69">
        <v>344.03</v>
      </c>
      <c r="P69">
        <v>294.98</v>
      </c>
      <c r="Q69">
        <v>395.49</v>
      </c>
      <c r="R69">
        <v>243.35</v>
      </c>
      <c r="S69">
        <v>360.66</v>
      </c>
      <c r="T69">
        <v>388.25</v>
      </c>
      <c r="U69">
        <v>374.05</v>
      </c>
      <c r="V69">
        <v>421.93</v>
      </c>
    </row>
    <row r="70" spans="1:22" x14ac:dyDescent="0.25">
      <c r="A70" s="5"/>
      <c r="B70" s="5"/>
    </row>
    <row r="71" spans="1:22" x14ac:dyDescent="0.25">
      <c r="A71" s="5" t="s">
        <v>157</v>
      </c>
      <c r="B71" s="5" t="s">
        <v>158</v>
      </c>
      <c r="C71">
        <v>70.52</v>
      </c>
      <c r="D71">
        <v>71.08</v>
      </c>
      <c r="E71">
        <v>67.22</v>
      </c>
      <c r="F71">
        <v>68.7</v>
      </c>
      <c r="G71">
        <v>67.47</v>
      </c>
      <c r="H71">
        <v>63.24</v>
      </c>
      <c r="I71">
        <v>62.41</v>
      </c>
      <c r="J71">
        <v>60.95</v>
      </c>
      <c r="K71">
        <v>66.8</v>
      </c>
      <c r="L71">
        <v>63.62</v>
      </c>
      <c r="M71">
        <v>55.41</v>
      </c>
      <c r="N71">
        <v>59.5</v>
      </c>
      <c r="O71">
        <v>58.96</v>
      </c>
      <c r="P71">
        <v>59.74</v>
      </c>
      <c r="Q71">
        <v>53.63</v>
      </c>
      <c r="R71">
        <v>20.07</v>
      </c>
      <c r="S71">
        <v>21.85</v>
      </c>
      <c r="T71">
        <v>24.11</v>
      </c>
      <c r="U71">
        <v>32.61</v>
      </c>
    </row>
    <row r="72" spans="1:22" x14ac:dyDescent="0.25">
      <c r="A72" s="5" t="s">
        <v>159</v>
      </c>
      <c r="B72" s="5" t="s">
        <v>160</v>
      </c>
      <c r="C72">
        <v>332.62</v>
      </c>
      <c r="D72">
        <v>682.58</v>
      </c>
      <c r="E72">
        <v>346.5</v>
      </c>
      <c r="F72">
        <v>276.85000000000002</v>
      </c>
      <c r="G72">
        <v>253.8</v>
      </c>
      <c r="H72">
        <v>294.27999999999997</v>
      </c>
      <c r="I72">
        <v>273.67</v>
      </c>
      <c r="J72">
        <v>238.55</v>
      </c>
      <c r="K72">
        <v>315.57</v>
      </c>
      <c r="L72">
        <v>116.32</v>
      </c>
      <c r="M72">
        <v>16.37</v>
      </c>
      <c r="N72">
        <v>87.37</v>
      </c>
      <c r="O72">
        <v>149.6</v>
      </c>
      <c r="P72">
        <v>127.16</v>
      </c>
      <c r="Q72">
        <v>94.59</v>
      </c>
      <c r="R72">
        <v>21.68</v>
      </c>
      <c r="S72">
        <v>18.600000000000001</v>
      </c>
      <c r="T72">
        <v>15.61</v>
      </c>
      <c r="U72">
        <v>11.7</v>
      </c>
    </row>
    <row r="73" spans="1:22" x14ac:dyDescent="0.25">
      <c r="A73" s="5" t="s">
        <v>161</v>
      </c>
      <c r="B73" s="5" t="s">
        <v>162</v>
      </c>
      <c r="C73">
        <v>539.04</v>
      </c>
      <c r="D73">
        <v>597.82000000000005</v>
      </c>
      <c r="E73">
        <v>586.4</v>
      </c>
      <c r="F73">
        <v>497.67</v>
      </c>
      <c r="G73">
        <v>489.08</v>
      </c>
      <c r="H73">
        <v>532.91</v>
      </c>
      <c r="I73">
        <v>501.15</v>
      </c>
      <c r="J73">
        <v>505.12</v>
      </c>
      <c r="K73">
        <v>613.37</v>
      </c>
      <c r="L73">
        <v>255.9</v>
      </c>
      <c r="M73">
        <v>105.59</v>
      </c>
      <c r="N73">
        <v>220.06</v>
      </c>
      <c r="O73">
        <v>284.32</v>
      </c>
      <c r="P73">
        <v>264.49</v>
      </c>
      <c r="Q73">
        <v>209.14</v>
      </c>
      <c r="R73">
        <v>87.23</v>
      </c>
      <c r="S73">
        <v>80.95</v>
      </c>
      <c r="T73">
        <v>63.75</v>
      </c>
      <c r="U73">
        <v>69.540000000000006</v>
      </c>
    </row>
    <row r="74" spans="1:22" x14ac:dyDescent="0.25">
      <c r="A74" s="5" t="s">
        <v>163</v>
      </c>
      <c r="B74" s="5" t="s">
        <v>164</v>
      </c>
      <c r="C74">
        <v>1.1299999999999999</v>
      </c>
      <c r="D74">
        <v>1.2</v>
      </c>
      <c r="E74">
        <v>1.23</v>
      </c>
      <c r="F74">
        <v>1.28</v>
      </c>
      <c r="G74">
        <v>1.24</v>
      </c>
      <c r="H74">
        <v>1.33</v>
      </c>
      <c r="I74">
        <v>1.46</v>
      </c>
      <c r="J74">
        <v>1.53</v>
      </c>
      <c r="K74">
        <v>1.33</v>
      </c>
      <c r="L74">
        <v>2.74</v>
      </c>
      <c r="M74">
        <v>3.03</v>
      </c>
      <c r="N74">
        <v>2.85</v>
      </c>
      <c r="O74">
        <v>3.05</v>
      </c>
      <c r="P74">
        <v>3.72</v>
      </c>
      <c r="Q74">
        <v>4.49</v>
      </c>
      <c r="R74">
        <v>8.99</v>
      </c>
      <c r="S74">
        <v>9.9700000000000006</v>
      </c>
      <c r="T74">
        <v>9.52</v>
      </c>
      <c r="U74">
        <v>10.43</v>
      </c>
    </row>
    <row r="75" spans="1:22" x14ac:dyDescent="0.25">
      <c r="A75" s="5" t="s">
        <v>165</v>
      </c>
      <c r="B75" s="5" t="s">
        <v>166</v>
      </c>
      <c r="C75">
        <v>28.72</v>
      </c>
      <c r="D75">
        <v>28.37</v>
      </c>
      <c r="E75">
        <v>32.380000000000003</v>
      </c>
      <c r="F75">
        <v>30.85</v>
      </c>
      <c r="G75">
        <v>32.31</v>
      </c>
      <c r="H75">
        <v>36.44</v>
      </c>
      <c r="I75">
        <v>37.11</v>
      </c>
      <c r="J75">
        <v>38.42</v>
      </c>
      <c r="K75">
        <v>32.68</v>
      </c>
      <c r="L75">
        <v>35.92</v>
      </c>
      <c r="M75">
        <v>43.99</v>
      </c>
      <c r="N75">
        <v>40.119999999999997</v>
      </c>
      <c r="O75">
        <v>40.76</v>
      </c>
      <c r="P75">
        <v>40.04</v>
      </c>
      <c r="Q75">
        <v>45.88</v>
      </c>
      <c r="R75">
        <v>79.239999999999995</v>
      </c>
      <c r="S75">
        <v>77.06</v>
      </c>
      <c r="T75">
        <v>74.680000000000007</v>
      </c>
      <c r="U75">
        <v>66.319999999999993</v>
      </c>
    </row>
    <row r="76" spans="1:22" x14ac:dyDescent="0.25">
      <c r="A76" s="5" t="s">
        <v>167</v>
      </c>
      <c r="B76" s="5" t="s">
        <v>168</v>
      </c>
      <c r="C76">
        <v>3.75</v>
      </c>
      <c r="D76">
        <v>8.1999999999999993</v>
      </c>
      <c r="E76">
        <v>4.28</v>
      </c>
      <c r="F76">
        <v>3.53</v>
      </c>
      <c r="G76">
        <v>3.14</v>
      </c>
      <c r="H76">
        <v>3.9</v>
      </c>
      <c r="I76">
        <v>3.99</v>
      </c>
      <c r="J76">
        <v>3.64</v>
      </c>
      <c r="K76">
        <v>4.2</v>
      </c>
      <c r="L76">
        <v>3.19</v>
      </c>
      <c r="M76">
        <v>0.5</v>
      </c>
      <c r="N76">
        <v>2.4900000000000002</v>
      </c>
      <c r="O76">
        <v>4.57</v>
      </c>
      <c r="P76">
        <v>4.7300000000000004</v>
      </c>
      <c r="Q76">
        <v>4.24</v>
      </c>
      <c r="R76">
        <v>1.95</v>
      </c>
      <c r="S76">
        <v>1.85</v>
      </c>
      <c r="T76">
        <v>1.49</v>
      </c>
      <c r="U76">
        <v>1.22</v>
      </c>
    </row>
    <row r="77" spans="1:22" x14ac:dyDescent="0.25">
      <c r="A77" s="5" t="s">
        <v>169</v>
      </c>
      <c r="B77" s="5" t="s">
        <v>170</v>
      </c>
      <c r="C77">
        <v>8.81</v>
      </c>
      <c r="D77">
        <v>9.9</v>
      </c>
      <c r="E77">
        <v>11.18</v>
      </c>
      <c r="F77">
        <v>10.34</v>
      </c>
      <c r="G77">
        <v>11.09</v>
      </c>
      <c r="H77">
        <v>10.5</v>
      </c>
      <c r="I77">
        <v>10.95</v>
      </c>
      <c r="J77">
        <v>11.42</v>
      </c>
      <c r="K77">
        <v>16.510000000000002</v>
      </c>
      <c r="L77">
        <v>9.73</v>
      </c>
      <c r="M77">
        <v>4.84</v>
      </c>
      <c r="N77">
        <v>11.71</v>
      </c>
      <c r="O77">
        <v>15.14</v>
      </c>
      <c r="P77">
        <v>17.829999999999998</v>
      </c>
      <c r="Q77">
        <v>15.69</v>
      </c>
      <c r="R77" t="s">
        <v>67</v>
      </c>
      <c r="S77" t="s">
        <v>67</v>
      </c>
      <c r="T77" t="s">
        <v>67</v>
      </c>
      <c r="U77" t="s">
        <v>67</v>
      </c>
    </row>
    <row r="78" spans="1:22" x14ac:dyDescent="0.25">
      <c r="A78" s="5" t="s">
        <v>171</v>
      </c>
      <c r="B78" s="5" t="s">
        <v>172</v>
      </c>
      <c r="C78">
        <v>81.34</v>
      </c>
      <c r="D78">
        <v>89.41</v>
      </c>
      <c r="E78">
        <v>72.83</v>
      </c>
      <c r="F78">
        <v>77.77</v>
      </c>
      <c r="G78">
        <v>80.739999999999995</v>
      </c>
      <c r="H78">
        <v>72.209999999999994</v>
      </c>
      <c r="I78">
        <v>76.67</v>
      </c>
      <c r="J78">
        <v>75.75</v>
      </c>
      <c r="K78">
        <v>78.33</v>
      </c>
      <c r="L78">
        <v>67.540000000000006</v>
      </c>
      <c r="M78">
        <v>52.57</v>
      </c>
      <c r="N78">
        <v>49.75</v>
      </c>
      <c r="O78">
        <v>55.26</v>
      </c>
      <c r="P78">
        <v>62.98</v>
      </c>
      <c r="Q78">
        <v>43.72</v>
      </c>
      <c r="R78">
        <v>36.5</v>
      </c>
      <c r="S78">
        <v>27.94</v>
      </c>
      <c r="T78">
        <v>26.73</v>
      </c>
      <c r="U78">
        <v>30.75</v>
      </c>
    </row>
    <row r="79" spans="1:22" x14ac:dyDescent="0.25">
      <c r="A79" s="5" t="s">
        <v>173</v>
      </c>
      <c r="B79" s="5" t="s">
        <v>174</v>
      </c>
      <c r="C79">
        <v>227.05</v>
      </c>
      <c r="D79">
        <v>259.38</v>
      </c>
      <c r="E79">
        <v>190.59</v>
      </c>
      <c r="F79">
        <v>177.89</v>
      </c>
      <c r="G79">
        <v>148.71</v>
      </c>
      <c r="H79">
        <v>193.55</v>
      </c>
      <c r="I79">
        <v>187.94</v>
      </c>
      <c r="J79">
        <v>187.78</v>
      </c>
      <c r="K79">
        <v>132</v>
      </c>
      <c r="L79">
        <v>227.64</v>
      </c>
      <c r="M79">
        <v>163.44999999999999</v>
      </c>
      <c r="N79">
        <v>128.18</v>
      </c>
      <c r="O79">
        <v>138.19999999999999</v>
      </c>
      <c r="P79">
        <v>133.34</v>
      </c>
      <c r="Q79">
        <v>133.44</v>
      </c>
      <c r="R79" t="s">
        <v>67</v>
      </c>
      <c r="S79" t="s">
        <v>67</v>
      </c>
      <c r="T79" t="s">
        <v>67</v>
      </c>
      <c r="U79" t="s">
        <v>67</v>
      </c>
    </row>
    <row r="80" spans="1:22" x14ac:dyDescent="0.25">
      <c r="A80" s="5" t="s">
        <v>175</v>
      </c>
      <c r="B80" s="5" t="s">
        <v>176</v>
      </c>
      <c r="C80">
        <v>-3140.2579999999998</v>
      </c>
      <c r="D80">
        <v>-284.87060000000002</v>
      </c>
      <c r="E80">
        <v>10951.1183</v>
      </c>
      <c r="F80">
        <v>-416.98009999999999</v>
      </c>
      <c r="G80">
        <v>-155.4385</v>
      </c>
      <c r="H80">
        <v>-338.60050000000001</v>
      </c>
      <c r="I80">
        <v>307.13900000000001</v>
      </c>
      <c r="J80">
        <v>48.282499999999999</v>
      </c>
      <c r="K80">
        <v>1773.819</v>
      </c>
      <c r="L80">
        <v>-624.36</v>
      </c>
      <c r="M80">
        <v>15.345000000000001</v>
      </c>
      <c r="N80">
        <v>186.94499999999999</v>
      </c>
      <c r="O80">
        <v>-2044.68</v>
      </c>
      <c r="P80">
        <v>-291.88499999999999</v>
      </c>
      <c r="Q80">
        <v>-132.495</v>
      </c>
      <c r="R80">
        <v>-84.48</v>
      </c>
      <c r="S80">
        <v>39.6</v>
      </c>
      <c r="T80">
        <v>26.07</v>
      </c>
      <c r="U80">
        <v>16.004999999999999</v>
      </c>
    </row>
    <row r="81" spans="1:21" x14ac:dyDescent="0.25">
      <c r="A81" s="5" t="s">
        <v>177</v>
      </c>
      <c r="B81" s="5" t="s">
        <v>178</v>
      </c>
      <c r="C81">
        <v>0</v>
      </c>
      <c r="D81">
        <v>0</v>
      </c>
      <c r="E81">
        <v>0</v>
      </c>
      <c r="F81">
        <v>0.77999999999999758</v>
      </c>
      <c r="G81">
        <v>0</v>
      </c>
      <c r="H81">
        <v>0</v>
      </c>
      <c r="I81">
        <v>0</v>
      </c>
      <c r="J81">
        <v>1.7899999999999989</v>
      </c>
      <c r="K81">
        <v>-16.440000000000001</v>
      </c>
      <c r="L81">
        <v>0</v>
      </c>
      <c r="M81">
        <v>0</v>
      </c>
      <c r="N81">
        <v>0</v>
      </c>
      <c r="O81">
        <v>0</v>
      </c>
      <c r="P81">
        <v>0</v>
      </c>
      <c r="Q81">
        <v>0</v>
      </c>
      <c r="R81">
        <v>0</v>
      </c>
      <c r="S81">
        <v>0</v>
      </c>
      <c r="T81">
        <v>0</v>
      </c>
      <c r="U81">
        <v>0</v>
      </c>
    </row>
    <row r="82" spans="1:21" x14ac:dyDescent="0.25">
      <c r="A82" s="5" t="s">
        <v>179</v>
      </c>
      <c r="B82" s="5" t="s">
        <v>180</v>
      </c>
      <c r="C82">
        <v>12.87</v>
      </c>
      <c r="D82">
        <v>12.57</v>
      </c>
      <c r="E82">
        <v>7.86</v>
      </c>
      <c r="F82">
        <v>13.34</v>
      </c>
      <c r="G82">
        <v>21.32</v>
      </c>
      <c r="H82">
        <v>7.91</v>
      </c>
      <c r="I82">
        <v>4.34</v>
      </c>
      <c r="J82">
        <v>7.24</v>
      </c>
      <c r="K82">
        <v>-49.28</v>
      </c>
      <c r="L82">
        <v>-3.95</v>
      </c>
      <c r="M82">
        <v>-9.7200000000000006</v>
      </c>
      <c r="N82">
        <v>12.62</v>
      </c>
      <c r="O82">
        <v>7.83</v>
      </c>
      <c r="P82">
        <v>-1.93</v>
      </c>
      <c r="Q82">
        <v>-41.75</v>
      </c>
      <c r="R82">
        <v>2.0299999999999998</v>
      </c>
      <c r="S82">
        <v>0.14000000000000001</v>
      </c>
      <c r="T82">
        <v>-4.76</v>
      </c>
      <c r="U82">
        <v>-10.88</v>
      </c>
    </row>
    <row r="83" spans="1:21" x14ac:dyDescent="0.25">
      <c r="A83" s="5" t="s">
        <v>181</v>
      </c>
      <c r="B83" s="5" t="s">
        <v>182</v>
      </c>
      <c r="C83">
        <v>11.1</v>
      </c>
      <c r="D83">
        <v>11.26</v>
      </c>
      <c r="E83">
        <v>14.17</v>
      </c>
      <c r="F83">
        <v>14.19</v>
      </c>
      <c r="G83">
        <v>11.19</v>
      </c>
      <c r="H83">
        <v>6.5</v>
      </c>
      <c r="I83">
        <v>-12.57</v>
      </c>
      <c r="J83">
        <v>-15.33</v>
      </c>
      <c r="K83">
        <v>-20.98</v>
      </c>
      <c r="L83">
        <v>-0.35</v>
      </c>
      <c r="M83">
        <v>3.58</v>
      </c>
      <c r="N83">
        <v>6.17</v>
      </c>
      <c r="O83">
        <v>-11.95</v>
      </c>
      <c r="P83">
        <v>-13.88</v>
      </c>
      <c r="Q83">
        <v>-13.19</v>
      </c>
      <c r="R83">
        <v>-0.86</v>
      </c>
      <c r="S83">
        <v>-5.17</v>
      </c>
      <c r="T83" t="s">
        <v>67</v>
      </c>
      <c r="U83" t="s">
        <v>67</v>
      </c>
    </row>
    <row r="84" spans="1:21" x14ac:dyDescent="0.25">
      <c r="A84" s="5" t="s">
        <v>183</v>
      </c>
      <c r="B84" s="5" t="s">
        <v>184</v>
      </c>
      <c r="C84">
        <v>13.59</v>
      </c>
      <c r="D84">
        <v>12.6</v>
      </c>
      <c r="E84">
        <v>10.95</v>
      </c>
      <c r="F84">
        <v>10.83</v>
      </c>
      <c r="G84">
        <v>-1.69</v>
      </c>
      <c r="H84">
        <v>-6.75</v>
      </c>
      <c r="I84">
        <v>-10.27</v>
      </c>
      <c r="J84">
        <v>-8.6199999999999992</v>
      </c>
      <c r="K84">
        <v>-8.5</v>
      </c>
      <c r="L84">
        <v>0.97</v>
      </c>
      <c r="M84">
        <v>-6.59</v>
      </c>
      <c r="N84">
        <v>-4.24</v>
      </c>
      <c r="O84">
        <v>-6.74</v>
      </c>
      <c r="P84">
        <v>-9.25</v>
      </c>
      <c r="Q84">
        <v>-11.04</v>
      </c>
      <c r="R84" t="s">
        <v>67</v>
      </c>
      <c r="S84" t="s">
        <v>67</v>
      </c>
      <c r="T84" t="s">
        <v>67</v>
      </c>
      <c r="U84" t="s">
        <v>67</v>
      </c>
    </row>
    <row r="85" spans="1:21" x14ac:dyDescent="0.25">
      <c r="A85" s="5" t="s">
        <v>185</v>
      </c>
      <c r="B85" s="5" t="s">
        <v>186</v>
      </c>
      <c r="C85">
        <v>3.42</v>
      </c>
      <c r="D85">
        <v>1.1599999999999999</v>
      </c>
      <c r="E85">
        <v>1.17</v>
      </c>
      <c r="F85">
        <v>1.1599999999999999</v>
      </c>
      <c r="G85">
        <v>-0.36</v>
      </c>
      <c r="H85">
        <v>-6.67</v>
      </c>
      <c r="I85">
        <v>-7.26</v>
      </c>
      <c r="J85">
        <v>-7.68</v>
      </c>
      <c r="K85">
        <v>-8.8800000000000008</v>
      </c>
      <c r="L85">
        <v>-5.04</v>
      </c>
      <c r="M85" t="s">
        <v>67</v>
      </c>
      <c r="N85" t="s">
        <v>67</v>
      </c>
      <c r="O85" t="s">
        <v>67</v>
      </c>
      <c r="P85" t="s">
        <v>67</v>
      </c>
      <c r="Q85" t="s">
        <v>67</v>
      </c>
      <c r="R85" t="s">
        <v>67</v>
      </c>
      <c r="S85" t="s">
        <v>67</v>
      </c>
      <c r="T85" t="s">
        <v>67</v>
      </c>
      <c r="U85" t="s">
        <v>67</v>
      </c>
    </row>
    <row r="86" spans="1:21" x14ac:dyDescent="0.25">
      <c r="A86" s="5" t="s">
        <v>187</v>
      </c>
      <c r="B86" s="5" t="s">
        <v>188</v>
      </c>
      <c r="C86">
        <v>-45</v>
      </c>
      <c r="D86">
        <v>121.76</v>
      </c>
      <c r="E86">
        <v>35</v>
      </c>
      <c r="F86">
        <v>23.63</v>
      </c>
      <c r="G86">
        <v>4.6399999999999997</v>
      </c>
      <c r="H86">
        <v>16.03</v>
      </c>
      <c r="I86">
        <v>19.7</v>
      </c>
      <c r="J86">
        <v>-18.940000000000001</v>
      </c>
      <c r="K86">
        <v>37.61</v>
      </c>
      <c r="L86">
        <v>582.69000000000005</v>
      </c>
      <c r="M86">
        <v>-83.09</v>
      </c>
      <c r="N86">
        <v>-34.22</v>
      </c>
      <c r="O86">
        <v>26.87</v>
      </c>
      <c r="P86">
        <v>31.84</v>
      </c>
      <c r="Q86">
        <v>154.09</v>
      </c>
      <c r="R86">
        <v>18.920000000000002</v>
      </c>
      <c r="S86">
        <v>19.350000000000001</v>
      </c>
      <c r="T86">
        <v>27.05</v>
      </c>
      <c r="U86">
        <v>-10.95</v>
      </c>
    </row>
    <row r="87" spans="1:21" x14ac:dyDescent="0.25">
      <c r="A87" s="5" t="s">
        <v>189</v>
      </c>
      <c r="B87" s="5" t="s">
        <v>190</v>
      </c>
      <c r="C87">
        <v>37.25</v>
      </c>
      <c r="D87">
        <v>60.13</v>
      </c>
      <c r="E87">
        <v>21.09</v>
      </c>
      <c r="F87">
        <v>14.77</v>
      </c>
      <c r="G87">
        <v>13.46</v>
      </c>
      <c r="H87">
        <v>5.6</v>
      </c>
      <c r="I87">
        <v>12.79</v>
      </c>
      <c r="J87">
        <v>200.45</v>
      </c>
      <c r="K87">
        <v>179.07</v>
      </c>
      <c r="L87">
        <v>155.13</v>
      </c>
      <c r="M87">
        <v>-30.15</v>
      </c>
      <c r="N87">
        <v>8.16</v>
      </c>
      <c r="O87">
        <v>70.930000000000007</v>
      </c>
      <c r="P87">
        <v>68.28</v>
      </c>
      <c r="Q87">
        <v>64.12</v>
      </c>
      <c r="R87">
        <v>21.77</v>
      </c>
      <c r="S87">
        <v>11.82</v>
      </c>
      <c r="T87" t="s">
        <v>67</v>
      </c>
      <c r="U87" t="s">
        <v>67</v>
      </c>
    </row>
    <row r="88" spans="1:21" x14ac:dyDescent="0.25">
      <c r="A88" s="5" t="s">
        <v>191</v>
      </c>
      <c r="B88" s="5" t="s">
        <v>192</v>
      </c>
      <c r="C88">
        <v>28.01</v>
      </c>
      <c r="D88">
        <v>40.21</v>
      </c>
      <c r="E88">
        <v>19.8</v>
      </c>
      <c r="F88">
        <v>9.01</v>
      </c>
      <c r="G88">
        <v>11.81</v>
      </c>
      <c r="H88">
        <v>127.42</v>
      </c>
      <c r="I88">
        <v>107.59</v>
      </c>
      <c r="J88">
        <v>96.81</v>
      </c>
      <c r="K88">
        <v>105.97</v>
      </c>
      <c r="L88">
        <v>104.82</v>
      </c>
      <c r="M88">
        <v>19.100000000000001</v>
      </c>
      <c r="N88">
        <v>39.5</v>
      </c>
      <c r="O88">
        <v>50.21</v>
      </c>
      <c r="P88">
        <v>50.25</v>
      </c>
      <c r="Q88">
        <v>41.69</v>
      </c>
      <c r="R88" t="s">
        <v>67</v>
      </c>
      <c r="S88" t="s">
        <v>67</v>
      </c>
      <c r="T88" t="s">
        <v>67</v>
      </c>
      <c r="U88" t="s">
        <v>67</v>
      </c>
    </row>
    <row r="89" spans="1:21" x14ac:dyDescent="0.25">
      <c r="A89" s="5" t="s">
        <v>193</v>
      </c>
      <c r="B89" s="5" t="s">
        <v>194</v>
      </c>
      <c r="C89">
        <v>77.709999999999994</v>
      </c>
      <c r="D89">
        <v>73.900000000000006</v>
      </c>
      <c r="E89">
        <v>58.3</v>
      </c>
      <c r="F89">
        <v>57.49</v>
      </c>
      <c r="G89">
        <v>58.31</v>
      </c>
      <c r="H89">
        <v>73.260000000000005</v>
      </c>
      <c r="I89">
        <v>73.55</v>
      </c>
      <c r="J89">
        <v>73.510000000000005</v>
      </c>
      <c r="K89">
        <v>78.11</v>
      </c>
      <c r="L89">
        <v>73.25</v>
      </c>
      <c r="M89" t="s">
        <v>67</v>
      </c>
      <c r="N89" t="s">
        <v>67</v>
      </c>
      <c r="O89" t="s">
        <v>67</v>
      </c>
      <c r="P89" t="s">
        <v>67</v>
      </c>
      <c r="Q89" t="s">
        <v>67</v>
      </c>
      <c r="R89" t="s">
        <v>67</v>
      </c>
      <c r="S89" t="s">
        <v>67</v>
      </c>
      <c r="T89" t="s">
        <v>67</v>
      </c>
      <c r="U89" t="s">
        <v>67</v>
      </c>
    </row>
    <row r="90" spans="1:21" x14ac:dyDescent="0.25">
      <c r="A90" s="5" t="s">
        <v>195</v>
      </c>
      <c r="B90" s="5" t="s">
        <v>196</v>
      </c>
      <c r="C90">
        <v>0.64</v>
      </c>
      <c r="D90">
        <v>0.19</v>
      </c>
      <c r="E90">
        <v>0.92</v>
      </c>
      <c r="F90">
        <v>1.89</v>
      </c>
      <c r="G90">
        <v>1.67</v>
      </c>
      <c r="H90">
        <v>0.11</v>
      </c>
      <c r="I90">
        <v>0.11</v>
      </c>
      <c r="J90">
        <v>0.1</v>
      </c>
      <c r="K90">
        <v>7.0000000000000007E-2</v>
      </c>
      <c r="L90">
        <v>0.13</v>
      </c>
      <c r="M90">
        <v>2.87</v>
      </c>
      <c r="N90">
        <v>0.12</v>
      </c>
      <c r="O90">
        <v>0.16</v>
      </c>
      <c r="P90">
        <v>0.28999999999999998</v>
      </c>
      <c r="Q90">
        <v>0.21</v>
      </c>
      <c r="R90" t="s">
        <v>67</v>
      </c>
      <c r="S90" t="s">
        <v>67</v>
      </c>
      <c r="T90" t="s">
        <v>67</v>
      </c>
      <c r="U90" t="s">
        <v>67</v>
      </c>
    </row>
    <row r="91" spans="1:21" x14ac:dyDescent="0.25">
      <c r="A91" s="5" t="s">
        <v>197</v>
      </c>
      <c r="B91" s="5" t="s">
        <v>198</v>
      </c>
      <c r="C91">
        <v>1.77</v>
      </c>
      <c r="D91">
        <v>14.76</v>
      </c>
      <c r="E91">
        <v>27.09</v>
      </c>
      <c r="F91">
        <v>15.33</v>
      </c>
      <c r="G91">
        <v>11.35</v>
      </c>
      <c r="H91">
        <v>14.75</v>
      </c>
      <c r="I91">
        <v>3.52</v>
      </c>
      <c r="J91">
        <v>-11.69</v>
      </c>
      <c r="K91">
        <v>21.57</v>
      </c>
      <c r="L91">
        <v>132.79</v>
      </c>
      <c r="M91">
        <v>-56.68</v>
      </c>
      <c r="N91">
        <v>-12.83</v>
      </c>
      <c r="O91">
        <v>15.92</v>
      </c>
      <c r="P91">
        <v>24.03</v>
      </c>
      <c r="Q91">
        <v>39.659999999999997</v>
      </c>
      <c r="R91">
        <v>9.94</v>
      </c>
      <c r="S91">
        <v>27.17</v>
      </c>
      <c r="T91">
        <v>-12.69</v>
      </c>
      <c r="U91">
        <v>-3.97</v>
      </c>
    </row>
    <row r="92" spans="1:21" x14ac:dyDescent="0.25">
      <c r="A92" s="5" t="s">
        <v>199</v>
      </c>
      <c r="B92" s="5" t="s">
        <v>200</v>
      </c>
      <c r="C92">
        <v>14.54</v>
      </c>
      <c r="D92">
        <v>19.059999999999999</v>
      </c>
      <c r="E92">
        <v>17.920000000000002</v>
      </c>
      <c r="F92">
        <v>13.81</v>
      </c>
      <c r="G92">
        <v>9.8699999999999992</v>
      </c>
      <c r="H92">
        <v>2.19</v>
      </c>
      <c r="I92">
        <v>4.47</v>
      </c>
      <c r="J92">
        <v>47.56</v>
      </c>
      <c r="K92">
        <v>32.56</v>
      </c>
      <c r="L92">
        <v>21.09</v>
      </c>
      <c r="M92">
        <v>-17.86</v>
      </c>
      <c r="N92">
        <v>9.0399999999999991</v>
      </c>
      <c r="O92">
        <v>26.54</v>
      </c>
      <c r="P92">
        <v>24.54</v>
      </c>
      <c r="Q92">
        <v>25.59</v>
      </c>
      <c r="R92">
        <v>8.14</v>
      </c>
      <c r="S92">
        <v>3.5</v>
      </c>
      <c r="T92" t="s">
        <v>67</v>
      </c>
      <c r="U92" t="s">
        <v>67</v>
      </c>
    </row>
    <row r="93" spans="1:21" x14ac:dyDescent="0.25">
      <c r="A93" s="5" t="s">
        <v>201</v>
      </c>
      <c r="B93" s="5" t="s">
        <v>202</v>
      </c>
      <c r="C93">
        <v>14.06</v>
      </c>
      <c r="D93">
        <v>16.66</v>
      </c>
      <c r="E93">
        <v>14.41</v>
      </c>
      <c r="F93">
        <v>6.65</v>
      </c>
      <c r="G93">
        <v>7.9</v>
      </c>
      <c r="H93">
        <v>32.19</v>
      </c>
      <c r="I93">
        <v>17.899999999999999</v>
      </c>
      <c r="J93">
        <v>14.63</v>
      </c>
      <c r="K93">
        <v>20.149999999999999</v>
      </c>
      <c r="L93">
        <v>20.65</v>
      </c>
      <c r="M93">
        <v>2.02</v>
      </c>
      <c r="N93">
        <v>15.34</v>
      </c>
      <c r="O93">
        <v>23.34</v>
      </c>
      <c r="P93">
        <v>17.62</v>
      </c>
      <c r="Q93">
        <v>12.02</v>
      </c>
      <c r="R93" t="s">
        <v>67</v>
      </c>
      <c r="S93" t="s">
        <v>67</v>
      </c>
      <c r="T93" t="s">
        <v>67</v>
      </c>
      <c r="U93" t="s">
        <v>67</v>
      </c>
    </row>
    <row r="94" spans="1:21" x14ac:dyDescent="0.25">
      <c r="A94" s="5" t="s">
        <v>203</v>
      </c>
      <c r="B94" s="5" t="s">
        <v>204</v>
      </c>
      <c r="C94">
        <v>23.12</v>
      </c>
      <c r="D94">
        <v>17.28</v>
      </c>
      <c r="E94">
        <v>14.52</v>
      </c>
      <c r="F94">
        <v>13.4</v>
      </c>
      <c r="G94">
        <v>14.27</v>
      </c>
      <c r="H94">
        <v>17.100000000000001</v>
      </c>
      <c r="I94">
        <v>16.62</v>
      </c>
      <c r="J94">
        <v>18.989999999999998</v>
      </c>
      <c r="K94">
        <v>18.89</v>
      </c>
      <c r="L94">
        <v>16.329999999999998</v>
      </c>
      <c r="M94" t="s">
        <v>67</v>
      </c>
      <c r="N94" t="s">
        <v>67</v>
      </c>
      <c r="O94" t="s">
        <v>67</v>
      </c>
      <c r="P94" t="s">
        <v>67</v>
      </c>
      <c r="Q94" t="s">
        <v>67</v>
      </c>
      <c r="R94" t="s">
        <v>67</v>
      </c>
      <c r="S94" t="s">
        <v>67</v>
      </c>
      <c r="T94" t="s">
        <v>67</v>
      </c>
      <c r="U94" t="s">
        <v>67</v>
      </c>
    </row>
    <row r="95" spans="1:21" x14ac:dyDescent="0.25">
      <c r="A95" s="5" t="s">
        <v>205</v>
      </c>
      <c r="B95" s="5" t="s">
        <v>206</v>
      </c>
      <c r="C95">
        <v>1002.35</v>
      </c>
      <c r="D95">
        <v>-102.6</v>
      </c>
      <c r="E95">
        <v>-2726.29</v>
      </c>
      <c r="F95">
        <v>175.15</v>
      </c>
      <c r="G95">
        <v>-54.09</v>
      </c>
      <c r="H95">
        <v>-210.24</v>
      </c>
      <c r="I95">
        <v>536.13</v>
      </c>
      <c r="J95">
        <v>-97.12</v>
      </c>
      <c r="K95">
        <v>-242.31</v>
      </c>
      <c r="L95">
        <v>-4168.82</v>
      </c>
      <c r="M95">
        <v>-91.79</v>
      </c>
      <c r="N95">
        <v>-109.14</v>
      </c>
      <c r="O95">
        <v>600.51</v>
      </c>
      <c r="P95">
        <v>120.3</v>
      </c>
      <c r="Q95">
        <v>56.84</v>
      </c>
      <c r="R95">
        <v>-313.33</v>
      </c>
      <c r="S95">
        <v>51.9</v>
      </c>
      <c r="T95">
        <v>62.89</v>
      </c>
      <c r="U95">
        <v>-11.01</v>
      </c>
    </row>
    <row r="96" spans="1:21" x14ac:dyDescent="0.25">
      <c r="A96" s="5" t="s">
        <v>207</v>
      </c>
      <c r="B96" s="5" t="s">
        <v>208</v>
      </c>
      <c r="C96">
        <v>-608.85</v>
      </c>
      <c r="D96">
        <v>-884.58</v>
      </c>
      <c r="E96">
        <v>-868.41</v>
      </c>
      <c r="F96">
        <v>-29.73</v>
      </c>
      <c r="G96">
        <v>90.6</v>
      </c>
      <c r="H96">
        <v>76.260000000000005</v>
      </c>
      <c r="I96">
        <v>65.569999999999993</v>
      </c>
      <c r="J96">
        <v>-1502.75</v>
      </c>
      <c r="K96">
        <v>-1500.97</v>
      </c>
      <c r="L96">
        <v>-1456.58</v>
      </c>
      <c r="M96">
        <v>133.19</v>
      </c>
      <c r="N96">
        <v>203.89</v>
      </c>
      <c r="O96">
        <v>259.22000000000003</v>
      </c>
      <c r="P96">
        <v>-45.4</v>
      </c>
      <c r="Q96">
        <v>-68.2</v>
      </c>
      <c r="R96">
        <v>-66.180000000000007</v>
      </c>
      <c r="S96">
        <v>34.590000000000003</v>
      </c>
      <c r="T96" t="s">
        <v>67</v>
      </c>
      <c r="U96" t="s">
        <v>67</v>
      </c>
    </row>
    <row r="97" spans="1:22" x14ac:dyDescent="0.25">
      <c r="A97" s="5" t="s">
        <v>209</v>
      </c>
      <c r="B97" s="5" t="s">
        <v>210</v>
      </c>
      <c r="C97">
        <v>-341.1</v>
      </c>
      <c r="D97">
        <v>-583.61</v>
      </c>
      <c r="E97">
        <v>-455.87</v>
      </c>
      <c r="F97">
        <v>69.97</v>
      </c>
      <c r="G97">
        <v>-13.53</v>
      </c>
      <c r="H97">
        <v>-836.47</v>
      </c>
      <c r="I97">
        <v>-812.78</v>
      </c>
      <c r="J97">
        <v>-941.84</v>
      </c>
      <c r="K97">
        <v>-802.31</v>
      </c>
      <c r="L97">
        <v>-729.79</v>
      </c>
      <c r="M97">
        <v>115.34</v>
      </c>
      <c r="N97">
        <v>71.040000000000006</v>
      </c>
      <c r="O97">
        <v>103.24</v>
      </c>
      <c r="P97">
        <v>-4.28</v>
      </c>
      <c r="Q97">
        <v>-30.54</v>
      </c>
      <c r="R97" t="s">
        <v>67</v>
      </c>
      <c r="S97" t="s">
        <v>67</v>
      </c>
      <c r="T97" t="s">
        <v>67</v>
      </c>
      <c r="U97" t="s">
        <v>67</v>
      </c>
    </row>
    <row r="98" spans="1:22" x14ac:dyDescent="0.25">
      <c r="A98" s="5" t="s">
        <v>211</v>
      </c>
      <c r="B98" s="5" t="s">
        <v>212</v>
      </c>
      <c r="C98">
        <v>-588.78</v>
      </c>
      <c r="D98">
        <v>-698.2</v>
      </c>
      <c r="E98">
        <v>-698.85</v>
      </c>
      <c r="F98">
        <v>-366.17</v>
      </c>
      <c r="G98">
        <v>-371.66</v>
      </c>
      <c r="H98">
        <v>-360.56</v>
      </c>
      <c r="I98">
        <v>-370.87</v>
      </c>
      <c r="J98">
        <v>-419.3</v>
      </c>
      <c r="K98">
        <v>-403.29</v>
      </c>
      <c r="L98">
        <v>-380.16</v>
      </c>
      <c r="M98" t="s">
        <v>67</v>
      </c>
      <c r="N98" t="s">
        <v>67</v>
      </c>
      <c r="O98" t="s">
        <v>67</v>
      </c>
      <c r="P98" t="s">
        <v>67</v>
      </c>
      <c r="Q98" t="s">
        <v>67</v>
      </c>
      <c r="R98" t="s">
        <v>67</v>
      </c>
      <c r="S98" t="s">
        <v>67</v>
      </c>
      <c r="T98" t="s">
        <v>67</v>
      </c>
      <c r="U98" t="s">
        <v>67</v>
      </c>
    </row>
    <row r="99" spans="1:22" x14ac:dyDescent="0.25">
      <c r="A99" s="5" t="s">
        <v>213</v>
      </c>
      <c r="B99" s="5" t="s">
        <v>214</v>
      </c>
      <c r="C99">
        <v>2466</v>
      </c>
      <c r="D99">
        <v>2268</v>
      </c>
      <c r="E99">
        <v>1435</v>
      </c>
      <c r="F99">
        <v>1212</v>
      </c>
      <c r="G99">
        <v>809.2</v>
      </c>
      <c r="H99">
        <v>861</v>
      </c>
      <c r="I99">
        <v>692.6</v>
      </c>
      <c r="J99">
        <v>619.20000000000005</v>
      </c>
      <c r="K99">
        <v>376.1</v>
      </c>
      <c r="L99">
        <v>795.4</v>
      </c>
      <c r="M99">
        <v>450.9</v>
      </c>
      <c r="N99">
        <v>322.8</v>
      </c>
      <c r="O99">
        <v>334</v>
      </c>
      <c r="P99">
        <v>232.7</v>
      </c>
      <c r="Q99">
        <v>177</v>
      </c>
      <c r="R99" t="s">
        <v>67</v>
      </c>
      <c r="S99" t="s">
        <v>67</v>
      </c>
      <c r="T99" t="s">
        <v>67</v>
      </c>
      <c r="U99" t="s">
        <v>67</v>
      </c>
      <c r="V99" t="s">
        <v>67</v>
      </c>
    </row>
  </sheetData>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N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3" width="20" customWidth="1"/>
    <col min="14" max="14" width="10" customWidth="1"/>
  </cols>
  <sheetData>
    <row r="1" spans="1:14" ht="18.75" customHeight="1" x14ac:dyDescent="0.3">
      <c r="A1" s="1" t="s">
        <v>3402</v>
      </c>
      <c r="B1" s="2" t="s">
        <v>3403</v>
      </c>
      <c r="C1" s="2"/>
      <c r="D1" s="2"/>
      <c r="E1" s="2"/>
      <c r="F1" s="2" t="str">
        <f>HYPERLINK("dax-30_Stock_Data_EUR.xlsx#INDEX!A1", "Back to INDEX")</f>
        <v>Back to INDEX</v>
      </c>
      <c r="G1" s="2"/>
      <c r="H1" s="2"/>
      <c r="I1" s="2"/>
      <c r="J1" s="2"/>
      <c r="K1" s="2"/>
      <c r="L1" s="2"/>
      <c r="M1" s="2"/>
      <c r="N1" s="2"/>
    </row>
    <row r="2" spans="1:14" x14ac:dyDescent="0.25">
      <c r="A2" s="3"/>
      <c r="B2" s="4"/>
      <c r="C2" s="4"/>
      <c r="D2" s="4"/>
      <c r="E2" s="4"/>
      <c r="F2" s="4"/>
      <c r="G2" s="4"/>
      <c r="H2" s="4"/>
      <c r="I2" s="4"/>
      <c r="J2" s="4"/>
      <c r="K2" s="4"/>
      <c r="L2" s="4"/>
      <c r="M2" s="4"/>
      <c r="N2" s="4"/>
    </row>
    <row r="3" spans="1:14" x14ac:dyDescent="0.25">
      <c r="A3" s="5" t="s">
        <v>3</v>
      </c>
      <c r="C3" s="5" t="s">
        <v>4</v>
      </c>
      <c r="D3" s="5"/>
      <c r="G3" s="5" t="s">
        <v>5</v>
      </c>
      <c r="H3" s="5"/>
      <c r="J3" s="5" t="s">
        <v>6</v>
      </c>
      <c r="K3" s="5"/>
    </row>
    <row r="4" spans="1:14" x14ac:dyDescent="0.25">
      <c r="A4" s="5" t="s">
        <v>7</v>
      </c>
      <c r="B4" t="s">
        <v>1814</v>
      </c>
      <c r="C4" s="5" t="s">
        <v>9</v>
      </c>
      <c r="D4" s="5"/>
      <c r="E4" t="s">
        <v>3404</v>
      </c>
      <c r="G4" t="s">
        <v>962</v>
      </c>
      <c r="H4" t="s">
        <v>220</v>
      </c>
      <c r="J4" t="s">
        <v>3405</v>
      </c>
      <c r="L4" t="s">
        <v>3406</v>
      </c>
    </row>
    <row r="5" spans="1:14" x14ac:dyDescent="0.25">
      <c r="A5" s="5" t="s">
        <v>15</v>
      </c>
      <c r="B5" t="s">
        <v>3407</v>
      </c>
      <c r="C5" s="5" t="s">
        <v>17</v>
      </c>
      <c r="D5" s="5"/>
      <c r="E5" t="s">
        <v>3408</v>
      </c>
      <c r="G5" t="s">
        <v>11</v>
      </c>
      <c r="H5" t="s">
        <v>12</v>
      </c>
      <c r="J5" t="s">
        <v>3409</v>
      </c>
      <c r="L5" t="s">
        <v>3410</v>
      </c>
    </row>
    <row r="6" spans="1:14" x14ac:dyDescent="0.25">
      <c r="A6" s="5" t="s">
        <v>23</v>
      </c>
      <c r="B6" t="s">
        <v>3411</v>
      </c>
      <c r="C6" s="5" t="s">
        <v>25</v>
      </c>
      <c r="D6" s="5"/>
      <c r="E6" t="s">
        <v>3412</v>
      </c>
      <c r="G6" t="s">
        <v>273</v>
      </c>
      <c r="H6" t="s">
        <v>20</v>
      </c>
      <c r="J6" t="s">
        <v>21</v>
      </c>
      <c r="L6" t="s">
        <v>3413</v>
      </c>
    </row>
    <row r="7" spans="1:14" x14ac:dyDescent="0.25">
      <c r="A7" s="5" t="s">
        <v>29</v>
      </c>
      <c r="B7" t="s">
        <v>67</v>
      </c>
      <c r="C7" s="5" t="s">
        <v>31</v>
      </c>
      <c r="D7" s="5"/>
      <c r="E7" t="s">
        <v>3414</v>
      </c>
      <c r="G7" t="s">
        <v>2021</v>
      </c>
      <c r="H7" t="s">
        <v>28</v>
      </c>
    </row>
    <row r="8" spans="1:14" x14ac:dyDescent="0.25">
      <c r="A8" s="5" t="s">
        <v>35</v>
      </c>
      <c r="B8" t="s">
        <v>36</v>
      </c>
      <c r="C8" s="5" t="s">
        <v>43</v>
      </c>
      <c r="D8" s="5"/>
      <c r="E8" t="s">
        <v>3415</v>
      </c>
      <c r="G8" t="s">
        <v>33</v>
      </c>
      <c r="H8" t="s">
        <v>34</v>
      </c>
    </row>
    <row r="9" spans="1:14" x14ac:dyDescent="0.25">
      <c r="A9" s="5" t="s">
        <v>41</v>
      </c>
      <c r="B9" t="s">
        <v>42</v>
      </c>
      <c r="C9" s="5" t="s">
        <v>47</v>
      </c>
      <c r="D9" s="5"/>
      <c r="E9" t="s">
        <v>67</v>
      </c>
      <c r="G9" t="s">
        <v>239</v>
      </c>
      <c r="H9" t="s">
        <v>40</v>
      </c>
    </row>
    <row r="10" spans="1:14" x14ac:dyDescent="0.25">
      <c r="A10" s="5" t="s">
        <v>45</v>
      </c>
      <c r="B10" t="s">
        <v>2504</v>
      </c>
      <c r="C10" s="5"/>
      <c r="D10" s="5"/>
    </row>
    <row r="11" spans="1:14" x14ac:dyDescent="0.25">
      <c r="A11" s="5" t="s">
        <v>49</v>
      </c>
      <c r="B11" t="s">
        <v>719</v>
      </c>
    </row>
    <row r="12" spans="1:14" x14ac:dyDescent="0.25">
      <c r="A12" s="5" t="s">
        <v>51</v>
      </c>
      <c r="B12" t="s">
        <v>720</v>
      </c>
    </row>
    <row r="13" spans="1:14" x14ac:dyDescent="0.25">
      <c r="A13" s="5" t="s">
        <v>53</v>
      </c>
      <c r="B13" t="s">
        <v>3416</v>
      </c>
    </row>
    <row r="14" spans="1:14" x14ac:dyDescent="0.25">
      <c r="A14" s="5" t="s">
        <v>55</v>
      </c>
      <c r="B14" t="s">
        <v>3417</v>
      </c>
    </row>
    <row r="15" spans="1:14" x14ac:dyDescent="0.25">
      <c r="A15" s="5" t="s">
        <v>57</v>
      </c>
      <c r="B15" t="s">
        <v>3418</v>
      </c>
    </row>
    <row r="16" spans="1:14" x14ac:dyDescent="0.25">
      <c r="A16" s="5" t="s">
        <v>59</v>
      </c>
      <c r="B16" t="s">
        <v>3419</v>
      </c>
    </row>
    <row r="17" spans="1:14" x14ac:dyDescent="0.25">
      <c r="A17" s="5" t="s">
        <v>61</v>
      </c>
      <c r="B17" t="s">
        <v>3420</v>
      </c>
    </row>
    <row r="18" spans="1:14" x14ac:dyDescent="0.25">
      <c r="A18" s="3"/>
      <c r="B18" s="4"/>
      <c r="C18" s="4"/>
      <c r="D18" s="4"/>
      <c r="E18" s="4"/>
      <c r="F18" s="4"/>
      <c r="G18" s="4"/>
      <c r="H18" s="4"/>
      <c r="I18" s="4"/>
      <c r="J18" s="4"/>
      <c r="K18" s="4"/>
      <c r="L18" s="4"/>
      <c r="M18" s="4"/>
      <c r="N18" s="4"/>
    </row>
    <row r="19" spans="1:14"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row>
    <row r="20" spans="1:14" x14ac:dyDescent="0.25">
      <c r="A20" s="5" t="s">
        <v>65</v>
      </c>
      <c r="B20" s="5" t="s">
        <v>66</v>
      </c>
      <c r="C20">
        <v>915.1</v>
      </c>
      <c r="D20">
        <v>760.9</v>
      </c>
      <c r="E20">
        <v>891</v>
      </c>
      <c r="F20">
        <v>946.7</v>
      </c>
      <c r="G20">
        <v>999.6</v>
      </c>
      <c r="H20">
        <v>805.4</v>
      </c>
      <c r="I20">
        <v>932.5</v>
      </c>
      <c r="J20">
        <v>1463</v>
      </c>
      <c r="K20">
        <v>1676</v>
      </c>
      <c r="L20">
        <v>1920</v>
      </c>
      <c r="M20">
        <v>934.3</v>
      </c>
      <c r="N20">
        <v>682</v>
      </c>
    </row>
    <row r="21" spans="1:14" x14ac:dyDescent="0.25">
      <c r="A21" s="5" t="s">
        <v>299</v>
      </c>
      <c r="B21" s="5" t="s">
        <v>300</v>
      </c>
      <c r="C21">
        <v>165.8</v>
      </c>
      <c r="D21">
        <v>72.099999999999994</v>
      </c>
      <c r="E21">
        <v>199.6</v>
      </c>
      <c r="F21">
        <v>242.7</v>
      </c>
      <c r="G21">
        <v>214</v>
      </c>
      <c r="H21">
        <v>133</v>
      </c>
      <c r="I21">
        <v>144.9</v>
      </c>
      <c r="J21">
        <v>343.6</v>
      </c>
      <c r="K21">
        <v>468.1</v>
      </c>
      <c r="L21">
        <v>693.2</v>
      </c>
      <c r="M21">
        <v>341.3</v>
      </c>
      <c r="N21">
        <v>253.8</v>
      </c>
    </row>
    <row r="22" spans="1:14" x14ac:dyDescent="0.25">
      <c r="A22" s="5" t="s">
        <v>68</v>
      </c>
      <c r="B22" s="5" t="s">
        <v>69</v>
      </c>
      <c r="C22">
        <v>-11.8</v>
      </c>
      <c r="D22">
        <v>-151.69999999999999</v>
      </c>
      <c r="E22">
        <v>44.1</v>
      </c>
      <c r="F22">
        <v>64.8</v>
      </c>
      <c r="G22">
        <v>34.299999999999997</v>
      </c>
      <c r="H22">
        <v>-164.9</v>
      </c>
      <c r="I22">
        <v>-89.1</v>
      </c>
      <c r="J22">
        <v>102</v>
      </c>
      <c r="K22">
        <v>240.3</v>
      </c>
      <c r="L22">
        <v>516.79999999999995</v>
      </c>
      <c r="M22">
        <v>228.4</v>
      </c>
      <c r="N22">
        <v>167</v>
      </c>
    </row>
    <row r="23" spans="1:14" x14ac:dyDescent="0.25">
      <c r="A23" s="5" t="s">
        <v>70</v>
      </c>
      <c r="B23" s="5" t="s">
        <v>71</v>
      </c>
      <c r="C23">
        <v>1</v>
      </c>
      <c r="D23">
        <v>-14.7</v>
      </c>
      <c r="E23">
        <v>-0.3</v>
      </c>
      <c r="F23">
        <v>-5.9</v>
      </c>
      <c r="G23">
        <v>-5</v>
      </c>
      <c r="H23">
        <v>-3</v>
      </c>
      <c r="I23">
        <v>0.3</v>
      </c>
      <c r="J23">
        <v>2.7</v>
      </c>
      <c r="K23">
        <v>3.2</v>
      </c>
      <c r="L23">
        <v>1.3</v>
      </c>
      <c r="M23">
        <v>3.8</v>
      </c>
      <c r="N23">
        <v>4.0999999999999996</v>
      </c>
    </row>
    <row r="24" spans="1:14" x14ac:dyDescent="0.25">
      <c r="A24" s="5" t="s">
        <v>72</v>
      </c>
      <c r="B24" s="5" t="s">
        <v>73</v>
      </c>
      <c r="C24">
        <v>-10.8</v>
      </c>
      <c r="D24">
        <v>-166.4</v>
      </c>
      <c r="E24">
        <v>43.8</v>
      </c>
      <c r="F24">
        <v>58.9</v>
      </c>
      <c r="G24">
        <v>29.3</v>
      </c>
      <c r="H24">
        <v>-167.9</v>
      </c>
      <c r="I24">
        <v>-88.8</v>
      </c>
      <c r="J24">
        <v>104.7</v>
      </c>
      <c r="K24">
        <v>243.5</v>
      </c>
      <c r="L24">
        <v>518.1</v>
      </c>
      <c r="M24">
        <v>232.2</v>
      </c>
      <c r="N24">
        <v>171.1</v>
      </c>
    </row>
    <row r="25" spans="1:14" x14ac:dyDescent="0.25">
      <c r="A25" s="5" t="s">
        <v>74</v>
      </c>
      <c r="B25" s="5" t="s">
        <v>75</v>
      </c>
      <c r="C25">
        <v>-2.2000000000000002</v>
      </c>
      <c r="D25">
        <v>9.1</v>
      </c>
      <c r="E25">
        <v>13.4</v>
      </c>
      <c r="F25">
        <v>30</v>
      </c>
      <c r="G25">
        <v>15.1</v>
      </c>
      <c r="H25">
        <v>11.4</v>
      </c>
      <c r="I25">
        <v>-22</v>
      </c>
      <c r="J25">
        <v>29.6</v>
      </c>
      <c r="K25">
        <v>77.5</v>
      </c>
      <c r="L25">
        <v>153.1</v>
      </c>
      <c r="M25">
        <v>71.099999999999994</v>
      </c>
      <c r="N25">
        <v>51.6</v>
      </c>
    </row>
    <row r="26" spans="1:14" x14ac:dyDescent="0.25">
      <c r="A26" s="5" t="s">
        <v>76</v>
      </c>
      <c r="B26" s="5" t="s">
        <v>77</v>
      </c>
      <c r="C26">
        <v>-8.6</v>
      </c>
      <c r="D26">
        <v>-175.5</v>
      </c>
      <c r="E26">
        <v>30.4</v>
      </c>
      <c r="F26">
        <v>28.9</v>
      </c>
      <c r="G26">
        <v>14.3</v>
      </c>
      <c r="H26">
        <v>-179.3</v>
      </c>
      <c r="I26">
        <v>-66.900000000000006</v>
      </c>
      <c r="J26">
        <v>75.099999999999994</v>
      </c>
      <c r="K26">
        <v>166.1</v>
      </c>
      <c r="L26">
        <v>365</v>
      </c>
      <c r="M26">
        <v>161.1</v>
      </c>
      <c r="N26">
        <v>119.5</v>
      </c>
    </row>
    <row r="27" spans="1:14" x14ac:dyDescent="0.25">
      <c r="A27" s="5" t="s">
        <v>78</v>
      </c>
      <c r="B27" s="5" t="s">
        <v>79</v>
      </c>
      <c r="C27" t="s">
        <v>67</v>
      </c>
      <c r="D27" t="s">
        <v>67</v>
      </c>
      <c r="E27" t="s">
        <v>67</v>
      </c>
      <c r="F27" t="s">
        <v>67</v>
      </c>
      <c r="G27">
        <v>-0.05</v>
      </c>
      <c r="H27">
        <v>-0.3</v>
      </c>
      <c r="I27" t="s">
        <v>67</v>
      </c>
      <c r="J27" t="s">
        <v>67</v>
      </c>
      <c r="K27" t="s">
        <v>67</v>
      </c>
      <c r="L27" t="s">
        <v>67</v>
      </c>
      <c r="M27" t="s">
        <v>67</v>
      </c>
      <c r="N27" t="s">
        <v>67</v>
      </c>
    </row>
    <row r="28" spans="1:14" x14ac:dyDescent="0.25">
      <c r="A28" s="5" t="s">
        <v>80</v>
      </c>
      <c r="B28" s="5" t="s">
        <v>81</v>
      </c>
      <c r="C28">
        <v>-8.6</v>
      </c>
      <c r="D28">
        <v>-175.5</v>
      </c>
      <c r="E28">
        <v>30.1</v>
      </c>
      <c r="F28">
        <v>29.6</v>
      </c>
      <c r="G28">
        <v>14.3</v>
      </c>
      <c r="H28">
        <v>-179</v>
      </c>
      <c r="I28">
        <v>-66.599999999999994</v>
      </c>
      <c r="J28">
        <v>75.099999999999994</v>
      </c>
      <c r="K28">
        <v>166.1</v>
      </c>
      <c r="L28">
        <v>365</v>
      </c>
      <c r="M28">
        <v>161.1</v>
      </c>
      <c r="N28">
        <v>119.5</v>
      </c>
    </row>
    <row r="29" spans="1:14" x14ac:dyDescent="0.25">
      <c r="A29" s="5" t="s">
        <v>82</v>
      </c>
      <c r="B29" s="5" t="s">
        <v>83</v>
      </c>
      <c r="C29">
        <v>808.5</v>
      </c>
      <c r="D29">
        <v>705.9</v>
      </c>
      <c r="E29">
        <v>858</v>
      </c>
      <c r="F29">
        <v>784.6</v>
      </c>
      <c r="G29">
        <v>687</v>
      </c>
      <c r="H29">
        <v>692</v>
      </c>
      <c r="I29">
        <v>701.7</v>
      </c>
      <c r="J29">
        <v>808.5</v>
      </c>
      <c r="K29">
        <v>872.3</v>
      </c>
      <c r="L29">
        <v>926</v>
      </c>
      <c r="M29">
        <v>543.4</v>
      </c>
      <c r="N29">
        <v>367.3</v>
      </c>
    </row>
    <row r="30" spans="1:14" x14ac:dyDescent="0.25">
      <c r="A30" s="5" t="s">
        <v>84</v>
      </c>
      <c r="B30" s="5" t="s">
        <v>85</v>
      </c>
      <c r="C30">
        <v>298.8</v>
      </c>
      <c r="D30">
        <v>283.39999999999998</v>
      </c>
      <c r="E30">
        <v>358.2</v>
      </c>
      <c r="F30">
        <v>426.2</v>
      </c>
      <c r="G30">
        <v>473.5</v>
      </c>
      <c r="H30">
        <v>488.3</v>
      </c>
      <c r="I30">
        <v>558.20000000000005</v>
      </c>
      <c r="J30">
        <v>520.20000000000005</v>
      </c>
      <c r="K30">
        <v>502</v>
      </c>
      <c r="L30">
        <v>325.39999999999998</v>
      </c>
      <c r="M30">
        <v>175.3</v>
      </c>
      <c r="N30">
        <v>102.3</v>
      </c>
    </row>
    <row r="31" spans="1:14" x14ac:dyDescent="0.25">
      <c r="A31" s="5" t="s">
        <v>86</v>
      </c>
      <c r="B31" s="5" t="s">
        <v>87</v>
      </c>
      <c r="C31">
        <v>1107</v>
      </c>
      <c r="D31">
        <v>989.3</v>
      </c>
      <c r="E31">
        <v>1216</v>
      </c>
      <c r="F31">
        <v>1211</v>
      </c>
      <c r="G31">
        <v>1161</v>
      </c>
      <c r="H31">
        <v>1180</v>
      </c>
      <c r="I31">
        <v>1260</v>
      </c>
      <c r="J31">
        <v>1329</v>
      </c>
      <c r="K31">
        <v>1374</v>
      </c>
      <c r="L31">
        <v>1251</v>
      </c>
      <c r="M31">
        <v>718.7</v>
      </c>
      <c r="N31">
        <v>469.6</v>
      </c>
    </row>
    <row r="32" spans="1:14" x14ac:dyDescent="0.25">
      <c r="A32" s="5" t="s">
        <v>88</v>
      </c>
      <c r="B32" s="5" t="s">
        <v>89</v>
      </c>
      <c r="C32">
        <v>431.1</v>
      </c>
      <c r="D32">
        <v>288.89999999999998</v>
      </c>
      <c r="E32">
        <v>319.5</v>
      </c>
      <c r="F32">
        <v>332.8</v>
      </c>
      <c r="G32">
        <v>309.2</v>
      </c>
      <c r="H32">
        <v>344.1</v>
      </c>
      <c r="I32">
        <v>248.5</v>
      </c>
      <c r="J32">
        <v>244.4</v>
      </c>
      <c r="K32">
        <v>343.8</v>
      </c>
      <c r="L32">
        <v>355.8</v>
      </c>
      <c r="M32">
        <v>216</v>
      </c>
      <c r="N32">
        <v>130.19999999999999</v>
      </c>
    </row>
    <row r="33" spans="1:14" x14ac:dyDescent="0.25">
      <c r="A33" s="5" t="s">
        <v>90</v>
      </c>
      <c r="B33" s="5" t="s">
        <v>91</v>
      </c>
      <c r="C33">
        <v>259.3</v>
      </c>
      <c r="D33">
        <v>244.5</v>
      </c>
      <c r="E33">
        <v>285.2</v>
      </c>
      <c r="F33">
        <v>292.89999999999998</v>
      </c>
      <c r="G33">
        <v>281.10000000000002</v>
      </c>
      <c r="H33">
        <v>284.2</v>
      </c>
      <c r="I33">
        <v>287</v>
      </c>
      <c r="J33">
        <v>263.60000000000002</v>
      </c>
      <c r="K33">
        <v>241.1</v>
      </c>
      <c r="L33">
        <v>167.2</v>
      </c>
      <c r="M33">
        <v>95.1</v>
      </c>
      <c r="N33">
        <v>58.6</v>
      </c>
    </row>
    <row r="34" spans="1:14" x14ac:dyDescent="0.25">
      <c r="A34" s="5" t="s">
        <v>92</v>
      </c>
      <c r="B34" s="5" t="s">
        <v>93</v>
      </c>
      <c r="C34">
        <v>690.4</v>
      </c>
      <c r="D34">
        <v>564.79999999999995</v>
      </c>
      <c r="E34">
        <v>604.70000000000005</v>
      </c>
      <c r="F34">
        <v>625.70000000000005</v>
      </c>
      <c r="G34">
        <v>590.29999999999995</v>
      </c>
      <c r="H34">
        <v>628.29999999999995</v>
      </c>
      <c r="I34">
        <v>535.5</v>
      </c>
      <c r="J34">
        <v>508</v>
      </c>
      <c r="K34">
        <v>584.9</v>
      </c>
      <c r="L34">
        <v>523</v>
      </c>
      <c r="M34">
        <v>311.10000000000002</v>
      </c>
      <c r="N34">
        <v>188.8</v>
      </c>
    </row>
    <row r="35" spans="1:14" x14ac:dyDescent="0.25">
      <c r="A35" s="5" t="s">
        <v>78</v>
      </c>
      <c r="B35" s="5" t="s">
        <v>79</v>
      </c>
      <c r="C35" t="s">
        <v>67</v>
      </c>
      <c r="D35" t="s">
        <v>67</v>
      </c>
      <c r="E35" t="s">
        <v>67</v>
      </c>
      <c r="F35" t="s">
        <v>67</v>
      </c>
      <c r="G35" t="s">
        <v>67</v>
      </c>
      <c r="H35" t="s">
        <v>67</v>
      </c>
      <c r="I35">
        <v>0.2</v>
      </c>
      <c r="J35" t="s">
        <v>67</v>
      </c>
      <c r="K35" t="s">
        <v>67</v>
      </c>
      <c r="L35" t="s">
        <v>67</v>
      </c>
      <c r="M35" t="s">
        <v>67</v>
      </c>
      <c r="N35" t="s">
        <v>67</v>
      </c>
    </row>
    <row r="36" spans="1:14" x14ac:dyDescent="0.25">
      <c r="A36" s="5" t="s">
        <v>94</v>
      </c>
      <c r="B36" s="5" t="s">
        <v>95</v>
      </c>
      <c r="C36">
        <v>416.9</v>
      </c>
      <c r="D36">
        <v>424.5</v>
      </c>
      <c r="E36">
        <v>611.5</v>
      </c>
      <c r="F36">
        <v>585.1</v>
      </c>
      <c r="G36">
        <v>570.20000000000005</v>
      </c>
      <c r="H36">
        <v>552</v>
      </c>
      <c r="I36">
        <v>724.2</v>
      </c>
      <c r="J36">
        <v>820.7</v>
      </c>
      <c r="K36">
        <v>789.3</v>
      </c>
      <c r="L36">
        <v>728.4</v>
      </c>
      <c r="M36">
        <v>407.6</v>
      </c>
      <c r="N36">
        <v>280.8</v>
      </c>
    </row>
    <row r="37" spans="1:14" x14ac:dyDescent="0.25">
      <c r="A37" s="5" t="s">
        <v>96</v>
      </c>
      <c r="B37" s="5" t="s">
        <v>97</v>
      </c>
      <c r="C37">
        <v>1107</v>
      </c>
      <c r="D37">
        <v>989.3</v>
      </c>
      <c r="E37">
        <v>1216</v>
      </c>
      <c r="F37">
        <v>1211</v>
      </c>
      <c r="G37">
        <v>1161</v>
      </c>
      <c r="H37">
        <v>1180</v>
      </c>
      <c r="I37">
        <v>1260</v>
      </c>
      <c r="J37">
        <v>1329</v>
      </c>
      <c r="K37">
        <v>1374</v>
      </c>
      <c r="L37">
        <v>1251</v>
      </c>
      <c r="M37">
        <v>718.7</v>
      </c>
      <c r="N37">
        <v>469.6</v>
      </c>
    </row>
    <row r="38" spans="1:14" x14ac:dyDescent="0.25">
      <c r="A38" s="5" t="s">
        <v>98</v>
      </c>
      <c r="B38" s="5" t="s">
        <v>99</v>
      </c>
      <c r="C38">
        <v>34.700000000000003</v>
      </c>
      <c r="D38">
        <v>34.700000000000003</v>
      </c>
      <c r="E38">
        <v>34.700000000000003</v>
      </c>
      <c r="F38">
        <v>34.700000000000003</v>
      </c>
      <c r="G38">
        <v>34.700000000000003</v>
      </c>
      <c r="H38">
        <v>34.700000000000003</v>
      </c>
      <c r="I38">
        <v>34.700000000000003</v>
      </c>
      <c r="J38">
        <v>34.700000000000003</v>
      </c>
      <c r="K38">
        <v>34.700000000000003</v>
      </c>
      <c r="L38">
        <v>34.700000000000003</v>
      </c>
      <c r="M38">
        <v>34.700000000000003</v>
      </c>
      <c r="N38">
        <v>34.700000000000003</v>
      </c>
    </row>
    <row r="39" spans="1:14" x14ac:dyDescent="0.25">
      <c r="A39" s="5" t="s">
        <v>100</v>
      </c>
      <c r="B39" s="5" t="s">
        <v>101</v>
      </c>
      <c r="C39">
        <v>34.700000000000003</v>
      </c>
      <c r="D39">
        <v>34.700000000000003</v>
      </c>
      <c r="E39">
        <v>34.700000000000003</v>
      </c>
      <c r="F39">
        <v>34.700000000000003</v>
      </c>
      <c r="G39">
        <v>34.700000000000003</v>
      </c>
      <c r="H39">
        <v>34.700000000000003</v>
      </c>
      <c r="I39">
        <v>34.700000000000003</v>
      </c>
      <c r="J39">
        <v>34.700000000000003</v>
      </c>
      <c r="K39">
        <v>34.700000000000003</v>
      </c>
      <c r="L39">
        <v>34.700000000000003</v>
      </c>
      <c r="M39">
        <v>34.700000000000003</v>
      </c>
      <c r="N39">
        <v>34.700000000000003</v>
      </c>
    </row>
    <row r="40" spans="1:14" x14ac:dyDescent="0.25">
      <c r="A40" s="5" t="s">
        <v>102</v>
      </c>
      <c r="B40" s="5" t="s">
        <v>103</v>
      </c>
      <c r="C40">
        <v>-0.31</v>
      </c>
      <c r="D40">
        <v>-4.8</v>
      </c>
      <c r="E40">
        <v>1.26</v>
      </c>
      <c r="F40">
        <v>1.7</v>
      </c>
      <c r="G40">
        <v>0.84</v>
      </c>
      <c r="H40">
        <v>-4.84</v>
      </c>
      <c r="I40">
        <v>-2.56</v>
      </c>
      <c r="J40">
        <v>3.02</v>
      </c>
      <c r="K40">
        <v>7.02</v>
      </c>
      <c r="L40">
        <v>14.93</v>
      </c>
      <c r="M40">
        <v>6.69</v>
      </c>
      <c r="N40">
        <v>4.93</v>
      </c>
    </row>
    <row r="41" spans="1:14" x14ac:dyDescent="0.25">
      <c r="A41" s="5" t="s">
        <v>104</v>
      </c>
      <c r="B41" s="5" t="s">
        <v>105</v>
      </c>
      <c r="C41">
        <v>-0.25</v>
      </c>
      <c r="D41">
        <v>-5.0599999999999996</v>
      </c>
      <c r="E41">
        <v>0.87</v>
      </c>
      <c r="F41">
        <v>0.85</v>
      </c>
      <c r="G41">
        <v>0.41</v>
      </c>
      <c r="H41">
        <v>-5.16</v>
      </c>
      <c r="I41">
        <v>-1.92</v>
      </c>
      <c r="J41">
        <v>2.16</v>
      </c>
      <c r="K41">
        <v>4.79</v>
      </c>
      <c r="L41">
        <v>10.52</v>
      </c>
      <c r="M41">
        <v>4.6399999999999997</v>
      </c>
      <c r="N41">
        <v>3.44</v>
      </c>
    </row>
    <row r="42" spans="1:14" x14ac:dyDescent="0.25">
      <c r="A42" s="5" t="s">
        <v>106</v>
      </c>
      <c r="B42" s="5" t="s">
        <v>107</v>
      </c>
      <c r="C42">
        <v>-0.25</v>
      </c>
      <c r="D42">
        <v>-5.0599999999999996</v>
      </c>
      <c r="E42">
        <v>0.87</v>
      </c>
      <c r="F42">
        <v>0.85</v>
      </c>
      <c r="G42">
        <v>0.41</v>
      </c>
      <c r="H42">
        <v>-5.16</v>
      </c>
      <c r="I42">
        <v>-1.92</v>
      </c>
      <c r="J42">
        <v>2.16</v>
      </c>
      <c r="K42">
        <v>4.79</v>
      </c>
      <c r="L42">
        <v>10.52</v>
      </c>
      <c r="M42">
        <v>4.6399999999999997</v>
      </c>
      <c r="N42">
        <v>3.44</v>
      </c>
    </row>
    <row r="43" spans="1:14" x14ac:dyDescent="0.25">
      <c r="A43" s="5" t="s">
        <v>108</v>
      </c>
      <c r="B43" s="5" t="s">
        <v>109</v>
      </c>
      <c r="C43" t="s">
        <v>67</v>
      </c>
      <c r="D43" t="s">
        <v>67</v>
      </c>
      <c r="E43">
        <v>0.35</v>
      </c>
      <c r="F43">
        <v>0.26</v>
      </c>
      <c r="G43">
        <v>0.14000000000000001</v>
      </c>
      <c r="H43" t="s">
        <v>67</v>
      </c>
      <c r="I43" t="s">
        <v>67</v>
      </c>
      <c r="J43">
        <v>0.6</v>
      </c>
      <c r="K43">
        <v>1.3</v>
      </c>
      <c r="L43">
        <v>3</v>
      </c>
      <c r="M43">
        <v>1.3</v>
      </c>
      <c r="N43">
        <v>1</v>
      </c>
    </row>
    <row r="44" spans="1:14" x14ac:dyDescent="0.25">
      <c r="A44" s="5" t="s">
        <v>110</v>
      </c>
      <c r="B44" s="5" t="s">
        <v>111</v>
      </c>
      <c r="C44" t="s">
        <v>67</v>
      </c>
      <c r="D44" t="s">
        <v>67</v>
      </c>
      <c r="E44">
        <v>12.1</v>
      </c>
      <c r="F44">
        <v>9</v>
      </c>
      <c r="G44">
        <v>4.9000000000000004</v>
      </c>
      <c r="H44" t="s">
        <v>67</v>
      </c>
      <c r="I44" t="s">
        <v>67</v>
      </c>
      <c r="J44">
        <v>20.8</v>
      </c>
      <c r="K44">
        <v>45.11</v>
      </c>
      <c r="L44">
        <v>104.1</v>
      </c>
      <c r="M44">
        <v>45.1</v>
      </c>
      <c r="N44">
        <v>34.700000000000003</v>
      </c>
    </row>
    <row r="45" spans="1:14" x14ac:dyDescent="0.25">
      <c r="A45" s="5" t="s">
        <v>124</v>
      </c>
      <c r="B45" s="5" t="s">
        <v>125</v>
      </c>
      <c r="C45">
        <v>26.37</v>
      </c>
      <c r="D45">
        <v>21.93</v>
      </c>
      <c r="E45">
        <v>25.68</v>
      </c>
      <c r="F45">
        <v>27.28</v>
      </c>
      <c r="G45">
        <v>28.81</v>
      </c>
      <c r="H45">
        <v>23.21</v>
      </c>
      <c r="I45">
        <v>26.87</v>
      </c>
      <c r="J45">
        <v>42.17</v>
      </c>
      <c r="K45">
        <v>48.31</v>
      </c>
      <c r="L45">
        <v>55.33</v>
      </c>
      <c r="M45">
        <v>26.93</v>
      </c>
      <c r="N45">
        <v>19.649999999999999</v>
      </c>
    </row>
    <row r="46" spans="1:14" x14ac:dyDescent="0.25">
      <c r="A46" s="5" t="s">
        <v>112</v>
      </c>
      <c r="B46" s="5" t="s">
        <v>113</v>
      </c>
      <c r="C46">
        <v>12.01</v>
      </c>
      <c r="D46">
        <v>12.23</v>
      </c>
      <c r="E46">
        <v>17.62</v>
      </c>
      <c r="F46">
        <v>16.86</v>
      </c>
      <c r="G46">
        <v>16.43</v>
      </c>
      <c r="H46">
        <v>15.91</v>
      </c>
      <c r="I46">
        <v>20.88</v>
      </c>
      <c r="J46">
        <v>23.65</v>
      </c>
      <c r="K46">
        <v>22.75</v>
      </c>
      <c r="L46">
        <v>20.99</v>
      </c>
      <c r="M46">
        <v>11.75</v>
      </c>
      <c r="N46">
        <v>8.09</v>
      </c>
    </row>
    <row r="47" spans="1:14" x14ac:dyDescent="0.25">
      <c r="A47" s="5" t="s">
        <v>114</v>
      </c>
      <c r="B47" s="5" t="s">
        <v>115</v>
      </c>
      <c r="C47">
        <v>-0.03</v>
      </c>
      <c r="D47">
        <v>-1.56</v>
      </c>
      <c r="E47">
        <v>3.37</v>
      </c>
      <c r="F47">
        <v>4.17</v>
      </c>
      <c r="G47">
        <v>3</v>
      </c>
      <c r="H47">
        <v>-0.8</v>
      </c>
      <c r="I47">
        <v>-7.0000000000000007E-2</v>
      </c>
      <c r="J47">
        <v>3.35</v>
      </c>
      <c r="K47">
        <v>6.88</v>
      </c>
      <c r="L47">
        <v>11.13</v>
      </c>
      <c r="M47">
        <v>6.38</v>
      </c>
      <c r="N47">
        <v>5.4</v>
      </c>
    </row>
    <row r="48" spans="1:14" x14ac:dyDescent="0.25">
      <c r="A48" s="5" t="s">
        <v>116</v>
      </c>
      <c r="B48" s="5" t="s">
        <v>117</v>
      </c>
      <c r="C48">
        <v>31.91</v>
      </c>
      <c r="D48">
        <v>28.51</v>
      </c>
      <c r="E48">
        <v>35.049999999999997</v>
      </c>
      <c r="F48">
        <v>34.89</v>
      </c>
      <c r="G48">
        <v>33.44</v>
      </c>
      <c r="H48">
        <v>34.01</v>
      </c>
      <c r="I48">
        <v>36.31</v>
      </c>
      <c r="J48">
        <v>38.29</v>
      </c>
      <c r="K48">
        <v>39.61</v>
      </c>
      <c r="L48">
        <v>36.06</v>
      </c>
      <c r="M48">
        <v>20.71</v>
      </c>
      <c r="N48">
        <v>13.53</v>
      </c>
    </row>
    <row r="49" spans="1:14" x14ac:dyDescent="0.25">
      <c r="A49" s="5" t="s">
        <v>118</v>
      </c>
      <c r="B49" s="5" t="s">
        <v>119</v>
      </c>
      <c r="C49">
        <v>3124</v>
      </c>
      <c r="D49">
        <v>3353</v>
      </c>
      <c r="E49">
        <v>3213</v>
      </c>
      <c r="F49">
        <v>3345</v>
      </c>
      <c r="G49">
        <v>4645</v>
      </c>
      <c r="H49">
        <v>5666</v>
      </c>
      <c r="I49">
        <v>6272</v>
      </c>
      <c r="J49">
        <v>6718</v>
      </c>
      <c r="K49">
        <v>6366</v>
      </c>
      <c r="L49">
        <v>5519</v>
      </c>
      <c r="M49">
        <v>3412</v>
      </c>
      <c r="N49">
        <v>2513</v>
      </c>
    </row>
    <row r="50" spans="1:14" x14ac:dyDescent="0.25">
      <c r="A50" s="5" t="s">
        <v>120</v>
      </c>
      <c r="B50" s="5" t="s">
        <v>121</v>
      </c>
      <c r="C50">
        <v>136.4</v>
      </c>
      <c r="D50">
        <v>148.30000000000001</v>
      </c>
      <c r="E50">
        <v>133.30000000000001</v>
      </c>
      <c r="F50">
        <v>117.8</v>
      </c>
      <c r="G50">
        <v>140.6</v>
      </c>
      <c r="H50">
        <v>230.5</v>
      </c>
      <c r="I50">
        <v>208.3</v>
      </c>
      <c r="J50">
        <v>332.4</v>
      </c>
      <c r="K50">
        <v>313.8</v>
      </c>
      <c r="L50">
        <v>327.60000000000002</v>
      </c>
      <c r="M50">
        <v>189.8</v>
      </c>
      <c r="N50">
        <v>133.19999999999999</v>
      </c>
    </row>
    <row r="51" spans="1:14" x14ac:dyDescent="0.25">
      <c r="A51" s="5" t="s">
        <v>122</v>
      </c>
      <c r="B51" s="5" t="s">
        <v>123</v>
      </c>
      <c r="C51">
        <v>43662</v>
      </c>
      <c r="D51">
        <v>44229</v>
      </c>
      <c r="E51">
        <v>41488</v>
      </c>
      <c r="F51">
        <v>35217</v>
      </c>
      <c r="G51">
        <v>30269</v>
      </c>
      <c r="H51">
        <v>40681</v>
      </c>
      <c r="I51">
        <v>33211</v>
      </c>
      <c r="J51">
        <v>49479</v>
      </c>
      <c r="K51">
        <v>49293</v>
      </c>
      <c r="L51">
        <v>59359</v>
      </c>
      <c r="M51">
        <v>55627</v>
      </c>
      <c r="N51">
        <v>53004</v>
      </c>
    </row>
    <row r="52" spans="1:14" x14ac:dyDescent="0.25">
      <c r="A52" s="5" t="s">
        <v>301</v>
      </c>
      <c r="B52" s="5" t="s">
        <v>302</v>
      </c>
      <c r="C52">
        <v>292916</v>
      </c>
      <c r="D52">
        <v>226941</v>
      </c>
      <c r="E52">
        <v>277325</v>
      </c>
      <c r="F52">
        <v>283023</v>
      </c>
      <c r="G52">
        <v>215207</v>
      </c>
      <c r="H52">
        <v>142151</v>
      </c>
      <c r="I52">
        <v>148680</v>
      </c>
      <c r="J52">
        <v>217827</v>
      </c>
      <c r="K52">
        <v>263327</v>
      </c>
      <c r="L52">
        <v>347910</v>
      </c>
      <c r="M52">
        <v>273827</v>
      </c>
      <c r="N52">
        <v>271229</v>
      </c>
    </row>
    <row r="53" spans="1:14" x14ac:dyDescent="0.25">
      <c r="A53" s="5" t="s">
        <v>126</v>
      </c>
      <c r="B53" s="5" t="s">
        <v>127</v>
      </c>
      <c r="C53">
        <v>53073</v>
      </c>
      <c r="D53">
        <v>21503</v>
      </c>
      <c r="E53">
        <v>62123</v>
      </c>
      <c r="F53">
        <v>72556</v>
      </c>
      <c r="G53">
        <v>46071</v>
      </c>
      <c r="H53">
        <v>23473</v>
      </c>
      <c r="I53">
        <v>23103</v>
      </c>
      <c r="J53">
        <v>51146</v>
      </c>
      <c r="K53">
        <v>73531</v>
      </c>
      <c r="L53">
        <v>125602</v>
      </c>
      <c r="M53">
        <v>100029</v>
      </c>
      <c r="N53">
        <v>100995</v>
      </c>
    </row>
    <row r="54" spans="1:14" x14ac:dyDescent="0.25">
      <c r="A54" s="5" t="s">
        <v>128</v>
      </c>
      <c r="B54" s="5" t="s">
        <v>129</v>
      </c>
      <c r="C54">
        <v>-2753</v>
      </c>
      <c r="D54">
        <v>-52341</v>
      </c>
      <c r="E54">
        <v>9368</v>
      </c>
      <c r="F54">
        <v>8849</v>
      </c>
      <c r="G54">
        <v>3079</v>
      </c>
      <c r="H54">
        <v>-31592</v>
      </c>
      <c r="I54">
        <v>-10619</v>
      </c>
      <c r="J54">
        <v>11179</v>
      </c>
      <c r="K54">
        <v>26092</v>
      </c>
      <c r="L54">
        <v>66135</v>
      </c>
      <c r="M54">
        <v>47216</v>
      </c>
      <c r="N54">
        <v>47553</v>
      </c>
    </row>
    <row r="55" spans="1:14" x14ac:dyDescent="0.25">
      <c r="A55" s="5" t="s">
        <v>130</v>
      </c>
      <c r="B55" s="5" t="s">
        <v>131</v>
      </c>
      <c r="C55" t="s">
        <v>67</v>
      </c>
      <c r="D55" t="s">
        <v>67</v>
      </c>
      <c r="E55">
        <v>41.4</v>
      </c>
      <c r="F55">
        <v>27.8</v>
      </c>
      <c r="G55">
        <v>126.1</v>
      </c>
      <c r="H55" t="s">
        <v>67</v>
      </c>
      <c r="I55" t="s">
        <v>67</v>
      </c>
      <c r="J55">
        <v>8.8000000000000007</v>
      </c>
      <c r="K55">
        <v>9</v>
      </c>
      <c r="L55">
        <v>6.6</v>
      </c>
      <c r="M55">
        <v>19.899999999999999</v>
      </c>
      <c r="N55">
        <v>10.9</v>
      </c>
    </row>
    <row r="56" spans="1:14" x14ac:dyDescent="0.25">
      <c r="A56" s="5" t="s">
        <v>132</v>
      </c>
      <c r="B56" s="5" t="s">
        <v>133</v>
      </c>
      <c r="C56">
        <v>1.31</v>
      </c>
      <c r="D56">
        <v>0.76</v>
      </c>
      <c r="E56">
        <v>1.4</v>
      </c>
      <c r="F56">
        <v>0.87</v>
      </c>
      <c r="G56">
        <v>1.8</v>
      </c>
      <c r="H56">
        <v>0.66</v>
      </c>
      <c r="I56">
        <v>0.85</v>
      </c>
      <c r="J56">
        <v>0.45</v>
      </c>
      <c r="K56">
        <v>0.89</v>
      </c>
      <c r="L56">
        <v>1.26</v>
      </c>
      <c r="M56">
        <v>3.44</v>
      </c>
      <c r="N56">
        <v>1.91</v>
      </c>
    </row>
    <row r="57" spans="1:14" x14ac:dyDescent="0.25">
      <c r="A57" s="5" t="s">
        <v>134</v>
      </c>
      <c r="B57" s="5" t="s">
        <v>135</v>
      </c>
      <c r="C57">
        <v>2.88</v>
      </c>
      <c r="D57">
        <v>1.36</v>
      </c>
      <c r="E57">
        <v>2.04</v>
      </c>
      <c r="F57">
        <v>1.4</v>
      </c>
      <c r="G57">
        <v>3.15</v>
      </c>
      <c r="H57">
        <v>0.96</v>
      </c>
      <c r="I57">
        <v>1.1000000000000001</v>
      </c>
      <c r="J57">
        <v>0.8</v>
      </c>
      <c r="K57">
        <v>1.9</v>
      </c>
      <c r="L57">
        <v>3.31</v>
      </c>
      <c r="M57">
        <v>7.87</v>
      </c>
      <c r="N57">
        <v>4.63</v>
      </c>
    </row>
    <row r="58" spans="1:14" x14ac:dyDescent="0.25">
      <c r="A58" s="5" t="s">
        <v>136</v>
      </c>
      <c r="B58" s="5" t="s">
        <v>137</v>
      </c>
      <c r="C58">
        <v>-999.36</v>
      </c>
      <c r="D58">
        <v>-10.6</v>
      </c>
      <c r="E58">
        <v>10.69</v>
      </c>
      <c r="F58">
        <v>5.67</v>
      </c>
      <c r="G58">
        <v>17.22</v>
      </c>
      <c r="H58">
        <v>-19.239999999999998</v>
      </c>
      <c r="I58">
        <v>-331.96</v>
      </c>
      <c r="J58">
        <v>5.68</v>
      </c>
      <c r="K58">
        <v>6.27</v>
      </c>
      <c r="L58">
        <v>6.24</v>
      </c>
      <c r="M58">
        <v>14.49</v>
      </c>
      <c r="N58">
        <v>6.94</v>
      </c>
    </row>
    <row r="59" spans="1:14" x14ac:dyDescent="0.25">
      <c r="A59" s="5" t="s">
        <v>138</v>
      </c>
      <c r="B59" s="5" t="s">
        <v>139</v>
      </c>
      <c r="C59" t="s">
        <v>67</v>
      </c>
      <c r="D59" t="s">
        <v>67</v>
      </c>
      <c r="E59">
        <v>0.97</v>
      </c>
      <c r="F59">
        <v>1.1000000000000001</v>
      </c>
      <c r="G59">
        <v>0.27</v>
      </c>
      <c r="H59" t="s">
        <v>67</v>
      </c>
      <c r="I59" t="s">
        <v>67</v>
      </c>
      <c r="J59">
        <v>3.16</v>
      </c>
      <c r="K59">
        <v>3.01</v>
      </c>
      <c r="L59">
        <v>4.32</v>
      </c>
      <c r="M59">
        <v>1.41</v>
      </c>
      <c r="N59">
        <v>2.67</v>
      </c>
    </row>
    <row r="60" spans="1:14" x14ac:dyDescent="0.25">
      <c r="A60" s="5" t="s">
        <v>140</v>
      </c>
      <c r="B60" s="5" t="s">
        <v>141</v>
      </c>
      <c r="C60">
        <v>-0.7</v>
      </c>
      <c r="D60">
        <v>-30.5</v>
      </c>
      <c r="E60">
        <v>2.4</v>
      </c>
      <c r="F60">
        <v>3.6</v>
      </c>
      <c r="G60">
        <v>0.8</v>
      </c>
      <c r="H60">
        <v>-33.700000000000003</v>
      </c>
      <c r="I60">
        <v>-8.4</v>
      </c>
      <c r="J60">
        <v>11.4</v>
      </c>
      <c r="K60">
        <v>11.1</v>
      </c>
      <c r="L60">
        <v>15.1</v>
      </c>
      <c r="M60">
        <v>5</v>
      </c>
      <c r="N60">
        <v>9.1999999999999993</v>
      </c>
    </row>
    <row r="61" spans="1:14" x14ac:dyDescent="0.25">
      <c r="A61" s="5" t="s">
        <v>142</v>
      </c>
      <c r="B61" s="5" t="s">
        <v>143</v>
      </c>
      <c r="C61">
        <v>-2.06</v>
      </c>
      <c r="D61">
        <v>-41.34</v>
      </c>
      <c r="E61">
        <v>4.92</v>
      </c>
      <c r="F61">
        <v>5.0599999999999996</v>
      </c>
      <c r="G61">
        <v>2.5099999999999998</v>
      </c>
      <c r="H61">
        <v>-32.43</v>
      </c>
      <c r="I61">
        <v>-9.19</v>
      </c>
      <c r="J61">
        <v>9.15</v>
      </c>
      <c r="K61">
        <v>21.04</v>
      </c>
      <c r="L61">
        <v>50.11</v>
      </c>
      <c r="M61">
        <v>39.520000000000003</v>
      </c>
      <c r="N61">
        <v>42.56</v>
      </c>
    </row>
    <row r="62" spans="1:14" x14ac:dyDescent="0.25">
      <c r="A62" s="5" t="s">
        <v>144</v>
      </c>
      <c r="B62" s="5" t="s">
        <v>145</v>
      </c>
      <c r="C62">
        <v>-0.94</v>
      </c>
      <c r="D62">
        <v>-23.06</v>
      </c>
      <c r="E62">
        <v>3.38</v>
      </c>
      <c r="F62">
        <v>3.13</v>
      </c>
      <c r="G62">
        <v>1.43</v>
      </c>
      <c r="H62">
        <v>-22.22</v>
      </c>
      <c r="I62">
        <v>-7.14</v>
      </c>
      <c r="J62">
        <v>5.13</v>
      </c>
      <c r="K62">
        <v>9.91</v>
      </c>
      <c r="L62">
        <v>19.010000000000002</v>
      </c>
      <c r="M62">
        <v>17.239999999999998</v>
      </c>
      <c r="N62">
        <v>17.52</v>
      </c>
    </row>
    <row r="63" spans="1:14" x14ac:dyDescent="0.25">
      <c r="A63" s="5" t="s">
        <v>146</v>
      </c>
      <c r="B63" s="5" t="s">
        <v>147</v>
      </c>
      <c r="C63">
        <v>-0.67</v>
      </c>
      <c r="D63">
        <v>-17.37</v>
      </c>
      <c r="E63">
        <v>2.75</v>
      </c>
      <c r="F63">
        <v>2.87</v>
      </c>
      <c r="G63">
        <v>1.83</v>
      </c>
      <c r="H63">
        <v>-14.65</v>
      </c>
      <c r="I63">
        <v>-4.8499999999999996</v>
      </c>
      <c r="J63">
        <v>5.81</v>
      </c>
      <c r="K63">
        <v>12.33</v>
      </c>
      <c r="L63">
        <v>29.32</v>
      </c>
      <c r="M63">
        <v>22.62</v>
      </c>
      <c r="N63">
        <v>25.75</v>
      </c>
    </row>
    <row r="64" spans="1:14" x14ac:dyDescent="0.25">
      <c r="A64" s="5" t="s">
        <v>148</v>
      </c>
      <c r="B64" s="5" t="s">
        <v>148</v>
      </c>
      <c r="C64">
        <v>-0.78</v>
      </c>
      <c r="D64">
        <v>-17.739999999999998</v>
      </c>
      <c r="E64">
        <v>2.4700000000000002</v>
      </c>
      <c r="F64">
        <v>2.44</v>
      </c>
      <c r="G64">
        <v>1.23</v>
      </c>
      <c r="H64">
        <v>-15.17</v>
      </c>
      <c r="I64">
        <v>-5.29</v>
      </c>
      <c r="J64">
        <v>5.65</v>
      </c>
      <c r="K64">
        <v>12.09</v>
      </c>
      <c r="L64">
        <v>29.17</v>
      </c>
      <c r="M64">
        <v>22.42</v>
      </c>
      <c r="N64">
        <v>25.45</v>
      </c>
    </row>
    <row r="65" spans="1:14" x14ac:dyDescent="0.25">
      <c r="A65" s="5" t="s">
        <v>149</v>
      </c>
      <c r="B65" s="5" t="s">
        <v>150</v>
      </c>
      <c r="C65">
        <v>73.02</v>
      </c>
      <c r="D65">
        <v>71.349999999999994</v>
      </c>
      <c r="E65">
        <v>70.55</v>
      </c>
      <c r="F65">
        <v>64.8</v>
      </c>
      <c r="G65">
        <v>59.2</v>
      </c>
      <c r="H65">
        <v>58.63</v>
      </c>
      <c r="I65">
        <v>55.69</v>
      </c>
      <c r="J65">
        <v>60.85</v>
      </c>
      <c r="K65">
        <v>63.47</v>
      </c>
      <c r="L65">
        <v>74</v>
      </c>
      <c r="M65">
        <v>75.61</v>
      </c>
      <c r="N65">
        <v>78.22</v>
      </c>
    </row>
    <row r="66" spans="1:14" x14ac:dyDescent="0.25">
      <c r="A66" s="5" t="s">
        <v>151</v>
      </c>
      <c r="B66" s="5" t="s">
        <v>152</v>
      </c>
      <c r="C66">
        <v>37.65</v>
      </c>
      <c r="D66">
        <v>42.91</v>
      </c>
      <c r="E66">
        <v>50.28</v>
      </c>
      <c r="F66">
        <v>48.32</v>
      </c>
      <c r="G66">
        <v>49.13</v>
      </c>
      <c r="H66">
        <v>46.77</v>
      </c>
      <c r="I66">
        <v>57.5</v>
      </c>
      <c r="J66">
        <v>61.77</v>
      </c>
      <c r="K66">
        <v>57.43</v>
      </c>
      <c r="L66">
        <v>58.21</v>
      </c>
      <c r="M66">
        <v>56.71</v>
      </c>
      <c r="N66">
        <v>59.8</v>
      </c>
    </row>
    <row r="67" spans="1:14" x14ac:dyDescent="0.25">
      <c r="A67" s="5" t="s">
        <v>153</v>
      </c>
      <c r="B67" s="5" t="s">
        <v>154</v>
      </c>
      <c r="C67">
        <v>62.35</v>
      </c>
      <c r="D67">
        <v>57.09</v>
      </c>
      <c r="E67">
        <v>49.72</v>
      </c>
      <c r="F67">
        <v>51.68</v>
      </c>
      <c r="G67">
        <v>50.87</v>
      </c>
      <c r="H67">
        <v>53.23</v>
      </c>
      <c r="I67">
        <v>42.5</v>
      </c>
      <c r="J67">
        <v>38.229999999999997</v>
      </c>
      <c r="K67">
        <v>42.57</v>
      </c>
      <c r="L67">
        <v>41.79</v>
      </c>
      <c r="M67">
        <v>43.29</v>
      </c>
      <c r="N67">
        <v>40.200000000000003</v>
      </c>
    </row>
    <row r="68" spans="1:14" x14ac:dyDescent="0.25">
      <c r="A68" s="5" t="s">
        <v>155</v>
      </c>
      <c r="B68" s="5" t="s">
        <v>156</v>
      </c>
      <c r="C68">
        <v>165.6</v>
      </c>
      <c r="D68">
        <v>133.05000000000001</v>
      </c>
      <c r="E68">
        <v>98.89</v>
      </c>
      <c r="F68">
        <v>106.94</v>
      </c>
      <c r="G68">
        <v>103.53</v>
      </c>
      <c r="H68">
        <v>113.82</v>
      </c>
      <c r="I68">
        <v>73.92</v>
      </c>
      <c r="J68">
        <v>61.9</v>
      </c>
      <c r="K68">
        <v>74.12</v>
      </c>
      <c r="L68">
        <v>71.8</v>
      </c>
      <c r="M68">
        <v>76.319999999999993</v>
      </c>
      <c r="N68">
        <v>67.239999999999995</v>
      </c>
    </row>
    <row r="69" spans="1:14" x14ac:dyDescent="0.25">
      <c r="A69" s="5" t="s">
        <v>303</v>
      </c>
      <c r="B69" s="5" t="s">
        <v>304</v>
      </c>
      <c r="C69">
        <v>18.12</v>
      </c>
      <c r="D69">
        <v>9.48</v>
      </c>
      <c r="E69">
        <v>22.4</v>
      </c>
      <c r="F69">
        <v>25.64</v>
      </c>
      <c r="G69">
        <v>21.41</v>
      </c>
      <c r="H69">
        <v>16.510000000000002</v>
      </c>
      <c r="I69">
        <v>15.54</v>
      </c>
      <c r="J69">
        <v>23.49</v>
      </c>
      <c r="K69">
        <v>27.93</v>
      </c>
      <c r="L69">
        <v>36.1</v>
      </c>
      <c r="M69">
        <v>36.53</v>
      </c>
    </row>
    <row r="70" spans="1:14" x14ac:dyDescent="0.25">
      <c r="A70" s="5" t="s">
        <v>157</v>
      </c>
      <c r="B70" s="5" t="s">
        <v>158</v>
      </c>
      <c r="C70">
        <v>73.040000000000006</v>
      </c>
      <c r="D70">
        <v>71.349999999999994</v>
      </c>
      <c r="E70">
        <v>70.56</v>
      </c>
      <c r="F70">
        <v>64.790000000000006</v>
      </c>
      <c r="G70">
        <v>59.17</v>
      </c>
      <c r="H70">
        <v>58.64</v>
      </c>
      <c r="I70">
        <v>55.69</v>
      </c>
      <c r="J70">
        <v>60.84</v>
      </c>
      <c r="K70">
        <v>63.49</v>
      </c>
      <c r="L70">
        <v>74.02</v>
      </c>
      <c r="M70">
        <v>75.61</v>
      </c>
    </row>
    <row r="71" spans="1:14" x14ac:dyDescent="0.25">
      <c r="A71" s="5" t="s">
        <v>159</v>
      </c>
      <c r="B71" s="5" t="s">
        <v>160</v>
      </c>
      <c r="C71">
        <v>-0.94</v>
      </c>
      <c r="D71">
        <v>-23.06</v>
      </c>
      <c r="E71">
        <v>3.38</v>
      </c>
      <c r="F71">
        <v>3.13</v>
      </c>
      <c r="G71">
        <v>1.43</v>
      </c>
      <c r="H71">
        <v>-22.22</v>
      </c>
      <c r="I71">
        <v>-7.14</v>
      </c>
      <c r="J71">
        <v>5.13</v>
      </c>
      <c r="K71">
        <v>9.91</v>
      </c>
      <c r="L71">
        <v>19.010000000000002</v>
      </c>
      <c r="M71">
        <v>17.239999999999998</v>
      </c>
    </row>
    <row r="72" spans="1:14" x14ac:dyDescent="0.25">
      <c r="A72" s="5" t="s">
        <v>161</v>
      </c>
      <c r="B72" s="5" t="s">
        <v>162</v>
      </c>
      <c r="C72">
        <v>-1.29</v>
      </c>
      <c r="D72">
        <v>-19.940000000000001</v>
      </c>
      <c r="E72">
        <v>4.95</v>
      </c>
      <c r="F72">
        <v>6.84</v>
      </c>
      <c r="G72">
        <v>3.43</v>
      </c>
      <c r="H72">
        <v>-20.47</v>
      </c>
      <c r="I72">
        <v>-9.5500000000000007</v>
      </c>
      <c r="J72">
        <v>6.97</v>
      </c>
      <c r="K72">
        <v>14.34</v>
      </c>
      <c r="L72">
        <v>26.92</v>
      </c>
      <c r="M72">
        <v>24.45</v>
      </c>
    </row>
    <row r="73" spans="1:14" x14ac:dyDescent="0.25">
      <c r="A73" s="5" t="s">
        <v>163</v>
      </c>
      <c r="B73" s="5" t="s">
        <v>164</v>
      </c>
      <c r="C73">
        <v>82.66</v>
      </c>
      <c r="D73">
        <v>76.91</v>
      </c>
      <c r="E73">
        <v>73.27</v>
      </c>
      <c r="F73">
        <v>78.180000000000007</v>
      </c>
      <c r="G73">
        <v>86.1</v>
      </c>
      <c r="H73">
        <v>68.25</v>
      </c>
      <c r="I73">
        <v>74.010000000000005</v>
      </c>
      <c r="J73">
        <v>110.08</v>
      </c>
      <c r="K73">
        <v>121.98</v>
      </c>
      <c r="L73">
        <v>153.47999999999999</v>
      </c>
      <c r="M73">
        <v>130</v>
      </c>
    </row>
    <row r="74" spans="1:14" x14ac:dyDescent="0.25">
      <c r="A74" s="5" t="s">
        <v>165</v>
      </c>
      <c r="B74" s="5" t="s">
        <v>166</v>
      </c>
      <c r="C74">
        <v>26.99</v>
      </c>
      <c r="D74">
        <v>28.65</v>
      </c>
      <c r="E74">
        <v>29.46</v>
      </c>
      <c r="F74">
        <v>35.19</v>
      </c>
      <c r="G74">
        <v>40.78</v>
      </c>
      <c r="H74">
        <v>41.38</v>
      </c>
      <c r="I74">
        <v>44.3</v>
      </c>
      <c r="J74">
        <v>39.14</v>
      </c>
      <c r="K74">
        <v>36.54</v>
      </c>
      <c r="L74">
        <v>26.01</v>
      </c>
      <c r="M74">
        <v>24.39</v>
      </c>
    </row>
    <row r="75" spans="1:14" x14ac:dyDescent="0.25">
      <c r="A75" s="5" t="s">
        <v>167</v>
      </c>
      <c r="B75" s="5" t="s">
        <v>168</v>
      </c>
      <c r="C75">
        <v>-0.78</v>
      </c>
      <c r="D75">
        <v>-17.739999999999998</v>
      </c>
      <c r="E75">
        <v>2.48</v>
      </c>
      <c r="F75">
        <v>2.44</v>
      </c>
      <c r="G75">
        <v>1.23</v>
      </c>
      <c r="H75">
        <v>-15.17</v>
      </c>
      <c r="I75">
        <v>-5.29</v>
      </c>
      <c r="J75">
        <v>5.65</v>
      </c>
      <c r="K75">
        <v>12.09</v>
      </c>
      <c r="L75">
        <v>29.18</v>
      </c>
      <c r="M75">
        <v>22.42</v>
      </c>
    </row>
    <row r="76" spans="1:14" x14ac:dyDescent="0.25">
      <c r="A76" s="5" t="s">
        <v>169</v>
      </c>
      <c r="B76" s="5" t="s">
        <v>170</v>
      </c>
      <c r="C76">
        <v>-1.75</v>
      </c>
      <c r="D76">
        <v>-21.66</v>
      </c>
      <c r="E76">
        <v>4.92</v>
      </c>
      <c r="F76">
        <v>7.38</v>
      </c>
      <c r="G76">
        <v>4.03</v>
      </c>
      <c r="H76">
        <v>-19.73</v>
      </c>
      <c r="I76">
        <v>-8.81</v>
      </c>
      <c r="J76">
        <v>9.4</v>
      </c>
      <c r="K76">
        <v>23.33</v>
      </c>
      <c r="L76">
        <v>57.73</v>
      </c>
      <c r="M76">
        <v>45.43</v>
      </c>
    </row>
    <row r="77" spans="1:14" x14ac:dyDescent="0.25">
      <c r="A77" s="5" t="s">
        <v>171</v>
      </c>
      <c r="B77" s="5" t="s">
        <v>172</v>
      </c>
      <c r="C77">
        <v>139.52000000000001</v>
      </c>
      <c r="D77">
        <v>149.79</v>
      </c>
      <c r="E77">
        <v>170.71</v>
      </c>
      <c r="F77">
        <v>137.28</v>
      </c>
      <c r="G77">
        <v>120.42</v>
      </c>
      <c r="H77">
        <v>113.05</v>
      </c>
      <c r="I77">
        <v>129.74</v>
      </c>
      <c r="J77">
        <v>157.77000000000001</v>
      </c>
      <c r="K77">
        <v>157.22999999999999</v>
      </c>
      <c r="L77">
        <v>223.85</v>
      </c>
      <c r="M77">
        <v>232.52</v>
      </c>
    </row>
    <row r="78" spans="1:14" x14ac:dyDescent="0.25">
      <c r="A78" s="5" t="s">
        <v>173</v>
      </c>
      <c r="B78" s="5" t="s">
        <v>174</v>
      </c>
      <c r="C78">
        <v>187.54</v>
      </c>
      <c r="D78">
        <v>244.34</v>
      </c>
      <c r="E78">
        <v>268.54000000000002</v>
      </c>
      <c r="F78">
        <v>235.76</v>
      </c>
      <c r="G78">
        <v>222.19</v>
      </c>
      <c r="H78">
        <v>201.1</v>
      </c>
      <c r="I78">
        <v>282.37</v>
      </c>
      <c r="J78">
        <v>330.81</v>
      </c>
      <c r="K78">
        <v>253.72</v>
      </c>
      <c r="L78">
        <v>260.26</v>
      </c>
      <c r="M78">
        <v>251.57</v>
      </c>
    </row>
    <row r="79" spans="1:14" x14ac:dyDescent="0.25">
      <c r="A79" s="5" t="s">
        <v>175</v>
      </c>
      <c r="B79" s="5" t="s">
        <v>176</v>
      </c>
      <c r="C79">
        <v>-34677.792000000001</v>
      </c>
      <c r="D79">
        <v>-367.82</v>
      </c>
      <c r="E79">
        <v>370.94299999999998</v>
      </c>
      <c r="F79">
        <v>196.749</v>
      </c>
      <c r="G79">
        <v>597.53399999999999</v>
      </c>
      <c r="H79">
        <v>-667.62800000000004</v>
      </c>
      <c r="I79">
        <v>-11519.012000000001</v>
      </c>
      <c r="J79">
        <v>197.096</v>
      </c>
      <c r="K79">
        <v>217.56899999999999</v>
      </c>
      <c r="L79">
        <v>216.52799999999999</v>
      </c>
      <c r="M79">
        <v>502.80300000000011</v>
      </c>
    </row>
    <row r="80" spans="1:14" x14ac:dyDescent="0.25">
      <c r="A80" s="5" t="s">
        <v>177</v>
      </c>
      <c r="B80" s="5" t="s">
        <v>178</v>
      </c>
      <c r="C80">
        <v>0</v>
      </c>
      <c r="D80">
        <v>0</v>
      </c>
      <c r="E80">
        <v>0</v>
      </c>
      <c r="F80">
        <v>0</v>
      </c>
      <c r="G80">
        <v>0</v>
      </c>
      <c r="H80">
        <v>0</v>
      </c>
      <c r="I80">
        <v>0</v>
      </c>
      <c r="J80">
        <v>0</v>
      </c>
      <c r="K80">
        <v>0</v>
      </c>
      <c r="L80">
        <v>0</v>
      </c>
      <c r="M80">
        <v>0</v>
      </c>
    </row>
    <row r="81" spans="1:13" x14ac:dyDescent="0.25">
      <c r="A81" s="5" t="s">
        <v>179</v>
      </c>
      <c r="B81" s="5" t="s">
        <v>180</v>
      </c>
      <c r="C81">
        <v>20.27</v>
      </c>
      <c r="D81">
        <v>-14.6</v>
      </c>
      <c r="E81">
        <v>-5.88</v>
      </c>
      <c r="F81">
        <v>-5.29</v>
      </c>
      <c r="G81">
        <v>24.11</v>
      </c>
      <c r="H81">
        <v>-13.63</v>
      </c>
      <c r="I81">
        <v>-36.26</v>
      </c>
      <c r="J81">
        <v>-12.71</v>
      </c>
      <c r="K81">
        <v>-12.71</v>
      </c>
      <c r="L81">
        <v>105.5</v>
      </c>
      <c r="M81">
        <v>36.99</v>
      </c>
    </row>
    <row r="82" spans="1:13" x14ac:dyDescent="0.25">
      <c r="A82" s="5" t="s">
        <v>181</v>
      </c>
      <c r="B82" s="5" t="s">
        <v>182</v>
      </c>
      <c r="C82">
        <v>-7.0000000000000007E-2</v>
      </c>
      <c r="D82">
        <v>-8.59</v>
      </c>
      <c r="E82">
        <v>4.3099999999999996</v>
      </c>
      <c r="F82">
        <v>1.73</v>
      </c>
      <c r="G82">
        <v>-8.59</v>
      </c>
      <c r="H82">
        <v>-20.87</v>
      </c>
      <c r="I82">
        <v>-20.56</v>
      </c>
      <c r="J82">
        <v>26.69</v>
      </c>
      <c r="K82">
        <v>43.26</v>
      </c>
      <c r="L82" t="s">
        <v>67</v>
      </c>
      <c r="M82" t="s">
        <v>67</v>
      </c>
    </row>
    <row r="83" spans="1:13" x14ac:dyDescent="0.25">
      <c r="A83" s="5" t="s">
        <v>183</v>
      </c>
      <c r="B83" s="5" t="s">
        <v>184</v>
      </c>
      <c r="C83">
        <v>3.72</v>
      </c>
      <c r="D83">
        <v>-3.06</v>
      </c>
      <c r="E83">
        <v>-7.39</v>
      </c>
      <c r="F83">
        <v>-8.76</v>
      </c>
      <c r="G83">
        <v>-10.24</v>
      </c>
      <c r="H83">
        <v>6.04</v>
      </c>
      <c r="I83">
        <v>16.16</v>
      </c>
      <c r="J83" t="s">
        <v>67</v>
      </c>
      <c r="K83" t="s">
        <v>67</v>
      </c>
      <c r="L83" t="s">
        <v>67</v>
      </c>
      <c r="M83" t="s">
        <v>67</v>
      </c>
    </row>
    <row r="84" spans="1:13" x14ac:dyDescent="0.25">
      <c r="A84" s="5" t="s">
        <v>185</v>
      </c>
      <c r="B84" s="5" t="s">
        <v>186</v>
      </c>
      <c r="C84">
        <v>4.88</v>
      </c>
      <c r="D84">
        <v>6.55</v>
      </c>
      <c r="E84" t="s">
        <v>67</v>
      </c>
      <c r="F84" t="s">
        <v>67</v>
      </c>
      <c r="G84" t="s">
        <v>67</v>
      </c>
      <c r="H84" t="s">
        <v>67</v>
      </c>
      <c r="I84" t="s">
        <v>67</v>
      </c>
      <c r="J84" t="s">
        <v>67</v>
      </c>
      <c r="K84" t="s">
        <v>67</v>
      </c>
      <c r="L84" t="s">
        <v>67</v>
      </c>
      <c r="M84" t="s">
        <v>67</v>
      </c>
    </row>
    <row r="85" spans="1:13" x14ac:dyDescent="0.25">
      <c r="A85" s="5" t="s">
        <v>187</v>
      </c>
      <c r="B85" s="5" t="s">
        <v>188</v>
      </c>
      <c r="C85">
        <v>-95.1</v>
      </c>
      <c r="D85">
        <v>-683.06</v>
      </c>
      <c r="E85">
        <v>1.69</v>
      </c>
      <c r="F85">
        <v>106.99</v>
      </c>
      <c r="G85">
        <v>-107.99</v>
      </c>
      <c r="H85">
        <v>168.77</v>
      </c>
      <c r="I85">
        <v>-188.68</v>
      </c>
      <c r="J85">
        <v>-54.79</v>
      </c>
      <c r="K85">
        <v>-54.49</v>
      </c>
      <c r="L85">
        <v>126.57</v>
      </c>
      <c r="M85">
        <v>34.81</v>
      </c>
    </row>
    <row r="86" spans="1:13" x14ac:dyDescent="0.25">
      <c r="A86" s="5" t="s">
        <v>189</v>
      </c>
      <c r="B86" s="5" t="s">
        <v>190</v>
      </c>
      <c r="C86">
        <v>-258.82</v>
      </c>
      <c r="D86">
        <v>-191.46</v>
      </c>
      <c r="E86">
        <v>0.23</v>
      </c>
      <c r="F86">
        <v>55.92</v>
      </c>
      <c r="G86">
        <v>-42.63</v>
      </c>
      <c r="H86">
        <v>-24.9</v>
      </c>
      <c r="I86">
        <v>-99.32</v>
      </c>
      <c r="J86">
        <v>5.76</v>
      </c>
      <c r="K86">
        <v>35.630000000000003</v>
      </c>
      <c r="L86" t="s">
        <v>67</v>
      </c>
      <c r="M86" t="s">
        <v>67</v>
      </c>
    </row>
    <row r="87" spans="1:13" x14ac:dyDescent="0.25">
      <c r="A87" s="5" t="s">
        <v>191</v>
      </c>
      <c r="B87" s="5" t="s">
        <v>192</v>
      </c>
      <c r="C87">
        <v>-155.49</v>
      </c>
      <c r="D87">
        <v>-102.72</v>
      </c>
      <c r="E87">
        <v>-3.84</v>
      </c>
      <c r="F87">
        <v>-15.14</v>
      </c>
      <c r="G87">
        <v>-47.44</v>
      </c>
      <c r="H87">
        <v>-0.52</v>
      </c>
      <c r="I87">
        <v>-27.32</v>
      </c>
      <c r="J87" t="s">
        <v>67</v>
      </c>
      <c r="K87" t="s">
        <v>67</v>
      </c>
      <c r="L87" t="s">
        <v>67</v>
      </c>
      <c r="M87" t="s">
        <v>67</v>
      </c>
    </row>
    <row r="88" spans="1:13" x14ac:dyDescent="0.25">
      <c r="A88" s="5" t="s">
        <v>193</v>
      </c>
      <c r="B88" s="5" t="s">
        <v>194</v>
      </c>
      <c r="C88">
        <v>-78.010000000000005</v>
      </c>
      <c r="D88">
        <v>-65.02</v>
      </c>
      <c r="E88" t="s">
        <v>67</v>
      </c>
      <c r="F88" t="s">
        <v>67</v>
      </c>
      <c r="G88" t="s">
        <v>67</v>
      </c>
      <c r="H88" t="s">
        <v>67</v>
      </c>
      <c r="I88" t="s">
        <v>67</v>
      </c>
      <c r="J88" t="s">
        <v>67</v>
      </c>
      <c r="K88" t="s">
        <v>67</v>
      </c>
      <c r="L88" t="s">
        <v>67</v>
      </c>
      <c r="M88" t="s">
        <v>67</v>
      </c>
    </row>
    <row r="89" spans="1:13" x14ac:dyDescent="0.25">
      <c r="A89" s="5" t="s">
        <v>195</v>
      </c>
      <c r="B89" s="5" t="s">
        <v>196</v>
      </c>
      <c r="C89" t="s">
        <v>67</v>
      </c>
      <c r="D89" t="s">
        <v>67</v>
      </c>
      <c r="E89">
        <v>-10.78</v>
      </c>
      <c r="F89">
        <v>-1.84</v>
      </c>
      <c r="G89">
        <v>-2.66</v>
      </c>
      <c r="H89" t="s">
        <v>67</v>
      </c>
      <c r="I89" t="s">
        <v>67</v>
      </c>
      <c r="J89" t="s">
        <v>67</v>
      </c>
      <c r="K89" t="s">
        <v>67</v>
      </c>
      <c r="L89" t="s">
        <v>67</v>
      </c>
      <c r="M89" t="s">
        <v>67</v>
      </c>
    </row>
    <row r="90" spans="1:13" x14ac:dyDescent="0.25">
      <c r="A90" s="5" t="s">
        <v>197</v>
      </c>
      <c r="B90" s="5" t="s">
        <v>198</v>
      </c>
      <c r="C90">
        <v>-92.22</v>
      </c>
      <c r="D90">
        <v>-443.99</v>
      </c>
      <c r="E90">
        <v>-31.94</v>
      </c>
      <c r="F90">
        <v>88.92</v>
      </c>
      <c r="G90">
        <v>-120.8</v>
      </c>
      <c r="H90">
        <v>85.07</v>
      </c>
      <c r="I90">
        <v>-187.35</v>
      </c>
      <c r="J90">
        <v>-57.55</v>
      </c>
      <c r="K90">
        <v>-53.5</v>
      </c>
      <c r="L90">
        <v>126.27</v>
      </c>
      <c r="M90">
        <v>36.770000000000003</v>
      </c>
    </row>
    <row r="91" spans="1:13" x14ac:dyDescent="0.25">
      <c r="A91" s="5" t="s">
        <v>199</v>
      </c>
      <c r="B91" s="5" t="s">
        <v>200</v>
      </c>
      <c r="C91">
        <v>-189.38</v>
      </c>
      <c r="D91">
        <v>-129</v>
      </c>
      <c r="E91">
        <v>-21.27</v>
      </c>
      <c r="F91">
        <v>17.73</v>
      </c>
      <c r="G91">
        <v>-74.36</v>
      </c>
      <c r="H91">
        <v>-53.28</v>
      </c>
      <c r="I91">
        <v>-99.47</v>
      </c>
      <c r="J91">
        <v>5.07</v>
      </c>
      <c r="K91">
        <v>36.51</v>
      </c>
      <c r="L91" t="s">
        <v>67</v>
      </c>
      <c r="M91" t="s">
        <v>67</v>
      </c>
    </row>
    <row r="92" spans="1:13" x14ac:dyDescent="0.25">
      <c r="A92" s="5" t="s">
        <v>201</v>
      </c>
      <c r="B92" s="5" t="s">
        <v>202</v>
      </c>
      <c r="C92">
        <v>-120.01</v>
      </c>
      <c r="D92">
        <v>-84.55</v>
      </c>
      <c r="E92">
        <v>-33.22</v>
      </c>
      <c r="F92">
        <v>-38.340000000000003</v>
      </c>
      <c r="G92">
        <v>-66.83</v>
      </c>
      <c r="H92">
        <v>-17.41</v>
      </c>
      <c r="I92">
        <v>-27.07</v>
      </c>
      <c r="J92" t="s">
        <v>67</v>
      </c>
      <c r="K92" t="s">
        <v>67</v>
      </c>
      <c r="L92" t="s">
        <v>67</v>
      </c>
      <c r="M92" t="s">
        <v>67</v>
      </c>
    </row>
    <row r="93" spans="1:13" x14ac:dyDescent="0.25">
      <c r="A93" s="5" t="s">
        <v>203</v>
      </c>
      <c r="B93" s="5" t="s">
        <v>204</v>
      </c>
      <c r="C93">
        <v>-68.709999999999994</v>
      </c>
      <c r="D93">
        <v>-55.81</v>
      </c>
      <c r="E93" t="s">
        <v>67</v>
      </c>
      <c r="F93" t="s">
        <v>67</v>
      </c>
      <c r="G93" t="s">
        <v>67</v>
      </c>
      <c r="H93" t="s">
        <v>67</v>
      </c>
      <c r="I93" t="s">
        <v>67</v>
      </c>
      <c r="J93" t="s">
        <v>67</v>
      </c>
      <c r="K93" t="s">
        <v>67</v>
      </c>
      <c r="L93" t="s">
        <v>67</v>
      </c>
      <c r="M93" t="s">
        <v>67</v>
      </c>
    </row>
    <row r="94" spans="1:13" x14ac:dyDescent="0.25">
      <c r="A94" s="5" t="s">
        <v>205</v>
      </c>
      <c r="B94" s="5" t="s">
        <v>206</v>
      </c>
      <c r="C94">
        <v>9327.92</v>
      </c>
      <c r="D94">
        <v>-199.16</v>
      </c>
      <c r="E94">
        <v>88.54</v>
      </c>
      <c r="F94">
        <v>-67.069999999999993</v>
      </c>
      <c r="G94">
        <v>-189.5</v>
      </c>
      <c r="H94">
        <v>-94.2</v>
      </c>
      <c r="I94">
        <v>-5944.37</v>
      </c>
      <c r="J94">
        <v>-9.41</v>
      </c>
      <c r="K94">
        <v>0.48</v>
      </c>
      <c r="L94">
        <v>-56.94</v>
      </c>
      <c r="M94">
        <v>108.79</v>
      </c>
    </row>
    <row r="95" spans="1:13" x14ac:dyDescent="0.25">
      <c r="A95" s="5" t="s">
        <v>207</v>
      </c>
      <c r="B95" s="5" t="s">
        <v>208</v>
      </c>
      <c r="C95">
        <v>3072.43</v>
      </c>
      <c r="D95">
        <v>-59.23</v>
      </c>
      <c r="E95">
        <v>-56.01</v>
      </c>
      <c r="F95">
        <v>-116.92</v>
      </c>
      <c r="G95">
        <v>-2076.02</v>
      </c>
      <c r="H95">
        <v>-2015.99</v>
      </c>
      <c r="I95">
        <v>-1984.43</v>
      </c>
      <c r="J95">
        <v>-21.96</v>
      </c>
      <c r="K95">
        <v>17.440000000000001</v>
      </c>
      <c r="L95" t="s">
        <v>67</v>
      </c>
      <c r="M95" t="s">
        <v>67</v>
      </c>
    </row>
    <row r="96" spans="1:13" x14ac:dyDescent="0.25">
      <c r="A96" s="5" t="s">
        <v>209</v>
      </c>
      <c r="B96" s="5" t="s">
        <v>210</v>
      </c>
      <c r="C96">
        <v>1792.15</v>
      </c>
      <c r="D96">
        <v>-92.28</v>
      </c>
      <c r="E96">
        <v>-1241.32</v>
      </c>
      <c r="F96">
        <v>-1260.9100000000001</v>
      </c>
      <c r="G96">
        <v>-1247.4000000000001</v>
      </c>
      <c r="H96">
        <v>-1220.8900000000001</v>
      </c>
      <c r="I96">
        <v>-1180.29</v>
      </c>
      <c r="J96" t="s">
        <v>67</v>
      </c>
      <c r="K96" t="s">
        <v>67</v>
      </c>
      <c r="L96" t="s">
        <v>67</v>
      </c>
      <c r="M96" t="s">
        <v>67</v>
      </c>
    </row>
    <row r="97" spans="1:14" x14ac:dyDescent="0.25">
      <c r="A97" s="5" t="s">
        <v>211</v>
      </c>
      <c r="B97" s="5" t="s">
        <v>212</v>
      </c>
      <c r="C97">
        <v>285.63</v>
      </c>
      <c r="D97">
        <v>-636.28</v>
      </c>
      <c r="E97" t="s">
        <v>67</v>
      </c>
      <c r="F97" t="s">
        <v>67</v>
      </c>
      <c r="G97" t="s">
        <v>67</v>
      </c>
      <c r="H97" t="s">
        <v>67</v>
      </c>
      <c r="I97" t="s">
        <v>67</v>
      </c>
      <c r="J97" t="s">
        <v>67</v>
      </c>
      <c r="K97" t="s">
        <v>67</v>
      </c>
      <c r="L97" t="s">
        <v>67</v>
      </c>
      <c r="M97" t="s">
        <v>67</v>
      </c>
    </row>
    <row r="98" spans="1:14" x14ac:dyDescent="0.25">
      <c r="A98" s="5" t="s">
        <v>213</v>
      </c>
      <c r="B98" s="5" t="s">
        <v>214</v>
      </c>
      <c r="C98">
        <v>377.4</v>
      </c>
      <c r="D98">
        <v>417</v>
      </c>
      <c r="E98">
        <v>538.5</v>
      </c>
      <c r="F98">
        <v>451.8</v>
      </c>
      <c r="G98">
        <v>377.8</v>
      </c>
      <c r="H98">
        <v>347.9</v>
      </c>
      <c r="I98">
        <v>453.2</v>
      </c>
      <c r="J98">
        <v>564.1</v>
      </c>
      <c r="K98">
        <v>528.5</v>
      </c>
      <c r="L98">
        <v>570.20000000000005</v>
      </c>
      <c r="M98">
        <v>327.39999999999998</v>
      </c>
      <c r="N98">
        <v>237.1</v>
      </c>
    </row>
  </sheetData>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P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20" customWidth="1"/>
    <col min="13" max="14" width="10" customWidth="1"/>
    <col min="15" max="15" width="20" customWidth="1"/>
    <col min="16" max="16" width="8" customWidth="1"/>
  </cols>
  <sheetData>
    <row r="1" spans="1:16" ht="18.75" customHeight="1" x14ac:dyDescent="0.3">
      <c r="A1" s="1" t="s">
        <v>3421</v>
      </c>
      <c r="B1" s="2" t="s">
        <v>3422</v>
      </c>
      <c r="C1" s="2"/>
      <c r="D1" s="2"/>
      <c r="E1" s="2"/>
      <c r="F1" s="2" t="str">
        <f>HYPERLINK("dax-30_Stock_Data_EUR.xlsx#INDEX!A1", "Back to INDEX")</f>
        <v>Back to INDEX</v>
      </c>
      <c r="G1" s="2"/>
      <c r="H1" s="2"/>
      <c r="I1" s="2"/>
      <c r="J1" s="2"/>
      <c r="K1" s="2"/>
      <c r="L1" s="2"/>
      <c r="M1" s="2"/>
      <c r="N1" s="2"/>
      <c r="O1" s="2"/>
      <c r="P1" s="2"/>
    </row>
    <row r="2" spans="1:16" x14ac:dyDescent="0.25">
      <c r="A2" s="3"/>
      <c r="B2" s="4"/>
      <c r="C2" s="4"/>
      <c r="D2" s="4"/>
      <c r="E2" s="4"/>
      <c r="F2" s="4"/>
      <c r="G2" s="4"/>
      <c r="H2" s="4"/>
      <c r="I2" s="4"/>
      <c r="J2" s="4"/>
      <c r="K2" s="4"/>
      <c r="L2" s="4"/>
      <c r="M2" s="4"/>
      <c r="N2" s="4"/>
      <c r="O2" s="4"/>
      <c r="P2" s="4"/>
    </row>
    <row r="3" spans="1:16" x14ac:dyDescent="0.25">
      <c r="A3" s="5" t="s">
        <v>3</v>
      </c>
      <c r="C3" s="5" t="s">
        <v>4</v>
      </c>
      <c r="D3" s="5"/>
      <c r="G3" s="5" t="s">
        <v>5</v>
      </c>
      <c r="H3" s="5"/>
      <c r="J3" s="5" t="s">
        <v>6</v>
      </c>
      <c r="K3" s="5"/>
    </row>
    <row r="4" spans="1:16" x14ac:dyDescent="0.25">
      <c r="A4" s="5" t="s">
        <v>7</v>
      </c>
      <c r="B4" t="s">
        <v>331</v>
      </c>
      <c r="C4" s="5" t="s">
        <v>9</v>
      </c>
      <c r="D4" s="5"/>
      <c r="E4" t="s">
        <v>3423</v>
      </c>
      <c r="G4" t="s">
        <v>3424</v>
      </c>
      <c r="H4" t="s">
        <v>220</v>
      </c>
      <c r="J4" t="s">
        <v>3425</v>
      </c>
      <c r="L4" t="s">
        <v>3410</v>
      </c>
    </row>
    <row r="5" spans="1:16" x14ac:dyDescent="0.25">
      <c r="A5" s="5" t="s">
        <v>15</v>
      </c>
      <c r="B5" t="s">
        <v>3426</v>
      </c>
      <c r="C5" s="5" t="s">
        <v>17</v>
      </c>
      <c r="D5" s="5"/>
      <c r="E5" t="s">
        <v>3427</v>
      </c>
      <c r="G5" t="s">
        <v>2237</v>
      </c>
      <c r="H5" t="s">
        <v>12</v>
      </c>
      <c r="J5" t="s">
        <v>3428</v>
      </c>
      <c r="L5" t="s">
        <v>765</v>
      </c>
    </row>
    <row r="6" spans="1:16" x14ac:dyDescent="0.25">
      <c r="A6" s="5" t="s">
        <v>23</v>
      </c>
      <c r="B6" t="s">
        <v>3429</v>
      </c>
      <c r="C6" s="5" t="s">
        <v>25</v>
      </c>
      <c r="D6" s="5"/>
      <c r="E6" t="s">
        <v>3430</v>
      </c>
      <c r="G6" t="s">
        <v>403</v>
      </c>
      <c r="H6" t="s">
        <v>20</v>
      </c>
      <c r="J6" t="s">
        <v>3431</v>
      </c>
      <c r="L6" t="s">
        <v>1263</v>
      </c>
    </row>
    <row r="7" spans="1:16" x14ac:dyDescent="0.25">
      <c r="A7" s="5" t="s">
        <v>29</v>
      </c>
      <c r="B7" t="s">
        <v>67</v>
      </c>
      <c r="C7" s="5" t="s">
        <v>31</v>
      </c>
      <c r="D7" s="5"/>
      <c r="E7" t="s">
        <v>3432</v>
      </c>
      <c r="G7" t="s">
        <v>914</v>
      </c>
      <c r="H7" t="s">
        <v>28</v>
      </c>
      <c r="J7" t="s">
        <v>3433</v>
      </c>
      <c r="L7" t="s">
        <v>860</v>
      </c>
    </row>
    <row r="8" spans="1:16" x14ac:dyDescent="0.25">
      <c r="A8" s="5" t="s">
        <v>35</v>
      </c>
      <c r="B8" t="s">
        <v>36</v>
      </c>
      <c r="C8" s="5" t="s">
        <v>37</v>
      </c>
      <c r="D8" s="5"/>
      <c r="E8" t="s">
        <v>3434</v>
      </c>
      <c r="G8" t="s">
        <v>944</v>
      </c>
      <c r="H8" t="s">
        <v>34</v>
      </c>
      <c r="J8" t="s">
        <v>3435</v>
      </c>
      <c r="L8" t="s">
        <v>3275</v>
      </c>
    </row>
    <row r="9" spans="1:16" x14ac:dyDescent="0.25">
      <c r="A9" s="5" t="s">
        <v>41</v>
      </c>
      <c r="B9" t="s">
        <v>42</v>
      </c>
      <c r="C9" s="5" t="s">
        <v>43</v>
      </c>
      <c r="D9" s="5"/>
      <c r="E9" t="s">
        <v>3436</v>
      </c>
      <c r="G9" t="s">
        <v>2800</v>
      </c>
      <c r="H9" t="s">
        <v>40</v>
      </c>
      <c r="J9" t="s">
        <v>21</v>
      </c>
      <c r="L9" t="s">
        <v>3437</v>
      </c>
    </row>
    <row r="10" spans="1:16" x14ac:dyDescent="0.25">
      <c r="A10" s="5" t="s">
        <v>45</v>
      </c>
      <c r="B10" t="s">
        <v>695</v>
      </c>
      <c r="C10" s="5" t="s">
        <v>47</v>
      </c>
      <c r="D10" s="5"/>
      <c r="E10" t="s">
        <v>3438</v>
      </c>
    </row>
    <row r="11" spans="1:16" x14ac:dyDescent="0.25">
      <c r="A11" s="5" t="s">
        <v>49</v>
      </c>
      <c r="B11" t="s">
        <v>698</v>
      </c>
    </row>
    <row r="12" spans="1:16" x14ac:dyDescent="0.25">
      <c r="A12" s="5" t="s">
        <v>51</v>
      </c>
      <c r="B12" t="s">
        <v>52</v>
      </c>
    </row>
    <row r="13" spans="1:16" x14ac:dyDescent="0.25">
      <c r="A13" s="5" t="s">
        <v>53</v>
      </c>
      <c r="B13" t="s">
        <v>3439</v>
      </c>
    </row>
    <row r="14" spans="1:16" x14ac:dyDescent="0.25">
      <c r="A14" s="5" t="s">
        <v>55</v>
      </c>
      <c r="B14" t="s">
        <v>3440</v>
      </c>
    </row>
    <row r="15" spans="1:16" x14ac:dyDescent="0.25">
      <c r="A15" s="5" t="s">
        <v>57</v>
      </c>
      <c r="B15" t="s">
        <v>3441</v>
      </c>
    </row>
    <row r="16" spans="1:16" x14ac:dyDescent="0.25">
      <c r="A16" s="5" t="s">
        <v>59</v>
      </c>
      <c r="B16" t="s">
        <v>3442</v>
      </c>
    </row>
    <row r="17" spans="1:16" x14ac:dyDescent="0.25">
      <c r="A17" s="5" t="s">
        <v>61</v>
      </c>
      <c r="B17" t="s">
        <v>3443</v>
      </c>
    </row>
    <row r="18" spans="1:16" x14ac:dyDescent="0.25">
      <c r="A18" s="3"/>
      <c r="B18" s="4"/>
      <c r="C18" s="4"/>
      <c r="D18" s="4"/>
      <c r="E18" s="4"/>
      <c r="F18" s="4"/>
      <c r="G18" s="4"/>
      <c r="H18" s="4"/>
      <c r="I18" s="4"/>
      <c r="J18" s="4"/>
      <c r="K18" s="4"/>
      <c r="L18" s="4"/>
      <c r="M18" s="4"/>
      <c r="N18" s="4"/>
      <c r="O18" s="4"/>
      <c r="P18" s="4"/>
    </row>
    <row r="19" spans="1:16"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row>
    <row r="20" spans="1:16" x14ac:dyDescent="0.25">
      <c r="A20" s="5" t="s">
        <v>65</v>
      </c>
      <c r="B20" s="5" t="s">
        <v>66</v>
      </c>
      <c r="C20">
        <v>145.19999999999999</v>
      </c>
      <c r="D20">
        <v>131</v>
      </c>
      <c r="E20">
        <v>122.3</v>
      </c>
      <c r="F20">
        <v>80.7</v>
      </c>
      <c r="G20">
        <v>56.2</v>
      </c>
      <c r="H20">
        <v>30.5</v>
      </c>
      <c r="I20">
        <v>23.5</v>
      </c>
      <c r="J20">
        <v>27.2</v>
      </c>
      <c r="K20">
        <v>26.6</v>
      </c>
      <c r="L20">
        <v>22</v>
      </c>
      <c r="M20">
        <v>20.2</v>
      </c>
      <c r="N20">
        <v>20.7</v>
      </c>
      <c r="O20">
        <v>16.899999999999999</v>
      </c>
      <c r="P20">
        <v>10.4</v>
      </c>
    </row>
    <row r="21" spans="1:16" x14ac:dyDescent="0.25">
      <c r="A21" s="5" t="s">
        <v>68</v>
      </c>
      <c r="B21" s="5" t="s">
        <v>69</v>
      </c>
      <c r="C21">
        <v>7</v>
      </c>
      <c r="D21">
        <v>-2.5</v>
      </c>
      <c r="E21">
        <v>-0.5</v>
      </c>
      <c r="F21">
        <v>6.9</v>
      </c>
      <c r="G21">
        <v>4.5999999999999996</v>
      </c>
      <c r="H21">
        <v>1.4</v>
      </c>
      <c r="I21">
        <v>-2.7</v>
      </c>
      <c r="J21">
        <v>2.9</v>
      </c>
      <c r="K21">
        <v>4.5999999999999996</v>
      </c>
      <c r="L21">
        <v>4.5999999999999996</v>
      </c>
      <c r="M21">
        <v>4.7</v>
      </c>
      <c r="N21">
        <v>4.4000000000000004</v>
      </c>
      <c r="O21">
        <v>3</v>
      </c>
      <c r="P21">
        <v>1</v>
      </c>
    </row>
    <row r="22" spans="1:16" x14ac:dyDescent="0.25">
      <c r="A22" s="5" t="s">
        <v>70</v>
      </c>
      <c r="B22" s="5" t="s">
        <v>71</v>
      </c>
      <c r="C22">
        <v>-1.4</v>
      </c>
      <c r="D22">
        <v>-1.1000000000000001</v>
      </c>
      <c r="E22">
        <v>-1.4</v>
      </c>
      <c r="F22">
        <v>-1.2</v>
      </c>
      <c r="G22">
        <v>-0.9</v>
      </c>
      <c r="H22" t="s">
        <v>67</v>
      </c>
      <c r="I22">
        <v>-0.1</v>
      </c>
      <c r="J22" t="s">
        <v>67</v>
      </c>
      <c r="K22">
        <v>0.1</v>
      </c>
      <c r="L22" t="s">
        <v>67</v>
      </c>
      <c r="M22">
        <v>0.1</v>
      </c>
      <c r="N22">
        <v>0.1</v>
      </c>
      <c r="O22">
        <v>0.1</v>
      </c>
      <c r="P22">
        <v>0.1</v>
      </c>
    </row>
    <row r="23" spans="1:16" x14ac:dyDescent="0.25">
      <c r="A23" s="5" t="s">
        <v>72</v>
      </c>
      <c r="B23" s="5" t="s">
        <v>73</v>
      </c>
      <c r="C23">
        <v>5.6</v>
      </c>
      <c r="D23">
        <v>-3.6</v>
      </c>
      <c r="E23">
        <v>-1.9</v>
      </c>
      <c r="F23">
        <v>5.7</v>
      </c>
      <c r="G23">
        <v>3.7</v>
      </c>
      <c r="H23">
        <v>1.4</v>
      </c>
      <c r="I23">
        <v>-2.8</v>
      </c>
      <c r="J23">
        <v>2.9</v>
      </c>
      <c r="K23">
        <v>4.7</v>
      </c>
      <c r="L23">
        <v>4.5999999999999996</v>
      </c>
      <c r="M23">
        <v>4.8</v>
      </c>
      <c r="N23">
        <v>4.5</v>
      </c>
      <c r="O23">
        <v>3.1</v>
      </c>
      <c r="P23">
        <v>1.1000000000000001</v>
      </c>
    </row>
    <row r="24" spans="1:16" x14ac:dyDescent="0.25">
      <c r="A24" s="5" t="s">
        <v>74</v>
      </c>
      <c r="B24" s="5" t="s">
        <v>75</v>
      </c>
      <c r="C24">
        <v>3.4</v>
      </c>
      <c r="D24">
        <v>-2</v>
      </c>
      <c r="E24">
        <v>0.8</v>
      </c>
      <c r="F24">
        <v>1.5</v>
      </c>
      <c r="G24">
        <v>1.2</v>
      </c>
      <c r="H24">
        <v>0.3</v>
      </c>
      <c r="I24">
        <v>-0.5</v>
      </c>
      <c r="J24">
        <v>0.9</v>
      </c>
      <c r="K24">
        <v>1.6</v>
      </c>
      <c r="L24">
        <v>1.4</v>
      </c>
      <c r="M24">
        <v>1.4</v>
      </c>
      <c r="N24">
        <v>1.5</v>
      </c>
      <c r="O24">
        <v>1.2</v>
      </c>
      <c r="P24">
        <v>0.4</v>
      </c>
    </row>
    <row r="25" spans="1:16" x14ac:dyDescent="0.25">
      <c r="A25" s="5" t="s">
        <v>76</v>
      </c>
      <c r="B25" s="5" t="s">
        <v>77</v>
      </c>
      <c r="C25">
        <v>2.2999999999999998</v>
      </c>
      <c r="D25">
        <v>-1.6</v>
      </c>
      <c r="E25">
        <v>-2.7</v>
      </c>
      <c r="F25">
        <v>4.2</v>
      </c>
      <c r="G25">
        <v>2.6</v>
      </c>
      <c r="H25">
        <v>1</v>
      </c>
      <c r="I25">
        <v>-2.2999999999999998</v>
      </c>
      <c r="J25">
        <v>1.9</v>
      </c>
      <c r="K25">
        <v>3.1</v>
      </c>
      <c r="L25">
        <v>3.2</v>
      </c>
      <c r="M25">
        <v>3.3</v>
      </c>
      <c r="N25">
        <v>3</v>
      </c>
      <c r="O25">
        <v>1.9</v>
      </c>
      <c r="P25">
        <v>0.7</v>
      </c>
    </row>
    <row r="26" spans="1:16" x14ac:dyDescent="0.25">
      <c r="A26" s="5" t="s">
        <v>78</v>
      </c>
      <c r="B26" s="5" t="s">
        <v>79</v>
      </c>
      <c r="C26">
        <v>0.06</v>
      </c>
      <c r="D26">
        <v>0.2</v>
      </c>
      <c r="E26">
        <v>0.2</v>
      </c>
      <c r="F26">
        <v>-0.1</v>
      </c>
      <c r="G26" t="s">
        <v>67</v>
      </c>
      <c r="H26">
        <v>-0.04</v>
      </c>
      <c r="I26">
        <v>-0.08</v>
      </c>
      <c r="J26">
        <v>-0.1</v>
      </c>
      <c r="K26">
        <v>-0.1</v>
      </c>
      <c r="L26" t="s">
        <v>67</v>
      </c>
      <c r="M26">
        <v>0.1</v>
      </c>
      <c r="N26" t="s">
        <v>67</v>
      </c>
      <c r="O26">
        <v>-0.3</v>
      </c>
      <c r="P26">
        <v>-0.1</v>
      </c>
    </row>
    <row r="27" spans="1:16" x14ac:dyDescent="0.25">
      <c r="A27" s="5" t="s">
        <v>80</v>
      </c>
      <c r="B27" s="5" t="s">
        <v>81</v>
      </c>
      <c r="C27">
        <v>2.2999999999999998</v>
      </c>
      <c r="D27">
        <v>-1.4</v>
      </c>
      <c r="E27">
        <v>-2.4</v>
      </c>
      <c r="F27">
        <v>4.0999999999999996</v>
      </c>
      <c r="G27">
        <v>2.6</v>
      </c>
      <c r="H27">
        <v>1</v>
      </c>
      <c r="I27">
        <v>-2.4</v>
      </c>
      <c r="J27">
        <v>1.8</v>
      </c>
      <c r="K27">
        <v>3</v>
      </c>
      <c r="L27">
        <v>3.2</v>
      </c>
      <c r="M27">
        <v>3.4</v>
      </c>
      <c r="N27">
        <v>3</v>
      </c>
      <c r="O27">
        <v>1.6</v>
      </c>
      <c r="P27">
        <v>0.7</v>
      </c>
    </row>
    <row r="28" spans="1:16" x14ac:dyDescent="0.25">
      <c r="A28" s="5" t="s">
        <v>82</v>
      </c>
      <c r="B28" s="5" t="s">
        <v>83</v>
      </c>
      <c r="C28">
        <v>76.7</v>
      </c>
      <c r="D28">
        <v>76.2</v>
      </c>
      <c r="E28">
        <v>78.599999999999994</v>
      </c>
      <c r="F28">
        <v>59.5</v>
      </c>
      <c r="G28">
        <v>30</v>
      </c>
      <c r="H28">
        <v>17.899999999999999</v>
      </c>
      <c r="I28">
        <v>16.100000000000001</v>
      </c>
      <c r="J28">
        <v>18.3</v>
      </c>
      <c r="K28">
        <v>13.6</v>
      </c>
      <c r="L28">
        <v>11.6</v>
      </c>
      <c r="M28">
        <v>11</v>
      </c>
      <c r="N28">
        <v>9.4</v>
      </c>
      <c r="O28">
        <v>9.6999999999999993</v>
      </c>
      <c r="P28">
        <v>7.8</v>
      </c>
    </row>
    <row r="29" spans="1:16" x14ac:dyDescent="0.25">
      <c r="A29" s="5" t="s">
        <v>84</v>
      </c>
      <c r="B29" s="5" t="s">
        <v>85</v>
      </c>
      <c r="C29">
        <v>97.3</v>
      </c>
      <c r="D29">
        <v>75.599999999999994</v>
      </c>
      <c r="E29">
        <v>75.2</v>
      </c>
      <c r="F29">
        <v>29</v>
      </c>
      <c r="G29">
        <v>15.2</v>
      </c>
      <c r="H29">
        <v>8.3000000000000007</v>
      </c>
      <c r="I29">
        <v>7.8</v>
      </c>
      <c r="J29">
        <v>4.2</v>
      </c>
      <c r="K29">
        <v>4.3</v>
      </c>
      <c r="L29">
        <v>4.0999999999999996</v>
      </c>
      <c r="M29">
        <v>3.8</v>
      </c>
      <c r="N29">
        <v>4.2</v>
      </c>
      <c r="O29">
        <v>3.5</v>
      </c>
      <c r="P29">
        <v>1.7</v>
      </c>
    </row>
    <row r="30" spans="1:16" x14ac:dyDescent="0.25">
      <c r="A30" s="5" t="s">
        <v>86</v>
      </c>
      <c r="B30" s="5" t="s">
        <v>87</v>
      </c>
      <c r="C30">
        <v>174</v>
      </c>
      <c r="D30">
        <v>151.80000000000001</v>
      </c>
      <c r="E30">
        <v>153.80000000000001</v>
      </c>
      <c r="F30">
        <v>88.5</v>
      </c>
      <c r="G30">
        <v>45.2</v>
      </c>
      <c r="H30">
        <v>26.2</v>
      </c>
      <c r="I30">
        <v>23.9</v>
      </c>
      <c r="J30">
        <v>22.5</v>
      </c>
      <c r="K30">
        <v>17.899999999999999</v>
      </c>
      <c r="L30">
        <v>15.7</v>
      </c>
      <c r="M30">
        <v>14.8</v>
      </c>
      <c r="N30">
        <v>13.6</v>
      </c>
      <c r="O30">
        <v>13.2</v>
      </c>
      <c r="P30">
        <v>9.5</v>
      </c>
    </row>
    <row r="31" spans="1:16" x14ac:dyDescent="0.25">
      <c r="A31" s="5" t="s">
        <v>88</v>
      </c>
      <c r="B31" s="5" t="s">
        <v>89</v>
      </c>
      <c r="C31">
        <v>49.9</v>
      </c>
      <c r="D31">
        <v>36.200000000000003</v>
      </c>
      <c r="E31">
        <v>40.5</v>
      </c>
      <c r="F31">
        <v>34.4</v>
      </c>
      <c r="G31">
        <v>13.7</v>
      </c>
      <c r="H31">
        <v>9.8000000000000007</v>
      </c>
      <c r="I31">
        <v>5.8</v>
      </c>
      <c r="J31">
        <v>4.8</v>
      </c>
      <c r="K31">
        <v>4.7</v>
      </c>
      <c r="L31">
        <v>3.4</v>
      </c>
      <c r="M31">
        <v>3.8</v>
      </c>
      <c r="N31">
        <v>4.7</v>
      </c>
      <c r="O31">
        <v>6.1</v>
      </c>
      <c r="P31">
        <v>2.9</v>
      </c>
    </row>
    <row r="32" spans="1:16" x14ac:dyDescent="0.25">
      <c r="A32" s="5" t="s">
        <v>90</v>
      </c>
      <c r="B32" s="5" t="s">
        <v>91</v>
      </c>
      <c r="C32">
        <v>53.6</v>
      </c>
      <c r="D32">
        <v>46.1</v>
      </c>
      <c r="E32">
        <v>53.2</v>
      </c>
      <c r="F32">
        <v>5.6</v>
      </c>
      <c r="G32">
        <v>15.5</v>
      </c>
      <c r="H32">
        <v>2.5</v>
      </c>
      <c r="I32">
        <v>4.3</v>
      </c>
      <c r="J32">
        <v>0.7</v>
      </c>
      <c r="K32">
        <v>0.8</v>
      </c>
      <c r="L32">
        <v>0.9</v>
      </c>
      <c r="M32">
        <v>1</v>
      </c>
      <c r="N32">
        <v>0.5</v>
      </c>
      <c r="O32">
        <v>0.7</v>
      </c>
      <c r="P32">
        <v>0.6</v>
      </c>
    </row>
    <row r="33" spans="1:16" x14ac:dyDescent="0.25">
      <c r="A33" s="5" t="s">
        <v>92</v>
      </c>
      <c r="B33" s="5" t="s">
        <v>93</v>
      </c>
      <c r="C33">
        <v>103.3</v>
      </c>
      <c r="D33">
        <v>82.3</v>
      </c>
      <c r="E33">
        <v>93.7</v>
      </c>
      <c r="F33">
        <v>40</v>
      </c>
      <c r="G33">
        <v>29.2</v>
      </c>
      <c r="H33">
        <v>12.3</v>
      </c>
      <c r="I33">
        <v>10.1</v>
      </c>
      <c r="J33">
        <v>5.5</v>
      </c>
      <c r="K33">
        <v>5.5</v>
      </c>
      <c r="L33">
        <v>4.3</v>
      </c>
      <c r="M33">
        <v>4.8</v>
      </c>
      <c r="N33">
        <v>5.3</v>
      </c>
      <c r="O33">
        <v>6.7</v>
      </c>
      <c r="P33">
        <v>3.6</v>
      </c>
    </row>
    <row r="34" spans="1:16" x14ac:dyDescent="0.25">
      <c r="A34" s="5" t="s">
        <v>78</v>
      </c>
      <c r="B34" s="5" t="s">
        <v>79</v>
      </c>
      <c r="C34">
        <v>0.09</v>
      </c>
      <c r="D34">
        <v>0.1</v>
      </c>
      <c r="E34">
        <v>0.3</v>
      </c>
      <c r="F34">
        <v>1.1000000000000001</v>
      </c>
      <c r="G34" t="s">
        <v>67</v>
      </c>
      <c r="H34" t="s">
        <v>67</v>
      </c>
      <c r="I34">
        <v>0.2</v>
      </c>
      <c r="J34">
        <v>0.2</v>
      </c>
      <c r="K34">
        <v>0.1</v>
      </c>
      <c r="L34" t="s">
        <v>67</v>
      </c>
      <c r="M34" t="s">
        <v>67</v>
      </c>
      <c r="N34">
        <v>0.2</v>
      </c>
      <c r="O34">
        <v>0.2</v>
      </c>
      <c r="P34">
        <v>0.7</v>
      </c>
    </row>
    <row r="35" spans="1:16" x14ac:dyDescent="0.25">
      <c r="A35" s="5" t="s">
        <v>94</v>
      </c>
      <c r="B35" s="5" t="s">
        <v>95</v>
      </c>
      <c r="C35">
        <v>70.510000000000005</v>
      </c>
      <c r="D35">
        <v>69.3</v>
      </c>
      <c r="E35">
        <v>59.8</v>
      </c>
      <c r="F35">
        <v>47.5</v>
      </c>
      <c r="G35">
        <v>16</v>
      </c>
      <c r="H35">
        <v>13.9</v>
      </c>
      <c r="I35">
        <v>13.6</v>
      </c>
      <c r="J35">
        <v>16.899999999999999</v>
      </c>
      <c r="K35">
        <v>12.2</v>
      </c>
      <c r="L35">
        <v>11.4</v>
      </c>
      <c r="M35">
        <v>10.1</v>
      </c>
      <c r="N35">
        <v>8.1</v>
      </c>
      <c r="O35">
        <v>6.2</v>
      </c>
      <c r="P35">
        <v>5.3</v>
      </c>
    </row>
    <row r="36" spans="1:16" x14ac:dyDescent="0.25">
      <c r="A36" s="5" t="s">
        <v>96</v>
      </c>
      <c r="B36" s="5" t="s">
        <v>97</v>
      </c>
      <c r="C36">
        <v>174</v>
      </c>
      <c r="D36">
        <v>151.80000000000001</v>
      </c>
      <c r="E36">
        <v>153.80000000000001</v>
      </c>
      <c r="F36">
        <v>88.5</v>
      </c>
      <c r="G36">
        <v>45.2</v>
      </c>
      <c r="H36">
        <v>26.2</v>
      </c>
      <c r="I36">
        <v>23.9</v>
      </c>
      <c r="J36">
        <v>22.5</v>
      </c>
      <c r="K36">
        <v>17.899999999999999</v>
      </c>
      <c r="L36">
        <v>15.7</v>
      </c>
      <c r="M36">
        <v>14.8</v>
      </c>
      <c r="N36">
        <v>13.6</v>
      </c>
      <c r="O36">
        <v>13.2</v>
      </c>
      <c r="P36">
        <v>9.5</v>
      </c>
    </row>
    <row r="37" spans="1:16" x14ac:dyDescent="0.25">
      <c r="A37" s="5" t="s">
        <v>98</v>
      </c>
      <c r="B37" s="5" t="s">
        <v>99</v>
      </c>
      <c r="C37">
        <v>6.6</v>
      </c>
      <c r="D37">
        <v>6.6</v>
      </c>
      <c r="E37">
        <v>5.47</v>
      </c>
      <c r="F37">
        <v>4.9800000000000004</v>
      </c>
      <c r="G37">
        <v>3.74</v>
      </c>
      <c r="H37">
        <v>3.74</v>
      </c>
      <c r="I37">
        <v>3.74</v>
      </c>
      <c r="J37">
        <v>3.74</v>
      </c>
      <c r="K37">
        <v>3.4</v>
      </c>
      <c r="L37">
        <v>3.3</v>
      </c>
      <c r="M37">
        <v>3.3</v>
      </c>
      <c r="N37">
        <v>3.3</v>
      </c>
      <c r="O37">
        <v>3.3</v>
      </c>
      <c r="P37" t="s">
        <v>67</v>
      </c>
    </row>
    <row r="38" spans="1:16" x14ac:dyDescent="0.25">
      <c r="A38" s="5" t="s">
        <v>100</v>
      </c>
      <c r="B38" s="5" t="s">
        <v>101</v>
      </c>
      <c r="C38">
        <v>6.6</v>
      </c>
      <c r="D38">
        <v>6.6</v>
      </c>
      <c r="E38">
        <v>5.47</v>
      </c>
      <c r="F38">
        <v>4.9800000000000004</v>
      </c>
      <c r="G38">
        <v>3.74</v>
      </c>
      <c r="H38">
        <v>3.74</v>
      </c>
      <c r="I38">
        <v>3.74</v>
      </c>
      <c r="J38">
        <v>3.74</v>
      </c>
      <c r="K38">
        <v>3.4</v>
      </c>
      <c r="L38">
        <v>3.3</v>
      </c>
      <c r="M38">
        <v>3.3</v>
      </c>
      <c r="N38">
        <v>3.3</v>
      </c>
      <c r="O38">
        <v>3.3</v>
      </c>
      <c r="P38" t="s">
        <v>67</v>
      </c>
    </row>
    <row r="39" spans="1:16" x14ac:dyDescent="0.25">
      <c r="A39" s="5" t="s">
        <v>102</v>
      </c>
      <c r="B39" s="5" t="s">
        <v>103</v>
      </c>
      <c r="C39">
        <v>0.85</v>
      </c>
      <c r="D39">
        <v>-0.55000000000000004</v>
      </c>
      <c r="E39">
        <v>-0.35</v>
      </c>
      <c r="F39">
        <v>1.1499999999999999</v>
      </c>
      <c r="G39">
        <v>0.99</v>
      </c>
      <c r="H39">
        <v>0.37</v>
      </c>
      <c r="I39">
        <v>-0.75</v>
      </c>
      <c r="J39">
        <v>0.78</v>
      </c>
      <c r="K39">
        <v>1.38</v>
      </c>
      <c r="L39">
        <v>1.39</v>
      </c>
      <c r="M39">
        <v>1.45</v>
      </c>
      <c r="N39">
        <v>1.36</v>
      </c>
      <c r="O39">
        <v>0.94</v>
      </c>
      <c r="P39" t="s">
        <v>67</v>
      </c>
    </row>
    <row r="40" spans="1:16" x14ac:dyDescent="0.25">
      <c r="A40" s="5" t="s">
        <v>104</v>
      </c>
      <c r="B40" s="5" t="s">
        <v>105</v>
      </c>
      <c r="C40">
        <v>0.35</v>
      </c>
      <c r="D40">
        <v>-0.26</v>
      </c>
      <c r="E40">
        <v>-0.47</v>
      </c>
      <c r="F40">
        <v>0.95</v>
      </c>
      <c r="G40">
        <v>0.69</v>
      </c>
      <c r="H40">
        <v>0.27</v>
      </c>
      <c r="I40">
        <v>0.65</v>
      </c>
      <c r="J40">
        <v>0.52</v>
      </c>
      <c r="K40">
        <v>0.88</v>
      </c>
      <c r="L40">
        <v>0.94</v>
      </c>
      <c r="M40">
        <v>1.01</v>
      </c>
      <c r="N40">
        <v>0.88</v>
      </c>
      <c r="O40">
        <v>0.46</v>
      </c>
      <c r="P40" t="s">
        <v>67</v>
      </c>
    </row>
    <row r="41" spans="1:16" x14ac:dyDescent="0.25">
      <c r="A41" s="5" t="s">
        <v>106</v>
      </c>
      <c r="B41" s="5" t="s">
        <v>107</v>
      </c>
      <c r="C41">
        <v>0.35</v>
      </c>
      <c r="D41">
        <v>-0.26</v>
      </c>
      <c r="E41">
        <v>-0.47</v>
      </c>
      <c r="F41">
        <v>0.95</v>
      </c>
      <c r="G41">
        <v>0.69</v>
      </c>
      <c r="H41">
        <v>0.27</v>
      </c>
      <c r="I41">
        <v>0.65</v>
      </c>
      <c r="J41">
        <v>0.52</v>
      </c>
      <c r="K41">
        <v>0.88</v>
      </c>
      <c r="L41">
        <v>0.94</v>
      </c>
      <c r="M41">
        <v>1.01</v>
      </c>
      <c r="N41">
        <v>0.88</v>
      </c>
      <c r="O41">
        <v>0.45</v>
      </c>
      <c r="P41" t="s">
        <v>67</v>
      </c>
    </row>
    <row r="42" spans="1:16" x14ac:dyDescent="0.25">
      <c r="A42" s="5" t="s">
        <v>108</v>
      </c>
      <c r="B42" s="5" t="s">
        <v>109</v>
      </c>
      <c r="C42" t="s">
        <v>67</v>
      </c>
      <c r="D42" t="s">
        <v>67</v>
      </c>
      <c r="E42" t="s">
        <v>67</v>
      </c>
      <c r="F42">
        <v>0.39</v>
      </c>
      <c r="G42">
        <v>0.34</v>
      </c>
      <c r="H42">
        <v>0.13</v>
      </c>
      <c r="I42">
        <v>0.08</v>
      </c>
      <c r="J42">
        <v>0.24</v>
      </c>
      <c r="K42">
        <v>0.57999999999999996</v>
      </c>
      <c r="L42">
        <v>0.56999999999999995</v>
      </c>
      <c r="M42">
        <v>0.43</v>
      </c>
      <c r="N42">
        <v>0.38</v>
      </c>
      <c r="O42">
        <v>0.33</v>
      </c>
      <c r="P42">
        <v>0.5</v>
      </c>
    </row>
    <row r="43" spans="1:16" x14ac:dyDescent="0.25">
      <c r="A43" s="5" t="s">
        <v>110</v>
      </c>
      <c r="B43" s="5" t="s">
        <v>111</v>
      </c>
      <c r="C43" t="s">
        <v>67</v>
      </c>
      <c r="D43" t="s">
        <v>67</v>
      </c>
      <c r="E43" t="s">
        <v>67</v>
      </c>
      <c r="F43">
        <v>1.93</v>
      </c>
      <c r="G43">
        <v>1.26</v>
      </c>
      <c r="H43">
        <v>0.48</v>
      </c>
      <c r="I43">
        <v>0.3</v>
      </c>
      <c r="J43">
        <v>0.9</v>
      </c>
      <c r="K43">
        <v>1.9</v>
      </c>
      <c r="L43">
        <v>1.9</v>
      </c>
      <c r="M43">
        <v>1.9</v>
      </c>
      <c r="N43">
        <v>1.3</v>
      </c>
      <c r="O43">
        <v>1.1000000000000001</v>
      </c>
      <c r="P43">
        <v>1.2</v>
      </c>
    </row>
    <row r="44" spans="1:16" x14ac:dyDescent="0.25">
      <c r="A44" s="5" t="s">
        <v>65</v>
      </c>
      <c r="B44" s="5" t="s">
        <v>66</v>
      </c>
      <c r="C44">
        <v>21.99</v>
      </c>
      <c r="D44">
        <v>19.84</v>
      </c>
      <c r="E44">
        <v>22.34</v>
      </c>
      <c r="F44">
        <v>16.21</v>
      </c>
      <c r="G44">
        <v>15.03</v>
      </c>
      <c r="H44">
        <v>8.16</v>
      </c>
      <c r="I44">
        <v>6.29</v>
      </c>
      <c r="J44">
        <v>7.28</v>
      </c>
      <c r="K44">
        <v>7.83</v>
      </c>
      <c r="L44">
        <v>6.67</v>
      </c>
      <c r="M44">
        <v>6.12</v>
      </c>
      <c r="N44">
        <v>6.27</v>
      </c>
      <c r="O44">
        <v>5.12</v>
      </c>
      <c r="P44" t="s">
        <v>67</v>
      </c>
    </row>
    <row r="45" spans="1:16" x14ac:dyDescent="0.25">
      <c r="A45" s="5" t="s">
        <v>112</v>
      </c>
      <c r="B45" s="5" t="s">
        <v>113</v>
      </c>
      <c r="C45">
        <v>10.69</v>
      </c>
      <c r="D45">
        <v>10.51</v>
      </c>
      <c r="E45">
        <v>10.98</v>
      </c>
      <c r="F45">
        <v>9.76</v>
      </c>
      <c r="G45">
        <v>4.28</v>
      </c>
      <c r="H45">
        <v>3.72</v>
      </c>
      <c r="I45">
        <v>3.69</v>
      </c>
      <c r="J45">
        <v>4.57</v>
      </c>
      <c r="K45">
        <v>3.62</v>
      </c>
      <c r="L45">
        <v>3.45</v>
      </c>
      <c r="M45">
        <v>3.06</v>
      </c>
      <c r="N45">
        <v>2.4500000000000002</v>
      </c>
      <c r="O45">
        <v>1.88</v>
      </c>
      <c r="P45" t="s">
        <v>67</v>
      </c>
    </row>
    <row r="46" spans="1:16" x14ac:dyDescent="0.25">
      <c r="A46" s="5" t="s">
        <v>114</v>
      </c>
      <c r="B46" s="5" t="s">
        <v>115</v>
      </c>
      <c r="C46">
        <v>-0.77</v>
      </c>
      <c r="D46">
        <v>0.5</v>
      </c>
      <c r="E46">
        <v>-1.37</v>
      </c>
      <c r="F46">
        <v>0.12</v>
      </c>
      <c r="G46">
        <v>0.32</v>
      </c>
      <c r="H46">
        <v>0.37</v>
      </c>
      <c r="I46">
        <v>-0.86</v>
      </c>
      <c r="J46">
        <v>0.32</v>
      </c>
      <c r="K46">
        <v>1.32</v>
      </c>
      <c r="L46">
        <v>0.57999999999999996</v>
      </c>
      <c r="M46">
        <v>1.45</v>
      </c>
      <c r="N46">
        <v>0.67</v>
      </c>
      <c r="O46">
        <v>0.79</v>
      </c>
      <c r="P46" t="s">
        <v>67</v>
      </c>
    </row>
    <row r="47" spans="1:16" x14ac:dyDescent="0.25">
      <c r="A47" s="5" t="s">
        <v>116</v>
      </c>
      <c r="B47" s="5" t="s">
        <v>117</v>
      </c>
      <c r="C47">
        <v>26.36</v>
      </c>
      <c r="D47">
        <v>22.99</v>
      </c>
      <c r="E47">
        <v>28.1</v>
      </c>
      <c r="F47">
        <v>17.78</v>
      </c>
      <c r="G47">
        <v>12.09</v>
      </c>
      <c r="H47">
        <v>7.01</v>
      </c>
      <c r="I47">
        <v>6.39</v>
      </c>
      <c r="J47">
        <v>6.02</v>
      </c>
      <c r="K47">
        <v>5.27</v>
      </c>
      <c r="L47">
        <v>4.76</v>
      </c>
      <c r="M47">
        <v>4.4800000000000004</v>
      </c>
      <c r="N47">
        <v>4.12</v>
      </c>
      <c r="O47">
        <v>4</v>
      </c>
      <c r="P47" t="s">
        <v>67</v>
      </c>
    </row>
    <row r="48" spans="1:16" x14ac:dyDescent="0.25">
      <c r="A48" s="5" t="s">
        <v>118</v>
      </c>
      <c r="B48" s="5" t="s">
        <v>119</v>
      </c>
      <c r="C48">
        <v>1365</v>
      </c>
      <c r="D48">
        <v>1286</v>
      </c>
      <c r="E48">
        <v>1300</v>
      </c>
      <c r="F48">
        <v>712</v>
      </c>
      <c r="G48">
        <v>401</v>
      </c>
      <c r="H48">
        <v>280</v>
      </c>
      <c r="I48">
        <v>248</v>
      </c>
      <c r="J48">
        <v>223</v>
      </c>
      <c r="K48">
        <v>185</v>
      </c>
      <c r="L48">
        <v>171</v>
      </c>
      <c r="M48">
        <v>145</v>
      </c>
      <c r="N48">
        <v>140</v>
      </c>
      <c r="O48">
        <v>100</v>
      </c>
      <c r="P48" t="s">
        <v>67</v>
      </c>
    </row>
    <row r="49" spans="1:16" x14ac:dyDescent="0.25">
      <c r="A49" s="5" t="s">
        <v>120</v>
      </c>
      <c r="B49" s="5" t="s">
        <v>121</v>
      </c>
      <c r="C49">
        <v>84.6</v>
      </c>
      <c r="D49">
        <v>83.2</v>
      </c>
      <c r="E49">
        <v>71.5</v>
      </c>
      <c r="F49">
        <v>47.2</v>
      </c>
      <c r="G49">
        <v>31.2</v>
      </c>
      <c r="H49">
        <v>20.5</v>
      </c>
      <c r="I49">
        <v>17.2</v>
      </c>
      <c r="J49">
        <v>15.8</v>
      </c>
      <c r="K49">
        <v>14.1</v>
      </c>
      <c r="L49">
        <v>11.3</v>
      </c>
      <c r="M49">
        <v>10.3</v>
      </c>
      <c r="N49">
        <v>10.1</v>
      </c>
      <c r="O49">
        <v>8.3000000000000007</v>
      </c>
      <c r="P49" t="s">
        <v>67</v>
      </c>
    </row>
    <row r="50" spans="1:16" x14ac:dyDescent="0.25">
      <c r="A50" s="5" t="s">
        <v>122</v>
      </c>
      <c r="B50" s="5" t="s">
        <v>123</v>
      </c>
      <c r="C50">
        <v>61978</v>
      </c>
      <c r="D50">
        <v>64697</v>
      </c>
      <c r="E50">
        <v>55000</v>
      </c>
      <c r="F50">
        <v>66292</v>
      </c>
      <c r="G50">
        <v>77805</v>
      </c>
      <c r="H50">
        <v>73214</v>
      </c>
      <c r="I50">
        <v>69355</v>
      </c>
      <c r="J50">
        <v>70852</v>
      </c>
      <c r="K50">
        <v>76216</v>
      </c>
      <c r="L50">
        <v>66082</v>
      </c>
      <c r="M50">
        <v>71034</v>
      </c>
      <c r="N50">
        <v>72143</v>
      </c>
      <c r="O50">
        <v>83000</v>
      </c>
      <c r="P50" t="s">
        <v>67</v>
      </c>
    </row>
    <row r="51" spans="1:16" x14ac:dyDescent="0.25">
      <c r="A51" s="5" t="s">
        <v>124</v>
      </c>
      <c r="B51" s="5" t="s">
        <v>125</v>
      </c>
      <c r="C51">
        <v>106363</v>
      </c>
      <c r="D51">
        <v>101853</v>
      </c>
      <c r="E51">
        <v>94110</v>
      </c>
      <c r="F51">
        <v>113322</v>
      </c>
      <c r="G51">
        <v>140240</v>
      </c>
      <c r="H51">
        <v>108857</v>
      </c>
      <c r="I51">
        <v>94901</v>
      </c>
      <c r="J51">
        <v>121781</v>
      </c>
      <c r="K51">
        <v>143953</v>
      </c>
      <c r="L51">
        <v>129106</v>
      </c>
      <c r="M51">
        <v>139074</v>
      </c>
      <c r="N51">
        <v>147857</v>
      </c>
      <c r="O51">
        <v>169000</v>
      </c>
      <c r="P51" t="s">
        <v>67</v>
      </c>
    </row>
    <row r="52" spans="1:16" x14ac:dyDescent="0.25">
      <c r="A52" s="5" t="s">
        <v>126</v>
      </c>
      <c r="B52" s="5" t="s">
        <v>127</v>
      </c>
      <c r="C52" t="s">
        <v>67</v>
      </c>
      <c r="D52" t="s">
        <v>67</v>
      </c>
      <c r="E52" t="s">
        <v>67</v>
      </c>
      <c r="F52" t="s">
        <v>67</v>
      </c>
      <c r="G52" t="s">
        <v>67</v>
      </c>
      <c r="H52" t="s">
        <v>67</v>
      </c>
      <c r="I52" t="s">
        <v>67</v>
      </c>
      <c r="J52" t="s">
        <v>67</v>
      </c>
      <c r="K52" t="s">
        <v>67</v>
      </c>
      <c r="L52" t="s">
        <v>67</v>
      </c>
      <c r="M52" t="s">
        <v>67</v>
      </c>
      <c r="N52" t="s">
        <v>67</v>
      </c>
      <c r="O52" t="s">
        <v>67</v>
      </c>
      <c r="P52" t="s">
        <v>67</v>
      </c>
    </row>
    <row r="53" spans="1:16" x14ac:dyDescent="0.25">
      <c r="A53" s="5" t="s">
        <v>128</v>
      </c>
      <c r="B53" s="5" t="s">
        <v>129</v>
      </c>
      <c r="C53">
        <v>1685</v>
      </c>
      <c r="D53">
        <v>-1089</v>
      </c>
      <c r="E53">
        <v>-1846</v>
      </c>
      <c r="F53">
        <v>5758</v>
      </c>
      <c r="G53">
        <v>6484</v>
      </c>
      <c r="H53">
        <v>3571</v>
      </c>
      <c r="I53">
        <v>-9677</v>
      </c>
      <c r="J53">
        <v>8072</v>
      </c>
      <c r="K53">
        <v>16216</v>
      </c>
      <c r="L53">
        <v>18713</v>
      </c>
      <c r="M53">
        <v>23448</v>
      </c>
      <c r="N53">
        <v>21429</v>
      </c>
      <c r="O53">
        <v>16000</v>
      </c>
      <c r="P53" t="s">
        <v>67</v>
      </c>
    </row>
    <row r="54" spans="1:16" x14ac:dyDescent="0.25">
      <c r="A54" s="5" t="s">
        <v>130</v>
      </c>
      <c r="B54" s="5" t="s">
        <v>131</v>
      </c>
      <c r="C54">
        <v>141.4</v>
      </c>
      <c r="D54" t="s">
        <v>67</v>
      </c>
      <c r="E54" t="s">
        <v>67</v>
      </c>
      <c r="F54">
        <v>43</v>
      </c>
      <c r="G54">
        <v>41.7</v>
      </c>
      <c r="H54">
        <v>51.9</v>
      </c>
      <c r="I54">
        <v>17.399999999999999</v>
      </c>
      <c r="J54">
        <v>32.1</v>
      </c>
      <c r="K54">
        <v>25.8</v>
      </c>
      <c r="L54">
        <v>30.6</v>
      </c>
      <c r="M54">
        <v>14.2</v>
      </c>
      <c r="N54">
        <v>5.8</v>
      </c>
      <c r="O54">
        <v>10.3</v>
      </c>
      <c r="P54" t="s">
        <v>67</v>
      </c>
    </row>
    <row r="55" spans="1:16" x14ac:dyDescent="0.25">
      <c r="A55" s="5" t="s">
        <v>132</v>
      </c>
      <c r="B55" s="5" t="s">
        <v>133</v>
      </c>
      <c r="C55">
        <v>2.25</v>
      </c>
      <c r="D55">
        <v>0.82</v>
      </c>
      <c r="E55">
        <v>1.43</v>
      </c>
      <c r="F55">
        <v>2.52</v>
      </c>
      <c r="G55">
        <v>1.91</v>
      </c>
      <c r="H55">
        <v>1.72</v>
      </c>
      <c r="I55">
        <v>1.8</v>
      </c>
      <c r="J55">
        <v>2.29</v>
      </c>
      <c r="K55">
        <v>2.9</v>
      </c>
      <c r="L55">
        <v>4.32</v>
      </c>
      <c r="M55">
        <v>2.35</v>
      </c>
      <c r="N55">
        <v>0.81</v>
      </c>
      <c r="O55">
        <v>0.92</v>
      </c>
      <c r="P55" t="s">
        <v>67</v>
      </c>
    </row>
    <row r="56" spans="1:16" x14ac:dyDescent="0.25">
      <c r="A56" s="5" t="s">
        <v>134</v>
      </c>
      <c r="B56" s="5" t="s">
        <v>135</v>
      </c>
      <c r="C56">
        <v>4.63</v>
      </c>
      <c r="D56">
        <v>1.55</v>
      </c>
      <c r="E56">
        <v>2.93</v>
      </c>
      <c r="F56">
        <v>4.28</v>
      </c>
      <c r="G56">
        <v>6.72</v>
      </c>
      <c r="H56">
        <v>3.76</v>
      </c>
      <c r="I56">
        <v>3.11</v>
      </c>
      <c r="J56">
        <v>3.69</v>
      </c>
      <c r="K56">
        <v>6.32</v>
      </c>
      <c r="L56">
        <v>8.33</v>
      </c>
      <c r="M56">
        <v>4.7</v>
      </c>
      <c r="N56">
        <v>2.08</v>
      </c>
      <c r="O56">
        <v>2.52</v>
      </c>
      <c r="P56" t="s">
        <v>67</v>
      </c>
    </row>
    <row r="57" spans="1:16" x14ac:dyDescent="0.25">
      <c r="A57" s="5" t="s">
        <v>136</v>
      </c>
      <c r="B57" s="5" t="s">
        <v>137</v>
      </c>
      <c r="C57">
        <v>-64.08</v>
      </c>
      <c r="D57">
        <v>32.49</v>
      </c>
      <c r="E57">
        <v>-23.36</v>
      </c>
      <c r="F57">
        <v>338.85</v>
      </c>
      <c r="G57">
        <v>89.65</v>
      </c>
      <c r="H57">
        <v>37.380000000000003</v>
      </c>
      <c r="I57">
        <v>-13.21</v>
      </c>
      <c r="J57">
        <v>51.93</v>
      </c>
      <c r="K57">
        <v>17.12</v>
      </c>
      <c r="L57">
        <v>49.97</v>
      </c>
      <c r="M57">
        <v>9.8800000000000008</v>
      </c>
      <c r="N57">
        <v>7.65</v>
      </c>
      <c r="O57">
        <v>6</v>
      </c>
      <c r="P57" t="s">
        <v>67</v>
      </c>
    </row>
    <row r="58" spans="1:16" x14ac:dyDescent="0.25">
      <c r="A58" s="5" t="s">
        <v>138</v>
      </c>
      <c r="B58" s="5" t="s">
        <v>139</v>
      </c>
      <c r="C58" t="s">
        <v>67</v>
      </c>
      <c r="D58" t="s">
        <v>67</v>
      </c>
      <c r="E58" t="s">
        <v>67</v>
      </c>
      <c r="F58">
        <v>0.95</v>
      </c>
      <c r="G58">
        <v>1.18</v>
      </c>
      <c r="H58">
        <v>0.93</v>
      </c>
      <c r="I58">
        <v>0.71</v>
      </c>
      <c r="J58">
        <v>1.44</v>
      </c>
      <c r="K58">
        <v>2.57</v>
      </c>
      <c r="L58">
        <v>1.97</v>
      </c>
      <c r="M58">
        <v>3.01</v>
      </c>
      <c r="N58">
        <v>7.51</v>
      </c>
      <c r="O58">
        <v>7.04</v>
      </c>
      <c r="P58">
        <v>10.75</v>
      </c>
    </row>
    <row r="59" spans="1:16" x14ac:dyDescent="0.25">
      <c r="A59" s="5" t="s">
        <v>140</v>
      </c>
      <c r="B59" s="5" t="s">
        <v>141</v>
      </c>
      <c r="C59">
        <v>0.7</v>
      </c>
      <c r="D59">
        <v>-1.6</v>
      </c>
      <c r="E59">
        <v>-1.5</v>
      </c>
      <c r="F59">
        <v>2.2999999999999998</v>
      </c>
      <c r="G59">
        <v>2.4</v>
      </c>
      <c r="H59">
        <v>1.9</v>
      </c>
      <c r="I59">
        <v>5.7</v>
      </c>
      <c r="J59">
        <v>3.1</v>
      </c>
      <c r="K59">
        <v>3.9</v>
      </c>
      <c r="L59">
        <v>3.3</v>
      </c>
      <c r="M59">
        <v>7</v>
      </c>
      <c r="N59">
        <v>17.3</v>
      </c>
      <c r="O59">
        <v>9.6999999999999993</v>
      </c>
      <c r="P59" t="s">
        <v>67</v>
      </c>
    </row>
    <row r="60" spans="1:16" x14ac:dyDescent="0.25">
      <c r="A60" s="5" t="s">
        <v>142</v>
      </c>
      <c r="B60" s="5" t="s">
        <v>143</v>
      </c>
      <c r="C60">
        <v>3.26</v>
      </c>
      <c r="D60">
        <v>-2.02</v>
      </c>
      <c r="E60">
        <v>-3.99</v>
      </c>
      <c r="F60">
        <v>8.44</v>
      </c>
      <c r="G60">
        <v>16.25</v>
      </c>
      <c r="H60">
        <v>7.19</v>
      </c>
      <c r="I60">
        <v>-17.39</v>
      </c>
      <c r="J60">
        <v>10.53</v>
      </c>
      <c r="K60">
        <v>24.39</v>
      </c>
      <c r="L60">
        <v>28.07</v>
      </c>
      <c r="M60">
        <v>33.659999999999997</v>
      </c>
      <c r="N60">
        <v>37.04</v>
      </c>
      <c r="O60">
        <v>25.81</v>
      </c>
      <c r="P60">
        <v>13.21</v>
      </c>
    </row>
    <row r="61" spans="1:16" x14ac:dyDescent="0.25">
      <c r="A61" s="5" t="s">
        <v>144</v>
      </c>
      <c r="B61" s="5" t="s">
        <v>145</v>
      </c>
      <c r="C61">
        <v>1.58</v>
      </c>
      <c r="D61">
        <v>-1.07</v>
      </c>
      <c r="E61">
        <v>-1.96</v>
      </c>
      <c r="F61">
        <v>5.08</v>
      </c>
      <c r="G61">
        <v>4.63</v>
      </c>
      <c r="H61">
        <v>3.28</v>
      </c>
      <c r="I61">
        <v>-10.210000000000001</v>
      </c>
      <c r="J61">
        <v>6.62</v>
      </c>
      <c r="K61">
        <v>11.28</v>
      </c>
      <c r="L61">
        <v>14.55</v>
      </c>
      <c r="M61">
        <v>16.829999999999998</v>
      </c>
      <c r="N61">
        <v>14.49</v>
      </c>
      <c r="O61">
        <v>9.4700000000000006</v>
      </c>
      <c r="P61">
        <v>6.73</v>
      </c>
    </row>
    <row r="62" spans="1:16" x14ac:dyDescent="0.25">
      <c r="A62" s="5" t="s">
        <v>146</v>
      </c>
      <c r="B62" s="5" t="s">
        <v>147</v>
      </c>
      <c r="C62">
        <v>2.2400000000000002</v>
      </c>
      <c r="D62">
        <v>-0.13</v>
      </c>
      <c r="E62">
        <v>-0.65</v>
      </c>
      <c r="F62">
        <v>6.1</v>
      </c>
      <c r="G62">
        <v>7.74</v>
      </c>
      <c r="H62">
        <v>4.16</v>
      </c>
      <c r="I62">
        <v>-9.6199999999999992</v>
      </c>
      <c r="J62">
        <v>8</v>
      </c>
      <c r="K62">
        <v>16.760000000000002</v>
      </c>
      <c r="L62">
        <v>20.38</v>
      </c>
      <c r="M62">
        <v>22.97</v>
      </c>
      <c r="N62">
        <v>22.06</v>
      </c>
      <c r="O62">
        <v>12.12</v>
      </c>
      <c r="P62">
        <v>7.37</v>
      </c>
    </row>
    <row r="63" spans="1:16" x14ac:dyDescent="0.25">
      <c r="A63" s="5" t="s">
        <v>148</v>
      </c>
      <c r="B63" s="5" t="s">
        <v>148</v>
      </c>
      <c r="C63">
        <v>1.32</v>
      </c>
      <c r="D63">
        <v>-0.92</v>
      </c>
      <c r="E63">
        <v>-1.56</v>
      </c>
      <c r="F63">
        <v>4.63</v>
      </c>
      <c r="G63">
        <v>5.75</v>
      </c>
      <c r="H63">
        <v>3.82</v>
      </c>
      <c r="I63">
        <v>-10.039999999999999</v>
      </c>
      <c r="J63">
        <v>8</v>
      </c>
      <c r="K63">
        <v>16.760000000000002</v>
      </c>
      <c r="L63">
        <v>20.38</v>
      </c>
      <c r="M63">
        <v>22.97</v>
      </c>
      <c r="N63">
        <v>22.06</v>
      </c>
      <c r="O63">
        <v>12.12</v>
      </c>
      <c r="P63">
        <v>7.37</v>
      </c>
    </row>
    <row r="64" spans="1:16" x14ac:dyDescent="0.25">
      <c r="A64" s="5" t="s">
        <v>149</v>
      </c>
      <c r="B64" s="5" t="s">
        <v>150</v>
      </c>
      <c r="C64">
        <v>44.08</v>
      </c>
      <c r="D64">
        <v>50.2</v>
      </c>
      <c r="E64">
        <v>51.11</v>
      </c>
      <c r="F64">
        <v>67.23</v>
      </c>
      <c r="G64">
        <v>66.37</v>
      </c>
      <c r="H64">
        <v>68.319999999999993</v>
      </c>
      <c r="I64">
        <v>67.36</v>
      </c>
      <c r="J64">
        <v>81.33</v>
      </c>
      <c r="K64">
        <v>75.98</v>
      </c>
      <c r="L64">
        <v>73.89</v>
      </c>
      <c r="M64">
        <v>74.319999999999993</v>
      </c>
      <c r="N64">
        <v>69.12</v>
      </c>
      <c r="O64">
        <v>73.48</v>
      </c>
      <c r="P64">
        <v>82.11</v>
      </c>
    </row>
    <row r="65" spans="1:16" x14ac:dyDescent="0.25">
      <c r="A65" s="5" t="s">
        <v>151</v>
      </c>
      <c r="B65" s="5" t="s">
        <v>152</v>
      </c>
      <c r="C65">
        <v>40.57</v>
      </c>
      <c r="D65">
        <v>45.72</v>
      </c>
      <c r="E65">
        <v>39.08</v>
      </c>
      <c r="F65">
        <v>54.92</v>
      </c>
      <c r="G65">
        <v>35.4</v>
      </c>
      <c r="H65">
        <v>53.05</v>
      </c>
      <c r="I65">
        <v>57.74</v>
      </c>
      <c r="J65">
        <v>76</v>
      </c>
      <c r="K65">
        <v>68.72</v>
      </c>
      <c r="L65">
        <v>72.61</v>
      </c>
      <c r="M65">
        <v>68.239999999999995</v>
      </c>
      <c r="N65">
        <v>59.56</v>
      </c>
      <c r="O65">
        <v>46.97</v>
      </c>
      <c r="P65">
        <v>55.79</v>
      </c>
    </row>
    <row r="66" spans="1:16" x14ac:dyDescent="0.25">
      <c r="A66" s="5" t="s">
        <v>153</v>
      </c>
      <c r="B66" s="5" t="s">
        <v>154</v>
      </c>
      <c r="C66">
        <v>59.43</v>
      </c>
      <c r="D66">
        <v>54.28</v>
      </c>
      <c r="E66">
        <v>60.92</v>
      </c>
      <c r="F66">
        <v>45.08</v>
      </c>
      <c r="G66">
        <v>64.599999999999994</v>
      </c>
      <c r="H66">
        <v>46.95</v>
      </c>
      <c r="I66">
        <v>42.26</v>
      </c>
      <c r="J66">
        <v>24</v>
      </c>
      <c r="K66">
        <v>31.28</v>
      </c>
      <c r="L66">
        <v>27.39</v>
      </c>
      <c r="M66">
        <v>31.76</v>
      </c>
      <c r="N66">
        <v>40.44</v>
      </c>
      <c r="O66">
        <v>53.03</v>
      </c>
      <c r="P66">
        <v>44.21</v>
      </c>
    </row>
    <row r="67" spans="1:16" x14ac:dyDescent="0.25">
      <c r="A67" s="5" t="s">
        <v>155</v>
      </c>
      <c r="B67" s="5" t="s">
        <v>156</v>
      </c>
      <c r="C67">
        <v>146.46</v>
      </c>
      <c r="D67">
        <v>118.73</v>
      </c>
      <c r="E67">
        <v>155.91</v>
      </c>
      <c r="F67">
        <v>82.1</v>
      </c>
      <c r="G67">
        <v>182.5</v>
      </c>
      <c r="H67">
        <v>88.49</v>
      </c>
      <c r="I67">
        <v>73.19</v>
      </c>
      <c r="J67">
        <v>31.58</v>
      </c>
      <c r="K67">
        <v>45.53</v>
      </c>
      <c r="L67">
        <v>37.72</v>
      </c>
      <c r="M67">
        <v>46.53</v>
      </c>
      <c r="N67">
        <v>67.900000000000006</v>
      </c>
      <c r="O67">
        <v>112.9</v>
      </c>
      <c r="P67">
        <v>79.25</v>
      </c>
    </row>
    <row r="68" spans="1:16" x14ac:dyDescent="0.25">
      <c r="A68" s="5"/>
      <c r="B68" s="5"/>
    </row>
    <row r="69" spans="1:16" x14ac:dyDescent="0.25">
      <c r="A69" s="5" t="s">
        <v>157</v>
      </c>
      <c r="B69" s="5" t="s">
        <v>158</v>
      </c>
      <c r="C69">
        <v>44.08</v>
      </c>
      <c r="D69">
        <v>50.2</v>
      </c>
      <c r="E69">
        <v>51.11</v>
      </c>
      <c r="F69">
        <v>67.23</v>
      </c>
      <c r="G69">
        <v>66.37</v>
      </c>
      <c r="H69">
        <v>68.319999999999993</v>
      </c>
      <c r="I69">
        <v>67.36</v>
      </c>
      <c r="J69">
        <v>81.33</v>
      </c>
      <c r="K69">
        <v>75.98</v>
      </c>
      <c r="L69">
        <v>73.89</v>
      </c>
      <c r="M69">
        <v>74.319999999999993</v>
      </c>
      <c r="N69">
        <v>69.12</v>
      </c>
      <c r="O69">
        <v>73.48</v>
      </c>
    </row>
    <row r="70" spans="1:16" x14ac:dyDescent="0.25">
      <c r="A70" s="5" t="s">
        <v>159</v>
      </c>
      <c r="B70" s="5" t="s">
        <v>160</v>
      </c>
      <c r="C70">
        <v>10.46</v>
      </c>
      <c r="D70">
        <v>-7.06</v>
      </c>
      <c r="E70">
        <v>-10.74</v>
      </c>
      <c r="F70">
        <v>25.29</v>
      </c>
      <c r="G70">
        <v>17.3</v>
      </c>
      <c r="H70">
        <v>12.25</v>
      </c>
      <c r="I70">
        <v>-38.159999999999997</v>
      </c>
      <c r="J70">
        <v>24.73</v>
      </c>
      <c r="K70">
        <v>38.31</v>
      </c>
      <c r="L70">
        <v>47.98</v>
      </c>
      <c r="M70">
        <v>55.56</v>
      </c>
      <c r="N70">
        <v>47.85</v>
      </c>
      <c r="O70">
        <v>31.25</v>
      </c>
    </row>
    <row r="71" spans="1:16" x14ac:dyDescent="0.25">
      <c r="A71" s="5" t="s">
        <v>161</v>
      </c>
      <c r="B71" s="5" t="s">
        <v>162</v>
      </c>
      <c r="C71">
        <v>31.83</v>
      </c>
      <c r="D71">
        <v>-12.6</v>
      </c>
      <c r="E71">
        <v>-2.2400000000000002</v>
      </c>
      <c r="F71">
        <v>42.57</v>
      </c>
      <c r="G71">
        <v>30.61</v>
      </c>
      <c r="H71">
        <v>17.16</v>
      </c>
      <c r="I71">
        <v>-42.93</v>
      </c>
      <c r="J71">
        <v>39.840000000000003</v>
      </c>
      <c r="K71">
        <v>58.75</v>
      </c>
      <c r="L71">
        <v>68.97</v>
      </c>
      <c r="M71">
        <v>76.8</v>
      </c>
      <c r="N71">
        <v>70.180000000000007</v>
      </c>
      <c r="O71">
        <v>58.59</v>
      </c>
    </row>
    <row r="72" spans="1:16" x14ac:dyDescent="0.25">
      <c r="A72" s="5" t="s">
        <v>163</v>
      </c>
      <c r="B72" s="5" t="s">
        <v>164</v>
      </c>
      <c r="C72">
        <v>12.64</v>
      </c>
      <c r="D72">
        <v>13.07</v>
      </c>
      <c r="E72">
        <v>14.53</v>
      </c>
      <c r="F72">
        <v>18.32</v>
      </c>
      <c r="G72">
        <v>33.25</v>
      </c>
      <c r="H72">
        <v>31.15</v>
      </c>
      <c r="I72">
        <v>26.32</v>
      </c>
      <c r="J72">
        <v>32.36</v>
      </c>
      <c r="K72">
        <v>43.74</v>
      </c>
      <c r="L72">
        <v>42.48</v>
      </c>
      <c r="M72">
        <v>41.35</v>
      </c>
      <c r="N72">
        <v>46.1</v>
      </c>
      <c r="O72">
        <v>38.79</v>
      </c>
    </row>
    <row r="73" spans="1:16" x14ac:dyDescent="0.25">
      <c r="A73" s="5" t="s">
        <v>165</v>
      </c>
      <c r="B73" s="5" t="s">
        <v>166</v>
      </c>
      <c r="C73">
        <v>55.92</v>
      </c>
      <c r="D73">
        <v>49.8</v>
      </c>
      <c r="E73">
        <v>48.89</v>
      </c>
      <c r="F73">
        <v>32.770000000000003</v>
      </c>
      <c r="G73">
        <v>33.630000000000003</v>
      </c>
      <c r="H73">
        <v>31.68</v>
      </c>
      <c r="I73">
        <v>32.64</v>
      </c>
      <c r="J73">
        <v>18.670000000000002</v>
      </c>
      <c r="K73">
        <v>24.02</v>
      </c>
      <c r="L73">
        <v>26.11</v>
      </c>
      <c r="M73">
        <v>25.68</v>
      </c>
      <c r="N73">
        <v>30.88</v>
      </c>
      <c r="O73">
        <v>26.52</v>
      </c>
    </row>
    <row r="74" spans="1:16" x14ac:dyDescent="0.25">
      <c r="A74" s="5" t="s">
        <v>167</v>
      </c>
      <c r="B74" s="5" t="s">
        <v>168</v>
      </c>
      <c r="C74">
        <v>1.32</v>
      </c>
      <c r="D74">
        <v>-0.92</v>
      </c>
      <c r="E74">
        <v>-1.56</v>
      </c>
      <c r="F74">
        <v>4.63</v>
      </c>
      <c r="G74">
        <v>5.75</v>
      </c>
      <c r="H74">
        <v>3.82</v>
      </c>
      <c r="I74">
        <v>-10.039999999999999</v>
      </c>
      <c r="J74">
        <v>8</v>
      </c>
      <c r="K74">
        <v>16.760000000000002</v>
      </c>
      <c r="L74">
        <v>20.38</v>
      </c>
      <c r="M74">
        <v>22.97</v>
      </c>
      <c r="N74">
        <v>22.06</v>
      </c>
      <c r="O74">
        <v>12.12</v>
      </c>
    </row>
    <row r="75" spans="1:16" x14ac:dyDescent="0.25">
      <c r="A75" s="5" t="s">
        <v>169</v>
      </c>
      <c r="B75" s="5" t="s">
        <v>170</v>
      </c>
      <c r="C75">
        <v>5.64</v>
      </c>
      <c r="D75">
        <v>-2.16</v>
      </c>
      <c r="E75">
        <v>-0.44</v>
      </c>
      <c r="F75">
        <v>12.75</v>
      </c>
      <c r="G75">
        <v>14.6</v>
      </c>
      <c r="H75">
        <v>8.5399999999999991</v>
      </c>
      <c r="I75">
        <v>-14.92</v>
      </c>
      <c r="J75">
        <v>16.38</v>
      </c>
      <c r="K75">
        <v>34.85</v>
      </c>
      <c r="L75">
        <v>37.4</v>
      </c>
      <c r="M75">
        <v>42.73</v>
      </c>
      <c r="N75">
        <v>49.44</v>
      </c>
      <c r="O75">
        <v>42.25</v>
      </c>
    </row>
    <row r="76" spans="1:16" x14ac:dyDescent="0.25">
      <c r="A76" s="5" t="s">
        <v>171</v>
      </c>
      <c r="B76" s="5" t="s">
        <v>172</v>
      </c>
      <c r="C76">
        <v>72.47</v>
      </c>
      <c r="D76">
        <v>91.67</v>
      </c>
      <c r="E76">
        <v>79.52</v>
      </c>
      <c r="F76">
        <v>163.79</v>
      </c>
      <c r="G76">
        <v>105.26</v>
      </c>
      <c r="H76">
        <v>167.47</v>
      </c>
      <c r="I76">
        <v>174.36</v>
      </c>
      <c r="J76">
        <v>402.38</v>
      </c>
      <c r="K76">
        <v>283.72000000000003</v>
      </c>
      <c r="L76">
        <v>278.05</v>
      </c>
      <c r="M76">
        <v>265.79000000000002</v>
      </c>
      <c r="N76">
        <v>192.86</v>
      </c>
      <c r="O76">
        <v>177.14</v>
      </c>
    </row>
    <row r="77" spans="1:16" x14ac:dyDescent="0.25">
      <c r="A77" s="5" t="s">
        <v>173</v>
      </c>
      <c r="B77" s="5" t="s">
        <v>174</v>
      </c>
      <c r="C77">
        <v>153.71</v>
      </c>
      <c r="D77">
        <v>210.5</v>
      </c>
      <c r="E77">
        <v>194.07</v>
      </c>
      <c r="F77">
        <v>172.97</v>
      </c>
      <c r="G77">
        <v>218.98</v>
      </c>
      <c r="H77">
        <v>182.65</v>
      </c>
      <c r="I77">
        <v>277.58999999999997</v>
      </c>
      <c r="J77">
        <v>381.25</v>
      </c>
      <c r="K77">
        <v>289.36</v>
      </c>
      <c r="L77">
        <v>341.18</v>
      </c>
      <c r="M77">
        <v>289.47000000000003</v>
      </c>
      <c r="N77">
        <v>200</v>
      </c>
      <c r="O77">
        <v>159.02000000000001</v>
      </c>
    </row>
    <row r="78" spans="1:16" x14ac:dyDescent="0.25">
      <c r="A78" s="5" t="s">
        <v>175</v>
      </c>
      <c r="B78" s="5" t="s">
        <v>176</v>
      </c>
      <c r="C78">
        <v>-422.92799999999988</v>
      </c>
      <c r="D78">
        <v>214.434</v>
      </c>
      <c r="E78">
        <v>-127.7792</v>
      </c>
      <c r="F78">
        <v>1687.473</v>
      </c>
      <c r="G78">
        <v>335.29100000000011</v>
      </c>
      <c r="H78">
        <v>139.80119999999999</v>
      </c>
      <c r="I78">
        <v>-49.405400000000007</v>
      </c>
      <c r="J78">
        <v>194.2182</v>
      </c>
      <c r="K78">
        <v>58.207999999999998</v>
      </c>
      <c r="L78">
        <v>164.90100000000001</v>
      </c>
      <c r="M78">
        <v>32.603999999999999</v>
      </c>
      <c r="N78">
        <v>25.245000000000001</v>
      </c>
      <c r="O78">
        <v>19.8</v>
      </c>
    </row>
    <row r="79" spans="1:16" x14ac:dyDescent="0.25">
      <c r="A79" s="5" t="s">
        <v>177</v>
      </c>
      <c r="B79" s="5" t="s">
        <v>178</v>
      </c>
      <c r="C79">
        <v>0</v>
      </c>
      <c r="D79">
        <v>-1.1299999999999999</v>
      </c>
      <c r="E79">
        <v>-0.48999999999999932</v>
      </c>
      <c r="F79">
        <v>-1.24</v>
      </c>
      <c r="G79">
        <v>0</v>
      </c>
      <c r="H79">
        <v>0</v>
      </c>
      <c r="I79">
        <v>0</v>
      </c>
      <c r="J79">
        <v>-0.3400000000000003</v>
      </c>
      <c r="K79">
        <v>-0.1000000000000001</v>
      </c>
      <c r="L79">
        <v>0</v>
      </c>
      <c r="M79">
        <v>0</v>
      </c>
      <c r="N79">
        <v>0</v>
      </c>
      <c r="O79" t="s">
        <v>67</v>
      </c>
    </row>
    <row r="80" spans="1:16" x14ac:dyDescent="0.25">
      <c r="A80" s="5" t="s">
        <v>179</v>
      </c>
      <c r="B80" s="5" t="s">
        <v>180</v>
      </c>
      <c r="C80">
        <v>10.84</v>
      </c>
      <c r="D80">
        <v>-11.19</v>
      </c>
      <c r="E80">
        <v>37.82</v>
      </c>
      <c r="F80">
        <v>7.85</v>
      </c>
      <c r="G80">
        <v>84.19</v>
      </c>
      <c r="H80">
        <v>29.73</v>
      </c>
      <c r="I80">
        <v>-13.6</v>
      </c>
      <c r="J80">
        <v>-7.02</v>
      </c>
      <c r="K80">
        <v>17.39</v>
      </c>
      <c r="L80">
        <v>8.99</v>
      </c>
      <c r="M80">
        <v>-2.39</v>
      </c>
      <c r="N80">
        <v>22.46</v>
      </c>
      <c r="O80" t="s">
        <v>67</v>
      </c>
    </row>
    <row r="81" spans="1:15" x14ac:dyDescent="0.25">
      <c r="A81" s="5" t="s">
        <v>181</v>
      </c>
      <c r="B81" s="5" t="s">
        <v>182</v>
      </c>
      <c r="C81">
        <v>12.49</v>
      </c>
      <c r="D81">
        <v>11.49</v>
      </c>
      <c r="E81">
        <v>43.29</v>
      </c>
      <c r="F81">
        <v>40.590000000000003</v>
      </c>
      <c r="G81">
        <v>33.44</v>
      </c>
      <c r="H81">
        <v>3.04</v>
      </c>
      <c r="I81">
        <v>-1.08</v>
      </c>
      <c r="J81">
        <v>6.45</v>
      </c>
      <c r="K81">
        <v>8</v>
      </c>
      <c r="L81">
        <v>9.69</v>
      </c>
      <c r="M81" t="s">
        <v>67</v>
      </c>
      <c r="N81" t="s">
        <v>67</v>
      </c>
      <c r="O81" t="s">
        <v>67</v>
      </c>
    </row>
    <row r="82" spans="1:15" x14ac:dyDescent="0.25">
      <c r="A82" s="5" t="s">
        <v>183</v>
      </c>
      <c r="B82" s="5" t="s">
        <v>184</v>
      </c>
      <c r="C82">
        <v>25.9</v>
      </c>
      <c r="D82">
        <v>29.68</v>
      </c>
      <c r="E82">
        <v>29.2</v>
      </c>
      <c r="F82">
        <v>20.23</v>
      </c>
      <c r="G82">
        <v>22.14</v>
      </c>
      <c r="H82">
        <v>7.1</v>
      </c>
      <c r="I82">
        <v>0.67</v>
      </c>
      <c r="J82">
        <v>7.89</v>
      </c>
      <c r="K82" t="s">
        <v>67</v>
      </c>
      <c r="L82" t="s">
        <v>67</v>
      </c>
      <c r="M82" t="s">
        <v>67</v>
      </c>
      <c r="N82" t="s">
        <v>67</v>
      </c>
      <c r="O82" t="s">
        <v>67</v>
      </c>
    </row>
    <row r="83" spans="1:15" x14ac:dyDescent="0.25">
      <c r="A83" s="5" t="s">
        <v>185</v>
      </c>
      <c r="B83" s="5" t="s">
        <v>186</v>
      </c>
      <c r="C83">
        <v>16.5</v>
      </c>
      <c r="D83">
        <v>15.18</v>
      </c>
      <c r="E83">
        <v>18.54</v>
      </c>
      <c r="F83" t="s">
        <v>67</v>
      </c>
      <c r="G83" t="s">
        <v>67</v>
      </c>
      <c r="H83" t="s">
        <v>67</v>
      </c>
      <c r="I83" t="s">
        <v>67</v>
      </c>
      <c r="J83" t="s">
        <v>67</v>
      </c>
      <c r="K83" t="s">
        <v>67</v>
      </c>
      <c r="L83" t="s">
        <v>67</v>
      </c>
      <c r="M83" t="s">
        <v>67</v>
      </c>
      <c r="N83" t="s">
        <v>67</v>
      </c>
      <c r="O83" t="s">
        <v>67</v>
      </c>
    </row>
    <row r="84" spans="1:15" x14ac:dyDescent="0.25">
      <c r="A84" s="5" t="s">
        <v>187</v>
      </c>
      <c r="B84" s="5" t="s">
        <v>188</v>
      </c>
      <c r="C84">
        <v>-264.29000000000002</v>
      </c>
      <c r="D84">
        <v>-41.67</v>
      </c>
      <c r="E84">
        <v>-158.54</v>
      </c>
      <c r="F84">
        <v>57.69</v>
      </c>
      <c r="G84">
        <v>160</v>
      </c>
      <c r="H84">
        <v>-141.66999999999999</v>
      </c>
      <c r="I84">
        <v>-233.33</v>
      </c>
      <c r="J84">
        <v>-40</v>
      </c>
      <c r="K84">
        <v>-6.25</v>
      </c>
      <c r="L84">
        <v>-5.88</v>
      </c>
      <c r="M84">
        <v>13.33</v>
      </c>
      <c r="N84">
        <v>87.5</v>
      </c>
      <c r="O84">
        <v>128.57</v>
      </c>
    </row>
    <row r="85" spans="1:15" x14ac:dyDescent="0.25">
      <c r="A85" s="5" t="s">
        <v>189</v>
      </c>
      <c r="B85" s="5" t="s">
        <v>190</v>
      </c>
      <c r="C85">
        <v>-154.83000000000001</v>
      </c>
      <c r="D85">
        <v>-47.51</v>
      </c>
      <c r="E85">
        <v>19.72</v>
      </c>
      <c r="F85">
        <v>25.34</v>
      </c>
      <c r="G85">
        <v>-71.67</v>
      </c>
      <c r="H85">
        <v>-138.33000000000001</v>
      </c>
      <c r="I85">
        <v>-93.19</v>
      </c>
      <c r="J85">
        <v>-17.38</v>
      </c>
      <c r="K85">
        <v>0.4</v>
      </c>
      <c r="L85">
        <v>31.65</v>
      </c>
      <c r="M85">
        <v>76.47</v>
      </c>
      <c r="N85" t="s">
        <v>67</v>
      </c>
      <c r="O85" t="s">
        <v>67</v>
      </c>
    </row>
    <row r="86" spans="1:15" x14ac:dyDescent="0.25">
      <c r="A86" s="5" t="s">
        <v>191</v>
      </c>
      <c r="B86" s="5" t="s">
        <v>192</v>
      </c>
      <c r="C86">
        <v>-49.36</v>
      </c>
      <c r="D86">
        <v>-24.84</v>
      </c>
      <c r="E86">
        <v>-63.17</v>
      </c>
      <c r="F86">
        <v>-39.46</v>
      </c>
      <c r="G86">
        <v>-52.25</v>
      </c>
      <c r="H86">
        <v>-85.43</v>
      </c>
      <c r="I86">
        <v>-54.43</v>
      </c>
      <c r="J86">
        <v>9.74</v>
      </c>
      <c r="K86">
        <v>43.45</v>
      </c>
      <c r="L86" t="s">
        <v>67</v>
      </c>
      <c r="M86" t="s">
        <v>67</v>
      </c>
      <c r="N86" t="s">
        <v>67</v>
      </c>
      <c r="O86" t="s">
        <v>67</v>
      </c>
    </row>
    <row r="87" spans="1:15" x14ac:dyDescent="0.25">
      <c r="A87" s="5" t="s">
        <v>193</v>
      </c>
      <c r="B87" s="5" t="s">
        <v>194</v>
      </c>
      <c r="C87">
        <v>-67.39</v>
      </c>
      <c r="D87">
        <v>-39.630000000000003</v>
      </c>
      <c r="E87">
        <v>-26.72</v>
      </c>
      <c r="F87">
        <v>2</v>
      </c>
      <c r="G87" t="s">
        <v>67</v>
      </c>
      <c r="H87" t="s">
        <v>67</v>
      </c>
      <c r="I87" t="s">
        <v>67</v>
      </c>
      <c r="J87" t="s">
        <v>67</v>
      </c>
      <c r="K87" t="s">
        <v>67</v>
      </c>
      <c r="L87" t="s">
        <v>67</v>
      </c>
      <c r="M87" t="s">
        <v>67</v>
      </c>
      <c r="N87" t="s">
        <v>67</v>
      </c>
      <c r="O87" t="s">
        <v>67</v>
      </c>
    </row>
    <row r="88" spans="1:15" x14ac:dyDescent="0.25">
      <c r="A88" s="5" t="s">
        <v>195</v>
      </c>
      <c r="B88" s="5" t="s">
        <v>196</v>
      </c>
      <c r="C88">
        <v>-2.86</v>
      </c>
      <c r="D88" t="s">
        <v>67</v>
      </c>
      <c r="E88" t="s">
        <v>67</v>
      </c>
      <c r="F88">
        <v>-1.0900000000000001</v>
      </c>
      <c r="G88">
        <v>-0.8</v>
      </c>
      <c r="H88">
        <v>-0.61</v>
      </c>
      <c r="I88">
        <v>-0.32</v>
      </c>
      <c r="J88">
        <v>3.3</v>
      </c>
      <c r="K88">
        <v>0.59</v>
      </c>
      <c r="L88" t="s">
        <v>67</v>
      </c>
      <c r="M88" t="s">
        <v>67</v>
      </c>
      <c r="N88" t="s">
        <v>67</v>
      </c>
      <c r="O88" t="s">
        <v>67</v>
      </c>
    </row>
    <row r="89" spans="1:15" x14ac:dyDescent="0.25">
      <c r="A89" s="5" t="s">
        <v>197</v>
      </c>
      <c r="B89" s="5" t="s">
        <v>198</v>
      </c>
      <c r="C89">
        <v>-380</v>
      </c>
      <c r="D89">
        <v>400</v>
      </c>
      <c r="E89">
        <v>-107.25</v>
      </c>
      <c r="F89">
        <v>50</v>
      </c>
      <c r="G89">
        <v>228.57</v>
      </c>
      <c r="H89">
        <v>-151.85</v>
      </c>
      <c r="I89">
        <v>-193.1</v>
      </c>
      <c r="J89">
        <v>-36.96</v>
      </c>
      <c r="K89" t="s">
        <v>67</v>
      </c>
      <c r="L89">
        <v>-2.13</v>
      </c>
      <c r="M89">
        <v>6.82</v>
      </c>
      <c r="N89">
        <v>46.67</v>
      </c>
      <c r="O89">
        <v>200</v>
      </c>
    </row>
    <row r="90" spans="1:15" x14ac:dyDescent="0.25">
      <c r="A90" s="5" t="s">
        <v>199</v>
      </c>
      <c r="B90" s="5" t="s">
        <v>200</v>
      </c>
      <c r="C90">
        <v>-29.08</v>
      </c>
      <c r="D90">
        <v>114.25</v>
      </c>
      <c r="E90">
        <v>57.11</v>
      </c>
      <c r="F90">
        <v>42.24</v>
      </c>
      <c r="G90">
        <v>-38.79</v>
      </c>
      <c r="H90">
        <v>-127.3</v>
      </c>
      <c r="I90">
        <v>-76.69</v>
      </c>
      <c r="J90">
        <v>-13.03</v>
      </c>
      <c r="K90">
        <v>1.56</v>
      </c>
      <c r="L90">
        <v>17.12</v>
      </c>
      <c r="M90">
        <v>84.5</v>
      </c>
      <c r="N90" t="s">
        <v>67</v>
      </c>
      <c r="O90" t="s">
        <v>67</v>
      </c>
    </row>
    <row r="91" spans="1:15" x14ac:dyDescent="0.25">
      <c r="A91" s="5" t="s">
        <v>201</v>
      </c>
      <c r="B91" s="5" t="s">
        <v>202</v>
      </c>
      <c r="C91">
        <v>38.26</v>
      </c>
      <c r="D91">
        <v>83.89</v>
      </c>
      <c r="E91">
        <v>-34.729999999999997</v>
      </c>
      <c r="F91">
        <v>-20.67</v>
      </c>
      <c r="G91">
        <v>-30.67</v>
      </c>
      <c r="H91">
        <v>-76.81</v>
      </c>
      <c r="I91">
        <v>-45.07</v>
      </c>
      <c r="J91">
        <v>2.88</v>
      </c>
      <c r="K91">
        <v>50.27</v>
      </c>
      <c r="L91" t="s">
        <v>67</v>
      </c>
      <c r="M91" t="s">
        <v>67</v>
      </c>
      <c r="N91" t="s">
        <v>67</v>
      </c>
      <c r="O91" t="s">
        <v>67</v>
      </c>
    </row>
    <row r="92" spans="1:15" x14ac:dyDescent="0.25">
      <c r="A92" s="5" t="s">
        <v>203</v>
      </c>
      <c r="B92" s="5" t="s">
        <v>204</v>
      </c>
      <c r="C92">
        <v>-19.27</v>
      </c>
      <c r="D92">
        <v>19.41</v>
      </c>
      <c r="E92">
        <v>-15.92</v>
      </c>
      <c r="F92">
        <v>14.8</v>
      </c>
      <c r="G92" t="s">
        <v>67</v>
      </c>
      <c r="H92" t="s">
        <v>67</v>
      </c>
      <c r="I92" t="s">
        <v>67</v>
      </c>
      <c r="J92" t="s">
        <v>67</v>
      </c>
      <c r="K92" t="s">
        <v>67</v>
      </c>
      <c r="L92" t="s">
        <v>67</v>
      </c>
      <c r="M92" t="s">
        <v>67</v>
      </c>
      <c r="N92" t="s">
        <v>67</v>
      </c>
      <c r="O92" t="s">
        <v>67</v>
      </c>
    </row>
    <row r="93" spans="1:15" x14ac:dyDescent="0.25">
      <c r="A93" s="5" t="s">
        <v>205</v>
      </c>
      <c r="B93" s="5" t="s">
        <v>206</v>
      </c>
      <c r="C93">
        <v>-297.23</v>
      </c>
      <c r="D93">
        <v>-239.08</v>
      </c>
      <c r="E93">
        <v>-106.89</v>
      </c>
      <c r="F93">
        <v>277.97000000000003</v>
      </c>
      <c r="G93">
        <v>139.83000000000001</v>
      </c>
      <c r="H93">
        <v>-382.97</v>
      </c>
      <c r="I93">
        <v>-125.44</v>
      </c>
      <c r="J93">
        <v>203.33</v>
      </c>
      <c r="K93">
        <v>-65.739999999999995</v>
      </c>
      <c r="L93">
        <v>405.77</v>
      </c>
      <c r="M93">
        <v>29.15</v>
      </c>
      <c r="N93">
        <v>27.5</v>
      </c>
      <c r="O93" t="s">
        <v>67</v>
      </c>
    </row>
    <row r="94" spans="1:15" x14ac:dyDescent="0.25">
      <c r="A94" s="5" t="s">
        <v>207</v>
      </c>
      <c r="B94" s="5" t="s">
        <v>208</v>
      </c>
      <c r="C94">
        <v>-214.4</v>
      </c>
      <c r="D94">
        <v>-22.67</v>
      </c>
      <c r="E94">
        <v>103.64</v>
      </c>
      <c r="F94">
        <v>11.61</v>
      </c>
      <c r="G94">
        <v>-122.86</v>
      </c>
      <c r="H94">
        <v>-101.69</v>
      </c>
      <c r="I94">
        <v>4.05</v>
      </c>
      <c r="J94">
        <v>181.12</v>
      </c>
      <c r="K94">
        <v>123.06</v>
      </c>
      <c r="L94">
        <v>154.13999999999999</v>
      </c>
      <c r="M94" t="s">
        <v>67</v>
      </c>
      <c r="N94" t="s">
        <v>67</v>
      </c>
      <c r="O94" t="s">
        <v>67</v>
      </c>
    </row>
    <row r="95" spans="1:15" x14ac:dyDescent="0.25">
      <c r="A95" s="5" t="s">
        <v>209</v>
      </c>
      <c r="B95" s="5" t="s">
        <v>210</v>
      </c>
      <c r="C95">
        <v>-45.08</v>
      </c>
      <c r="D95">
        <v>-62.23</v>
      </c>
      <c r="E95">
        <v>-39.5</v>
      </c>
      <c r="F95">
        <v>22.54</v>
      </c>
      <c r="G95">
        <v>-46.2</v>
      </c>
      <c r="H95">
        <v>6.99</v>
      </c>
      <c r="I95">
        <v>89.41</v>
      </c>
      <c r="J95">
        <v>120</v>
      </c>
      <c r="K95" t="s">
        <v>67</v>
      </c>
      <c r="L95" t="s">
        <v>67</v>
      </c>
      <c r="M95" t="s">
        <v>67</v>
      </c>
      <c r="N95" t="s">
        <v>67</v>
      </c>
      <c r="O95" t="s">
        <v>67</v>
      </c>
    </row>
    <row r="96" spans="1:15" x14ac:dyDescent="0.25">
      <c r="A96" s="5" t="s">
        <v>211</v>
      </c>
      <c r="B96" s="5" t="s">
        <v>212</v>
      </c>
      <c r="C96">
        <v>-19.04</v>
      </c>
      <c r="D96">
        <v>13.59</v>
      </c>
      <c r="E96">
        <v>40.25</v>
      </c>
      <c r="F96" t="s">
        <v>67</v>
      </c>
      <c r="G96" t="s">
        <v>67</v>
      </c>
      <c r="H96" t="s">
        <v>67</v>
      </c>
      <c r="I96" t="s">
        <v>67</v>
      </c>
      <c r="J96" t="s">
        <v>67</v>
      </c>
      <c r="K96" t="s">
        <v>67</v>
      </c>
      <c r="L96" t="s">
        <v>67</v>
      </c>
      <c r="M96" t="s">
        <v>67</v>
      </c>
      <c r="N96" t="s">
        <v>67</v>
      </c>
      <c r="O96" t="s">
        <v>67</v>
      </c>
    </row>
    <row r="97" spans="1:16" x14ac:dyDescent="0.25">
      <c r="A97" s="5" t="s">
        <v>213</v>
      </c>
      <c r="B97" s="5" t="s">
        <v>214</v>
      </c>
      <c r="C97">
        <v>26.8</v>
      </c>
      <c r="D97">
        <v>40</v>
      </c>
      <c r="E97">
        <v>38.1</v>
      </c>
      <c r="F97">
        <v>25.1</v>
      </c>
      <c r="G97">
        <v>16.3</v>
      </c>
      <c r="H97">
        <v>8.1</v>
      </c>
      <c r="I97">
        <v>10.3</v>
      </c>
      <c r="J97">
        <v>13.5</v>
      </c>
      <c r="K97">
        <v>8.9</v>
      </c>
      <c r="L97">
        <v>8.1999999999999993</v>
      </c>
      <c r="M97">
        <v>7.2</v>
      </c>
      <c r="N97">
        <v>4.7</v>
      </c>
      <c r="O97">
        <v>3.6</v>
      </c>
      <c r="P97">
        <v>4.9000000000000004</v>
      </c>
    </row>
  </sheetData>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W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20" customWidth="1"/>
    <col min="13" max="14" width="22" customWidth="1"/>
    <col min="15" max="15" width="21" customWidth="1"/>
    <col min="16" max="16" width="22" customWidth="1"/>
    <col min="17" max="17" width="21" customWidth="1"/>
    <col min="18" max="21" width="20" customWidth="1"/>
    <col min="22" max="22" width="21" customWidth="1"/>
    <col min="23" max="23" width="10" customWidth="1"/>
  </cols>
  <sheetData>
    <row r="1" spans="1:23" ht="18.75" customHeight="1" x14ac:dyDescent="0.3">
      <c r="A1" s="1" t="s">
        <v>3444</v>
      </c>
      <c r="B1" s="2" t="s">
        <v>3445</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2735</v>
      </c>
      <c r="C4" s="5" t="s">
        <v>9</v>
      </c>
      <c r="D4" s="5"/>
      <c r="E4" t="s">
        <v>3446</v>
      </c>
      <c r="G4" t="s">
        <v>3347</v>
      </c>
      <c r="H4" t="s">
        <v>220</v>
      </c>
      <c r="J4" t="s">
        <v>3447</v>
      </c>
      <c r="L4" t="s">
        <v>3448</v>
      </c>
    </row>
    <row r="5" spans="1:23" x14ac:dyDescent="0.25">
      <c r="A5" s="5" t="s">
        <v>15</v>
      </c>
      <c r="B5" t="s">
        <v>3449</v>
      </c>
      <c r="C5" s="5" t="s">
        <v>17</v>
      </c>
      <c r="D5" s="5"/>
      <c r="E5" t="s">
        <v>3450</v>
      </c>
      <c r="G5" t="s">
        <v>2237</v>
      </c>
      <c r="H5" t="s">
        <v>12</v>
      </c>
      <c r="J5" t="s">
        <v>225</v>
      </c>
      <c r="L5" t="s">
        <v>244</v>
      </c>
    </row>
    <row r="6" spans="1:23" x14ac:dyDescent="0.25">
      <c r="A6" s="5" t="s">
        <v>23</v>
      </c>
      <c r="B6" t="s">
        <v>3451</v>
      </c>
      <c r="C6" s="5" t="s">
        <v>25</v>
      </c>
      <c r="D6" s="5"/>
      <c r="E6" t="s">
        <v>3452</v>
      </c>
      <c r="G6" t="s">
        <v>403</v>
      </c>
      <c r="H6" t="s">
        <v>20</v>
      </c>
      <c r="J6" t="s">
        <v>248</v>
      </c>
      <c r="L6" t="s">
        <v>509</v>
      </c>
    </row>
    <row r="7" spans="1:23" x14ac:dyDescent="0.25">
      <c r="A7" s="5" t="s">
        <v>29</v>
      </c>
      <c r="B7" t="s">
        <v>277</v>
      </c>
      <c r="C7" s="5" t="s">
        <v>31</v>
      </c>
      <c r="D7" s="5"/>
      <c r="E7" t="s">
        <v>3453</v>
      </c>
      <c r="G7" t="s">
        <v>2160</v>
      </c>
      <c r="H7" t="s">
        <v>28</v>
      </c>
      <c r="J7" t="s">
        <v>1892</v>
      </c>
      <c r="L7" t="s">
        <v>289</v>
      </c>
    </row>
    <row r="8" spans="1:23" x14ac:dyDescent="0.25">
      <c r="A8" s="5" t="s">
        <v>35</v>
      </c>
      <c r="B8" t="s">
        <v>36</v>
      </c>
      <c r="C8" s="5" t="s">
        <v>37</v>
      </c>
      <c r="D8" s="5"/>
      <c r="E8" t="s">
        <v>3454</v>
      </c>
      <c r="G8" t="s">
        <v>3455</v>
      </c>
      <c r="H8" t="s">
        <v>34</v>
      </c>
      <c r="J8" t="s">
        <v>1918</v>
      </c>
      <c r="L8" t="s">
        <v>351</v>
      </c>
    </row>
    <row r="9" spans="1:23" x14ac:dyDescent="0.25">
      <c r="A9" s="5" t="s">
        <v>41</v>
      </c>
      <c r="B9" t="s">
        <v>42</v>
      </c>
      <c r="C9" s="5" t="s">
        <v>43</v>
      </c>
      <c r="D9" s="5"/>
      <c r="E9" t="s">
        <v>3456</v>
      </c>
      <c r="G9" t="s">
        <v>3457</v>
      </c>
      <c r="H9" t="s">
        <v>40</v>
      </c>
      <c r="J9" t="s">
        <v>21</v>
      </c>
      <c r="L9" t="s">
        <v>3458</v>
      </c>
    </row>
    <row r="10" spans="1:23" x14ac:dyDescent="0.25">
      <c r="A10" s="5" t="s">
        <v>45</v>
      </c>
      <c r="B10" t="s">
        <v>2801</v>
      </c>
      <c r="C10" s="5" t="s">
        <v>47</v>
      </c>
      <c r="D10" s="5"/>
      <c r="E10" t="s">
        <v>3459</v>
      </c>
    </row>
    <row r="11" spans="1:23" x14ac:dyDescent="0.25">
      <c r="A11" s="5" t="s">
        <v>49</v>
      </c>
      <c r="B11" t="s">
        <v>1062</v>
      </c>
    </row>
    <row r="12" spans="1:23" x14ac:dyDescent="0.25">
      <c r="A12" s="5" t="s">
        <v>51</v>
      </c>
      <c r="B12" t="s">
        <v>292</v>
      </c>
    </row>
    <row r="13" spans="1:23" x14ac:dyDescent="0.25">
      <c r="A13" s="5" t="s">
        <v>53</v>
      </c>
      <c r="B13" t="s">
        <v>3460</v>
      </c>
    </row>
    <row r="14" spans="1:23" x14ac:dyDescent="0.25">
      <c r="A14" s="5" t="s">
        <v>55</v>
      </c>
      <c r="B14" t="s">
        <v>3461</v>
      </c>
    </row>
    <row r="15" spans="1:23" x14ac:dyDescent="0.25">
      <c r="A15" s="5" t="s">
        <v>57</v>
      </c>
      <c r="B15" t="s">
        <v>3462</v>
      </c>
    </row>
    <row r="16" spans="1:23" x14ac:dyDescent="0.25">
      <c r="A16" s="5" t="s">
        <v>59</v>
      </c>
      <c r="B16" t="s">
        <v>3463</v>
      </c>
    </row>
    <row r="17" spans="1:23" x14ac:dyDescent="0.25">
      <c r="A17" s="5" t="s">
        <v>61</v>
      </c>
      <c r="B17" t="s">
        <v>3464</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890.6</v>
      </c>
      <c r="D20">
        <v>865.7</v>
      </c>
      <c r="E20">
        <v>879</v>
      </c>
      <c r="F20">
        <v>871.8</v>
      </c>
      <c r="G20">
        <v>873.1</v>
      </c>
      <c r="H20">
        <v>857.8</v>
      </c>
      <c r="I20">
        <v>972.7</v>
      </c>
      <c r="J20">
        <v>1047</v>
      </c>
      <c r="K20">
        <v>1098</v>
      </c>
      <c r="L20">
        <v>1120</v>
      </c>
      <c r="M20">
        <v>847.4</v>
      </c>
      <c r="N20">
        <v>720.6</v>
      </c>
      <c r="O20">
        <v>621.29999999999995</v>
      </c>
      <c r="P20">
        <v>483</v>
      </c>
      <c r="Q20">
        <v>438</v>
      </c>
      <c r="R20">
        <v>411.4</v>
      </c>
      <c r="S20">
        <v>422.2</v>
      </c>
      <c r="T20">
        <v>475</v>
      </c>
      <c r="U20">
        <v>588.5</v>
      </c>
      <c r="V20">
        <v>416.6</v>
      </c>
      <c r="W20">
        <v>365.9</v>
      </c>
    </row>
    <row r="21" spans="1:23" x14ac:dyDescent="0.25">
      <c r="A21" s="5" t="s">
        <v>68</v>
      </c>
      <c r="B21" s="5" t="s">
        <v>69</v>
      </c>
      <c r="C21">
        <v>208</v>
      </c>
      <c r="D21">
        <v>224.6</v>
      </c>
      <c r="E21">
        <v>215.6</v>
      </c>
      <c r="F21">
        <v>208.3</v>
      </c>
      <c r="G21">
        <v>203.4</v>
      </c>
      <c r="H21">
        <v>166.9</v>
      </c>
      <c r="I21">
        <v>198</v>
      </c>
      <c r="J21">
        <v>248.3</v>
      </c>
      <c r="K21">
        <v>269.2</v>
      </c>
      <c r="L21">
        <v>268.60000000000002</v>
      </c>
      <c r="M21">
        <v>218.2</v>
      </c>
      <c r="N21">
        <v>180.5</v>
      </c>
      <c r="O21">
        <v>136.80000000000001</v>
      </c>
      <c r="P21">
        <v>111.2</v>
      </c>
      <c r="Q21">
        <v>96.4</v>
      </c>
      <c r="R21">
        <v>108.5</v>
      </c>
      <c r="S21">
        <v>-2.8</v>
      </c>
      <c r="T21">
        <v>50.7</v>
      </c>
      <c r="U21">
        <v>89.7</v>
      </c>
      <c r="V21">
        <v>105.9</v>
      </c>
      <c r="W21">
        <v>61.6</v>
      </c>
    </row>
    <row r="22" spans="1:23" x14ac:dyDescent="0.25">
      <c r="A22" s="5" t="s">
        <v>70</v>
      </c>
      <c r="B22" s="5" t="s">
        <v>71</v>
      </c>
      <c r="C22">
        <v>7.1</v>
      </c>
      <c r="D22">
        <v>4.3</v>
      </c>
      <c r="E22">
        <v>1.5</v>
      </c>
      <c r="F22">
        <v>-4.3</v>
      </c>
      <c r="G22">
        <v>-2.9</v>
      </c>
      <c r="H22">
        <v>-8.5</v>
      </c>
      <c r="I22">
        <v>-8</v>
      </c>
      <c r="J22">
        <v>-8.8000000000000007</v>
      </c>
      <c r="K22">
        <v>-9.9</v>
      </c>
      <c r="L22">
        <v>-14.2</v>
      </c>
      <c r="M22">
        <v>-8.9</v>
      </c>
      <c r="N22">
        <v>-5.0999999999999996</v>
      </c>
      <c r="O22">
        <v>0.3</v>
      </c>
      <c r="P22">
        <v>7.4</v>
      </c>
      <c r="Q22">
        <v>4.7</v>
      </c>
      <c r="R22">
        <v>3.2</v>
      </c>
      <c r="S22">
        <v>3.5</v>
      </c>
      <c r="T22" t="s">
        <v>67</v>
      </c>
      <c r="U22">
        <v>1.3</v>
      </c>
      <c r="V22">
        <v>7</v>
      </c>
      <c r="W22">
        <v>4.7</v>
      </c>
    </row>
    <row r="23" spans="1:23" x14ac:dyDescent="0.25">
      <c r="A23" s="5" t="s">
        <v>72</v>
      </c>
      <c r="B23" s="5" t="s">
        <v>73</v>
      </c>
      <c r="C23">
        <v>215.1</v>
      </c>
      <c r="D23">
        <v>228.9</v>
      </c>
      <c r="E23">
        <v>217.1</v>
      </c>
      <c r="F23">
        <v>204</v>
      </c>
      <c r="G23">
        <v>200.5</v>
      </c>
      <c r="H23">
        <v>158.4</v>
      </c>
      <c r="I23">
        <v>190</v>
      </c>
      <c r="J23">
        <v>239.5</v>
      </c>
      <c r="K23">
        <v>259.3</v>
      </c>
      <c r="L23">
        <v>254.4</v>
      </c>
      <c r="M23">
        <v>209.3</v>
      </c>
      <c r="N23">
        <v>175.4</v>
      </c>
      <c r="O23">
        <v>137.1</v>
      </c>
      <c r="P23">
        <v>118.6</v>
      </c>
      <c r="Q23">
        <v>101.1</v>
      </c>
      <c r="R23">
        <v>111.7</v>
      </c>
      <c r="S23">
        <v>0.7</v>
      </c>
      <c r="T23">
        <v>50.7</v>
      </c>
      <c r="U23">
        <v>91</v>
      </c>
      <c r="V23">
        <v>112.9</v>
      </c>
      <c r="W23">
        <v>66.3</v>
      </c>
    </row>
    <row r="24" spans="1:23" x14ac:dyDescent="0.25">
      <c r="A24" s="5" t="s">
        <v>74</v>
      </c>
      <c r="B24" s="5" t="s">
        <v>75</v>
      </c>
      <c r="C24">
        <v>59.8</v>
      </c>
      <c r="D24">
        <v>63.7</v>
      </c>
      <c r="E24">
        <v>76.5</v>
      </c>
      <c r="F24">
        <v>63.6</v>
      </c>
      <c r="G24">
        <v>60.9</v>
      </c>
      <c r="H24">
        <v>47.8</v>
      </c>
      <c r="I24">
        <v>56</v>
      </c>
      <c r="J24">
        <v>66.8</v>
      </c>
      <c r="K24">
        <v>71.099999999999994</v>
      </c>
      <c r="L24">
        <v>72.7</v>
      </c>
      <c r="M24">
        <v>65.5</v>
      </c>
      <c r="N24">
        <v>54.8</v>
      </c>
      <c r="O24">
        <v>45.7</v>
      </c>
      <c r="P24">
        <v>43.3</v>
      </c>
      <c r="Q24">
        <v>37.799999999999997</v>
      </c>
      <c r="R24">
        <v>33</v>
      </c>
      <c r="S24">
        <v>15.3</v>
      </c>
      <c r="T24">
        <v>14.9</v>
      </c>
      <c r="U24">
        <v>28.9</v>
      </c>
      <c r="V24">
        <v>44.2</v>
      </c>
      <c r="W24">
        <v>25.9</v>
      </c>
    </row>
    <row r="25" spans="1:23" x14ac:dyDescent="0.25">
      <c r="A25" s="5" t="s">
        <v>76</v>
      </c>
      <c r="B25" s="5" t="s">
        <v>77</v>
      </c>
      <c r="C25">
        <v>155.30000000000001</v>
      </c>
      <c r="D25">
        <v>165.2</v>
      </c>
      <c r="E25">
        <v>140.6</v>
      </c>
      <c r="F25">
        <v>140.4</v>
      </c>
      <c r="G25">
        <v>139.6</v>
      </c>
      <c r="H25">
        <v>110.6</v>
      </c>
      <c r="I25">
        <v>134</v>
      </c>
      <c r="J25">
        <v>164.7</v>
      </c>
      <c r="K25">
        <v>177.2</v>
      </c>
      <c r="L25">
        <v>175.6</v>
      </c>
      <c r="M25">
        <v>140.80000000000001</v>
      </c>
      <c r="N25">
        <v>115.9</v>
      </c>
      <c r="O25">
        <v>88.4</v>
      </c>
      <c r="P25">
        <v>73.2</v>
      </c>
      <c r="Q25">
        <v>61.8</v>
      </c>
      <c r="R25">
        <v>77.2</v>
      </c>
      <c r="S25">
        <v>-3.4</v>
      </c>
      <c r="T25">
        <v>33.5</v>
      </c>
      <c r="U25">
        <v>59.4</v>
      </c>
      <c r="V25">
        <v>66.599999999999994</v>
      </c>
      <c r="W25">
        <v>38.4</v>
      </c>
    </row>
    <row r="26" spans="1:23" x14ac:dyDescent="0.25">
      <c r="A26" s="5" t="s">
        <v>78</v>
      </c>
      <c r="B26" s="5" t="s">
        <v>79</v>
      </c>
      <c r="C26">
        <v>-0.3</v>
      </c>
      <c r="D26">
        <v>-0.3</v>
      </c>
      <c r="E26">
        <v>-0.3</v>
      </c>
      <c r="F26">
        <v>-0.2</v>
      </c>
      <c r="G26">
        <v>-0.2</v>
      </c>
      <c r="H26">
        <v>-0.2</v>
      </c>
      <c r="I26">
        <v>-0.2</v>
      </c>
      <c r="J26">
        <v>-0.2</v>
      </c>
      <c r="K26">
        <v>-0.2</v>
      </c>
      <c r="L26">
        <v>-0.2</v>
      </c>
      <c r="M26">
        <v>0.2</v>
      </c>
      <c r="N26" t="s">
        <v>67</v>
      </c>
      <c r="O26" t="s">
        <v>67</v>
      </c>
      <c r="P26">
        <v>-0.3</v>
      </c>
      <c r="Q26">
        <v>-0.1</v>
      </c>
      <c r="R26" t="s">
        <v>67</v>
      </c>
      <c r="S26" t="s">
        <v>67</v>
      </c>
      <c r="T26" t="s">
        <v>67</v>
      </c>
      <c r="U26" t="s">
        <v>67</v>
      </c>
      <c r="V26" t="s">
        <v>67</v>
      </c>
      <c r="W26">
        <v>-0.1</v>
      </c>
    </row>
    <row r="27" spans="1:23" x14ac:dyDescent="0.25">
      <c r="A27" s="5" t="s">
        <v>80</v>
      </c>
      <c r="B27" s="5" t="s">
        <v>81</v>
      </c>
      <c r="C27">
        <v>155</v>
      </c>
      <c r="D27">
        <v>164.9</v>
      </c>
      <c r="E27">
        <v>140.30000000000001</v>
      </c>
      <c r="F27">
        <v>140.19999999999999</v>
      </c>
      <c r="G27">
        <v>139.4</v>
      </c>
      <c r="H27">
        <v>110.4</v>
      </c>
      <c r="I27">
        <v>133.80000000000001</v>
      </c>
      <c r="J27">
        <v>164.5</v>
      </c>
      <c r="K27">
        <v>177</v>
      </c>
      <c r="L27">
        <v>175.4</v>
      </c>
      <c r="M27">
        <v>141</v>
      </c>
      <c r="N27">
        <v>115.9</v>
      </c>
      <c r="O27">
        <v>88.4</v>
      </c>
      <c r="P27">
        <v>72.900000000000006</v>
      </c>
      <c r="Q27">
        <v>61.6</v>
      </c>
      <c r="R27">
        <v>77.2</v>
      </c>
      <c r="S27">
        <v>-3.3</v>
      </c>
      <c r="T27">
        <v>33.5</v>
      </c>
      <c r="U27">
        <v>38.700000000000003</v>
      </c>
      <c r="V27">
        <v>66.599999999999994</v>
      </c>
      <c r="W27">
        <v>38.299999999999997</v>
      </c>
    </row>
    <row r="28" spans="1:23" x14ac:dyDescent="0.25">
      <c r="A28" s="5" t="s">
        <v>82</v>
      </c>
      <c r="B28" s="5" t="s">
        <v>83</v>
      </c>
      <c r="C28">
        <v>776</v>
      </c>
      <c r="D28">
        <v>724.9</v>
      </c>
      <c r="E28">
        <v>650.29999999999995</v>
      </c>
      <c r="F28">
        <v>642</v>
      </c>
      <c r="G28">
        <v>584.20000000000005</v>
      </c>
      <c r="H28">
        <v>635.4</v>
      </c>
      <c r="I28">
        <v>769.5</v>
      </c>
      <c r="J28">
        <v>675.8</v>
      </c>
      <c r="K28">
        <v>574.29999999999995</v>
      </c>
      <c r="L28">
        <v>494.2</v>
      </c>
      <c r="M28">
        <v>597.20000000000005</v>
      </c>
      <c r="N28">
        <v>371.4</v>
      </c>
      <c r="O28">
        <v>306.60000000000002</v>
      </c>
      <c r="P28">
        <v>373.1</v>
      </c>
      <c r="Q28">
        <v>309.7</v>
      </c>
      <c r="R28">
        <v>233.1</v>
      </c>
      <c r="S28">
        <v>204.7</v>
      </c>
      <c r="T28">
        <v>212.6</v>
      </c>
      <c r="U28">
        <v>244.5</v>
      </c>
      <c r="V28">
        <v>364.7</v>
      </c>
      <c r="W28">
        <v>300.7</v>
      </c>
    </row>
    <row r="29" spans="1:23" x14ac:dyDescent="0.25">
      <c r="A29" s="5" t="s">
        <v>84</v>
      </c>
      <c r="B29" s="5" t="s">
        <v>85</v>
      </c>
      <c r="C29">
        <v>1340</v>
      </c>
      <c r="D29">
        <v>1283</v>
      </c>
      <c r="E29">
        <v>1257</v>
      </c>
      <c r="F29">
        <v>1315</v>
      </c>
      <c r="G29">
        <v>1231</v>
      </c>
      <c r="H29">
        <v>1214</v>
      </c>
      <c r="I29">
        <v>1227</v>
      </c>
      <c r="J29">
        <v>1096</v>
      </c>
      <c r="K29">
        <v>1106</v>
      </c>
      <c r="L29">
        <v>1105</v>
      </c>
      <c r="M29">
        <v>1055</v>
      </c>
      <c r="N29">
        <v>739.6</v>
      </c>
      <c r="O29">
        <v>716.7</v>
      </c>
      <c r="P29">
        <v>270.8</v>
      </c>
      <c r="Q29">
        <v>289.60000000000002</v>
      </c>
      <c r="R29">
        <v>236.6</v>
      </c>
      <c r="S29">
        <v>199.9</v>
      </c>
      <c r="T29">
        <v>221.1</v>
      </c>
      <c r="U29">
        <v>248</v>
      </c>
      <c r="V29">
        <v>52.3</v>
      </c>
      <c r="W29">
        <v>52.6</v>
      </c>
    </row>
    <row r="30" spans="1:23" x14ac:dyDescent="0.25">
      <c r="A30" s="5" t="s">
        <v>86</v>
      </c>
      <c r="B30" s="5" t="s">
        <v>87</v>
      </c>
      <c r="C30">
        <v>2116</v>
      </c>
      <c r="D30">
        <v>2008</v>
      </c>
      <c r="E30">
        <v>1908</v>
      </c>
      <c r="F30">
        <v>1957</v>
      </c>
      <c r="G30">
        <v>1815</v>
      </c>
      <c r="H30">
        <v>1849</v>
      </c>
      <c r="I30">
        <v>1997</v>
      </c>
      <c r="J30">
        <v>1772</v>
      </c>
      <c r="K30">
        <v>1681</v>
      </c>
      <c r="L30">
        <v>1600</v>
      </c>
      <c r="M30">
        <v>1653</v>
      </c>
      <c r="N30">
        <v>1111</v>
      </c>
      <c r="O30">
        <v>1023</v>
      </c>
      <c r="P30">
        <v>643.9</v>
      </c>
      <c r="Q30">
        <v>599.29999999999995</v>
      </c>
      <c r="R30">
        <v>510.7</v>
      </c>
      <c r="S30">
        <v>445.4</v>
      </c>
      <c r="T30">
        <v>440.8</v>
      </c>
      <c r="U30">
        <v>504</v>
      </c>
      <c r="V30">
        <v>424.6</v>
      </c>
      <c r="W30">
        <v>361.2</v>
      </c>
    </row>
    <row r="31" spans="1:23" x14ac:dyDescent="0.25">
      <c r="A31" s="5" t="s">
        <v>88</v>
      </c>
      <c r="B31" s="5" t="s">
        <v>89</v>
      </c>
      <c r="C31">
        <v>468.2</v>
      </c>
      <c r="D31">
        <v>488.4</v>
      </c>
      <c r="E31">
        <v>582.6</v>
      </c>
      <c r="F31">
        <v>467.6</v>
      </c>
      <c r="G31">
        <v>439.5</v>
      </c>
      <c r="H31">
        <v>415.1</v>
      </c>
      <c r="I31">
        <v>533.1</v>
      </c>
      <c r="J31">
        <v>401.8</v>
      </c>
      <c r="K31">
        <v>381.6</v>
      </c>
      <c r="L31">
        <v>586.1</v>
      </c>
      <c r="M31">
        <v>585.6</v>
      </c>
      <c r="N31">
        <v>348.6</v>
      </c>
      <c r="O31">
        <v>280.3</v>
      </c>
      <c r="P31">
        <v>167.9</v>
      </c>
      <c r="Q31">
        <v>152.9</v>
      </c>
      <c r="R31">
        <v>94.4</v>
      </c>
      <c r="S31" t="s">
        <v>67</v>
      </c>
      <c r="T31" t="s">
        <v>67</v>
      </c>
      <c r="U31" t="s">
        <v>67</v>
      </c>
      <c r="V31" t="s">
        <v>67</v>
      </c>
      <c r="W31" t="s">
        <v>67</v>
      </c>
    </row>
    <row r="32" spans="1:23" x14ac:dyDescent="0.25">
      <c r="A32" s="5" t="s">
        <v>90</v>
      </c>
      <c r="B32" s="5" t="s">
        <v>91</v>
      </c>
      <c r="C32">
        <v>290.39999999999998</v>
      </c>
      <c r="D32">
        <v>280.39999999999998</v>
      </c>
      <c r="E32">
        <v>206.6</v>
      </c>
      <c r="F32">
        <v>294</v>
      </c>
      <c r="G32">
        <v>285.5</v>
      </c>
      <c r="H32">
        <v>420.5</v>
      </c>
      <c r="I32">
        <v>498.2</v>
      </c>
      <c r="J32">
        <v>310</v>
      </c>
      <c r="K32">
        <v>347.6</v>
      </c>
      <c r="L32">
        <v>244.2</v>
      </c>
      <c r="M32">
        <v>419.3</v>
      </c>
      <c r="N32">
        <v>213.3</v>
      </c>
      <c r="O32">
        <v>280.5</v>
      </c>
      <c r="P32">
        <v>53.8</v>
      </c>
      <c r="Q32">
        <v>53.5</v>
      </c>
      <c r="R32">
        <v>26.9</v>
      </c>
      <c r="S32" t="s">
        <v>67</v>
      </c>
      <c r="T32" t="s">
        <v>67</v>
      </c>
      <c r="U32" t="s">
        <v>67</v>
      </c>
      <c r="V32" t="s">
        <v>67</v>
      </c>
      <c r="W32" t="s">
        <v>67</v>
      </c>
    </row>
    <row r="33" spans="1:23" x14ac:dyDescent="0.25">
      <c r="A33" s="5" t="s">
        <v>92</v>
      </c>
      <c r="B33" s="5" t="s">
        <v>93</v>
      </c>
      <c r="C33">
        <v>758.6</v>
      </c>
      <c r="D33">
        <v>768.8</v>
      </c>
      <c r="E33">
        <v>789.2</v>
      </c>
      <c r="F33">
        <v>761.6</v>
      </c>
      <c r="G33">
        <v>725</v>
      </c>
      <c r="H33">
        <v>835.6</v>
      </c>
      <c r="I33">
        <v>1031</v>
      </c>
      <c r="J33">
        <v>711.8</v>
      </c>
      <c r="K33">
        <v>729.2</v>
      </c>
      <c r="L33">
        <v>830.3</v>
      </c>
      <c r="M33">
        <v>1005</v>
      </c>
      <c r="N33">
        <v>561.9</v>
      </c>
      <c r="O33">
        <v>560.79999999999995</v>
      </c>
      <c r="P33">
        <v>221.7</v>
      </c>
      <c r="Q33">
        <v>206.3</v>
      </c>
      <c r="R33">
        <v>187.1</v>
      </c>
      <c r="S33">
        <v>217</v>
      </c>
      <c r="T33">
        <v>226.3</v>
      </c>
      <c r="U33">
        <v>307.8</v>
      </c>
      <c r="V33">
        <v>223.7</v>
      </c>
      <c r="W33">
        <v>222.5</v>
      </c>
    </row>
    <row r="34" spans="1:23" x14ac:dyDescent="0.25">
      <c r="A34" s="5" t="s">
        <v>78</v>
      </c>
      <c r="B34" s="5" t="s">
        <v>79</v>
      </c>
      <c r="C34">
        <v>0.7</v>
      </c>
      <c r="D34">
        <v>0.7</v>
      </c>
      <c r="E34">
        <v>0.6</v>
      </c>
      <c r="F34">
        <v>0.5</v>
      </c>
      <c r="G34">
        <v>0.5</v>
      </c>
      <c r="H34">
        <v>0.8</v>
      </c>
      <c r="I34">
        <v>0.8</v>
      </c>
      <c r="J34">
        <v>0.8</v>
      </c>
      <c r="K34">
        <v>0.7</v>
      </c>
      <c r="L34">
        <v>0.6</v>
      </c>
      <c r="M34">
        <v>20.3</v>
      </c>
      <c r="N34" t="s">
        <v>67</v>
      </c>
      <c r="O34">
        <v>0.7</v>
      </c>
      <c r="P34">
        <v>0.6</v>
      </c>
      <c r="Q34">
        <v>0.4</v>
      </c>
      <c r="R34">
        <v>0.2</v>
      </c>
      <c r="S34">
        <v>0.1</v>
      </c>
      <c r="T34" t="s">
        <v>67</v>
      </c>
      <c r="U34" t="s">
        <v>67</v>
      </c>
      <c r="V34">
        <v>0.1</v>
      </c>
      <c r="W34" t="s">
        <v>67</v>
      </c>
    </row>
    <row r="35" spans="1:23" x14ac:dyDescent="0.25">
      <c r="A35" s="5" t="s">
        <v>94</v>
      </c>
      <c r="B35" s="5" t="s">
        <v>95</v>
      </c>
      <c r="C35">
        <v>1357</v>
      </c>
      <c r="D35">
        <v>1238</v>
      </c>
      <c r="E35">
        <v>1118</v>
      </c>
      <c r="F35">
        <v>1195</v>
      </c>
      <c r="G35">
        <v>1089</v>
      </c>
      <c r="H35">
        <v>1013</v>
      </c>
      <c r="I35">
        <v>964.8</v>
      </c>
      <c r="J35">
        <v>1059</v>
      </c>
      <c r="K35">
        <v>950.8</v>
      </c>
      <c r="L35">
        <v>768.7</v>
      </c>
      <c r="M35">
        <v>627.20000000000005</v>
      </c>
      <c r="N35">
        <v>549.1</v>
      </c>
      <c r="O35">
        <v>461.8</v>
      </c>
      <c r="P35">
        <v>421.6</v>
      </c>
      <c r="Q35">
        <v>392.6</v>
      </c>
      <c r="R35">
        <v>323.39999999999998</v>
      </c>
      <c r="S35">
        <v>228.3</v>
      </c>
      <c r="T35">
        <v>214.5</v>
      </c>
      <c r="U35">
        <v>196.2</v>
      </c>
      <c r="V35">
        <v>200.8</v>
      </c>
      <c r="W35">
        <v>138.69999999999999</v>
      </c>
    </row>
    <row r="36" spans="1:23" x14ac:dyDescent="0.25">
      <c r="A36" s="5" t="s">
        <v>96</v>
      </c>
      <c r="B36" s="5" t="s">
        <v>97</v>
      </c>
      <c r="C36">
        <v>2116</v>
      </c>
      <c r="D36">
        <v>2008</v>
      </c>
      <c r="E36">
        <v>1908</v>
      </c>
      <c r="F36">
        <v>1957</v>
      </c>
      <c r="G36">
        <v>1815</v>
      </c>
      <c r="H36">
        <v>1849</v>
      </c>
      <c r="I36">
        <v>1997</v>
      </c>
      <c r="J36">
        <v>1772</v>
      </c>
      <c r="K36">
        <v>1681</v>
      </c>
      <c r="L36">
        <v>1600</v>
      </c>
      <c r="M36">
        <v>1653</v>
      </c>
      <c r="N36">
        <v>1111</v>
      </c>
      <c r="O36">
        <v>1023</v>
      </c>
      <c r="P36">
        <v>643.9</v>
      </c>
      <c r="Q36">
        <v>599.29999999999995</v>
      </c>
      <c r="R36">
        <v>510.7</v>
      </c>
      <c r="S36">
        <v>445.4</v>
      </c>
      <c r="T36">
        <v>440.8</v>
      </c>
      <c r="U36">
        <v>504</v>
      </c>
      <c r="V36">
        <v>424.6</v>
      </c>
      <c r="W36">
        <v>361.2</v>
      </c>
    </row>
    <row r="37" spans="1:23" x14ac:dyDescent="0.25">
      <c r="A37" s="5" t="s">
        <v>98</v>
      </c>
      <c r="B37" s="5" t="s">
        <v>99</v>
      </c>
      <c r="C37">
        <v>74</v>
      </c>
      <c r="D37">
        <v>74</v>
      </c>
      <c r="E37">
        <v>76.400000000000006</v>
      </c>
      <c r="F37">
        <v>79</v>
      </c>
      <c r="G37">
        <v>79</v>
      </c>
      <c r="H37">
        <v>86.94</v>
      </c>
      <c r="I37">
        <v>86.94</v>
      </c>
      <c r="J37">
        <v>86.92</v>
      </c>
      <c r="K37">
        <v>86.83</v>
      </c>
      <c r="L37">
        <v>86.1</v>
      </c>
      <c r="M37">
        <v>86.1</v>
      </c>
      <c r="N37">
        <v>85.8</v>
      </c>
      <c r="O37">
        <v>85.5</v>
      </c>
      <c r="P37">
        <v>84.3</v>
      </c>
      <c r="Q37">
        <v>84</v>
      </c>
      <c r="R37">
        <v>81.900000000000006</v>
      </c>
      <c r="S37">
        <v>81.900000000000006</v>
      </c>
      <c r="T37">
        <v>81.900000000000006</v>
      </c>
      <c r="U37">
        <v>81.900000000000006</v>
      </c>
      <c r="V37">
        <v>79.2</v>
      </c>
      <c r="W37">
        <v>78.3</v>
      </c>
    </row>
    <row r="38" spans="1:23" x14ac:dyDescent="0.25">
      <c r="A38" s="5" t="s">
        <v>100</v>
      </c>
      <c r="B38" s="5" t="s">
        <v>101</v>
      </c>
      <c r="C38">
        <v>74</v>
      </c>
      <c r="D38">
        <v>74</v>
      </c>
      <c r="E38">
        <v>76.400000000000006</v>
      </c>
      <c r="F38">
        <v>79</v>
      </c>
      <c r="G38">
        <v>79</v>
      </c>
      <c r="H38">
        <v>86.94</v>
      </c>
      <c r="I38">
        <v>86.94</v>
      </c>
      <c r="J38">
        <v>86.92</v>
      </c>
      <c r="K38">
        <v>86.83</v>
      </c>
      <c r="L38">
        <v>86.1</v>
      </c>
      <c r="M38">
        <v>86.1</v>
      </c>
      <c r="N38">
        <v>85.8</v>
      </c>
      <c r="O38">
        <v>85.5</v>
      </c>
      <c r="P38">
        <v>84.3</v>
      </c>
      <c r="Q38">
        <v>84</v>
      </c>
      <c r="R38">
        <v>81.900000000000006</v>
      </c>
      <c r="S38">
        <v>81.900000000000006</v>
      </c>
      <c r="T38">
        <v>81.900000000000006</v>
      </c>
      <c r="U38">
        <v>81.900000000000006</v>
      </c>
      <c r="V38">
        <v>79.2</v>
      </c>
      <c r="W38">
        <v>78.3</v>
      </c>
    </row>
    <row r="39" spans="1:23" x14ac:dyDescent="0.25">
      <c r="A39" s="5" t="s">
        <v>102</v>
      </c>
      <c r="B39" s="5" t="s">
        <v>103</v>
      </c>
      <c r="C39">
        <v>2.91</v>
      </c>
      <c r="D39">
        <v>3.09</v>
      </c>
      <c r="E39">
        <v>2.84</v>
      </c>
      <c r="F39">
        <v>2.58</v>
      </c>
      <c r="G39">
        <v>2.54</v>
      </c>
      <c r="H39">
        <v>1.82</v>
      </c>
      <c r="I39">
        <v>2.19</v>
      </c>
      <c r="J39">
        <v>2.76</v>
      </c>
      <c r="K39">
        <v>2.99</v>
      </c>
      <c r="L39">
        <v>2.95</v>
      </c>
      <c r="M39">
        <v>2.4300000000000002</v>
      </c>
      <c r="N39">
        <v>2.04</v>
      </c>
      <c r="O39">
        <v>1.6</v>
      </c>
      <c r="P39">
        <v>1.41</v>
      </c>
      <c r="Q39">
        <v>1.2</v>
      </c>
      <c r="R39">
        <v>1.36</v>
      </c>
      <c r="S39">
        <v>0.01</v>
      </c>
      <c r="T39">
        <v>0.62</v>
      </c>
      <c r="U39">
        <v>1.1100000000000001</v>
      </c>
      <c r="V39">
        <v>1.43</v>
      </c>
      <c r="W39">
        <v>0.85</v>
      </c>
    </row>
    <row r="40" spans="1:23" x14ac:dyDescent="0.25">
      <c r="A40" s="5" t="s">
        <v>104</v>
      </c>
      <c r="B40" s="5" t="s">
        <v>105</v>
      </c>
      <c r="C40">
        <v>2.09</v>
      </c>
      <c r="D40">
        <v>2.23</v>
      </c>
      <c r="E40">
        <v>1.88</v>
      </c>
      <c r="F40">
        <v>1.84</v>
      </c>
      <c r="G40">
        <v>1.78</v>
      </c>
      <c r="H40">
        <v>1.39</v>
      </c>
      <c r="I40">
        <v>1.6</v>
      </c>
      <c r="J40">
        <v>1.9</v>
      </c>
      <c r="K40">
        <v>2.0499999999999998</v>
      </c>
      <c r="L40">
        <v>2.06</v>
      </c>
      <c r="M40">
        <v>1.64</v>
      </c>
      <c r="N40">
        <v>1.35</v>
      </c>
      <c r="O40">
        <v>1.04</v>
      </c>
      <c r="P40">
        <v>0.87</v>
      </c>
      <c r="Q40">
        <v>0.75</v>
      </c>
      <c r="R40">
        <v>0.94</v>
      </c>
      <c r="S40">
        <v>-0.04</v>
      </c>
      <c r="T40">
        <v>0.41</v>
      </c>
      <c r="U40">
        <v>0.48</v>
      </c>
      <c r="V40">
        <v>0.85</v>
      </c>
      <c r="W40">
        <v>0.49</v>
      </c>
    </row>
    <row r="41" spans="1:23" x14ac:dyDescent="0.25">
      <c r="A41" s="5" t="s">
        <v>106</v>
      </c>
      <c r="B41" s="5" t="s">
        <v>107</v>
      </c>
      <c r="C41">
        <v>2.09</v>
      </c>
      <c r="D41">
        <v>2.23</v>
      </c>
      <c r="E41">
        <v>1.88</v>
      </c>
      <c r="F41">
        <v>1.84</v>
      </c>
      <c r="G41">
        <v>1.78</v>
      </c>
      <c r="H41">
        <v>1.39</v>
      </c>
      <c r="I41">
        <v>1.6</v>
      </c>
      <c r="J41">
        <v>1.89</v>
      </c>
      <c r="K41">
        <v>2.0299999999999998</v>
      </c>
      <c r="L41">
        <v>2.0499999999999998</v>
      </c>
      <c r="M41">
        <v>1.64</v>
      </c>
      <c r="N41">
        <v>1.35</v>
      </c>
      <c r="O41">
        <v>1.03</v>
      </c>
      <c r="P41">
        <v>0.85</v>
      </c>
      <c r="Q41">
        <v>0.75</v>
      </c>
      <c r="R41">
        <v>0.94</v>
      </c>
      <c r="S41">
        <v>-0.04</v>
      </c>
      <c r="T41">
        <v>0.41</v>
      </c>
      <c r="U41">
        <v>0.48</v>
      </c>
      <c r="V41">
        <v>0.85</v>
      </c>
      <c r="W41">
        <v>0.49</v>
      </c>
    </row>
    <row r="42" spans="1:23" x14ac:dyDescent="0.25">
      <c r="A42" s="5" t="s">
        <v>108</v>
      </c>
      <c r="B42" s="5" t="s">
        <v>109</v>
      </c>
      <c r="C42">
        <v>0.76</v>
      </c>
      <c r="D42">
        <v>0.71</v>
      </c>
      <c r="E42">
        <v>0.65</v>
      </c>
      <c r="F42">
        <v>0.6</v>
      </c>
      <c r="G42">
        <v>0.55000000000000004</v>
      </c>
      <c r="H42">
        <v>0.5</v>
      </c>
      <c r="I42">
        <v>0.46</v>
      </c>
      <c r="J42">
        <v>0.46</v>
      </c>
      <c r="K42">
        <v>0.46</v>
      </c>
      <c r="L42">
        <v>0.43</v>
      </c>
      <c r="M42">
        <v>0.38</v>
      </c>
      <c r="N42">
        <v>0.37</v>
      </c>
      <c r="O42">
        <v>0.33</v>
      </c>
      <c r="P42">
        <v>0.3</v>
      </c>
      <c r="Q42">
        <v>0.27</v>
      </c>
      <c r="R42">
        <v>0.25</v>
      </c>
      <c r="S42" t="s">
        <v>67</v>
      </c>
      <c r="T42" t="s">
        <v>67</v>
      </c>
      <c r="U42">
        <v>0.14000000000000001</v>
      </c>
      <c r="V42">
        <v>0.13</v>
      </c>
      <c r="W42">
        <v>0.09</v>
      </c>
    </row>
    <row r="43" spans="1:23" x14ac:dyDescent="0.25">
      <c r="A43" s="5" t="s">
        <v>110</v>
      </c>
      <c r="B43" s="5" t="s">
        <v>111</v>
      </c>
      <c r="C43">
        <v>56.22</v>
      </c>
      <c r="D43">
        <v>52.8</v>
      </c>
      <c r="E43">
        <v>48.1</v>
      </c>
      <c r="F43">
        <v>45.7</v>
      </c>
      <c r="G43">
        <v>41.9</v>
      </c>
      <c r="H43">
        <v>39.6</v>
      </c>
      <c r="I43">
        <v>36.299999999999997</v>
      </c>
      <c r="J43">
        <v>39.6</v>
      </c>
      <c r="K43">
        <v>39.9</v>
      </c>
      <c r="L43">
        <v>37</v>
      </c>
      <c r="M43">
        <v>32.6</v>
      </c>
      <c r="N43">
        <v>31.5</v>
      </c>
      <c r="O43">
        <v>28.5</v>
      </c>
      <c r="P43">
        <v>25.3</v>
      </c>
      <c r="Q43">
        <v>22.4</v>
      </c>
      <c r="R43">
        <v>20.5</v>
      </c>
      <c r="S43" t="s">
        <v>67</v>
      </c>
      <c r="T43" t="s">
        <v>67</v>
      </c>
      <c r="U43">
        <v>11.7</v>
      </c>
      <c r="V43">
        <v>10.1</v>
      </c>
      <c r="W43" t="s">
        <v>67</v>
      </c>
    </row>
    <row r="44" spans="1:23" x14ac:dyDescent="0.25">
      <c r="A44" s="5" t="s">
        <v>65</v>
      </c>
      <c r="B44" s="5" t="s">
        <v>66</v>
      </c>
      <c r="C44">
        <v>12.04</v>
      </c>
      <c r="D44">
        <v>11.7</v>
      </c>
      <c r="E44">
        <v>11.51</v>
      </c>
      <c r="F44">
        <v>11.04</v>
      </c>
      <c r="G44">
        <v>11.05</v>
      </c>
      <c r="H44">
        <v>9.8699999999999992</v>
      </c>
      <c r="I44">
        <v>11.19</v>
      </c>
      <c r="J44">
        <v>12.05</v>
      </c>
      <c r="K44">
        <v>12.65</v>
      </c>
      <c r="L44">
        <v>13</v>
      </c>
      <c r="M44">
        <v>9.84</v>
      </c>
      <c r="N44">
        <v>8.4</v>
      </c>
      <c r="O44">
        <v>7.27</v>
      </c>
      <c r="P44">
        <v>5.73</v>
      </c>
      <c r="Q44">
        <v>5.21</v>
      </c>
      <c r="R44">
        <v>5.0199999999999996</v>
      </c>
      <c r="S44">
        <v>5.16</v>
      </c>
      <c r="T44">
        <v>5.8</v>
      </c>
      <c r="U44">
        <v>7.19</v>
      </c>
      <c r="V44">
        <v>5.26</v>
      </c>
      <c r="W44">
        <v>4.67</v>
      </c>
    </row>
    <row r="45" spans="1:23" x14ac:dyDescent="0.25">
      <c r="A45" s="5" t="s">
        <v>112</v>
      </c>
      <c r="B45" s="5" t="s">
        <v>113</v>
      </c>
      <c r="C45">
        <v>18.34</v>
      </c>
      <c r="D45">
        <v>16.739999999999998</v>
      </c>
      <c r="E45">
        <v>14.64</v>
      </c>
      <c r="F45">
        <v>15.13</v>
      </c>
      <c r="G45">
        <v>13.79</v>
      </c>
      <c r="H45">
        <v>11.66</v>
      </c>
      <c r="I45">
        <v>11.11</v>
      </c>
      <c r="J45">
        <v>12.2</v>
      </c>
      <c r="K45">
        <v>10.96</v>
      </c>
      <c r="L45">
        <v>8.93</v>
      </c>
      <c r="M45">
        <v>7.52</v>
      </c>
      <c r="N45">
        <v>6.4</v>
      </c>
      <c r="O45">
        <v>5.41</v>
      </c>
      <c r="P45">
        <v>5.01</v>
      </c>
      <c r="Q45">
        <v>4.68</v>
      </c>
      <c r="R45">
        <v>3.95</v>
      </c>
      <c r="S45">
        <v>2.79</v>
      </c>
      <c r="T45">
        <v>2.62</v>
      </c>
      <c r="U45">
        <v>2.4</v>
      </c>
      <c r="V45">
        <v>2.54</v>
      </c>
      <c r="W45">
        <v>1.77</v>
      </c>
    </row>
    <row r="46" spans="1:23" x14ac:dyDescent="0.25">
      <c r="A46" s="5" t="s">
        <v>114</v>
      </c>
      <c r="B46" s="5" t="s">
        <v>115</v>
      </c>
      <c r="C46">
        <v>2.3199999999999998</v>
      </c>
      <c r="D46">
        <v>2.64</v>
      </c>
      <c r="E46">
        <v>2.48</v>
      </c>
      <c r="F46">
        <v>2.58</v>
      </c>
      <c r="G46">
        <v>2.35</v>
      </c>
      <c r="H46">
        <v>1.65</v>
      </c>
      <c r="I46">
        <v>1.98</v>
      </c>
      <c r="J46">
        <v>2.12</v>
      </c>
      <c r="K46">
        <v>2.29</v>
      </c>
      <c r="L46">
        <v>2.64</v>
      </c>
      <c r="M46">
        <v>2.33</v>
      </c>
      <c r="N46">
        <v>1.63</v>
      </c>
      <c r="O46">
        <v>1.1000000000000001</v>
      </c>
      <c r="P46">
        <v>0.73</v>
      </c>
      <c r="Q46">
        <v>0.66</v>
      </c>
      <c r="R46">
        <v>0.35</v>
      </c>
      <c r="S46">
        <v>0.19</v>
      </c>
      <c r="T46">
        <v>0.5</v>
      </c>
      <c r="U46">
        <v>1.02</v>
      </c>
      <c r="V46">
        <v>-0.24</v>
      </c>
      <c r="W46">
        <v>0.9</v>
      </c>
    </row>
    <row r="47" spans="1:23" x14ac:dyDescent="0.25">
      <c r="A47" s="5" t="s">
        <v>116</v>
      </c>
      <c r="B47" s="5" t="s">
        <v>117</v>
      </c>
      <c r="C47">
        <v>28.6</v>
      </c>
      <c r="D47">
        <v>27.13</v>
      </c>
      <c r="E47">
        <v>24.97</v>
      </c>
      <c r="F47">
        <v>24.77</v>
      </c>
      <c r="G47">
        <v>22.97</v>
      </c>
      <c r="H47">
        <v>21.27</v>
      </c>
      <c r="I47">
        <v>22.97</v>
      </c>
      <c r="J47">
        <v>20.39</v>
      </c>
      <c r="K47">
        <v>19.36</v>
      </c>
      <c r="L47">
        <v>18.579999999999998</v>
      </c>
      <c r="M47">
        <v>19.190000000000001</v>
      </c>
      <c r="N47">
        <v>12.95</v>
      </c>
      <c r="O47">
        <v>11.97</v>
      </c>
      <c r="P47">
        <v>7.64</v>
      </c>
      <c r="Q47">
        <v>7.13</v>
      </c>
      <c r="R47">
        <v>6.24</v>
      </c>
      <c r="S47">
        <v>5.44</v>
      </c>
      <c r="T47">
        <v>5.38</v>
      </c>
      <c r="U47">
        <v>6.15</v>
      </c>
      <c r="V47">
        <v>5.36</v>
      </c>
      <c r="W47" t="s">
        <v>67</v>
      </c>
    </row>
    <row r="48" spans="1:23" x14ac:dyDescent="0.25">
      <c r="A48" s="5" t="s">
        <v>118</v>
      </c>
      <c r="B48" s="5" t="s">
        <v>119</v>
      </c>
      <c r="C48">
        <v>4948</v>
      </c>
      <c r="D48">
        <v>4763</v>
      </c>
      <c r="E48">
        <v>4596</v>
      </c>
      <c r="F48">
        <v>4471</v>
      </c>
      <c r="G48">
        <v>4337</v>
      </c>
      <c r="H48">
        <v>4421</v>
      </c>
      <c r="I48">
        <v>5238</v>
      </c>
      <c r="J48">
        <v>5419</v>
      </c>
      <c r="K48">
        <v>5535</v>
      </c>
      <c r="L48">
        <v>5644</v>
      </c>
      <c r="M48">
        <v>6013</v>
      </c>
      <c r="N48">
        <v>3526</v>
      </c>
      <c r="O48">
        <v>3479</v>
      </c>
      <c r="P48">
        <v>2621</v>
      </c>
      <c r="Q48">
        <v>2750</v>
      </c>
      <c r="R48">
        <v>2505</v>
      </c>
      <c r="S48">
        <v>2703</v>
      </c>
      <c r="T48">
        <v>3013</v>
      </c>
      <c r="U48">
        <v>3326</v>
      </c>
      <c r="V48">
        <v>2846</v>
      </c>
      <c r="W48">
        <v>2639</v>
      </c>
    </row>
    <row r="49" spans="1:23" x14ac:dyDescent="0.25">
      <c r="A49" s="5" t="s">
        <v>120</v>
      </c>
      <c r="B49" s="5" t="s">
        <v>121</v>
      </c>
      <c r="C49">
        <v>490.3</v>
      </c>
      <c r="D49">
        <v>481.7</v>
      </c>
      <c r="E49">
        <v>474.8</v>
      </c>
      <c r="F49">
        <v>461.5</v>
      </c>
      <c r="G49">
        <v>450.4</v>
      </c>
      <c r="H49">
        <v>471.8</v>
      </c>
      <c r="I49">
        <v>531.29999999999995</v>
      </c>
      <c r="J49">
        <v>533.1</v>
      </c>
      <c r="K49">
        <v>512.20000000000005</v>
      </c>
      <c r="L49">
        <v>513.29999999999995</v>
      </c>
      <c r="M49">
        <v>391</v>
      </c>
      <c r="N49">
        <v>305.60000000000002</v>
      </c>
      <c r="O49">
        <v>286</v>
      </c>
      <c r="P49">
        <v>229.9</v>
      </c>
      <c r="Q49">
        <v>213.5</v>
      </c>
      <c r="R49">
        <v>196.4</v>
      </c>
      <c r="S49">
        <v>222.5</v>
      </c>
      <c r="T49">
        <v>258</v>
      </c>
      <c r="U49">
        <v>281.5</v>
      </c>
      <c r="V49">
        <v>208.7</v>
      </c>
      <c r="W49">
        <v>169.5</v>
      </c>
    </row>
    <row r="50" spans="1:23" x14ac:dyDescent="0.25">
      <c r="A50" s="5" t="s">
        <v>122</v>
      </c>
      <c r="B50" s="5" t="s">
        <v>123</v>
      </c>
      <c r="C50">
        <v>99091</v>
      </c>
      <c r="D50">
        <v>101134</v>
      </c>
      <c r="E50">
        <v>103307</v>
      </c>
      <c r="F50">
        <v>103221</v>
      </c>
      <c r="G50">
        <v>103851</v>
      </c>
      <c r="H50">
        <v>106718</v>
      </c>
      <c r="I50">
        <v>101432</v>
      </c>
      <c r="J50">
        <v>98376</v>
      </c>
      <c r="K50">
        <v>92538</v>
      </c>
      <c r="L50">
        <v>90946</v>
      </c>
      <c r="M50">
        <v>65026</v>
      </c>
      <c r="N50">
        <v>86670</v>
      </c>
      <c r="O50">
        <v>82208</v>
      </c>
      <c r="P50">
        <v>87715</v>
      </c>
      <c r="Q50">
        <v>77636</v>
      </c>
      <c r="R50">
        <v>78403</v>
      </c>
      <c r="S50">
        <v>82316</v>
      </c>
      <c r="T50">
        <v>85629</v>
      </c>
      <c r="U50">
        <v>84636</v>
      </c>
      <c r="V50">
        <v>73331</v>
      </c>
      <c r="W50" t="s">
        <v>67</v>
      </c>
    </row>
    <row r="51" spans="1:23" x14ac:dyDescent="0.25">
      <c r="A51" s="5" t="s">
        <v>124</v>
      </c>
      <c r="B51" s="5" t="s">
        <v>125</v>
      </c>
      <c r="C51">
        <v>179993</v>
      </c>
      <c r="D51">
        <v>181758</v>
      </c>
      <c r="E51">
        <v>191250</v>
      </c>
      <c r="F51">
        <v>194997</v>
      </c>
      <c r="G51">
        <v>201304</v>
      </c>
      <c r="H51">
        <v>194036</v>
      </c>
      <c r="I51">
        <v>185699</v>
      </c>
      <c r="J51">
        <v>193271</v>
      </c>
      <c r="K51">
        <v>198434</v>
      </c>
      <c r="L51">
        <v>198357</v>
      </c>
      <c r="M51">
        <v>140927</v>
      </c>
      <c r="N51">
        <v>204367</v>
      </c>
      <c r="O51">
        <v>178585</v>
      </c>
      <c r="P51">
        <v>184280</v>
      </c>
      <c r="Q51">
        <v>159272</v>
      </c>
      <c r="R51">
        <v>164231</v>
      </c>
      <c r="S51">
        <v>156196</v>
      </c>
      <c r="T51">
        <v>157650</v>
      </c>
      <c r="U51">
        <v>176939</v>
      </c>
      <c r="V51">
        <v>146380</v>
      </c>
      <c r="W51">
        <v>138651</v>
      </c>
    </row>
    <row r="52" spans="1:23" x14ac:dyDescent="0.25">
      <c r="A52" s="5" t="s">
        <v>126</v>
      </c>
      <c r="B52" s="5" t="s">
        <v>127</v>
      </c>
      <c r="C52" t="s">
        <v>67</v>
      </c>
      <c r="D52" t="s">
        <v>67</v>
      </c>
      <c r="E52" t="s">
        <v>67</v>
      </c>
      <c r="F52" t="s">
        <v>67</v>
      </c>
      <c r="G52" t="s">
        <v>67</v>
      </c>
      <c r="H52" t="s">
        <v>67</v>
      </c>
      <c r="I52" t="s">
        <v>67</v>
      </c>
      <c r="J52" t="s">
        <v>67</v>
      </c>
      <c r="K52" t="s">
        <v>67</v>
      </c>
      <c r="L52" t="s">
        <v>67</v>
      </c>
      <c r="M52" t="s">
        <v>67</v>
      </c>
      <c r="N52" t="s">
        <v>67</v>
      </c>
      <c r="O52" t="s">
        <v>67</v>
      </c>
      <c r="P52" t="s">
        <v>67</v>
      </c>
      <c r="Q52" t="s">
        <v>67</v>
      </c>
      <c r="R52" t="s">
        <v>67</v>
      </c>
      <c r="S52" t="s">
        <v>67</v>
      </c>
      <c r="T52" t="s">
        <v>67</v>
      </c>
      <c r="U52" t="s">
        <v>67</v>
      </c>
      <c r="V52" t="s">
        <v>67</v>
      </c>
      <c r="W52" t="s">
        <v>67</v>
      </c>
    </row>
    <row r="53" spans="1:23" x14ac:dyDescent="0.25">
      <c r="A53" s="5" t="s">
        <v>128</v>
      </c>
      <c r="B53" s="5" t="s">
        <v>129</v>
      </c>
      <c r="C53">
        <v>31326</v>
      </c>
      <c r="D53">
        <v>34621</v>
      </c>
      <c r="E53">
        <v>30527</v>
      </c>
      <c r="F53">
        <v>31358</v>
      </c>
      <c r="G53">
        <v>32142</v>
      </c>
      <c r="H53">
        <v>24972</v>
      </c>
      <c r="I53">
        <v>25544</v>
      </c>
      <c r="J53">
        <v>30356</v>
      </c>
      <c r="K53">
        <v>31978</v>
      </c>
      <c r="L53">
        <v>31077</v>
      </c>
      <c r="M53">
        <v>23449</v>
      </c>
      <c r="N53">
        <v>32870</v>
      </c>
      <c r="O53">
        <v>25410</v>
      </c>
      <c r="P53">
        <v>27814</v>
      </c>
      <c r="Q53">
        <v>22400</v>
      </c>
      <c r="R53">
        <v>30818</v>
      </c>
      <c r="S53">
        <v>-1221</v>
      </c>
      <c r="T53">
        <v>11118</v>
      </c>
      <c r="U53">
        <v>11636</v>
      </c>
      <c r="V53">
        <v>23401</v>
      </c>
      <c r="W53">
        <v>14513</v>
      </c>
    </row>
    <row r="54" spans="1:23" x14ac:dyDescent="0.25">
      <c r="A54" s="5" t="s">
        <v>130</v>
      </c>
      <c r="B54" s="5" t="s">
        <v>131</v>
      </c>
      <c r="C54">
        <v>14.9</v>
      </c>
      <c r="D54">
        <v>14.2</v>
      </c>
      <c r="E54">
        <v>24.9</v>
      </c>
      <c r="F54">
        <v>17.7</v>
      </c>
      <c r="G54">
        <v>14.8</v>
      </c>
      <c r="H54">
        <v>14.5</v>
      </c>
      <c r="I54">
        <v>15.9</v>
      </c>
      <c r="J54">
        <v>16.899999999999999</v>
      </c>
      <c r="K54">
        <v>13.9</v>
      </c>
      <c r="L54">
        <v>17.8</v>
      </c>
      <c r="M54">
        <v>15.5</v>
      </c>
      <c r="N54">
        <v>9.9</v>
      </c>
      <c r="O54">
        <v>19.399999999999999</v>
      </c>
      <c r="P54">
        <v>22.9</v>
      </c>
      <c r="Q54">
        <v>18.3</v>
      </c>
      <c r="R54">
        <v>8.4</v>
      </c>
      <c r="S54" t="s">
        <v>67</v>
      </c>
      <c r="T54">
        <v>7.3</v>
      </c>
      <c r="U54">
        <v>29.9</v>
      </c>
      <c r="V54">
        <v>32.4</v>
      </c>
      <c r="W54">
        <v>41.2</v>
      </c>
    </row>
    <row r="55" spans="1:23" x14ac:dyDescent="0.25">
      <c r="A55" s="5" t="s">
        <v>132</v>
      </c>
      <c r="B55" s="5" t="s">
        <v>133</v>
      </c>
      <c r="C55">
        <v>2.58</v>
      </c>
      <c r="D55">
        <v>2.7</v>
      </c>
      <c r="E55">
        <v>4.07</v>
      </c>
      <c r="F55">
        <v>2.95</v>
      </c>
      <c r="G55">
        <v>2.39</v>
      </c>
      <c r="H55">
        <v>2.0499999999999998</v>
      </c>
      <c r="I55">
        <v>2.27</v>
      </c>
      <c r="J55">
        <v>2.66</v>
      </c>
      <c r="K55">
        <v>2.2599999999999998</v>
      </c>
      <c r="L55">
        <v>2.81</v>
      </c>
      <c r="M55">
        <v>2.59</v>
      </c>
      <c r="N55">
        <v>1.59</v>
      </c>
      <c r="O55">
        <v>2.78</v>
      </c>
      <c r="P55">
        <v>3.47</v>
      </c>
      <c r="Q55">
        <v>2.63</v>
      </c>
      <c r="R55">
        <v>1.58</v>
      </c>
      <c r="S55">
        <v>1.05</v>
      </c>
      <c r="T55">
        <v>0.52</v>
      </c>
      <c r="U55">
        <v>1.99</v>
      </c>
      <c r="V55">
        <v>5.24</v>
      </c>
      <c r="W55">
        <v>4.32</v>
      </c>
    </row>
    <row r="56" spans="1:23" x14ac:dyDescent="0.25">
      <c r="A56" s="5" t="s">
        <v>134</v>
      </c>
      <c r="B56" s="5" t="s">
        <v>135</v>
      </c>
      <c r="C56">
        <v>1.7</v>
      </c>
      <c r="D56">
        <v>1.89</v>
      </c>
      <c r="E56">
        <v>3.2</v>
      </c>
      <c r="F56">
        <v>2.16</v>
      </c>
      <c r="G56">
        <v>1.92</v>
      </c>
      <c r="H56">
        <v>1.73</v>
      </c>
      <c r="I56">
        <v>2.29</v>
      </c>
      <c r="J56">
        <v>2.63</v>
      </c>
      <c r="K56">
        <v>2.61</v>
      </c>
      <c r="L56">
        <v>4.0999999999999996</v>
      </c>
      <c r="M56">
        <v>3.5</v>
      </c>
      <c r="N56">
        <v>2.08</v>
      </c>
      <c r="O56">
        <v>3.74</v>
      </c>
      <c r="P56">
        <v>3.98</v>
      </c>
      <c r="Q56">
        <v>2.94</v>
      </c>
      <c r="R56">
        <v>2.0099999999999998</v>
      </c>
      <c r="S56">
        <v>1.95</v>
      </c>
      <c r="T56">
        <v>1.1499999999999999</v>
      </c>
      <c r="U56">
        <v>5.98</v>
      </c>
      <c r="V56">
        <v>10.87</v>
      </c>
      <c r="W56">
        <v>11.39</v>
      </c>
    </row>
    <row r="57" spans="1:23" x14ac:dyDescent="0.25">
      <c r="A57" s="5" t="s">
        <v>136</v>
      </c>
      <c r="B57" s="5" t="s">
        <v>137</v>
      </c>
      <c r="C57">
        <v>13.38</v>
      </c>
      <c r="D57">
        <v>11.98</v>
      </c>
      <c r="E57">
        <v>18.899999999999999</v>
      </c>
      <c r="F57">
        <v>12.64</v>
      </c>
      <c r="G57">
        <v>11.26</v>
      </c>
      <c r="H57">
        <v>12.26</v>
      </c>
      <c r="I57">
        <v>12.85</v>
      </c>
      <c r="J57">
        <v>15.12</v>
      </c>
      <c r="K57">
        <v>12.49</v>
      </c>
      <c r="L57">
        <v>13.86</v>
      </c>
      <c r="M57">
        <v>10.93</v>
      </c>
      <c r="N57">
        <v>8.16</v>
      </c>
      <c r="O57">
        <v>18.36</v>
      </c>
      <c r="P57">
        <v>27.34</v>
      </c>
      <c r="Q57">
        <v>20.69</v>
      </c>
      <c r="R57">
        <v>22.47</v>
      </c>
      <c r="S57">
        <v>28.69</v>
      </c>
      <c r="T57">
        <v>6.04</v>
      </c>
      <c r="U57">
        <v>14.11</v>
      </c>
      <c r="V57">
        <v>-116.68</v>
      </c>
      <c r="W57">
        <v>22.43</v>
      </c>
    </row>
    <row r="58" spans="1:23" x14ac:dyDescent="0.25">
      <c r="A58" s="5" t="s">
        <v>138</v>
      </c>
      <c r="B58" s="5" t="s">
        <v>139</v>
      </c>
      <c r="C58">
        <v>2.44</v>
      </c>
      <c r="D58">
        <v>2.25</v>
      </c>
      <c r="E58">
        <v>1.39</v>
      </c>
      <c r="F58">
        <v>1.84</v>
      </c>
      <c r="G58">
        <v>2.08</v>
      </c>
      <c r="H58">
        <v>2.48</v>
      </c>
      <c r="I58">
        <v>1.81</v>
      </c>
      <c r="J58">
        <v>1.43</v>
      </c>
      <c r="K58">
        <v>1.61</v>
      </c>
      <c r="L58">
        <v>1.17</v>
      </c>
      <c r="M58">
        <v>1.49</v>
      </c>
      <c r="N58">
        <v>2.78</v>
      </c>
      <c r="O58">
        <v>1.63</v>
      </c>
      <c r="P58">
        <v>1.51</v>
      </c>
      <c r="Q58">
        <v>1.97</v>
      </c>
      <c r="R58">
        <v>3.15</v>
      </c>
      <c r="S58" t="s">
        <v>67</v>
      </c>
      <c r="T58" t="s">
        <v>67</v>
      </c>
      <c r="U58">
        <v>0.98</v>
      </c>
      <c r="V58">
        <v>0.47</v>
      </c>
      <c r="W58">
        <v>0.45</v>
      </c>
    </row>
    <row r="59" spans="1:23" x14ac:dyDescent="0.25">
      <c r="A59" s="5" t="s">
        <v>140</v>
      </c>
      <c r="B59" s="5" t="s">
        <v>141</v>
      </c>
      <c r="C59">
        <v>6.7</v>
      </c>
      <c r="D59">
        <v>7.1</v>
      </c>
      <c r="E59">
        <v>4</v>
      </c>
      <c r="F59">
        <v>5.6</v>
      </c>
      <c r="G59">
        <v>6.7</v>
      </c>
      <c r="H59">
        <v>6.9</v>
      </c>
      <c r="I59">
        <v>6.3</v>
      </c>
      <c r="J59">
        <v>5.9</v>
      </c>
      <c r="K59">
        <v>7.2</v>
      </c>
      <c r="L59">
        <v>5.6</v>
      </c>
      <c r="M59">
        <v>6.4</v>
      </c>
      <c r="N59">
        <v>10.1</v>
      </c>
      <c r="O59">
        <v>5.2</v>
      </c>
      <c r="P59">
        <v>4.4000000000000004</v>
      </c>
      <c r="Q59">
        <v>5.5</v>
      </c>
      <c r="R59">
        <v>11.9</v>
      </c>
      <c r="S59">
        <v>-0.7</v>
      </c>
      <c r="T59">
        <v>13.7</v>
      </c>
      <c r="U59">
        <v>3.3</v>
      </c>
      <c r="V59">
        <v>3.1</v>
      </c>
      <c r="W59">
        <v>2.4</v>
      </c>
    </row>
    <row r="60" spans="1:23" x14ac:dyDescent="0.25">
      <c r="A60" s="5" t="s">
        <v>142</v>
      </c>
      <c r="B60" s="5" t="s">
        <v>143</v>
      </c>
      <c r="C60">
        <v>11.42</v>
      </c>
      <c r="D60">
        <v>13.31</v>
      </c>
      <c r="E60">
        <v>12.55</v>
      </c>
      <c r="F60">
        <v>11.73</v>
      </c>
      <c r="G60">
        <v>12.79</v>
      </c>
      <c r="H60">
        <v>10.89</v>
      </c>
      <c r="I60">
        <v>13.86</v>
      </c>
      <c r="J60">
        <v>15.52</v>
      </c>
      <c r="K60">
        <v>18.600000000000001</v>
      </c>
      <c r="L60">
        <v>22.8</v>
      </c>
      <c r="M60">
        <v>21.78</v>
      </c>
      <c r="N60">
        <v>21.11</v>
      </c>
      <c r="O60">
        <v>19.11</v>
      </c>
      <c r="P60">
        <v>17.27</v>
      </c>
      <c r="Q60">
        <v>15.67</v>
      </c>
      <c r="R60">
        <v>23.86</v>
      </c>
      <c r="S60">
        <v>-1.44</v>
      </c>
      <c r="T60">
        <v>15.62</v>
      </c>
      <c r="U60">
        <v>19.72</v>
      </c>
      <c r="V60">
        <v>33.15</v>
      </c>
      <c r="W60">
        <v>27.61</v>
      </c>
    </row>
    <row r="61" spans="1:23" x14ac:dyDescent="0.25">
      <c r="A61" s="5" t="s">
        <v>144</v>
      </c>
      <c r="B61" s="5" t="s">
        <v>145</v>
      </c>
      <c r="C61">
        <v>17.399999999999999</v>
      </c>
      <c r="D61">
        <v>19.05</v>
      </c>
      <c r="E61">
        <v>15.96</v>
      </c>
      <c r="F61">
        <v>16.079999999999998</v>
      </c>
      <c r="G61">
        <v>15.97</v>
      </c>
      <c r="H61">
        <v>12.87</v>
      </c>
      <c r="I61">
        <v>13.76</v>
      </c>
      <c r="J61">
        <v>15.71</v>
      </c>
      <c r="K61">
        <v>16.12</v>
      </c>
      <c r="L61">
        <v>15.67</v>
      </c>
      <c r="M61">
        <v>16.64</v>
      </c>
      <c r="N61">
        <v>16.079999999999998</v>
      </c>
      <c r="O61">
        <v>14.23</v>
      </c>
      <c r="P61">
        <v>15.09</v>
      </c>
      <c r="Q61">
        <v>14.06</v>
      </c>
      <c r="R61">
        <v>37.51</v>
      </c>
      <c r="S61">
        <v>-0.78</v>
      </c>
      <c r="T61">
        <v>7.05</v>
      </c>
      <c r="U61">
        <v>6.58</v>
      </c>
      <c r="V61">
        <v>15.99</v>
      </c>
      <c r="W61">
        <v>10.47</v>
      </c>
    </row>
    <row r="62" spans="1:23" x14ac:dyDescent="0.25">
      <c r="A62" s="5" t="s">
        <v>146</v>
      </c>
      <c r="B62" s="5" t="s">
        <v>147</v>
      </c>
      <c r="C62">
        <v>7.32</v>
      </c>
      <c r="D62">
        <v>8.2100000000000009</v>
      </c>
      <c r="E62">
        <v>7.36</v>
      </c>
      <c r="F62">
        <v>7.16</v>
      </c>
      <c r="G62">
        <v>7.68</v>
      </c>
      <c r="H62">
        <v>5.97</v>
      </c>
      <c r="I62">
        <v>6.7</v>
      </c>
      <c r="J62">
        <v>9.2799999999999994</v>
      </c>
      <c r="K62">
        <v>10.53</v>
      </c>
      <c r="L62">
        <v>10.97</v>
      </c>
      <c r="M62">
        <v>8.5299999999999994</v>
      </c>
      <c r="N62">
        <v>10.43</v>
      </c>
      <c r="O62">
        <v>8.64</v>
      </c>
      <c r="P62">
        <v>11.32</v>
      </c>
      <c r="Q62">
        <v>10.28</v>
      </c>
      <c r="R62">
        <v>15.12</v>
      </c>
      <c r="S62">
        <v>-0.74</v>
      </c>
      <c r="T62">
        <v>7.6</v>
      </c>
      <c r="U62">
        <v>7.68</v>
      </c>
      <c r="V62">
        <v>15.69</v>
      </c>
      <c r="W62">
        <v>10.6</v>
      </c>
    </row>
    <row r="63" spans="1:23" x14ac:dyDescent="0.25">
      <c r="A63" s="5" t="s">
        <v>148</v>
      </c>
      <c r="B63" s="5" t="s">
        <v>148</v>
      </c>
      <c r="C63">
        <v>7.32</v>
      </c>
      <c r="D63">
        <v>8.2100000000000009</v>
      </c>
      <c r="E63">
        <v>7.36</v>
      </c>
      <c r="F63">
        <v>7.16</v>
      </c>
      <c r="G63">
        <v>7.68</v>
      </c>
      <c r="H63">
        <v>5.97</v>
      </c>
      <c r="I63">
        <v>6.7</v>
      </c>
      <c r="J63">
        <v>9.2799999999999994</v>
      </c>
      <c r="K63">
        <v>10.53</v>
      </c>
      <c r="L63">
        <v>10.97</v>
      </c>
      <c r="M63">
        <v>8.5299999999999994</v>
      </c>
      <c r="N63">
        <v>10.43</v>
      </c>
      <c r="O63">
        <v>8.64</v>
      </c>
      <c r="P63">
        <v>11.32</v>
      </c>
      <c r="Q63">
        <v>10.28</v>
      </c>
      <c r="R63">
        <v>15.12</v>
      </c>
      <c r="S63">
        <v>-0.74</v>
      </c>
      <c r="T63">
        <v>7.6</v>
      </c>
      <c r="U63">
        <v>7.68</v>
      </c>
      <c r="V63">
        <v>15.69</v>
      </c>
      <c r="W63">
        <v>10.6</v>
      </c>
    </row>
    <row r="64" spans="1:23" x14ac:dyDescent="0.25">
      <c r="A64" s="5" t="s">
        <v>149</v>
      </c>
      <c r="B64" s="5" t="s">
        <v>150</v>
      </c>
      <c r="C64">
        <v>36.67</v>
      </c>
      <c r="D64">
        <v>36.1</v>
      </c>
      <c r="E64">
        <v>34.090000000000003</v>
      </c>
      <c r="F64">
        <v>32.799999999999997</v>
      </c>
      <c r="G64">
        <v>32.19</v>
      </c>
      <c r="H64">
        <v>34.369999999999997</v>
      </c>
      <c r="I64">
        <v>38.53</v>
      </c>
      <c r="J64">
        <v>38.14</v>
      </c>
      <c r="K64">
        <v>34.17</v>
      </c>
      <c r="L64">
        <v>30.9</v>
      </c>
      <c r="M64">
        <v>36.14</v>
      </c>
      <c r="N64">
        <v>33.43</v>
      </c>
      <c r="O64">
        <v>29.96</v>
      </c>
      <c r="P64">
        <v>57.94</v>
      </c>
      <c r="Q64">
        <v>51.68</v>
      </c>
      <c r="R64">
        <v>45.64</v>
      </c>
      <c r="S64">
        <v>45.96</v>
      </c>
      <c r="T64">
        <v>48.23</v>
      </c>
      <c r="U64">
        <v>48.51</v>
      </c>
      <c r="V64">
        <v>85.89</v>
      </c>
      <c r="W64">
        <v>83.25</v>
      </c>
    </row>
    <row r="65" spans="1:23" x14ac:dyDescent="0.25">
      <c r="A65" s="5" t="s">
        <v>151</v>
      </c>
      <c r="B65" s="5" t="s">
        <v>152</v>
      </c>
      <c r="C65">
        <v>64.150000000000006</v>
      </c>
      <c r="D65">
        <v>61.71</v>
      </c>
      <c r="E65">
        <v>58.63</v>
      </c>
      <c r="F65">
        <v>61.06</v>
      </c>
      <c r="G65">
        <v>60.05</v>
      </c>
      <c r="H65">
        <v>54.81</v>
      </c>
      <c r="I65">
        <v>48.35</v>
      </c>
      <c r="J65">
        <v>59.83</v>
      </c>
      <c r="K65">
        <v>56.61</v>
      </c>
      <c r="L65">
        <v>48.09</v>
      </c>
      <c r="M65">
        <v>39.18</v>
      </c>
      <c r="N65">
        <v>49.42</v>
      </c>
      <c r="O65">
        <v>45.2</v>
      </c>
      <c r="P65">
        <v>65.569999999999993</v>
      </c>
      <c r="Q65">
        <v>65.58</v>
      </c>
      <c r="R65">
        <v>63.36</v>
      </c>
      <c r="S65">
        <v>51.28</v>
      </c>
      <c r="T65">
        <v>48.66</v>
      </c>
      <c r="U65">
        <v>38.93</v>
      </c>
      <c r="V65">
        <v>47.32</v>
      </c>
      <c r="W65">
        <v>38.4</v>
      </c>
    </row>
    <row r="66" spans="1:23" x14ac:dyDescent="0.25">
      <c r="A66" s="5" t="s">
        <v>153</v>
      </c>
      <c r="B66" s="5" t="s">
        <v>154</v>
      </c>
      <c r="C66">
        <v>35.85</v>
      </c>
      <c r="D66">
        <v>38.29</v>
      </c>
      <c r="E66">
        <v>41.37</v>
      </c>
      <c r="F66">
        <v>38.94</v>
      </c>
      <c r="G66">
        <v>39.950000000000003</v>
      </c>
      <c r="H66">
        <v>45.19</v>
      </c>
      <c r="I66">
        <v>51.65</v>
      </c>
      <c r="J66">
        <v>40.17</v>
      </c>
      <c r="K66">
        <v>43.39</v>
      </c>
      <c r="L66">
        <v>51.91</v>
      </c>
      <c r="M66">
        <v>60.82</v>
      </c>
      <c r="N66">
        <v>50.58</v>
      </c>
      <c r="O66">
        <v>54.8</v>
      </c>
      <c r="P66">
        <v>34.43</v>
      </c>
      <c r="Q66">
        <v>34.42</v>
      </c>
      <c r="R66">
        <v>36.64</v>
      </c>
      <c r="S66">
        <v>48.72</v>
      </c>
      <c r="T66">
        <v>51.34</v>
      </c>
      <c r="U66">
        <v>61.07</v>
      </c>
      <c r="V66">
        <v>52.68</v>
      </c>
      <c r="W66">
        <v>61.6</v>
      </c>
    </row>
    <row r="67" spans="1:23" x14ac:dyDescent="0.25">
      <c r="A67" s="5" t="s">
        <v>155</v>
      </c>
      <c r="B67" s="5" t="s">
        <v>156</v>
      </c>
      <c r="C67">
        <v>55.88</v>
      </c>
      <c r="D67">
        <v>62.05</v>
      </c>
      <c r="E67">
        <v>70.569999999999993</v>
      </c>
      <c r="F67">
        <v>63.77</v>
      </c>
      <c r="G67">
        <v>66.540000000000006</v>
      </c>
      <c r="H67">
        <v>82.45</v>
      </c>
      <c r="I67">
        <v>106.8</v>
      </c>
      <c r="J67">
        <v>67.14</v>
      </c>
      <c r="K67">
        <v>76.64</v>
      </c>
      <c r="L67">
        <v>107.93</v>
      </c>
      <c r="M67">
        <v>155.21</v>
      </c>
      <c r="N67">
        <v>102.33</v>
      </c>
      <c r="O67">
        <v>121.25</v>
      </c>
      <c r="P67">
        <v>52.51</v>
      </c>
      <c r="Q67">
        <v>52.49</v>
      </c>
      <c r="R67">
        <v>57.82</v>
      </c>
      <c r="S67">
        <v>95.01</v>
      </c>
      <c r="T67">
        <v>105.5</v>
      </c>
      <c r="U67">
        <v>156.88</v>
      </c>
      <c r="V67">
        <v>111.35</v>
      </c>
      <c r="W67">
        <v>160.41999999999999</v>
      </c>
    </row>
    <row r="68" spans="1:23" x14ac:dyDescent="0.25">
      <c r="A68" s="5"/>
      <c r="B68" s="5"/>
    </row>
    <row r="69" spans="1:23" x14ac:dyDescent="0.25">
      <c r="A69" s="5" t="s">
        <v>157</v>
      </c>
      <c r="B69" s="5" t="s">
        <v>158</v>
      </c>
      <c r="C69">
        <v>36.67</v>
      </c>
      <c r="D69">
        <v>36.1</v>
      </c>
      <c r="E69">
        <v>34.08</v>
      </c>
      <c r="F69">
        <v>32.81</v>
      </c>
      <c r="G69">
        <v>32.19</v>
      </c>
      <c r="H69">
        <v>34.36</v>
      </c>
      <c r="I69">
        <v>38.53</v>
      </c>
      <c r="J69">
        <v>38.14</v>
      </c>
      <c r="K69">
        <v>34.159999999999997</v>
      </c>
      <c r="L69">
        <v>30.89</v>
      </c>
      <c r="M69">
        <v>36.130000000000003</v>
      </c>
      <c r="N69">
        <v>33.43</v>
      </c>
      <c r="O69">
        <v>29.97</v>
      </c>
      <c r="P69">
        <v>57.94</v>
      </c>
      <c r="Q69">
        <v>51.68</v>
      </c>
      <c r="R69">
        <v>45.64</v>
      </c>
      <c r="S69">
        <v>45.96</v>
      </c>
      <c r="T69">
        <v>48.23</v>
      </c>
      <c r="U69">
        <v>48.51</v>
      </c>
      <c r="V69">
        <v>85.89</v>
      </c>
    </row>
    <row r="70" spans="1:23" x14ac:dyDescent="0.25">
      <c r="A70" s="5" t="s">
        <v>159</v>
      </c>
      <c r="B70" s="5" t="s">
        <v>160</v>
      </c>
      <c r="C70">
        <v>1287.3800000000001</v>
      </c>
      <c r="D70">
        <v>1409.4</v>
      </c>
      <c r="E70">
        <v>1218.94</v>
      </c>
      <c r="F70">
        <v>1269.93</v>
      </c>
      <c r="G70">
        <v>1261.54</v>
      </c>
      <c r="H70">
        <v>1118.54</v>
      </c>
      <c r="I70">
        <v>1195.71</v>
      </c>
      <c r="J70">
        <v>1365.15</v>
      </c>
      <c r="K70">
        <v>1399.21</v>
      </c>
      <c r="L70">
        <v>1349.23</v>
      </c>
      <c r="M70">
        <v>1432.93</v>
      </c>
      <c r="N70">
        <v>1379.76</v>
      </c>
      <c r="O70">
        <v>1215.96</v>
      </c>
      <c r="P70">
        <v>1272.25</v>
      </c>
      <c r="Q70">
        <v>1182.3399999999999</v>
      </c>
      <c r="R70">
        <v>1537.85</v>
      </c>
      <c r="S70">
        <v>-63.95</v>
      </c>
      <c r="T70">
        <v>577.59</v>
      </c>
      <c r="U70">
        <v>538.25</v>
      </c>
      <c r="V70">
        <v>1266.1600000000001</v>
      </c>
    </row>
    <row r="71" spans="1:23" x14ac:dyDescent="0.25">
      <c r="A71" s="5" t="s">
        <v>161</v>
      </c>
      <c r="B71" s="5" t="s">
        <v>162</v>
      </c>
      <c r="C71">
        <v>1727.57</v>
      </c>
      <c r="D71">
        <v>1919.66</v>
      </c>
      <c r="E71">
        <v>1873.15</v>
      </c>
      <c r="F71">
        <v>1886.78</v>
      </c>
      <c r="G71">
        <v>1840.72</v>
      </c>
      <c r="H71">
        <v>1690.98</v>
      </c>
      <c r="I71">
        <v>1769.44</v>
      </c>
      <c r="J71">
        <v>2060.58</v>
      </c>
      <c r="K71">
        <v>2128.06</v>
      </c>
      <c r="L71">
        <v>2066.15</v>
      </c>
      <c r="M71">
        <v>2217.48</v>
      </c>
      <c r="N71">
        <v>2148.81</v>
      </c>
      <c r="O71">
        <v>1881.71</v>
      </c>
      <c r="P71">
        <v>1940.66</v>
      </c>
      <c r="Q71">
        <v>1850.29</v>
      </c>
      <c r="R71">
        <v>2161.35</v>
      </c>
      <c r="S71">
        <v>-54.26</v>
      </c>
      <c r="T71">
        <v>874.14</v>
      </c>
      <c r="U71">
        <v>1247.57</v>
      </c>
      <c r="V71">
        <v>2013.31</v>
      </c>
    </row>
    <row r="72" spans="1:23" x14ac:dyDescent="0.25">
      <c r="A72" s="5" t="s">
        <v>163</v>
      </c>
      <c r="B72" s="5" t="s">
        <v>164</v>
      </c>
      <c r="C72">
        <v>0.56999999999999995</v>
      </c>
      <c r="D72">
        <v>0.57999999999999996</v>
      </c>
      <c r="E72">
        <v>0.6</v>
      </c>
      <c r="F72">
        <v>0.56000000000000005</v>
      </c>
      <c r="G72">
        <v>0.61</v>
      </c>
      <c r="H72">
        <v>0.53</v>
      </c>
      <c r="I72">
        <v>0.56000000000000005</v>
      </c>
      <c r="J72">
        <v>0.68</v>
      </c>
      <c r="K72">
        <v>0.75</v>
      </c>
      <c r="L72">
        <v>0.81</v>
      </c>
      <c r="M72">
        <v>0.6</v>
      </c>
      <c r="N72">
        <v>0.76</v>
      </c>
      <c r="O72">
        <v>0.71</v>
      </c>
      <c r="P72">
        <v>0.89</v>
      </c>
      <c r="Q72">
        <v>0.87</v>
      </c>
      <c r="R72">
        <v>0.98</v>
      </c>
      <c r="S72">
        <v>1.1599999999999999</v>
      </c>
      <c r="T72">
        <v>1.32</v>
      </c>
      <c r="U72">
        <v>1.43</v>
      </c>
      <c r="V72">
        <v>1.24</v>
      </c>
    </row>
    <row r="73" spans="1:23" x14ac:dyDescent="0.25">
      <c r="A73" s="5" t="s">
        <v>165</v>
      </c>
      <c r="B73" s="5" t="s">
        <v>166</v>
      </c>
      <c r="C73">
        <v>63.33</v>
      </c>
      <c r="D73">
        <v>63.89</v>
      </c>
      <c r="E73">
        <v>65.88</v>
      </c>
      <c r="F73">
        <v>67.19</v>
      </c>
      <c r="G73">
        <v>67.819999999999993</v>
      </c>
      <c r="H73">
        <v>65.66</v>
      </c>
      <c r="I73">
        <v>61.44</v>
      </c>
      <c r="J73">
        <v>61.85</v>
      </c>
      <c r="K73">
        <v>65.790000000000006</v>
      </c>
      <c r="L73">
        <v>69.06</v>
      </c>
      <c r="M73">
        <v>63.82</v>
      </c>
      <c r="N73">
        <v>66.569999999999993</v>
      </c>
      <c r="O73">
        <v>70.06</v>
      </c>
      <c r="P73">
        <v>42.06</v>
      </c>
      <c r="Q73">
        <v>48.32</v>
      </c>
      <c r="R73">
        <v>46.33</v>
      </c>
      <c r="S73">
        <v>44.88</v>
      </c>
      <c r="T73">
        <v>50.16</v>
      </c>
      <c r="U73">
        <v>49.21</v>
      </c>
      <c r="V73">
        <v>12.32</v>
      </c>
    </row>
    <row r="74" spans="1:23" x14ac:dyDescent="0.25">
      <c r="A74" s="5" t="s">
        <v>167</v>
      </c>
      <c r="B74" s="5" t="s">
        <v>168</v>
      </c>
      <c r="C74">
        <v>7.33</v>
      </c>
      <c r="D74">
        <v>8.2100000000000009</v>
      </c>
      <c r="E74">
        <v>7.35</v>
      </c>
      <c r="F74">
        <v>7.16</v>
      </c>
      <c r="G74">
        <v>7.68</v>
      </c>
      <c r="H74">
        <v>5.97</v>
      </c>
      <c r="I74">
        <v>6.7</v>
      </c>
      <c r="J74">
        <v>9.2799999999999994</v>
      </c>
      <c r="K74">
        <v>10.53</v>
      </c>
      <c r="L74">
        <v>10.96</v>
      </c>
      <c r="M74">
        <v>8.5299999999999994</v>
      </c>
      <c r="N74">
        <v>10.43</v>
      </c>
      <c r="O74">
        <v>8.64</v>
      </c>
      <c r="P74">
        <v>11.32</v>
      </c>
      <c r="Q74">
        <v>10.28</v>
      </c>
      <c r="R74">
        <v>15.12</v>
      </c>
      <c r="S74">
        <v>-0.74</v>
      </c>
      <c r="T74">
        <v>7.6</v>
      </c>
      <c r="U74">
        <v>7.68</v>
      </c>
      <c r="V74">
        <v>15.69</v>
      </c>
    </row>
    <row r="75" spans="1:23" x14ac:dyDescent="0.25">
      <c r="A75" s="5" t="s">
        <v>169</v>
      </c>
      <c r="B75" s="5" t="s">
        <v>170</v>
      </c>
      <c r="C75">
        <v>12.62</v>
      </c>
      <c r="D75">
        <v>14.78</v>
      </c>
      <c r="E75">
        <v>16.27</v>
      </c>
      <c r="F75">
        <v>13.99</v>
      </c>
      <c r="G75">
        <v>14.79</v>
      </c>
      <c r="H75">
        <v>11.64</v>
      </c>
      <c r="I75">
        <v>13.53</v>
      </c>
      <c r="J75">
        <v>18.12</v>
      </c>
      <c r="K75">
        <v>20.72</v>
      </c>
      <c r="L75">
        <v>26.49</v>
      </c>
      <c r="M75">
        <v>20.440000000000001</v>
      </c>
      <c r="N75">
        <v>23.68</v>
      </c>
      <c r="O75">
        <v>18.420000000000002</v>
      </c>
      <c r="P75">
        <v>23.36</v>
      </c>
      <c r="Q75">
        <v>21.59</v>
      </c>
      <c r="R75">
        <v>26.06</v>
      </c>
      <c r="S75" t="s">
        <v>67</v>
      </c>
      <c r="T75" t="s">
        <v>67</v>
      </c>
      <c r="U75" t="s">
        <v>67</v>
      </c>
      <c r="V75" t="s">
        <v>67</v>
      </c>
    </row>
    <row r="76" spans="1:23" x14ac:dyDescent="0.25">
      <c r="A76" s="5" t="s">
        <v>171</v>
      </c>
      <c r="B76" s="5" t="s">
        <v>172</v>
      </c>
      <c r="C76">
        <v>101.27</v>
      </c>
      <c r="D76">
        <v>96.49</v>
      </c>
      <c r="E76">
        <v>88.94</v>
      </c>
      <c r="F76">
        <v>90.87</v>
      </c>
      <c r="G76">
        <v>88.46</v>
      </c>
      <c r="H76">
        <v>83.44</v>
      </c>
      <c r="I76">
        <v>78.63</v>
      </c>
      <c r="J76">
        <v>96.62</v>
      </c>
      <c r="K76">
        <v>85.97</v>
      </c>
      <c r="L76">
        <v>69.569999999999993</v>
      </c>
      <c r="M76">
        <v>59.45</v>
      </c>
      <c r="N76">
        <v>74.239999999999995</v>
      </c>
      <c r="O76">
        <v>64.430000000000007</v>
      </c>
      <c r="P76">
        <v>155.69</v>
      </c>
      <c r="Q76">
        <v>135.57</v>
      </c>
      <c r="R76">
        <v>136.69</v>
      </c>
      <c r="S76">
        <v>114.21</v>
      </c>
      <c r="T76">
        <v>97.01</v>
      </c>
      <c r="U76">
        <v>79.11</v>
      </c>
      <c r="V76">
        <v>383.94</v>
      </c>
    </row>
    <row r="77" spans="1:23" x14ac:dyDescent="0.25">
      <c r="A77" s="5" t="s">
        <v>173</v>
      </c>
      <c r="B77" s="5" t="s">
        <v>174</v>
      </c>
      <c r="C77">
        <v>165.74</v>
      </c>
      <c r="D77">
        <v>148.41999999999999</v>
      </c>
      <c r="E77">
        <v>111.62</v>
      </c>
      <c r="F77">
        <v>137.30000000000001</v>
      </c>
      <c r="G77">
        <v>132.91999999999999</v>
      </c>
      <c r="H77">
        <v>153.07</v>
      </c>
      <c r="I77">
        <v>144.34</v>
      </c>
      <c r="J77">
        <v>168.19</v>
      </c>
      <c r="K77">
        <v>150.5</v>
      </c>
      <c r="L77">
        <v>84.32</v>
      </c>
      <c r="M77">
        <v>101.98</v>
      </c>
      <c r="N77">
        <v>106.54</v>
      </c>
      <c r="O77">
        <v>109.38</v>
      </c>
      <c r="P77">
        <v>222.22</v>
      </c>
      <c r="Q77">
        <v>202.55</v>
      </c>
      <c r="R77">
        <v>246.93</v>
      </c>
      <c r="S77" t="s">
        <v>67</v>
      </c>
      <c r="T77" t="s">
        <v>67</v>
      </c>
      <c r="U77" t="s">
        <v>67</v>
      </c>
      <c r="V77" t="s">
        <v>67</v>
      </c>
    </row>
    <row r="78" spans="1:23" x14ac:dyDescent="0.25">
      <c r="A78" s="5" t="s">
        <v>175</v>
      </c>
      <c r="B78" s="5" t="s">
        <v>176</v>
      </c>
      <c r="C78">
        <v>990.12</v>
      </c>
      <c r="D78">
        <v>886.52</v>
      </c>
      <c r="E78">
        <v>1443.96</v>
      </c>
      <c r="F78">
        <v>998.56000000000006</v>
      </c>
      <c r="G78">
        <v>889.54</v>
      </c>
      <c r="H78">
        <v>1065.8843999999999</v>
      </c>
      <c r="I78">
        <v>1117.1790000000001</v>
      </c>
      <c r="J78">
        <v>1314.2303999999999</v>
      </c>
      <c r="K78">
        <v>1084.5066999999999</v>
      </c>
      <c r="L78">
        <v>1193.346</v>
      </c>
      <c r="M78">
        <v>941.07299999999987</v>
      </c>
      <c r="N78">
        <v>700.12800000000004</v>
      </c>
      <c r="O78">
        <v>1569.78</v>
      </c>
      <c r="P78">
        <v>2304.7620000000002</v>
      </c>
      <c r="Q78">
        <v>1737.96</v>
      </c>
      <c r="R78">
        <v>1840.2929999999999</v>
      </c>
      <c r="S78">
        <v>2349.7109999999998</v>
      </c>
      <c r="T78">
        <v>494.67599999999999</v>
      </c>
      <c r="U78">
        <v>1155.6089999999999</v>
      </c>
      <c r="V78">
        <v>-9241.0560000000005</v>
      </c>
    </row>
    <row r="79" spans="1:23" x14ac:dyDescent="0.25">
      <c r="A79" s="5" t="s">
        <v>177</v>
      </c>
      <c r="B79" s="5" t="s">
        <v>178</v>
      </c>
      <c r="C79">
        <v>0</v>
      </c>
      <c r="D79">
        <v>2.4000000000000061</v>
      </c>
      <c r="E79">
        <v>2.5999999999999939</v>
      </c>
      <c r="F79">
        <v>0</v>
      </c>
      <c r="G79">
        <v>7.9399999999999977</v>
      </c>
      <c r="H79">
        <v>0</v>
      </c>
      <c r="I79">
        <v>-1.9999999999996021E-2</v>
      </c>
      <c r="J79">
        <v>-9.0000000000003411E-2</v>
      </c>
      <c r="K79">
        <v>-0.73000000000000398</v>
      </c>
      <c r="L79">
        <v>0</v>
      </c>
      <c r="M79">
        <v>-0.29999999999999721</v>
      </c>
      <c r="N79">
        <v>-0.29999999999999721</v>
      </c>
      <c r="O79">
        <v>-1.2000000000000031</v>
      </c>
      <c r="P79">
        <v>-0.29999999999999721</v>
      </c>
      <c r="Q79">
        <v>-2.0999999999999939</v>
      </c>
      <c r="R79">
        <v>0</v>
      </c>
      <c r="S79">
        <v>0</v>
      </c>
      <c r="T79">
        <v>0</v>
      </c>
      <c r="U79">
        <v>-2.7000000000000028</v>
      </c>
      <c r="V79">
        <v>-0.90000000000000568</v>
      </c>
    </row>
    <row r="80" spans="1:23" x14ac:dyDescent="0.25">
      <c r="A80" s="5" t="s">
        <v>179</v>
      </c>
      <c r="B80" s="5" t="s">
        <v>180</v>
      </c>
      <c r="C80">
        <v>2.91</v>
      </c>
      <c r="D80">
        <v>1.65</v>
      </c>
      <c r="E80">
        <v>4.26</v>
      </c>
      <c r="F80">
        <v>-0.09</v>
      </c>
      <c r="G80">
        <v>11.96</v>
      </c>
      <c r="H80">
        <v>-11.8</v>
      </c>
      <c r="I80">
        <v>-7.14</v>
      </c>
      <c r="J80">
        <v>-4.74</v>
      </c>
      <c r="K80">
        <v>-2.69</v>
      </c>
      <c r="L80">
        <v>32.11</v>
      </c>
      <c r="M80">
        <v>17.14</v>
      </c>
      <c r="N80">
        <v>15.54</v>
      </c>
      <c r="O80">
        <v>26.88</v>
      </c>
      <c r="P80">
        <v>9.98</v>
      </c>
      <c r="Q80">
        <v>3.78</v>
      </c>
      <c r="R80">
        <v>-2.71</v>
      </c>
      <c r="S80">
        <v>-11.03</v>
      </c>
      <c r="T80">
        <v>-19.329999999999998</v>
      </c>
      <c r="U80">
        <v>36.69</v>
      </c>
      <c r="V80">
        <v>12.63</v>
      </c>
    </row>
    <row r="81" spans="1:22" x14ac:dyDescent="0.25">
      <c r="A81" s="5" t="s">
        <v>181</v>
      </c>
      <c r="B81" s="5" t="s">
        <v>182</v>
      </c>
      <c r="C81">
        <v>2.94</v>
      </c>
      <c r="D81">
        <v>1.94</v>
      </c>
      <c r="E81">
        <v>5.38</v>
      </c>
      <c r="F81">
        <v>0.02</v>
      </c>
      <c r="G81">
        <v>-2.33</v>
      </c>
      <c r="H81">
        <v>-7.89</v>
      </c>
      <c r="I81">
        <v>-4.8600000000000003</v>
      </c>
      <c r="J81">
        <v>8.23</v>
      </c>
      <c r="K81">
        <v>15.52</v>
      </c>
      <c r="L81">
        <v>21.6</v>
      </c>
      <c r="M81">
        <v>19.850000000000001</v>
      </c>
      <c r="N81">
        <v>17.47</v>
      </c>
      <c r="O81">
        <v>13.55</v>
      </c>
      <c r="P81">
        <v>3.68</v>
      </c>
      <c r="Q81">
        <v>-3.32</v>
      </c>
      <c r="R81">
        <v>-11.02</v>
      </c>
      <c r="S81">
        <v>2.11</v>
      </c>
      <c r="T81">
        <v>10</v>
      </c>
      <c r="U81" t="s">
        <v>67</v>
      </c>
      <c r="V81" t="s">
        <v>67</v>
      </c>
    </row>
    <row r="82" spans="1:22" x14ac:dyDescent="0.25">
      <c r="A82" s="5" t="s">
        <v>183</v>
      </c>
      <c r="B82" s="5" t="s">
        <v>184</v>
      </c>
      <c r="C82">
        <v>4.1399999999999997</v>
      </c>
      <c r="D82">
        <v>1.2</v>
      </c>
      <c r="E82">
        <v>-0.56000000000000005</v>
      </c>
      <c r="F82">
        <v>-2.36</v>
      </c>
      <c r="G82">
        <v>-2.88</v>
      </c>
      <c r="H82">
        <v>1.1499999999999999</v>
      </c>
      <c r="I82">
        <v>6.94</v>
      </c>
      <c r="J82">
        <v>11.47</v>
      </c>
      <c r="K82">
        <v>17.8</v>
      </c>
      <c r="L82">
        <v>20.329999999999998</v>
      </c>
      <c r="M82">
        <v>14.66</v>
      </c>
      <c r="N82">
        <v>10.69</v>
      </c>
      <c r="O82">
        <v>5.38</v>
      </c>
      <c r="P82">
        <v>-3.86</v>
      </c>
      <c r="Q82">
        <v>1.48</v>
      </c>
      <c r="R82">
        <v>3.25</v>
      </c>
      <c r="S82" t="s">
        <v>67</v>
      </c>
      <c r="T82" t="s">
        <v>67</v>
      </c>
      <c r="U82" t="s">
        <v>67</v>
      </c>
      <c r="V82" t="s">
        <v>67</v>
      </c>
    </row>
    <row r="83" spans="1:22" x14ac:dyDescent="0.25">
      <c r="A83" s="5" t="s">
        <v>185</v>
      </c>
      <c r="B83" s="5" t="s">
        <v>186</v>
      </c>
      <c r="C83">
        <v>2.64</v>
      </c>
      <c r="D83">
        <v>4.07</v>
      </c>
      <c r="E83">
        <v>5.46</v>
      </c>
      <c r="F83">
        <v>7.72</v>
      </c>
      <c r="G83">
        <v>8.7200000000000006</v>
      </c>
      <c r="H83">
        <v>7.91</v>
      </c>
      <c r="I83">
        <v>8.82</v>
      </c>
      <c r="J83">
        <v>8.43</v>
      </c>
      <c r="K83">
        <v>6.97</v>
      </c>
      <c r="L83">
        <v>10.9</v>
      </c>
      <c r="M83">
        <v>8.9600000000000009</v>
      </c>
      <c r="N83" t="s">
        <v>67</v>
      </c>
      <c r="O83" t="s">
        <v>67</v>
      </c>
      <c r="P83" t="s">
        <v>67</v>
      </c>
      <c r="Q83" t="s">
        <v>67</v>
      </c>
      <c r="R83" t="s">
        <v>67</v>
      </c>
      <c r="S83" t="s">
        <v>67</v>
      </c>
      <c r="T83" t="s">
        <v>67</v>
      </c>
      <c r="U83" t="s">
        <v>67</v>
      </c>
      <c r="V83" t="s">
        <v>67</v>
      </c>
    </row>
    <row r="84" spans="1:22" x14ac:dyDescent="0.25">
      <c r="A84" s="5" t="s">
        <v>187</v>
      </c>
      <c r="B84" s="5" t="s">
        <v>188</v>
      </c>
      <c r="C84">
        <v>-6</v>
      </c>
      <c r="D84">
        <v>17.53</v>
      </c>
      <c r="E84">
        <v>7.0000000000000007E-2</v>
      </c>
      <c r="F84">
        <v>0.56999999999999995</v>
      </c>
      <c r="G84">
        <v>26.27</v>
      </c>
      <c r="H84">
        <v>-17.489999999999998</v>
      </c>
      <c r="I84">
        <v>-18.66</v>
      </c>
      <c r="J84">
        <v>-7.06</v>
      </c>
      <c r="K84">
        <v>0.91</v>
      </c>
      <c r="L84">
        <v>24.4</v>
      </c>
      <c r="M84">
        <v>21.66</v>
      </c>
      <c r="N84">
        <v>31.11</v>
      </c>
      <c r="O84">
        <v>21.26</v>
      </c>
      <c r="P84">
        <v>18.34</v>
      </c>
      <c r="Q84">
        <v>-20.21</v>
      </c>
      <c r="R84">
        <v>-2439.39</v>
      </c>
      <c r="S84">
        <v>-109.85</v>
      </c>
      <c r="T84">
        <v>-13.44</v>
      </c>
      <c r="U84">
        <v>-41.89</v>
      </c>
      <c r="V84">
        <v>73.89</v>
      </c>
    </row>
    <row r="85" spans="1:22" x14ac:dyDescent="0.25">
      <c r="A85" s="5" t="s">
        <v>189</v>
      </c>
      <c r="B85" s="5" t="s">
        <v>190</v>
      </c>
      <c r="C85">
        <v>3.87</v>
      </c>
      <c r="D85">
        <v>6.06</v>
      </c>
      <c r="E85">
        <v>8.9700000000000006</v>
      </c>
      <c r="F85">
        <v>3.12</v>
      </c>
      <c r="G85">
        <v>-3.29</v>
      </c>
      <c r="H85">
        <v>-14.4</v>
      </c>
      <c r="I85">
        <v>-8.27</v>
      </c>
      <c r="J85">
        <v>6.08</v>
      </c>
      <c r="K85">
        <v>15.66</v>
      </c>
      <c r="L85">
        <v>25.72</v>
      </c>
      <c r="M85">
        <v>24.68</v>
      </c>
      <c r="N85">
        <v>23.57</v>
      </c>
      <c r="O85">
        <v>6.46</v>
      </c>
      <c r="P85">
        <v>-813.75</v>
      </c>
      <c r="Q85">
        <v>-856.48</v>
      </c>
      <c r="R85">
        <v>-854.23</v>
      </c>
      <c r="S85">
        <v>-55.06</v>
      </c>
      <c r="T85">
        <v>6.19</v>
      </c>
      <c r="U85" t="s">
        <v>67</v>
      </c>
      <c r="V85" t="s">
        <v>67</v>
      </c>
    </row>
    <row r="86" spans="1:22" x14ac:dyDescent="0.25">
      <c r="A86" s="5" t="s">
        <v>191</v>
      </c>
      <c r="B86" s="5" t="s">
        <v>192</v>
      </c>
      <c r="C86">
        <v>7.69</v>
      </c>
      <c r="D86">
        <v>5.39</v>
      </c>
      <c r="E86">
        <v>-1.85</v>
      </c>
      <c r="F86">
        <v>-3.27</v>
      </c>
      <c r="G86">
        <v>-3.21</v>
      </c>
      <c r="H86">
        <v>-3.58</v>
      </c>
      <c r="I86">
        <v>4.25</v>
      </c>
      <c r="J86">
        <v>14.2</v>
      </c>
      <c r="K86">
        <v>19.87</v>
      </c>
      <c r="L86">
        <v>23.35</v>
      </c>
      <c r="M86">
        <v>14.43</v>
      </c>
      <c r="N86">
        <v>-477.78</v>
      </c>
      <c r="O86">
        <v>-505.97</v>
      </c>
      <c r="P86">
        <v>-512.91</v>
      </c>
      <c r="Q86">
        <v>-524.96</v>
      </c>
      <c r="R86">
        <v>-506.14</v>
      </c>
      <c r="S86" t="s">
        <v>67</v>
      </c>
      <c r="T86" t="s">
        <v>67</v>
      </c>
      <c r="U86" t="s">
        <v>67</v>
      </c>
      <c r="V86" t="s">
        <v>67</v>
      </c>
    </row>
    <row r="87" spans="1:22" x14ac:dyDescent="0.25">
      <c r="A87" s="5" t="s">
        <v>193</v>
      </c>
      <c r="B87" s="5" t="s">
        <v>194</v>
      </c>
      <c r="C87">
        <v>2.0499999999999998</v>
      </c>
      <c r="D87">
        <v>4.82</v>
      </c>
      <c r="E87">
        <v>6.18</v>
      </c>
      <c r="F87">
        <v>8.3000000000000007</v>
      </c>
      <c r="G87">
        <v>10.07</v>
      </c>
      <c r="H87">
        <v>5.43</v>
      </c>
      <c r="I87">
        <v>-236.76</v>
      </c>
      <c r="J87">
        <v>-245.88</v>
      </c>
      <c r="K87">
        <v>-246.52</v>
      </c>
      <c r="L87">
        <v>-250.8</v>
      </c>
      <c r="M87">
        <v>-245.85</v>
      </c>
      <c r="N87" t="s">
        <v>67</v>
      </c>
      <c r="O87" t="s">
        <v>67</v>
      </c>
      <c r="P87" t="s">
        <v>67</v>
      </c>
      <c r="Q87" t="s">
        <v>67</v>
      </c>
      <c r="R87" t="s">
        <v>67</v>
      </c>
      <c r="S87" t="s">
        <v>67</v>
      </c>
      <c r="T87" t="s">
        <v>67</v>
      </c>
      <c r="U87" t="s">
        <v>67</v>
      </c>
      <c r="V87" t="s">
        <v>67</v>
      </c>
    </row>
    <row r="88" spans="1:22" x14ac:dyDescent="0.25">
      <c r="A88" s="5" t="s">
        <v>195</v>
      </c>
      <c r="B88" s="5" t="s">
        <v>196</v>
      </c>
      <c r="C88">
        <v>1.94</v>
      </c>
      <c r="D88">
        <v>2.63</v>
      </c>
      <c r="E88">
        <v>-13.46</v>
      </c>
      <c r="F88">
        <v>-5.41</v>
      </c>
      <c r="G88">
        <v>-4.6100000000000003</v>
      </c>
      <c r="H88">
        <v>-4.05</v>
      </c>
      <c r="I88">
        <v>3.74</v>
      </c>
      <c r="J88">
        <v>1.19</v>
      </c>
      <c r="K88">
        <v>0.7</v>
      </c>
      <c r="L88">
        <v>0.76</v>
      </c>
      <c r="M88">
        <v>1.07</v>
      </c>
      <c r="N88">
        <v>-0.02</v>
      </c>
      <c r="O88">
        <v>-0.04</v>
      </c>
      <c r="P88">
        <v>-0.04</v>
      </c>
      <c r="Q88">
        <v>-0.03</v>
      </c>
      <c r="R88">
        <v>-0.02</v>
      </c>
      <c r="S88" t="s">
        <v>67</v>
      </c>
      <c r="T88" t="s">
        <v>67</v>
      </c>
      <c r="U88" t="s">
        <v>67</v>
      </c>
      <c r="V88" t="s">
        <v>67</v>
      </c>
    </row>
    <row r="89" spans="1:22" x14ac:dyDescent="0.25">
      <c r="A89" s="5" t="s">
        <v>197</v>
      </c>
      <c r="B89" s="5" t="s">
        <v>198</v>
      </c>
      <c r="C89">
        <v>-7.39</v>
      </c>
      <c r="D89">
        <v>4.17</v>
      </c>
      <c r="E89">
        <v>3.5</v>
      </c>
      <c r="F89">
        <v>2.41</v>
      </c>
      <c r="G89">
        <v>21.87</v>
      </c>
      <c r="H89">
        <v>-15.71</v>
      </c>
      <c r="I89">
        <v>-20.260000000000002</v>
      </c>
      <c r="J89">
        <v>-7.76</v>
      </c>
      <c r="K89">
        <v>0.22</v>
      </c>
      <c r="L89">
        <v>23.1</v>
      </c>
      <c r="M89">
        <v>20.89</v>
      </c>
      <c r="N89">
        <v>31.94</v>
      </c>
      <c r="O89">
        <v>23.02</v>
      </c>
      <c r="P89">
        <v>15.35</v>
      </c>
      <c r="Q89">
        <v>-11.15</v>
      </c>
      <c r="R89">
        <v>-3975</v>
      </c>
      <c r="S89">
        <v>-105.52</v>
      </c>
      <c r="T89">
        <v>-43.48</v>
      </c>
      <c r="U89">
        <v>-15.3</v>
      </c>
      <c r="V89">
        <v>71.92</v>
      </c>
    </row>
    <row r="90" spans="1:22" x14ac:dyDescent="0.25">
      <c r="A90" s="5" t="s">
        <v>199</v>
      </c>
      <c r="B90" s="5" t="s">
        <v>200</v>
      </c>
      <c r="C90">
        <v>0.09</v>
      </c>
      <c r="D90">
        <v>3.36</v>
      </c>
      <c r="E90">
        <v>9.26</v>
      </c>
      <c r="F90">
        <v>2.86</v>
      </c>
      <c r="G90">
        <v>-4.7</v>
      </c>
      <c r="H90">
        <v>-14.58</v>
      </c>
      <c r="I90">
        <v>-9.27</v>
      </c>
      <c r="J90">
        <v>5.19</v>
      </c>
      <c r="K90">
        <v>14.74</v>
      </c>
      <c r="L90">
        <v>25.31</v>
      </c>
      <c r="M90">
        <v>25.28</v>
      </c>
      <c r="N90">
        <v>23.44</v>
      </c>
      <c r="O90">
        <v>9.07</v>
      </c>
      <c r="P90">
        <v>-1323.6</v>
      </c>
      <c r="Q90">
        <v>-1363.89</v>
      </c>
      <c r="R90">
        <v>-1374.67</v>
      </c>
      <c r="S90">
        <v>-54.77</v>
      </c>
      <c r="T90">
        <v>4.38</v>
      </c>
      <c r="U90" t="s">
        <v>67</v>
      </c>
      <c r="V90" t="s">
        <v>67</v>
      </c>
    </row>
    <row r="91" spans="1:22" x14ac:dyDescent="0.25">
      <c r="A91" s="5" t="s">
        <v>201</v>
      </c>
      <c r="B91" s="5" t="s">
        <v>202</v>
      </c>
      <c r="C91">
        <v>4.91</v>
      </c>
      <c r="D91">
        <v>3.25</v>
      </c>
      <c r="E91">
        <v>-1.64</v>
      </c>
      <c r="F91">
        <v>-3.89</v>
      </c>
      <c r="G91">
        <v>-4.33</v>
      </c>
      <c r="H91">
        <v>-4.08</v>
      </c>
      <c r="I91">
        <v>3.24</v>
      </c>
      <c r="J91">
        <v>13.68</v>
      </c>
      <c r="K91">
        <v>19.829999999999998</v>
      </c>
      <c r="L91">
        <v>22.86</v>
      </c>
      <c r="M91">
        <v>16.010000000000002</v>
      </c>
      <c r="N91">
        <v>-783.17</v>
      </c>
      <c r="O91">
        <v>-810.66</v>
      </c>
      <c r="P91">
        <v>-823.96</v>
      </c>
      <c r="Q91">
        <v>-830.09</v>
      </c>
      <c r="R91">
        <v>-813.48</v>
      </c>
      <c r="S91" t="s">
        <v>67</v>
      </c>
      <c r="T91" t="s">
        <v>67</v>
      </c>
      <c r="U91" t="s">
        <v>67</v>
      </c>
      <c r="V91" t="s">
        <v>67</v>
      </c>
    </row>
    <row r="92" spans="1:22" x14ac:dyDescent="0.25">
      <c r="A92" s="5" t="s">
        <v>203</v>
      </c>
      <c r="B92" s="5" t="s">
        <v>204</v>
      </c>
      <c r="C92">
        <v>0.41</v>
      </c>
      <c r="D92">
        <v>3.24</v>
      </c>
      <c r="E92">
        <v>6.02</v>
      </c>
      <c r="F92">
        <v>7.97</v>
      </c>
      <c r="G92">
        <v>9.27</v>
      </c>
      <c r="H92">
        <v>5.96</v>
      </c>
      <c r="I92">
        <v>-389.97</v>
      </c>
      <c r="J92">
        <v>-398.49</v>
      </c>
      <c r="K92">
        <v>-402.06</v>
      </c>
      <c r="L92">
        <v>-403.62</v>
      </c>
      <c r="M92">
        <v>-398.73</v>
      </c>
      <c r="N92" t="s">
        <v>67</v>
      </c>
      <c r="O92" t="s">
        <v>67</v>
      </c>
      <c r="P92" t="s">
        <v>67</v>
      </c>
      <c r="Q92" t="s">
        <v>67</v>
      </c>
      <c r="R92" t="s">
        <v>67</v>
      </c>
      <c r="S92" t="s">
        <v>67</v>
      </c>
      <c r="T92" t="s">
        <v>67</v>
      </c>
      <c r="U92" t="s">
        <v>67</v>
      </c>
      <c r="V92" t="s">
        <v>67</v>
      </c>
    </row>
    <row r="93" spans="1:22" x14ac:dyDescent="0.25">
      <c r="A93" s="5" t="s">
        <v>205</v>
      </c>
      <c r="B93" s="5" t="s">
        <v>206</v>
      </c>
      <c r="C93">
        <v>11.69</v>
      </c>
      <c r="D93">
        <v>-36.61</v>
      </c>
      <c r="E93">
        <v>49.53</v>
      </c>
      <c r="F93">
        <v>12.26</v>
      </c>
      <c r="G93">
        <v>-8.16</v>
      </c>
      <c r="H93">
        <v>-4.59</v>
      </c>
      <c r="I93">
        <v>-15.01</v>
      </c>
      <c r="J93">
        <v>21.06</v>
      </c>
      <c r="K93">
        <v>-9.8800000000000008</v>
      </c>
      <c r="L93">
        <v>26.81</v>
      </c>
      <c r="M93">
        <v>33.950000000000003</v>
      </c>
      <c r="N93">
        <v>-55.56</v>
      </c>
      <c r="O93">
        <v>-32.85</v>
      </c>
      <c r="P93">
        <v>32.14</v>
      </c>
      <c r="Q93">
        <v>-7.92</v>
      </c>
      <c r="R93">
        <v>-21.68</v>
      </c>
      <c r="S93">
        <v>375</v>
      </c>
      <c r="T93">
        <v>-57.19</v>
      </c>
      <c r="U93">
        <v>-112.09</v>
      </c>
      <c r="V93">
        <v>-620.20000000000005</v>
      </c>
    </row>
    <row r="94" spans="1:22" x14ac:dyDescent="0.25">
      <c r="A94" s="5" t="s">
        <v>207</v>
      </c>
      <c r="B94" s="5" t="s">
        <v>208</v>
      </c>
      <c r="C94">
        <v>8.1999999999999993</v>
      </c>
      <c r="D94">
        <v>8.39</v>
      </c>
      <c r="E94">
        <v>17.88</v>
      </c>
      <c r="F94">
        <v>-0.16</v>
      </c>
      <c r="G94">
        <v>-9.25</v>
      </c>
      <c r="H94">
        <v>0.49</v>
      </c>
      <c r="I94">
        <v>-1.28</v>
      </c>
      <c r="J94">
        <v>12.66</v>
      </c>
      <c r="K94">
        <v>16.96</v>
      </c>
      <c r="L94">
        <v>1.73</v>
      </c>
      <c r="M94">
        <v>-18.149999999999999</v>
      </c>
      <c r="N94">
        <v>-18.760000000000002</v>
      </c>
      <c r="O94">
        <v>-2.88</v>
      </c>
      <c r="P94">
        <v>0.85</v>
      </c>
      <c r="Q94">
        <v>115.13</v>
      </c>
      <c r="R94">
        <v>98.71</v>
      </c>
      <c r="S94">
        <v>68.569999999999993</v>
      </c>
      <c r="T94">
        <v>-263.16000000000003</v>
      </c>
      <c r="U94" t="s">
        <v>67</v>
      </c>
      <c r="V94" t="s">
        <v>67</v>
      </c>
    </row>
    <row r="95" spans="1:22" x14ac:dyDescent="0.25">
      <c r="A95" s="5" t="s">
        <v>209</v>
      </c>
      <c r="B95" s="5" t="s">
        <v>210</v>
      </c>
      <c r="C95">
        <v>5.74</v>
      </c>
      <c r="D95">
        <v>2.4900000000000002</v>
      </c>
      <c r="E95">
        <v>6.81</v>
      </c>
      <c r="F95">
        <v>1.1100000000000001</v>
      </c>
      <c r="G95">
        <v>-3.32</v>
      </c>
      <c r="H95">
        <v>3.68</v>
      </c>
      <c r="I95">
        <v>11.39</v>
      </c>
      <c r="J95">
        <v>3.28</v>
      </c>
      <c r="K95">
        <v>-7.51</v>
      </c>
      <c r="L95">
        <v>0.9</v>
      </c>
      <c r="M95">
        <v>-6.05</v>
      </c>
      <c r="N95">
        <v>-17.170000000000002</v>
      </c>
      <c r="O95">
        <v>68.94</v>
      </c>
      <c r="P95">
        <v>64.069999999999993</v>
      </c>
      <c r="Q95">
        <v>35.22</v>
      </c>
      <c r="R95">
        <v>-87.23</v>
      </c>
      <c r="S95" t="s">
        <v>67</v>
      </c>
      <c r="T95" t="s">
        <v>67</v>
      </c>
      <c r="U95" t="s">
        <v>67</v>
      </c>
      <c r="V95" t="s">
        <v>67</v>
      </c>
    </row>
    <row r="96" spans="1:22" x14ac:dyDescent="0.25">
      <c r="A96" s="5" t="s">
        <v>211</v>
      </c>
      <c r="B96" s="5" t="s">
        <v>212</v>
      </c>
      <c r="C96">
        <v>4.71</v>
      </c>
      <c r="D96">
        <v>6.94</v>
      </c>
      <c r="E96">
        <v>5.04</v>
      </c>
      <c r="F96">
        <v>-3.2</v>
      </c>
      <c r="G96">
        <v>-1.21</v>
      </c>
      <c r="H96">
        <v>-1.19</v>
      </c>
      <c r="I96">
        <v>-2.89</v>
      </c>
      <c r="J96">
        <v>36.11</v>
      </c>
      <c r="K96">
        <v>28.28</v>
      </c>
      <c r="L96">
        <v>18.059999999999999</v>
      </c>
      <c r="M96">
        <v>-46.64</v>
      </c>
      <c r="N96" t="s">
        <v>67</v>
      </c>
      <c r="O96" t="s">
        <v>67</v>
      </c>
      <c r="P96" t="s">
        <v>67</v>
      </c>
      <c r="Q96" t="s">
        <v>67</v>
      </c>
      <c r="R96" t="s">
        <v>67</v>
      </c>
      <c r="S96" t="s">
        <v>67</v>
      </c>
      <c r="T96" t="s">
        <v>67</v>
      </c>
      <c r="U96" t="s">
        <v>67</v>
      </c>
      <c r="V96" t="s">
        <v>67</v>
      </c>
    </row>
    <row r="97" spans="1:23" x14ac:dyDescent="0.25">
      <c r="A97" s="5" t="s">
        <v>213</v>
      </c>
      <c r="B97" s="5" t="s">
        <v>214</v>
      </c>
      <c r="C97">
        <v>307.8</v>
      </c>
      <c r="D97">
        <v>236.5</v>
      </c>
      <c r="E97">
        <v>67.7</v>
      </c>
      <c r="F97">
        <v>174.4</v>
      </c>
      <c r="G97">
        <v>144.69999999999999</v>
      </c>
      <c r="H97">
        <v>220.3</v>
      </c>
      <c r="I97">
        <v>236.4</v>
      </c>
      <c r="J97">
        <v>274</v>
      </c>
      <c r="K97">
        <v>192.7</v>
      </c>
      <c r="L97">
        <v>-91.9</v>
      </c>
      <c r="M97">
        <v>11.6</v>
      </c>
      <c r="N97">
        <v>22.8</v>
      </c>
      <c r="O97">
        <v>26.3</v>
      </c>
      <c r="P97">
        <v>205.2</v>
      </c>
      <c r="Q97">
        <v>156.80000000000001</v>
      </c>
      <c r="R97">
        <v>138.69999999999999</v>
      </c>
      <c r="S97">
        <v>204.7</v>
      </c>
      <c r="T97">
        <v>212.6</v>
      </c>
      <c r="U97">
        <v>244.5</v>
      </c>
      <c r="V97">
        <v>364.7</v>
      </c>
      <c r="W97">
        <v>300.7</v>
      </c>
    </row>
  </sheetData>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L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8" customWidth="1"/>
  </cols>
  <sheetData>
    <row r="1" spans="1:12" ht="18.75" customHeight="1" x14ac:dyDescent="0.3">
      <c r="A1" s="1" t="s">
        <v>3465</v>
      </c>
      <c r="B1" s="2" t="s">
        <v>3466</v>
      </c>
      <c r="C1" s="2"/>
      <c r="D1" s="2"/>
      <c r="E1" s="2"/>
      <c r="F1" s="2" t="str">
        <f>HYPERLINK("dax-30_Stock_Data_EUR.xlsx#INDEX!A1", "Back to INDEX")</f>
        <v>Back to INDEX</v>
      </c>
      <c r="G1" s="2"/>
      <c r="H1" s="2"/>
      <c r="I1" s="2"/>
      <c r="J1" s="2"/>
      <c r="K1" s="2"/>
      <c r="L1" s="2"/>
    </row>
    <row r="2" spans="1:12" x14ac:dyDescent="0.25">
      <c r="A2" s="3"/>
      <c r="B2" s="4"/>
      <c r="C2" s="4"/>
      <c r="D2" s="4"/>
      <c r="E2" s="4"/>
      <c r="F2" s="4"/>
      <c r="G2" s="4"/>
      <c r="H2" s="4"/>
      <c r="I2" s="4"/>
      <c r="J2" s="4"/>
      <c r="K2" s="4"/>
      <c r="L2" s="4"/>
    </row>
    <row r="3" spans="1:12" x14ac:dyDescent="0.25">
      <c r="A3" s="5" t="s">
        <v>3</v>
      </c>
      <c r="C3" s="5" t="s">
        <v>4</v>
      </c>
      <c r="D3" s="5"/>
      <c r="G3" s="5" t="s">
        <v>5</v>
      </c>
      <c r="H3" s="5"/>
      <c r="J3" s="5" t="s">
        <v>6</v>
      </c>
      <c r="K3" s="5"/>
    </row>
    <row r="4" spans="1:12" x14ac:dyDescent="0.25">
      <c r="A4" s="5" t="s">
        <v>7</v>
      </c>
      <c r="B4" t="s">
        <v>3467</v>
      </c>
      <c r="C4" s="5" t="s">
        <v>9</v>
      </c>
      <c r="D4" s="5"/>
      <c r="E4" t="s">
        <v>3468</v>
      </c>
      <c r="G4" t="s">
        <v>3330</v>
      </c>
      <c r="H4" t="s">
        <v>20</v>
      </c>
      <c r="J4" t="s">
        <v>3469</v>
      </c>
      <c r="L4" t="s">
        <v>792</v>
      </c>
    </row>
    <row r="5" spans="1:12" x14ac:dyDescent="0.25">
      <c r="A5" s="5" t="s">
        <v>15</v>
      </c>
      <c r="B5" t="s">
        <v>3470</v>
      </c>
      <c r="C5" s="5" t="s">
        <v>17</v>
      </c>
      <c r="D5" s="5"/>
      <c r="E5" t="s">
        <v>3471</v>
      </c>
      <c r="G5" t="s">
        <v>966</v>
      </c>
      <c r="H5" t="s">
        <v>28</v>
      </c>
      <c r="J5" t="s">
        <v>1892</v>
      </c>
      <c r="L5" t="s">
        <v>1470</v>
      </c>
    </row>
    <row r="6" spans="1:12" x14ac:dyDescent="0.25">
      <c r="A6" s="5" t="s">
        <v>23</v>
      </c>
      <c r="B6" t="s">
        <v>3472</v>
      </c>
      <c r="C6" s="5" t="s">
        <v>25</v>
      </c>
      <c r="D6" s="5"/>
      <c r="E6" t="s">
        <v>3473</v>
      </c>
      <c r="G6" t="s">
        <v>634</v>
      </c>
      <c r="H6" t="s">
        <v>34</v>
      </c>
      <c r="J6" t="s">
        <v>225</v>
      </c>
      <c r="L6" t="s">
        <v>3474</v>
      </c>
    </row>
    <row r="7" spans="1:12" x14ac:dyDescent="0.25">
      <c r="A7" s="5" t="s">
        <v>29</v>
      </c>
      <c r="B7" t="s">
        <v>542</v>
      </c>
      <c r="C7" s="5" t="s">
        <v>31</v>
      </c>
      <c r="D7" s="5"/>
      <c r="E7" t="s">
        <v>3475</v>
      </c>
      <c r="G7" t="s">
        <v>2221</v>
      </c>
      <c r="H7" t="s">
        <v>40</v>
      </c>
      <c r="J7" t="s">
        <v>237</v>
      </c>
      <c r="L7" t="s">
        <v>1584</v>
      </c>
    </row>
    <row r="8" spans="1:12" x14ac:dyDescent="0.25">
      <c r="A8" s="5" t="s">
        <v>35</v>
      </c>
      <c r="B8" t="s">
        <v>546</v>
      </c>
      <c r="C8" s="5" t="s">
        <v>37</v>
      </c>
      <c r="D8" s="5"/>
      <c r="E8" t="s">
        <v>3476</v>
      </c>
      <c r="G8" t="s">
        <v>1533</v>
      </c>
      <c r="H8" t="s">
        <v>220</v>
      </c>
      <c r="J8" t="s">
        <v>21</v>
      </c>
      <c r="L8" t="s">
        <v>3477</v>
      </c>
    </row>
    <row r="9" spans="1:12" x14ac:dyDescent="0.25">
      <c r="A9" s="5" t="s">
        <v>41</v>
      </c>
      <c r="B9" t="s">
        <v>42</v>
      </c>
      <c r="C9" s="5" t="s">
        <v>43</v>
      </c>
      <c r="D9" s="5"/>
      <c r="E9" t="s">
        <v>3478</v>
      </c>
      <c r="G9" t="s">
        <v>947</v>
      </c>
      <c r="H9" t="s">
        <v>12</v>
      </c>
    </row>
    <row r="10" spans="1:12" x14ac:dyDescent="0.25">
      <c r="A10" s="5" t="s">
        <v>45</v>
      </c>
      <c r="B10" t="s">
        <v>323</v>
      </c>
      <c r="C10" s="5" t="s">
        <v>47</v>
      </c>
      <c r="D10" s="5"/>
      <c r="E10" t="s">
        <v>3479</v>
      </c>
    </row>
    <row r="11" spans="1:12" x14ac:dyDescent="0.25">
      <c r="A11" s="5" t="s">
        <v>49</v>
      </c>
      <c r="B11" t="s">
        <v>719</v>
      </c>
    </row>
    <row r="12" spans="1:12" x14ac:dyDescent="0.25">
      <c r="A12" s="5" t="s">
        <v>51</v>
      </c>
      <c r="B12" t="s">
        <v>52</v>
      </c>
    </row>
    <row r="13" spans="1:12" x14ac:dyDescent="0.25">
      <c r="A13" s="5" t="s">
        <v>53</v>
      </c>
      <c r="B13" t="s">
        <v>3480</v>
      </c>
    </row>
    <row r="14" spans="1:12" x14ac:dyDescent="0.25">
      <c r="A14" s="5" t="s">
        <v>55</v>
      </c>
      <c r="B14" t="s">
        <v>3481</v>
      </c>
    </row>
    <row r="15" spans="1:12" x14ac:dyDescent="0.25">
      <c r="A15" s="5" t="s">
        <v>57</v>
      </c>
      <c r="B15" t="s">
        <v>3482</v>
      </c>
    </row>
    <row r="16" spans="1:12" x14ac:dyDescent="0.25">
      <c r="A16" s="5" t="s">
        <v>59</v>
      </c>
      <c r="B16" t="s">
        <v>3483</v>
      </c>
    </row>
    <row r="17" spans="1:12" x14ac:dyDescent="0.25">
      <c r="A17" s="5" t="s">
        <v>61</v>
      </c>
      <c r="B17" t="s">
        <v>3484</v>
      </c>
    </row>
    <row r="18" spans="1:12" x14ac:dyDescent="0.25">
      <c r="A18" s="3"/>
      <c r="B18" s="4"/>
      <c r="C18" s="4"/>
      <c r="D18" s="4"/>
      <c r="E18" s="4"/>
      <c r="F18" s="4"/>
      <c r="G18" s="4"/>
      <c r="H18" s="4"/>
      <c r="I18" s="4"/>
      <c r="J18" s="4"/>
      <c r="K18" s="4"/>
      <c r="L18" s="4"/>
    </row>
    <row r="19" spans="1:12" x14ac:dyDescent="0.25">
      <c r="A19" s="5" t="s">
        <v>590</v>
      </c>
      <c r="B19" s="5" t="s">
        <v>591</v>
      </c>
      <c r="C19" s="5">
        <v>2019</v>
      </c>
      <c r="D19" s="5">
        <v>2018</v>
      </c>
      <c r="E19" s="5">
        <v>2017</v>
      </c>
      <c r="F19" s="5">
        <v>2016</v>
      </c>
      <c r="G19" s="5">
        <v>2015</v>
      </c>
      <c r="H19" s="5">
        <v>2014</v>
      </c>
      <c r="I19" s="5">
        <v>2013</v>
      </c>
      <c r="J19" s="5">
        <v>2012</v>
      </c>
      <c r="K19" s="5"/>
      <c r="L19" s="5"/>
    </row>
    <row r="20" spans="1:12" x14ac:dyDescent="0.25">
      <c r="A20" s="5" t="s">
        <v>65</v>
      </c>
      <c r="B20" s="5" t="s">
        <v>66</v>
      </c>
      <c r="C20">
        <v>951.3</v>
      </c>
      <c r="D20">
        <v>962.6</v>
      </c>
      <c r="E20">
        <v>910</v>
      </c>
      <c r="F20">
        <v>737.5</v>
      </c>
      <c r="G20">
        <v>611.29999999999995</v>
      </c>
      <c r="H20">
        <v>507.3</v>
      </c>
      <c r="I20">
        <v>460</v>
      </c>
      <c r="J20">
        <v>443.5</v>
      </c>
    </row>
    <row r="21" spans="1:12" x14ac:dyDescent="0.25">
      <c r="A21" s="5" t="s">
        <v>299</v>
      </c>
      <c r="B21" s="5" t="s">
        <v>300</v>
      </c>
      <c r="C21">
        <v>276.39999999999998</v>
      </c>
      <c r="D21">
        <v>291.2</v>
      </c>
      <c r="E21">
        <v>272.89999999999998</v>
      </c>
      <c r="F21">
        <v>189.8</v>
      </c>
      <c r="G21">
        <v>147.69999999999999</v>
      </c>
      <c r="H21">
        <v>119.6</v>
      </c>
      <c r="I21">
        <v>110.4</v>
      </c>
      <c r="J21">
        <v>107.1</v>
      </c>
    </row>
    <row r="22" spans="1:12" x14ac:dyDescent="0.25">
      <c r="A22" s="5" t="s">
        <v>68</v>
      </c>
      <c r="B22" s="5" t="s">
        <v>69</v>
      </c>
      <c r="C22">
        <v>124</v>
      </c>
      <c r="D22">
        <v>131.9</v>
      </c>
      <c r="E22">
        <v>118.4</v>
      </c>
      <c r="F22">
        <v>76.599999999999994</v>
      </c>
      <c r="G22">
        <v>55.7</v>
      </c>
      <c r="H22">
        <v>31.2</v>
      </c>
      <c r="I22">
        <v>35.200000000000003</v>
      </c>
      <c r="J22">
        <v>31.9</v>
      </c>
    </row>
    <row r="23" spans="1:12" x14ac:dyDescent="0.25">
      <c r="A23" s="5" t="s">
        <v>70</v>
      </c>
      <c r="B23" s="5" t="s">
        <v>71</v>
      </c>
      <c r="C23">
        <v>-9.1</v>
      </c>
      <c r="D23">
        <v>-5.4</v>
      </c>
      <c r="E23">
        <v>-7.5</v>
      </c>
      <c r="F23">
        <v>-10.7</v>
      </c>
      <c r="G23">
        <v>-24.6</v>
      </c>
      <c r="H23">
        <v>-21.3</v>
      </c>
      <c r="I23">
        <v>-41.1</v>
      </c>
      <c r="J23">
        <v>-14</v>
      </c>
    </row>
    <row r="24" spans="1:12" x14ac:dyDescent="0.25">
      <c r="A24" s="5" t="s">
        <v>72</v>
      </c>
      <c r="B24" s="5" t="s">
        <v>73</v>
      </c>
      <c r="C24">
        <v>114.9</v>
      </c>
      <c r="D24">
        <v>126.5</v>
      </c>
      <c r="E24">
        <v>110.9</v>
      </c>
      <c r="F24">
        <v>65.900000000000006</v>
      </c>
      <c r="G24">
        <v>31.1</v>
      </c>
      <c r="H24">
        <v>9.9</v>
      </c>
      <c r="I24">
        <v>-5.9</v>
      </c>
      <c r="J24">
        <v>17.899999999999999</v>
      </c>
    </row>
    <row r="25" spans="1:12" x14ac:dyDescent="0.25">
      <c r="A25" s="5" t="s">
        <v>74</v>
      </c>
      <c r="B25" s="5" t="s">
        <v>75</v>
      </c>
      <c r="C25">
        <v>34</v>
      </c>
      <c r="D25">
        <v>21.1</v>
      </c>
      <c r="E25">
        <v>31.7</v>
      </c>
      <c r="F25">
        <v>18</v>
      </c>
      <c r="G25">
        <v>14.1</v>
      </c>
      <c r="H25">
        <v>-0.08</v>
      </c>
      <c r="I25">
        <v>10.1</v>
      </c>
      <c r="J25">
        <v>9.5</v>
      </c>
    </row>
    <row r="26" spans="1:12" x14ac:dyDescent="0.25">
      <c r="A26" s="5" t="s">
        <v>76</v>
      </c>
      <c r="B26" s="5" t="s">
        <v>77</v>
      </c>
      <c r="C26">
        <v>80.900000000000006</v>
      </c>
      <c r="D26">
        <v>105.4</v>
      </c>
      <c r="E26">
        <v>79.2</v>
      </c>
      <c r="F26">
        <v>48</v>
      </c>
      <c r="G26">
        <v>17</v>
      </c>
      <c r="H26">
        <v>10</v>
      </c>
      <c r="I26">
        <v>-16</v>
      </c>
      <c r="J26">
        <v>8.4</v>
      </c>
    </row>
    <row r="27" spans="1:12" x14ac:dyDescent="0.25">
      <c r="A27" s="5" t="s">
        <v>78</v>
      </c>
      <c r="B27" s="5" t="s">
        <v>79</v>
      </c>
      <c r="C27">
        <v>0.3</v>
      </c>
      <c r="D27">
        <v>-0.06</v>
      </c>
      <c r="E27">
        <v>-0.01</v>
      </c>
      <c r="F27">
        <v>-0.02</v>
      </c>
      <c r="G27">
        <v>-0.05</v>
      </c>
      <c r="H27">
        <v>0.1</v>
      </c>
      <c r="I27">
        <v>0.1</v>
      </c>
      <c r="J27" t="s">
        <v>67</v>
      </c>
    </row>
    <row r="28" spans="1:12" x14ac:dyDescent="0.25">
      <c r="A28" s="5" t="s">
        <v>80</v>
      </c>
      <c r="B28" s="5" t="s">
        <v>81</v>
      </c>
      <c r="C28">
        <v>80.599999999999994</v>
      </c>
      <c r="D28">
        <v>105.4</v>
      </c>
      <c r="E28">
        <v>79.3</v>
      </c>
      <c r="F28">
        <v>48</v>
      </c>
      <c r="G28">
        <v>17</v>
      </c>
      <c r="H28">
        <v>10.1</v>
      </c>
      <c r="I28">
        <v>-15.9</v>
      </c>
      <c r="J28">
        <v>8.3000000000000007</v>
      </c>
    </row>
    <row r="29" spans="1:12" x14ac:dyDescent="0.25">
      <c r="A29" s="5" t="s">
        <v>82</v>
      </c>
      <c r="B29" s="5" t="s">
        <v>83</v>
      </c>
      <c r="C29">
        <v>393.2</v>
      </c>
      <c r="D29">
        <v>369.8</v>
      </c>
      <c r="E29">
        <v>282.2</v>
      </c>
      <c r="F29">
        <v>265.60000000000002</v>
      </c>
      <c r="G29">
        <v>183.6</v>
      </c>
      <c r="H29">
        <v>169.2</v>
      </c>
      <c r="I29">
        <v>160.30000000000001</v>
      </c>
      <c r="J29">
        <v>169.2</v>
      </c>
    </row>
    <row r="30" spans="1:12" x14ac:dyDescent="0.25">
      <c r="A30" s="5" t="s">
        <v>84</v>
      </c>
      <c r="B30" s="5" t="s">
        <v>85</v>
      </c>
      <c r="C30">
        <v>706</v>
      </c>
      <c r="D30">
        <v>640.6</v>
      </c>
      <c r="E30">
        <v>647.79999999999995</v>
      </c>
      <c r="F30">
        <v>671.8</v>
      </c>
      <c r="G30">
        <v>358.6</v>
      </c>
      <c r="H30">
        <v>351.1</v>
      </c>
      <c r="I30">
        <v>429</v>
      </c>
      <c r="J30">
        <v>361.4</v>
      </c>
    </row>
    <row r="31" spans="1:12" x14ac:dyDescent="0.25">
      <c r="A31" s="5" t="s">
        <v>86</v>
      </c>
      <c r="B31" s="5" t="s">
        <v>87</v>
      </c>
      <c r="C31">
        <v>1099</v>
      </c>
      <c r="D31">
        <v>1010</v>
      </c>
      <c r="E31">
        <v>930</v>
      </c>
      <c r="F31">
        <v>937.4</v>
      </c>
      <c r="G31">
        <v>542.20000000000005</v>
      </c>
      <c r="H31">
        <v>520.29999999999995</v>
      </c>
      <c r="I31">
        <v>589.29999999999995</v>
      </c>
      <c r="J31">
        <v>530.6</v>
      </c>
    </row>
    <row r="32" spans="1:12" x14ac:dyDescent="0.25">
      <c r="A32" s="5" t="s">
        <v>88</v>
      </c>
      <c r="B32" s="5" t="s">
        <v>89</v>
      </c>
      <c r="C32">
        <v>171.4</v>
      </c>
      <c r="D32">
        <v>161</v>
      </c>
      <c r="E32">
        <v>162.80000000000001</v>
      </c>
      <c r="F32">
        <v>152.1</v>
      </c>
      <c r="G32">
        <v>116.2</v>
      </c>
      <c r="H32">
        <v>90.5</v>
      </c>
      <c r="I32">
        <v>87.9</v>
      </c>
      <c r="J32">
        <v>82.4</v>
      </c>
    </row>
    <row r="33" spans="1:10" x14ac:dyDescent="0.25">
      <c r="A33" s="5" t="s">
        <v>90</v>
      </c>
      <c r="B33" s="5" t="s">
        <v>91</v>
      </c>
      <c r="C33">
        <v>428.2</v>
      </c>
      <c r="D33">
        <v>422.9</v>
      </c>
      <c r="E33">
        <v>430.8</v>
      </c>
      <c r="F33">
        <v>522.4</v>
      </c>
      <c r="G33">
        <v>349.3</v>
      </c>
      <c r="H33">
        <v>353.7</v>
      </c>
      <c r="I33">
        <v>418.8</v>
      </c>
      <c r="J33">
        <v>390.8</v>
      </c>
    </row>
    <row r="34" spans="1:10" x14ac:dyDescent="0.25">
      <c r="A34" s="5" t="s">
        <v>92</v>
      </c>
      <c r="B34" s="5" t="s">
        <v>93</v>
      </c>
      <c r="C34">
        <v>599.6</v>
      </c>
      <c r="D34">
        <v>583.9</v>
      </c>
      <c r="E34">
        <v>593.6</v>
      </c>
      <c r="F34">
        <v>674.5</v>
      </c>
      <c r="G34">
        <v>465.5</v>
      </c>
      <c r="H34">
        <v>444.2</v>
      </c>
      <c r="I34">
        <v>506.7</v>
      </c>
      <c r="J34">
        <v>473.2</v>
      </c>
    </row>
    <row r="35" spans="1:10" x14ac:dyDescent="0.25">
      <c r="A35" s="5" t="s">
        <v>78</v>
      </c>
      <c r="B35" s="5" t="s">
        <v>79</v>
      </c>
      <c r="C35">
        <v>9.4</v>
      </c>
      <c r="D35">
        <v>-0.05</v>
      </c>
      <c r="E35">
        <v>0.04</v>
      </c>
      <c r="F35">
        <v>0.09</v>
      </c>
      <c r="G35">
        <v>0.02</v>
      </c>
      <c r="H35">
        <v>0.03</v>
      </c>
      <c r="I35">
        <v>0.2</v>
      </c>
      <c r="J35">
        <v>0.3</v>
      </c>
    </row>
    <row r="36" spans="1:10" x14ac:dyDescent="0.25">
      <c r="A36" s="5" t="s">
        <v>94</v>
      </c>
      <c r="B36" s="5" t="s">
        <v>95</v>
      </c>
      <c r="C36">
        <v>490.2</v>
      </c>
      <c r="D36">
        <v>426.55</v>
      </c>
      <c r="E36">
        <v>336.36</v>
      </c>
      <c r="F36">
        <v>262.81</v>
      </c>
      <c r="G36">
        <v>76.680000000000007</v>
      </c>
      <c r="H36">
        <v>76.069999999999993</v>
      </c>
      <c r="I36">
        <v>82.4</v>
      </c>
      <c r="J36">
        <v>57.1</v>
      </c>
    </row>
    <row r="37" spans="1:10" x14ac:dyDescent="0.25">
      <c r="A37" s="5" t="s">
        <v>96</v>
      </c>
      <c r="B37" s="5" t="s">
        <v>97</v>
      </c>
      <c r="C37">
        <v>1099</v>
      </c>
      <c r="D37">
        <v>1010</v>
      </c>
      <c r="E37">
        <v>930</v>
      </c>
      <c r="F37">
        <v>937.4</v>
      </c>
      <c r="G37">
        <v>542.20000000000005</v>
      </c>
      <c r="H37">
        <v>520.29999999999995</v>
      </c>
      <c r="I37">
        <v>589.29999999999995</v>
      </c>
      <c r="J37">
        <v>530.6</v>
      </c>
    </row>
    <row r="38" spans="1:10" x14ac:dyDescent="0.25">
      <c r="A38" s="5" t="s">
        <v>98</v>
      </c>
      <c r="B38" s="5" t="s">
        <v>99</v>
      </c>
      <c r="C38">
        <v>24.7</v>
      </c>
      <c r="D38">
        <v>24.7</v>
      </c>
      <c r="E38">
        <v>24.7</v>
      </c>
      <c r="F38">
        <v>24.7</v>
      </c>
      <c r="G38">
        <v>20.72</v>
      </c>
      <c r="H38">
        <v>20.72</v>
      </c>
      <c r="I38" t="s">
        <v>67</v>
      </c>
      <c r="J38" t="s">
        <v>67</v>
      </c>
    </row>
    <row r="39" spans="1:10" x14ac:dyDescent="0.25">
      <c r="A39" s="5" t="s">
        <v>100</v>
      </c>
      <c r="B39" s="5" t="s">
        <v>101</v>
      </c>
      <c r="C39">
        <v>0.25</v>
      </c>
      <c r="D39">
        <v>0.25</v>
      </c>
      <c r="E39">
        <v>0.25</v>
      </c>
      <c r="F39">
        <v>0.25</v>
      </c>
      <c r="G39">
        <v>0.21</v>
      </c>
      <c r="H39">
        <v>0.21</v>
      </c>
      <c r="I39" t="s">
        <v>67</v>
      </c>
      <c r="J39" t="s">
        <v>67</v>
      </c>
    </row>
    <row r="40" spans="1:10" x14ac:dyDescent="0.25">
      <c r="A40" s="5" t="s">
        <v>102</v>
      </c>
      <c r="B40" s="5" t="s">
        <v>103</v>
      </c>
      <c r="C40">
        <v>4.6500000000000004</v>
      </c>
      <c r="D40">
        <v>5.12</v>
      </c>
      <c r="E40">
        <v>4.49</v>
      </c>
      <c r="F40">
        <v>2.67</v>
      </c>
      <c r="G40">
        <v>1.5</v>
      </c>
      <c r="H40">
        <v>0.48</v>
      </c>
      <c r="I40" t="s">
        <v>67</v>
      </c>
      <c r="J40" t="s">
        <v>67</v>
      </c>
    </row>
    <row r="41" spans="1:10" x14ac:dyDescent="0.25">
      <c r="A41" s="5" t="s">
        <v>104</v>
      </c>
      <c r="B41" s="5" t="s">
        <v>105</v>
      </c>
      <c r="C41">
        <v>3.26</v>
      </c>
      <c r="D41">
        <v>4.2699999999999996</v>
      </c>
      <c r="E41">
        <v>3.21</v>
      </c>
      <c r="F41">
        <v>2.21</v>
      </c>
      <c r="G41">
        <v>0.82</v>
      </c>
      <c r="H41">
        <v>0.54</v>
      </c>
      <c r="I41" t="s">
        <v>67</v>
      </c>
      <c r="J41" t="s">
        <v>67</v>
      </c>
    </row>
    <row r="42" spans="1:10" x14ac:dyDescent="0.25">
      <c r="A42" s="5" t="s">
        <v>106</v>
      </c>
      <c r="B42" s="5" t="s">
        <v>107</v>
      </c>
      <c r="C42">
        <v>3.26</v>
      </c>
      <c r="D42">
        <v>4.2699999999999996</v>
      </c>
      <c r="E42">
        <v>3.21</v>
      </c>
      <c r="F42">
        <v>2.21</v>
      </c>
      <c r="G42">
        <v>0.82</v>
      </c>
      <c r="H42">
        <v>0.54</v>
      </c>
      <c r="I42" t="s">
        <v>67</v>
      </c>
      <c r="J42" t="s">
        <v>67</v>
      </c>
    </row>
    <row r="43" spans="1:10" x14ac:dyDescent="0.25">
      <c r="A43" s="5" t="s">
        <v>108</v>
      </c>
      <c r="B43" s="5" t="s">
        <v>109</v>
      </c>
      <c r="C43">
        <v>1.1000000000000001</v>
      </c>
      <c r="D43">
        <v>1</v>
      </c>
      <c r="E43">
        <v>0.8</v>
      </c>
      <c r="F43">
        <v>0.5</v>
      </c>
      <c r="G43" t="s">
        <v>67</v>
      </c>
      <c r="H43" t="s">
        <v>67</v>
      </c>
      <c r="I43" t="s">
        <v>67</v>
      </c>
      <c r="J43" t="s">
        <v>67</v>
      </c>
    </row>
    <row r="44" spans="1:10" x14ac:dyDescent="0.25">
      <c r="A44" s="5" t="s">
        <v>110</v>
      </c>
      <c r="B44" s="5" t="s">
        <v>111</v>
      </c>
      <c r="C44">
        <v>27.17</v>
      </c>
      <c r="D44">
        <v>24.7</v>
      </c>
      <c r="E44">
        <v>19.760000000000002</v>
      </c>
      <c r="F44">
        <v>12.35</v>
      </c>
      <c r="G44" t="s">
        <v>67</v>
      </c>
      <c r="H44" t="s">
        <v>67</v>
      </c>
      <c r="I44" t="s">
        <v>67</v>
      </c>
      <c r="J44" t="s">
        <v>67</v>
      </c>
    </row>
    <row r="45" spans="1:10" x14ac:dyDescent="0.25">
      <c r="A45" s="5" t="s">
        <v>124</v>
      </c>
      <c r="B45" s="5" t="s">
        <v>125</v>
      </c>
      <c r="C45">
        <v>38.51</v>
      </c>
      <c r="D45">
        <v>38.97</v>
      </c>
      <c r="E45">
        <v>36.840000000000003</v>
      </c>
      <c r="F45">
        <v>29.86</v>
      </c>
      <c r="G45">
        <v>29.5</v>
      </c>
      <c r="H45">
        <v>24.48</v>
      </c>
      <c r="I45" t="s">
        <v>67</v>
      </c>
      <c r="J45" t="s">
        <v>67</v>
      </c>
    </row>
    <row r="46" spans="1:10" x14ac:dyDescent="0.25">
      <c r="A46" s="5" t="s">
        <v>112</v>
      </c>
      <c r="B46" s="5" t="s">
        <v>113</v>
      </c>
      <c r="C46">
        <v>20.23</v>
      </c>
      <c r="D46">
        <v>17.27</v>
      </c>
      <c r="E46">
        <v>13.62</v>
      </c>
      <c r="F46">
        <v>10.64</v>
      </c>
      <c r="G46">
        <v>3.7</v>
      </c>
      <c r="H46">
        <v>3.67</v>
      </c>
      <c r="I46" t="s">
        <v>67</v>
      </c>
      <c r="J46" t="s">
        <v>67</v>
      </c>
    </row>
    <row r="47" spans="1:10" x14ac:dyDescent="0.25">
      <c r="A47" s="5" t="s">
        <v>114</v>
      </c>
      <c r="B47" s="5" t="s">
        <v>115</v>
      </c>
      <c r="C47">
        <v>5.89</v>
      </c>
      <c r="D47">
        <v>5.89</v>
      </c>
      <c r="E47">
        <v>4.9400000000000004</v>
      </c>
      <c r="F47">
        <v>4.47</v>
      </c>
      <c r="G47">
        <v>4.1500000000000004</v>
      </c>
      <c r="H47">
        <v>4.24</v>
      </c>
      <c r="I47" t="s">
        <v>67</v>
      </c>
      <c r="J47" t="s">
        <v>67</v>
      </c>
    </row>
    <row r="48" spans="1:10" x14ac:dyDescent="0.25">
      <c r="A48" s="5" t="s">
        <v>116</v>
      </c>
      <c r="B48" s="5" t="s">
        <v>117</v>
      </c>
      <c r="C48">
        <v>44.5</v>
      </c>
      <c r="D48">
        <v>40.909999999999997</v>
      </c>
      <c r="E48">
        <v>37.65</v>
      </c>
      <c r="F48">
        <v>37.950000000000003</v>
      </c>
      <c r="G48">
        <v>26.16</v>
      </c>
      <c r="H48">
        <v>25.11</v>
      </c>
      <c r="I48" t="s">
        <v>67</v>
      </c>
      <c r="J48" t="s">
        <v>67</v>
      </c>
    </row>
    <row r="49" spans="1:10" x14ac:dyDescent="0.25">
      <c r="A49" s="5" t="s">
        <v>118</v>
      </c>
      <c r="B49" s="5" t="s">
        <v>119</v>
      </c>
      <c r="C49">
        <v>6488</v>
      </c>
      <c r="D49">
        <v>6443</v>
      </c>
      <c r="E49">
        <v>5964</v>
      </c>
      <c r="F49">
        <v>5062</v>
      </c>
      <c r="G49">
        <v>4383</v>
      </c>
      <c r="H49">
        <v>4055</v>
      </c>
      <c r="I49">
        <v>3712</v>
      </c>
      <c r="J49">
        <v>3519</v>
      </c>
    </row>
    <row r="50" spans="1:10" x14ac:dyDescent="0.25">
      <c r="A50" s="5" t="s">
        <v>120</v>
      </c>
      <c r="B50" s="5" t="s">
        <v>121</v>
      </c>
      <c r="C50">
        <v>264.89999999999998</v>
      </c>
      <c r="D50">
        <v>258</v>
      </c>
      <c r="E50">
        <v>240.4</v>
      </c>
      <c r="F50">
        <v>199.4</v>
      </c>
      <c r="G50">
        <v>178.4</v>
      </c>
      <c r="H50">
        <v>151.1</v>
      </c>
      <c r="I50">
        <v>141</v>
      </c>
      <c r="J50">
        <v>140.30000000000001</v>
      </c>
    </row>
    <row r="51" spans="1:10" x14ac:dyDescent="0.25">
      <c r="A51" s="5" t="s">
        <v>122</v>
      </c>
      <c r="B51" s="5" t="s">
        <v>123</v>
      </c>
      <c r="C51">
        <v>40829</v>
      </c>
      <c r="D51">
        <v>40043</v>
      </c>
      <c r="E51">
        <v>40309</v>
      </c>
      <c r="F51">
        <v>39392</v>
      </c>
      <c r="G51">
        <v>40703</v>
      </c>
      <c r="H51">
        <v>37263</v>
      </c>
      <c r="I51">
        <v>37985</v>
      </c>
      <c r="J51">
        <v>39869</v>
      </c>
    </row>
    <row r="52" spans="1:10" x14ac:dyDescent="0.25">
      <c r="A52" s="5" t="s">
        <v>301</v>
      </c>
      <c r="B52" s="5" t="s">
        <v>302</v>
      </c>
      <c r="C52">
        <v>146631</v>
      </c>
      <c r="D52">
        <v>149397</v>
      </c>
      <c r="E52">
        <v>152582</v>
      </c>
      <c r="F52">
        <v>145694</v>
      </c>
      <c r="G52">
        <v>139464</v>
      </c>
      <c r="H52">
        <v>125113</v>
      </c>
      <c r="I52">
        <v>123950</v>
      </c>
      <c r="J52">
        <v>126027</v>
      </c>
    </row>
    <row r="53" spans="1:10" x14ac:dyDescent="0.25">
      <c r="A53" s="5" t="s">
        <v>126</v>
      </c>
      <c r="B53" s="5" t="s">
        <v>127</v>
      </c>
      <c r="C53">
        <v>42602</v>
      </c>
      <c r="D53">
        <v>45196</v>
      </c>
      <c r="E53">
        <v>45758</v>
      </c>
      <c r="F53">
        <v>37495</v>
      </c>
      <c r="G53">
        <v>33698</v>
      </c>
      <c r="H53">
        <v>29494</v>
      </c>
      <c r="I53">
        <v>29741</v>
      </c>
      <c r="J53">
        <v>30435</v>
      </c>
    </row>
    <row r="54" spans="1:10" x14ac:dyDescent="0.25">
      <c r="A54" s="5" t="s">
        <v>128</v>
      </c>
      <c r="B54" s="5" t="s">
        <v>129</v>
      </c>
      <c r="C54">
        <v>12423</v>
      </c>
      <c r="D54">
        <v>16359</v>
      </c>
      <c r="E54">
        <v>13296</v>
      </c>
      <c r="F54">
        <v>9482</v>
      </c>
      <c r="G54">
        <v>3879</v>
      </c>
      <c r="H54">
        <v>2491</v>
      </c>
      <c r="I54">
        <v>-4283</v>
      </c>
      <c r="J54">
        <v>2359</v>
      </c>
    </row>
    <row r="55" spans="1:10" x14ac:dyDescent="0.25">
      <c r="A55" s="5" t="s">
        <v>130</v>
      </c>
      <c r="B55" s="5" t="s">
        <v>131</v>
      </c>
      <c r="C55">
        <v>13.8</v>
      </c>
      <c r="D55">
        <v>16.7</v>
      </c>
      <c r="E55">
        <v>23.9</v>
      </c>
      <c r="F55">
        <v>22.7</v>
      </c>
      <c r="G55">
        <v>39.299999999999997</v>
      </c>
      <c r="H55">
        <v>45.7</v>
      </c>
      <c r="I55" t="s">
        <v>67</v>
      </c>
      <c r="J55" t="s">
        <v>67</v>
      </c>
    </row>
    <row r="56" spans="1:10" x14ac:dyDescent="0.25">
      <c r="A56" s="5" t="s">
        <v>132</v>
      </c>
      <c r="B56" s="5" t="s">
        <v>133</v>
      </c>
      <c r="C56">
        <v>1.17</v>
      </c>
      <c r="D56">
        <v>1.82</v>
      </c>
      <c r="E56">
        <v>2.08</v>
      </c>
      <c r="F56">
        <v>1.68</v>
      </c>
      <c r="G56">
        <v>1.0900000000000001</v>
      </c>
      <c r="H56">
        <v>1.01</v>
      </c>
      <c r="I56" t="s">
        <v>67</v>
      </c>
      <c r="J56" t="s">
        <v>67</v>
      </c>
    </row>
    <row r="57" spans="1:10" x14ac:dyDescent="0.25">
      <c r="A57" s="5" t="s">
        <v>134</v>
      </c>
      <c r="B57" s="5" t="s">
        <v>135</v>
      </c>
      <c r="C57">
        <v>2.2599999999999998</v>
      </c>
      <c r="D57">
        <v>4.12</v>
      </c>
      <c r="E57">
        <v>5.64</v>
      </c>
      <c r="F57">
        <v>4.71</v>
      </c>
      <c r="G57">
        <v>8.7200000000000006</v>
      </c>
      <c r="H57">
        <v>6.73</v>
      </c>
      <c r="I57" t="s">
        <v>67</v>
      </c>
      <c r="J57" t="s">
        <v>67</v>
      </c>
    </row>
    <row r="58" spans="1:10" x14ac:dyDescent="0.25">
      <c r="A58" s="5" t="s">
        <v>136</v>
      </c>
      <c r="B58" s="5" t="s">
        <v>137</v>
      </c>
      <c r="C58">
        <v>7.63</v>
      </c>
      <c r="D58">
        <v>12.07</v>
      </c>
      <c r="E58">
        <v>15.56</v>
      </c>
      <c r="F58">
        <v>11.21</v>
      </c>
      <c r="G58">
        <v>7.77</v>
      </c>
      <c r="H58">
        <v>5.83</v>
      </c>
      <c r="I58" t="s">
        <v>67</v>
      </c>
      <c r="J58" t="s">
        <v>67</v>
      </c>
    </row>
    <row r="59" spans="1:10" x14ac:dyDescent="0.25">
      <c r="A59" s="5" t="s">
        <v>138</v>
      </c>
      <c r="B59" s="5" t="s">
        <v>139</v>
      </c>
      <c r="C59">
        <v>2.4500000000000002</v>
      </c>
      <c r="D59">
        <v>1.41</v>
      </c>
      <c r="E59">
        <v>1.04</v>
      </c>
      <c r="F59">
        <v>1</v>
      </c>
      <c r="G59" t="s">
        <v>67</v>
      </c>
      <c r="H59" t="s">
        <v>67</v>
      </c>
      <c r="I59" t="s">
        <v>67</v>
      </c>
      <c r="J59" t="s">
        <v>67</v>
      </c>
    </row>
    <row r="60" spans="1:10" x14ac:dyDescent="0.25">
      <c r="A60" s="5" t="s">
        <v>140</v>
      </c>
      <c r="B60" s="5" t="s">
        <v>141</v>
      </c>
      <c r="C60">
        <v>7.3</v>
      </c>
      <c r="D60">
        <v>6</v>
      </c>
      <c r="E60">
        <v>4.2</v>
      </c>
      <c r="F60">
        <v>4.4000000000000004</v>
      </c>
      <c r="G60">
        <v>2.5</v>
      </c>
      <c r="H60">
        <v>2.2000000000000002</v>
      </c>
      <c r="I60" t="s">
        <v>67</v>
      </c>
      <c r="J60" t="s">
        <v>67</v>
      </c>
    </row>
    <row r="61" spans="1:10" x14ac:dyDescent="0.25">
      <c r="A61" s="5" t="s">
        <v>142</v>
      </c>
      <c r="B61" s="5" t="s">
        <v>143</v>
      </c>
      <c r="C61">
        <v>16.13</v>
      </c>
      <c r="D61">
        <v>24.71</v>
      </c>
      <c r="E61">
        <v>23.57</v>
      </c>
      <c r="F61">
        <v>18.260000000000002</v>
      </c>
      <c r="G61">
        <v>22.16</v>
      </c>
      <c r="H61">
        <v>13.27</v>
      </c>
      <c r="I61">
        <v>-19.25</v>
      </c>
      <c r="J61">
        <v>14.46</v>
      </c>
    </row>
    <row r="62" spans="1:10" x14ac:dyDescent="0.25">
      <c r="A62" s="5" t="s">
        <v>144</v>
      </c>
      <c r="B62" s="5" t="s">
        <v>145</v>
      </c>
      <c r="C62">
        <v>8.4700000000000006</v>
      </c>
      <c r="D62">
        <v>10.95</v>
      </c>
      <c r="E62">
        <v>8.7100000000000009</v>
      </c>
      <c r="F62">
        <v>6.51</v>
      </c>
      <c r="G62">
        <v>2.78</v>
      </c>
      <c r="H62">
        <v>1.99</v>
      </c>
      <c r="I62">
        <v>-3.46</v>
      </c>
      <c r="J62">
        <v>1.87</v>
      </c>
    </row>
    <row r="63" spans="1:10" x14ac:dyDescent="0.25">
      <c r="A63" s="5" t="s">
        <v>146</v>
      </c>
      <c r="B63" s="5" t="s">
        <v>147</v>
      </c>
      <c r="C63">
        <v>8.2799999999999994</v>
      </c>
      <c r="D63">
        <v>11.63</v>
      </c>
      <c r="E63">
        <v>11.73</v>
      </c>
      <c r="F63">
        <v>6.54</v>
      </c>
      <c r="G63">
        <v>10.96</v>
      </c>
      <c r="H63">
        <v>9.4</v>
      </c>
      <c r="I63">
        <v>5.19</v>
      </c>
      <c r="J63">
        <v>5.69</v>
      </c>
    </row>
    <row r="64" spans="1:10" x14ac:dyDescent="0.25">
      <c r="A64" s="5" t="s">
        <v>148</v>
      </c>
      <c r="B64" s="5" t="s">
        <v>148</v>
      </c>
      <c r="C64">
        <v>7.33</v>
      </c>
      <c r="D64">
        <v>10.43</v>
      </c>
      <c r="E64">
        <v>8.5299999999999994</v>
      </c>
      <c r="F64">
        <v>5.12</v>
      </c>
      <c r="G64">
        <v>3.14</v>
      </c>
      <c r="H64">
        <v>1.94</v>
      </c>
      <c r="I64">
        <v>-2.7</v>
      </c>
      <c r="J64">
        <v>1.56</v>
      </c>
    </row>
    <row r="65" spans="1:10" x14ac:dyDescent="0.25">
      <c r="A65" s="5" t="s">
        <v>149</v>
      </c>
      <c r="B65" s="5" t="s">
        <v>150</v>
      </c>
      <c r="C65">
        <v>35.770000000000003</v>
      </c>
      <c r="D65">
        <v>36.6</v>
      </c>
      <c r="E65">
        <v>30.34</v>
      </c>
      <c r="F65">
        <v>28.33</v>
      </c>
      <c r="G65">
        <v>33.86</v>
      </c>
      <c r="H65">
        <v>32.520000000000003</v>
      </c>
      <c r="I65">
        <v>27.2</v>
      </c>
      <c r="J65">
        <v>31.89</v>
      </c>
    </row>
    <row r="66" spans="1:10" x14ac:dyDescent="0.25">
      <c r="A66" s="5" t="s">
        <v>151</v>
      </c>
      <c r="B66" s="5" t="s">
        <v>152</v>
      </c>
      <c r="C66">
        <v>45.45</v>
      </c>
      <c r="D66">
        <v>42.21</v>
      </c>
      <c r="E66">
        <v>36.17</v>
      </c>
      <c r="F66">
        <v>28.05</v>
      </c>
      <c r="G66">
        <v>14.15</v>
      </c>
      <c r="H66">
        <v>14.63</v>
      </c>
      <c r="I66">
        <v>14.02</v>
      </c>
      <c r="J66">
        <v>10.82</v>
      </c>
    </row>
    <row r="67" spans="1:10" x14ac:dyDescent="0.25">
      <c r="A67" s="5" t="s">
        <v>153</v>
      </c>
      <c r="B67" s="5" t="s">
        <v>154</v>
      </c>
      <c r="C67">
        <v>54.55</v>
      </c>
      <c r="D67">
        <v>57.79</v>
      </c>
      <c r="E67">
        <v>63.83</v>
      </c>
      <c r="F67">
        <v>71.95</v>
      </c>
      <c r="G67">
        <v>85.85</v>
      </c>
      <c r="H67">
        <v>85.37</v>
      </c>
      <c r="I67">
        <v>85.98</v>
      </c>
      <c r="J67">
        <v>89.18</v>
      </c>
    </row>
    <row r="68" spans="1:10" x14ac:dyDescent="0.25">
      <c r="A68" s="5" t="s">
        <v>155</v>
      </c>
      <c r="B68" s="5" t="s">
        <v>156</v>
      </c>
      <c r="C68">
        <v>120.02</v>
      </c>
      <c r="D68">
        <v>136.91</v>
      </c>
      <c r="E68">
        <v>176.46</v>
      </c>
      <c r="F68">
        <v>256.56</v>
      </c>
      <c r="G68">
        <v>606.91</v>
      </c>
      <c r="H68">
        <v>583.71</v>
      </c>
      <c r="I68">
        <v>613.44000000000005</v>
      </c>
      <c r="J68">
        <v>824.39</v>
      </c>
    </row>
    <row r="69" spans="1:10" x14ac:dyDescent="0.25">
      <c r="A69" s="5" t="s">
        <v>303</v>
      </c>
      <c r="B69" s="5" t="s">
        <v>304</v>
      </c>
      <c r="C69">
        <v>29.05</v>
      </c>
      <c r="D69">
        <v>30.25</v>
      </c>
      <c r="E69">
        <v>29.99</v>
      </c>
      <c r="F69">
        <v>25.74</v>
      </c>
      <c r="G69">
        <v>24.16</v>
      </c>
      <c r="H69">
        <v>23.58</v>
      </c>
      <c r="I69">
        <v>24</v>
      </c>
    </row>
    <row r="70" spans="1:10" x14ac:dyDescent="0.25">
      <c r="A70" s="5" t="s">
        <v>157</v>
      </c>
      <c r="B70" s="5" t="s">
        <v>158</v>
      </c>
      <c r="C70">
        <v>35.78</v>
      </c>
      <c r="D70">
        <v>36.61</v>
      </c>
      <c r="E70">
        <v>30.34</v>
      </c>
      <c r="F70">
        <v>28.33</v>
      </c>
      <c r="G70">
        <v>33.86</v>
      </c>
      <c r="H70">
        <v>32.520000000000003</v>
      </c>
      <c r="I70">
        <v>27.2</v>
      </c>
    </row>
    <row r="71" spans="1:10" x14ac:dyDescent="0.25">
      <c r="A71" s="5" t="s">
        <v>159</v>
      </c>
      <c r="B71" s="5" t="s">
        <v>160</v>
      </c>
      <c r="C71">
        <v>8.4700000000000006</v>
      </c>
      <c r="D71">
        <v>10.95</v>
      </c>
      <c r="E71">
        <v>8.7100000000000009</v>
      </c>
      <c r="F71">
        <v>6.51</v>
      </c>
      <c r="G71">
        <v>2.78</v>
      </c>
      <c r="H71">
        <v>1.99</v>
      </c>
      <c r="I71">
        <v>-3.46</v>
      </c>
    </row>
    <row r="72" spans="1:10" x14ac:dyDescent="0.25">
      <c r="A72" s="5" t="s">
        <v>161</v>
      </c>
      <c r="B72" s="5" t="s">
        <v>162</v>
      </c>
      <c r="C72">
        <v>13.03</v>
      </c>
      <c r="D72">
        <v>13.7</v>
      </c>
      <c r="E72">
        <v>13.01</v>
      </c>
      <c r="F72">
        <v>10.39</v>
      </c>
      <c r="G72">
        <v>9.11</v>
      </c>
      <c r="H72">
        <v>6.15</v>
      </c>
      <c r="I72">
        <v>7.65</v>
      </c>
    </row>
    <row r="73" spans="1:10" x14ac:dyDescent="0.25">
      <c r="A73" s="5" t="s">
        <v>163</v>
      </c>
      <c r="B73" s="5" t="s">
        <v>164</v>
      </c>
      <c r="C73">
        <v>86.56</v>
      </c>
      <c r="D73">
        <v>95.31</v>
      </c>
      <c r="E73">
        <v>97.85</v>
      </c>
      <c r="F73">
        <v>78.680000000000007</v>
      </c>
      <c r="G73">
        <v>112.74</v>
      </c>
      <c r="H73">
        <v>97.5</v>
      </c>
      <c r="I73">
        <v>78.06</v>
      </c>
    </row>
    <row r="74" spans="1:10" x14ac:dyDescent="0.25">
      <c r="A74" s="5" t="s">
        <v>165</v>
      </c>
      <c r="B74" s="5" t="s">
        <v>166</v>
      </c>
      <c r="C74">
        <v>64.239999999999995</v>
      </c>
      <c r="D74">
        <v>63.43</v>
      </c>
      <c r="E74">
        <v>69.66</v>
      </c>
      <c r="F74">
        <v>71.67</v>
      </c>
      <c r="G74">
        <v>66.14</v>
      </c>
      <c r="H74">
        <v>67.48</v>
      </c>
      <c r="I74">
        <v>72.8</v>
      </c>
    </row>
    <row r="75" spans="1:10" x14ac:dyDescent="0.25">
      <c r="A75" s="5" t="s">
        <v>167</v>
      </c>
      <c r="B75" s="5" t="s">
        <v>168</v>
      </c>
      <c r="C75">
        <v>7.33</v>
      </c>
      <c r="D75">
        <v>10.44</v>
      </c>
      <c r="E75">
        <v>8.5299999999999994</v>
      </c>
      <c r="F75">
        <v>5.12</v>
      </c>
      <c r="G75">
        <v>3.14</v>
      </c>
      <c r="H75">
        <v>1.94</v>
      </c>
      <c r="I75">
        <v>-2.7</v>
      </c>
    </row>
    <row r="76" spans="1:10" x14ac:dyDescent="0.25">
      <c r="A76" s="5" t="s">
        <v>169</v>
      </c>
      <c r="B76" s="5" t="s">
        <v>170</v>
      </c>
      <c r="C76">
        <v>13.37</v>
      </c>
      <c r="D76">
        <v>15.54</v>
      </c>
      <c r="E76">
        <v>15.43</v>
      </c>
      <c r="F76">
        <v>9.75</v>
      </c>
      <c r="G76">
        <v>13.08</v>
      </c>
      <c r="H76">
        <v>7.26</v>
      </c>
      <c r="I76">
        <v>7.02</v>
      </c>
    </row>
    <row r="77" spans="1:10" x14ac:dyDescent="0.25">
      <c r="A77" s="5" t="s">
        <v>171</v>
      </c>
      <c r="B77" s="5" t="s">
        <v>172</v>
      </c>
      <c r="C77">
        <v>69.430000000000007</v>
      </c>
      <c r="D77">
        <v>66.59</v>
      </c>
      <c r="E77">
        <v>51.92</v>
      </c>
      <c r="F77">
        <v>39.119999999999997</v>
      </c>
      <c r="G77">
        <v>21.38</v>
      </c>
      <c r="H77">
        <v>21.67</v>
      </c>
      <c r="I77">
        <v>19.21</v>
      </c>
    </row>
    <row r="78" spans="1:10" x14ac:dyDescent="0.25">
      <c r="A78" s="5" t="s">
        <v>173</v>
      </c>
      <c r="B78" s="5" t="s">
        <v>174</v>
      </c>
      <c r="C78">
        <v>229.4</v>
      </c>
      <c r="D78">
        <v>229.69</v>
      </c>
      <c r="E78">
        <v>173.34</v>
      </c>
      <c r="F78">
        <v>174.62</v>
      </c>
      <c r="G78">
        <v>158</v>
      </c>
      <c r="H78">
        <v>186.96</v>
      </c>
      <c r="I78">
        <v>182.37</v>
      </c>
    </row>
    <row r="79" spans="1:10" x14ac:dyDescent="0.25">
      <c r="A79" s="5" t="s">
        <v>175</v>
      </c>
      <c r="B79" s="5" t="s">
        <v>176</v>
      </c>
      <c r="C79">
        <v>188.46100000000001</v>
      </c>
      <c r="D79">
        <v>298.12900000000002</v>
      </c>
      <c r="E79">
        <v>384.33199999999999</v>
      </c>
      <c r="F79">
        <v>276.887</v>
      </c>
      <c r="G79">
        <v>160.99440000000001</v>
      </c>
      <c r="H79">
        <v>120.7976</v>
      </c>
      <c r="I79" t="s">
        <v>67</v>
      </c>
    </row>
    <row r="80" spans="1:10" x14ac:dyDescent="0.25">
      <c r="A80" s="5" t="s">
        <v>177</v>
      </c>
      <c r="B80" s="5" t="s">
        <v>178</v>
      </c>
      <c r="C80">
        <v>0</v>
      </c>
      <c r="D80">
        <v>0</v>
      </c>
      <c r="E80">
        <v>0</v>
      </c>
      <c r="F80">
        <v>-3.98</v>
      </c>
      <c r="G80">
        <v>0</v>
      </c>
      <c r="H80" t="s">
        <v>67</v>
      </c>
      <c r="I80" t="s">
        <v>67</v>
      </c>
    </row>
    <row r="81" spans="1:9" x14ac:dyDescent="0.25">
      <c r="A81" s="5" t="s">
        <v>179</v>
      </c>
      <c r="B81" s="5" t="s">
        <v>180</v>
      </c>
      <c r="C81">
        <v>-1.17</v>
      </c>
      <c r="D81">
        <v>5.78</v>
      </c>
      <c r="E81">
        <v>23.39</v>
      </c>
      <c r="F81">
        <v>20.64</v>
      </c>
      <c r="G81">
        <v>20.5</v>
      </c>
      <c r="H81">
        <v>10.28</v>
      </c>
      <c r="I81">
        <v>3.72</v>
      </c>
    </row>
    <row r="82" spans="1:9" x14ac:dyDescent="0.25">
      <c r="A82" s="5" t="s">
        <v>181</v>
      </c>
      <c r="B82" s="5" t="s">
        <v>182</v>
      </c>
      <c r="C82">
        <v>9.33</v>
      </c>
      <c r="D82">
        <v>16.600000000000001</v>
      </c>
      <c r="E82">
        <v>21.51</v>
      </c>
      <c r="F82">
        <v>17.14</v>
      </c>
      <c r="G82">
        <v>11.5</v>
      </c>
      <c r="H82" t="s">
        <v>67</v>
      </c>
      <c r="I82" t="s">
        <v>67</v>
      </c>
    </row>
    <row r="83" spans="1:9" x14ac:dyDescent="0.25">
      <c r="A83" s="5" t="s">
        <v>183</v>
      </c>
      <c r="B83" s="5" t="s">
        <v>184</v>
      </c>
      <c r="C83">
        <v>13.83</v>
      </c>
      <c r="D83">
        <v>16.12</v>
      </c>
      <c r="E83">
        <v>15.71</v>
      </c>
      <c r="F83" t="s">
        <v>67</v>
      </c>
      <c r="G83" t="s">
        <v>67</v>
      </c>
      <c r="H83" t="s">
        <v>67</v>
      </c>
      <c r="I83" t="s">
        <v>67</v>
      </c>
    </row>
    <row r="84" spans="1:9" x14ac:dyDescent="0.25">
      <c r="A84" s="5" t="s">
        <v>185</v>
      </c>
      <c r="B84" s="5" t="s">
        <v>186</v>
      </c>
      <c r="C84" t="s">
        <v>67</v>
      </c>
      <c r="D84" t="s">
        <v>67</v>
      </c>
      <c r="E84" t="s">
        <v>67</v>
      </c>
      <c r="F84" t="s">
        <v>67</v>
      </c>
      <c r="G84" t="s">
        <v>67</v>
      </c>
      <c r="H84" t="s">
        <v>67</v>
      </c>
      <c r="I84" t="s">
        <v>67</v>
      </c>
    </row>
    <row r="85" spans="1:9" x14ac:dyDescent="0.25">
      <c r="A85" s="5" t="s">
        <v>187</v>
      </c>
      <c r="B85" s="5" t="s">
        <v>188</v>
      </c>
      <c r="C85">
        <v>-23.53</v>
      </c>
      <c r="D85">
        <v>32.909999999999997</v>
      </c>
      <c r="E85">
        <v>65.209999999999994</v>
      </c>
      <c r="F85">
        <v>182.35</v>
      </c>
      <c r="G85">
        <v>68.319999999999993</v>
      </c>
      <c r="H85">
        <v>-163.52000000000001</v>
      </c>
      <c r="I85">
        <v>-291.57</v>
      </c>
    </row>
    <row r="86" spans="1:9" x14ac:dyDescent="0.25">
      <c r="A86" s="5" t="s">
        <v>189</v>
      </c>
      <c r="B86" s="5" t="s">
        <v>190</v>
      </c>
      <c r="C86">
        <v>24.86</v>
      </c>
      <c r="D86">
        <v>93.49</v>
      </c>
      <c r="E86">
        <v>105.29</v>
      </c>
      <c r="F86">
        <v>29.05</v>
      </c>
      <c r="G86">
        <v>-128.91999999999999</v>
      </c>
      <c r="H86" t="s">
        <v>67</v>
      </c>
      <c r="I86" t="s">
        <v>67</v>
      </c>
    </row>
    <row r="87" spans="1:9" x14ac:dyDescent="0.25">
      <c r="A87" s="5" t="s">
        <v>191</v>
      </c>
      <c r="B87" s="5" t="s">
        <v>192</v>
      </c>
      <c r="C87">
        <v>65.05</v>
      </c>
      <c r="D87">
        <v>37.049999999999997</v>
      </c>
      <c r="E87">
        <v>-27.84</v>
      </c>
      <c r="F87" t="s">
        <v>67</v>
      </c>
      <c r="G87" t="s">
        <v>67</v>
      </c>
      <c r="H87" t="s">
        <v>67</v>
      </c>
      <c r="I87" t="s">
        <v>67</v>
      </c>
    </row>
    <row r="88" spans="1:9" x14ac:dyDescent="0.25">
      <c r="A88" s="5" t="s">
        <v>193</v>
      </c>
      <c r="B88" s="5" t="s">
        <v>194</v>
      </c>
      <c r="C88" t="s">
        <v>67</v>
      </c>
      <c r="D88" t="s">
        <v>67</v>
      </c>
      <c r="E88" t="s">
        <v>67</v>
      </c>
      <c r="F88" t="s">
        <v>67</v>
      </c>
      <c r="G88" t="s">
        <v>67</v>
      </c>
      <c r="H88" t="s">
        <v>67</v>
      </c>
      <c r="I88" t="s">
        <v>67</v>
      </c>
    </row>
    <row r="89" spans="1:9" x14ac:dyDescent="0.25">
      <c r="A89" s="5" t="s">
        <v>195</v>
      </c>
      <c r="B89" s="5" t="s">
        <v>196</v>
      </c>
      <c r="C89">
        <v>0.21</v>
      </c>
      <c r="D89">
        <v>0.45</v>
      </c>
      <c r="E89">
        <v>-0.86</v>
      </c>
      <c r="F89" t="s">
        <v>67</v>
      </c>
      <c r="G89" t="s">
        <v>67</v>
      </c>
      <c r="H89" t="s">
        <v>67</v>
      </c>
      <c r="I89" t="s">
        <v>67</v>
      </c>
    </row>
    <row r="90" spans="1:9" x14ac:dyDescent="0.25">
      <c r="A90" s="5" t="s">
        <v>197</v>
      </c>
      <c r="B90" s="5" t="s">
        <v>198</v>
      </c>
      <c r="C90">
        <v>-5.99</v>
      </c>
      <c r="D90">
        <v>11.4</v>
      </c>
      <c r="E90">
        <v>54.57</v>
      </c>
      <c r="F90">
        <v>37.520000000000003</v>
      </c>
      <c r="G90">
        <v>78.53</v>
      </c>
      <c r="H90">
        <v>-11.36</v>
      </c>
      <c r="I90">
        <v>10.34</v>
      </c>
    </row>
    <row r="91" spans="1:9" x14ac:dyDescent="0.25">
      <c r="A91" s="5" t="s">
        <v>199</v>
      </c>
      <c r="B91" s="5" t="s">
        <v>200</v>
      </c>
      <c r="C91">
        <v>19.989999999999998</v>
      </c>
      <c r="D91">
        <v>34.5</v>
      </c>
      <c r="E91">
        <v>56.87</v>
      </c>
      <c r="F91">
        <v>34.9</v>
      </c>
      <c r="G91">
        <v>25.84</v>
      </c>
      <c r="H91" t="s">
        <v>67</v>
      </c>
      <c r="I91" t="s">
        <v>67</v>
      </c>
    </row>
    <row r="92" spans="1:9" x14ac:dyDescent="0.25">
      <c r="A92" s="5" t="s">
        <v>201</v>
      </c>
      <c r="B92" s="5" t="s">
        <v>202</v>
      </c>
      <c r="C92">
        <v>35.21</v>
      </c>
      <c r="D92">
        <v>34.130000000000003</v>
      </c>
      <c r="E92">
        <v>33.92</v>
      </c>
      <c r="F92" t="s">
        <v>67</v>
      </c>
      <c r="G92" t="s">
        <v>67</v>
      </c>
      <c r="H92" t="s">
        <v>67</v>
      </c>
      <c r="I92" t="s">
        <v>67</v>
      </c>
    </row>
    <row r="93" spans="1:9" x14ac:dyDescent="0.25">
      <c r="A93" s="5" t="s">
        <v>203</v>
      </c>
      <c r="B93" s="5" t="s">
        <v>204</v>
      </c>
      <c r="C93" t="s">
        <v>67</v>
      </c>
      <c r="D93" t="s">
        <v>67</v>
      </c>
      <c r="E93" t="s">
        <v>67</v>
      </c>
      <c r="F93" t="s">
        <v>67</v>
      </c>
      <c r="G93" t="s">
        <v>67</v>
      </c>
      <c r="H93" t="s">
        <v>67</v>
      </c>
      <c r="I93" t="s">
        <v>67</v>
      </c>
    </row>
    <row r="94" spans="1:9" x14ac:dyDescent="0.25">
      <c r="A94" s="5" t="s">
        <v>205</v>
      </c>
      <c r="B94" s="5" t="s">
        <v>206</v>
      </c>
      <c r="C94">
        <v>-36.79</v>
      </c>
      <c r="D94">
        <v>-22.43</v>
      </c>
      <c r="E94">
        <v>38.799999999999997</v>
      </c>
      <c r="F94">
        <v>44.27</v>
      </c>
      <c r="G94">
        <v>33.28</v>
      </c>
      <c r="H94" t="s">
        <v>67</v>
      </c>
      <c r="I94" t="s">
        <v>67</v>
      </c>
    </row>
    <row r="95" spans="1:9" x14ac:dyDescent="0.25">
      <c r="A95" s="5" t="s">
        <v>207</v>
      </c>
      <c r="B95" s="5" t="s">
        <v>208</v>
      </c>
      <c r="C95">
        <v>-6.81</v>
      </c>
      <c r="D95">
        <v>20.21</v>
      </c>
      <c r="E95">
        <v>38.78</v>
      </c>
      <c r="F95" t="s">
        <v>67</v>
      </c>
      <c r="G95" t="s">
        <v>67</v>
      </c>
      <c r="H95" t="s">
        <v>67</v>
      </c>
      <c r="I95" t="s">
        <v>67</v>
      </c>
    </row>
    <row r="96" spans="1:9" x14ac:dyDescent="0.25">
      <c r="A96" s="5" t="s">
        <v>209</v>
      </c>
      <c r="B96" s="5" t="s">
        <v>210</v>
      </c>
      <c r="C96">
        <v>11.43</v>
      </c>
      <c r="D96" t="s">
        <v>67</v>
      </c>
      <c r="E96" t="s">
        <v>67</v>
      </c>
      <c r="F96" t="s">
        <v>67</v>
      </c>
      <c r="G96" t="s">
        <v>67</v>
      </c>
      <c r="H96" t="s">
        <v>67</v>
      </c>
      <c r="I96" t="s">
        <v>67</v>
      </c>
    </row>
    <row r="97" spans="1:10" x14ac:dyDescent="0.25">
      <c r="A97" s="5" t="s">
        <v>211</v>
      </c>
      <c r="B97" s="5" t="s">
        <v>212</v>
      </c>
      <c r="C97" t="s">
        <v>67</v>
      </c>
      <c r="D97" t="s">
        <v>67</v>
      </c>
      <c r="E97" t="s">
        <v>67</v>
      </c>
      <c r="F97" t="s">
        <v>67</v>
      </c>
      <c r="G97" t="s">
        <v>67</v>
      </c>
      <c r="H97" t="s">
        <v>67</v>
      </c>
      <c r="I97" t="s">
        <v>67</v>
      </c>
    </row>
    <row r="98" spans="1:10" x14ac:dyDescent="0.25">
      <c r="A98" s="5" t="s">
        <v>213</v>
      </c>
      <c r="B98" s="5" t="s">
        <v>214</v>
      </c>
      <c r="C98">
        <v>221.8</v>
      </c>
      <c r="D98">
        <v>208.8</v>
      </c>
      <c r="E98">
        <v>119.4</v>
      </c>
      <c r="F98">
        <v>113.5</v>
      </c>
      <c r="G98">
        <v>67.400000000000006</v>
      </c>
      <c r="H98">
        <v>78.7</v>
      </c>
      <c r="I98">
        <v>72.400000000000006</v>
      </c>
      <c r="J98">
        <v>86.8</v>
      </c>
    </row>
  </sheetData>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L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8" customWidth="1"/>
  </cols>
  <sheetData>
    <row r="1" spans="1:12" ht="18.75" customHeight="1" x14ac:dyDescent="0.3">
      <c r="A1" s="1" t="s">
        <v>3485</v>
      </c>
      <c r="B1" s="2" t="s">
        <v>3486</v>
      </c>
      <c r="C1" s="2"/>
      <c r="D1" s="2"/>
      <c r="E1" s="2"/>
      <c r="F1" s="2" t="str">
        <f>HYPERLINK("dax-30_Stock_Data_EUR.xlsx#INDEX!A1", "Back to INDEX")</f>
        <v>Back to INDEX</v>
      </c>
      <c r="G1" s="2"/>
      <c r="H1" s="2"/>
      <c r="I1" s="2"/>
      <c r="J1" s="2"/>
      <c r="K1" s="2"/>
      <c r="L1" s="2"/>
    </row>
    <row r="2" spans="1:12" x14ac:dyDescent="0.25">
      <c r="A2" s="3"/>
      <c r="B2" s="4"/>
      <c r="C2" s="4"/>
      <c r="D2" s="4"/>
      <c r="E2" s="4"/>
      <c r="F2" s="4"/>
      <c r="G2" s="4"/>
      <c r="H2" s="4"/>
      <c r="I2" s="4"/>
      <c r="J2" s="4"/>
      <c r="K2" s="4"/>
      <c r="L2" s="4"/>
    </row>
    <row r="3" spans="1:12" x14ac:dyDescent="0.25">
      <c r="A3" s="5" t="s">
        <v>3</v>
      </c>
      <c r="C3" s="5" t="s">
        <v>4</v>
      </c>
      <c r="D3" s="5"/>
      <c r="G3" s="5" t="s">
        <v>5</v>
      </c>
      <c r="H3" s="5"/>
      <c r="J3" s="5" t="s">
        <v>6</v>
      </c>
      <c r="K3" s="5"/>
    </row>
    <row r="4" spans="1:12" x14ac:dyDescent="0.25">
      <c r="A4" s="5" t="s">
        <v>7</v>
      </c>
      <c r="B4" t="s">
        <v>307</v>
      </c>
      <c r="C4" s="5" t="s">
        <v>9</v>
      </c>
      <c r="D4" s="5"/>
      <c r="E4" t="s">
        <v>3487</v>
      </c>
      <c r="G4" t="s">
        <v>399</v>
      </c>
      <c r="H4" t="s">
        <v>20</v>
      </c>
      <c r="J4" t="s">
        <v>3488</v>
      </c>
      <c r="L4" t="s">
        <v>3489</v>
      </c>
    </row>
    <row r="5" spans="1:12" x14ac:dyDescent="0.25">
      <c r="A5" s="5" t="s">
        <v>15</v>
      </c>
      <c r="B5" t="s">
        <v>3490</v>
      </c>
      <c r="C5" s="5" t="s">
        <v>17</v>
      </c>
      <c r="D5" s="5"/>
      <c r="E5" t="s">
        <v>67</v>
      </c>
      <c r="G5" t="s">
        <v>403</v>
      </c>
      <c r="H5" t="s">
        <v>12</v>
      </c>
      <c r="J5" t="s">
        <v>3491</v>
      </c>
      <c r="L5" t="s">
        <v>3492</v>
      </c>
    </row>
    <row r="6" spans="1:12" x14ac:dyDescent="0.25">
      <c r="A6" s="5" t="s">
        <v>23</v>
      </c>
      <c r="B6" t="s">
        <v>3493</v>
      </c>
      <c r="C6" s="5" t="s">
        <v>25</v>
      </c>
      <c r="D6" s="5"/>
      <c r="E6" t="s">
        <v>3494</v>
      </c>
      <c r="G6" t="s">
        <v>2160</v>
      </c>
      <c r="H6" t="s">
        <v>28</v>
      </c>
      <c r="J6" t="s">
        <v>3495</v>
      </c>
      <c r="L6" t="s">
        <v>860</v>
      </c>
    </row>
    <row r="7" spans="1:12" x14ac:dyDescent="0.25">
      <c r="A7" s="5" t="s">
        <v>29</v>
      </c>
      <c r="B7" t="s">
        <v>67</v>
      </c>
      <c r="C7" s="5" t="s">
        <v>31</v>
      </c>
      <c r="D7" s="5"/>
      <c r="E7" t="s">
        <v>3496</v>
      </c>
      <c r="J7" t="s">
        <v>3497</v>
      </c>
      <c r="L7" t="s">
        <v>3498</v>
      </c>
    </row>
    <row r="8" spans="1:12" x14ac:dyDescent="0.25">
      <c r="A8" s="5" t="s">
        <v>35</v>
      </c>
      <c r="B8" t="s">
        <v>383</v>
      </c>
      <c r="C8" s="5" t="s">
        <v>43</v>
      </c>
      <c r="D8" s="5"/>
      <c r="E8" t="s">
        <v>3499</v>
      </c>
      <c r="J8" t="s">
        <v>416</v>
      </c>
      <c r="L8" t="s">
        <v>3500</v>
      </c>
    </row>
    <row r="9" spans="1:12" x14ac:dyDescent="0.25">
      <c r="A9" s="5" t="s">
        <v>41</v>
      </c>
      <c r="B9" t="s">
        <v>42</v>
      </c>
      <c r="C9" s="5" t="s">
        <v>47</v>
      </c>
      <c r="D9" s="5"/>
      <c r="E9" t="s">
        <v>67</v>
      </c>
      <c r="J9" t="s">
        <v>3501</v>
      </c>
      <c r="L9" t="s">
        <v>351</v>
      </c>
    </row>
    <row r="10" spans="1:12" x14ac:dyDescent="0.25">
      <c r="A10" s="5" t="s">
        <v>45</v>
      </c>
      <c r="B10" t="s">
        <v>3502</v>
      </c>
      <c r="C10" s="5"/>
      <c r="D10" s="5"/>
      <c r="J10" t="s">
        <v>2753</v>
      </c>
      <c r="L10" t="s">
        <v>244</v>
      </c>
    </row>
    <row r="11" spans="1:12" x14ac:dyDescent="0.25">
      <c r="A11" s="5" t="s">
        <v>49</v>
      </c>
      <c r="B11" t="s">
        <v>290</v>
      </c>
      <c r="J11" t="s">
        <v>3503</v>
      </c>
      <c r="L11" t="s">
        <v>1752</v>
      </c>
    </row>
    <row r="12" spans="1:12" x14ac:dyDescent="0.25">
      <c r="A12" s="5" t="s">
        <v>51</v>
      </c>
      <c r="B12" t="s">
        <v>292</v>
      </c>
      <c r="J12" t="s">
        <v>21</v>
      </c>
      <c r="L12" t="s">
        <v>3504</v>
      </c>
    </row>
    <row r="13" spans="1:12" x14ac:dyDescent="0.25">
      <c r="A13" s="5" t="s">
        <v>53</v>
      </c>
      <c r="B13" t="s">
        <v>3505</v>
      </c>
    </row>
    <row r="14" spans="1:12" x14ac:dyDescent="0.25">
      <c r="A14" s="5" t="s">
        <v>55</v>
      </c>
      <c r="B14" t="s">
        <v>3506</v>
      </c>
    </row>
    <row r="15" spans="1:12" x14ac:dyDescent="0.25">
      <c r="A15" s="5" t="s">
        <v>57</v>
      </c>
      <c r="B15" t="s">
        <v>3507</v>
      </c>
    </row>
    <row r="16" spans="1:12" x14ac:dyDescent="0.25">
      <c r="A16" s="5" t="s">
        <v>59</v>
      </c>
      <c r="B16" t="s">
        <v>3508</v>
      </c>
    </row>
    <row r="17" spans="1:12" x14ac:dyDescent="0.25">
      <c r="A17" s="5" t="s">
        <v>61</v>
      </c>
      <c r="B17" t="s">
        <v>3509</v>
      </c>
    </row>
    <row r="18" spans="1:12" x14ac:dyDescent="0.25">
      <c r="A18" s="3"/>
      <c r="B18" s="4"/>
      <c r="C18" s="4"/>
      <c r="D18" s="4"/>
      <c r="E18" s="4"/>
      <c r="F18" s="4"/>
      <c r="G18" s="4"/>
      <c r="H18" s="4"/>
      <c r="I18" s="4"/>
      <c r="J18" s="4"/>
      <c r="K18" s="4"/>
      <c r="L18" s="4"/>
    </row>
    <row r="19" spans="1:12" x14ac:dyDescent="0.25">
      <c r="A19" s="5" t="s">
        <v>590</v>
      </c>
      <c r="B19" s="5" t="s">
        <v>591</v>
      </c>
      <c r="C19" s="5">
        <v>2018</v>
      </c>
      <c r="D19" s="5">
        <v>2017</v>
      </c>
      <c r="E19" s="5">
        <v>2016</v>
      </c>
      <c r="F19" s="5">
        <v>2015</v>
      </c>
      <c r="G19" s="5"/>
      <c r="H19" s="5"/>
      <c r="I19" s="5"/>
      <c r="J19" s="5"/>
      <c r="K19" s="5"/>
      <c r="L19" s="5"/>
    </row>
    <row r="20" spans="1:12" x14ac:dyDescent="0.25">
      <c r="A20" s="5" t="s">
        <v>65</v>
      </c>
      <c r="B20" s="5" t="s">
        <v>66</v>
      </c>
      <c r="C20">
        <v>12827</v>
      </c>
      <c r="D20">
        <v>18818</v>
      </c>
      <c r="E20">
        <v>16439</v>
      </c>
      <c r="F20">
        <v>9818</v>
      </c>
    </row>
    <row r="21" spans="1:12" x14ac:dyDescent="0.25">
      <c r="A21" s="5" t="s">
        <v>299</v>
      </c>
      <c r="B21" s="5" t="s">
        <v>300</v>
      </c>
      <c r="C21">
        <v>4976</v>
      </c>
      <c r="D21">
        <v>7663</v>
      </c>
      <c r="E21">
        <v>5953</v>
      </c>
      <c r="F21">
        <v>3518</v>
      </c>
    </row>
    <row r="22" spans="1:12" x14ac:dyDescent="0.25">
      <c r="A22" s="5" t="s">
        <v>68</v>
      </c>
      <c r="B22" s="5" t="s">
        <v>69</v>
      </c>
      <c r="C22">
        <v>80</v>
      </c>
      <c r="D22">
        <v>-3676</v>
      </c>
      <c r="E22">
        <v>1793</v>
      </c>
      <c r="F22">
        <v>1297</v>
      </c>
    </row>
    <row r="23" spans="1:12" x14ac:dyDescent="0.25">
      <c r="A23" s="5" t="s">
        <v>70</v>
      </c>
      <c r="B23" s="5" t="s">
        <v>71</v>
      </c>
      <c r="C23">
        <v>-532</v>
      </c>
      <c r="D23">
        <v>-453</v>
      </c>
      <c r="E23">
        <v>-108</v>
      </c>
      <c r="F23">
        <v>-87</v>
      </c>
    </row>
    <row r="24" spans="1:12" x14ac:dyDescent="0.25">
      <c r="A24" s="5" t="s">
        <v>72</v>
      </c>
      <c r="B24" s="5" t="s">
        <v>73</v>
      </c>
      <c r="C24">
        <v>-452</v>
      </c>
      <c r="D24">
        <v>-4129</v>
      </c>
      <c r="E24">
        <v>1685</v>
      </c>
      <c r="F24">
        <v>1210</v>
      </c>
    </row>
    <row r="25" spans="1:12" x14ac:dyDescent="0.25">
      <c r="A25" s="5" t="s">
        <v>74</v>
      </c>
      <c r="B25" s="5" t="s">
        <v>75</v>
      </c>
      <c r="C25">
        <v>222</v>
      </c>
      <c r="D25">
        <v>-135</v>
      </c>
      <c r="E25">
        <v>238</v>
      </c>
      <c r="F25">
        <v>96</v>
      </c>
    </row>
    <row r="26" spans="1:12" x14ac:dyDescent="0.25">
      <c r="A26" s="5" t="s">
        <v>76</v>
      </c>
      <c r="B26" s="5" t="s">
        <v>77</v>
      </c>
      <c r="C26">
        <v>-674</v>
      </c>
      <c r="D26">
        <v>-3994</v>
      </c>
      <c r="E26">
        <v>1447</v>
      </c>
      <c r="F26">
        <v>1114</v>
      </c>
    </row>
    <row r="27" spans="1:12" x14ac:dyDescent="0.25">
      <c r="A27" s="5" t="s">
        <v>78</v>
      </c>
      <c r="B27" s="5" t="s">
        <v>79</v>
      </c>
      <c r="C27">
        <v>-55</v>
      </c>
      <c r="D27">
        <v>-42</v>
      </c>
      <c r="E27">
        <v>-5</v>
      </c>
      <c r="F27">
        <v>17</v>
      </c>
    </row>
    <row r="28" spans="1:12" x14ac:dyDescent="0.25">
      <c r="A28" s="5" t="s">
        <v>80</v>
      </c>
      <c r="B28" s="5" t="s">
        <v>81</v>
      </c>
      <c r="C28">
        <v>-1247</v>
      </c>
      <c r="D28">
        <v>-4036</v>
      </c>
      <c r="E28">
        <v>1437</v>
      </c>
      <c r="F28">
        <v>976</v>
      </c>
    </row>
    <row r="29" spans="1:12" x14ac:dyDescent="0.25">
      <c r="A29" s="5" t="s">
        <v>82</v>
      </c>
      <c r="B29" s="5" t="s">
        <v>83</v>
      </c>
      <c r="C29">
        <v>6834</v>
      </c>
      <c r="D29">
        <v>4441</v>
      </c>
      <c r="E29">
        <v>8279</v>
      </c>
      <c r="F29">
        <v>6986</v>
      </c>
    </row>
    <row r="30" spans="1:12" x14ac:dyDescent="0.25">
      <c r="A30" s="5" t="s">
        <v>84</v>
      </c>
      <c r="B30" s="5" t="s">
        <v>85</v>
      </c>
      <c r="C30">
        <v>9536</v>
      </c>
      <c r="D30">
        <v>13064</v>
      </c>
      <c r="E30">
        <v>23902</v>
      </c>
      <c r="F30">
        <v>16123</v>
      </c>
    </row>
    <row r="31" spans="1:12" x14ac:dyDescent="0.25">
      <c r="A31" s="5" t="s">
        <v>86</v>
      </c>
      <c r="B31" s="5" t="s">
        <v>87</v>
      </c>
      <c r="C31">
        <v>16370</v>
      </c>
      <c r="D31">
        <v>17505</v>
      </c>
      <c r="E31">
        <v>32181</v>
      </c>
      <c r="F31">
        <v>23109</v>
      </c>
    </row>
    <row r="32" spans="1:12" x14ac:dyDescent="0.25">
      <c r="A32" s="5" t="s">
        <v>88</v>
      </c>
      <c r="B32" s="5" t="s">
        <v>89</v>
      </c>
      <c r="C32">
        <v>12780</v>
      </c>
      <c r="D32">
        <v>14028</v>
      </c>
      <c r="E32">
        <v>6217</v>
      </c>
      <c r="F32">
        <v>4166</v>
      </c>
    </row>
    <row r="33" spans="1:6" x14ac:dyDescent="0.25">
      <c r="A33" s="5" t="s">
        <v>90</v>
      </c>
      <c r="B33" s="5" t="s">
        <v>91</v>
      </c>
      <c r="C33">
        <v>2949</v>
      </c>
      <c r="D33">
        <v>1387</v>
      </c>
      <c r="E33">
        <v>9997</v>
      </c>
      <c r="F33">
        <v>5515</v>
      </c>
    </row>
    <row r="34" spans="1:6" x14ac:dyDescent="0.25">
      <c r="A34" s="5" t="s">
        <v>92</v>
      </c>
      <c r="B34" s="5" t="s">
        <v>93</v>
      </c>
      <c r="C34">
        <v>15729</v>
      </c>
      <c r="D34">
        <v>15415</v>
      </c>
      <c r="E34">
        <v>16214</v>
      </c>
      <c r="F34">
        <v>9681</v>
      </c>
    </row>
    <row r="35" spans="1:6" x14ac:dyDescent="0.25">
      <c r="A35" s="5" t="s">
        <v>78</v>
      </c>
      <c r="B35" s="5" t="s">
        <v>79</v>
      </c>
      <c r="C35">
        <v>1162</v>
      </c>
      <c r="D35">
        <v>1166</v>
      </c>
      <c r="E35">
        <v>75</v>
      </c>
      <c r="F35">
        <v>81</v>
      </c>
    </row>
    <row r="36" spans="1:6" x14ac:dyDescent="0.25">
      <c r="A36" s="5" t="s">
        <v>94</v>
      </c>
      <c r="B36" s="5" t="s">
        <v>95</v>
      </c>
      <c r="C36">
        <v>-521</v>
      </c>
      <c r="D36">
        <v>924</v>
      </c>
      <c r="E36">
        <v>15892</v>
      </c>
      <c r="F36">
        <v>13347</v>
      </c>
    </row>
    <row r="37" spans="1:6" x14ac:dyDescent="0.25">
      <c r="A37" s="5" t="s">
        <v>96</v>
      </c>
      <c r="B37" s="5" t="s">
        <v>97</v>
      </c>
      <c r="C37">
        <v>16370</v>
      </c>
      <c r="D37">
        <v>17505</v>
      </c>
      <c r="E37">
        <v>32181</v>
      </c>
      <c r="F37">
        <v>23109</v>
      </c>
    </row>
    <row r="38" spans="1:6" x14ac:dyDescent="0.25">
      <c r="A38" s="5" t="s">
        <v>98</v>
      </c>
      <c r="B38" s="5" t="s">
        <v>99</v>
      </c>
      <c r="C38">
        <v>4310</v>
      </c>
      <c r="D38">
        <v>4310</v>
      </c>
      <c r="E38">
        <v>4254</v>
      </c>
      <c r="F38">
        <v>3652</v>
      </c>
    </row>
    <row r="39" spans="1:6" x14ac:dyDescent="0.25">
      <c r="A39" s="5" t="s">
        <v>102</v>
      </c>
      <c r="B39" s="5" t="s">
        <v>103</v>
      </c>
      <c r="C39">
        <v>-0.1</v>
      </c>
      <c r="D39">
        <v>-0.96</v>
      </c>
      <c r="E39">
        <v>0.4</v>
      </c>
      <c r="F39">
        <v>0.33</v>
      </c>
    </row>
    <row r="40" spans="1:6" x14ac:dyDescent="0.25">
      <c r="A40" s="5" t="s">
        <v>104</v>
      </c>
      <c r="B40" s="5" t="s">
        <v>105</v>
      </c>
      <c r="C40">
        <v>-30.1</v>
      </c>
      <c r="D40">
        <v>-95.9</v>
      </c>
      <c r="E40">
        <v>0.38</v>
      </c>
      <c r="F40">
        <v>0.39</v>
      </c>
    </row>
    <row r="41" spans="1:6" x14ac:dyDescent="0.25">
      <c r="A41" s="5" t="s">
        <v>106</v>
      </c>
      <c r="B41" s="5" t="s">
        <v>107</v>
      </c>
      <c r="C41">
        <v>-30.1</v>
      </c>
      <c r="D41">
        <v>-95.9</v>
      </c>
      <c r="E41">
        <v>0.36</v>
      </c>
      <c r="F41">
        <v>0.36</v>
      </c>
    </row>
    <row r="42" spans="1:6" x14ac:dyDescent="0.25">
      <c r="A42" s="5" t="s">
        <v>108</v>
      </c>
      <c r="B42" s="5" t="s">
        <v>109</v>
      </c>
      <c r="C42" t="s">
        <v>67</v>
      </c>
      <c r="D42">
        <v>0.15</v>
      </c>
      <c r="E42">
        <v>0.12</v>
      </c>
      <c r="F42" t="s">
        <v>67</v>
      </c>
    </row>
    <row r="43" spans="1:6" x14ac:dyDescent="0.25">
      <c r="A43" s="5" t="s">
        <v>110</v>
      </c>
      <c r="B43" s="5" t="s">
        <v>111</v>
      </c>
      <c r="C43" t="s">
        <v>67</v>
      </c>
      <c r="D43">
        <v>5</v>
      </c>
      <c r="E43">
        <v>638</v>
      </c>
      <c r="F43">
        <v>136</v>
      </c>
    </row>
    <row r="44" spans="1:6" x14ac:dyDescent="0.25">
      <c r="A44" s="5" t="s">
        <v>124</v>
      </c>
      <c r="B44" s="5" t="s">
        <v>125</v>
      </c>
      <c r="C44">
        <v>2.98</v>
      </c>
      <c r="D44">
        <v>4.37</v>
      </c>
      <c r="E44">
        <v>3.86</v>
      </c>
      <c r="F44">
        <v>2.69</v>
      </c>
    </row>
    <row r="45" spans="1:6" x14ac:dyDescent="0.25">
      <c r="A45" s="5" t="s">
        <v>112</v>
      </c>
      <c r="B45" s="5" t="s">
        <v>113</v>
      </c>
      <c r="C45">
        <v>0.15</v>
      </c>
      <c r="D45">
        <v>0.48</v>
      </c>
      <c r="E45">
        <v>3.75</v>
      </c>
      <c r="F45">
        <v>3.68</v>
      </c>
    </row>
    <row r="46" spans="1:6" x14ac:dyDescent="0.25">
      <c r="A46" s="5" t="s">
        <v>114</v>
      </c>
      <c r="B46" s="5" t="s">
        <v>115</v>
      </c>
      <c r="C46">
        <v>-0.15</v>
      </c>
      <c r="D46">
        <v>-0.18</v>
      </c>
      <c r="E46">
        <v>0.35</v>
      </c>
      <c r="F46">
        <v>0.4</v>
      </c>
    </row>
    <row r="47" spans="1:6" x14ac:dyDescent="0.25">
      <c r="A47" s="5" t="s">
        <v>116</v>
      </c>
      <c r="B47" s="5" t="s">
        <v>117</v>
      </c>
      <c r="C47">
        <v>3.8</v>
      </c>
      <c r="D47">
        <v>4.0599999999999996</v>
      </c>
      <c r="E47">
        <v>7.57</v>
      </c>
      <c r="F47">
        <v>6.33</v>
      </c>
    </row>
    <row r="48" spans="1:6" x14ac:dyDescent="0.25">
      <c r="A48" s="5" t="s">
        <v>118</v>
      </c>
      <c r="B48" s="5" t="s">
        <v>119</v>
      </c>
      <c r="C48">
        <v>123054</v>
      </c>
      <c r="D48">
        <v>125501</v>
      </c>
      <c r="E48">
        <v>105866</v>
      </c>
      <c r="F48">
        <v>91114</v>
      </c>
    </row>
    <row r="49" spans="1:6" x14ac:dyDescent="0.25">
      <c r="A49" s="5" t="s">
        <v>120</v>
      </c>
      <c r="B49" s="5" t="s">
        <v>121</v>
      </c>
      <c r="C49" t="s">
        <v>67</v>
      </c>
      <c r="D49" t="s">
        <v>67</v>
      </c>
      <c r="E49" t="s">
        <v>67</v>
      </c>
      <c r="F49" t="s">
        <v>67</v>
      </c>
    </row>
    <row r="50" spans="1:6" x14ac:dyDescent="0.25">
      <c r="A50" s="5" t="s">
        <v>122</v>
      </c>
      <c r="B50" s="5" t="s">
        <v>123</v>
      </c>
      <c r="C50" t="s">
        <v>67</v>
      </c>
      <c r="D50" t="s">
        <v>67</v>
      </c>
      <c r="E50" t="s">
        <v>67</v>
      </c>
      <c r="F50" t="s">
        <v>67</v>
      </c>
    </row>
    <row r="51" spans="1:6" x14ac:dyDescent="0.25">
      <c r="A51" s="5" t="s">
        <v>301</v>
      </c>
      <c r="B51" s="5" t="s">
        <v>302</v>
      </c>
      <c r="C51">
        <v>104239</v>
      </c>
      <c r="D51">
        <v>149943</v>
      </c>
      <c r="E51">
        <v>155281</v>
      </c>
      <c r="F51">
        <v>107755</v>
      </c>
    </row>
    <row r="52" spans="1:6" x14ac:dyDescent="0.25">
      <c r="A52" s="5" t="s">
        <v>126</v>
      </c>
      <c r="B52" s="5" t="s">
        <v>127</v>
      </c>
      <c r="C52">
        <v>40438</v>
      </c>
      <c r="D52">
        <v>61059</v>
      </c>
      <c r="E52">
        <v>56231</v>
      </c>
      <c r="F52">
        <v>38611</v>
      </c>
    </row>
    <row r="53" spans="1:6" x14ac:dyDescent="0.25">
      <c r="A53" s="5" t="s">
        <v>128</v>
      </c>
      <c r="B53" s="5" t="s">
        <v>129</v>
      </c>
      <c r="C53">
        <v>-10134</v>
      </c>
      <c r="D53">
        <v>-32159</v>
      </c>
      <c r="E53">
        <v>13574</v>
      </c>
      <c r="F53">
        <v>10712</v>
      </c>
    </row>
    <row r="54" spans="1:6" x14ac:dyDescent="0.25">
      <c r="A54" s="5" t="s">
        <v>130</v>
      </c>
      <c r="B54" s="5" t="s">
        <v>131</v>
      </c>
      <c r="C54" t="s">
        <v>67</v>
      </c>
      <c r="D54" t="s">
        <v>67</v>
      </c>
      <c r="E54">
        <v>13.7</v>
      </c>
      <c r="F54">
        <v>14.3</v>
      </c>
    </row>
    <row r="55" spans="1:6" x14ac:dyDescent="0.25">
      <c r="A55" s="5" t="s">
        <v>132</v>
      </c>
      <c r="B55" s="5" t="s">
        <v>133</v>
      </c>
      <c r="C55">
        <v>0.05</v>
      </c>
      <c r="D55">
        <v>0.86</v>
      </c>
      <c r="E55">
        <v>1.35</v>
      </c>
      <c r="F55">
        <v>2.09</v>
      </c>
    </row>
    <row r="56" spans="1:6" x14ac:dyDescent="0.25">
      <c r="A56" s="5" t="s">
        <v>134</v>
      </c>
      <c r="B56" s="5" t="s">
        <v>135</v>
      </c>
      <c r="C56">
        <v>-1.1599999999999999</v>
      </c>
      <c r="D56">
        <v>17.54</v>
      </c>
      <c r="E56">
        <v>1.39</v>
      </c>
      <c r="F56">
        <v>1.54</v>
      </c>
    </row>
    <row r="57" spans="1:6" x14ac:dyDescent="0.25">
      <c r="A57" s="5" t="s">
        <v>136</v>
      </c>
      <c r="B57" s="5" t="s">
        <v>137</v>
      </c>
      <c r="C57">
        <v>-0.95</v>
      </c>
      <c r="D57">
        <v>-20.46</v>
      </c>
      <c r="E57">
        <v>15.02</v>
      </c>
      <c r="F57">
        <v>13.94</v>
      </c>
    </row>
    <row r="58" spans="1:6" x14ac:dyDescent="0.25">
      <c r="A58" s="5" t="s">
        <v>138</v>
      </c>
      <c r="B58" s="5" t="s">
        <v>139</v>
      </c>
      <c r="C58" t="s">
        <v>67</v>
      </c>
      <c r="D58">
        <v>3.99</v>
      </c>
      <c r="E58">
        <v>2.2999999999999998</v>
      </c>
      <c r="F58" t="s">
        <v>67</v>
      </c>
    </row>
    <row r="59" spans="1:6" x14ac:dyDescent="0.25">
      <c r="A59" s="5" t="s">
        <v>140</v>
      </c>
      <c r="B59" s="5" t="s">
        <v>141</v>
      </c>
      <c r="C59">
        <v>-21500</v>
      </c>
      <c r="D59">
        <v>-2551</v>
      </c>
      <c r="E59">
        <v>7.3</v>
      </c>
      <c r="F59">
        <v>7</v>
      </c>
    </row>
    <row r="60" spans="1:6" x14ac:dyDescent="0.25">
      <c r="A60" s="5" t="s">
        <v>142</v>
      </c>
      <c r="B60" s="5" t="s">
        <v>143</v>
      </c>
      <c r="C60">
        <v>-194.54</v>
      </c>
      <c r="D60">
        <v>-193.11</v>
      </c>
      <c r="E60">
        <v>9</v>
      </c>
      <c r="F60">
        <v>7.27</v>
      </c>
    </row>
    <row r="61" spans="1:6" x14ac:dyDescent="0.25">
      <c r="A61" s="5" t="s">
        <v>144</v>
      </c>
      <c r="B61" s="5" t="s">
        <v>145</v>
      </c>
      <c r="C61">
        <v>-9.7200000000000006</v>
      </c>
      <c r="D61">
        <v>-21.45</v>
      </c>
      <c r="E61">
        <v>8.74</v>
      </c>
      <c r="F61">
        <v>9.94</v>
      </c>
    </row>
    <row r="62" spans="1:6" x14ac:dyDescent="0.25">
      <c r="A62" s="5" t="s">
        <v>146</v>
      </c>
      <c r="B62" s="5" t="s">
        <v>147</v>
      </c>
      <c r="C62">
        <v>-4.03</v>
      </c>
      <c r="D62">
        <v>-20.54</v>
      </c>
      <c r="E62">
        <v>5.84</v>
      </c>
      <c r="F62">
        <v>5.43</v>
      </c>
    </row>
    <row r="63" spans="1:6" x14ac:dyDescent="0.25">
      <c r="A63" s="5" t="s">
        <v>148</v>
      </c>
      <c r="B63" s="5" t="s">
        <v>148</v>
      </c>
      <c r="C63">
        <v>-7.62</v>
      </c>
      <c r="D63">
        <v>-23.06</v>
      </c>
      <c r="E63">
        <v>4.47</v>
      </c>
      <c r="F63">
        <v>4.22</v>
      </c>
    </row>
    <row r="64" spans="1:6" x14ac:dyDescent="0.25">
      <c r="A64" s="5" t="s">
        <v>149</v>
      </c>
      <c r="B64" s="5" t="s">
        <v>150</v>
      </c>
      <c r="C64">
        <v>41.75</v>
      </c>
      <c r="D64">
        <v>25.37</v>
      </c>
      <c r="E64">
        <v>25.73</v>
      </c>
      <c r="F64">
        <v>30.23</v>
      </c>
    </row>
    <row r="65" spans="1:6" x14ac:dyDescent="0.25">
      <c r="A65" s="5" t="s">
        <v>151</v>
      </c>
      <c r="B65" s="5" t="s">
        <v>152</v>
      </c>
      <c r="C65">
        <v>3.92</v>
      </c>
      <c r="D65">
        <v>11.94</v>
      </c>
      <c r="E65">
        <v>49.62</v>
      </c>
      <c r="F65">
        <v>58.11</v>
      </c>
    </row>
    <row r="66" spans="1:6" x14ac:dyDescent="0.25">
      <c r="A66" s="5" t="s">
        <v>153</v>
      </c>
      <c r="B66" s="5" t="s">
        <v>154</v>
      </c>
      <c r="C66">
        <v>96.08</v>
      </c>
      <c r="D66">
        <v>88.06</v>
      </c>
      <c r="E66">
        <v>50.38</v>
      </c>
      <c r="F66">
        <v>41.89</v>
      </c>
    </row>
    <row r="67" spans="1:6" x14ac:dyDescent="0.25">
      <c r="A67" s="5" t="s">
        <v>155</v>
      </c>
      <c r="B67" s="5" t="s">
        <v>156</v>
      </c>
      <c r="C67">
        <v>2454</v>
      </c>
      <c r="D67">
        <v>737.56</v>
      </c>
      <c r="E67">
        <v>101.55</v>
      </c>
      <c r="F67">
        <v>72.099999999999994</v>
      </c>
    </row>
    <row r="68" spans="1:6" x14ac:dyDescent="0.25">
      <c r="A68" s="5" t="s">
        <v>303</v>
      </c>
      <c r="B68" s="5" t="s">
        <v>304</v>
      </c>
      <c r="C68">
        <v>38.79</v>
      </c>
      <c r="D68">
        <v>40.72</v>
      </c>
      <c r="E68">
        <v>36.21</v>
      </c>
    </row>
    <row r="69" spans="1:6" x14ac:dyDescent="0.25">
      <c r="A69" s="5" t="s">
        <v>157</v>
      </c>
      <c r="B69" s="5" t="s">
        <v>158</v>
      </c>
      <c r="C69">
        <v>41.75</v>
      </c>
      <c r="D69">
        <v>25.37</v>
      </c>
      <c r="E69">
        <v>25.73</v>
      </c>
    </row>
    <row r="70" spans="1:6" x14ac:dyDescent="0.25">
      <c r="A70" s="5" t="s">
        <v>159</v>
      </c>
      <c r="B70" s="5" t="s">
        <v>160</v>
      </c>
      <c r="C70">
        <v>-9.7200000000000006</v>
      </c>
      <c r="D70">
        <v>-21.45</v>
      </c>
      <c r="E70">
        <v>8.74</v>
      </c>
    </row>
    <row r="71" spans="1:6" x14ac:dyDescent="0.25">
      <c r="A71" s="5" t="s">
        <v>161</v>
      </c>
      <c r="B71" s="5" t="s">
        <v>162</v>
      </c>
      <c r="C71">
        <v>0.62</v>
      </c>
      <c r="D71">
        <v>-19.53</v>
      </c>
      <c r="E71">
        <v>10.91</v>
      </c>
    </row>
    <row r="72" spans="1:6" x14ac:dyDescent="0.25">
      <c r="A72" s="5" t="s">
        <v>163</v>
      </c>
      <c r="B72" s="5" t="s">
        <v>164</v>
      </c>
      <c r="C72">
        <v>78.36</v>
      </c>
      <c r="D72">
        <v>107.5</v>
      </c>
      <c r="E72">
        <v>51.08</v>
      </c>
    </row>
    <row r="73" spans="1:6" x14ac:dyDescent="0.25">
      <c r="A73" s="5" t="s">
        <v>165</v>
      </c>
      <c r="B73" s="5" t="s">
        <v>166</v>
      </c>
      <c r="C73">
        <v>58.25</v>
      </c>
      <c r="D73">
        <v>74.63</v>
      </c>
      <c r="E73">
        <v>74.27</v>
      </c>
    </row>
    <row r="74" spans="1:6" x14ac:dyDescent="0.25">
      <c r="A74" s="5" t="s">
        <v>167</v>
      </c>
      <c r="B74" s="5" t="s">
        <v>168</v>
      </c>
      <c r="C74">
        <v>-7.62</v>
      </c>
      <c r="D74">
        <v>-23.06</v>
      </c>
      <c r="E74">
        <v>4.47</v>
      </c>
    </row>
    <row r="75" spans="1:6" x14ac:dyDescent="0.25">
      <c r="A75" s="5" t="s">
        <v>169</v>
      </c>
      <c r="B75" s="5" t="s">
        <v>170</v>
      </c>
      <c r="C75">
        <v>2.23</v>
      </c>
      <c r="D75">
        <v>-105.72</v>
      </c>
      <c r="E75">
        <v>6.91</v>
      </c>
    </row>
    <row r="76" spans="1:6" x14ac:dyDescent="0.25">
      <c r="A76" s="5" t="s">
        <v>171</v>
      </c>
      <c r="B76" s="5" t="s">
        <v>172</v>
      </c>
      <c r="C76">
        <v>-5.46</v>
      </c>
      <c r="D76">
        <v>7.07</v>
      </c>
      <c r="E76">
        <v>66.489999999999995</v>
      </c>
    </row>
    <row r="77" spans="1:6" x14ac:dyDescent="0.25">
      <c r="A77" s="5" t="s">
        <v>173</v>
      </c>
      <c r="B77" s="5" t="s">
        <v>174</v>
      </c>
      <c r="C77">
        <v>53.47</v>
      </c>
      <c r="D77">
        <v>31.66</v>
      </c>
      <c r="E77">
        <v>133.16999999999999</v>
      </c>
    </row>
    <row r="78" spans="1:6" x14ac:dyDescent="0.25">
      <c r="A78" s="5" t="s">
        <v>175</v>
      </c>
      <c r="B78" s="5" t="s">
        <v>176</v>
      </c>
      <c r="C78">
        <v>-4094.5</v>
      </c>
      <c r="D78">
        <v>-88182.6</v>
      </c>
      <c r="E78">
        <v>63895.08</v>
      </c>
    </row>
    <row r="79" spans="1:6" x14ac:dyDescent="0.25">
      <c r="A79" s="5" t="s">
        <v>177</v>
      </c>
      <c r="B79" s="5" t="s">
        <v>178</v>
      </c>
      <c r="C79">
        <v>0</v>
      </c>
      <c r="D79">
        <v>-56</v>
      </c>
      <c r="E79">
        <v>-602</v>
      </c>
    </row>
    <row r="80" spans="1:6" x14ac:dyDescent="0.25">
      <c r="A80" s="5" t="s">
        <v>179</v>
      </c>
      <c r="B80" s="5" t="s">
        <v>180</v>
      </c>
      <c r="C80">
        <v>-31.84</v>
      </c>
      <c r="D80">
        <v>14.47</v>
      </c>
      <c r="E80">
        <v>67.44</v>
      </c>
    </row>
    <row r="81" spans="1:5" x14ac:dyDescent="0.25">
      <c r="A81" s="5" t="s">
        <v>181</v>
      </c>
      <c r="B81" s="5" t="s">
        <v>182</v>
      </c>
      <c r="C81">
        <v>16.690000000000001</v>
      </c>
      <c r="D81" t="s">
        <v>67</v>
      </c>
      <c r="E81" t="s">
        <v>67</v>
      </c>
    </row>
    <row r="82" spans="1:5" x14ac:dyDescent="0.25">
      <c r="A82" s="5" t="s">
        <v>183</v>
      </c>
      <c r="B82" s="5" t="s">
        <v>184</v>
      </c>
      <c r="C82" t="s">
        <v>67</v>
      </c>
      <c r="D82" t="s">
        <v>67</v>
      </c>
      <c r="E82" t="s">
        <v>67</v>
      </c>
    </row>
    <row r="83" spans="1:5" x14ac:dyDescent="0.25">
      <c r="A83" s="5" t="s">
        <v>185</v>
      </c>
      <c r="B83" s="5" t="s">
        <v>186</v>
      </c>
      <c r="C83" t="s">
        <v>67</v>
      </c>
      <c r="D83" t="s">
        <v>67</v>
      </c>
      <c r="E83" t="s">
        <v>67</v>
      </c>
    </row>
    <row r="84" spans="1:5" x14ac:dyDescent="0.25">
      <c r="A84" s="5" t="s">
        <v>187</v>
      </c>
      <c r="B84" s="5" t="s">
        <v>188</v>
      </c>
      <c r="C84">
        <v>-69.099999999999994</v>
      </c>
      <c r="D84">
        <v>-380.86</v>
      </c>
      <c r="E84">
        <v>47.23</v>
      </c>
    </row>
    <row r="85" spans="1:5" x14ac:dyDescent="0.25">
      <c r="A85" s="5" t="s">
        <v>189</v>
      </c>
      <c r="B85" s="5" t="s">
        <v>190</v>
      </c>
      <c r="C85">
        <v>-134.24</v>
      </c>
      <c r="D85" t="s">
        <v>67</v>
      </c>
      <c r="E85" t="s">
        <v>67</v>
      </c>
    </row>
    <row r="86" spans="1:5" x14ac:dyDescent="0.25">
      <c r="A86" s="5" t="s">
        <v>191</v>
      </c>
      <c r="B86" s="5" t="s">
        <v>192</v>
      </c>
      <c r="C86" t="s">
        <v>67</v>
      </c>
      <c r="D86" t="s">
        <v>67</v>
      </c>
      <c r="E86" t="s">
        <v>67</v>
      </c>
    </row>
    <row r="87" spans="1:5" x14ac:dyDescent="0.25">
      <c r="A87" s="5" t="s">
        <v>193</v>
      </c>
      <c r="B87" s="5" t="s">
        <v>194</v>
      </c>
      <c r="C87" t="s">
        <v>67</v>
      </c>
      <c r="D87" t="s">
        <v>67</v>
      </c>
      <c r="E87" t="s">
        <v>67</v>
      </c>
    </row>
    <row r="88" spans="1:5" x14ac:dyDescent="0.25">
      <c r="A88" s="5" t="s">
        <v>195</v>
      </c>
      <c r="B88" s="5" t="s">
        <v>196</v>
      </c>
      <c r="C88" t="s">
        <v>67</v>
      </c>
      <c r="D88" t="s">
        <v>67</v>
      </c>
      <c r="E88" t="s">
        <v>67</v>
      </c>
    </row>
    <row r="89" spans="1:5" x14ac:dyDescent="0.25">
      <c r="A89" s="5" t="s">
        <v>197</v>
      </c>
      <c r="B89" s="5" t="s">
        <v>198</v>
      </c>
      <c r="C89">
        <v>-102.18</v>
      </c>
      <c r="D89">
        <v>-305.02</v>
      </c>
      <c r="E89">
        <v>38.24</v>
      </c>
    </row>
    <row r="90" spans="1:5" x14ac:dyDescent="0.25">
      <c r="A90" s="5" t="s">
        <v>199</v>
      </c>
      <c r="B90" s="5" t="s">
        <v>200</v>
      </c>
      <c r="C90">
        <v>-122.99</v>
      </c>
      <c r="D90" t="s">
        <v>67</v>
      </c>
      <c r="E90" t="s">
        <v>67</v>
      </c>
    </row>
    <row r="91" spans="1:5" x14ac:dyDescent="0.25">
      <c r="A91" s="5" t="s">
        <v>201</v>
      </c>
      <c r="B91" s="5" t="s">
        <v>202</v>
      </c>
      <c r="C91" t="s">
        <v>67</v>
      </c>
      <c r="D91" t="s">
        <v>67</v>
      </c>
      <c r="E91" t="s">
        <v>67</v>
      </c>
    </row>
    <row r="92" spans="1:5" x14ac:dyDescent="0.25">
      <c r="A92" s="5" t="s">
        <v>203</v>
      </c>
      <c r="B92" s="5" t="s">
        <v>204</v>
      </c>
      <c r="C92" t="s">
        <v>67</v>
      </c>
      <c r="D92" t="s">
        <v>67</v>
      </c>
      <c r="E92" t="s">
        <v>67</v>
      </c>
    </row>
    <row r="93" spans="1:5" x14ac:dyDescent="0.25">
      <c r="A93" s="5" t="s">
        <v>205</v>
      </c>
      <c r="B93" s="5" t="s">
        <v>206</v>
      </c>
      <c r="C93">
        <v>-95.36</v>
      </c>
      <c r="D93">
        <v>-236.22</v>
      </c>
      <c r="E93">
        <v>7.75</v>
      </c>
    </row>
    <row r="94" spans="1:5" x14ac:dyDescent="0.25">
      <c r="A94" s="5" t="s">
        <v>207</v>
      </c>
      <c r="B94" s="5" t="s">
        <v>208</v>
      </c>
      <c r="C94">
        <v>-107.94</v>
      </c>
      <c r="D94" t="s">
        <v>67</v>
      </c>
      <c r="E94" t="s">
        <v>67</v>
      </c>
    </row>
    <row r="95" spans="1:5" x14ac:dyDescent="0.25">
      <c r="A95" s="5" t="s">
        <v>209</v>
      </c>
      <c r="B95" s="5" t="s">
        <v>210</v>
      </c>
      <c r="C95" t="s">
        <v>67</v>
      </c>
      <c r="D95" t="s">
        <v>67</v>
      </c>
      <c r="E95" t="s">
        <v>67</v>
      </c>
    </row>
    <row r="96" spans="1:5" x14ac:dyDescent="0.25">
      <c r="A96" s="5" t="s">
        <v>211</v>
      </c>
      <c r="B96" s="5" t="s">
        <v>212</v>
      </c>
      <c r="C96" t="s">
        <v>67</v>
      </c>
      <c r="D96" t="s">
        <v>67</v>
      </c>
      <c r="E96" t="s">
        <v>67</v>
      </c>
    </row>
    <row r="97" spans="1:6" x14ac:dyDescent="0.25">
      <c r="A97" s="5" t="s">
        <v>213</v>
      </c>
      <c r="B97" s="5" t="s">
        <v>214</v>
      </c>
      <c r="C97">
        <v>-5946</v>
      </c>
      <c r="D97">
        <v>-9587</v>
      </c>
      <c r="E97">
        <v>2062</v>
      </c>
      <c r="F97">
        <v>2820</v>
      </c>
    </row>
  </sheetData>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W96"/>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21" customWidth="1"/>
    <col min="13" max="13" width="10" customWidth="1"/>
    <col min="14" max="14" width="20" customWidth="1"/>
    <col min="15" max="16" width="22" customWidth="1"/>
    <col min="17" max="17" width="21" customWidth="1"/>
    <col min="18" max="19" width="10" customWidth="1"/>
    <col min="20" max="20" width="21" customWidth="1"/>
    <col min="21" max="21" width="10" customWidth="1"/>
    <col min="22" max="22" width="21" customWidth="1"/>
    <col min="23" max="23" width="8" customWidth="1"/>
  </cols>
  <sheetData>
    <row r="1" spans="1:23" ht="18.75" customHeight="1" x14ac:dyDescent="0.3">
      <c r="A1" s="1" t="s">
        <v>3510</v>
      </c>
      <c r="B1" s="2" t="s">
        <v>3511</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3512</v>
      </c>
      <c r="C4" s="5" t="s">
        <v>9</v>
      </c>
      <c r="D4" s="5"/>
      <c r="E4" t="s">
        <v>3513</v>
      </c>
      <c r="G4" t="s">
        <v>2044</v>
      </c>
      <c r="H4" t="s">
        <v>12</v>
      </c>
      <c r="J4" t="s">
        <v>3514</v>
      </c>
      <c r="L4" t="s">
        <v>3515</v>
      </c>
    </row>
    <row r="5" spans="1:23" x14ac:dyDescent="0.25">
      <c r="A5" s="5" t="s">
        <v>15</v>
      </c>
      <c r="B5" t="s">
        <v>3516</v>
      </c>
      <c r="C5" s="5" t="s">
        <v>17</v>
      </c>
      <c r="D5" s="5"/>
      <c r="E5" t="s">
        <v>3517</v>
      </c>
      <c r="G5" t="s">
        <v>273</v>
      </c>
      <c r="H5" t="s">
        <v>20</v>
      </c>
      <c r="J5" t="s">
        <v>879</v>
      </c>
      <c r="L5" t="s">
        <v>3518</v>
      </c>
    </row>
    <row r="6" spans="1:23" x14ac:dyDescent="0.25">
      <c r="A6" s="5" t="s">
        <v>23</v>
      </c>
      <c r="B6" t="s">
        <v>3519</v>
      </c>
      <c r="C6" s="5" t="s">
        <v>25</v>
      </c>
      <c r="D6" s="5"/>
      <c r="E6" t="s">
        <v>3520</v>
      </c>
      <c r="G6" t="s">
        <v>3521</v>
      </c>
      <c r="H6" t="s">
        <v>28</v>
      </c>
      <c r="J6" t="s">
        <v>416</v>
      </c>
      <c r="L6" t="s">
        <v>2645</v>
      </c>
    </row>
    <row r="7" spans="1:23" x14ac:dyDescent="0.25">
      <c r="A7" s="5" t="s">
        <v>29</v>
      </c>
      <c r="B7" t="s">
        <v>277</v>
      </c>
      <c r="C7" s="5" t="s">
        <v>31</v>
      </c>
      <c r="D7" s="5"/>
      <c r="E7" t="s">
        <v>3522</v>
      </c>
      <c r="G7" t="s">
        <v>3523</v>
      </c>
      <c r="H7" t="s">
        <v>454</v>
      </c>
      <c r="J7" t="s">
        <v>288</v>
      </c>
      <c r="L7" t="s">
        <v>3524</v>
      </c>
    </row>
    <row r="8" spans="1:23" x14ac:dyDescent="0.25">
      <c r="A8" s="5" t="s">
        <v>35</v>
      </c>
      <c r="B8" t="s">
        <v>36</v>
      </c>
      <c r="C8" s="5" t="s">
        <v>37</v>
      </c>
      <c r="D8" s="5"/>
      <c r="E8" t="s">
        <v>3525</v>
      </c>
      <c r="G8" t="s">
        <v>33</v>
      </c>
      <c r="H8" t="s">
        <v>34</v>
      </c>
      <c r="J8" t="s">
        <v>3526</v>
      </c>
      <c r="L8" t="s">
        <v>1885</v>
      </c>
    </row>
    <row r="9" spans="1:23" x14ac:dyDescent="0.25">
      <c r="A9" s="5" t="s">
        <v>41</v>
      </c>
      <c r="B9" t="s">
        <v>42</v>
      </c>
      <c r="C9" s="5" t="s">
        <v>43</v>
      </c>
      <c r="D9" s="5"/>
      <c r="E9" t="s">
        <v>3527</v>
      </c>
      <c r="G9" t="s">
        <v>484</v>
      </c>
      <c r="H9" t="s">
        <v>40</v>
      </c>
      <c r="J9" t="s">
        <v>424</v>
      </c>
      <c r="L9" t="s">
        <v>3528</v>
      </c>
    </row>
    <row r="10" spans="1:23" x14ac:dyDescent="0.25">
      <c r="A10" s="5" t="s">
        <v>45</v>
      </c>
      <c r="B10" t="s">
        <v>1345</v>
      </c>
      <c r="C10" s="5" t="s">
        <v>47</v>
      </c>
      <c r="D10" s="5"/>
      <c r="E10" t="s">
        <v>3529</v>
      </c>
      <c r="J10" t="s">
        <v>892</v>
      </c>
      <c r="L10" t="s">
        <v>694</v>
      </c>
    </row>
    <row r="11" spans="1:23" x14ac:dyDescent="0.25">
      <c r="A11" s="5" t="s">
        <v>49</v>
      </c>
      <c r="B11" t="s">
        <v>951</v>
      </c>
      <c r="J11" t="s">
        <v>3530</v>
      </c>
      <c r="L11" t="s">
        <v>1125</v>
      </c>
    </row>
    <row r="12" spans="1:23" x14ac:dyDescent="0.25">
      <c r="A12" s="5" t="s">
        <v>51</v>
      </c>
      <c r="B12" t="s">
        <v>292</v>
      </c>
      <c r="J12" t="s">
        <v>21</v>
      </c>
      <c r="L12" t="s">
        <v>3531</v>
      </c>
    </row>
    <row r="13" spans="1:23" x14ac:dyDescent="0.25">
      <c r="A13" s="5" t="s">
        <v>53</v>
      </c>
      <c r="B13" t="s">
        <v>3532</v>
      </c>
    </row>
    <row r="14" spans="1:23" x14ac:dyDescent="0.25">
      <c r="A14" s="5" t="s">
        <v>55</v>
      </c>
      <c r="B14" t="s">
        <v>3533</v>
      </c>
    </row>
    <row r="15" spans="1:23" x14ac:dyDescent="0.25">
      <c r="A15" s="5" t="s">
        <v>57</v>
      </c>
      <c r="B15" t="s">
        <v>3534</v>
      </c>
    </row>
    <row r="16" spans="1:23" x14ac:dyDescent="0.25">
      <c r="A16" s="5" t="s">
        <v>59</v>
      </c>
      <c r="B16" t="s">
        <v>3535</v>
      </c>
    </row>
    <row r="17" spans="1:23" x14ac:dyDescent="0.25">
      <c r="A17" s="5" t="s">
        <v>61</v>
      </c>
      <c r="B17" t="s">
        <v>3536</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221.6</v>
      </c>
      <c r="D20">
        <v>187.8</v>
      </c>
      <c r="E20">
        <v>209.8</v>
      </c>
      <c r="F20">
        <v>184.9</v>
      </c>
      <c r="G20">
        <v>146.9</v>
      </c>
      <c r="H20">
        <v>144.9</v>
      </c>
      <c r="I20">
        <v>128</v>
      </c>
      <c r="J20">
        <v>122.4</v>
      </c>
      <c r="K20">
        <v>116.6</v>
      </c>
      <c r="L20">
        <v>102</v>
      </c>
      <c r="M20">
        <v>79.599999999999994</v>
      </c>
      <c r="N20">
        <v>61</v>
      </c>
      <c r="O20">
        <v>67.5</v>
      </c>
      <c r="P20">
        <v>68.400000000000006</v>
      </c>
      <c r="Q20">
        <v>47.3</v>
      </c>
      <c r="R20">
        <v>40.4</v>
      </c>
      <c r="S20">
        <v>31.7</v>
      </c>
      <c r="T20">
        <v>26.7</v>
      </c>
      <c r="U20">
        <v>27.4</v>
      </c>
      <c r="V20">
        <v>11.2</v>
      </c>
      <c r="W20" t="s">
        <v>67</v>
      </c>
    </row>
    <row r="21" spans="1:23" x14ac:dyDescent="0.25">
      <c r="A21" s="5" t="s">
        <v>68</v>
      </c>
      <c r="B21" s="5" t="s">
        <v>69</v>
      </c>
      <c r="C21">
        <v>19.100000000000001</v>
      </c>
      <c r="D21">
        <v>15</v>
      </c>
      <c r="E21">
        <v>28.8</v>
      </c>
      <c r="F21">
        <v>24.2</v>
      </c>
      <c r="G21">
        <v>26.9</v>
      </c>
      <c r="H21">
        <v>24.1</v>
      </c>
      <c r="I21">
        <v>19.5</v>
      </c>
      <c r="J21">
        <v>17.600000000000001</v>
      </c>
      <c r="K21">
        <v>21.8</v>
      </c>
      <c r="L21">
        <v>17.7</v>
      </c>
      <c r="M21">
        <v>14.7</v>
      </c>
      <c r="N21">
        <v>11.2</v>
      </c>
      <c r="O21">
        <v>14.3</v>
      </c>
      <c r="P21">
        <v>10.8</v>
      </c>
      <c r="Q21">
        <v>7.2</v>
      </c>
      <c r="R21">
        <v>4.3</v>
      </c>
      <c r="S21">
        <v>3</v>
      </c>
      <c r="T21">
        <v>2</v>
      </c>
      <c r="U21">
        <v>1.7</v>
      </c>
      <c r="V21">
        <v>0.4</v>
      </c>
      <c r="W21" t="s">
        <v>67</v>
      </c>
    </row>
    <row r="22" spans="1:23" x14ac:dyDescent="0.25">
      <c r="A22" s="5" t="s">
        <v>70</v>
      </c>
      <c r="B22" s="5" t="s">
        <v>71</v>
      </c>
      <c r="C22">
        <v>-0.8</v>
      </c>
      <c r="D22">
        <v>-0.9</v>
      </c>
      <c r="E22">
        <v>-0.8</v>
      </c>
      <c r="F22">
        <v>-1.3</v>
      </c>
      <c r="G22">
        <v>0.3</v>
      </c>
      <c r="H22" t="s">
        <v>67</v>
      </c>
      <c r="I22">
        <v>-0.2</v>
      </c>
      <c r="J22">
        <v>-0.2</v>
      </c>
      <c r="K22">
        <v>-0.7</v>
      </c>
      <c r="L22">
        <v>-0.1</v>
      </c>
      <c r="M22">
        <v>0.4</v>
      </c>
      <c r="N22">
        <v>-1.8</v>
      </c>
      <c r="O22">
        <v>0.2</v>
      </c>
      <c r="P22" t="s">
        <v>67</v>
      </c>
      <c r="Q22">
        <v>-0.3</v>
      </c>
      <c r="R22">
        <v>0.2</v>
      </c>
      <c r="S22">
        <v>-0.2</v>
      </c>
      <c r="T22">
        <v>-0.2</v>
      </c>
      <c r="U22">
        <v>-0.3</v>
      </c>
      <c r="V22">
        <v>-0.2</v>
      </c>
      <c r="W22" t="s">
        <v>67</v>
      </c>
    </row>
    <row r="23" spans="1:23" x14ac:dyDescent="0.25">
      <c r="A23" s="5" t="s">
        <v>72</v>
      </c>
      <c r="B23" s="5" t="s">
        <v>73</v>
      </c>
      <c r="C23">
        <v>18.3</v>
      </c>
      <c r="D23">
        <v>14.1</v>
      </c>
      <c r="E23">
        <v>28</v>
      </c>
      <c r="F23">
        <v>22.9</v>
      </c>
      <c r="G23">
        <v>27.2</v>
      </c>
      <c r="H23">
        <v>24.1</v>
      </c>
      <c r="I23">
        <v>19.3</v>
      </c>
      <c r="J23">
        <v>17.399999999999999</v>
      </c>
      <c r="K23">
        <v>21.1</v>
      </c>
      <c r="L23">
        <v>17.600000000000001</v>
      </c>
      <c r="M23">
        <v>15.1</v>
      </c>
      <c r="N23">
        <v>9.4</v>
      </c>
      <c r="O23">
        <v>14.5</v>
      </c>
      <c r="P23">
        <v>10.8</v>
      </c>
      <c r="Q23">
        <v>6.9</v>
      </c>
      <c r="R23">
        <v>4.5</v>
      </c>
      <c r="S23">
        <v>2.8</v>
      </c>
      <c r="T23">
        <v>1.8</v>
      </c>
      <c r="U23">
        <v>1.4</v>
      </c>
      <c r="V23">
        <v>0.2</v>
      </c>
      <c r="W23" t="s">
        <v>67</v>
      </c>
    </row>
    <row r="24" spans="1:23" x14ac:dyDescent="0.25">
      <c r="A24" s="5" t="s">
        <v>74</v>
      </c>
      <c r="B24" s="5" t="s">
        <v>75</v>
      </c>
      <c r="C24">
        <v>2.2000000000000002</v>
      </c>
      <c r="D24">
        <v>4.2</v>
      </c>
      <c r="E24">
        <v>6.5</v>
      </c>
      <c r="F24">
        <v>6.5</v>
      </c>
      <c r="G24">
        <v>4</v>
      </c>
      <c r="H24">
        <v>0.4</v>
      </c>
      <c r="I24">
        <v>2.8</v>
      </c>
      <c r="J24">
        <v>3.3</v>
      </c>
      <c r="K24">
        <v>6.9</v>
      </c>
      <c r="L24">
        <v>4.7</v>
      </c>
      <c r="M24">
        <v>3.8</v>
      </c>
      <c r="N24">
        <v>3.6</v>
      </c>
      <c r="O24">
        <v>5</v>
      </c>
      <c r="P24">
        <v>3.1</v>
      </c>
      <c r="Q24">
        <v>2.5</v>
      </c>
      <c r="R24">
        <v>1.7</v>
      </c>
      <c r="S24">
        <v>1.1000000000000001</v>
      </c>
      <c r="T24">
        <v>0.6</v>
      </c>
      <c r="U24">
        <v>0.5</v>
      </c>
      <c r="V24" t="s">
        <v>67</v>
      </c>
      <c r="W24" t="s">
        <v>67</v>
      </c>
    </row>
    <row r="25" spans="1:23" x14ac:dyDescent="0.25">
      <c r="A25" s="5" t="s">
        <v>76</v>
      </c>
      <c r="B25" s="5" t="s">
        <v>77</v>
      </c>
      <c r="C25">
        <v>16.100000000000001</v>
      </c>
      <c r="D25">
        <v>11.1</v>
      </c>
      <c r="E25">
        <v>25.6</v>
      </c>
      <c r="F25">
        <v>19.600000000000001</v>
      </c>
      <c r="G25">
        <v>22.1</v>
      </c>
      <c r="H25">
        <v>19.8</v>
      </c>
      <c r="I25">
        <v>15.5</v>
      </c>
      <c r="J25">
        <v>14</v>
      </c>
      <c r="K25">
        <v>15.3</v>
      </c>
      <c r="L25">
        <v>13</v>
      </c>
      <c r="M25">
        <v>11.7</v>
      </c>
      <c r="N25">
        <v>6.1</v>
      </c>
      <c r="O25">
        <v>10</v>
      </c>
      <c r="P25">
        <v>7.7</v>
      </c>
      <c r="Q25">
        <v>4.4000000000000004</v>
      </c>
      <c r="R25">
        <v>2.8</v>
      </c>
      <c r="S25">
        <v>1.7</v>
      </c>
      <c r="T25">
        <v>1.1000000000000001</v>
      </c>
      <c r="U25">
        <v>0.9</v>
      </c>
      <c r="V25">
        <v>0.2</v>
      </c>
      <c r="W25" t="s">
        <v>67</v>
      </c>
    </row>
    <row r="26" spans="1:23" x14ac:dyDescent="0.25">
      <c r="A26" s="5" t="s">
        <v>80</v>
      </c>
      <c r="B26" s="5" t="s">
        <v>81</v>
      </c>
      <c r="C26">
        <v>14.4</v>
      </c>
      <c r="D26">
        <v>9</v>
      </c>
      <c r="E26">
        <v>25.6</v>
      </c>
      <c r="F26">
        <v>19.600000000000001</v>
      </c>
      <c r="G26">
        <v>22.1</v>
      </c>
      <c r="H26">
        <v>19.8</v>
      </c>
      <c r="I26">
        <v>15.5</v>
      </c>
      <c r="J26">
        <v>14</v>
      </c>
      <c r="K26">
        <v>15.3</v>
      </c>
      <c r="L26">
        <v>13</v>
      </c>
      <c r="M26">
        <v>11.7</v>
      </c>
      <c r="N26">
        <v>6.1</v>
      </c>
      <c r="O26">
        <v>10</v>
      </c>
      <c r="P26">
        <v>7.7</v>
      </c>
      <c r="Q26">
        <v>4.4000000000000004</v>
      </c>
      <c r="R26">
        <v>2.8</v>
      </c>
      <c r="S26">
        <v>1.7</v>
      </c>
      <c r="T26">
        <v>1.1000000000000001</v>
      </c>
      <c r="U26">
        <v>0.9</v>
      </c>
      <c r="V26">
        <v>0.2</v>
      </c>
      <c r="W26" t="s">
        <v>67</v>
      </c>
    </row>
    <row r="27" spans="1:23" x14ac:dyDescent="0.25">
      <c r="A27" s="5" t="s">
        <v>82</v>
      </c>
      <c r="B27" s="5" t="s">
        <v>83</v>
      </c>
      <c r="C27">
        <v>129.1</v>
      </c>
      <c r="D27">
        <v>127.2</v>
      </c>
      <c r="E27">
        <v>117</v>
      </c>
      <c r="F27">
        <v>105.9</v>
      </c>
      <c r="G27">
        <v>108.1</v>
      </c>
      <c r="H27">
        <v>90</v>
      </c>
      <c r="I27">
        <v>69.3</v>
      </c>
      <c r="J27">
        <v>92.4</v>
      </c>
      <c r="K27">
        <v>82.3</v>
      </c>
      <c r="L27">
        <v>71.599999999999994</v>
      </c>
      <c r="M27">
        <v>69.900000000000006</v>
      </c>
      <c r="N27">
        <v>59.5</v>
      </c>
      <c r="O27">
        <v>52.9</v>
      </c>
      <c r="P27">
        <v>42.3</v>
      </c>
      <c r="Q27">
        <v>36.799999999999997</v>
      </c>
      <c r="R27">
        <v>21</v>
      </c>
      <c r="S27">
        <v>19.100000000000001</v>
      </c>
      <c r="T27">
        <v>17.5</v>
      </c>
      <c r="U27">
        <v>17.3</v>
      </c>
      <c r="V27">
        <v>14.3</v>
      </c>
      <c r="W27" t="s">
        <v>67</v>
      </c>
    </row>
    <row r="28" spans="1:23" x14ac:dyDescent="0.25">
      <c r="A28" s="5" t="s">
        <v>84</v>
      </c>
      <c r="B28" s="5" t="s">
        <v>85</v>
      </c>
      <c r="C28">
        <v>169.1</v>
      </c>
      <c r="D28">
        <v>147.9</v>
      </c>
      <c r="E28">
        <v>146.69999999999999</v>
      </c>
      <c r="F28">
        <v>152</v>
      </c>
      <c r="G28">
        <v>50.8</v>
      </c>
      <c r="H28">
        <v>46.4</v>
      </c>
      <c r="I28">
        <v>47.6</v>
      </c>
      <c r="J28">
        <v>28.1</v>
      </c>
      <c r="K28">
        <v>28.1</v>
      </c>
      <c r="L28">
        <v>26.9</v>
      </c>
      <c r="M28">
        <v>15.9</v>
      </c>
      <c r="N28">
        <v>10.5</v>
      </c>
      <c r="O28">
        <v>14</v>
      </c>
      <c r="P28">
        <v>14.8</v>
      </c>
      <c r="Q28">
        <v>6.7</v>
      </c>
      <c r="R28">
        <v>4.5</v>
      </c>
      <c r="S28">
        <v>4.5999999999999996</v>
      </c>
      <c r="T28">
        <v>3.8</v>
      </c>
      <c r="U28">
        <v>2.9</v>
      </c>
      <c r="V28">
        <v>2.8</v>
      </c>
      <c r="W28" t="s">
        <v>67</v>
      </c>
    </row>
    <row r="29" spans="1:23" x14ac:dyDescent="0.25">
      <c r="A29" s="5" t="s">
        <v>86</v>
      </c>
      <c r="B29" s="5" t="s">
        <v>87</v>
      </c>
      <c r="C29">
        <v>299.39999999999998</v>
      </c>
      <c r="D29">
        <v>275.3</v>
      </c>
      <c r="E29">
        <v>263.8</v>
      </c>
      <c r="F29">
        <v>258</v>
      </c>
      <c r="G29">
        <v>158.9</v>
      </c>
      <c r="H29">
        <v>137.69999999999999</v>
      </c>
      <c r="I29">
        <v>117.8</v>
      </c>
      <c r="J29">
        <v>121.8</v>
      </c>
      <c r="K29">
        <v>111</v>
      </c>
      <c r="L29">
        <v>98.8</v>
      </c>
      <c r="M29">
        <v>85.8</v>
      </c>
      <c r="N29">
        <v>70</v>
      </c>
      <c r="O29">
        <v>66.900000000000006</v>
      </c>
      <c r="P29">
        <v>57.1</v>
      </c>
      <c r="Q29">
        <v>43.6</v>
      </c>
      <c r="R29">
        <v>25.6</v>
      </c>
      <c r="S29">
        <v>23.8</v>
      </c>
      <c r="T29">
        <v>21.4</v>
      </c>
      <c r="U29">
        <v>20.2</v>
      </c>
      <c r="V29">
        <v>17.100000000000001</v>
      </c>
      <c r="W29" t="s">
        <v>67</v>
      </c>
    </row>
    <row r="30" spans="1:23" x14ac:dyDescent="0.25">
      <c r="A30" s="5" t="s">
        <v>88</v>
      </c>
      <c r="B30" s="5" t="s">
        <v>89</v>
      </c>
      <c r="C30">
        <v>35.700000000000003</v>
      </c>
      <c r="D30">
        <v>39</v>
      </c>
      <c r="E30">
        <v>28.7</v>
      </c>
      <c r="F30">
        <v>94.2</v>
      </c>
      <c r="G30">
        <v>18.7</v>
      </c>
      <c r="H30">
        <v>15.6</v>
      </c>
      <c r="I30">
        <v>12.6</v>
      </c>
      <c r="J30">
        <v>20.3</v>
      </c>
      <c r="K30">
        <v>17.2</v>
      </c>
      <c r="L30">
        <v>17.2</v>
      </c>
      <c r="M30">
        <v>19.2</v>
      </c>
      <c r="N30">
        <v>13.3</v>
      </c>
      <c r="O30">
        <v>11.7</v>
      </c>
      <c r="P30">
        <v>12.2</v>
      </c>
      <c r="Q30">
        <v>10</v>
      </c>
      <c r="R30" t="s">
        <v>67</v>
      </c>
      <c r="S30" t="s">
        <v>67</v>
      </c>
      <c r="T30" t="s">
        <v>67</v>
      </c>
      <c r="U30" t="s">
        <v>67</v>
      </c>
      <c r="V30" t="s">
        <v>67</v>
      </c>
      <c r="W30" t="s">
        <v>67</v>
      </c>
    </row>
    <row r="31" spans="1:23" x14ac:dyDescent="0.25">
      <c r="A31" s="5" t="s">
        <v>90</v>
      </c>
      <c r="B31" s="5" t="s">
        <v>91</v>
      </c>
      <c r="C31">
        <v>104.7</v>
      </c>
      <c r="D31">
        <v>84</v>
      </c>
      <c r="E31">
        <v>77.2</v>
      </c>
      <c r="F31">
        <v>20.100000000000001</v>
      </c>
      <c r="G31">
        <v>10</v>
      </c>
      <c r="H31">
        <v>10.1</v>
      </c>
      <c r="I31">
        <v>8</v>
      </c>
      <c r="J31">
        <v>9.5</v>
      </c>
      <c r="K31">
        <v>10.5</v>
      </c>
      <c r="L31">
        <v>9.8000000000000007</v>
      </c>
      <c r="M31">
        <v>7.3</v>
      </c>
      <c r="N31">
        <v>6.8</v>
      </c>
      <c r="O31">
        <v>6.6</v>
      </c>
      <c r="P31">
        <v>4.8</v>
      </c>
      <c r="Q31">
        <v>1.7</v>
      </c>
      <c r="R31" t="s">
        <v>67</v>
      </c>
      <c r="S31" t="s">
        <v>67</v>
      </c>
      <c r="T31" t="s">
        <v>67</v>
      </c>
      <c r="U31" t="s">
        <v>67</v>
      </c>
      <c r="V31" t="s">
        <v>67</v>
      </c>
      <c r="W31" t="s">
        <v>67</v>
      </c>
    </row>
    <row r="32" spans="1:23" x14ac:dyDescent="0.25">
      <c r="A32" s="5" t="s">
        <v>92</v>
      </c>
      <c r="B32" s="5" t="s">
        <v>93</v>
      </c>
      <c r="C32">
        <v>140.4</v>
      </c>
      <c r="D32">
        <v>123</v>
      </c>
      <c r="E32">
        <v>105.9</v>
      </c>
      <c r="F32">
        <v>114.3</v>
      </c>
      <c r="G32">
        <v>28.7</v>
      </c>
      <c r="H32">
        <v>25.7</v>
      </c>
      <c r="I32">
        <v>20.6</v>
      </c>
      <c r="J32">
        <v>29.8</v>
      </c>
      <c r="K32">
        <v>27.7</v>
      </c>
      <c r="L32">
        <v>27</v>
      </c>
      <c r="M32">
        <v>26.5</v>
      </c>
      <c r="N32">
        <v>20.100000000000001</v>
      </c>
      <c r="O32">
        <v>18.3</v>
      </c>
      <c r="P32">
        <v>17</v>
      </c>
      <c r="Q32">
        <v>12.1</v>
      </c>
      <c r="R32">
        <v>10.199999999999999</v>
      </c>
      <c r="S32">
        <v>10.9</v>
      </c>
      <c r="T32">
        <v>10.3</v>
      </c>
      <c r="U32">
        <v>12.4</v>
      </c>
      <c r="V32">
        <v>10.199999999999999</v>
      </c>
      <c r="W32" t="s">
        <v>67</v>
      </c>
    </row>
    <row r="33" spans="1:23" x14ac:dyDescent="0.25">
      <c r="A33" s="5" t="s">
        <v>78</v>
      </c>
      <c r="B33" s="5" t="s">
        <v>79</v>
      </c>
      <c r="C33" t="s">
        <v>67</v>
      </c>
      <c r="D33" t="s">
        <v>67</v>
      </c>
      <c r="E33" t="s">
        <v>67</v>
      </c>
      <c r="F33" t="s">
        <v>67</v>
      </c>
      <c r="G33" t="s">
        <v>67</v>
      </c>
      <c r="H33" t="s">
        <v>67</v>
      </c>
      <c r="I33" t="s">
        <v>67</v>
      </c>
      <c r="J33" t="s">
        <v>67</v>
      </c>
      <c r="K33" t="s">
        <v>67</v>
      </c>
      <c r="L33" t="s">
        <v>67</v>
      </c>
      <c r="M33" t="s">
        <v>67</v>
      </c>
      <c r="N33" t="s">
        <v>67</v>
      </c>
      <c r="O33" t="s">
        <v>67</v>
      </c>
      <c r="P33" t="s">
        <v>67</v>
      </c>
      <c r="Q33" t="s">
        <v>67</v>
      </c>
      <c r="R33" t="s">
        <v>67</v>
      </c>
      <c r="S33" t="s">
        <v>67</v>
      </c>
      <c r="T33" t="s">
        <v>67</v>
      </c>
      <c r="U33" t="s">
        <v>67</v>
      </c>
      <c r="V33" t="s">
        <v>67</v>
      </c>
      <c r="W33" t="s">
        <v>67</v>
      </c>
    </row>
    <row r="34" spans="1:23" x14ac:dyDescent="0.25">
      <c r="A34" s="5" t="s">
        <v>94</v>
      </c>
      <c r="B34" s="5" t="s">
        <v>95</v>
      </c>
      <c r="C34">
        <v>159</v>
      </c>
      <c r="D34">
        <v>152.19999999999999</v>
      </c>
      <c r="E34">
        <v>157.80000000000001</v>
      </c>
      <c r="F34">
        <v>143.69999999999999</v>
      </c>
      <c r="G34">
        <v>130.30000000000001</v>
      </c>
      <c r="H34">
        <v>112.1</v>
      </c>
      <c r="I34">
        <v>97.2</v>
      </c>
      <c r="J34">
        <v>92</v>
      </c>
      <c r="K34">
        <v>83.2</v>
      </c>
      <c r="L34">
        <v>71.900000000000006</v>
      </c>
      <c r="M34">
        <v>59.3</v>
      </c>
      <c r="N34">
        <v>49.9</v>
      </c>
      <c r="O34">
        <v>48.6</v>
      </c>
      <c r="P34">
        <v>40.1</v>
      </c>
      <c r="Q34">
        <v>31.5</v>
      </c>
      <c r="R34">
        <v>15.5</v>
      </c>
      <c r="S34">
        <v>12.9</v>
      </c>
      <c r="T34">
        <v>11.2</v>
      </c>
      <c r="U34">
        <v>7.8</v>
      </c>
      <c r="V34">
        <v>6.9</v>
      </c>
      <c r="W34" t="s">
        <v>67</v>
      </c>
    </row>
    <row r="35" spans="1:23" x14ac:dyDescent="0.25">
      <c r="A35" s="5" t="s">
        <v>96</v>
      </c>
      <c r="B35" s="5" t="s">
        <v>97</v>
      </c>
      <c r="C35">
        <v>299.39999999999998</v>
      </c>
      <c r="D35">
        <v>275.3</v>
      </c>
      <c r="E35">
        <v>263.8</v>
      </c>
      <c r="F35">
        <v>258</v>
      </c>
      <c r="G35">
        <v>158.9</v>
      </c>
      <c r="H35">
        <v>137.69999999999999</v>
      </c>
      <c r="I35">
        <v>117.8</v>
      </c>
      <c r="J35">
        <v>121.8</v>
      </c>
      <c r="K35">
        <v>111</v>
      </c>
      <c r="L35">
        <v>98.8</v>
      </c>
      <c r="M35">
        <v>85.8</v>
      </c>
      <c r="N35">
        <v>70</v>
      </c>
      <c r="O35">
        <v>66.900000000000006</v>
      </c>
      <c r="P35">
        <v>57.1</v>
      </c>
      <c r="Q35">
        <v>43.6</v>
      </c>
      <c r="R35">
        <v>25.6</v>
      </c>
      <c r="S35">
        <v>23.8</v>
      </c>
      <c r="T35">
        <v>21.4</v>
      </c>
      <c r="U35">
        <v>20.2</v>
      </c>
      <c r="V35">
        <v>17.100000000000001</v>
      </c>
      <c r="W35" t="s">
        <v>67</v>
      </c>
    </row>
    <row r="36" spans="1:23" x14ac:dyDescent="0.25">
      <c r="A36" s="5" t="s">
        <v>98</v>
      </c>
      <c r="B36" s="5" t="s">
        <v>99</v>
      </c>
      <c r="C36">
        <v>12.03</v>
      </c>
      <c r="D36">
        <v>11.97</v>
      </c>
      <c r="E36">
        <v>11.92</v>
      </c>
      <c r="F36">
        <v>11.86</v>
      </c>
      <c r="G36">
        <v>11.85</v>
      </c>
      <c r="H36">
        <v>11.8</v>
      </c>
      <c r="I36">
        <v>11.77</v>
      </c>
      <c r="J36">
        <v>11.74</v>
      </c>
      <c r="K36">
        <v>11.68</v>
      </c>
      <c r="L36">
        <v>11.6</v>
      </c>
      <c r="M36">
        <v>11.4</v>
      </c>
      <c r="N36">
        <v>11.4</v>
      </c>
      <c r="O36">
        <v>11.4</v>
      </c>
      <c r="P36">
        <v>11.3</v>
      </c>
      <c r="Q36">
        <v>11.1</v>
      </c>
      <c r="R36">
        <v>9.9</v>
      </c>
      <c r="S36">
        <v>9.9</v>
      </c>
      <c r="T36">
        <v>9.9</v>
      </c>
      <c r="U36">
        <v>9</v>
      </c>
      <c r="V36">
        <v>9</v>
      </c>
      <c r="W36">
        <v>7.8</v>
      </c>
    </row>
    <row r="37" spans="1:23" x14ac:dyDescent="0.25">
      <c r="A37" s="5" t="s">
        <v>100</v>
      </c>
      <c r="B37" s="5" t="s">
        <v>101</v>
      </c>
      <c r="C37">
        <v>12.03</v>
      </c>
      <c r="D37">
        <v>11.97</v>
      </c>
      <c r="E37">
        <v>11.92</v>
      </c>
      <c r="F37">
        <v>11.86</v>
      </c>
      <c r="G37">
        <v>11.85</v>
      </c>
      <c r="H37">
        <v>11.8</v>
      </c>
      <c r="I37">
        <v>11.77</v>
      </c>
      <c r="J37">
        <v>11.74</v>
      </c>
      <c r="K37">
        <v>11.68</v>
      </c>
      <c r="L37">
        <v>11.6</v>
      </c>
      <c r="M37">
        <v>11.4</v>
      </c>
      <c r="N37">
        <v>11.4</v>
      </c>
      <c r="O37">
        <v>11.4</v>
      </c>
      <c r="P37">
        <v>11.3</v>
      </c>
      <c r="Q37">
        <v>11.1</v>
      </c>
      <c r="R37">
        <v>9.9</v>
      </c>
      <c r="S37">
        <v>9.9</v>
      </c>
      <c r="T37">
        <v>9.9</v>
      </c>
      <c r="U37">
        <v>9</v>
      </c>
      <c r="V37">
        <v>9</v>
      </c>
      <c r="W37">
        <v>9</v>
      </c>
    </row>
    <row r="38" spans="1:23" x14ac:dyDescent="0.25">
      <c r="A38" s="5" t="s">
        <v>102</v>
      </c>
      <c r="B38" s="5" t="s">
        <v>103</v>
      </c>
      <c r="C38">
        <v>1.52</v>
      </c>
      <c r="D38">
        <v>1.18</v>
      </c>
      <c r="E38">
        <v>2.35</v>
      </c>
      <c r="F38">
        <v>1.93</v>
      </c>
      <c r="G38">
        <v>2.29</v>
      </c>
      <c r="H38">
        <v>2.04</v>
      </c>
      <c r="I38">
        <v>1.64</v>
      </c>
      <c r="J38">
        <v>1.48</v>
      </c>
      <c r="K38">
        <v>1.81</v>
      </c>
      <c r="L38">
        <v>1.52</v>
      </c>
      <c r="M38">
        <v>1.32</v>
      </c>
      <c r="N38">
        <v>0.82</v>
      </c>
      <c r="O38">
        <v>1.27</v>
      </c>
      <c r="P38">
        <v>0.96</v>
      </c>
      <c r="Q38">
        <v>0.62</v>
      </c>
      <c r="R38">
        <v>0.45</v>
      </c>
      <c r="S38">
        <v>0.28000000000000003</v>
      </c>
      <c r="T38">
        <v>0.18</v>
      </c>
      <c r="U38">
        <v>0.16</v>
      </c>
      <c r="V38">
        <v>0.02</v>
      </c>
      <c r="W38" t="s">
        <v>67</v>
      </c>
    </row>
    <row r="39" spans="1:23" x14ac:dyDescent="0.25">
      <c r="A39" s="5" t="s">
        <v>104</v>
      </c>
      <c r="B39" s="5" t="s">
        <v>105</v>
      </c>
      <c r="C39">
        <v>1.2</v>
      </c>
      <c r="D39">
        <v>0.75</v>
      </c>
      <c r="E39">
        <v>2.16</v>
      </c>
      <c r="F39">
        <v>1.65</v>
      </c>
      <c r="G39">
        <v>1.87</v>
      </c>
      <c r="H39">
        <v>1.68</v>
      </c>
      <c r="I39">
        <v>1.32</v>
      </c>
      <c r="J39">
        <v>1.19</v>
      </c>
      <c r="K39">
        <v>1.32</v>
      </c>
      <c r="L39">
        <v>1.1399999999999999</v>
      </c>
      <c r="M39">
        <v>1.03</v>
      </c>
      <c r="N39">
        <v>0.54</v>
      </c>
      <c r="O39">
        <v>0.88</v>
      </c>
      <c r="P39">
        <v>0.7</v>
      </c>
      <c r="Q39">
        <v>0.43</v>
      </c>
      <c r="R39">
        <v>0.28000000000000003</v>
      </c>
      <c r="S39">
        <v>0.17</v>
      </c>
      <c r="T39">
        <v>0.11</v>
      </c>
      <c r="U39">
        <v>0.1</v>
      </c>
      <c r="V39">
        <v>0.02</v>
      </c>
      <c r="W39">
        <v>7.0000000000000007E-2</v>
      </c>
    </row>
    <row r="40" spans="1:23" x14ac:dyDescent="0.25">
      <c r="A40" s="5" t="s">
        <v>106</v>
      </c>
      <c r="B40" s="5" t="s">
        <v>107</v>
      </c>
      <c r="C40">
        <v>1.2</v>
      </c>
      <c r="D40">
        <v>0.75</v>
      </c>
      <c r="E40">
        <v>2.14</v>
      </c>
      <c r="F40">
        <v>1.63</v>
      </c>
      <c r="G40">
        <v>1.85</v>
      </c>
      <c r="H40">
        <v>1.67</v>
      </c>
      <c r="I40">
        <v>1.31</v>
      </c>
      <c r="J40">
        <v>1.19</v>
      </c>
      <c r="K40">
        <v>1.31</v>
      </c>
      <c r="L40">
        <v>1.1200000000000001</v>
      </c>
      <c r="M40">
        <v>1.02</v>
      </c>
      <c r="N40">
        <v>0.54</v>
      </c>
      <c r="O40">
        <v>0.87</v>
      </c>
      <c r="P40">
        <v>0.68</v>
      </c>
      <c r="Q40">
        <v>0.42</v>
      </c>
      <c r="R40">
        <v>0.28000000000000003</v>
      </c>
      <c r="S40">
        <v>0.17</v>
      </c>
      <c r="T40">
        <v>0.11</v>
      </c>
      <c r="U40">
        <v>0.1</v>
      </c>
      <c r="V40">
        <v>0.02</v>
      </c>
      <c r="W40">
        <v>7.0000000000000007E-2</v>
      </c>
    </row>
    <row r="41" spans="1:23" x14ac:dyDescent="0.25">
      <c r="A41" s="5" t="s">
        <v>108</v>
      </c>
      <c r="B41" s="5" t="s">
        <v>109</v>
      </c>
      <c r="C41">
        <v>0.84</v>
      </c>
      <c r="D41">
        <v>0.82</v>
      </c>
      <c r="E41">
        <v>0.8</v>
      </c>
      <c r="F41">
        <v>0.77</v>
      </c>
      <c r="G41">
        <v>0.75</v>
      </c>
      <c r="H41">
        <v>0.7</v>
      </c>
      <c r="I41">
        <v>0.6</v>
      </c>
      <c r="J41">
        <v>0.56000000000000005</v>
      </c>
      <c r="K41">
        <v>0.55000000000000004</v>
      </c>
      <c r="L41">
        <v>0.5</v>
      </c>
      <c r="M41">
        <v>0.45</v>
      </c>
      <c r="N41">
        <v>0.35</v>
      </c>
      <c r="O41">
        <v>0.22</v>
      </c>
      <c r="P41">
        <v>0.15</v>
      </c>
      <c r="Q41">
        <v>0.1</v>
      </c>
      <c r="R41">
        <v>7.0000000000000007E-2</v>
      </c>
      <c r="S41">
        <v>0.03</v>
      </c>
      <c r="T41" t="s">
        <v>67</v>
      </c>
      <c r="U41" t="s">
        <v>67</v>
      </c>
      <c r="V41" t="s">
        <v>67</v>
      </c>
      <c r="W41" t="s">
        <v>67</v>
      </c>
    </row>
    <row r="42" spans="1:23" x14ac:dyDescent="0.25">
      <c r="A42" s="5" t="s">
        <v>110</v>
      </c>
      <c r="B42" s="5" t="s">
        <v>111</v>
      </c>
      <c r="C42">
        <v>10.1</v>
      </c>
      <c r="D42">
        <v>9.8000000000000007</v>
      </c>
      <c r="E42">
        <v>9.5</v>
      </c>
      <c r="F42">
        <v>9.1300000000000008</v>
      </c>
      <c r="G42">
        <v>8.9</v>
      </c>
      <c r="H42">
        <v>8.1999999999999993</v>
      </c>
      <c r="I42">
        <v>7.1</v>
      </c>
      <c r="J42">
        <v>6.6</v>
      </c>
      <c r="K42">
        <v>6.4</v>
      </c>
      <c r="L42">
        <v>5.8</v>
      </c>
      <c r="M42">
        <v>5.0999999999999996</v>
      </c>
      <c r="N42">
        <v>4</v>
      </c>
      <c r="O42">
        <v>2.5</v>
      </c>
      <c r="P42">
        <v>1.7</v>
      </c>
      <c r="Q42">
        <v>1.1000000000000001</v>
      </c>
      <c r="R42">
        <v>0.7</v>
      </c>
      <c r="S42">
        <v>0.3</v>
      </c>
      <c r="T42" t="s">
        <v>67</v>
      </c>
      <c r="U42" t="s">
        <v>67</v>
      </c>
      <c r="V42" t="s">
        <v>67</v>
      </c>
      <c r="W42" t="s">
        <v>67</v>
      </c>
    </row>
    <row r="43" spans="1:23" x14ac:dyDescent="0.25">
      <c r="A43" s="5" t="s">
        <v>65</v>
      </c>
      <c r="B43" s="5" t="s">
        <v>66</v>
      </c>
      <c r="C43">
        <v>18.420000000000002</v>
      </c>
      <c r="D43">
        <v>15.69</v>
      </c>
      <c r="E43">
        <v>17.600000000000001</v>
      </c>
      <c r="F43">
        <v>15.59</v>
      </c>
      <c r="G43">
        <v>12.39</v>
      </c>
      <c r="H43">
        <v>12.28</v>
      </c>
      <c r="I43">
        <v>10.88</v>
      </c>
      <c r="J43">
        <v>10.43</v>
      </c>
      <c r="K43">
        <v>9.99</v>
      </c>
      <c r="L43">
        <v>8.7899999999999991</v>
      </c>
      <c r="M43">
        <v>6.98</v>
      </c>
      <c r="N43">
        <v>5.35</v>
      </c>
      <c r="O43">
        <v>5.92</v>
      </c>
      <c r="P43">
        <v>6.05</v>
      </c>
      <c r="Q43">
        <v>4.26</v>
      </c>
      <c r="R43">
        <v>4.08</v>
      </c>
      <c r="S43">
        <v>3.2</v>
      </c>
      <c r="T43">
        <v>2.7</v>
      </c>
      <c r="U43">
        <v>3.04</v>
      </c>
      <c r="V43">
        <v>1.24</v>
      </c>
      <c r="W43" t="s">
        <v>67</v>
      </c>
    </row>
    <row r="44" spans="1:23" x14ac:dyDescent="0.25">
      <c r="A44" s="5" t="s">
        <v>112</v>
      </c>
      <c r="B44" s="5" t="s">
        <v>113</v>
      </c>
      <c r="C44">
        <v>13.22</v>
      </c>
      <c r="D44">
        <v>12.72</v>
      </c>
      <c r="E44">
        <v>13.24</v>
      </c>
      <c r="F44">
        <v>12.12</v>
      </c>
      <c r="G44">
        <v>10.99</v>
      </c>
      <c r="H44">
        <v>9.5</v>
      </c>
      <c r="I44">
        <v>8.26</v>
      </c>
      <c r="J44">
        <v>7.84</v>
      </c>
      <c r="K44">
        <v>7.13</v>
      </c>
      <c r="L44">
        <v>6.2</v>
      </c>
      <c r="M44">
        <v>5.2</v>
      </c>
      <c r="N44">
        <v>4.38</v>
      </c>
      <c r="O44">
        <v>4.26</v>
      </c>
      <c r="P44">
        <v>3.55</v>
      </c>
      <c r="Q44">
        <v>2.84</v>
      </c>
      <c r="R44">
        <v>1.57</v>
      </c>
      <c r="S44">
        <v>1.3</v>
      </c>
      <c r="T44">
        <v>1.1299999999999999</v>
      </c>
      <c r="U44">
        <v>0.87</v>
      </c>
      <c r="V44">
        <v>0.77</v>
      </c>
      <c r="W44" t="s">
        <v>67</v>
      </c>
    </row>
    <row r="45" spans="1:23" x14ac:dyDescent="0.25">
      <c r="A45" s="5" t="s">
        <v>114</v>
      </c>
      <c r="B45" s="5" t="s">
        <v>115</v>
      </c>
      <c r="C45">
        <v>1.77</v>
      </c>
      <c r="D45">
        <v>1</v>
      </c>
      <c r="E45">
        <v>2.52</v>
      </c>
      <c r="F45">
        <v>1.37</v>
      </c>
      <c r="G45">
        <v>2.19</v>
      </c>
      <c r="H45">
        <v>3.37</v>
      </c>
      <c r="I45">
        <v>2.02</v>
      </c>
      <c r="J45">
        <v>0.23</v>
      </c>
      <c r="K45">
        <v>0.92</v>
      </c>
      <c r="L45">
        <v>0.12</v>
      </c>
      <c r="M45">
        <v>0.96</v>
      </c>
      <c r="N45">
        <v>0.41</v>
      </c>
      <c r="O45">
        <v>0.84</v>
      </c>
      <c r="P45">
        <v>0.78</v>
      </c>
      <c r="Q45">
        <v>0.12</v>
      </c>
      <c r="R45">
        <v>0.24</v>
      </c>
      <c r="S45">
        <v>0.04</v>
      </c>
      <c r="T45">
        <v>0.17</v>
      </c>
      <c r="U45">
        <v>-0.04</v>
      </c>
      <c r="V45">
        <v>-0.11</v>
      </c>
      <c r="W45" t="s">
        <v>67</v>
      </c>
    </row>
    <row r="46" spans="1:23" x14ac:dyDescent="0.25">
      <c r="A46" s="5" t="s">
        <v>116</v>
      </c>
      <c r="B46" s="5" t="s">
        <v>117</v>
      </c>
      <c r="C46">
        <v>24.89</v>
      </c>
      <c r="D46">
        <v>23</v>
      </c>
      <c r="E46">
        <v>22.13</v>
      </c>
      <c r="F46">
        <v>21.75</v>
      </c>
      <c r="G46">
        <v>13.41</v>
      </c>
      <c r="H46">
        <v>11.67</v>
      </c>
      <c r="I46">
        <v>10.01</v>
      </c>
      <c r="J46">
        <v>10.38</v>
      </c>
      <c r="K46">
        <v>9.51</v>
      </c>
      <c r="L46">
        <v>8.52</v>
      </c>
      <c r="M46">
        <v>7.53</v>
      </c>
      <c r="N46">
        <v>6.14</v>
      </c>
      <c r="O46">
        <v>5.87</v>
      </c>
      <c r="P46">
        <v>5.05</v>
      </c>
      <c r="Q46">
        <v>3.93</v>
      </c>
      <c r="R46">
        <v>2.59</v>
      </c>
      <c r="S46">
        <v>2.4</v>
      </c>
      <c r="T46">
        <v>2.16</v>
      </c>
      <c r="U46">
        <v>2.2400000000000002</v>
      </c>
      <c r="V46">
        <v>1.9</v>
      </c>
      <c r="W46" t="s">
        <v>67</v>
      </c>
    </row>
    <row r="47" spans="1:23" x14ac:dyDescent="0.25">
      <c r="A47" s="5" t="s">
        <v>118</v>
      </c>
      <c r="B47" s="5" t="s">
        <v>119</v>
      </c>
      <c r="C47">
        <v>1302</v>
      </c>
      <c r="D47">
        <v>1228</v>
      </c>
      <c r="E47">
        <v>1086</v>
      </c>
      <c r="F47">
        <v>976</v>
      </c>
      <c r="G47">
        <v>583</v>
      </c>
      <c r="H47">
        <v>540</v>
      </c>
      <c r="I47">
        <v>537</v>
      </c>
      <c r="J47">
        <v>496</v>
      </c>
      <c r="K47">
        <v>458</v>
      </c>
      <c r="L47">
        <v>399</v>
      </c>
      <c r="M47">
        <v>380</v>
      </c>
      <c r="N47">
        <v>284</v>
      </c>
      <c r="O47">
        <v>258</v>
      </c>
      <c r="P47">
        <v>231</v>
      </c>
      <c r="Q47">
        <v>191</v>
      </c>
      <c r="R47">
        <v>168</v>
      </c>
      <c r="S47">
        <v>144</v>
      </c>
      <c r="T47">
        <v>115</v>
      </c>
      <c r="U47">
        <v>102</v>
      </c>
      <c r="V47">
        <v>91</v>
      </c>
      <c r="W47" t="s">
        <v>67</v>
      </c>
    </row>
    <row r="48" spans="1:23" x14ac:dyDescent="0.25">
      <c r="A48" s="5" t="s">
        <v>120</v>
      </c>
      <c r="B48" s="5" t="s">
        <v>121</v>
      </c>
      <c r="C48">
        <v>70.599999999999994</v>
      </c>
      <c r="D48">
        <v>64.8</v>
      </c>
      <c r="E48">
        <v>61.1</v>
      </c>
      <c r="F48">
        <v>50.2</v>
      </c>
      <c r="G48">
        <v>40.299999999999997</v>
      </c>
      <c r="H48">
        <v>37.200000000000003</v>
      </c>
      <c r="I48">
        <v>34.5</v>
      </c>
      <c r="J48">
        <v>33.700000000000003</v>
      </c>
      <c r="K48">
        <v>29.9</v>
      </c>
      <c r="L48">
        <v>25.6</v>
      </c>
      <c r="M48">
        <v>20.7</v>
      </c>
      <c r="N48">
        <v>16.7</v>
      </c>
      <c r="O48">
        <v>15.8</v>
      </c>
      <c r="P48">
        <v>13.9</v>
      </c>
      <c r="Q48">
        <v>11.3</v>
      </c>
      <c r="R48">
        <v>10</v>
      </c>
      <c r="S48">
        <v>8.3000000000000007</v>
      </c>
      <c r="T48">
        <v>6.5</v>
      </c>
      <c r="U48">
        <v>5.6</v>
      </c>
      <c r="V48">
        <v>4.9000000000000004</v>
      </c>
      <c r="W48" t="s">
        <v>67</v>
      </c>
    </row>
    <row r="49" spans="1:23" x14ac:dyDescent="0.25">
      <c r="A49" s="5" t="s">
        <v>122</v>
      </c>
      <c r="B49" s="5" t="s">
        <v>123</v>
      </c>
      <c r="C49">
        <v>54224</v>
      </c>
      <c r="D49">
        <v>52769</v>
      </c>
      <c r="E49">
        <v>56262</v>
      </c>
      <c r="F49">
        <v>51434</v>
      </c>
      <c r="G49">
        <v>69125</v>
      </c>
      <c r="H49">
        <v>68889</v>
      </c>
      <c r="I49">
        <v>64246</v>
      </c>
      <c r="J49">
        <v>67944</v>
      </c>
      <c r="K49">
        <v>65284</v>
      </c>
      <c r="L49">
        <v>64160</v>
      </c>
      <c r="M49">
        <v>54474</v>
      </c>
      <c r="N49">
        <v>58803</v>
      </c>
      <c r="O49">
        <v>61240</v>
      </c>
      <c r="P49">
        <v>60173</v>
      </c>
      <c r="Q49">
        <v>59162</v>
      </c>
      <c r="R49">
        <v>59524</v>
      </c>
      <c r="S49">
        <v>57639</v>
      </c>
      <c r="T49">
        <v>56522</v>
      </c>
      <c r="U49">
        <v>54902</v>
      </c>
      <c r="V49">
        <v>53846</v>
      </c>
      <c r="W49" t="s">
        <v>67</v>
      </c>
    </row>
    <row r="50" spans="1:23" x14ac:dyDescent="0.25">
      <c r="A50" s="5" t="s">
        <v>124</v>
      </c>
      <c r="B50" s="5" t="s">
        <v>125</v>
      </c>
      <c r="C50">
        <v>170231</v>
      </c>
      <c r="D50">
        <v>152948</v>
      </c>
      <c r="E50">
        <v>193180</v>
      </c>
      <c r="F50">
        <v>189458</v>
      </c>
      <c r="G50">
        <v>251948</v>
      </c>
      <c r="H50">
        <v>268259</v>
      </c>
      <c r="I50">
        <v>238268</v>
      </c>
      <c r="J50">
        <v>246823</v>
      </c>
      <c r="K50">
        <v>254494</v>
      </c>
      <c r="L50">
        <v>255639</v>
      </c>
      <c r="M50">
        <v>229548</v>
      </c>
      <c r="N50">
        <v>214683</v>
      </c>
      <c r="O50">
        <v>261627</v>
      </c>
      <c r="P50">
        <v>296103</v>
      </c>
      <c r="Q50">
        <v>247643</v>
      </c>
      <c r="R50">
        <v>240476</v>
      </c>
      <c r="S50">
        <v>220138</v>
      </c>
      <c r="T50">
        <v>232173</v>
      </c>
      <c r="U50">
        <v>268490</v>
      </c>
      <c r="V50">
        <v>122582</v>
      </c>
      <c r="W50" t="s">
        <v>67</v>
      </c>
    </row>
    <row r="51" spans="1:23" x14ac:dyDescent="0.25">
      <c r="A51" s="5" t="s">
        <v>126</v>
      </c>
      <c r="B51" s="5" t="s">
        <v>127</v>
      </c>
      <c r="C51" t="s">
        <v>67</v>
      </c>
      <c r="D51" t="s">
        <v>67</v>
      </c>
      <c r="E51" t="s">
        <v>67</v>
      </c>
      <c r="F51" t="s">
        <v>67</v>
      </c>
      <c r="G51" t="s">
        <v>67</v>
      </c>
      <c r="H51" t="s">
        <v>67</v>
      </c>
      <c r="I51" t="s">
        <v>67</v>
      </c>
      <c r="J51" t="s">
        <v>67</v>
      </c>
      <c r="K51" t="s">
        <v>67</v>
      </c>
      <c r="L51" t="s">
        <v>67</v>
      </c>
      <c r="M51" t="s">
        <v>67</v>
      </c>
      <c r="N51" t="s">
        <v>67</v>
      </c>
      <c r="O51" t="s">
        <v>67</v>
      </c>
      <c r="P51" t="s">
        <v>67</v>
      </c>
      <c r="Q51" t="s">
        <v>67</v>
      </c>
      <c r="R51" t="s">
        <v>67</v>
      </c>
      <c r="S51" t="s">
        <v>67</v>
      </c>
      <c r="T51" t="s">
        <v>67</v>
      </c>
      <c r="U51" t="s">
        <v>67</v>
      </c>
      <c r="V51" t="s">
        <v>67</v>
      </c>
      <c r="W51" t="s">
        <v>67</v>
      </c>
    </row>
    <row r="52" spans="1:23" x14ac:dyDescent="0.25">
      <c r="A52" s="5" t="s">
        <v>128</v>
      </c>
      <c r="B52" s="5" t="s">
        <v>129</v>
      </c>
      <c r="C52">
        <v>11060</v>
      </c>
      <c r="D52">
        <v>7329</v>
      </c>
      <c r="E52">
        <v>23573</v>
      </c>
      <c r="F52">
        <v>20082</v>
      </c>
      <c r="G52">
        <v>37907</v>
      </c>
      <c r="H52">
        <v>36667</v>
      </c>
      <c r="I52">
        <v>28864</v>
      </c>
      <c r="J52">
        <v>28226</v>
      </c>
      <c r="K52">
        <v>33406</v>
      </c>
      <c r="L52">
        <v>32581</v>
      </c>
      <c r="M52">
        <v>30789</v>
      </c>
      <c r="N52">
        <v>21479</v>
      </c>
      <c r="O52">
        <v>38760</v>
      </c>
      <c r="P52">
        <v>33333</v>
      </c>
      <c r="Q52">
        <v>23037</v>
      </c>
      <c r="R52">
        <v>16667</v>
      </c>
      <c r="S52">
        <v>11806</v>
      </c>
      <c r="T52">
        <v>9565</v>
      </c>
      <c r="U52">
        <v>8824</v>
      </c>
      <c r="V52">
        <v>2198</v>
      </c>
      <c r="W52" t="s">
        <v>67</v>
      </c>
    </row>
    <row r="53" spans="1:23" x14ac:dyDescent="0.25">
      <c r="A53" s="5" t="s">
        <v>130</v>
      </c>
      <c r="B53" s="5" t="s">
        <v>131</v>
      </c>
      <c r="C53">
        <v>50.8</v>
      </c>
      <c r="D53">
        <v>67.099999999999994</v>
      </c>
      <c r="E53">
        <v>30</v>
      </c>
      <c r="F53">
        <v>27.7</v>
      </c>
      <c r="G53">
        <v>32.6</v>
      </c>
      <c r="H53">
        <v>27.2</v>
      </c>
      <c r="I53">
        <v>22.9</v>
      </c>
      <c r="J53">
        <v>31.6</v>
      </c>
      <c r="K53">
        <v>24</v>
      </c>
      <c r="L53">
        <v>28</v>
      </c>
      <c r="M53">
        <v>25.8</v>
      </c>
      <c r="N53">
        <v>25.1</v>
      </c>
      <c r="O53">
        <v>23.6</v>
      </c>
      <c r="P53">
        <v>31.4</v>
      </c>
      <c r="Q53">
        <v>34.700000000000003</v>
      </c>
      <c r="R53">
        <v>20.3</v>
      </c>
      <c r="S53">
        <v>16.5</v>
      </c>
      <c r="T53">
        <v>10.5</v>
      </c>
      <c r="U53">
        <v>24</v>
      </c>
      <c r="V53">
        <v>116.5</v>
      </c>
      <c r="W53">
        <v>103.1</v>
      </c>
    </row>
    <row r="54" spans="1:23" x14ac:dyDescent="0.25">
      <c r="A54" s="5" t="s">
        <v>132</v>
      </c>
      <c r="B54" s="5" t="s">
        <v>133</v>
      </c>
      <c r="C54">
        <v>3.31</v>
      </c>
      <c r="D54">
        <v>3.21</v>
      </c>
      <c r="E54">
        <v>3.68</v>
      </c>
      <c r="F54">
        <v>2.94</v>
      </c>
      <c r="G54">
        <v>4.92</v>
      </c>
      <c r="H54">
        <v>3.72</v>
      </c>
      <c r="I54">
        <v>2.78</v>
      </c>
      <c r="J54">
        <v>3.61</v>
      </c>
      <c r="K54">
        <v>3.17</v>
      </c>
      <c r="L54">
        <v>3.63</v>
      </c>
      <c r="M54">
        <v>3.81</v>
      </c>
      <c r="N54">
        <v>2.5299999999999998</v>
      </c>
      <c r="O54">
        <v>3.5</v>
      </c>
      <c r="P54">
        <v>3.63</v>
      </c>
      <c r="Q54">
        <v>3.5</v>
      </c>
      <c r="R54">
        <v>1.39</v>
      </c>
      <c r="S54">
        <v>0.88</v>
      </c>
      <c r="T54">
        <v>0.43</v>
      </c>
      <c r="U54">
        <v>0.79</v>
      </c>
      <c r="V54">
        <v>1.87</v>
      </c>
      <c r="W54" t="s">
        <v>67</v>
      </c>
    </row>
    <row r="55" spans="1:23" x14ac:dyDescent="0.25">
      <c r="A55" s="5" t="s">
        <v>134</v>
      </c>
      <c r="B55" s="5" t="s">
        <v>135</v>
      </c>
      <c r="C55">
        <v>4.62</v>
      </c>
      <c r="D55">
        <v>3.96</v>
      </c>
      <c r="E55">
        <v>4.9000000000000004</v>
      </c>
      <c r="F55">
        <v>3.78</v>
      </c>
      <c r="G55">
        <v>5.55</v>
      </c>
      <c r="H55">
        <v>4.8099999999999996</v>
      </c>
      <c r="I55">
        <v>3.66</v>
      </c>
      <c r="J55">
        <v>4.8</v>
      </c>
      <c r="K55">
        <v>4.45</v>
      </c>
      <c r="L55">
        <v>5.15</v>
      </c>
      <c r="M55">
        <v>5.1100000000000003</v>
      </c>
      <c r="N55">
        <v>3.1</v>
      </c>
      <c r="O55">
        <v>4.87</v>
      </c>
      <c r="P55">
        <v>6.2</v>
      </c>
      <c r="Q55">
        <v>5.25</v>
      </c>
      <c r="R55">
        <v>3.62</v>
      </c>
      <c r="S55">
        <v>2.16</v>
      </c>
      <c r="T55">
        <v>1.03</v>
      </c>
      <c r="U55">
        <v>2.77</v>
      </c>
      <c r="V55">
        <v>3.04</v>
      </c>
      <c r="W55" t="s">
        <v>67</v>
      </c>
    </row>
    <row r="56" spans="1:23" x14ac:dyDescent="0.25">
      <c r="A56" s="5" t="s">
        <v>136</v>
      </c>
      <c r="B56" s="5" t="s">
        <v>137</v>
      </c>
      <c r="C56">
        <v>34.450000000000003</v>
      </c>
      <c r="D56">
        <v>50.17</v>
      </c>
      <c r="E56">
        <v>25.77</v>
      </c>
      <c r="F56">
        <v>33.31</v>
      </c>
      <c r="G56">
        <v>27.81</v>
      </c>
      <c r="H56">
        <v>13.56</v>
      </c>
      <c r="I56">
        <v>14.96</v>
      </c>
      <c r="J56">
        <v>163.68</v>
      </c>
      <c r="K56">
        <v>34.58</v>
      </c>
      <c r="L56">
        <v>264.39999999999998</v>
      </c>
      <c r="M56">
        <v>27.8</v>
      </c>
      <c r="N56">
        <v>32.869999999999997</v>
      </c>
      <c r="O56">
        <v>24.64</v>
      </c>
      <c r="P56">
        <v>28.25</v>
      </c>
      <c r="Q56">
        <v>127.22</v>
      </c>
      <c r="R56">
        <v>23.39</v>
      </c>
      <c r="S56">
        <v>69.55</v>
      </c>
      <c r="T56">
        <v>6.76</v>
      </c>
      <c r="U56">
        <v>-54</v>
      </c>
      <c r="V56">
        <v>-20.97</v>
      </c>
      <c r="W56" t="s">
        <v>67</v>
      </c>
    </row>
    <row r="57" spans="1:23" x14ac:dyDescent="0.25">
      <c r="A57" s="5" t="s">
        <v>138</v>
      </c>
      <c r="B57" s="5" t="s">
        <v>139</v>
      </c>
      <c r="C57">
        <v>1.38</v>
      </c>
      <c r="D57">
        <v>1.63</v>
      </c>
      <c r="E57">
        <v>1.23</v>
      </c>
      <c r="F57">
        <v>1.68</v>
      </c>
      <c r="G57">
        <v>1.23</v>
      </c>
      <c r="H57">
        <v>1.53</v>
      </c>
      <c r="I57">
        <v>1.98</v>
      </c>
      <c r="J57">
        <v>1.49</v>
      </c>
      <c r="K57">
        <v>1.74</v>
      </c>
      <c r="L57">
        <v>1.57</v>
      </c>
      <c r="M57">
        <v>1.69</v>
      </c>
      <c r="N57">
        <v>2.58</v>
      </c>
      <c r="O57">
        <v>1.06</v>
      </c>
      <c r="P57">
        <v>0.68</v>
      </c>
      <c r="Q57">
        <v>0.67</v>
      </c>
      <c r="R57">
        <v>1.23</v>
      </c>
      <c r="S57">
        <v>1.07</v>
      </c>
      <c r="T57" t="s">
        <v>67</v>
      </c>
      <c r="U57" t="s">
        <v>67</v>
      </c>
      <c r="V57" t="s">
        <v>67</v>
      </c>
      <c r="W57" t="s">
        <v>67</v>
      </c>
    </row>
    <row r="58" spans="1:23" x14ac:dyDescent="0.25">
      <c r="A58" s="5" t="s">
        <v>140</v>
      </c>
      <c r="B58" s="5" t="s">
        <v>141</v>
      </c>
      <c r="C58">
        <v>2</v>
      </c>
      <c r="D58">
        <v>1.5</v>
      </c>
      <c r="E58">
        <v>3.3</v>
      </c>
      <c r="F58">
        <v>3.6</v>
      </c>
      <c r="G58">
        <v>3.1</v>
      </c>
      <c r="H58">
        <v>3.7</v>
      </c>
      <c r="I58">
        <v>4.4000000000000004</v>
      </c>
      <c r="J58">
        <v>3.2</v>
      </c>
      <c r="K58">
        <v>4.2</v>
      </c>
      <c r="L58">
        <v>3.6</v>
      </c>
      <c r="M58">
        <v>3.9</v>
      </c>
      <c r="N58">
        <v>4</v>
      </c>
      <c r="O58">
        <v>4.2</v>
      </c>
      <c r="P58">
        <v>3.2</v>
      </c>
      <c r="Q58">
        <v>2.9</v>
      </c>
      <c r="R58">
        <v>4.9000000000000004</v>
      </c>
      <c r="S58">
        <v>6</v>
      </c>
      <c r="T58">
        <v>9.5</v>
      </c>
      <c r="U58">
        <v>4.2</v>
      </c>
      <c r="V58">
        <v>0.9</v>
      </c>
      <c r="W58">
        <v>1</v>
      </c>
    </row>
    <row r="59" spans="1:23" x14ac:dyDescent="0.25">
      <c r="A59" s="5" t="s">
        <v>142</v>
      </c>
      <c r="B59" s="5" t="s">
        <v>143</v>
      </c>
      <c r="C59">
        <v>9.06</v>
      </c>
      <c r="D59">
        <v>5.91</v>
      </c>
      <c r="E59">
        <v>16.22</v>
      </c>
      <c r="F59">
        <v>13.64</v>
      </c>
      <c r="G59">
        <v>16.96</v>
      </c>
      <c r="H59">
        <v>17.66</v>
      </c>
      <c r="I59">
        <v>15.95</v>
      </c>
      <c r="J59">
        <v>15.22</v>
      </c>
      <c r="K59">
        <v>18.39</v>
      </c>
      <c r="L59">
        <v>18.079999999999998</v>
      </c>
      <c r="M59">
        <v>19.73</v>
      </c>
      <c r="N59">
        <v>12.22</v>
      </c>
      <c r="O59">
        <v>20.58</v>
      </c>
      <c r="P59">
        <v>19.2</v>
      </c>
      <c r="Q59">
        <v>13.97</v>
      </c>
      <c r="R59">
        <v>18.059999999999999</v>
      </c>
      <c r="S59">
        <v>13.18</v>
      </c>
      <c r="T59">
        <v>9.82</v>
      </c>
      <c r="U59">
        <v>11.54</v>
      </c>
      <c r="V59">
        <v>2.9</v>
      </c>
      <c r="W59" t="s">
        <v>67</v>
      </c>
    </row>
    <row r="60" spans="1:23" x14ac:dyDescent="0.25">
      <c r="A60" s="5" t="s">
        <v>144</v>
      </c>
      <c r="B60" s="5" t="s">
        <v>145</v>
      </c>
      <c r="C60">
        <v>6.5</v>
      </c>
      <c r="D60">
        <v>4.79</v>
      </c>
      <c r="E60">
        <v>12.2</v>
      </c>
      <c r="F60">
        <v>10.6</v>
      </c>
      <c r="G60">
        <v>15.04</v>
      </c>
      <c r="H60">
        <v>13.66</v>
      </c>
      <c r="I60">
        <v>12.11</v>
      </c>
      <c r="J60">
        <v>11.44</v>
      </c>
      <c r="K60">
        <v>13.12</v>
      </c>
      <c r="L60">
        <v>12.75</v>
      </c>
      <c r="M60">
        <v>14.7</v>
      </c>
      <c r="N60">
        <v>10</v>
      </c>
      <c r="O60">
        <v>14.81</v>
      </c>
      <c r="P60">
        <v>11.26</v>
      </c>
      <c r="Q60">
        <v>9.3000000000000007</v>
      </c>
      <c r="R60">
        <v>13.86</v>
      </c>
      <c r="S60">
        <v>5.36</v>
      </c>
      <c r="T60">
        <v>4.12</v>
      </c>
      <c r="U60">
        <v>3.28</v>
      </c>
      <c r="V60">
        <v>1.79</v>
      </c>
      <c r="W60" t="s">
        <v>67</v>
      </c>
    </row>
    <row r="61" spans="1:23" x14ac:dyDescent="0.25">
      <c r="A61" s="5" t="s">
        <v>146</v>
      </c>
      <c r="B61" s="5" t="s">
        <v>147</v>
      </c>
      <c r="C61">
        <v>4.8099999999999996</v>
      </c>
      <c r="D61">
        <v>3.52</v>
      </c>
      <c r="E61">
        <v>10.01</v>
      </c>
      <c r="F61">
        <v>7.98</v>
      </c>
      <c r="G61">
        <v>14.03</v>
      </c>
      <c r="H61">
        <v>14.52</v>
      </c>
      <c r="I61">
        <v>13.33</v>
      </c>
      <c r="J61">
        <v>11.74</v>
      </c>
      <c r="K61">
        <v>14.32</v>
      </c>
      <c r="L61">
        <v>13.06</v>
      </c>
      <c r="M61">
        <v>13.17</v>
      </c>
      <c r="N61">
        <v>11.29</v>
      </c>
      <c r="O61">
        <v>14.65</v>
      </c>
      <c r="P61">
        <v>13.49</v>
      </c>
      <c r="Q61">
        <v>10.55</v>
      </c>
      <c r="R61">
        <v>11.72</v>
      </c>
      <c r="S61">
        <v>8.4</v>
      </c>
      <c r="T61">
        <v>6.07</v>
      </c>
      <c r="U61">
        <v>5.94</v>
      </c>
      <c r="V61">
        <v>2.34</v>
      </c>
      <c r="W61" t="s">
        <v>67</v>
      </c>
    </row>
    <row r="62" spans="1:23" x14ac:dyDescent="0.25">
      <c r="A62" s="5" t="s">
        <v>148</v>
      </c>
      <c r="B62" s="5" t="s">
        <v>148</v>
      </c>
      <c r="C62">
        <v>4.8099999999999996</v>
      </c>
      <c r="D62">
        <v>3.27</v>
      </c>
      <c r="E62">
        <v>9.6999999999999993</v>
      </c>
      <c r="F62">
        <v>7.6</v>
      </c>
      <c r="G62">
        <v>13.91</v>
      </c>
      <c r="H62">
        <v>14.38</v>
      </c>
      <c r="I62">
        <v>13.16</v>
      </c>
      <c r="J62">
        <v>11.49</v>
      </c>
      <c r="K62">
        <v>13.78</v>
      </c>
      <c r="L62">
        <v>13.16</v>
      </c>
      <c r="M62">
        <v>13.64</v>
      </c>
      <c r="N62">
        <v>8.7100000000000009</v>
      </c>
      <c r="O62">
        <v>14.95</v>
      </c>
      <c r="P62">
        <v>13.49</v>
      </c>
      <c r="Q62">
        <v>10.09</v>
      </c>
      <c r="R62">
        <v>10.94</v>
      </c>
      <c r="S62">
        <v>7.14</v>
      </c>
      <c r="T62">
        <v>5.14</v>
      </c>
      <c r="U62">
        <v>4.46</v>
      </c>
      <c r="V62">
        <v>1.17</v>
      </c>
      <c r="W62" t="s">
        <v>67</v>
      </c>
    </row>
    <row r="63" spans="1:23" x14ac:dyDescent="0.25">
      <c r="A63" s="5" t="s">
        <v>149</v>
      </c>
      <c r="B63" s="5" t="s">
        <v>150</v>
      </c>
      <c r="C63">
        <v>43.12</v>
      </c>
      <c r="D63">
        <v>46.2</v>
      </c>
      <c r="E63">
        <v>44.35</v>
      </c>
      <c r="F63">
        <v>41.05</v>
      </c>
      <c r="G63">
        <v>68.03</v>
      </c>
      <c r="H63">
        <v>65.36</v>
      </c>
      <c r="I63">
        <v>58.83</v>
      </c>
      <c r="J63">
        <v>75.86</v>
      </c>
      <c r="K63">
        <v>74.14</v>
      </c>
      <c r="L63">
        <v>72.47</v>
      </c>
      <c r="M63">
        <v>81.47</v>
      </c>
      <c r="N63">
        <v>85</v>
      </c>
      <c r="O63">
        <v>79.069999999999993</v>
      </c>
      <c r="P63">
        <v>74.08</v>
      </c>
      <c r="Q63">
        <v>84.4</v>
      </c>
      <c r="R63">
        <v>82.03</v>
      </c>
      <c r="S63">
        <v>80.25</v>
      </c>
      <c r="T63">
        <v>81.78</v>
      </c>
      <c r="U63">
        <v>85.64</v>
      </c>
      <c r="V63">
        <v>83.63</v>
      </c>
      <c r="W63" t="s">
        <v>67</v>
      </c>
    </row>
    <row r="64" spans="1:23" x14ac:dyDescent="0.25">
      <c r="A64" s="5" t="s">
        <v>151</v>
      </c>
      <c r="B64" s="5" t="s">
        <v>152</v>
      </c>
      <c r="C64">
        <v>53.11</v>
      </c>
      <c r="D64">
        <v>55.29</v>
      </c>
      <c r="E64">
        <v>59.82</v>
      </c>
      <c r="F64">
        <v>55.7</v>
      </c>
      <c r="G64">
        <v>82</v>
      </c>
      <c r="H64">
        <v>81.41</v>
      </c>
      <c r="I64">
        <v>82.51</v>
      </c>
      <c r="J64">
        <v>75.53</v>
      </c>
      <c r="K64">
        <v>74.95</v>
      </c>
      <c r="L64">
        <v>72.77</v>
      </c>
      <c r="M64">
        <v>69.11</v>
      </c>
      <c r="N64">
        <v>71.290000000000006</v>
      </c>
      <c r="O64">
        <v>72.650000000000006</v>
      </c>
      <c r="P64">
        <v>70.23</v>
      </c>
      <c r="Q64">
        <v>72.25</v>
      </c>
      <c r="R64">
        <v>60.55</v>
      </c>
      <c r="S64">
        <v>54.2</v>
      </c>
      <c r="T64">
        <v>52.34</v>
      </c>
      <c r="U64">
        <v>38.61</v>
      </c>
      <c r="V64">
        <v>40.35</v>
      </c>
      <c r="W64" t="s">
        <v>67</v>
      </c>
    </row>
    <row r="65" spans="1:23" x14ac:dyDescent="0.25">
      <c r="A65" s="5" t="s">
        <v>153</v>
      </c>
      <c r="B65" s="5" t="s">
        <v>154</v>
      </c>
      <c r="C65">
        <v>46.89</v>
      </c>
      <c r="D65">
        <v>44.71</v>
      </c>
      <c r="E65">
        <v>40.18</v>
      </c>
      <c r="F65">
        <v>44.3</v>
      </c>
      <c r="G65">
        <v>18</v>
      </c>
      <c r="H65">
        <v>18.59</v>
      </c>
      <c r="I65">
        <v>17.489999999999998</v>
      </c>
      <c r="J65">
        <v>24.47</v>
      </c>
      <c r="K65">
        <v>25.05</v>
      </c>
      <c r="L65">
        <v>27.23</v>
      </c>
      <c r="M65">
        <v>30.89</v>
      </c>
      <c r="N65">
        <v>28.71</v>
      </c>
      <c r="O65">
        <v>27.35</v>
      </c>
      <c r="P65">
        <v>29.77</v>
      </c>
      <c r="Q65">
        <v>27.75</v>
      </c>
      <c r="R65">
        <v>39.450000000000003</v>
      </c>
      <c r="S65">
        <v>45.8</v>
      </c>
      <c r="T65">
        <v>47.66</v>
      </c>
      <c r="U65">
        <v>61.39</v>
      </c>
      <c r="V65">
        <v>59.65</v>
      </c>
      <c r="W65" t="s">
        <v>67</v>
      </c>
    </row>
    <row r="66" spans="1:23" x14ac:dyDescent="0.25">
      <c r="A66" s="5" t="s">
        <v>155</v>
      </c>
      <c r="B66" s="5" t="s">
        <v>156</v>
      </c>
      <c r="C66">
        <v>88.3</v>
      </c>
      <c r="D66">
        <v>80.88</v>
      </c>
      <c r="E66">
        <v>67.17</v>
      </c>
      <c r="F66">
        <v>79.540000000000006</v>
      </c>
      <c r="G66">
        <v>21.95</v>
      </c>
      <c r="H66">
        <v>22.84</v>
      </c>
      <c r="I66">
        <v>21.19</v>
      </c>
      <c r="J66">
        <v>32.39</v>
      </c>
      <c r="K66">
        <v>33.409999999999997</v>
      </c>
      <c r="L66">
        <v>37.409999999999997</v>
      </c>
      <c r="M66">
        <v>44.69</v>
      </c>
      <c r="N66">
        <v>40.28</v>
      </c>
      <c r="O66">
        <v>37.65</v>
      </c>
      <c r="P66">
        <v>42.39</v>
      </c>
      <c r="Q66">
        <v>38.409999999999997</v>
      </c>
      <c r="R66">
        <v>65.16</v>
      </c>
      <c r="S66">
        <v>84.5</v>
      </c>
      <c r="T66">
        <v>91.07</v>
      </c>
      <c r="U66">
        <v>158.97</v>
      </c>
      <c r="V66">
        <v>147.83000000000001</v>
      </c>
      <c r="W66" t="s">
        <v>67</v>
      </c>
    </row>
    <row r="67" spans="1:23" x14ac:dyDescent="0.25">
      <c r="A67" s="5"/>
      <c r="B67" s="5"/>
    </row>
    <row r="68" spans="1:23" x14ac:dyDescent="0.25">
      <c r="A68" s="5" t="s">
        <v>157</v>
      </c>
      <c r="B68" s="5" t="s">
        <v>158</v>
      </c>
      <c r="C68">
        <v>43.12</v>
      </c>
      <c r="D68">
        <v>46.2</v>
      </c>
      <c r="E68">
        <v>44.35</v>
      </c>
      <c r="F68">
        <v>41.05</v>
      </c>
      <c r="G68">
        <v>68.03</v>
      </c>
      <c r="H68">
        <v>65.36</v>
      </c>
      <c r="I68">
        <v>58.83</v>
      </c>
      <c r="J68">
        <v>75.86</v>
      </c>
      <c r="K68">
        <v>74.14</v>
      </c>
      <c r="L68">
        <v>72.47</v>
      </c>
      <c r="M68">
        <v>81.47</v>
      </c>
      <c r="N68">
        <v>85</v>
      </c>
      <c r="O68">
        <v>79.069999999999993</v>
      </c>
      <c r="P68">
        <v>74.08</v>
      </c>
      <c r="Q68">
        <v>84.4</v>
      </c>
      <c r="R68">
        <v>82.03</v>
      </c>
      <c r="S68">
        <v>80.25</v>
      </c>
      <c r="T68">
        <v>81.78</v>
      </c>
      <c r="U68">
        <v>85.64</v>
      </c>
      <c r="V68">
        <v>83.63</v>
      </c>
    </row>
    <row r="69" spans="1:23" x14ac:dyDescent="0.25">
      <c r="A69" s="5" t="s">
        <v>159</v>
      </c>
      <c r="B69" s="5" t="s">
        <v>160</v>
      </c>
      <c r="C69">
        <v>78.180000000000007</v>
      </c>
      <c r="D69">
        <v>57.36</v>
      </c>
      <c r="E69">
        <v>145.44999999999999</v>
      </c>
      <c r="F69">
        <v>125.72</v>
      </c>
      <c r="G69">
        <v>178.37</v>
      </c>
      <c r="H69">
        <v>161.24</v>
      </c>
      <c r="I69">
        <v>142.46</v>
      </c>
      <c r="J69">
        <v>134.22999999999999</v>
      </c>
      <c r="K69">
        <v>153.15</v>
      </c>
      <c r="L69">
        <v>147.9</v>
      </c>
      <c r="M69">
        <v>167.62</v>
      </c>
      <c r="N69">
        <v>114.02</v>
      </c>
      <c r="O69">
        <v>168.92</v>
      </c>
      <c r="P69">
        <v>127.27</v>
      </c>
      <c r="Q69">
        <v>103.29</v>
      </c>
      <c r="R69">
        <v>68.63</v>
      </c>
      <c r="S69">
        <v>53.12</v>
      </c>
      <c r="T69">
        <v>40.74</v>
      </c>
      <c r="U69">
        <v>29.61</v>
      </c>
      <c r="V69">
        <v>16.13</v>
      </c>
    </row>
    <row r="70" spans="1:23" x14ac:dyDescent="0.25">
      <c r="A70" s="5" t="s">
        <v>161</v>
      </c>
      <c r="B70" s="5" t="s">
        <v>162</v>
      </c>
      <c r="C70">
        <v>103.69</v>
      </c>
      <c r="D70">
        <v>95.6</v>
      </c>
      <c r="E70">
        <v>163.63999999999999</v>
      </c>
      <c r="F70">
        <v>155.22999999999999</v>
      </c>
      <c r="G70">
        <v>217.11</v>
      </c>
      <c r="H70">
        <v>196.25</v>
      </c>
      <c r="I70">
        <v>179.23</v>
      </c>
      <c r="J70">
        <v>168.74</v>
      </c>
      <c r="K70">
        <v>218.22</v>
      </c>
      <c r="L70">
        <v>201.37</v>
      </c>
      <c r="M70">
        <v>210.6</v>
      </c>
      <c r="N70">
        <v>209.35</v>
      </c>
      <c r="O70">
        <v>241.55</v>
      </c>
      <c r="P70">
        <v>178.51</v>
      </c>
      <c r="Q70">
        <v>169.01</v>
      </c>
      <c r="R70">
        <v>105.39</v>
      </c>
      <c r="S70">
        <v>93.75</v>
      </c>
      <c r="T70">
        <v>74.069999999999993</v>
      </c>
      <c r="U70">
        <v>55.92</v>
      </c>
      <c r="V70">
        <v>32.26</v>
      </c>
    </row>
    <row r="71" spans="1:23" x14ac:dyDescent="0.25">
      <c r="A71" s="5" t="s">
        <v>163</v>
      </c>
      <c r="B71" s="5" t="s">
        <v>164</v>
      </c>
      <c r="C71">
        <v>6.15</v>
      </c>
      <c r="D71">
        <v>5.7</v>
      </c>
      <c r="E71">
        <v>6.67</v>
      </c>
      <c r="F71">
        <v>6.04</v>
      </c>
      <c r="G71">
        <v>7.8</v>
      </c>
      <c r="H71">
        <v>8.92</v>
      </c>
      <c r="I71">
        <v>9.24</v>
      </c>
      <c r="J71">
        <v>8.56</v>
      </c>
      <c r="K71">
        <v>9</v>
      </c>
      <c r="L71">
        <v>8.9</v>
      </c>
      <c r="M71">
        <v>8.14</v>
      </c>
      <c r="N71">
        <v>7.64</v>
      </c>
      <c r="O71">
        <v>8.85</v>
      </c>
      <c r="P71">
        <v>10.6</v>
      </c>
      <c r="Q71">
        <v>9.77</v>
      </c>
      <c r="R71">
        <v>15.94</v>
      </c>
      <c r="S71">
        <v>13.45</v>
      </c>
      <c r="T71">
        <v>12.62</v>
      </c>
      <c r="U71">
        <v>15.05</v>
      </c>
      <c r="V71">
        <v>7.25</v>
      </c>
    </row>
    <row r="72" spans="1:23" x14ac:dyDescent="0.25">
      <c r="A72" s="5" t="s">
        <v>165</v>
      </c>
      <c r="B72" s="5" t="s">
        <v>166</v>
      </c>
      <c r="C72">
        <v>56.48</v>
      </c>
      <c r="D72">
        <v>53.72</v>
      </c>
      <c r="E72">
        <v>55.61</v>
      </c>
      <c r="F72">
        <v>58.91</v>
      </c>
      <c r="G72">
        <v>31.97</v>
      </c>
      <c r="H72">
        <v>33.700000000000003</v>
      </c>
      <c r="I72">
        <v>40.409999999999997</v>
      </c>
      <c r="J72">
        <v>23.07</v>
      </c>
      <c r="K72">
        <v>25.32</v>
      </c>
      <c r="L72">
        <v>27.23</v>
      </c>
      <c r="M72">
        <v>18.53</v>
      </c>
      <c r="N72">
        <v>15</v>
      </c>
      <c r="O72">
        <v>20.93</v>
      </c>
      <c r="P72">
        <v>25.92</v>
      </c>
      <c r="Q72">
        <v>15.37</v>
      </c>
      <c r="R72">
        <v>17.579999999999998</v>
      </c>
      <c r="S72">
        <v>19.329999999999998</v>
      </c>
      <c r="T72">
        <v>17.760000000000002</v>
      </c>
      <c r="U72">
        <v>14.36</v>
      </c>
      <c r="V72">
        <v>16.37</v>
      </c>
    </row>
    <row r="73" spans="1:23" x14ac:dyDescent="0.25">
      <c r="A73" s="5" t="s">
        <v>167</v>
      </c>
      <c r="B73" s="5" t="s">
        <v>168</v>
      </c>
      <c r="C73">
        <v>4.8099999999999996</v>
      </c>
      <c r="D73">
        <v>3.27</v>
      </c>
      <c r="E73">
        <v>9.6999999999999993</v>
      </c>
      <c r="F73">
        <v>7.6</v>
      </c>
      <c r="G73">
        <v>13.91</v>
      </c>
      <c r="H73">
        <v>14.38</v>
      </c>
      <c r="I73">
        <v>13.16</v>
      </c>
      <c r="J73">
        <v>11.49</v>
      </c>
      <c r="K73">
        <v>13.78</v>
      </c>
      <c r="L73">
        <v>13.16</v>
      </c>
      <c r="M73">
        <v>13.64</v>
      </c>
      <c r="N73">
        <v>8.7100000000000009</v>
      </c>
      <c r="O73">
        <v>14.95</v>
      </c>
      <c r="P73">
        <v>13.49</v>
      </c>
      <c r="Q73">
        <v>10.09</v>
      </c>
      <c r="R73">
        <v>10.94</v>
      </c>
      <c r="S73">
        <v>7.14</v>
      </c>
      <c r="T73">
        <v>5.14</v>
      </c>
      <c r="U73">
        <v>4.46</v>
      </c>
      <c r="V73">
        <v>1.17</v>
      </c>
    </row>
    <row r="74" spans="1:23" x14ac:dyDescent="0.25">
      <c r="A74" s="5" t="s">
        <v>169</v>
      </c>
      <c r="B74" s="5" t="s">
        <v>170</v>
      </c>
      <c r="C74">
        <v>7.24</v>
      </c>
      <c r="D74">
        <v>6.35</v>
      </c>
      <c r="E74">
        <v>12.25</v>
      </c>
      <c r="F74">
        <v>14.77</v>
      </c>
      <c r="G74">
        <v>19.190000000000001</v>
      </c>
      <c r="H74">
        <v>19.739999999999998</v>
      </c>
      <c r="I74">
        <v>18.54</v>
      </c>
      <c r="J74">
        <v>17.34</v>
      </c>
      <c r="K74">
        <v>23.24</v>
      </c>
      <c r="L74">
        <v>21.69</v>
      </c>
      <c r="M74">
        <v>22.07</v>
      </c>
      <c r="N74">
        <v>19.75</v>
      </c>
      <c r="O74">
        <v>25.91</v>
      </c>
      <c r="P74">
        <v>24.05</v>
      </c>
      <c r="Q74">
        <v>21.43</v>
      </c>
      <c r="R74" t="s">
        <v>67</v>
      </c>
      <c r="S74" t="s">
        <v>67</v>
      </c>
      <c r="T74" t="s">
        <v>67</v>
      </c>
      <c r="U74" t="s">
        <v>67</v>
      </c>
      <c r="V74" t="s">
        <v>67</v>
      </c>
    </row>
    <row r="75" spans="1:23" x14ac:dyDescent="0.25">
      <c r="A75" s="5" t="s">
        <v>171</v>
      </c>
      <c r="B75" s="5" t="s">
        <v>172</v>
      </c>
      <c r="C75">
        <v>94.03</v>
      </c>
      <c r="D75">
        <v>102.91</v>
      </c>
      <c r="E75">
        <v>107.57</v>
      </c>
      <c r="F75">
        <v>94.54</v>
      </c>
      <c r="G75">
        <v>256.5</v>
      </c>
      <c r="H75">
        <v>241.59</v>
      </c>
      <c r="I75">
        <v>204.2</v>
      </c>
      <c r="J75">
        <v>327.39999999999998</v>
      </c>
      <c r="K75">
        <v>296.08999999999997</v>
      </c>
      <c r="L75">
        <v>267.29000000000002</v>
      </c>
      <c r="M75">
        <v>372.96</v>
      </c>
      <c r="N75">
        <v>475.24</v>
      </c>
      <c r="O75">
        <v>347.14</v>
      </c>
      <c r="P75">
        <v>270.95</v>
      </c>
      <c r="Q75">
        <v>470.15</v>
      </c>
      <c r="R75">
        <v>344.44</v>
      </c>
      <c r="S75">
        <v>280.43</v>
      </c>
      <c r="T75">
        <v>294.74</v>
      </c>
      <c r="U75">
        <v>268.97000000000003</v>
      </c>
      <c r="V75">
        <v>246.43</v>
      </c>
    </row>
    <row r="76" spans="1:23" x14ac:dyDescent="0.25">
      <c r="A76" s="5" t="s">
        <v>173</v>
      </c>
      <c r="B76" s="5" t="s">
        <v>174</v>
      </c>
      <c r="C76">
        <v>361.62</v>
      </c>
      <c r="D76">
        <v>326.14999999999998</v>
      </c>
      <c r="E76">
        <v>407.67</v>
      </c>
      <c r="F76">
        <v>112.42</v>
      </c>
      <c r="G76">
        <v>578.07000000000005</v>
      </c>
      <c r="H76">
        <v>576.91999999999996</v>
      </c>
      <c r="I76">
        <v>550</v>
      </c>
      <c r="J76">
        <v>455.17</v>
      </c>
      <c r="K76">
        <v>478.49</v>
      </c>
      <c r="L76">
        <v>416.28</v>
      </c>
      <c r="M76">
        <v>364.06</v>
      </c>
      <c r="N76">
        <v>447.37</v>
      </c>
      <c r="O76">
        <v>452.14</v>
      </c>
      <c r="P76">
        <v>346.72</v>
      </c>
      <c r="Q76">
        <v>368</v>
      </c>
      <c r="R76" t="s">
        <v>67</v>
      </c>
      <c r="S76" t="s">
        <v>67</v>
      </c>
      <c r="T76" t="s">
        <v>67</v>
      </c>
      <c r="U76" t="s">
        <v>67</v>
      </c>
      <c r="V76" t="s">
        <v>67</v>
      </c>
    </row>
    <row r="77" spans="1:23" x14ac:dyDescent="0.25">
      <c r="A77" s="5" t="s">
        <v>175</v>
      </c>
      <c r="B77" s="5" t="s">
        <v>176</v>
      </c>
      <c r="C77">
        <v>414.43349999999998</v>
      </c>
      <c r="D77">
        <v>600.53490000000011</v>
      </c>
      <c r="E77">
        <v>307.17840000000001</v>
      </c>
      <c r="F77">
        <v>395.0566</v>
      </c>
      <c r="G77">
        <v>329.54849999999999</v>
      </c>
      <c r="H77">
        <v>160.00800000000001</v>
      </c>
      <c r="I77">
        <v>176.07919999999999</v>
      </c>
      <c r="J77">
        <v>1921.6032</v>
      </c>
      <c r="K77">
        <v>403.89440000000002</v>
      </c>
      <c r="L77">
        <v>3067.04</v>
      </c>
      <c r="M77">
        <v>316.92</v>
      </c>
      <c r="N77">
        <v>374.71800000000002</v>
      </c>
      <c r="O77">
        <v>280.89600000000002</v>
      </c>
      <c r="P77">
        <v>319.22500000000002</v>
      </c>
      <c r="Q77">
        <v>1412.1420000000001</v>
      </c>
      <c r="R77">
        <v>231.56100000000001</v>
      </c>
      <c r="S77">
        <v>688.54499999999996</v>
      </c>
      <c r="T77">
        <v>66.924000000000007</v>
      </c>
      <c r="U77">
        <v>-486</v>
      </c>
      <c r="V77">
        <v>-188.73</v>
      </c>
    </row>
    <row r="78" spans="1:23" x14ac:dyDescent="0.25">
      <c r="A78" s="5" t="s">
        <v>177</v>
      </c>
      <c r="B78" s="5" t="s">
        <v>178</v>
      </c>
      <c r="C78">
        <v>-5.9999999999998721E-2</v>
      </c>
      <c r="D78">
        <v>-5.0000000000000711E-2</v>
      </c>
      <c r="E78">
        <v>-6.0000000000000497E-2</v>
      </c>
      <c r="F78">
        <v>-9.9999999999997868E-3</v>
      </c>
      <c r="G78">
        <v>-4.9999999999998927E-2</v>
      </c>
      <c r="H78">
        <v>-3.000000000000114E-2</v>
      </c>
      <c r="I78">
        <v>-2.9999999999999361E-2</v>
      </c>
      <c r="J78">
        <v>-6.0000000000000497E-2</v>
      </c>
      <c r="K78">
        <v>-8.0000000000000071E-2</v>
      </c>
      <c r="L78">
        <v>-0.19999999999999929</v>
      </c>
      <c r="M78">
        <v>0</v>
      </c>
      <c r="N78">
        <v>0</v>
      </c>
      <c r="O78">
        <v>-9.9999999999999645E-2</v>
      </c>
      <c r="P78">
        <v>-0.20000000000000109</v>
      </c>
      <c r="Q78">
        <v>-1.1999999999999991</v>
      </c>
      <c r="R78">
        <v>0</v>
      </c>
      <c r="S78">
        <v>0</v>
      </c>
      <c r="T78">
        <v>-0.90000000000000036</v>
      </c>
      <c r="U78">
        <v>0</v>
      </c>
      <c r="V78">
        <v>-1.2</v>
      </c>
    </row>
    <row r="79" spans="1:23" x14ac:dyDescent="0.25">
      <c r="A79" s="5" t="s">
        <v>179</v>
      </c>
      <c r="B79" s="5" t="s">
        <v>180</v>
      </c>
      <c r="C79">
        <v>17.399999999999999</v>
      </c>
      <c r="D79">
        <v>-10.85</v>
      </c>
      <c r="E79">
        <v>12.89</v>
      </c>
      <c r="F79">
        <v>25.83</v>
      </c>
      <c r="G79">
        <v>0.9</v>
      </c>
      <c r="H79">
        <v>12.87</v>
      </c>
      <c r="I79">
        <v>4.3099999999999996</v>
      </c>
      <c r="J79">
        <v>4.4000000000000004</v>
      </c>
      <c r="K79">
        <v>13.65</v>
      </c>
      <c r="L79">
        <v>25.93</v>
      </c>
      <c r="M79">
        <v>30.47</v>
      </c>
      <c r="N79">
        <v>-9.6300000000000008</v>
      </c>
      <c r="O79">
        <v>-2.15</v>
      </c>
      <c r="P79">
        <v>42.02</v>
      </c>
      <c r="Q79">
        <v>4.41</v>
      </c>
      <c r="R79">
        <v>27.5</v>
      </c>
      <c r="S79">
        <v>18.52</v>
      </c>
      <c r="T79">
        <v>-11.18</v>
      </c>
      <c r="U79">
        <v>145.16</v>
      </c>
      <c r="V79" t="s">
        <v>67</v>
      </c>
    </row>
    <row r="80" spans="1:23" x14ac:dyDescent="0.25">
      <c r="A80" s="5" t="s">
        <v>181</v>
      </c>
      <c r="B80" s="5" t="s">
        <v>182</v>
      </c>
      <c r="C80">
        <v>6.48</v>
      </c>
      <c r="D80">
        <v>9.2899999999999991</v>
      </c>
      <c r="E80">
        <v>13.21</v>
      </c>
      <c r="F80">
        <v>13.2</v>
      </c>
      <c r="G80">
        <v>6.03</v>
      </c>
      <c r="H80">
        <v>7.19</v>
      </c>
      <c r="I80">
        <v>7.45</v>
      </c>
      <c r="J80">
        <v>14.66</v>
      </c>
      <c r="K80">
        <v>23.35</v>
      </c>
      <c r="L80">
        <v>15.59</v>
      </c>
      <c r="M80">
        <v>6.23</v>
      </c>
      <c r="N80">
        <v>10.08</v>
      </c>
      <c r="O80">
        <v>14.76</v>
      </c>
      <c r="P80">
        <v>24.64</v>
      </c>
      <c r="Q80">
        <v>16.809999999999999</v>
      </c>
      <c r="R80">
        <v>11.61</v>
      </c>
      <c r="S80">
        <v>50.83</v>
      </c>
      <c r="T80" t="s">
        <v>67</v>
      </c>
      <c r="U80" t="s">
        <v>67</v>
      </c>
      <c r="V80" t="s">
        <v>67</v>
      </c>
    </row>
    <row r="81" spans="1:23" x14ac:dyDescent="0.25">
      <c r="A81" s="5" t="s">
        <v>183</v>
      </c>
      <c r="B81" s="5" t="s">
        <v>184</v>
      </c>
      <c r="C81">
        <v>9.23</v>
      </c>
      <c r="D81">
        <v>8.33</v>
      </c>
      <c r="E81">
        <v>11.36</v>
      </c>
      <c r="F81">
        <v>9.66</v>
      </c>
      <c r="G81">
        <v>7.23</v>
      </c>
      <c r="H81">
        <v>12.23</v>
      </c>
      <c r="I81">
        <v>15.75</v>
      </c>
      <c r="J81">
        <v>12.96</v>
      </c>
      <c r="K81">
        <v>11.65</v>
      </c>
      <c r="L81">
        <v>17.329999999999998</v>
      </c>
      <c r="M81">
        <v>13.02</v>
      </c>
      <c r="N81">
        <v>12.43</v>
      </c>
      <c r="O81">
        <v>18.059999999999999</v>
      </c>
      <c r="P81">
        <v>16.25</v>
      </c>
      <c r="Q81">
        <v>36.880000000000003</v>
      </c>
      <c r="R81" t="s">
        <v>67</v>
      </c>
      <c r="S81" t="s">
        <v>67</v>
      </c>
      <c r="T81" t="s">
        <v>67</v>
      </c>
      <c r="U81" t="s">
        <v>67</v>
      </c>
      <c r="V81" t="s">
        <v>67</v>
      </c>
    </row>
    <row r="82" spans="1:23" x14ac:dyDescent="0.25">
      <c r="A82" s="5" t="s">
        <v>185</v>
      </c>
      <c r="B82" s="5" t="s">
        <v>186</v>
      </c>
      <c r="C82">
        <v>10.73</v>
      </c>
      <c r="D82">
        <v>12.04</v>
      </c>
      <c r="E82">
        <v>12.16</v>
      </c>
      <c r="F82">
        <v>10.66</v>
      </c>
      <c r="G82">
        <v>12.28</v>
      </c>
      <c r="H82">
        <v>12.63</v>
      </c>
      <c r="I82">
        <v>14.09</v>
      </c>
      <c r="J82">
        <v>15.51</v>
      </c>
      <c r="K82">
        <v>13.95</v>
      </c>
      <c r="L82">
        <v>27.1</v>
      </c>
      <c r="M82" t="s">
        <v>67</v>
      </c>
      <c r="N82" t="s">
        <v>67</v>
      </c>
      <c r="O82" t="s">
        <v>67</v>
      </c>
      <c r="P82" t="s">
        <v>67</v>
      </c>
      <c r="Q82" t="s">
        <v>67</v>
      </c>
      <c r="R82" t="s">
        <v>67</v>
      </c>
      <c r="S82" t="s">
        <v>67</v>
      </c>
      <c r="T82" t="s">
        <v>67</v>
      </c>
      <c r="U82" t="s">
        <v>67</v>
      </c>
      <c r="V82" t="s">
        <v>67</v>
      </c>
    </row>
    <row r="83" spans="1:23" x14ac:dyDescent="0.25">
      <c r="A83" s="5" t="s">
        <v>187</v>
      </c>
      <c r="B83" s="5" t="s">
        <v>188</v>
      </c>
      <c r="C83">
        <v>60</v>
      </c>
      <c r="D83">
        <v>-64.84</v>
      </c>
      <c r="E83">
        <v>30.61</v>
      </c>
      <c r="F83">
        <v>-11.31</v>
      </c>
      <c r="G83">
        <v>11.62</v>
      </c>
      <c r="H83">
        <v>27.74</v>
      </c>
      <c r="I83">
        <v>10.71</v>
      </c>
      <c r="J83">
        <v>-8.5</v>
      </c>
      <c r="K83">
        <v>17.690000000000001</v>
      </c>
      <c r="L83">
        <v>11.11</v>
      </c>
      <c r="M83">
        <v>91.8</v>
      </c>
      <c r="N83">
        <v>-39</v>
      </c>
      <c r="O83">
        <v>29.87</v>
      </c>
      <c r="P83">
        <v>75</v>
      </c>
      <c r="Q83">
        <v>57.14</v>
      </c>
      <c r="R83">
        <v>64.709999999999994</v>
      </c>
      <c r="S83">
        <v>54.55</v>
      </c>
      <c r="T83">
        <v>22.22</v>
      </c>
      <c r="U83">
        <v>350</v>
      </c>
      <c r="V83" t="s">
        <v>67</v>
      </c>
    </row>
    <row r="84" spans="1:23" x14ac:dyDescent="0.25">
      <c r="A84" s="5" t="s">
        <v>189</v>
      </c>
      <c r="B84" s="5" t="s">
        <v>190</v>
      </c>
      <c r="C84">
        <v>8.59</v>
      </c>
      <c r="D84">
        <v>-15.18</v>
      </c>
      <c r="E84">
        <v>10.31</v>
      </c>
      <c r="F84">
        <v>9.35</v>
      </c>
      <c r="G84">
        <v>16.690000000000001</v>
      </c>
      <c r="H84">
        <v>9.98</v>
      </c>
      <c r="I84">
        <v>6.63</v>
      </c>
      <c r="J84">
        <v>6.77</v>
      </c>
      <c r="K84">
        <v>40.200000000000003</v>
      </c>
      <c r="L84">
        <v>21.3</v>
      </c>
      <c r="M84">
        <v>27.56</v>
      </c>
      <c r="N84">
        <v>21.96</v>
      </c>
      <c r="O84">
        <v>54</v>
      </c>
      <c r="P84">
        <v>65.62</v>
      </c>
      <c r="Q84">
        <v>58.8</v>
      </c>
      <c r="R84">
        <v>47.16</v>
      </c>
      <c r="S84">
        <v>142.26</v>
      </c>
      <c r="T84" t="s">
        <v>67</v>
      </c>
      <c r="U84" t="s">
        <v>67</v>
      </c>
      <c r="V84" t="s">
        <v>67</v>
      </c>
    </row>
    <row r="85" spans="1:23" x14ac:dyDescent="0.25">
      <c r="A85" s="5" t="s">
        <v>191</v>
      </c>
      <c r="B85" s="5" t="s">
        <v>192</v>
      </c>
      <c r="C85">
        <v>5.22</v>
      </c>
      <c r="D85">
        <v>-1.24</v>
      </c>
      <c r="E85">
        <v>13.87</v>
      </c>
      <c r="F85">
        <v>6.05</v>
      </c>
      <c r="G85">
        <v>11.85</v>
      </c>
      <c r="H85">
        <v>11.75</v>
      </c>
      <c r="I85">
        <v>24.56</v>
      </c>
      <c r="J85">
        <v>14.62</v>
      </c>
      <c r="K85">
        <v>22.29</v>
      </c>
      <c r="L85">
        <v>33.76</v>
      </c>
      <c r="M85">
        <v>42.96</v>
      </c>
      <c r="N85">
        <v>37.54</v>
      </c>
      <c r="O85">
        <v>56.25</v>
      </c>
      <c r="P85">
        <v>54.72</v>
      </c>
      <c r="Q85">
        <v>109.72</v>
      </c>
      <c r="R85" t="s">
        <v>67</v>
      </c>
      <c r="S85" t="s">
        <v>67</v>
      </c>
      <c r="T85" t="s">
        <v>67</v>
      </c>
      <c r="U85" t="s">
        <v>67</v>
      </c>
      <c r="V85" t="s">
        <v>67</v>
      </c>
    </row>
    <row r="86" spans="1:23" x14ac:dyDescent="0.25">
      <c r="A86" s="5" t="s">
        <v>193</v>
      </c>
      <c r="B86" s="5" t="s">
        <v>194</v>
      </c>
      <c r="C86">
        <v>8.48</v>
      </c>
      <c r="D86">
        <v>11.66</v>
      </c>
      <c r="E86">
        <v>14.25</v>
      </c>
      <c r="F86">
        <v>14.17</v>
      </c>
      <c r="G86">
        <v>22.8</v>
      </c>
      <c r="H86">
        <v>27.36</v>
      </c>
      <c r="I86">
        <v>31.05</v>
      </c>
      <c r="J86">
        <v>35.44</v>
      </c>
      <c r="K86">
        <v>38.51</v>
      </c>
      <c r="L86">
        <v>71.739999999999995</v>
      </c>
      <c r="M86" t="s">
        <v>67</v>
      </c>
      <c r="N86" t="s">
        <v>67</v>
      </c>
      <c r="O86" t="s">
        <v>67</v>
      </c>
      <c r="P86" t="s">
        <v>67</v>
      </c>
      <c r="Q86" t="s">
        <v>67</v>
      </c>
      <c r="R86" t="s">
        <v>67</v>
      </c>
      <c r="S86" t="s">
        <v>67</v>
      </c>
      <c r="T86" t="s">
        <v>67</v>
      </c>
      <c r="U86" t="s">
        <v>67</v>
      </c>
      <c r="V86" t="s">
        <v>67</v>
      </c>
    </row>
    <row r="87" spans="1:23" x14ac:dyDescent="0.25">
      <c r="A87" s="5" t="s">
        <v>195</v>
      </c>
      <c r="B87" s="5" t="s">
        <v>196</v>
      </c>
      <c r="C87">
        <v>9.73</v>
      </c>
      <c r="D87">
        <v>-54.11</v>
      </c>
      <c r="E87">
        <v>2.16</v>
      </c>
      <c r="F87">
        <v>4.58</v>
      </c>
      <c r="G87">
        <v>2.75</v>
      </c>
      <c r="H87">
        <v>2.31</v>
      </c>
      <c r="I87">
        <v>0.93</v>
      </c>
      <c r="J87">
        <v>2.16</v>
      </c>
      <c r="K87">
        <v>1.08</v>
      </c>
      <c r="L87">
        <v>0.83</v>
      </c>
      <c r="M87">
        <v>0.6</v>
      </c>
      <c r="N87">
        <v>0.67</v>
      </c>
      <c r="O87">
        <v>0.42</v>
      </c>
      <c r="P87">
        <v>0.56999999999999995</v>
      </c>
      <c r="Q87">
        <v>0.32</v>
      </c>
      <c r="R87" t="s">
        <v>67</v>
      </c>
      <c r="S87" t="s">
        <v>67</v>
      </c>
      <c r="T87" t="s">
        <v>67</v>
      </c>
      <c r="U87" t="s">
        <v>67</v>
      </c>
      <c r="V87" t="s">
        <v>67</v>
      </c>
    </row>
    <row r="88" spans="1:23" x14ac:dyDescent="0.25">
      <c r="A88" s="5" t="s">
        <v>197</v>
      </c>
      <c r="B88" s="5" t="s">
        <v>198</v>
      </c>
      <c r="C88">
        <v>27.33</v>
      </c>
      <c r="D88">
        <v>-47.92</v>
      </c>
      <c r="E88">
        <v>19.010000000000002</v>
      </c>
      <c r="F88">
        <v>-10.039999999999999</v>
      </c>
      <c r="G88">
        <v>11.62</v>
      </c>
      <c r="H88">
        <v>23.59</v>
      </c>
      <c r="I88">
        <v>10.8</v>
      </c>
      <c r="J88">
        <v>-19.27</v>
      </c>
      <c r="K88">
        <v>23.16</v>
      </c>
      <c r="L88">
        <v>20.41</v>
      </c>
      <c r="M88">
        <v>31.25</v>
      </c>
      <c r="N88">
        <v>-21.68</v>
      </c>
      <c r="O88">
        <v>32.409999999999997</v>
      </c>
      <c r="P88">
        <v>50</v>
      </c>
      <c r="Q88">
        <v>67.44</v>
      </c>
      <c r="R88">
        <v>43.33</v>
      </c>
      <c r="S88">
        <v>50</v>
      </c>
      <c r="T88">
        <v>17.649999999999999</v>
      </c>
      <c r="U88">
        <v>325</v>
      </c>
      <c r="V88" t="s">
        <v>67</v>
      </c>
    </row>
    <row r="89" spans="1:23" x14ac:dyDescent="0.25">
      <c r="A89" s="5" t="s">
        <v>199</v>
      </c>
      <c r="B89" s="5" t="s">
        <v>200</v>
      </c>
      <c r="C89">
        <v>-0.53</v>
      </c>
      <c r="D89">
        <v>-12.98</v>
      </c>
      <c r="E89">
        <v>6.86</v>
      </c>
      <c r="F89">
        <v>8.39</v>
      </c>
      <c r="G89">
        <v>15.34</v>
      </c>
      <c r="H89">
        <v>5.04</v>
      </c>
      <c r="I89">
        <v>4.9000000000000004</v>
      </c>
      <c r="J89">
        <v>8.1</v>
      </c>
      <c r="K89">
        <v>24.94</v>
      </c>
      <c r="L89">
        <v>9.99</v>
      </c>
      <c r="M89">
        <v>13.99</v>
      </c>
      <c r="N89">
        <v>20.239999999999998</v>
      </c>
      <c r="O89">
        <v>49.95</v>
      </c>
      <c r="P89">
        <v>53.59</v>
      </c>
      <c r="Q89">
        <v>53.59</v>
      </c>
      <c r="R89">
        <v>36.99</v>
      </c>
      <c r="S89">
        <v>130.88</v>
      </c>
      <c r="T89" t="s">
        <v>67</v>
      </c>
      <c r="U89" t="s">
        <v>67</v>
      </c>
      <c r="V89" t="s">
        <v>67</v>
      </c>
    </row>
    <row r="90" spans="1:23" x14ac:dyDescent="0.25">
      <c r="A90" s="5" t="s">
        <v>201</v>
      </c>
      <c r="B90" s="5" t="s">
        <v>202</v>
      </c>
      <c r="C90" t="s">
        <v>67</v>
      </c>
      <c r="D90">
        <v>-0.75</v>
      </c>
      <c r="E90">
        <v>11</v>
      </c>
      <c r="F90">
        <v>3.34</v>
      </c>
      <c r="G90">
        <v>9.98</v>
      </c>
      <c r="H90">
        <v>11.74</v>
      </c>
      <c r="I90">
        <v>13.27</v>
      </c>
      <c r="J90">
        <v>6.77</v>
      </c>
      <c r="K90">
        <v>17.11</v>
      </c>
      <c r="L90">
        <v>22.48</v>
      </c>
      <c r="M90">
        <v>31.88</v>
      </c>
      <c r="N90">
        <v>34.299999999999997</v>
      </c>
      <c r="O90">
        <v>48.64</v>
      </c>
      <c r="P90">
        <v>45.68</v>
      </c>
      <c r="Q90">
        <v>100.68</v>
      </c>
      <c r="R90" t="s">
        <v>67</v>
      </c>
      <c r="S90" t="s">
        <v>67</v>
      </c>
      <c r="T90" t="s">
        <v>67</v>
      </c>
      <c r="U90" t="s">
        <v>67</v>
      </c>
      <c r="V90" t="s">
        <v>67</v>
      </c>
    </row>
    <row r="91" spans="1:23" x14ac:dyDescent="0.25">
      <c r="A91" s="5" t="s">
        <v>203</v>
      </c>
      <c r="B91" s="5" t="s">
        <v>204</v>
      </c>
      <c r="C91">
        <v>5.87</v>
      </c>
      <c r="D91">
        <v>6.26</v>
      </c>
      <c r="E91">
        <v>8.8800000000000008</v>
      </c>
      <c r="F91">
        <v>10.220000000000001</v>
      </c>
      <c r="G91">
        <v>16.23</v>
      </c>
      <c r="H91">
        <v>21.81</v>
      </c>
      <c r="I91">
        <v>23.78</v>
      </c>
      <c r="J91">
        <v>27.71</v>
      </c>
      <c r="K91">
        <v>31.4</v>
      </c>
      <c r="L91">
        <v>61.58</v>
      </c>
      <c r="M91" t="s">
        <v>67</v>
      </c>
      <c r="N91" t="s">
        <v>67</v>
      </c>
      <c r="O91" t="s">
        <v>67</v>
      </c>
      <c r="P91" t="s">
        <v>67</v>
      </c>
      <c r="Q91" t="s">
        <v>67</v>
      </c>
      <c r="R91" t="s">
        <v>67</v>
      </c>
      <c r="S91" t="s">
        <v>67</v>
      </c>
      <c r="T91" t="s">
        <v>67</v>
      </c>
      <c r="U91" t="s">
        <v>67</v>
      </c>
      <c r="V91" t="s">
        <v>67</v>
      </c>
    </row>
    <row r="92" spans="1:23" x14ac:dyDescent="0.25">
      <c r="A92" s="5" t="s">
        <v>205</v>
      </c>
      <c r="B92" s="5" t="s">
        <v>206</v>
      </c>
      <c r="C92">
        <v>-31.33</v>
      </c>
      <c r="D92">
        <v>94.68</v>
      </c>
      <c r="E92">
        <v>-22.64</v>
      </c>
      <c r="F92">
        <v>19.78</v>
      </c>
      <c r="G92">
        <v>105.09</v>
      </c>
      <c r="H92">
        <v>-9.36</v>
      </c>
      <c r="I92">
        <v>-90.86</v>
      </c>
      <c r="J92">
        <v>373.34</v>
      </c>
      <c r="K92">
        <v>-86.92</v>
      </c>
      <c r="L92">
        <v>851.08</v>
      </c>
      <c r="M92">
        <v>-15.42</v>
      </c>
      <c r="N92">
        <v>33.4</v>
      </c>
      <c r="O92">
        <v>-12.78</v>
      </c>
      <c r="P92">
        <v>-77.790000000000006</v>
      </c>
      <c r="Q92">
        <v>443.91</v>
      </c>
      <c r="R92">
        <v>-66.37</v>
      </c>
      <c r="S92">
        <v>928.85</v>
      </c>
      <c r="T92">
        <v>-112.52</v>
      </c>
      <c r="U92">
        <v>157.51</v>
      </c>
      <c r="V92" t="s">
        <v>67</v>
      </c>
    </row>
    <row r="93" spans="1:23" x14ac:dyDescent="0.25">
      <c r="A93" s="5" t="s">
        <v>207</v>
      </c>
      <c r="B93" s="5" t="s">
        <v>208</v>
      </c>
      <c r="C93">
        <v>13.57</v>
      </c>
      <c r="D93">
        <v>30.61</v>
      </c>
      <c r="E93">
        <v>34.08</v>
      </c>
      <c r="F93">
        <v>38.5</v>
      </c>
      <c r="G93">
        <v>1.62</v>
      </c>
      <c r="H93">
        <v>91.04</v>
      </c>
      <c r="I93">
        <v>65.19</v>
      </c>
      <c r="J93">
        <v>379.17</v>
      </c>
      <c r="K93">
        <v>249.58</v>
      </c>
      <c r="L93">
        <v>289.69</v>
      </c>
      <c r="M93">
        <v>1.73</v>
      </c>
      <c r="N93">
        <v>-19.059999999999999</v>
      </c>
      <c r="O93">
        <v>117.78</v>
      </c>
      <c r="P93">
        <v>99.92</v>
      </c>
      <c r="Q93">
        <v>435.46</v>
      </c>
      <c r="R93">
        <v>249.99</v>
      </c>
      <c r="S93">
        <v>324.61</v>
      </c>
      <c r="T93" t="s">
        <v>67</v>
      </c>
      <c r="U93" t="s">
        <v>67</v>
      </c>
      <c r="V93" t="s">
        <v>67</v>
      </c>
    </row>
    <row r="94" spans="1:23" x14ac:dyDescent="0.25">
      <c r="A94" s="5" t="s">
        <v>209</v>
      </c>
      <c r="B94" s="5" t="s">
        <v>210</v>
      </c>
      <c r="C94">
        <v>33.119999999999997</v>
      </c>
      <c r="D94">
        <v>37.51</v>
      </c>
      <c r="E94">
        <v>0.4</v>
      </c>
      <c r="F94">
        <v>79.599999999999994</v>
      </c>
      <c r="G94">
        <v>58.26</v>
      </c>
      <c r="H94">
        <v>207.46</v>
      </c>
      <c r="I94">
        <v>206.24</v>
      </c>
      <c r="J94">
        <v>231.1</v>
      </c>
      <c r="K94">
        <v>153.87</v>
      </c>
      <c r="L94">
        <v>155.69999999999999</v>
      </c>
      <c r="M94">
        <v>74.260000000000005</v>
      </c>
      <c r="N94">
        <v>64.069999999999993</v>
      </c>
      <c r="O94">
        <v>243.16</v>
      </c>
      <c r="P94">
        <v>223.22</v>
      </c>
      <c r="Q94">
        <v>270.27999999999997</v>
      </c>
      <c r="R94" t="s">
        <v>67</v>
      </c>
      <c r="S94" t="s">
        <v>67</v>
      </c>
      <c r="T94" t="s">
        <v>67</v>
      </c>
      <c r="U94" t="s">
        <v>67</v>
      </c>
      <c r="V94" t="s">
        <v>67</v>
      </c>
    </row>
    <row r="95" spans="1:23" x14ac:dyDescent="0.25">
      <c r="A95" s="5" t="s">
        <v>211</v>
      </c>
      <c r="B95" s="5" t="s">
        <v>212</v>
      </c>
      <c r="C95">
        <v>120.29</v>
      </c>
      <c r="D95">
        <v>121.88</v>
      </c>
      <c r="E95">
        <v>115.75</v>
      </c>
      <c r="F95">
        <v>116.74</v>
      </c>
      <c r="G95">
        <v>106.98</v>
      </c>
      <c r="H95">
        <v>140.86000000000001</v>
      </c>
      <c r="I95">
        <v>135.16</v>
      </c>
      <c r="J95">
        <v>237.13</v>
      </c>
      <c r="K95">
        <v>188.54</v>
      </c>
      <c r="L95">
        <v>212.99</v>
      </c>
      <c r="M95" t="s">
        <v>67</v>
      </c>
      <c r="N95" t="s">
        <v>67</v>
      </c>
      <c r="O95" t="s">
        <v>67</v>
      </c>
      <c r="P95" t="s">
        <v>67</v>
      </c>
      <c r="Q95" t="s">
        <v>67</v>
      </c>
      <c r="R95" t="s">
        <v>67</v>
      </c>
      <c r="S95" t="s">
        <v>67</v>
      </c>
      <c r="T95" t="s">
        <v>67</v>
      </c>
      <c r="U95" t="s">
        <v>67</v>
      </c>
      <c r="V95" t="s">
        <v>67</v>
      </c>
    </row>
    <row r="96" spans="1:23" x14ac:dyDescent="0.25">
      <c r="A96" s="5" t="s">
        <v>213</v>
      </c>
      <c r="B96" s="5" t="s">
        <v>214</v>
      </c>
      <c r="C96">
        <v>93.4</v>
      </c>
      <c r="D96">
        <v>88.2</v>
      </c>
      <c r="E96">
        <v>88.3</v>
      </c>
      <c r="F96">
        <v>11.7</v>
      </c>
      <c r="G96">
        <v>89.4</v>
      </c>
      <c r="H96">
        <v>74.400000000000006</v>
      </c>
      <c r="I96">
        <v>56.7</v>
      </c>
      <c r="J96">
        <v>72.099999999999994</v>
      </c>
      <c r="K96">
        <v>65.099999999999994</v>
      </c>
      <c r="L96">
        <v>54.4</v>
      </c>
      <c r="M96">
        <v>50.7</v>
      </c>
      <c r="N96">
        <v>46.2</v>
      </c>
      <c r="O96">
        <v>41.2</v>
      </c>
      <c r="P96">
        <v>30.1</v>
      </c>
      <c r="Q96">
        <v>26.8</v>
      </c>
      <c r="R96">
        <v>21</v>
      </c>
      <c r="S96">
        <v>19.100000000000001</v>
      </c>
      <c r="T96">
        <v>17.5</v>
      </c>
      <c r="U96">
        <v>17.3</v>
      </c>
      <c r="V96">
        <v>14.3</v>
      </c>
      <c r="W96" t="s">
        <v>67</v>
      </c>
    </row>
  </sheetData>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M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3" width="10" customWidth="1"/>
  </cols>
  <sheetData>
    <row r="1" spans="1:13" ht="18.75" customHeight="1" x14ac:dyDescent="0.3">
      <c r="A1" s="1" t="s">
        <v>3537</v>
      </c>
      <c r="B1" s="2" t="s">
        <v>3538</v>
      </c>
      <c r="C1" s="2"/>
      <c r="D1" s="2"/>
      <c r="E1" s="2"/>
      <c r="F1" s="2" t="str">
        <f>HYPERLINK("dax-30_Stock_Data_EUR.xlsx#INDEX!A1", "Back to INDEX")</f>
        <v>Back to INDEX</v>
      </c>
      <c r="G1" s="2"/>
      <c r="H1" s="2"/>
      <c r="I1" s="2"/>
      <c r="J1" s="2"/>
      <c r="K1" s="2"/>
      <c r="L1" s="2"/>
      <c r="M1" s="2"/>
    </row>
    <row r="2" spans="1:13" x14ac:dyDescent="0.25">
      <c r="A2" s="3"/>
      <c r="B2" s="4"/>
      <c r="C2" s="4"/>
      <c r="D2" s="4"/>
      <c r="E2" s="4"/>
      <c r="F2" s="4"/>
      <c r="G2" s="4"/>
      <c r="H2" s="4"/>
      <c r="I2" s="4"/>
      <c r="J2" s="4"/>
      <c r="K2" s="4"/>
      <c r="L2" s="4"/>
      <c r="M2" s="4"/>
    </row>
    <row r="3" spans="1:13" x14ac:dyDescent="0.25">
      <c r="A3" s="5" t="s">
        <v>3</v>
      </c>
      <c r="C3" s="5" t="s">
        <v>4</v>
      </c>
      <c r="D3" s="5"/>
      <c r="G3" s="5" t="s">
        <v>5</v>
      </c>
      <c r="H3" s="5"/>
      <c r="J3" s="5" t="s">
        <v>6</v>
      </c>
      <c r="K3" s="5"/>
    </row>
    <row r="4" spans="1:13" x14ac:dyDescent="0.25">
      <c r="A4" s="5" t="s">
        <v>7</v>
      </c>
      <c r="B4" t="s">
        <v>500</v>
      </c>
      <c r="C4" s="5" t="s">
        <v>9</v>
      </c>
      <c r="D4" s="5"/>
      <c r="E4" t="s">
        <v>3539</v>
      </c>
      <c r="G4" t="s">
        <v>571</v>
      </c>
      <c r="H4" t="s">
        <v>220</v>
      </c>
      <c r="J4" t="s">
        <v>3540</v>
      </c>
      <c r="L4" t="s">
        <v>3541</v>
      </c>
    </row>
    <row r="5" spans="1:13" x14ac:dyDescent="0.25">
      <c r="A5" s="5" t="s">
        <v>15</v>
      </c>
      <c r="B5" t="s">
        <v>3542</v>
      </c>
      <c r="C5" s="5" t="s">
        <v>17</v>
      </c>
      <c r="D5" s="5"/>
      <c r="E5" t="s">
        <v>3543</v>
      </c>
      <c r="G5" t="s">
        <v>2237</v>
      </c>
      <c r="H5" t="s">
        <v>12</v>
      </c>
      <c r="J5" t="s">
        <v>3544</v>
      </c>
      <c r="L5" t="s">
        <v>414</v>
      </c>
    </row>
    <row r="6" spans="1:13" x14ac:dyDescent="0.25">
      <c r="A6" s="5" t="s">
        <v>23</v>
      </c>
      <c r="B6" t="s">
        <v>3545</v>
      </c>
      <c r="C6" s="5" t="s">
        <v>25</v>
      </c>
      <c r="D6" s="5"/>
      <c r="E6" t="s">
        <v>3546</v>
      </c>
      <c r="G6" t="s">
        <v>228</v>
      </c>
      <c r="H6" t="s">
        <v>20</v>
      </c>
      <c r="J6" t="s">
        <v>21</v>
      </c>
      <c r="L6" t="s">
        <v>3547</v>
      </c>
    </row>
    <row r="7" spans="1:13" x14ac:dyDescent="0.25">
      <c r="A7" s="5" t="s">
        <v>29</v>
      </c>
      <c r="B7" t="s">
        <v>277</v>
      </c>
      <c r="C7" s="5" t="s">
        <v>31</v>
      </c>
      <c r="D7" s="5"/>
      <c r="E7" t="s">
        <v>3548</v>
      </c>
      <c r="G7" t="s">
        <v>914</v>
      </c>
      <c r="H7" t="s">
        <v>274</v>
      </c>
    </row>
    <row r="8" spans="1:13" x14ac:dyDescent="0.25">
      <c r="A8" s="5" t="s">
        <v>35</v>
      </c>
      <c r="B8" t="s">
        <v>36</v>
      </c>
      <c r="C8" s="5" t="s">
        <v>37</v>
      </c>
      <c r="D8" s="5"/>
      <c r="E8" t="s">
        <v>3549</v>
      </c>
      <c r="G8" t="s">
        <v>33</v>
      </c>
      <c r="H8" t="s">
        <v>34</v>
      </c>
    </row>
    <row r="9" spans="1:13" x14ac:dyDescent="0.25">
      <c r="A9" s="5" t="s">
        <v>41</v>
      </c>
      <c r="B9" t="s">
        <v>42</v>
      </c>
      <c r="C9" s="5" t="s">
        <v>43</v>
      </c>
      <c r="D9" s="5"/>
      <c r="E9" t="s">
        <v>3550</v>
      </c>
      <c r="G9" t="s">
        <v>239</v>
      </c>
      <c r="H9" t="s">
        <v>40</v>
      </c>
    </row>
    <row r="10" spans="1:13" x14ac:dyDescent="0.25">
      <c r="A10" s="5" t="s">
        <v>45</v>
      </c>
      <c r="B10" t="s">
        <v>1165</v>
      </c>
      <c r="C10" s="5" t="s">
        <v>47</v>
      </c>
      <c r="D10" s="5"/>
      <c r="E10" t="s">
        <v>3551</v>
      </c>
    </row>
    <row r="11" spans="1:13" x14ac:dyDescent="0.25">
      <c r="A11" s="5" t="s">
        <v>49</v>
      </c>
      <c r="B11" t="s">
        <v>864</v>
      </c>
    </row>
    <row r="12" spans="1:13" x14ac:dyDescent="0.25">
      <c r="A12" s="5" t="s">
        <v>51</v>
      </c>
      <c r="B12" t="s">
        <v>52</v>
      </c>
    </row>
    <row r="13" spans="1:13" x14ac:dyDescent="0.25">
      <c r="A13" s="5" t="s">
        <v>53</v>
      </c>
      <c r="B13" t="s">
        <v>3552</v>
      </c>
    </row>
    <row r="14" spans="1:13" x14ac:dyDescent="0.25">
      <c r="A14" s="5" t="s">
        <v>55</v>
      </c>
      <c r="B14" t="s">
        <v>3553</v>
      </c>
    </row>
    <row r="15" spans="1:13" x14ac:dyDescent="0.25">
      <c r="A15" s="5" t="s">
        <v>57</v>
      </c>
      <c r="B15" t="s">
        <v>3554</v>
      </c>
    </row>
    <row r="16" spans="1:13" x14ac:dyDescent="0.25">
      <c r="A16" s="5" t="s">
        <v>59</v>
      </c>
      <c r="B16" t="s">
        <v>3555</v>
      </c>
    </row>
    <row r="17" spans="1:13" x14ac:dyDescent="0.25">
      <c r="A17" s="5" t="s">
        <v>61</v>
      </c>
      <c r="B17" t="s">
        <v>3556</v>
      </c>
    </row>
    <row r="18" spans="1:13" x14ac:dyDescent="0.25">
      <c r="A18" s="3"/>
      <c r="B18" s="4"/>
      <c r="C18" s="4"/>
      <c r="D18" s="4"/>
      <c r="E18" s="4"/>
      <c r="F18" s="4"/>
      <c r="G18" s="4"/>
      <c r="H18" s="4"/>
      <c r="I18" s="4"/>
      <c r="J18" s="4"/>
      <c r="K18" s="4"/>
      <c r="L18" s="4"/>
      <c r="M18" s="4"/>
    </row>
    <row r="19" spans="1:13" x14ac:dyDescent="0.25">
      <c r="A19" s="5" t="s">
        <v>63</v>
      </c>
      <c r="B19" s="5" t="s">
        <v>64</v>
      </c>
      <c r="C19" s="5">
        <v>2019</v>
      </c>
      <c r="D19" s="5">
        <v>2018</v>
      </c>
      <c r="E19" s="5">
        <v>2017</v>
      </c>
      <c r="F19" s="5">
        <v>2016</v>
      </c>
      <c r="G19" s="5">
        <v>2015</v>
      </c>
      <c r="H19" s="5">
        <v>2014</v>
      </c>
      <c r="I19" s="5">
        <v>2013</v>
      </c>
      <c r="J19" s="5">
        <v>2012</v>
      </c>
      <c r="K19" s="5">
        <v>2011</v>
      </c>
      <c r="L19" s="5">
        <v>2010</v>
      </c>
      <c r="M19" s="5">
        <v>2009</v>
      </c>
    </row>
    <row r="20" spans="1:13" x14ac:dyDescent="0.25">
      <c r="A20" s="5" t="s">
        <v>65</v>
      </c>
      <c r="B20" s="5" t="s">
        <v>66</v>
      </c>
      <c r="C20">
        <v>1591</v>
      </c>
      <c r="D20">
        <v>1583</v>
      </c>
      <c r="E20">
        <v>1331</v>
      </c>
      <c r="F20">
        <v>1123</v>
      </c>
      <c r="G20">
        <v>823.7</v>
      </c>
      <c r="H20">
        <v>721.1</v>
      </c>
      <c r="I20">
        <v>634.79999999999995</v>
      </c>
      <c r="J20">
        <v>560.6</v>
      </c>
      <c r="K20">
        <v>577.1</v>
      </c>
      <c r="L20">
        <v>531.29999999999995</v>
      </c>
      <c r="M20">
        <v>469.8</v>
      </c>
    </row>
    <row r="21" spans="1:13" x14ac:dyDescent="0.25">
      <c r="A21" s="5" t="s">
        <v>299</v>
      </c>
      <c r="B21" s="5" t="s">
        <v>300</v>
      </c>
      <c r="C21">
        <v>579</v>
      </c>
      <c r="D21">
        <v>549.5</v>
      </c>
      <c r="E21">
        <v>437.9</v>
      </c>
      <c r="F21">
        <v>369.3</v>
      </c>
      <c r="G21">
        <v>262.60000000000002</v>
      </c>
      <c r="H21">
        <v>215.9</v>
      </c>
      <c r="I21">
        <v>196.2</v>
      </c>
      <c r="J21">
        <v>174.1</v>
      </c>
      <c r="K21">
        <v>205</v>
      </c>
      <c r="L21">
        <v>198.8</v>
      </c>
      <c r="M21">
        <v>169.1</v>
      </c>
    </row>
    <row r="22" spans="1:13" x14ac:dyDescent="0.25">
      <c r="A22" s="5" t="s">
        <v>68</v>
      </c>
      <c r="B22" s="5" t="s">
        <v>69</v>
      </c>
      <c r="C22">
        <v>170.6</v>
      </c>
      <c r="D22">
        <v>165.2</v>
      </c>
      <c r="E22">
        <v>120.9</v>
      </c>
      <c r="F22">
        <v>88</v>
      </c>
      <c r="G22">
        <v>73.2</v>
      </c>
      <c r="H22">
        <v>49.8</v>
      </c>
      <c r="I22">
        <v>36.799999999999997</v>
      </c>
      <c r="J22">
        <v>33.700000000000003</v>
      </c>
      <c r="K22">
        <v>56.9</v>
      </c>
      <c r="L22">
        <v>108.5</v>
      </c>
      <c r="M22">
        <v>39</v>
      </c>
    </row>
    <row r="23" spans="1:13" x14ac:dyDescent="0.25">
      <c r="A23" s="5" t="s">
        <v>70</v>
      </c>
      <c r="B23" s="5" t="s">
        <v>71</v>
      </c>
      <c r="C23">
        <v>-25.8</v>
      </c>
      <c r="D23">
        <v>-29</v>
      </c>
      <c r="E23">
        <v>-3.1</v>
      </c>
      <c r="F23">
        <v>-5.3</v>
      </c>
      <c r="G23">
        <v>-4.8</v>
      </c>
      <c r="H23">
        <v>-11.1</v>
      </c>
      <c r="I23">
        <v>-19.7</v>
      </c>
      <c r="J23">
        <v>-31.9</v>
      </c>
      <c r="K23">
        <v>-49.8</v>
      </c>
      <c r="L23">
        <v>-52.8</v>
      </c>
      <c r="M23">
        <v>-47.3</v>
      </c>
    </row>
    <row r="24" spans="1:13" x14ac:dyDescent="0.25">
      <c r="A24" s="5" t="s">
        <v>72</v>
      </c>
      <c r="B24" s="5" t="s">
        <v>73</v>
      </c>
      <c r="C24">
        <v>144.80000000000001</v>
      </c>
      <c r="D24">
        <v>136.19999999999999</v>
      </c>
      <c r="E24">
        <v>117.8</v>
      </c>
      <c r="F24">
        <v>82.7</v>
      </c>
      <c r="G24">
        <v>68.400000000000006</v>
      </c>
      <c r="H24">
        <v>38.700000000000003</v>
      </c>
      <c r="I24">
        <v>17.100000000000001</v>
      </c>
      <c r="J24">
        <v>1.8</v>
      </c>
      <c r="K24">
        <v>7.1</v>
      </c>
      <c r="L24">
        <v>55.7</v>
      </c>
      <c r="M24">
        <v>-8.3000000000000007</v>
      </c>
    </row>
    <row r="25" spans="1:13" x14ac:dyDescent="0.25">
      <c r="A25" s="5" t="s">
        <v>74</v>
      </c>
      <c r="B25" s="5" t="s">
        <v>75</v>
      </c>
      <c r="C25">
        <v>25.1</v>
      </c>
      <c r="D25">
        <v>22</v>
      </c>
      <c r="E25">
        <v>19</v>
      </c>
      <c r="F25">
        <v>10.8</v>
      </c>
      <c r="G25">
        <v>8.9</v>
      </c>
      <c r="H25">
        <v>14.7</v>
      </c>
      <c r="I25">
        <v>12</v>
      </c>
      <c r="J25">
        <v>3.6</v>
      </c>
      <c r="K25">
        <v>10.7</v>
      </c>
      <c r="L25" t="s">
        <v>67</v>
      </c>
      <c r="M25">
        <v>-9.6</v>
      </c>
    </row>
    <row r="26" spans="1:13" x14ac:dyDescent="0.25">
      <c r="A26" s="5" t="s">
        <v>76</v>
      </c>
      <c r="B26" s="5" t="s">
        <v>77</v>
      </c>
      <c r="C26">
        <v>119.7</v>
      </c>
      <c r="D26">
        <v>114.2</v>
      </c>
      <c r="E26">
        <v>98.8</v>
      </c>
      <c r="F26">
        <v>71.900000000000006</v>
      </c>
      <c r="G26">
        <v>59.5</v>
      </c>
      <c r="H26">
        <v>24</v>
      </c>
      <c r="I26">
        <v>5.0999999999999996</v>
      </c>
      <c r="J26">
        <v>-1.8</v>
      </c>
      <c r="K26">
        <v>-3.6</v>
      </c>
      <c r="L26">
        <v>55.8</v>
      </c>
      <c r="M26">
        <v>1.2</v>
      </c>
    </row>
    <row r="27" spans="1:13" x14ac:dyDescent="0.25">
      <c r="A27" s="5" t="s">
        <v>78</v>
      </c>
      <c r="B27" s="5" t="s">
        <v>79</v>
      </c>
      <c r="C27">
        <v>-9.3000000000000007</v>
      </c>
      <c r="D27">
        <v>-8.4</v>
      </c>
      <c r="E27">
        <v>-3.8</v>
      </c>
      <c r="F27">
        <v>-1.9</v>
      </c>
      <c r="G27">
        <v>-1.5</v>
      </c>
      <c r="H27">
        <v>-2.2999999999999998</v>
      </c>
      <c r="I27">
        <v>-1.3</v>
      </c>
      <c r="J27">
        <v>-1</v>
      </c>
      <c r="K27">
        <v>0.3</v>
      </c>
      <c r="L27">
        <v>-1.9</v>
      </c>
      <c r="M27">
        <v>-1.5</v>
      </c>
    </row>
    <row r="28" spans="1:13" x14ac:dyDescent="0.25">
      <c r="A28" s="5" t="s">
        <v>80</v>
      </c>
      <c r="B28" s="5" t="s">
        <v>81</v>
      </c>
      <c r="C28">
        <v>68.900000000000006</v>
      </c>
      <c r="D28">
        <v>-14.2</v>
      </c>
      <c r="E28">
        <v>95</v>
      </c>
      <c r="F28">
        <v>70.099999999999994</v>
      </c>
      <c r="G28">
        <v>58</v>
      </c>
      <c r="H28">
        <v>21.7</v>
      </c>
      <c r="I28">
        <v>3.8</v>
      </c>
      <c r="J28">
        <v>-2.9</v>
      </c>
      <c r="K28">
        <v>-3.3</v>
      </c>
      <c r="L28">
        <v>53.9</v>
      </c>
      <c r="M28">
        <v>-0.4</v>
      </c>
    </row>
    <row r="29" spans="1:13" x14ac:dyDescent="0.25">
      <c r="A29" s="5" t="s">
        <v>82</v>
      </c>
      <c r="B29" s="5" t="s">
        <v>83</v>
      </c>
      <c r="C29">
        <v>355.7</v>
      </c>
      <c r="D29">
        <v>340.8</v>
      </c>
      <c r="E29">
        <v>330.8</v>
      </c>
      <c r="F29">
        <v>283.8</v>
      </c>
      <c r="G29">
        <v>240.9</v>
      </c>
      <c r="H29">
        <v>169.1</v>
      </c>
      <c r="I29">
        <v>167.3</v>
      </c>
      <c r="J29">
        <v>130.5</v>
      </c>
      <c r="K29">
        <v>228.4</v>
      </c>
      <c r="L29">
        <v>222.6</v>
      </c>
      <c r="M29">
        <v>133.80000000000001</v>
      </c>
    </row>
    <row r="30" spans="1:13" x14ac:dyDescent="0.25">
      <c r="A30" s="5" t="s">
        <v>84</v>
      </c>
      <c r="B30" s="5" t="s">
        <v>85</v>
      </c>
      <c r="C30">
        <v>2556</v>
      </c>
      <c r="D30">
        <v>2639</v>
      </c>
      <c r="E30">
        <v>1531</v>
      </c>
      <c r="F30">
        <v>1425</v>
      </c>
      <c r="G30">
        <v>1205</v>
      </c>
      <c r="H30">
        <v>778.6</v>
      </c>
      <c r="I30">
        <v>782.5</v>
      </c>
      <c r="J30">
        <v>728.8</v>
      </c>
      <c r="K30">
        <v>739.4</v>
      </c>
      <c r="L30">
        <v>754.3</v>
      </c>
      <c r="M30">
        <v>584.20000000000005</v>
      </c>
    </row>
    <row r="31" spans="1:13" x14ac:dyDescent="0.25">
      <c r="A31" s="5" t="s">
        <v>86</v>
      </c>
      <c r="B31" s="5" t="s">
        <v>87</v>
      </c>
      <c r="C31">
        <v>2928</v>
      </c>
      <c r="D31">
        <v>2996</v>
      </c>
      <c r="E31">
        <v>1875</v>
      </c>
      <c r="F31">
        <v>1725</v>
      </c>
      <c r="G31">
        <v>1458</v>
      </c>
      <c r="H31">
        <v>952</v>
      </c>
      <c r="I31">
        <v>957.1</v>
      </c>
      <c r="J31">
        <v>863.7</v>
      </c>
      <c r="K31">
        <v>982.6</v>
      </c>
      <c r="L31">
        <v>985.4</v>
      </c>
      <c r="M31">
        <v>748.6</v>
      </c>
    </row>
    <row r="32" spans="1:13" x14ac:dyDescent="0.25">
      <c r="A32" s="5" t="s">
        <v>88</v>
      </c>
      <c r="B32" s="5" t="s">
        <v>89</v>
      </c>
      <c r="C32">
        <v>702.3</v>
      </c>
      <c r="D32">
        <v>672.9</v>
      </c>
      <c r="E32">
        <v>462</v>
      </c>
      <c r="F32">
        <v>474</v>
      </c>
      <c r="G32">
        <v>355.3</v>
      </c>
      <c r="H32">
        <v>230.2</v>
      </c>
      <c r="I32">
        <v>213.2</v>
      </c>
      <c r="J32">
        <v>180.9</v>
      </c>
      <c r="K32">
        <v>193.3</v>
      </c>
      <c r="L32">
        <v>163.80000000000001</v>
      </c>
      <c r="M32">
        <v>133.30000000000001</v>
      </c>
    </row>
    <row r="33" spans="1:13" x14ac:dyDescent="0.25">
      <c r="A33" s="5" t="s">
        <v>90</v>
      </c>
      <c r="B33" s="5" t="s">
        <v>91</v>
      </c>
      <c r="C33">
        <v>1599</v>
      </c>
      <c r="D33">
        <v>1654</v>
      </c>
      <c r="E33">
        <v>744.4</v>
      </c>
      <c r="F33">
        <v>591.20000000000005</v>
      </c>
      <c r="G33">
        <v>427.8</v>
      </c>
      <c r="H33">
        <v>401.6</v>
      </c>
      <c r="I33">
        <v>447.9</v>
      </c>
      <c r="J33">
        <v>403.2</v>
      </c>
      <c r="K33">
        <v>515.79999999999995</v>
      </c>
      <c r="L33">
        <v>525</v>
      </c>
      <c r="M33">
        <v>663.4</v>
      </c>
    </row>
    <row r="34" spans="1:13" x14ac:dyDescent="0.25">
      <c r="A34" s="5" t="s">
        <v>92</v>
      </c>
      <c r="B34" s="5" t="s">
        <v>93</v>
      </c>
      <c r="C34">
        <v>2302</v>
      </c>
      <c r="D34">
        <v>2327</v>
      </c>
      <c r="E34">
        <v>1206</v>
      </c>
      <c r="F34">
        <v>1065</v>
      </c>
      <c r="G34">
        <v>783.1</v>
      </c>
      <c r="H34">
        <v>631.79999999999995</v>
      </c>
      <c r="I34">
        <v>661.1</v>
      </c>
      <c r="J34">
        <v>584.1</v>
      </c>
      <c r="K34">
        <v>709.1</v>
      </c>
      <c r="L34">
        <v>688.8</v>
      </c>
      <c r="M34">
        <v>796.7</v>
      </c>
    </row>
    <row r="35" spans="1:13" x14ac:dyDescent="0.25">
      <c r="A35" s="5" t="s">
        <v>78</v>
      </c>
      <c r="B35" s="5" t="s">
        <v>79</v>
      </c>
      <c r="C35">
        <v>9.6999999999999993</v>
      </c>
      <c r="D35">
        <v>5.9</v>
      </c>
      <c r="E35">
        <v>14.3</v>
      </c>
      <c r="F35">
        <v>22.8</v>
      </c>
      <c r="G35">
        <v>11</v>
      </c>
      <c r="H35">
        <v>19.399999999999999</v>
      </c>
      <c r="I35">
        <v>18.8</v>
      </c>
      <c r="J35">
        <v>13.4</v>
      </c>
      <c r="K35">
        <v>13.1</v>
      </c>
      <c r="L35">
        <v>21.4</v>
      </c>
      <c r="M35">
        <v>15.5</v>
      </c>
    </row>
    <row r="36" spans="1:13" x14ac:dyDescent="0.25">
      <c r="A36" s="5" t="s">
        <v>94</v>
      </c>
      <c r="B36" s="5" t="s">
        <v>95</v>
      </c>
      <c r="C36">
        <v>617.29999999999995</v>
      </c>
      <c r="D36">
        <v>663.1</v>
      </c>
      <c r="E36">
        <v>653.9</v>
      </c>
      <c r="F36">
        <v>636.79999999999995</v>
      </c>
      <c r="G36">
        <v>664.2</v>
      </c>
      <c r="H36">
        <v>300.7</v>
      </c>
      <c r="I36">
        <v>277.2</v>
      </c>
      <c r="J36">
        <v>266.2</v>
      </c>
      <c r="K36">
        <v>260.3</v>
      </c>
      <c r="L36">
        <v>275.2</v>
      </c>
      <c r="M36">
        <v>-63.6</v>
      </c>
    </row>
    <row r="37" spans="1:13" x14ac:dyDescent="0.25">
      <c r="A37" s="5" t="s">
        <v>96</v>
      </c>
      <c r="B37" s="5" t="s">
        <v>97</v>
      </c>
      <c r="C37">
        <v>2928</v>
      </c>
      <c r="D37">
        <v>2996</v>
      </c>
      <c r="E37">
        <v>1875</v>
      </c>
      <c r="F37">
        <v>1725</v>
      </c>
      <c r="G37">
        <v>1458</v>
      </c>
      <c r="H37">
        <v>952</v>
      </c>
      <c r="I37">
        <v>957.1</v>
      </c>
      <c r="J37">
        <v>863.7</v>
      </c>
      <c r="K37">
        <v>982.6</v>
      </c>
      <c r="L37">
        <v>985.4</v>
      </c>
      <c r="M37">
        <v>748.6</v>
      </c>
    </row>
    <row r="38" spans="1:13" x14ac:dyDescent="0.25">
      <c r="A38" s="5" t="s">
        <v>98</v>
      </c>
      <c r="B38" s="5" t="s">
        <v>99</v>
      </c>
      <c r="C38">
        <v>56.58</v>
      </c>
      <c r="D38">
        <v>56.17</v>
      </c>
      <c r="E38">
        <v>55.56</v>
      </c>
      <c r="F38">
        <v>55.28</v>
      </c>
      <c r="G38">
        <v>55.28</v>
      </c>
      <c r="H38">
        <v>48.87</v>
      </c>
      <c r="I38">
        <v>48.87</v>
      </c>
      <c r="J38">
        <v>42.1</v>
      </c>
      <c r="K38">
        <v>42.1</v>
      </c>
      <c r="L38">
        <v>42.1</v>
      </c>
      <c r="M38" t="s">
        <v>67</v>
      </c>
    </row>
    <row r="39" spans="1:13" x14ac:dyDescent="0.25">
      <c r="A39" s="5" t="s">
        <v>100</v>
      </c>
      <c r="B39" s="5" t="s">
        <v>101</v>
      </c>
      <c r="C39">
        <v>56.58</v>
      </c>
      <c r="D39">
        <v>56.17</v>
      </c>
      <c r="E39">
        <v>55.56</v>
      </c>
      <c r="F39">
        <v>55.28</v>
      </c>
      <c r="G39">
        <v>55.28</v>
      </c>
      <c r="H39">
        <v>48.87</v>
      </c>
      <c r="I39">
        <v>48.87</v>
      </c>
      <c r="J39">
        <v>42.1</v>
      </c>
      <c r="K39">
        <v>42.1</v>
      </c>
      <c r="L39">
        <v>42.1</v>
      </c>
      <c r="M39" t="s">
        <v>67</v>
      </c>
    </row>
    <row r="40" spans="1:13" x14ac:dyDescent="0.25">
      <c r="A40" s="5" t="s">
        <v>102</v>
      </c>
      <c r="B40" s="5" t="s">
        <v>103</v>
      </c>
      <c r="C40">
        <v>2.56</v>
      </c>
      <c r="D40">
        <v>2.42</v>
      </c>
      <c r="E40">
        <v>2.12</v>
      </c>
      <c r="F40">
        <v>1.5</v>
      </c>
      <c r="G40">
        <v>1.24</v>
      </c>
      <c r="H40">
        <v>0.79</v>
      </c>
      <c r="I40">
        <v>0.35</v>
      </c>
      <c r="J40">
        <v>0.04</v>
      </c>
      <c r="K40">
        <v>0.17</v>
      </c>
      <c r="L40">
        <v>1.32</v>
      </c>
      <c r="M40" t="s">
        <v>67</v>
      </c>
    </row>
    <row r="41" spans="1:13" x14ac:dyDescent="0.25">
      <c r="A41" s="5" t="s">
        <v>104</v>
      </c>
      <c r="B41" s="5" t="s">
        <v>105</v>
      </c>
      <c r="C41">
        <v>1.22</v>
      </c>
      <c r="D41">
        <v>-0.25</v>
      </c>
      <c r="E41">
        <v>1.72</v>
      </c>
      <c r="F41">
        <v>1.27</v>
      </c>
      <c r="G41">
        <v>1.1599999999999999</v>
      </c>
      <c r="H41">
        <v>0.44</v>
      </c>
      <c r="I41">
        <v>0.08</v>
      </c>
      <c r="J41">
        <v>-7.0000000000000007E-2</v>
      </c>
      <c r="K41">
        <v>-0.08</v>
      </c>
      <c r="L41">
        <v>1.68</v>
      </c>
      <c r="M41">
        <v>-0.01</v>
      </c>
    </row>
    <row r="42" spans="1:13" x14ac:dyDescent="0.25">
      <c r="A42" s="5" t="s">
        <v>106</v>
      </c>
      <c r="B42" s="5" t="s">
        <v>107</v>
      </c>
      <c r="C42">
        <v>1.22</v>
      </c>
      <c r="D42">
        <v>-0.25</v>
      </c>
      <c r="E42">
        <v>1.68</v>
      </c>
      <c r="F42">
        <v>1.23</v>
      </c>
      <c r="G42">
        <v>1.1200000000000001</v>
      </c>
      <c r="H42">
        <v>0.44</v>
      </c>
      <c r="I42">
        <v>0.08</v>
      </c>
      <c r="J42">
        <v>-7.0000000000000007E-2</v>
      </c>
      <c r="K42">
        <v>-0.08</v>
      </c>
      <c r="L42">
        <v>1.56</v>
      </c>
      <c r="M42">
        <v>-0.01</v>
      </c>
    </row>
    <row r="43" spans="1:13" x14ac:dyDescent="0.25">
      <c r="A43" s="5" t="s">
        <v>108</v>
      </c>
      <c r="B43" s="5" t="s">
        <v>109</v>
      </c>
      <c r="C43" t="s">
        <v>67</v>
      </c>
      <c r="D43">
        <v>2</v>
      </c>
      <c r="E43">
        <v>1.3</v>
      </c>
      <c r="F43">
        <v>1.1000000000000001</v>
      </c>
      <c r="G43">
        <v>0.7</v>
      </c>
      <c r="H43">
        <v>0.4</v>
      </c>
      <c r="I43">
        <v>0.1</v>
      </c>
      <c r="J43" t="s">
        <v>67</v>
      </c>
      <c r="K43" t="s">
        <v>67</v>
      </c>
      <c r="L43" t="s">
        <v>67</v>
      </c>
      <c r="M43" t="s">
        <v>67</v>
      </c>
    </row>
    <row r="44" spans="1:13" x14ac:dyDescent="0.25">
      <c r="A44" s="5" t="s">
        <v>110</v>
      </c>
      <c r="B44" s="5" t="s">
        <v>111</v>
      </c>
      <c r="C44" t="s">
        <v>67</v>
      </c>
      <c r="D44">
        <v>128.6</v>
      </c>
      <c r="E44">
        <v>83.7</v>
      </c>
      <c r="F44">
        <v>60.8</v>
      </c>
      <c r="G44">
        <v>38.700000000000003</v>
      </c>
      <c r="H44">
        <v>19.5</v>
      </c>
      <c r="I44">
        <v>4.9000000000000004</v>
      </c>
      <c r="J44" t="s">
        <v>67</v>
      </c>
      <c r="K44" t="s">
        <v>67</v>
      </c>
      <c r="L44" t="s">
        <v>67</v>
      </c>
      <c r="M44" t="s">
        <v>67</v>
      </c>
    </row>
    <row r="45" spans="1:13" x14ac:dyDescent="0.25">
      <c r="A45" s="5" t="s">
        <v>124</v>
      </c>
      <c r="B45" s="5" t="s">
        <v>125</v>
      </c>
      <c r="C45">
        <v>28.12</v>
      </c>
      <c r="D45">
        <v>28.17</v>
      </c>
      <c r="E45">
        <v>23.96</v>
      </c>
      <c r="F45">
        <v>20.32</v>
      </c>
      <c r="G45">
        <v>14.9</v>
      </c>
      <c r="H45">
        <v>14.76</v>
      </c>
      <c r="I45">
        <v>12.99</v>
      </c>
      <c r="J45">
        <v>13.32</v>
      </c>
      <c r="K45">
        <v>13.71</v>
      </c>
      <c r="L45">
        <v>12.62</v>
      </c>
      <c r="M45" t="s">
        <v>67</v>
      </c>
    </row>
    <row r="46" spans="1:13" x14ac:dyDescent="0.25">
      <c r="A46" s="5" t="s">
        <v>112</v>
      </c>
      <c r="B46" s="5" t="s">
        <v>113</v>
      </c>
      <c r="C46">
        <v>10.91</v>
      </c>
      <c r="D46">
        <v>11.8</v>
      </c>
      <c r="E46">
        <v>11.77</v>
      </c>
      <c r="F46">
        <v>11.52</v>
      </c>
      <c r="G46">
        <v>12.01</v>
      </c>
      <c r="H46">
        <v>6.15</v>
      </c>
      <c r="I46">
        <v>5.67</v>
      </c>
      <c r="J46">
        <v>6.32</v>
      </c>
      <c r="K46">
        <v>6.18</v>
      </c>
      <c r="L46">
        <v>6.54</v>
      </c>
      <c r="M46" t="s">
        <v>67</v>
      </c>
    </row>
    <row r="47" spans="1:13" x14ac:dyDescent="0.25">
      <c r="A47" s="5" t="s">
        <v>114</v>
      </c>
      <c r="B47" s="5" t="s">
        <v>115</v>
      </c>
      <c r="C47">
        <v>8.4600000000000009</v>
      </c>
      <c r="D47">
        <v>7.58</v>
      </c>
      <c r="E47">
        <v>4.54</v>
      </c>
      <c r="F47">
        <v>4.2699999999999996</v>
      </c>
      <c r="G47">
        <v>3.44</v>
      </c>
      <c r="H47">
        <v>2.5299999999999998</v>
      </c>
      <c r="I47">
        <v>1.47</v>
      </c>
      <c r="J47">
        <v>1.3</v>
      </c>
      <c r="K47">
        <v>2.2599999999999998</v>
      </c>
      <c r="L47">
        <v>0.72</v>
      </c>
      <c r="M47" t="s">
        <v>67</v>
      </c>
    </row>
    <row r="48" spans="1:13" x14ac:dyDescent="0.25">
      <c r="A48" s="5" t="s">
        <v>116</v>
      </c>
      <c r="B48" s="5" t="s">
        <v>117</v>
      </c>
      <c r="C48">
        <v>51.76</v>
      </c>
      <c r="D48">
        <v>53.34</v>
      </c>
      <c r="E48">
        <v>33.74</v>
      </c>
      <c r="F48">
        <v>31.2</v>
      </c>
      <c r="G48">
        <v>26.38</v>
      </c>
      <c r="H48">
        <v>19.48</v>
      </c>
      <c r="I48">
        <v>19.579999999999998</v>
      </c>
      <c r="J48">
        <v>20.52</v>
      </c>
      <c r="K48">
        <v>23.34</v>
      </c>
      <c r="L48">
        <v>23.41</v>
      </c>
      <c r="M48" t="s">
        <v>67</v>
      </c>
    </row>
    <row r="49" spans="1:13" x14ac:dyDescent="0.25">
      <c r="A49" s="5" t="s">
        <v>118</v>
      </c>
      <c r="B49" s="5" t="s">
        <v>119</v>
      </c>
      <c r="C49">
        <v>12210</v>
      </c>
      <c r="D49">
        <v>12514</v>
      </c>
      <c r="E49">
        <v>7536</v>
      </c>
      <c r="F49">
        <v>4577</v>
      </c>
      <c r="G49">
        <v>3270</v>
      </c>
      <c r="H49">
        <v>2380</v>
      </c>
      <c r="I49">
        <v>2223</v>
      </c>
      <c r="J49">
        <v>1750</v>
      </c>
      <c r="K49">
        <v>1730</v>
      </c>
      <c r="L49">
        <v>1731</v>
      </c>
      <c r="M49">
        <v>1587</v>
      </c>
    </row>
    <row r="50" spans="1:13" x14ac:dyDescent="0.25">
      <c r="A50" s="5" t="s">
        <v>120</v>
      </c>
      <c r="B50" s="5" t="s">
        <v>121</v>
      </c>
      <c r="C50">
        <v>410.5</v>
      </c>
      <c r="D50">
        <v>431.3</v>
      </c>
      <c r="E50">
        <v>265.7</v>
      </c>
      <c r="F50">
        <v>209.7</v>
      </c>
      <c r="G50">
        <v>136.80000000000001</v>
      </c>
      <c r="H50">
        <v>121.8</v>
      </c>
      <c r="I50">
        <v>108.7</v>
      </c>
      <c r="J50">
        <v>92.2</v>
      </c>
      <c r="K50">
        <v>92.1</v>
      </c>
      <c r="L50">
        <v>97.8</v>
      </c>
      <c r="M50">
        <v>82.3</v>
      </c>
    </row>
    <row r="51" spans="1:13" x14ac:dyDescent="0.25">
      <c r="A51" s="5" t="s">
        <v>122</v>
      </c>
      <c r="B51" s="5" t="s">
        <v>123</v>
      </c>
      <c r="C51">
        <v>33620</v>
      </c>
      <c r="D51">
        <v>34465</v>
      </c>
      <c r="E51">
        <v>35257</v>
      </c>
      <c r="F51">
        <v>45816</v>
      </c>
      <c r="G51">
        <v>41835</v>
      </c>
      <c r="H51">
        <v>51176</v>
      </c>
      <c r="I51">
        <v>48898</v>
      </c>
      <c r="J51">
        <v>52686</v>
      </c>
      <c r="K51">
        <v>53237</v>
      </c>
      <c r="L51">
        <v>56499</v>
      </c>
      <c r="M51">
        <v>51859</v>
      </c>
    </row>
    <row r="52" spans="1:13" x14ac:dyDescent="0.25">
      <c r="A52" s="5" t="s">
        <v>301</v>
      </c>
      <c r="B52" s="5" t="s">
        <v>302</v>
      </c>
      <c r="C52">
        <v>130315</v>
      </c>
      <c r="D52">
        <v>126455</v>
      </c>
      <c r="E52">
        <v>176623</v>
      </c>
      <c r="F52">
        <v>245413</v>
      </c>
      <c r="G52">
        <v>251898</v>
      </c>
      <c r="H52">
        <v>302980</v>
      </c>
      <c r="I52">
        <v>285569</v>
      </c>
      <c r="J52">
        <v>320341</v>
      </c>
      <c r="K52">
        <v>333572</v>
      </c>
      <c r="L52">
        <v>306940</v>
      </c>
      <c r="M52">
        <v>296029</v>
      </c>
    </row>
    <row r="53" spans="1:13" x14ac:dyDescent="0.25">
      <c r="A53" s="5" t="s">
        <v>126</v>
      </c>
      <c r="B53" s="5" t="s">
        <v>127</v>
      </c>
      <c r="C53">
        <v>47420</v>
      </c>
      <c r="D53">
        <v>43911</v>
      </c>
      <c r="E53">
        <v>58108</v>
      </c>
      <c r="F53">
        <v>80686</v>
      </c>
      <c r="G53">
        <v>80306</v>
      </c>
      <c r="H53">
        <v>90714</v>
      </c>
      <c r="I53">
        <v>88259</v>
      </c>
      <c r="J53">
        <v>99486</v>
      </c>
      <c r="K53">
        <v>118497</v>
      </c>
      <c r="L53">
        <v>114847</v>
      </c>
      <c r="M53">
        <v>106553</v>
      </c>
    </row>
    <row r="54" spans="1:13" x14ac:dyDescent="0.25">
      <c r="A54" s="5" t="s">
        <v>128</v>
      </c>
      <c r="B54" s="5" t="s">
        <v>129</v>
      </c>
      <c r="C54">
        <v>5643</v>
      </c>
      <c r="D54">
        <v>-1135</v>
      </c>
      <c r="E54">
        <v>12606</v>
      </c>
      <c r="F54">
        <v>15316</v>
      </c>
      <c r="G54">
        <v>17737</v>
      </c>
      <c r="H54">
        <v>9118</v>
      </c>
      <c r="I54">
        <v>1709</v>
      </c>
      <c r="J54">
        <v>-1657</v>
      </c>
      <c r="K54">
        <v>-1908</v>
      </c>
      <c r="L54">
        <v>31138</v>
      </c>
      <c r="M54">
        <v>-252.05</v>
      </c>
    </row>
    <row r="55" spans="1:13" x14ac:dyDescent="0.25">
      <c r="A55" s="5" t="s">
        <v>130</v>
      </c>
      <c r="B55" s="5" t="s">
        <v>131</v>
      </c>
      <c r="C55">
        <v>59.1</v>
      </c>
      <c r="D55" t="s">
        <v>67</v>
      </c>
      <c r="E55">
        <v>35.799999999999997</v>
      </c>
      <c r="F55">
        <v>32.799999999999997</v>
      </c>
      <c r="G55">
        <v>49.9</v>
      </c>
      <c r="H55">
        <v>56.2</v>
      </c>
      <c r="I55">
        <v>161.30000000000001</v>
      </c>
      <c r="J55" t="s">
        <v>67</v>
      </c>
      <c r="K55" t="s">
        <v>67</v>
      </c>
      <c r="L55">
        <v>15.9</v>
      </c>
      <c r="M55" t="s">
        <v>67</v>
      </c>
    </row>
    <row r="56" spans="1:13" x14ac:dyDescent="0.25">
      <c r="A56" s="5" t="s">
        <v>132</v>
      </c>
      <c r="B56" s="5" t="s">
        <v>133</v>
      </c>
      <c r="C56">
        <v>2.56</v>
      </c>
      <c r="D56">
        <v>1.5</v>
      </c>
      <c r="E56">
        <v>2.57</v>
      </c>
      <c r="F56">
        <v>2.0499999999999998</v>
      </c>
      <c r="G56">
        <v>3.89</v>
      </c>
      <c r="H56">
        <v>1.68</v>
      </c>
      <c r="I56">
        <v>0.99</v>
      </c>
      <c r="J56">
        <v>0.5</v>
      </c>
      <c r="K56">
        <v>0.93</v>
      </c>
      <c r="L56">
        <v>2.12</v>
      </c>
      <c r="M56" t="s">
        <v>67</v>
      </c>
    </row>
    <row r="57" spans="1:13" x14ac:dyDescent="0.25">
      <c r="A57" s="5" t="s">
        <v>134</v>
      </c>
      <c r="B57" s="5" t="s">
        <v>135</v>
      </c>
      <c r="C57">
        <v>6.6</v>
      </c>
      <c r="D57">
        <v>3.57</v>
      </c>
      <c r="E57">
        <v>5.23</v>
      </c>
      <c r="F57">
        <v>3.62</v>
      </c>
      <c r="G57">
        <v>4.82</v>
      </c>
      <c r="H57">
        <v>4.0199999999999996</v>
      </c>
      <c r="I57">
        <v>2.27</v>
      </c>
      <c r="J57">
        <v>1.04</v>
      </c>
      <c r="K57">
        <v>2.0499999999999998</v>
      </c>
      <c r="L57">
        <v>4.09</v>
      </c>
      <c r="M57" t="s">
        <v>67</v>
      </c>
    </row>
    <row r="58" spans="1:13" x14ac:dyDescent="0.25">
      <c r="A58" s="5" t="s">
        <v>136</v>
      </c>
      <c r="B58" s="5" t="s">
        <v>137</v>
      </c>
      <c r="C58">
        <v>8.52</v>
      </c>
      <c r="D58">
        <v>5.56</v>
      </c>
      <c r="E58">
        <v>13.56</v>
      </c>
      <c r="F58">
        <v>9.76</v>
      </c>
      <c r="G58">
        <v>16.82</v>
      </c>
      <c r="H58">
        <v>9.7899999999999991</v>
      </c>
      <c r="I58">
        <v>8.76</v>
      </c>
      <c r="J58">
        <v>5.0599999999999996</v>
      </c>
      <c r="K58">
        <v>5.62</v>
      </c>
      <c r="L58">
        <v>37.15</v>
      </c>
      <c r="M58" t="s">
        <v>67</v>
      </c>
    </row>
    <row r="59" spans="1:13" x14ac:dyDescent="0.25">
      <c r="A59" s="5" t="s">
        <v>138</v>
      </c>
      <c r="B59" s="5" t="s">
        <v>139</v>
      </c>
      <c r="C59" t="s">
        <v>67</v>
      </c>
      <c r="D59">
        <v>4.74</v>
      </c>
      <c r="E59">
        <v>2.11</v>
      </c>
      <c r="F59">
        <v>2.64</v>
      </c>
      <c r="G59">
        <v>1.21</v>
      </c>
      <c r="H59">
        <v>1.62</v>
      </c>
      <c r="I59">
        <v>0.78</v>
      </c>
      <c r="J59" t="s">
        <v>67</v>
      </c>
      <c r="K59" t="s">
        <v>67</v>
      </c>
      <c r="L59" t="s">
        <v>67</v>
      </c>
      <c r="M59" t="s">
        <v>67</v>
      </c>
    </row>
    <row r="60" spans="1:13" x14ac:dyDescent="0.25">
      <c r="A60" s="5" t="s">
        <v>140</v>
      </c>
      <c r="B60" s="5" t="s">
        <v>141</v>
      </c>
      <c r="C60">
        <v>1.7</v>
      </c>
      <c r="D60">
        <v>-0.6</v>
      </c>
      <c r="E60">
        <v>2.8</v>
      </c>
      <c r="F60">
        <v>3</v>
      </c>
      <c r="G60">
        <v>2</v>
      </c>
      <c r="H60">
        <v>1.8</v>
      </c>
      <c r="I60">
        <v>0.6</v>
      </c>
      <c r="J60">
        <v>-1.1000000000000001</v>
      </c>
      <c r="K60">
        <v>-0.6</v>
      </c>
      <c r="L60">
        <v>6.3</v>
      </c>
      <c r="M60" t="s">
        <v>67</v>
      </c>
    </row>
    <row r="61" spans="1:13" x14ac:dyDescent="0.25">
      <c r="A61" s="5" t="s">
        <v>142</v>
      </c>
      <c r="B61" s="5" t="s">
        <v>143</v>
      </c>
      <c r="C61">
        <v>11.16</v>
      </c>
      <c r="D61">
        <v>-2.14</v>
      </c>
      <c r="E61">
        <v>14.53</v>
      </c>
      <c r="F61">
        <v>11.01</v>
      </c>
      <c r="G61">
        <v>8.73</v>
      </c>
      <c r="H61">
        <v>7.22</v>
      </c>
      <c r="I61">
        <v>1.37</v>
      </c>
      <c r="J61">
        <v>-1.0900000000000001</v>
      </c>
      <c r="K61">
        <v>-1.27</v>
      </c>
      <c r="L61">
        <v>19.59</v>
      </c>
      <c r="M61">
        <v>0.63</v>
      </c>
    </row>
    <row r="62" spans="1:13" x14ac:dyDescent="0.25">
      <c r="A62" s="5" t="s">
        <v>144</v>
      </c>
      <c r="B62" s="5" t="s">
        <v>145</v>
      </c>
      <c r="C62">
        <v>4.33</v>
      </c>
      <c r="D62">
        <v>-0.9</v>
      </c>
      <c r="E62">
        <v>7.14</v>
      </c>
      <c r="F62">
        <v>6.24</v>
      </c>
      <c r="G62">
        <v>7.04</v>
      </c>
      <c r="H62">
        <v>3.01</v>
      </c>
      <c r="I62">
        <v>0.6</v>
      </c>
      <c r="J62">
        <v>-0.52</v>
      </c>
      <c r="K62">
        <v>-0.56999999999999995</v>
      </c>
      <c r="L62">
        <v>10.14</v>
      </c>
      <c r="M62">
        <v>-0.09</v>
      </c>
    </row>
    <row r="63" spans="1:13" x14ac:dyDescent="0.25">
      <c r="A63" s="5" t="s">
        <v>146</v>
      </c>
      <c r="B63" s="5" t="s">
        <v>147</v>
      </c>
      <c r="C63">
        <v>3.54</v>
      </c>
      <c r="D63">
        <v>0.73</v>
      </c>
      <c r="E63">
        <v>5.7</v>
      </c>
      <c r="F63">
        <v>4.6399999999999997</v>
      </c>
      <c r="G63">
        <v>4.6100000000000003</v>
      </c>
      <c r="H63">
        <v>4.17</v>
      </c>
      <c r="I63">
        <v>2.93</v>
      </c>
      <c r="J63">
        <v>5.62</v>
      </c>
      <c r="K63">
        <v>5.8</v>
      </c>
      <c r="L63">
        <v>12.07</v>
      </c>
      <c r="M63">
        <v>6.57</v>
      </c>
    </row>
    <row r="64" spans="1:13" x14ac:dyDescent="0.25">
      <c r="A64" s="5" t="s">
        <v>148</v>
      </c>
      <c r="B64" s="5" t="s">
        <v>148</v>
      </c>
      <c r="C64">
        <v>2.35</v>
      </c>
      <c r="D64">
        <v>-0.47</v>
      </c>
      <c r="E64">
        <v>5.07</v>
      </c>
      <c r="F64">
        <v>4.0599999999999996</v>
      </c>
      <c r="G64">
        <v>3.98</v>
      </c>
      <c r="H64">
        <v>2.2799999999999998</v>
      </c>
      <c r="I64">
        <v>0.4</v>
      </c>
      <c r="J64">
        <v>-0.34</v>
      </c>
      <c r="K64">
        <v>-0.34</v>
      </c>
      <c r="L64">
        <v>5.47</v>
      </c>
      <c r="M64">
        <v>-0.05</v>
      </c>
    </row>
    <row r="65" spans="1:13" x14ac:dyDescent="0.25">
      <c r="A65" s="5" t="s">
        <v>149</v>
      </c>
      <c r="B65" s="5" t="s">
        <v>150</v>
      </c>
      <c r="C65">
        <v>12.15</v>
      </c>
      <c r="D65">
        <v>11.37</v>
      </c>
      <c r="E65">
        <v>17.649999999999999</v>
      </c>
      <c r="F65">
        <v>16.45</v>
      </c>
      <c r="G65">
        <v>16.52</v>
      </c>
      <c r="H65">
        <v>17.760000000000002</v>
      </c>
      <c r="I65">
        <v>17.48</v>
      </c>
      <c r="J65">
        <v>15.11</v>
      </c>
      <c r="K65">
        <v>23.24</v>
      </c>
      <c r="L65">
        <v>22.59</v>
      </c>
      <c r="M65">
        <v>17.87</v>
      </c>
    </row>
    <row r="66" spans="1:13" x14ac:dyDescent="0.25">
      <c r="A66" s="5" t="s">
        <v>151</v>
      </c>
      <c r="B66" s="5" t="s">
        <v>152</v>
      </c>
      <c r="C66">
        <v>21.08</v>
      </c>
      <c r="D66">
        <v>22.13</v>
      </c>
      <c r="E66">
        <v>34.880000000000003</v>
      </c>
      <c r="F66">
        <v>36.92</v>
      </c>
      <c r="G66">
        <v>45.54</v>
      </c>
      <c r="H66">
        <v>31.59</v>
      </c>
      <c r="I66">
        <v>28.96</v>
      </c>
      <c r="J66">
        <v>30.82</v>
      </c>
      <c r="K66">
        <v>26.49</v>
      </c>
      <c r="L66">
        <v>27.93</v>
      </c>
      <c r="M66">
        <v>-8.5</v>
      </c>
    </row>
    <row r="67" spans="1:13" x14ac:dyDescent="0.25">
      <c r="A67" s="5" t="s">
        <v>153</v>
      </c>
      <c r="B67" s="5" t="s">
        <v>154</v>
      </c>
      <c r="C67">
        <v>78.92</v>
      </c>
      <c r="D67">
        <v>77.87</v>
      </c>
      <c r="E67">
        <v>65.12</v>
      </c>
      <c r="F67">
        <v>63.08</v>
      </c>
      <c r="G67">
        <v>54.46</v>
      </c>
      <c r="H67">
        <v>68.41</v>
      </c>
      <c r="I67">
        <v>71.040000000000006</v>
      </c>
      <c r="J67">
        <v>69.180000000000007</v>
      </c>
      <c r="K67">
        <v>73.510000000000005</v>
      </c>
      <c r="L67">
        <v>72.069999999999993</v>
      </c>
      <c r="M67">
        <v>108.5</v>
      </c>
    </row>
    <row r="68" spans="1:13" x14ac:dyDescent="0.25">
      <c r="A68" s="5" t="s">
        <v>155</v>
      </c>
      <c r="B68" s="5" t="s">
        <v>156</v>
      </c>
      <c r="C68">
        <v>374.39</v>
      </c>
      <c r="D68">
        <v>351.86</v>
      </c>
      <c r="E68">
        <v>186.68</v>
      </c>
      <c r="F68">
        <v>170.87</v>
      </c>
      <c r="G68">
        <v>119.57</v>
      </c>
      <c r="H68">
        <v>216.59</v>
      </c>
      <c r="I68">
        <v>245.27</v>
      </c>
      <c r="J68">
        <v>224.46</v>
      </c>
      <c r="K68">
        <v>277.49</v>
      </c>
      <c r="L68">
        <v>258.07</v>
      </c>
      <c r="M68">
        <v>-1277</v>
      </c>
    </row>
    <row r="69" spans="1:13" x14ac:dyDescent="0.25">
      <c r="A69" s="5" t="s">
        <v>303</v>
      </c>
      <c r="B69" s="5" t="s">
        <v>304</v>
      </c>
      <c r="C69">
        <v>36.39</v>
      </c>
      <c r="D69">
        <v>34.71</v>
      </c>
      <c r="E69">
        <v>32.9</v>
      </c>
      <c r="F69">
        <v>32.89</v>
      </c>
      <c r="G69">
        <v>31.88</v>
      </c>
      <c r="H69">
        <v>29.94</v>
      </c>
      <c r="I69">
        <v>30.91</v>
      </c>
      <c r="J69">
        <v>31.06</v>
      </c>
      <c r="K69">
        <v>35.520000000000003</v>
      </c>
      <c r="L69">
        <v>37.42</v>
      </c>
    </row>
    <row r="70" spans="1:13" x14ac:dyDescent="0.25">
      <c r="A70" s="5" t="s">
        <v>157</v>
      </c>
      <c r="B70" s="5" t="s">
        <v>158</v>
      </c>
      <c r="C70">
        <v>12.15</v>
      </c>
      <c r="D70">
        <v>11.38</v>
      </c>
      <c r="E70">
        <v>17.64</v>
      </c>
      <c r="F70">
        <v>16.45</v>
      </c>
      <c r="G70">
        <v>16.52</v>
      </c>
      <c r="H70">
        <v>17.760000000000002</v>
      </c>
      <c r="I70">
        <v>17.48</v>
      </c>
      <c r="J70">
        <v>15.11</v>
      </c>
      <c r="K70">
        <v>23.24</v>
      </c>
      <c r="L70">
        <v>22.59</v>
      </c>
    </row>
    <row r="71" spans="1:13" x14ac:dyDescent="0.25">
      <c r="A71" s="5" t="s">
        <v>159</v>
      </c>
      <c r="B71" s="5" t="s">
        <v>160</v>
      </c>
      <c r="C71">
        <v>4.33</v>
      </c>
      <c r="D71">
        <v>-0.9</v>
      </c>
      <c r="E71">
        <v>7.14</v>
      </c>
      <c r="F71">
        <v>6.24</v>
      </c>
      <c r="G71">
        <v>7.04</v>
      </c>
      <c r="H71">
        <v>3.01</v>
      </c>
      <c r="I71">
        <v>0.6</v>
      </c>
      <c r="J71">
        <v>-0.52</v>
      </c>
      <c r="K71">
        <v>-0.56999999999999995</v>
      </c>
      <c r="L71">
        <v>10.14</v>
      </c>
    </row>
    <row r="72" spans="1:13" x14ac:dyDescent="0.25">
      <c r="A72" s="5" t="s">
        <v>161</v>
      </c>
      <c r="B72" s="5" t="s">
        <v>162</v>
      </c>
      <c r="C72">
        <v>10.72</v>
      </c>
      <c r="D72">
        <v>10.44</v>
      </c>
      <c r="E72">
        <v>9.08</v>
      </c>
      <c r="F72">
        <v>7.84</v>
      </c>
      <c r="G72">
        <v>8.89</v>
      </c>
      <c r="H72">
        <v>6.91</v>
      </c>
      <c r="I72">
        <v>5.8</v>
      </c>
      <c r="J72">
        <v>6.01</v>
      </c>
      <c r="K72">
        <v>9.86</v>
      </c>
      <c r="L72">
        <v>20.420000000000002</v>
      </c>
    </row>
    <row r="73" spans="1:13" x14ac:dyDescent="0.25">
      <c r="A73" s="5" t="s">
        <v>163</v>
      </c>
      <c r="B73" s="5" t="s">
        <v>164</v>
      </c>
      <c r="C73">
        <v>54.34</v>
      </c>
      <c r="D73">
        <v>52.84</v>
      </c>
      <c r="E73">
        <v>70.989999999999995</v>
      </c>
      <c r="F73">
        <v>65.099999999999994</v>
      </c>
      <c r="G73">
        <v>56.5</v>
      </c>
      <c r="H73">
        <v>75.75</v>
      </c>
      <c r="I73">
        <v>66.33</v>
      </c>
      <c r="J73">
        <v>64.91</v>
      </c>
      <c r="K73">
        <v>58.73</v>
      </c>
      <c r="L73">
        <v>53.92</v>
      </c>
    </row>
    <row r="74" spans="1:13" x14ac:dyDescent="0.25">
      <c r="A74" s="5" t="s">
        <v>165</v>
      </c>
      <c r="B74" s="5" t="s">
        <v>166</v>
      </c>
      <c r="C74">
        <v>87.3</v>
      </c>
      <c r="D74">
        <v>88.08</v>
      </c>
      <c r="E74">
        <v>81.650000000000006</v>
      </c>
      <c r="F74">
        <v>82.61</v>
      </c>
      <c r="G74">
        <v>82.65</v>
      </c>
      <c r="H74">
        <v>81.790000000000006</v>
      </c>
      <c r="I74">
        <v>81.760000000000005</v>
      </c>
      <c r="J74">
        <v>84.38</v>
      </c>
      <c r="K74">
        <v>75.25</v>
      </c>
      <c r="L74">
        <v>76.55</v>
      </c>
    </row>
    <row r="75" spans="1:13" x14ac:dyDescent="0.25">
      <c r="A75" s="5" t="s">
        <v>167</v>
      </c>
      <c r="B75" s="5" t="s">
        <v>168</v>
      </c>
      <c r="C75">
        <v>2.35</v>
      </c>
      <c r="D75">
        <v>-0.47</v>
      </c>
      <c r="E75">
        <v>5.07</v>
      </c>
      <c r="F75">
        <v>4.0599999999999996</v>
      </c>
      <c r="G75">
        <v>3.98</v>
      </c>
      <c r="H75">
        <v>2.2799999999999998</v>
      </c>
      <c r="I75">
        <v>0.4</v>
      </c>
      <c r="J75">
        <v>-0.34</v>
      </c>
      <c r="K75">
        <v>-0.34</v>
      </c>
      <c r="L75">
        <v>5.47</v>
      </c>
    </row>
    <row r="76" spans="1:13" x14ac:dyDescent="0.25">
      <c r="A76" s="5" t="s">
        <v>169</v>
      </c>
      <c r="B76" s="5" t="s">
        <v>170</v>
      </c>
      <c r="C76">
        <v>7.67</v>
      </c>
      <c r="D76">
        <v>7.11</v>
      </c>
      <c r="E76">
        <v>8.56</v>
      </c>
      <c r="F76">
        <v>7.03</v>
      </c>
      <c r="G76">
        <v>6.64</v>
      </c>
      <c r="H76">
        <v>6.9</v>
      </c>
      <c r="I76">
        <v>4.95</v>
      </c>
      <c r="J76">
        <v>4.9400000000000004</v>
      </c>
      <c r="K76">
        <v>7.21</v>
      </c>
      <c r="L76">
        <v>13.21</v>
      </c>
    </row>
    <row r="77" spans="1:13" x14ac:dyDescent="0.25">
      <c r="A77" s="5" t="s">
        <v>171</v>
      </c>
      <c r="B77" s="5" t="s">
        <v>172</v>
      </c>
      <c r="C77">
        <v>24.15</v>
      </c>
      <c r="D77">
        <v>25.13</v>
      </c>
      <c r="E77">
        <v>42.71</v>
      </c>
      <c r="F77">
        <v>44.69</v>
      </c>
      <c r="G77">
        <v>55.12</v>
      </c>
      <c r="H77">
        <v>38.619999999999997</v>
      </c>
      <c r="I77">
        <v>35.42</v>
      </c>
      <c r="J77">
        <v>36.53</v>
      </c>
      <c r="K77">
        <v>35.200000000000003</v>
      </c>
      <c r="L77">
        <v>36.479999999999997</v>
      </c>
    </row>
    <row r="78" spans="1:13" x14ac:dyDescent="0.25">
      <c r="A78" s="5" t="s">
        <v>173</v>
      </c>
      <c r="B78" s="5" t="s">
        <v>174</v>
      </c>
      <c r="C78">
        <v>50.65</v>
      </c>
      <c r="D78">
        <v>50.65</v>
      </c>
      <c r="E78">
        <v>71.599999999999994</v>
      </c>
      <c r="F78">
        <v>59.87</v>
      </c>
      <c r="G78">
        <v>67.8</v>
      </c>
      <c r="H78">
        <v>73.459999999999994</v>
      </c>
      <c r="I78">
        <v>78.47</v>
      </c>
      <c r="J78">
        <v>72.14</v>
      </c>
      <c r="K78">
        <v>118.16</v>
      </c>
      <c r="L78">
        <v>135.9</v>
      </c>
    </row>
    <row r="79" spans="1:13" x14ac:dyDescent="0.25">
      <c r="A79" s="5" t="s">
        <v>175</v>
      </c>
      <c r="B79" s="5" t="s">
        <v>176</v>
      </c>
      <c r="C79">
        <v>482.06159999999988</v>
      </c>
      <c r="D79">
        <v>312.30520000000001</v>
      </c>
      <c r="E79">
        <v>753.39360000000011</v>
      </c>
      <c r="F79">
        <v>539.53279999999995</v>
      </c>
      <c r="G79">
        <v>929.80960000000005</v>
      </c>
      <c r="H79">
        <v>478.43729999999988</v>
      </c>
      <c r="I79">
        <v>428.10119999999989</v>
      </c>
      <c r="J79">
        <v>213.02600000000001</v>
      </c>
      <c r="K79">
        <v>236.602</v>
      </c>
      <c r="L79">
        <v>1564.0150000000001</v>
      </c>
    </row>
    <row r="80" spans="1:13" x14ac:dyDescent="0.25">
      <c r="A80" s="5" t="s">
        <v>177</v>
      </c>
      <c r="B80" s="5" t="s">
        <v>178</v>
      </c>
      <c r="C80">
        <v>-0.40999999999999659</v>
      </c>
      <c r="D80">
        <v>-0.60999999999999943</v>
      </c>
      <c r="E80">
        <v>-0.28000000000000108</v>
      </c>
      <c r="F80">
        <v>0</v>
      </c>
      <c r="G80">
        <v>-6.4100000000000037</v>
      </c>
      <c r="H80">
        <v>0</v>
      </c>
      <c r="I80">
        <v>-6.769999999999996</v>
      </c>
      <c r="J80">
        <v>0</v>
      </c>
      <c r="K80">
        <v>0</v>
      </c>
      <c r="L80" t="s">
        <v>67</v>
      </c>
    </row>
    <row r="81" spans="1:12" x14ac:dyDescent="0.25">
      <c r="A81" s="5" t="s">
        <v>179</v>
      </c>
      <c r="B81" s="5" t="s">
        <v>180</v>
      </c>
      <c r="C81">
        <v>0.51</v>
      </c>
      <c r="D81">
        <v>18.93</v>
      </c>
      <c r="E81">
        <v>18.52</v>
      </c>
      <c r="F81">
        <v>36.340000000000003</v>
      </c>
      <c r="G81">
        <v>14.23</v>
      </c>
      <c r="H81">
        <v>13.59</v>
      </c>
      <c r="I81">
        <v>13.24</v>
      </c>
      <c r="J81">
        <v>-2.86</v>
      </c>
      <c r="K81">
        <v>8.6199999999999992</v>
      </c>
      <c r="L81">
        <v>13.09</v>
      </c>
    </row>
    <row r="82" spans="1:12" x14ac:dyDescent="0.25">
      <c r="A82" s="5" t="s">
        <v>181</v>
      </c>
      <c r="B82" s="5" t="s">
        <v>182</v>
      </c>
      <c r="C82">
        <v>12.65</v>
      </c>
      <c r="D82">
        <v>24.6</v>
      </c>
      <c r="E82">
        <v>23.03</v>
      </c>
      <c r="F82">
        <v>21.39</v>
      </c>
      <c r="G82">
        <v>13.69</v>
      </c>
      <c r="H82">
        <v>7.99</v>
      </c>
      <c r="I82">
        <v>6.33</v>
      </c>
      <c r="J82">
        <v>6.28</v>
      </c>
      <c r="K82" t="s">
        <v>67</v>
      </c>
      <c r="L82" t="s">
        <v>67</v>
      </c>
    </row>
    <row r="83" spans="1:12" x14ac:dyDescent="0.25">
      <c r="A83" s="5" t="s">
        <v>183</v>
      </c>
      <c r="B83" s="5" t="s">
        <v>184</v>
      </c>
      <c r="C83">
        <v>17.71</v>
      </c>
      <c r="D83">
        <v>20.32</v>
      </c>
      <c r="E83">
        <v>19.18</v>
      </c>
      <c r="F83">
        <v>14.91</v>
      </c>
      <c r="G83">
        <v>9.36</v>
      </c>
      <c r="H83">
        <v>9.14</v>
      </c>
      <c r="I83" t="s">
        <v>67</v>
      </c>
      <c r="J83" t="s">
        <v>67</v>
      </c>
      <c r="K83" t="s">
        <v>67</v>
      </c>
      <c r="L83" t="s">
        <v>67</v>
      </c>
    </row>
    <row r="84" spans="1:12" x14ac:dyDescent="0.25">
      <c r="A84" s="5" t="s">
        <v>185</v>
      </c>
      <c r="B84" s="5" t="s">
        <v>186</v>
      </c>
      <c r="C84">
        <v>13.42</v>
      </c>
      <c r="D84" t="s">
        <v>67</v>
      </c>
      <c r="E84" t="s">
        <v>67</v>
      </c>
      <c r="F84" t="s">
        <v>67</v>
      </c>
      <c r="G84" t="s">
        <v>67</v>
      </c>
      <c r="H84" t="s">
        <v>67</v>
      </c>
      <c r="I84" t="s">
        <v>67</v>
      </c>
      <c r="J84" t="s">
        <v>67</v>
      </c>
      <c r="K84" t="s">
        <v>67</v>
      </c>
      <c r="L84" t="s">
        <v>67</v>
      </c>
    </row>
    <row r="85" spans="1:12" x14ac:dyDescent="0.25">
      <c r="A85" s="5" t="s">
        <v>187</v>
      </c>
      <c r="B85" s="5" t="s">
        <v>188</v>
      </c>
      <c r="C85">
        <v>-585.21</v>
      </c>
      <c r="D85">
        <v>-114.95</v>
      </c>
      <c r="E85">
        <v>35.520000000000003</v>
      </c>
      <c r="F85">
        <v>20.86</v>
      </c>
      <c r="G85">
        <v>167.28</v>
      </c>
      <c r="H85">
        <v>471.05</v>
      </c>
      <c r="I85">
        <v>-231.03</v>
      </c>
      <c r="J85">
        <v>-12.12</v>
      </c>
      <c r="K85">
        <v>-106.12</v>
      </c>
      <c r="L85">
        <v>-13575</v>
      </c>
    </row>
    <row r="86" spans="1:12" x14ac:dyDescent="0.25">
      <c r="A86" s="5" t="s">
        <v>189</v>
      </c>
      <c r="B86" s="5" t="s">
        <v>190</v>
      </c>
      <c r="C86">
        <v>-221.55</v>
      </c>
      <c r="D86">
        <v>-19.52</v>
      </c>
      <c r="E86">
        <v>74.55</v>
      </c>
      <c r="F86">
        <v>219.73</v>
      </c>
      <c r="G86">
        <v>135.77000000000001</v>
      </c>
      <c r="H86">
        <v>75.97</v>
      </c>
      <c r="I86">
        <v>-116.42</v>
      </c>
      <c r="J86">
        <v>-4564.41</v>
      </c>
      <c r="K86" t="s">
        <v>67</v>
      </c>
      <c r="L86" t="s">
        <v>67</v>
      </c>
    </row>
    <row r="87" spans="1:12" x14ac:dyDescent="0.25">
      <c r="A87" s="5" t="s">
        <v>191</v>
      </c>
      <c r="B87" s="5" t="s">
        <v>192</v>
      </c>
      <c r="C87">
        <v>-95.3</v>
      </c>
      <c r="D87">
        <v>115.95</v>
      </c>
      <c r="E87">
        <v>92.74</v>
      </c>
      <c r="F87">
        <v>83.21</v>
      </c>
      <c r="G87">
        <v>57.81</v>
      </c>
      <c r="H87">
        <v>-2690.64</v>
      </c>
      <c r="I87" t="s">
        <v>67</v>
      </c>
      <c r="J87" t="s">
        <v>67</v>
      </c>
      <c r="K87" t="s">
        <v>67</v>
      </c>
      <c r="L87" t="s">
        <v>67</v>
      </c>
    </row>
    <row r="88" spans="1:12" x14ac:dyDescent="0.25">
      <c r="A88" s="5" t="s">
        <v>193</v>
      </c>
      <c r="B88" s="5" t="s">
        <v>194</v>
      </c>
      <c r="C88">
        <v>-1392.97</v>
      </c>
      <c r="D88" t="s">
        <v>67</v>
      </c>
      <c r="E88" t="s">
        <v>67</v>
      </c>
      <c r="F88" t="s">
        <v>67</v>
      </c>
      <c r="G88" t="s">
        <v>67</v>
      </c>
      <c r="H88" t="s">
        <v>67</v>
      </c>
      <c r="I88" t="s">
        <v>67</v>
      </c>
      <c r="J88" t="s">
        <v>67</v>
      </c>
      <c r="K88" t="s">
        <v>67</v>
      </c>
      <c r="L88" t="s">
        <v>67</v>
      </c>
    </row>
    <row r="89" spans="1:12" x14ac:dyDescent="0.25">
      <c r="A89" s="5" t="s">
        <v>195</v>
      </c>
      <c r="B89" s="5" t="s">
        <v>196</v>
      </c>
      <c r="C89">
        <v>-0.62</v>
      </c>
      <c r="D89" t="s">
        <v>67</v>
      </c>
      <c r="E89">
        <v>0.39</v>
      </c>
      <c r="F89">
        <v>0.39</v>
      </c>
      <c r="G89">
        <v>0.86</v>
      </c>
      <c r="H89">
        <v>-0.02</v>
      </c>
      <c r="I89" t="s">
        <v>67</v>
      </c>
      <c r="J89" t="s">
        <v>67</v>
      </c>
      <c r="K89" t="s">
        <v>67</v>
      </c>
      <c r="L89" t="s">
        <v>67</v>
      </c>
    </row>
    <row r="90" spans="1:12" x14ac:dyDescent="0.25">
      <c r="A90" s="5" t="s">
        <v>197</v>
      </c>
      <c r="B90" s="5" t="s">
        <v>198</v>
      </c>
      <c r="C90">
        <v>3.27</v>
      </c>
      <c r="D90">
        <v>36.64</v>
      </c>
      <c r="E90">
        <v>37.39</v>
      </c>
      <c r="F90">
        <v>20.22</v>
      </c>
      <c r="G90">
        <v>46.99</v>
      </c>
      <c r="H90">
        <v>35.33</v>
      </c>
      <c r="I90">
        <v>9.1999999999999993</v>
      </c>
      <c r="J90">
        <v>-40.770000000000003</v>
      </c>
      <c r="K90">
        <v>-47.56</v>
      </c>
      <c r="L90">
        <v>178.21</v>
      </c>
    </row>
    <row r="91" spans="1:12" x14ac:dyDescent="0.25">
      <c r="A91" s="5" t="s">
        <v>199</v>
      </c>
      <c r="B91" s="5" t="s">
        <v>200</v>
      </c>
      <c r="C91">
        <v>25.77</v>
      </c>
      <c r="D91">
        <v>31.42</v>
      </c>
      <c r="E91">
        <v>34.869999999999997</v>
      </c>
      <c r="F91">
        <v>34.18</v>
      </c>
      <c r="G91">
        <v>30.51</v>
      </c>
      <c r="H91">
        <v>1.25</v>
      </c>
      <c r="I91">
        <v>-26.38</v>
      </c>
      <c r="J91">
        <v>29.96</v>
      </c>
      <c r="K91" t="s">
        <v>67</v>
      </c>
      <c r="L91" t="s">
        <v>67</v>
      </c>
    </row>
    <row r="92" spans="1:12" x14ac:dyDescent="0.25">
      <c r="A92" s="5" t="s">
        <v>201</v>
      </c>
      <c r="B92" s="5" t="s">
        <v>202</v>
      </c>
      <c r="C92">
        <v>28.9</v>
      </c>
      <c r="D92">
        <v>35.31</v>
      </c>
      <c r="E92">
        <v>29.83</v>
      </c>
      <c r="F92">
        <v>14.19</v>
      </c>
      <c r="G92">
        <v>0.64</v>
      </c>
      <c r="H92">
        <v>26.88</v>
      </c>
      <c r="I92" t="s">
        <v>67</v>
      </c>
      <c r="J92" t="s">
        <v>67</v>
      </c>
      <c r="K92" t="s">
        <v>67</v>
      </c>
      <c r="L92" t="s">
        <v>67</v>
      </c>
    </row>
    <row r="93" spans="1:12" x14ac:dyDescent="0.25">
      <c r="A93" s="5" t="s">
        <v>203</v>
      </c>
      <c r="B93" s="5" t="s">
        <v>204</v>
      </c>
      <c r="C93">
        <v>27.89</v>
      </c>
      <c r="D93" t="s">
        <v>67</v>
      </c>
      <c r="E93" t="s">
        <v>67</v>
      </c>
      <c r="F93" t="s">
        <v>67</v>
      </c>
      <c r="G93" t="s">
        <v>67</v>
      </c>
      <c r="H93" t="s">
        <v>67</v>
      </c>
      <c r="I93" t="s">
        <v>67</v>
      </c>
      <c r="J93" t="s">
        <v>67</v>
      </c>
      <c r="K93" t="s">
        <v>67</v>
      </c>
      <c r="L93" t="s">
        <v>67</v>
      </c>
    </row>
    <row r="94" spans="1:12" x14ac:dyDescent="0.25">
      <c r="A94" s="5" t="s">
        <v>205</v>
      </c>
      <c r="B94" s="5" t="s">
        <v>206</v>
      </c>
      <c r="C94">
        <v>53.24</v>
      </c>
      <c r="D94">
        <v>-59</v>
      </c>
      <c r="E94">
        <v>38.93</v>
      </c>
      <c r="F94">
        <v>-41.97</v>
      </c>
      <c r="G94">
        <v>71.81</v>
      </c>
      <c r="H94">
        <v>11.76</v>
      </c>
      <c r="I94">
        <v>73.12</v>
      </c>
      <c r="J94">
        <v>-9.9600000000000009</v>
      </c>
      <c r="K94">
        <v>-84.87</v>
      </c>
      <c r="L94" t="s">
        <v>67</v>
      </c>
    </row>
    <row r="95" spans="1:12" x14ac:dyDescent="0.25">
      <c r="A95" s="5" t="s">
        <v>207</v>
      </c>
      <c r="B95" s="5" t="s">
        <v>208</v>
      </c>
      <c r="C95">
        <v>11.06</v>
      </c>
      <c r="D95">
        <v>-20.68</v>
      </c>
      <c r="E95">
        <v>22.92</v>
      </c>
      <c r="F95">
        <v>13.87</v>
      </c>
      <c r="G95">
        <v>52.23</v>
      </c>
      <c r="H95">
        <v>24.97</v>
      </c>
      <c r="I95">
        <v>-7.24</v>
      </c>
      <c r="J95" t="s">
        <v>67</v>
      </c>
      <c r="K95" t="s">
        <v>67</v>
      </c>
      <c r="L95" t="s">
        <v>67</v>
      </c>
    </row>
    <row r="96" spans="1:12" x14ac:dyDescent="0.25">
      <c r="A96" s="5" t="s">
        <v>209</v>
      </c>
      <c r="B96" s="5" t="s">
        <v>210</v>
      </c>
      <c r="C96">
        <v>12.6</v>
      </c>
      <c r="D96">
        <v>4.3099999999999996</v>
      </c>
      <c r="E96">
        <v>30.73</v>
      </c>
      <c r="F96">
        <v>20.95</v>
      </c>
      <c r="G96">
        <v>12.37</v>
      </c>
      <c r="H96" t="s">
        <v>67</v>
      </c>
      <c r="I96" t="s">
        <v>67</v>
      </c>
      <c r="J96" t="s">
        <v>67</v>
      </c>
      <c r="K96" t="s">
        <v>67</v>
      </c>
      <c r="L96" t="s">
        <v>67</v>
      </c>
    </row>
    <row r="97" spans="1:13" x14ac:dyDescent="0.25">
      <c r="A97" s="5" t="s">
        <v>211</v>
      </c>
      <c r="B97" s="5" t="s">
        <v>212</v>
      </c>
      <c r="C97" t="s">
        <v>67</v>
      </c>
      <c r="D97" t="s">
        <v>67</v>
      </c>
      <c r="E97" t="s">
        <v>67</v>
      </c>
      <c r="F97" t="s">
        <v>67</v>
      </c>
      <c r="G97" t="s">
        <v>67</v>
      </c>
      <c r="H97" t="s">
        <v>67</v>
      </c>
      <c r="I97" t="s">
        <v>67</v>
      </c>
      <c r="J97" t="s">
        <v>67</v>
      </c>
      <c r="K97" t="s">
        <v>67</v>
      </c>
      <c r="L97" t="s">
        <v>67</v>
      </c>
    </row>
    <row r="98" spans="1:13" x14ac:dyDescent="0.25">
      <c r="A98" s="5" t="s">
        <v>213</v>
      </c>
      <c r="B98" s="5" t="s">
        <v>214</v>
      </c>
      <c r="C98">
        <v>-346.6</v>
      </c>
      <c r="D98">
        <v>-332.1</v>
      </c>
      <c r="E98">
        <v>-131.19999999999999</v>
      </c>
      <c r="F98">
        <v>-190.2</v>
      </c>
      <c r="G98">
        <v>-114.4</v>
      </c>
      <c r="H98">
        <v>-61.1</v>
      </c>
      <c r="I98">
        <v>-45.9</v>
      </c>
      <c r="J98">
        <v>-50.4</v>
      </c>
      <c r="K98">
        <v>35.1</v>
      </c>
      <c r="L98">
        <v>58.8</v>
      </c>
      <c r="M98">
        <v>0.5</v>
      </c>
    </row>
  </sheetData>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Q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7" width="10" customWidth="1"/>
  </cols>
  <sheetData>
    <row r="1" spans="1:17" ht="18.75" customHeight="1" x14ac:dyDescent="0.3">
      <c r="A1" s="1" t="s">
        <v>3557</v>
      </c>
      <c r="B1" s="2" t="s">
        <v>3558</v>
      </c>
      <c r="C1" s="2"/>
      <c r="D1" s="2"/>
      <c r="E1" s="2"/>
      <c r="F1" s="2" t="str">
        <f>HYPERLINK("dax-30_Stock_Data_EUR.xlsx#INDEX!A1", "Back to INDEX")</f>
        <v>Back to INDEX</v>
      </c>
      <c r="G1" s="2"/>
      <c r="H1" s="2"/>
      <c r="I1" s="2"/>
      <c r="J1" s="2"/>
      <c r="K1" s="2"/>
      <c r="L1" s="2"/>
      <c r="M1" s="2"/>
      <c r="N1" s="2"/>
      <c r="O1" s="2"/>
      <c r="P1" s="2"/>
      <c r="Q1" s="2"/>
    </row>
    <row r="2" spans="1:17" x14ac:dyDescent="0.25">
      <c r="A2" s="3"/>
      <c r="B2" s="4"/>
      <c r="C2" s="4"/>
      <c r="D2" s="4"/>
      <c r="E2" s="4"/>
      <c r="F2" s="4"/>
      <c r="G2" s="4"/>
      <c r="H2" s="4"/>
      <c r="I2" s="4"/>
      <c r="J2" s="4"/>
      <c r="K2" s="4"/>
      <c r="L2" s="4"/>
      <c r="M2" s="4"/>
      <c r="N2" s="4"/>
      <c r="O2" s="4"/>
      <c r="P2" s="4"/>
      <c r="Q2" s="4"/>
    </row>
    <row r="3" spans="1:17" x14ac:dyDescent="0.25">
      <c r="A3" s="5" t="s">
        <v>3</v>
      </c>
      <c r="C3" s="5" t="s">
        <v>4</v>
      </c>
      <c r="D3" s="5"/>
      <c r="G3" s="5" t="s">
        <v>5</v>
      </c>
      <c r="H3" s="5"/>
      <c r="J3" s="5" t="s">
        <v>6</v>
      </c>
      <c r="K3" s="5"/>
    </row>
    <row r="4" spans="1:17" x14ac:dyDescent="0.25">
      <c r="A4" s="5" t="s">
        <v>7</v>
      </c>
      <c r="B4" t="s">
        <v>876</v>
      </c>
      <c r="C4" s="5" t="s">
        <v>9</v>
      </c>
      <c r="D4" s="5"/>
      <c r="E4" t="s">
        <v>3559</v>
      </c>
      <c r="G4" t="s">
        <v>506</v>
      </c>
      <c r="H4" t="s">
        <v>12</v>
      </c>
      <c r="J4" t="s">
        <v>1168</v>
      </c>
      <c r="L4" t="s">
        <v>3560</v>
      </c>
    </row>
    <row r="5" spans="1:17" x14ac:dyDescent="0.25">
      <c r="A5" s="5" t="s">
        <v>15</v>
      </c>
      <c r="B5" t="s">
        <v>3561</v>
      </c>
      <c r="C5" s="5" t="s">
        <v>17</v>
      </c>
      <c r="D5" s="5"/>
      <c r="E5" t="s">
        <v>3562</v>
      </c>
      <c r="G5" t="s">
        <v>629</v>
      </c>
      <c r="H5" t="s">
        <v>20</v>
      </c>
      <c r="J5" t="s">
        <v>3563</v>
      </c>
      <c r="L5" t="s">
        <v>3173</v>
      </c>
    </row>
    <row r="6" spans="1:17" x14ac:dyDescent="0.25">
      <c r="A6" s="5" t="s">
        <v>23</v>
      </c>
      <c r="B6" t="s">
        <v>3564</v>
      </c>
      <c r="C6" s="5" t="s">
        <v>25</v>
      </c>
      <c r="D6" s="5"/>
      <c r="E6" t="s">
        <v>3565</v>
      </c>
      <c r="G6" t="s">
        <v>444</v>
      </c>
      <c r="H6" t="s">
        <v>28</v>
      </c>
      <c r="J6" t="s">
        <v>225</v>
      </c>
      <c r="L6" t="s">
        <v>2841</v>
      </c>
    </row>
    <row r="7" spans="1:17" x14ac:dyDescent="0.25">
      <c r="A7" s="5" t="s">
        <v>29</v>
      </c>
      <c r="B7" t="s">
        <v>67</v>
      </c>
      <c r="C7" s="5" t="s">
        <v>31</v>
      </c>
      <c r="D7" s="5"/>
      <c r="E7" t="s">
        <v>3566</v>
      </c>
      <c r="G7" t="s">
        <v>279</v>
      </c>
      <c r="H7" t="s">
        <v>34</v>
      </c>
      <c r="J7" t="s">
        <v>248</v>
      </c>
      <c r="L7" t="s">
        <v>492</v>
      </c>
    </row>
    <row r="8" spans="1:17" x14ac:dyDescent="0.25">
      <c r="A8" s="5" t="s">
        <v>35</v>
      </c>
      <c r="B8" t="s">
        <v>36</v>
      </c>
      <c r="C8" s="5" t="s">
        <v>37</v>
      </c>
      <c r="D8" s="5"/>
      <c r="E8" t="s">
        <v>3567</v>
      </c>
      <c r="G8" t="s">
        <v>387</v>
      </c>
      <c r="H8" t="s">
        <v>40</v>
      </c>
      <c r="J8" t="s">
        <v>3568</v>
      </c>
      <c r="L8" t="s">
        <v>351</v>
      </c>
    </row>
    <row r="9" spans="1:17" x14ac:dyDescent="0.25">
      <c r="A9" s="5" t="s">
        <v>41</v>
      </c>
      <c r="B9" t="s">
        <v>42</v>
      </c>
      <c r="C9" s="5" t="s">
        <v>43</v>
      </c>
      <c r="D9" s="5"/>
      <c r="E9" t="s">
        <v>3569</v>
      </c>
      <c r="J9" t="s">
        <v>1603</v>
      </c>
      <c r="L9" t="s">
        <v>351</v>
      </c>
    </row>
    <row r="10" spans="1:17" x14ac:dyDescent="0.25">
      <c r="A10" s="5" t="s">
        <v>45</v>
      </c>
      <c r="B10" t="s">
        <v>611</v>
      </c>
      <c r="C10" s="5" t="s">
        <v>47</v>
      </c>
      <c r="D10" s="5"/>
      <c r="E10" t="s">
        <v>3570</v>
      </c>
      <c r="J10" t="s">
        <v>3571</v>
      </c>
      <c r="L10" t="s">
        <v>289</v>
      </c>
    </row>
    <row r="11" spans="1:17" x14ac:dyDescent="0.25">
      <c r="A11" s="5" t="s">
        <v>49</v>
      </c>
      <c r="B11" t="s">
        <v>613</v>
      </c>
      <c r="J11" t="s">
        <v>237</v>
      </c>
      <c r="L11" t="s">
        <v>244</v>
      </c>
    </row>
    <row r="12" spans="1:17" x14ac:dyDescent="0.25">
      <c r="A12" s="5" t="s">
        <v>51</v>
      </c>
      <c r="B12" t="s">
        <v>52</v>
      </c>
      <c r="J12" t="s">
        <v>3572</v>
      </c>
      <c r="L12" t="s">
        <v>244</v>
      </c>
    </row>
    <row r="13" spans="1:17" x14ac:dyDescent="0.25">
      <c r="A13" s="5" t="s">
        <v>53</v>
      </c>
      <c r="B13" t="s">
        <v>3573</v>
      </c>
    </row>
    <row r="14" spans="1:17" x14ac:dyDescent="0.25">
      <c r="A14" s="5" t="s">
        <v>55</v>
      </c>
      <c r="B14" t="s">
        <v>3574</v>
      </c>
    </row>
    <row r="15" spans="1:17" x14ac:dyDescent="0.25">
      <c r="A15" s="5" t="s">
        <v>57</v>
      </c>
      <c r="B15" t="s">
        <v>3575</v>
      </c>
    </row>
    <row r="16" spans="1:17" x14ac:dyDescent="0.25">
      <c r="A16" s="5" t="s">
        <v>59</v>
      </c>
      <c r="B16" t="s">
        <v>3576</v>
      </c>
    </row>
    <row r="17" spans="1:17" x14ac:dyDescent="0.25">
      <c r="A17" s="5" t="s">
        <v>61</v>
      </c>
      <c r="B17" t="s">
        <v>3577</v>
      </c>
    </row>
    <row r="18" spans="1:17" x14ac:dyDescent="0.25">
      <c r="A18" s="3"/>
      <c r="B18" s="4"/>
      <c r="C18" s="4"/>
      <c r="D18" s="4"/>
      <c r="E18" s="4"/>
      <c r="F18" s="4"/>
      <c r="G18" s="4"/>
      <c r="H18" s="4"/>
      <c r="I18" s="4"/>
      <c r="J18" s="4"/>
      <c r="K18" s="4"/>
      <c r="L18" s="4"/>
      <c r="M18" s="4"/>
      <c r="N18" s="4"/>
      <c r="O18" s="4"/>
      <c r="P18" s="4"/>
      <c r="Q18" s="4"/>
    </row>
    <row r="19" spans="1:17"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row>
    <row r="20" spans="1:17" x14ac:dyDescent="0.25">
      <c r="A20" s="5" t="s">
        <v>65</v>
      </c>
      <c r="B20" s="5" t="s">
        <v>66</v>
      </c>
      <c r="C20">
        <v>3408</v>
      </c>
      <c r="D20">
        <v>3154</v>
      </c>
      <c r="E20">
        <v>2996</v>
      </c>
      <c r="F20">
        <v>2903</v>
      </c>
      <c r="G20">
        <v>2602</v>
      </c>
      <c r="H20">
        <v>2120</v>
      </c>
      <c r="I20">
        <v>1830</v>
      </c>
      <c r="J20">
        <v>1735</v>
      </c>
      <c r="K20">
        <v>1584</v>
      </c>
      <c r="L20">
        <v>1572</v>
      </c>
      <c r="M20">
        <v>1362</v>
      </c>
      <c r="N20">
        <v>1320</v>
      </c>
      <c r="O20">
        <v>1275</v>
      </c>
      <c r="P20">
        <v>1229</v>
      </c>
      <c r="Q20">
        <v>1149</v>
      </c>
    </row>
    <row r="21" spans="1:17" x14ac:dyDescent="0.25">
      <c r="A21" s="5" t="s">
        <v>299</v>
      </c>
      <c r="B21" s="5" t="s">
        <v>300</v>
      </c>
      <c r="C21">
        <v>1367</v>
      </c>
      <c r="D21">
        <v>1242</v>
      </c>
      <c r="E21">
        <v>1225</v>
      </c>
      <c r="F21">
        <v>1186</v>
      </c>
      <c r="G21">
        <v>1112</v>
      </c>
      <c r="H21">
        <v>888.4</v>
      </c>
      <c r="I21">
        <v>770.8</v>
      </c>
      <c r="J21">
        <v>700.6</v>
      </c>
      <c r="K21">
        <v>653.6</v>
      </c>
      <c r="L21">
        <v>681.7</v>
      </c>
      <c r="M21">
        <v>557.9</v>
      </c>
      <c r="N21">
        <v>557.5</v>
      </c>
      <c r="O21">
        <v>560.79999999999995</v>
      </c>
      <c r="P21">
        <v>516.9</v>
      </c>
      <c r="Q21">
        <v>476.4</v>
      </c>
    </row>
    <row r="22" spans="1:17" x14ac:dyDescent="0.25">
      <c r="A22" s="5" t="s">
        <v>68</v>
      </c>
      <c r="B22" s="5" t="s">
        <v>69</v>
      </c>
      <c r="C22">
        <v>464.2</v>
      </c>
      <c r="D22">
        <v>434</v>
      </c>
      <c r="E22">
        <v>431.6</v>
      </c>
      <c r="F22">
        <v>404.6</v>
      </c>
      <c r="G22">
        <v>395.2</v>
      </c>
      <c r="H22">
        <v>308.10000000000002</v>
      </c>
      <c r="I22">
        <v>283.10000000000002</v>
      </c>
      <c r="J22">
        <v>252.6</v>
      </c>
      <c r="K22">
        <v>234.4</v>
      </c>
      <c r="L22">
        <v>244.4</v>
      </c>
      <c r="M22">
        <v>163</v>
      </c>
      <c r="N22">
        <v>187</v>
      </c>
      <c r="O22">
        <v>195.7</v>
      </c>
      <c r="P22">
        <v>82.5</v>
      </c>
      <c r="Q22">
        <v>40.4</v>
      </c>
    </row>
    <row r="23" spans="1:17" x14ac:dyDescent="0.25">
      <c r="A23" s="5" t="s">
        <v>70</v>
      </c>
      <c r="B23" s="5" t="s">
        <v>71</v>
      </c>
      <c r="C23">
        <v>-45.8</v>
      </c>
      <c r="D23">
        <v>-45</v>
      </c>
      <c r="E23">
        <v>-56.2</v>
      </c>
      <c r="F23">
        <v>-45.8</v>
      </c>
      <c r="G23">
        <v>-44.3</v>
      </c>
      <c r="H23">
        <v>-48.4</v>
      </c>
      <c r="I23">
        <v>-37.200000000000003</v>
      </c>
      <c r="J23">
        <v>-40.1</v>
      </c>
      <c r="K23">
        <v>-38.5</v>
      </c>
      <c r="L23">
        <v>-66.5</v>
      </c>
      <c r="M23">
        <v>-46.3</v>
      </c>
      <c r="N23">
        <v>-52.2</v>
      </c>
      <c r="O23">
        <v>-55.4</v>
      </c>
      <c r="P23">
        <v>-200.2</v>
      </c>
      <c r="Q23">
        <v>-94.5</v>
      </c>
    </row>
    <row r="24" spans="1:17" x14ac:dyDescent="0.25">
      <c r="A24" s="5" t="s">
        <v>72</v>
      </c>
      <c r="B24" s="5" t="s">
        <v>73</v>
      </c>
      <c r="C24">
        <v>418.4</v>
      </c>
      <c r="D24">
        <v>389</v>
      </c>
      <c r="E24">
        <v>375.4</v>
      </c>
      <c r="F24">
        <v>358.8</v>
      </c>
      <c r="G24">
        <v>350.9</v>
      </c>
      <c r="H24">
        <v>259.7</v>
      </c>
      <c r="I24">
        <v>245.9</v>
      </c>
      <c r="J24">
        <v>212.5</v>
      </c>
      <c r="K24">
        <v>195.9</v>
      </c>
      <c r="L24">
        <v>177.9</v>
      </c>
      <c r="M24">
        <v>116.7</v>
      </c>
      <c r="N24">
        <v>134.80000000000001</v>
      </c>
      <c r="O24">
        <v>140.30000000000001</v>
      </c>
      <c r="P24">
        <v>-117.7</v>
      </c>
      <c r="Q24">
        <v>-54.1</v>
      </c>
    </row>
    <row r="25" spans="1:17" x14ac:dyDescent="0.25">
      <c r="A25" s="5" t="s">
        <v>74</v>
      </c>
      <c r="B25" s="5" t="s">
        <v>75</v>
      </c>
      <c r="C25">
        <v>113.2</v>
      </c>
      <c r="D25">
        <v>109.4</v>
      </c>
      <c r="E25">
        <v>99.8</v>
      </c>
      <c r="F25">
        <v>97.5</v>
      </c>
      <c r="G25">
        <v>98.5</v>
      </c>
      <c r="H25">
        <v>72.900000000000006</v>
      </c>
      <c r="I25">
        <v>73.5</v>
      </c>
      <c r="J25">
        <v>55</v>
      </c>
      <c r="K25">
        <v>49.3</v>
      </c>
      <c r="L25">
        <v>44</v>
      </c>
      <c r="M25">
        <v>32.4</v>
      </c>
      <c r="N25">
        <v>44.4</v>
      </c>
      <c r="O25">
        <v>42.8</v>
      </c>
      <c r="P25">
        <v>-27.9</v>
      </c>
      <c r="Q25">
        <v>-1.7</v>
      </c>
    </row>
    <row r="26" spans="1:17" x14ac:dyDescent="0.25">
      <c r="A26" s="5" t="s">
        <v>76</v>
      </c>
      <c r="B26" s="5" t="s">
        <v>77</v>
      </c>
      <c r="C26">
        <v>305.10000000000002</v>
      </c>
      <c r="D26">
        <v>279.7</v>
      </c>
      <c r="E26">
        <v>275.60000000000002</v>
      </c>
      <c r="F26">
        <v>261.3</v>
      </c>
      <c r="G26">
        <v>252.4</v>
      </c>
      <c r="H26">
        <v>186.8</v>
      </c>
      <c r="I26">
        <v>172.3</v>
      </c>
      <c r="J26">
        <v>157.5</v>
      </c>
      <c r="K26">
        <v>146.5</v>
      </c>
      <c r="L26">
        <v>133.5</v>
      </c>
      <c r="M26">
        <v>84.3</v>
      </c>
      <c r="N26">
        <v>90.4</v>
      </c>
      <c r="O26">
        <v>97.4</v>
      </c>
      <c r="P26">
        <v>-89.8</v>
      </c>
      <c r="Q26">
        <v>-52.4</v>
      </c>
    </row>
    <row r="27" spans="1:17" x14ac:dyDescent="0.25">
      <c r="A27" s="5" t="s">
        <v>78</v>
      </c>
      <c r="B27" s="5" t="s">
        <v>79</v>
      </c>
      <c r="C27">
        <v>-6.8</v>
      </c>
      <c r="D27">
        <v>-4.4000000000000004</v>
      </c>
      <c r="E27">
        <v>-5.4</v>
      </c>
      <c r="F27">
        <v>-8.5</v>
      </c>
      <c r="G27">
        <v>-5.6</v>
      </c>
      <c r="H27">
        <v>-1.8</v>
      </c>
      <c r="I27" t="s">
        <v>67</v>
      </c>
      <c r="J27" t="s">
        <v>67</v>
      </c>
      <c r="K27" t="s">
        <v>67</v>
      </c>
      <c r="L27" t="s">
        <v>67</v>
      </c>
      <c r="M27" t="s">
        <v>67</v>
      </c>
      <c r="N27" t="s">
        <v>67</v>
      </c>
      <c r="O27" t="s">
        <v>67</v>
      </c>
      <c r="P27" t="s">
        <v>67</v>
      </c>
      <c r="Q27" t="s">
        <v>67</v>
      </c>
    </row>
    <row r="28" spans="1:17" x14ac:dyDescent="0.25">
      <c r="A28" s="5" t="s">
        <v>80</v>
      </c>
      <c r="B28" s="5" t="s">
        <v>81</v>
      </c>
      <c r="C28">
        <v>298.3</v>
      </c>
      <c r="D28">
        <v>275.3</v>
      </c>
      <c r="E28">
        <v>270.3</v>
      </c>
      <c r="F28">
        <v>252.7</v>
      </c>
      <c r="G28">
        <v>246.8</v>
      </c>
      <c r="H28">
        <v>185</v>
      </c>
      <c r="I28">
        <v>172.3</v>
      </c>
      <c r="J28">
        <v>157.5</v>
      </c>
      <c r="K28">
        <v>146.5</v>
      </c>
      <c r="L28">
        <v>133.5</v>
      </c>
      <c r="M28">
        <v>84.3</v>
      </c>
      <c r="N28">
        <v>90.4</v>
      </c>
      <c r="O28">
        <v>97.4</v>
      </c>
      <c r="P28">
        <v>-89.8</v>
      </c>
      <c r="Q28">
        <v>-52.4</v>
      </c>
    </row>
    <row r="29" spans="1:17" x14ac:dyDescent="0.25">
      <c r="A29" s="5" t="s">
        <v>82</v>
      </c>
      <c r="B29" s="5" t="s">
        <v>83</v>
      </c>
      <c r="C29">
        <v>2097</v>
      </c>
      <c r="D29">
        <v>1836</v>
      </c>
      <c r="E29">
        <v>1666</v>
      </c>
      <c r="F29">
        <v>1635</v>
      </c>
      <c r="G29">
        <v>1378</v>
      </c>
      <c r="H29">
        <v>1196</v>
      </c>
      <c r="I29">
        <v>872.4</v>
      </c>
      <c r="J29">
        <v>822.9</v>
      </c>
      <c r="K29">
        <v>801.8</v>
      </c>
      <c r="L29">
        <v>736.2</v>
      </c>
      <c r="M29">
        <v>616</v>
      </c>
      <c r="N29">
        <v>592.6</v>
      </c>
      <c r="O29">
        <v>584.9</v>
      </c>
      <c r="P29">
        <v>534.1</v>
      </c>
      <c r="Q29">
        <v>505.9</v>
      </c>
    </row>
    <row r="30" spans="1:17" x14ac:dyDescent="0.25">
      <c r="A30" s="5" t="s">
        <v>84</v>
      </c>
      <c r="B30" s="5" t="s">
        <v>85</v>
      </c>
      <c r="C30">
        <v>3861</v>
      </c>
      <c r="D30">
        <v>3085</v>
      </c>
      <c r="E30">
        <v>3009</v>
      </c>
      <c r="F30">
        <v>3118</v>
      </c>
      <c r="G30">
        <v>2806</v>
      </c>
      <c r="H30">
        <v>2804</v>
      </c>
      <c r="I30">
        <v>1338</v>
      </c>
      <c r="J30">
        <v>1329</v>
      </c>
      <c r="K30">
        <v>1296</v>
      </c>
      <c r="L30">
        <v>1323</v>
      </c>
      <c r="M30">
        <v>1279</v>
      </c>
      <c r="N30">
        <v>1298</v>
      </c>
      <c r="O30">
        <v>1206</v>
      </c>
      <c r="P30">
        <v>1269</v>
      </c>
      <c r="Q30">
        <v>1286</v>
      </c>
    </row>
    <row r="31" spans="1:17" x14ac:dyDescent="0.25">
      <c r="A31" s="5" t="s">
        <v>86</v>
      </c>
      <c r="B31" s="5" t="s">
        <v>87</v>
      </c>
      <c r="C31">
        <v>5957</v>
      </c>
      <c r="D31">
        <v>4920</v>
      </c>
      <c r="E31">
        <v>4675</v>
      </c>
      <c r="F31">
        <v>4753</v>
      </c>
      <c r="G31">
        <v>4184</v>
      </c>
      <c r="H31">
        <v>4000</v>
      </c>
      <c r="I31">
        <v>2210</v>
      </c>
      <c r="J31">
        <v>2152</v>
      </c>
      <c r="K31">
        <v>2098</v>
      </c>
      <c r="L31">
        <v>2059</v>
      </c>
      <c r="M31">
        <v>1895</v>
      </c>
      <c r="N31">
        <v>1891</v>
      </c>
      <c r="O31">
        <v>1791</v>
      </c>
      <c r="P31">
        <v>1803</v>
      </c>
      <c r="Q31">
        <v>1792</v>
      </c>
    </row>
    <row r="32" spans="1:17" x14ac:dyDescent="0.25">
      <c r="A32" s="5" t="s">
        <v>88</v>
      </c>
      <c r="B32" s="5" t="s">
        <v>89</v>
      </c>
      <c r="C32">
        <v>1143</v>
      </c>
      <c r="D32">
        <v>1218</v>
      </c>
      <c r="E32">
        <v>603.4</v>
      </c>
      <c r="F32">
        <v>1028</v>
      </c>
      <c r="G32">
        <v>501.4</v>
      </c>
      <c r="H32">
        <v>559.6</v>
      </c>
      <c r="I32">
        <v>328.1</v>
      </c>
      <c r="J32">
        <v>364.8</v>
      </c>
      <c r="K32">
        <v>408.1</v>
      </c>
      <c r="L32">
        <v>450.1</v>
      </c>
      <c r="M32">
        <v>503</v>
      </c>
      <c r="N32">
        <v>548</v>
      </c>
      <c r="O32">
        <v>403.8</v>
      </c>
      <c r="P32">
        <v>445.9</v>
      </c>
      <c r="Q32">
        <v>237.7</v>
      </c>
    </row>
    <row r="33" spans="1:17" x14ac:dyDescent="0.25">
      <c r="A33" s="5" t="s">
        <v>90</v>
      </c>
      <c r="B33" s="5" t="s">
        <v>91</v>
      </c>
      <c r="C33">
        <v>2350</v>
      </c>
      <c r="D33">
        <v>1758</v>
      </c>
      <c r="E33">
        <v>2302</v>
      </c>
      <c r="F33">
        <v>1993</v>
      </c>
      <c r="G33">
        <v>2094</v>
      </c>
      <c r="H33">
        <v>2008</v>
      </c>
      <c r="I33">
        <v>931.3</v>
      </c>
      <c r="J33">
        <v>910.5</v>
      </c>
      <c r="K33">
        <v>776.3</v>
      </c>
      <c r="L33">
        <v>766.8</v>
      </c>
      <c r="M33">
        <v>703.3</v>
      </c>
      <c r="N33">
        <v>694.3</v>
      </c>
      <c r="O33">
        <v>744.4</v>
      </c>
      <c r="P33">
        <v>806.6</v>
      </c>
      <c r="Q33">
        <v>1529</v>
      </c>
    </row>
    <row r="34" spans="1:17" x14ac:dyDescent="0.25">
      <c r="A34" s="5" t="s">
        <v>92</v>
      </c>
      <c r="B34" s="5" t="s">
        <v>93</v>
      </c>
      <c r="C34">
        <v>3493</v>
      </c>
      <c r="D34">
        <v>2976</v>
      </c>
      <c r="E34">
        <v>2905</v>
      </c>
      <c r="F34">
        <v>3021</v>
      </c>
      <c r="G34">
        <v>2596</v>
      </c>
      <c r="H34">
        <v>2568</v>
      </c>
      <c r="I34">
        <v>1259</v>
      </c>
      <c r="J34">
        <v>1275</v>
      </c>
      <c r="K34">
        <v>1184</v>
      </c>
      <c r="L34">
        <v>1217</v>
      </c>
      <c r="M34">
        <v>1206</v>
      </c>
      <c r="N34">
        <v>1242</v>
      </c>
      <c r="O34">
        <v>1148</v>
      </c>
      <c r="P34">
        <v>1253</v>
      </c>
      <c r="Q34">
        <v>1766</v>
      </c>
    </row>
    <row r="35" spans="1:17" x14ac:dyDescent="0.25">
      <c r="A35" s="5" t="s">
        <v>78</v>
      </c>
      <c r="B35" s="5" t="s">
        <v>79</v>
      </c>
      <c r="C35">
        <v>57.3</v>
      </c>
      <c r="D35">
        <v>52.4</v>
      </c>
      <c r="E35">
        <v>56.6</v>
      </c>
      <c r="F35">
        <v>60.1</v>
      </c>
      <c r="G35">
        <v>19.899999999999999</v>
      </c>
      <c r="H35">
        <v>18</v>
      </c>
      <c r="I35" t="s">
        <v>67</v>
      </c>
      <c r="J35" t="s">
        <v>67</v>
      </c>
      <c r="K35" t="s">
        <v>67</v>
      </c>
      <c r="L35" t="s">
        <v>67</v>
      </c>
      <c r="M35" t="s">
        <v>67</v>
      </c>
      <c r="N35" t="s">
        <v>67</v>
      </c>
      <c r="O35" t="s">
        <v>67</v>
      </c>
      <c r="P35" t="s">
        <v>67</v>
      </c>
      <c r="Q35" t="s">
        <v>67</v>
      </c>
    </row>
    <row r="36" spans="1:17" x14ac:dyDescent="0.25">
      <c r="A36" s="5" t="s">
        <v>94</v>
      </c>
      <c r="B36" s="5" t="s">
        <v>95</v>
      </c>
      <c r="C36">
        <v>2407</v>
      </c>
      <c r="D36">
        <v>1892</v>
      </c>
      <c r="E36">
        <v>1713</v>
      </c>
      <c r="F36">
        <v>1672</v>
      </c>
      <c r="G36">
        <v>1568</v>
      </c>
      <c r="H36">
        <v>1414</v>
      </c>
      <c r="I36">
        <v>951.1</v>
      </c>
      <c r="J36">
        <v>876.6</v>
      </c>
      <c r="K36">
        <v>913.7</v>
      </c>
      <c r="L36">
        <v>842.1</v>
      </c>
      <c r="M36">
        <v>689</v>
      </c>
      <c r="N36">
        <v>648.4</v>
      </c>
      <c r="O36">
        <v>642.70000000000005</v>
      </c>
      <c r="P36">
        <v>550.6</v>
      </c>
      <c r="Q36">
        <v>25.7</v>
      </c>
    </row>
    <row r="37" spans="1:17" x14ac:dyDescent="0.25">
      <c r="A37" s="5" t="s">
        <v>96</v>
      </c>
      <c r="B37" s="5" t="s">
        <v>97</v>
      </c>
      <c r="C37">
        <v>5957</v>
      </c>
      <c r="D37">
        <v>4920</v>
      </c>
      <c r="E37">
        <v>4675</v>
      </c>
      <c r="F37">
        <v>4753</v>
      </c>
      <c r="G37">
        <v>4184</v>
      </c>
      <c r="H37">
        <v>4000</v>
      </c>
      <c r="I37">
        <v>2210</v>
      </c>
      <c r="J37">
        <v>2152</v>
      </c>
      <c r="K37">
        <v>2098</v>
      </c>
      <c r="L37">
        <v>2059</v>
      </c>
      <c r="M37">
        <v>1895</v>
      </c>
      <c r="N37">
        <v>1891</v>
      </c>
      <c r="O37">
        <v>1791</v>
      </c>
      <c r="P37">
        <v>1803</v>
      </c>
      <c r="Q37">
        <v>1792</v>
      </c>
    </row>
    <row r="38" spans="1:17" x14ac:dyDescent="0.25">
      <c r="A38" s="5" t="s">
        <v>98</v>
      </c>
      <c r="B38" s="5" t="s">
        <v>99</v>
      </c>
      <c r="C38">
        <v>135.43</v>
      </c>
      <c r="D38">
        <v>129.81</v>
      </c>
      <c r="E38">
        <v>129.81</v>
      </c>
      <c r="F38">
        <v>129.81</v>
      </c>
      <c r="G38">
        <v>129.81</v>
      </c>
      <c r="H38">
        <v>129.81</v>
      </c>
      <c r="I38">
        <v>118.17</v>
      </c>
      <c r="J38">
        <v>118.17</v>
      </c>
      <c r="K38">
        <v>118.17</v>
      </c>
      <c r="L38">
        <v>118.2</v>
      </c>
      <c r="M38">
        <v>118.2</v>
      </c>
      <c r="N38">
        <v>118.2</v>
      </c>
      <c r="O38">
        <v>118.2</v>
      </c>
      <c r="P38">
        <v>118.2</v>
      </c>
      <c r="Q38" t="s">
        <v>67</v>
      </c>
    </row>
    <row r="39" spans="1:17" x14ac:dyDescent="0.25">
      <c r="A39" s="5" t="s">
        <v>100</v>
      </c>
      <c r="B39" s="5" t="s">
        <v>101</v>
      </c>
      <c r="C39">
        <v>135.43</v>
      </c>
      <c r="D39">
        <v>129.81</v>
      </c>
      <c r="E39">
        <v>129.81</v>
      </c>
      <c r="F39">
        <v>129.81</v>
      </c>
      <c r="G39">
        <v>129.81</v>
      </c>
      <c r="H39">
        <v>129.81</v>
      </c>
      <c r="I39">
        <v>118.17</v>
      </c>
      <c r="J39">
        <v>118.17</v>
      </c>
      <c r="K39">
        <v>118.17</v>
      </c>
      <c r="L39">
        <v>118.2</v>
      </c>
      <c r="M39">
        <v>118.2</v>
      </c>
      <c r="N39">
        <v>118.2</v>
      </c>
      <c r="O39">
        <v>118.2</v>
      </c>
      <c r="P39">
        <v>118.2</v>
      </c>
      <c r="Q39" t="s">
        <v>67</v>
      </c>
    </row>
    <row r="40" spans="1:17" x14ac:dyDescent="0.25">
      <c r="A40" s="5" t="s">
        <v>102</v>
      </c>
      <c r="B40" s="5" t="s">
        <v>103</v>
      </c>
      <c r="C40">
        <v>3.09</v>
      </c>
      <c r="D40">
        <v>3</v>
      </c>
      <c r="E40">
        <v>2.89</v>
      </c>
      <c r="F40">
        <v>2.76</v>
      </c>
      <c r="G40">
        <v>2.7</v>
      </c>
      <c r="H40">
        <v>2</v>
      </c>
      <c r="I40">
        <v>2.08</v>
      </c>
      <c r="J40">
        <v>1.8</v>
      </c>
      <c r="K40">
        <v>1.66</v>
      </c>
      <c r="L40">
        <v>1.51</v>
      </c>
      <c r="M40">
        <v>0.99</v>
      </c>
      <c r="N40">
        <v>1.1399999999999999</v>
      </c>
      <c r="O40">
        <v>1.19</v>
      </c>
      <c r="P40">
        <v>-1</v>
      </c>
      <c r="Q40" t="s">
        <v>67</v>
      </c>
    </row>
    <row r="41" spans="1:17" x14ac:dyDescent="0.25">
      <c r="A41" s="5" t="s">
        <v>104</v>
      </c>
      <c r="B41" s="5" t="s">
        <v>105</v>
      </c>
      <c r="C41">
        <v>2.21</v>
      </c>
      <c r="D41">
        <v>2.12</v>
      </c>
      <c r="E41">
        <v>2.08</v>
      </c>
      <c r="F41">
        <v>2.0499999999999998</v>
      </c>
      <c r="G41">
        <v>1.9</v>
      </c>
      <c r="H41">
        <v>1.48</v>
      </c>
      <c r="I41">
        <v>1.46</v>
      </c>
      <c r="J41">
        <v>1.33</v>
      </c>
      <c r="K41">
        <v>1.24</v>
      </c>
      <c r="L41">
        <v>1.1299999999999999</v>
      </c>
      <c r="M41">
        <v>0.71</v>
      </c>
      <c r="N41">
        <v>0.76</v>
      </c>
      <c r="O41">
        <v>0.82</v>
      </c>
      <c r="P41">
        <v>-1.08</v>
      </c>
      <c r="Q41" t="s">
        <v>67</v>
      </c>
    </row>
    <row r="42" spans="1:17" x14ac:dyDescent="0.25">
      <c r="A42" s="5" t="s">
        <v>106</v>
      </c>
      <c r="B42" s="5" t="s">
        <v>107</v>
      </c>
      <c r="C42">
        <v>2.17</v>
      </c>
      <c r="D42">
        <v>2.08</v>
      </c>
      <c r="E42">
        <v>2.06</v>
      </c>
      <c r="F42">
        <v>2.0499999999999998</v>
      </c>
      <c r="G42">
        <v>1.9</v>
      </c>
      <c r="H42">
        <v>1.48</v>
      </c>
      <c r="I42">
        <v>1.46</v>
      </c>
      <c r="J42">
        <v>1.33</v>
      </c>
      <c r="K42">
        <v>1.24</v>
      </c>
      <c r="L42">
        <v>1.1299999999999999</v>
      </c>
      <c r="M42">
        <v>0.71</v>
      </c>
      <c r="N42">
        <v>0.76</v>
      </c>
      <c r="O42">
        <v>0.82</v>
      </c>
      <c r="P42">
        <v>-1.08</v>
      </c>
      <c r="Q42" t="s">
        <v>67</v>
      </c>
    </row>
    <row r="43" spans="1:17" x14ac:dyDescent="0.25">
      <c r="A43" s="5" t="s">
        <v>108</v>
      </c>
      <c r="B43" s="5" t="s">
        <v>109</v>
      </c>
      <c r="C43">
        <v>0.95</v>
      </c>
      <c r="D43">
        <v>0.9</v>
      </c>
      <c r="E43">
        <v>0.88</v>
      </c>
      <c r="F43">
        <v>0.85</v>
      </c>
      <c r="G43">
        <v>0.8</v>
      </c>
      <c r="H43">
        <v>0.75</v>
      </c>
      <c r="I43">
        <v>0.7</v>
      </c>
      <c r="J43">
        <v>0.65</v>
      </c>
      <c r="K43">
        <v>0.62</v>
      </c>
      <c r="L43">
        <v>0.6</v>
      </c>
      <c r="M43">
        <v>0.5</v>
      </c>
      <c r="N43">
        <v>0.5</v>
      </c>
      <c r="O43">
        <v>0.5</v>
      </c>
      <c r="P43" t="s">
        <v>67</v>
      </c>
      <c r="Q43" t="s">
        <v>67</v>
      </c>
    </row>
    <row r="44" spans="1:17" x14ac:dyDescent="0.25">
      <c r="A44" s="5" t="s">
        <v>110</v>
      </c>
      <c r="B44" s="5" t="s">
        <v>111</v>
      </c>
      <c r="C44" t="s">
        <v>67</v>
      </c>
      <c r="D44">
        <v>121.9</v>
      </c>
      <c r="E44">
        <v>114.2</v>
      </c>
      <c r="F44">
        <v>110.3</v>
      </c>
      <c r="G44">
        <v>103.8</v>
      </c>
      <c r="H44">
        <v>97.4</v>
      </c>
      <c r="I44">
        <v>84.4</v>
      </c>
      <c r="J44">
        <v>76.8</v>
      </c>
      <c r="K44">
        <v>73.3</v>
      </c>
      <c r="L44">
        <v>70.900000000000006</v>
      </c>
      <c r="M44">
        <v>59.1</v>
      </c>
      <c r="N44">
        <v>59.1</v>
      </c>
      <c r="O44">
        <v>59.1</v>
      </c>
      <c r="P44" t="s">
        <v>67</v>
      </c>
      <c r="Q44" t="s">
        <v>67</v>
      </c>
    </row>
    <row r="45" spans="1:17" x14ac:dyDescent="0.25">
      <c r="A45" s="5" t="s">
        <v>124</v>
      </c>
      <c r="B45" s="5" t="s">
        <v>125</v>
      </c>
      <c r="C45">
        <v>25.16</v>
      </c>
      <c r="D45">
        <v>24.3</v>
      </c>
      <c r="E45">
        <v>23.08</v>
      </c>
      <c r="F45">
        <v>22.36</v>
      </c>
      <c r="G45">
        <v>20.04</v>
      </c>
      <c r="H45">
        <v>16.329999999999998</v>
      </c>
      <c r="I45">
        <v>15.49</v>
      </c>
      <c r="J45">
        <v>14.68</v>
      </c>
      <c r="K45">
        <v>13.4</v>
      </c>
      <c r="L45">
        <v>13.3</v>
      </c>
      <c r="M45">
        <v>11.52</v>
      </c>
      <c r="N45">
        <v>11.17</v>
      </c>
      <c r="O45">
        <v>10.78</v>
      </c>
      <c r="P45">
        <v>10.4</v>
      </c>
      <c r="Q45" t="s">
        <v>67</v>
      </c>
    </row>
    <row r="46" spans="1:17" x14ac:dyDescent="0.25">
      <c r="A46" s="5" t="s">
        <v>112</v>
      </c>
      <c r="B46" s="5" t="s">
        <v>113</v>
      </c>
      <c r="C46">
        <v>18.2</v>
      </c>
      <c r="D46">
        <v>14.98</v>
      </c>
      <c r="E46">
        <v>13.63</v>
      </c>
      <c r="F46">
        <v>13.34</v>
      </c>
      <c r="G46">
        <v>12.23</v>
      </c>
      <c r="H46">
        <v>11.03</v>
      </c>
      <c r="I46">
        <v>8.0500000000000007</v>
      </c>
      <c r="J46">
        <v>7.42</v>
      </c>
      <c r="K46">
        <v>7.73</v>
      </c>
      <c r="L46">
        <v>7.12</v>
      </c>
      <c r="M46">
        <v>5.83</v>
      </c>
      <c r="N46">
        <v>5.49</v>
      </c>
      <c r="O46">
        <v>5.44</v>
      </c>
      <c r="P46">
        <v>4.66</v>
      </c>
      <c r="Q46" t="s">
        <v>67</v>
      </c>
    </row>
    <row r="47" spans="1:17" x14ac:dyDescent="0.25">
      <c r="A47" s="5" t="s">
        <v>114</v>
      </c>
      <c r="B47" s="5" t="s">
        <v>115</v>
      </c>
      <c r="C47">
        <v>4.04</v>
      </c>
      <c r="D47">
        <v>3.4</v>
      </c>
      <c r="E47">
        <v>3.05</v>
      </c>
      <c r="F47">
        <v>2.61</v>
      </c>
      <c r="G47">
        <v>2.89</v>
      </c>
      <c r="H47">
        <v>2.64</v>
      </c>
      <c r="I47">
        <v>2.33</v>
      </c>
      <c r="J47">
        <v>1.86</v>
      </c>
      <c r="K47">
        <v>1.7</v>
      </c>
      <c r="L47">
        <v>1.99</v>
      </c>
      <c r="M47">
        <v>1.91</v>
      </c>
      <c r="N47">
        <v>1.3</v>
      </c>
      <c r="O47">
        <v>1.29</v>
      </c>
      <c r="P47">
        <v>1.26</v>
      </c>
      <c r="Q47" t="s">
        <v>67</v>
      </c>
    </row>
    <row r="48" spans="1:17" x14ac:dyDescent="0.25">
      <c r="A48" s="5" t="s">
        <v>116</v>
      </c>
      <c r="B48" s="5" t="s">
        <v>117</v>
      </c>
      <c r="C48">
        <v>43.99</v>
      </c>
      <c r="D48">
        <v>37.9</v>
      </c>
      <c r="E48">
        <v>36.01</v>
      </c>
      <c r="F48">
        <v>36.61</v>
      </c>
      <c r="G48">
        <v>32.229999999999997</v>
      </c>
      <c r="H48">
        <v>30.81</v>
      </c>
      <c r="I48">
        <v>18.7</v>
      </c>
      <c r="J48">
        <v>18.21</v>
      </c>
      <c r="K48">
        <v>17.760000000000002</v>
      </c>
      <c r="L48">
        <v>17.420000000000002</v>
      </c>
      <c r="M48">
        <v>16.03</v>
      </c>
      <c r="N48">
        <v>16</v>
      </c>
      <c r="O48">
        <v>15.15</v>
      </c>
      <c r="P48">
        <v>15.25</v>
      </c>
      <c r="Q48" t="s">
        <v>67</v>
      </c>
    </row>
    <row r="49" spans="1:17" x14ac:dyDescent="0.25">
      <c r="A49" s="5" t="s">
        <v>118</v>
      </c>
      <c r="B49" s="5" t="s">
        <v>119</v>
      </c>
      <c r="C49">
        <v>10018</v>
      </c>
      <c r="D49">
        <v>9787</v>
      </c>
      <c r="E49">
        <v>9387</v>
      </c>
      <c r="F49">
        <v>9092</v>
      </c>
      <c r="G49">
        <v>8448</v>
      </c>
      <c r="H49">
        <v>8301</v>
      </c>
      <c r="I49">
        <v>6085</v>
      </c>
      <c r="J49">
        <v>5799</v>
      </c>
      <c r="K49">
        <v>5557</v>
      </c>
      <c r="L49">
        <v>5404</v>
      </c>
      <c r="M49">
        <v>5075</v>
      </c>
      <c r="N49">
        <v>5219</v>
      </c>
      <c r="O49">
        <v>5046</v>
      </c>
      <c r="P49">
        <v>4945</v>
      </c>
      <c r="Q49">
        <v>5235</v>
      </c>
    </row>
    <row r="50" spans="1:17" x14ac:dyDescent="0.25">
      <c r="A50" s="5" t="s">
        <v>120</v>
      </c>
      <c r="B50" s="5" t="s">
        <v>121</v>
      </c>
      <c r="C50">
        <v>706.1</v>
      </c>
      <c r="D50">
        <v>641.6</v>
      </c>
      <c r="E50">
        <v>621.6</v>
      </c>
      <c r="F50">
        <v>587.4</v>
      </c>
      <c r="G50">
        <v>526.4</v>
      </c>
      <c r="H50">
        <v>456.3</v>
      </c>
      <c r="I50">
        <v>397.9</v>
      </c>
      <c r="J50">
        <v>352.7</v>
      </c>
      <c r="K50">
        <v>338.9</v>
      </c>
      <c r="L50">
        <v>327.3</v>
      </c>
      <c r="M50">
        <v>298.8</v>
      </c>
      <c r="N50">
        <v>283.60000000000002</v>
      </c>
      <c r="O50">
        <v>284.10000000000002</v>
      </c>
      <c r="P50">
        <v>278.60000000000002</v>
      </c>
      <c r="Q50">
        <v>301.7</v>
      </c>
    </row>
    <row r="51" spans="1:17" x14ac:dyDescent="0.25">
      <c r="A51" s="5" t="s">
        <v>122</v>
      </c>
      <c r="B51" s="5" t="s">
        <v>123</v>
      </c>
      <c r="C51">
        <v>70483</v>
      </c>
      <c r="D51">
        <v>65556</v>
      </c>
      <c r="E51">
        <v>66219</v>
      </c>
      <c r="F51">
        <v>64606</v>
      </c>
      <c r="G51">
        <v>62311</v>
      </c>
      <c r="H51">
        <v>54969</v>
      </c>
      <c r="I51">
        <v>65390</v>
      </c>
      <c r="J51">
        <v>60821</v>
      </c>
      <c r="K51">
        <v>60986</v>
      </c>
      <c r="L51">
        <v>60566</v>
      </c>
      <c r="M51">
        <v>58877</v>
      </c>
      <c r="N51">
        <v>54340</v>
      </c>
      <c r="O51">
        <v>56302</v>
      </c>
      <c r="P51">
        <v>56340</v>
      </c>
      <c r="Q51">
        <v>57631</v>
      </c>
    </row>
    <row r="52" spans="1:17" x14ac:dyDescent="0.25">
      <c r="A52" s="5" t="s">
        <v>301</v>
      </c>
      <c r="B52" s="5" t="s">
        <v>302</v>
      </c>
      <c r="C52">
        <v>340173</v>
      </c>
      <c r="D52">
        <v>322267</v>
      </c>
      <c r="E52">
        <v>319196</v>
      </c>
      <c r="F52">
        <v>286156</v>
      </c>
      <c r="G52">
        <v>250960</v>
      </c>
      <c r="H52">
        <v>255404</v>
      </c>
      <c r="I52">
        <v>300803</v>
      </c>
      <c r="J52">
        <v>299178</v>
      </c>
      <c r="K52">
        <v>284982</v>
      </c>
      <c r="L52">
        <v>290875</v>
      </c>
      <c r="M52">
        <v>268374</v>
      </c>
      <c r="N52">
        <v>252902</v>
      </c>
      <c r="O52">
        <v>243638</v>
      </c>
      <c r="P52">
        <v>248614</v>
      </c>
      <c r="Q52">
        <v>219465</v>
      </c>
    </row>
    <row r="53" spans="1:17" x14ac:dyDescent="0.25">
      <c r="A53" s="5" t="s">
        <v>126</v>
      </c>
      <c r="B53" s="5" t="s">
        <v>127</v>
      </c>
      <c r="C53">
        <v>136464</v>
      </c>
      <c r="D53">
        <v>126852</v>
      </c>
      <c r="E53">
        <v>130446</v>
      </c>
      <c r="F53">
        <v>130389</v>
      </c>
      <c r="G53">
        <v>131581</v>
      </c>
      <c r="H53">
        <v>107023</v>
      </c>
      <c r="I53">
        <v>126672</v>
      </c>
      <c r="J53">
        <v>120814</v>
      </c>
      <c r="K53">
        <v>117617</v>
      </c>
      <c r="L53">
        <v>126147</v>
      </c>
      <c r="M53">
        <v>109931</v>
      </c>
      <c r="N53">
        <v>106821</v>
      </c>
      <c r="O53">
        <v>111138</v>
      </c>
      <c r="P53">
        <v>104530</v>
      </c>
      <c r="Q53">
        <v>91003</v>
      </c>
    </row>
    <row r="54" spans="1:17" x14ac:dyDescent="0.25">
      <c r="A54" s="5" t="s">
        <v>128</v>
      </c>
      <c r="B54" s="5" t="s">
        <v>129</v>
      </c>
      <c r="C54">
        <v>29776</v>
      </c>
      <c r="D54">
        <v>28129</v>
      </c>
      <c r="E54">
        <v>28795</v>
      </c>
      <c r="F54">
        <v>27794</v>
      </c>
      <c r="G54">
        <v>29214</v>
      </c>
      <c r="H54">
        <v>22286</v>
      </c>
      <c r="I54">
        <v>28316</v>
      </c>
      <c r="J54">
        <v>27160</v>
      </c>
      <c r="K54">
        <v>26363</v>
      </c>
      <c r="L54">
        <v>24704</v>
      </c>
      <c r="M54">
        <v>16611</v>
      </c>
      <c r="N54">
        <v>17321</v>
      </c>
      <c r="O54">
        <v>19302</v>
      </c>
      <c r="P54">
        <v>-18160</v>
      </c>
      <c r="Q54">
        <v>-10010</v>
      </c>
    </row>
    <row r="55" spans="1:17" x14ac:dyDescent="0.25">
      <c r="A55" s="5" t="s">
        <v>130</v>
      </c>
      <c r="B55" s="5" t="s">
        <v>131</v>
      </c>
      <c r="C55">
        <v>42.4</v>
      </c>
      <c r="D55">
        <v>30.4</v>
      </c>
      <c r="E55">
        <v>34.4</v>
      </c>
      <c r="F55">
        <v>28.2</v>
      </c>
      <c r="G55">
        <v>32.299999999999997</v>
      </c>
      <c r="H55">
        <v>33.9</v>
      </c>
      <c r="I55">
        <v>22.9</v>
      </c>
      <c r="J55">
        <v>20.399999999999999</v>
      </c>
      <c r="K55">
        <v>16.600000000000001</v>
      </c>
      <c r="L55">
        <v>18.2</v>
      </c>
      <c r="M55">
        <v>21.1</v>
      </c>
      <c r="N55">
        <v>13.1</v>
      </c>
      <c r="O55">
        <v>23.5</v>
      </c>
      <c r="P55" t="s">
        <v>67</v>
      </c>
      <c r="Q55" t="s">
        <v>67</v>
      </c>
    </row>
    <row r="56" spans="1:17" x14ac:dyDescent="0.25">
      <c r="A56" s="5" t="s">
        <v>132</v>
      </c>
      <c r="B56" s="5" t="s">
        <v>133</v>
      </c>
      <c r="C56">
        <v>3.73</v>
      </c>
      <c r="D56">
        <v>2.65</v>
      </c>
      <c r="E56">
        <v>3.1</v>
      </c>
      <c r="F56">
        <v>2.59</v>
      </c>
      <c r="G56">
        <v>3.06</v>
      </c>
      <c r="H56">
        <v>3.07</v>
      </c>
      <c r="I56">
        <v>2.16</v>
      </c>
      <c r="J56">
        <v>1.85</v>
      </c>
      <c r="K56">
        <v>1.54</v>
      </c>
      <c r="L56">
        <v>1.54</v>
      </c>
      <c r="M56">
        <v>1.3</v>
      </c>
      <c r="N56">
        <v>0.89</v>
      </c>
      <c r="O56">
        <v>1.79</v>
      </c>
      <c r="P56">
        <v>1.87</v>
      </c>
      <c r="Q56" t="s">
        <v>67</v>
      </c>
    </row>
    <row r="57" spans="1:17" x14ac:dyDescent="0.25">
      <c r="A57" s="5" t="s">
        <v>134</v>
      </c>
      <c r="B57" s="5" t="s">
        <v>135</v>
      </c>
      <c r="C57">
        <v>5.28</v>
      </c>
      <c r="D57">
        <v>4.43</v>
      </c>
      <c r="E57">
        <v>5.43</v>
      </c>
      <c r="F57">
        <v>4.49</v>
      </c>
      <c r="G57">
        <v>5.08</v>
      </c>
      <c r="H57">
        <v>4.5999999999999996</v>
      </c>
      <c r="I57">
        <v>4.16</v>
      </c>
      <c r="J57">
        <v>3.66</v>
      </c>
      <c r="K57">
        <v>2.67</v>
      </c>
      <c r="L57">
        <v>2.88</v>
      </c>
      <c r="M57">
        <v>2.57</v>
      </c>
      <c r="N57">
        <v>1.82</v>
      </c>
      <c r="O57">
        <v>3.55</v>
      </c>
      <c r="P57">
        <v>4.1900000000000004</v>
      </c>
      <c r="Q57" t="s">
        <v>67</v>
      </c>
    </row>
    <row r="58" spans="1:17" x14ac:dyDescent="0.25">
      <c r="A58" s="5" t="s">
        <v>136</v>
      </c>
      <c r="B58" s="5" t="s">
        <v>137</v>
      </c>
      <c r="C58">
        <v>23.23</v>
      </c>
      <c r="D58">
        <v>18.95</v>
      </c>
      <c r="E58">
        <v>23.47</v>
      </c>
      <c r="F58">
        <v>22.16</v>
      </c>
      <c r="G58">
        <v>21.22</v>
      </c>
      <c r="H58">
        <v>18.96</v>
      </c>
      <c r="I58">
        <v>14.41</v>
      </c>
      <c r="J58">
        <v>14.6</v>
      </c>
      <c r="K58">
        <v>12.13</v>
      </c>
      <c r="L58">
        <v>10.32</v>
      </c>
      <c r="M58">
        <v>7.85</v>
      </c>
      <c r="N58">
        <v>7.71</v>
      </c>
      <c r="O58">
        <v>14.93</v>
      </c>
      <c r="P58">
        <v>15.43</v>
      </c>
      <c r="Q58" t="s">
        <v>67</v>
      </c>
    </row>
    <row r="59" spans="1:17" x14ac:dyDescent="0.25">
      <c r="A59" s="5" t="s">
        <v>138</v>
      </c>
      <c r="B59" s="5" t="s">
        <v>139</v>
      </c>
      <c r="C59">
        <v>1.01</v>
      </c>
      <c r="D59">
        <v>1.4</v>
      </c>
      <c r="E59">
        <v>1.23</v>
      </c>
      <c r="F59">
        <v>1.47</v>
      </c>
      <c r="G59">
        <v>1.3</v>
      </c>
      <c r="H59">
        <v>1.5</v>
      </c>
      <c r="I59">
        <v>2.09</v>
      </c>
      <c r="J59">
        <v>2.4</v>
      </c>
      <c r="K59">
        <v>3.01</v>
      </c>
      <c r="L59">
        <v>2.92</v>
      </c>
      <c r="M59">
        <v>3.34</v>
      </c>
      <c r="N59">
        <v>5.01</v>
      </c>
      <c r="O59">
        <v>2.59</v>
      </c>
      <c r="P59" t="s">
        <v>67</v>
      </c>
      <c r="Q59" t="s">
        <v>67</v>
      </c>
    </row>
    <row r="60" spans="1:17" x14ac:dyDescent="0.25">
      <c r="A60" s="5" t="s">
        <v>140</v>
      </c>
      <c r="B60" s="5" t="s">
        <v>141</v>
      </c>
      <c r="C60">
        <v>2.4</v>
      </c>
      <c r="D60">
        <v>3.3</v>
      </c>
      <c r="E60">
        <v>2.9</v>
      </c>
      <c r="F60">
        <v>3.5</v>
      </c>
      <c r="G60">
        <v>3.1</v>
      </c>
      <c r="H60">
        <v>3</v>
      </c>
      <c r="I60">
        <v>4.4000000000000004</v>
      </c>
      <c r="J60">
        <v>4.9000000000000004</v>
      </c>
      <c r="K60">
        <v>6</v>
      </c>
      <c r="L60">
        <v>5.5</v>
      </c>
      <c r="M60">
        <v>4.7</v>
      </c>
      <c r="N60">
        <v>7.6</v>
      </c>
      <c r="O60">
        <v>4.3</v>
      </c>
      <c r="P60">
        <v>-5.5</v>
      </c>
      <c r="Q60" t="s">
        <v>67</v>
      </c>
    </row>
    <row r="61" spans="1:17" x14ac:dyDescent="0.25">
      <c r="A61" s="5" t="s">
        <v>142</v>
      </c>
      <c r="B61" s="5" t="s">
        <v>143</v>
      </c>
      <c r="C61">
        <v>12.1</v>
      </c>
      <c r="D61">
        <v>14.16</v>
      </c>
      <c r="E61">
        <v>15.28</v>
      </c>
      <c r="F61">
        <v>14.59</v>
      </c>
      <c r="G61">
        <v>15.54</v>
      </c>
      <c r="H61">
        <v>12.92</v>
      </c>
      <c r="I61">
        <v>18.12</v>
      </c>
      <c r="J61">
        <v>17.97</v>
      </c>
      <c r="K61">
        <v>16.03</v>
      </c>
      <c r="L61">
        <v>15.85</v>
      </c>
      <c r="M61">
        <v>12.24</v>
      </c>
      <c r="N61">
        <v>13.94</v>
      </c>
      <c r="O61">
        <v>15.15</v>
      </c>
      <c r="P61">
        <v>-16.309999999999999</v>
      </c>
      <c r="Q61">
        <v>-203.89</v>
      </c>
    </row>
    <row r="62" spans="1:17" x14ac:dyDescent="0.25">
      <c r="A62" s="5" t="s">
        <v>144</v>
      </c>
      <c r="B62" s="5" t="s">
        <v>145</v>
      </c>
      <c r="C62">
        <v>8.75</v>
      </c>
      <c r="D62">
        <v>8.73</v>
      </c>
      <c r="E62">
        <v>9.02</v>
      </c>
      <c r="F62">
        <v>8.6999999999999993</v>
      </c>
      <c r="G62">
        <v>9.49</v>
      </c>
      <c r="H62">
        <v>8.73</v>
      </c>
      <c r="I62">
        <v>9.41</v>
      </c>
      <c r="J62">
        <v>9.08</v>
      </c>
      <c r="K62">
        <v>9.25</v>
      </c>
      <c r="L62">
        <v>8.49</v>
      </c>
      <c r="M62">
        <v>6.19</v>
      </c>
      <c r="N62">
        <v>6.85</v>
      </c>
      <c r="O62">
        <v>7.64</v>
      </c>
      <c r="P62">
        <v>-7.3</v>
      </c>
      <c r="Q62">
        <v>-4.5599999999999996</v>
      </c>
    </row>
    <row r="63" spans="1:17" x14ac:dyDescent="0.25">
      <c r="A63" s="5" t="s">
        <v>146</v>
      </c>
      <c r="B63" s="5" t="s">
        <v>147</v>
      </c>
      <c r="C63">
        <v>5.88</v>
      </c>
      <c r="D63">
        <v>6.64</v>
      </c>
      <c r="E63">
        <v>7.13</v>
      </c>
      <c r="F63">
        <v>6.37</v>
      </c>
      <c r="G63">
        <v>7.07</v>
      </c>
      <c r="H63">
        <v>5.9</v>
      </c>
      <c r="I63">
        <v>9.5500000000000007</v>
      </c>
      <c r="J63">
        <v>9.3000000000000007</v>
      </c>
      <c r="K63">
        <v>8.91</v>
      </c>
      <c r="L63">
        <v>10.039999999999999</v>
      </c>
      <c r="M63">
        <v>7.68</v>
      </c>
      <c r="N63">
        <v>7.86</v>
      </c>
      <c r="O63">
        <v>8.92</v>
      </c>
      <c r="P63">
        <v>7.62</v>
      </c>
      <c r="Q63">
        <v>4.9800000000000004</v>
      </c>
    </row>
    <row r="64" spans="1:17" x14ac:dyDescent="0.25">
      <c r="A64" s="5" t="s">
        <v>148</v>
      </c>
      <c r="B64" s="5" t="s">
        <v>148</v>
      </c>
      <c r="C64">
        <v>5.01</v>
      </c>
      <c r="D64">
        <v>5.6</v>
      </c>
      <c r="E64">
        <v>5.78</v>
      </c>
      <c r="F64">
        <v>5.32</v>
      </c>
      <c r="G64">
        <v>5.9</v>
      </c>
      <c r="H64">
        <v>4.63</v>
      </c>
      <c r="I64">
        <v>7.79</v>
      </c>
      <c r="J64">
        <v>7.32</v>
      </c>
      <c r="K64">
        <v>6.98</v>
      </c>
      <c r="L64">
        <v>6.48</v>
      </c>
      <c r="M64">
        <v>4.45</v>
      </c>
      <c r="N64">
        <v>4.78</v>
      </c>
      <c r="O64">
        <v>5.44</v>
      </c>
      <c r="P64">
        <v>-4.9800000000000004</v>
      </c>
      <c r="Q64">
        <v>-2.92</v>
      </c>
    </row>
    <row r="65" spans="1:17" x14ac:dyDescent="0.25">
      <c r="A65" s="5" t="s">
        <v>149</v>
      </c>
      <c r="B65" s="5" t="s">
        <v>150</v>
      </c>
      <c r="C65">
        <v>35.200000000000003</v>
      </c>
      <c r="D65">
        <v>37.299999999999997</v>
      </c>
      <c r="E65">
        <v>35.630000000000003</v>
      </c>
      <c r="F65">
        <v>34.4</v>
      </c>
      <c r="G65">
        <v>32.92</v>
      </c>
      <c r="H65">
        <v>29.89</v>
      </c>
      <c r="I65">
        <v>39.47</v>
      </c>
      <c r="J65">
        <v>38.24</v>
      </c>
      <c r="K65">
        <v>38.21</v>
      </c>
      <c r="L65">
        <v>35.76</v>
      </c>
      <c r="M65">
        <v>32.5</v>
      </c>
      <c r="N65">
        <v>31.34</v>
      </c>
      <c r="O65">
        <v>32.659999999999997</v>
      </c>
      <c r="P65">
        <v>29.62</v>
      </c>
      <c r="Q65">
        <v>28.23</v>
      </c>
    </row>
    <row r="66" spans="1:17" x14ac:dyDescent="0.25">
      <c r="A66" s="5" t="s">
        <v>151</v>
      </c>
      <c r="B66" s="5" t="s">
        <v>152</v>
      </c>
      <c r="C66">
        <v>41.37</v>
      </c>
      <c r="D66">
        <v>39.520000000000003</v>
      </c>
      <c r="E66">
        <v>37.85</v>
      </c>
      <c r="F66">
        <v>36.450000000000003</v>
      </c>
      <c r="G66">
        <v>37.96</v>
      </c>
      <c r="H66">
        <v>35.81</v>
      </c>
      <c r="I66">
        <v>43.03</v>
      </c>
      <c r="J66">
        <v>40.74</v>
      </c>
      <c r="K66">
        <v>43.55</v>
      </c>
      <c r="L66">
        <v>40.9</v>
      </c>
      <c r="M66">
        <v>36.36</v>
      </c>
      <c r="N66">
        <v>34.29</v>
      </c>
      <c r="O66">
        <v>35.89</v>
      </c>
      <c r="P66">
        <v>30.54</v>
      </c>
      <c r="Q66">
        <v>1.43</v>
      </c>
    </row>
    <row r="67" spans="1:17" x14ac:dyDescent="0.25">
      <c r="A67" s="5" t="s">
        <v>153</v>
      </c>
      <c r="B67" s="5" t="s">
        <v>154</v>
      </c>
      <c r="C67">
        <v>58.63</v>
      </c>
      <c r="D67">
        <v>60.48</v>
      </c>
      <c r="E67">
        <v>62.15</v>
      </c>
      <c r="F67">
        <v>63.55</v>
      </c>
      <c r="G67">
        <v>62.04</v>
      </c>
      <c r="H67">
        <v>64.19</v>
      </c>
      <c r="I67">
        <v>56.97</v>
      </c>
      <c r="J67">
        <v>59.26</v>
      </c>
      <c r="K67">
        <v>56.45</v>
      </c>
      <c r="L67">
        <v>59.1</v>
      </c>
      <c r="M67">
        <v>63.64</v>
      </c>
      <c r="N67">
        <v>65.709999999999994</v>
      </c>
      <c r="O67">
        <v>64.11</v>
      </c>
      <c r="P67">
        <v>69.459999999999994</v>
      </c>
      <c r="Q67">
        <v>98.57</v>
      </c>
    </row>
    <row r="68" spans="1:17" x14ac:dyDescent="0.25">
      <c r="A68" s="5" t="s">
        <v>155</v>
      </c>
      <c r="B68" s="5" t="s">
        <v>156</v>
      </c>
      <c r="C68">
        <v>141.72999999999999</v>
      </c>
      <c r="D68">
        <v>153.05000000000001</v>
      </c>
      <c r="E68">
        <v>164.21</v>
      </c>
      <c r="F68">
        <v>174.38</v>
      </c>
      <c r="G68">
        <v>163.43</v>
      </c>
      <c r="H68">
        <v>179.28</v>
      </c>
      <c r="I68">
        <v>132.4</v>
      </c>
      <c r="J68">
        <v>145.47999999999999</v>
      </c>
      <c r="K68">
        <v>129.63999999999999</v>
      </c>
      <c r="L68">
        <v>144.51</v>
      </c>
      <c r="M68">
        <v>175.07</v>
      </c>
      <c r="N68">
        <v>191.59</v>
      </c>
      <c r="O68">
        <v>178.65</v>
      </c>
      <c r="P68">
        <v>227.48</v>
      </c>
      <c r="Q68">
        <v>6874</v>
      </c>
    </row>
    <row r="69" spans="1:17" x14ac:dyDescent="0.25">
      <c r="A69" s="5" t="s">
        <v>303</v>
      </c>
      <c r="B69" s="5" t="s">
        <v>304</v>
      </c>
      <c r="C69">
        <v>40.11</v>
      </c>
      <c r="D69">
        <v>39.380000000000003</v>
      </c>
      <c r="E69">
        <v>40.89</v>
      </c>
      <c r="F69">
        <v>40.85</v>
      </c>
      <c r="G69">
        <v>42.74</v>
      </c>
      <c r="H69">
        <v>41.91</v>
      </c>
      <c r="I69">
        <v>42.12</v>
      </c>
      <c r="J69">
        <v>40.380000000000003</v>
      </c>
      <c r="K69">
        <v>41.26</v>
      </c>
      <c r="L69">
        <v>43.37</v>
      </c>
      <c r="M69">
        <v>40.96</v>
      </c>
      <c r="N69">
        <v>42.23</v>
      </c>
      <c r="O69">
        <v>43.98</v>
      </c>
      <c r="P69">
        <v>42.06</v>
      </c>
    </row>
    <row r="70" spans="1:17" x14ac:dyDescent="0.25">
      <c r="A70" s="5" t="s">
        <v>157</v>
      </c>
      <c r="B70" s="5" t="s">
        <v>158</v>
      </c>
      <c r="C70">
        <v>35.200000000000003</v>
      </c>
      <c r="D70">
        <v>37.32</v>
      </c>
      <c r="E70">
        <v>35.64</v>
      </c>
      <c r="F70">
        <v>34.4</v>
      </c>
      <c r="G70">
        <v>32.93</v>
      </c>
      <c r="H70">
        <v>29.9</v>
      </c>
      <c r="I70">
        <v>39.479999999999997</v>
      </c>
      <c r="J70">
        <v>38.24</v>
      </c>
      <c r="K70">
        <v>38.22</v>
      </c>
      <c r="L70">
        <v>35.76</v>
      </c>
      <c r="M70">
        <v>32.51</v>
      </c>
      <c r="N70">
        <v>31.34</v>
      </c>
      <c r="O70">
        <v>32.659999999999997</v>
      </c>
      <c r="P70">
        <v>29.62</v>
      </c>
    </row>
    <row r="71" spans="1:17" x14ac:dyDescent="0.25">
      <c r="A71" s="5" t="s">
        <v>159</v>
      </c>
      <c r="B71" s="5" t="s">
        <v>160</v>
      </c>
      <c r="C71">
        <v>8.75</v>
      </c>
      <c r="D71">
        <v>8.73</v>
      </c>
      <c r="E71">
        <v>9.02</v>
      </c>
      <c r="F71">
        <v>8.6999999999999993</v>
      </c>
      <c r="G71">
        <v>9.49</v>
      </c>
      <c r="H71">
        <v>8.73</v>
      </c>
      <c r="I71">
        <v>9.42</v>
      </c>
      <c r="J71">
        <v>9.08</v>
      </c>
      <c r="K71">
        <v>9.25</v>
      </c>
      <c r="L71">
        <v>8.49</v>
      </c>
      <c r="M71">
        <v>6.19</v>
      </c>
      <c r="N71">
        <v>6.85</v>
      </c>
      <c r="O71">
        <v>7.64</v>
      </c>
      <c r="P71">
        <v>-7.31</v>
      </c>
    </row>
    <row r="72" spans="1:17" x14ac:dyDescent="0.25">
      <c r="A72" s="5" t="s">
        <v>161</v>
      </c>
      <c r="B72" s="5" t="s">
        <v>162</v>
      </c>
      <c r="C72">
        <v>13.62</v>
      </c>
      <c r="D72">
        <v>13.76</v>
      </c>
      <c r="E72">
        <v>14.41</v>
      </c>
      <c r="F72">
        <v>13.94</v>
      </c>
      <c r="G72">
        <v>15.19</v>
      </c>
      <c r="H72">
        <v>14.53</v>
      </c>
      <c r="I72">
        <v>15.47</v>
      </c>
      <c r="J72">
        <v>14.56</v>
      </c>
      <c r="K72">
        <v>14.8</v>
      </c>
      <c r="L72">
        <v>15.55</v>
      </c>
      <c r="M72">
        <v>11.97</v>
      </c>
      <c r="N72">
        <v>14.17</v>
      </c>
      <c r="O72">
        <v>15.35</v>
      </c>
      <c r="P72">
        <v>6.71</v>
      </c>
    </row>
    <row r="73" spans="1:17" x14ac:dyDescent="0.25">
      <c r="A73" s="5" t="s">
        <v>163</v>
      </c>
      <c r="B73" s="5" t="s">
        <v>164</v>
      </c>
      <c r="C73">
        <v>57.21</v>
      </c>
      <c r="D73">
        <v>64.11</v>
      </c>
      <c r="E73">
        <v>64.09</v>
      </c>
      <c r="F73">
        <v>61.08</v>
      </c>
      <c r="G73">
        <v>62.19</v>
      </c>
      <c r="H73">
        <v>53</v>
      </c>
      <c r="I73">
        <v>82.81</v>
      </c>
      <c r="J73">
        <v>80.62</v>
      </c>
      <c r="K73">
        <v>75.5</v>
      </c>
      <c r="L73">
        <v>76.349999999999994</v>
      </c>
      <c r="M73">
        <v>71.87</v>
      </c>
      <c r="N73">
        <v>69.8</v>
      </c>
      <c r="O73">
        <v>71.19</v>
      </c>
      <c r="P73">
        <v>68.16</v>
      </c>
    </row>
    <row r="74" spans="1:17" x14ac:dyDescent="0.25">
      <c r="A74" s="5" t="s">
        <v>165</v>
      </c>
      <c r="B74" s="5" t="s">
        <v>166</v>
      </c>
      <c r="C74">
        <v>64.81</v>
      </c>
      <c r="D74">
        <v>62.7</v>
      </c>
      <c r="E74">
        <v>64.36</v>
      </c>
      <c r="F74">
        <v>65.599999999999994</v>
      </c>
      <c r="G74">
        <v>67.069999999999993</v>
      </c>
      <c r="H74">
        <v>70.099999999999994</v>
      </c>
      <c r="I74">
        <v>60.54</v>
      </c>
      <c r="J74">
        <v>61.76</v>
      </c>
      <c r="K74">
        <v>61.77</v>
      </c>
      <c r="L74">
        <v>64.25</v>
      </c>
      <c r="M74">
        <v>67.489999999999995</v>
      </c>
      <c r="N74">
        <v>68.64</v>
      </c>
      <c r="O74">
        <v>67.34</v>
      </c>
      <c r="P74">
        <v>70.38</v>
      </c>
    </row>
    <row r="75" spans="1:17" x14ac:dyDescent="0.25">
      <c r="A75" s="5" t="s">
        <v>167</v>
      </c>
      <c r="B75" s="5" t="s">
        <v>168</v>
      </c>
      <c r="C75">
        <v>5.01</v>
      </c>
      <c r="D75">
        <v>5.6</v>
      </c>
      <c r="E75">
        <v>5.78</v>
      </c>
      <c r="F75">
        <v>5.32</v>
      </c>
      <c r="G75">
        <v>5.9</v>
      </c>
      <c r="H75">
        <v>4.62</v>
      </c>
      <c r="I75">
        <v>7.8</v>
      </c>
      <c r="J75">
        <v>7.32</v>
      </c>
      <c r="K75">
        <v>6.98</v>
      </c>
      <c r="L75">
        <v>6.48</v>
      </c>
      <c r="M75">
        <v>4.45</v>
      </c>
      <c r="N75">
        <v>4.78</v>
      </c>
      <c r="O75">
        <v>5.44</v>
      </c>
      <c r="P75">
        <v>-4.9800000000000004</v>
      </c>
    </row>
    <row r="76" spans="1:17" x14ac:dyDescent="0.25">
      <c r="A76" s="5" t="s">
        <v>169</v>
      </c>
      <c r="B76" s="5" t="s">
        <v>170</v>
      </c>
      <c r="C76">
        <v>9.64</v>
      </c>
      <c r="D76">
        <v>11.72</v>
      </c>
      <c r="E76">
        <v>10.6</v>
      </c>
      <c r="F76">
        <v>10.86</v>
      </c>
      <c r="G76">
        <v>10.73</v>
      </c>
      <c r="H76">
        <v>8.9600000000000009</v>
      </c>
      <c r="I76">
        <v>15.04</v>
      </c>
      <c r="J76">
        <v>14.13</v>
      </c>
      <c r="K76">
        <v>13.87</v>
      </c>
      <c r="L76">
        <v>15.19</v>
      </c>
      <c r="M76">
        <v>11.71</v>
      </c>
      <c r="N76">
        <v>13.92</v>
      </c>
      <c r="O76">
        <v>14.11</v>
      </c>
      <c r="P76">
        <v>6.08</v>
      </c>
    </row>
    <row r="77" spans="1:17" x14ac:dyDescent="0.25">
      <c r="A77" s="5" t="s">
        <v>171</v>
      </c>
      <c r="B77" s="5" t="s">
        <v>172</v>
      </c>
      <c r="C77">
        <v>62.34</v>
      </c>
      <c r="D77">
        <v>61.33</v>
      </c>
      <c r="E77">
        <v>56.93</v>
      </c>
      <c r="F77">
        <v>53.62</v>
      </c>
      <c r="G77">
        <v>55.88</v>
      </c>
      <c r="H77">
        <v>50.43</v>
      </c>
      <c r="I77">
        <v>71.08</v>
      </c>
      <c r="J77">
        <v>65.959999999999994</v>
      </c>
      <c r="K77">
        <v>70.5</v>
      </c>
      <c r="L77">
        <v>63.65</v>
      </c>
      <c r="M77">
        <v>53.87</v>
      </c>
      <c r="N77">
        <v>49.95</v>
      </c>
      <c r="O77">
        <v>53.29</v>
      </c>
      <c r="P77">
        <v>43.39</v>
      </c>
    </row>
    <row r="78" spans="1:17" x14ac:dyDescent="0.25">
      <c r="A78" s="5" t="s">
        <v>173</v>
      </c>
      <c r="B78" s="5" t="s">
        <v>174</v>
      </c>
      <c r="C78">
        <v>183.46</v>
      </c>
      <c r="D78">
        <v>150.74</v>
      </c>
      <c r="E78">
        <v>276.10000000000002</v>
      </c>
      <c r="F78">
        <v>159.05000000000001</v>
      </c>
      <c r="G78">
        <v>274.83</v>
      </c>
      <c r="H78">
        <v>213.72</v>
      </c>
      <c r="I78">
        <v>265.89</v>
      </c>
      <c r="J78">
        <v>225.58</v>
      </c>
      <c r="K78">
        <v>196.47</v>
      </c>
      <c r="L78">
        <v>163.56</v>
      </c>
      <c r="M78">
        <v>122.47</v>
      </c>
      <c r="N78">
        <v>108.14</v>
      </c>
      <c r="O78">
        <v>144.85</v>
      </c>
      <c r="P78">
        <v>119.78</v>
      </c>
    </row>
    <row r="79" spans="1:17" x14ac:dyDescent="0.25">
      <c r="A79" s="5" t="s">
        <v>175</v>
      </c>
      <c r="B79" s="5" t="s">
        <v>176</v>
      </c>
      <c r="C79">
        <v>3146.0389</v>
      </c>
      <c r="D79">
        <v>2459.8995</v>
      </c>
      <c r="E79">
        <v>3046.6406999999999</v>
      </c>
      <c r="F79">
        <v>2876.5895999999998</v>
      </c>
      <c r="G79">
        <v>2754.5682000000002</v>
      </c>
      <c r="H79">
        <v>2461.1976</v>
      </c>
      <c r="I79">
        <v>1702.8297</v>
      </c>
      <c r="J79">
        <v>1725.2819999999999</v>
      </c>
      <c r="K79">
        <v>1433.4021</v>
      </c>
      <c r="L79">
        <v>1219.8240000000001</v>
      </c>
      <c r="M79">
        <v>927.87</v>
      </c>
      <c r="N79">
        <v>911.322</v>
      </c>
      <c r="O79">
        <v>1764.7260000000001</v>
      </c>
      <c r="P79">
        <v>1823.826</v>
      </c>
    </row>
    <row r="80" spans="1:17" x14ac:dyDescent="0.25">
      <c r="A80" s="5" t="s">
        <v>177</v>
      </c>
      <c r="B80" s="5" t="s">
        <v>178</v>
      </c>
      <c r="C80">
        <v>-5.6200000000000054</v>
      </c>
      <c r="D80">
        <v>0</v>
      </c>
      <c r="E80">
        <v>0</v>
      </c>
      <c r="F80">
        <v>0</v>
      </c>
      <c r="G80">
        <v>0</v>
      </c>
      <c r="H80">
        <v>-11.64</v>
      </c>
      <c r="I80">
        <v>0</v>
      </c>
      <c r="J80">
        <v>0</v>
      </c>
      <c r="K80">
        <v>3.000000000000114E-2</v>
      </c>
      <c r="L80">
        <v>0</v>
      </c>
      <c r="M80">
        <v>0</v>
      </c>
      <c r="N80">
        <v>0</v>
      </c>
      <c r="O80">
        <v>0</v>
      </c>
      <c r="P80" t="s">
        <v>67</v>
      </c>
    </row>
    <row r="81" spans="1:16" x14ac:dyDescent="0.25">
      <c r="A81" s="5" t="s">
        <v>179</v>
      </c>
      <c r="B81" s="5" t="s">
        <v>180</v>
      </c>
      <c r="C81">
        <v>8.0500000000000007</v>
      </c>
      <c r="D81">
        <v>5.27</v>
      </c>
      <c r="E81">
        <v>3.2</v>
      </c>
      <c r="F81">
        <v>11.57</v>
      </c>
      <c r="G81">
        <v>22.74</v>
      </c>
      <c r="H81">
        <v>15.85</v>
      </c>
      <c r="I81">
        <v>5.48</v>
      </c>
      <c r="J81">
        <v>9.5299999999999994</v>
      </c>
      <c r="K81">
        <v>0.76</v>
      </c>
      <c r="L81">
        <v>15.42</v>
      </c>
      <c r="M81">
        <v>3.18</v>
      </c>
      <c r="N81">
        <v>3.53</v>
      </c>
      <c r="O81">
        <v>3.74</v>
      </c>
      <c r="P81">
        <v>6.96</v>
      </c>
    </row>
    <row r="82" spans="1:16" x14ac:dyDescent="0.25">
      <c r="A82" s="5" t="s">
        <v>181</v>
      </c>
      <c r="B82" s="5" t="s">
        <v>182</v>
      </c>
      <c r="C82">
        <v>5.51</v>
      </c>
      <c r="D82">
        <v>6.68</v>
      </c>
      <c r="E82">
        <v>12.5</v>
      </c>
      <c r="F82">
        <v>16.72</v>
      </c>
      <c r="G82">
        <v>14.69</v>
      </c>
      <c r="H82">
        <v>10.29</v>
      </c>
      <c r="I82">
        <v>5.26</v>
      </c>
      <c r="J82">
        <v>8.57</v>
      </c>
      <c r="K82">
        <v>6.45</v>
      </c>
      <c r="L82">
        <v>7.38</v>
      </c>
      <c r="M82">
        <v>3.48</v>
      </c>
      <c r="N82">
        <v>4.74</v>
      </c>
      <c r="O82" t="s">
        <v>67</v>
      </c>
      <c r="P82" t="s">
        <v>67</v>
      </c>
    </row>
    <row r="83" spans="1:16" x14ac:dyDescent="0.25">
      <c r="A83" s="5" t="s">
        <v>183</v>
      </c>
      <c r="B83" s="5" t="s">
        <v>184</v>
      </c>
      <c r="C83">
        <v>10.17</v>
      </c>
      <c r="D83">
        <v>11.73</v>
      </c>
      <c r="E83">
        <v>11.77</v>
      </c>
      <c r="F83">
        <v>13.03</v>
      </c>
      <c r="G83">
        <v>10.87</v>
      </c>
      <c r="H83">
        <v>9.41</v>
      </c>
      <c r="I83">
        <v>6.87</v>
      </c>
      <c r="J83">
        <v>6.48</v>
      </c>
      <c r="K83">
        <v>5.33</v>
      </c>
      <c r="L83">
        <v>6.57</v>
      </c>
      <c r="M83" t="s">
        <v>67</v>
      </c>
      <c r="N83" t="s">
        <v>67</v>
      </c>
      <c r="O83" t="s">
        <v>67</v>
      </c>
      <c r="P83" t="s">
        <v>67</v>
      </c>
    </row>
    <row r="84" spans="1:16" x14ac:dyDescent="0.25">
      <c r="A84" s="5" t="s">
        <v>185</v>
      </c>
      <c r="B84" s="5" t="s">
        <v>186</v>
      </c>
      <c r="C84">
        <v>9.7899999999999991</v>
      </c>
      <c r="D84">
        <v>9.3000000000000007</v>
      </c>
      <c r="E84">
        <v>9.1300000000000008</v>
      </c>
      <c r="F84">
        <v>9.18</v>
      </c>
      <c r="G84">
        <v>8.7200000000000006</v>
      </c>
      <c r="H84" t="s">
        <v>67</v>
      </c>
      <c r="I84" t="s">
        <v>67</v>
      </c>
      <c r="J84" t="s">
        <v>67</v>
      </c>
      <c r="K84" t="s">
        <v>67</v>
      </c>
      <c r="L84" t="s">
        <v>67</v>
      </c>
      <c r="M84" t="s">
        <v>67</v>
      </c>
      <c r="N84" t="s">
        <v>67</v>
      </c>
      <c r="O84" t="s">
        <v>67</v>
      </c>
      <c r="P84" t="s">
        <v>67</v>
      </c>
    </row>
    <row r="85" spans="1:16" x14ac:dyDescent="0.25">
      <c r="A85" s="5" t="s">
        <v>187</v>
      </c>
      <c r="B85" s="5" t="s">
        <v>188</v>
      </c>
      <c r="C85">
        <v>8.35</v>
      </c>
      <c r="D85">
        <v>1.85</v>
      </c>
      <c r="E85">
        <v>6.96</v>
      </c>
      <c r="F85">
        <v>2.39</v>
      </c>
      <c r="G85">
        <v>33.409999999999997</v>
      </c>
      <c r="H85">
        <v>7.37</v>
      </c>
      <c r="I85">
        <v>9.4</v>
      </c>
      <c r="J85">
        <v>7.51</v>
      </c>
      <c r="K85">
        <v>9.74</v>
      </c>
      <c r="L85">
        <v>58.36</v>
      </c>
      <c r="M85">
        <v>-6.75</v>
      </c>
      <c r="N85">
        <v>-7.19</v>
      </c>
      <c r="O85">
        <v>-208.46</v>
      </c>
      <c r="P85">
        <v>71.37</v>
      </c>
    </row>
    <row r="86" spans="1:16" x14ac:dyDescent="0.25">
      <c r="A86" s="5" t="s">
        <v>189</v>
      </c>
      <c r="B86" s="5" t="s">
        <v>190</v>
      </c>
      <c r="C86">
        <v>5.72</v>
      </c>
      <c r="D86">
        <v>3.73</v>
      </c>
      <c r="E86">
        <v>14.25</v>
      </c>
      <c r="F86">
        <v>14.39</v>
      </c>
      <c r="G86">
        <v>16.73</v>
      </c>
      <c r="H86">
        <v>8.09</v>
      </c>
      <c r="I86">
        <v>8.8800000000000008</v>
      </c>
      <c r="J86">
        <v>25.2</v>
      </c>
      <c r="K86">
        <v>20.45</v>
      </c>
      <c r="L86">
        <v>14.81</v>
      </c>
      <c r="M86">
        <v>-74.13</v>
      </c>
      <c r="N86">
        <v>-48.09</v>
      </c>
      <c r="O86" t="s">
        <v>67</v>
      </c>
      <c r="P86" t="s">
        <v>67</v>
      </c>
    </row>
    <row r="87" spans="1:16" x14ac:dyDescent="0.25">
      <c r="A87" s="5" t="s">
        <v>191</v>
      </c>
      <c r="B87" s="5" t="s">
        <v>192</v>
      </c>
      <c r="C87">
        <v>10.59</v>
      </c>
      <c r="D87">
        <v>10.4</v>
      </c>
      <c r="E87">
        <v>11.91</v>
      </c>
      <c r="F87">
        <v>12.02</v>
      </c>
      <c r="G87">
        <v>13.49</v>
      </c>
      <c r="H87">
        <v>18.48</v>
      </c>
      <c r="I87">
        <v>15.65</v>
      </c>
      <c r="J87">
        <v>12.33</v>
      </c>
      <c r="K87">
        <v>-30.86</v>
      </c>
      <c r="L87">
        <v>-18.53</v>
      </c>
      <c r="M87" t="s">
        <v>67</v>
      </c>
      <c r="N87" t="s">
        <v>67</v>
      </c>
      <c r="O87" t="s">
        <v>67</v>
      </c>
      <c r="P87" t="s">
        <v>67</v>
      </c>
    </row>
    <row r="88" spans="1:16" x14ac:dyDescent="0.25">
      <c r="A88" s="5" t="s">
        <v>193</v>
      </c>
      <c r="B88" s="5" t="s">
        <v>194</v>
      </c>
      <c r="C88">
        <v>14.53</v>
      </c>
      <c r="D88">
        <v>13.02</v>
      </c>
      <c r="E88">
        <v>12.12</v>
      </c>
      <c r="F88">
        <v>-9.42</v>
      </c>
      <c r="G88">
        <v>-2.52</v>
      </c>
      <c r="H88" t="s">
        <v>67</v>
      </c>
      <c r="I88" t="s">
        <v>67</v>
      </c>
      <c r="J88" t="s">
        <v>67</v>
      </c>
      <c r="K88" t="s">
        <v>67</v>
      </c>
      <c r="L88" t="s">
        <v>67</v>
      </c>
      <c r="M88" t="s">
        <v>67</v>
      </c>
      <c r="N88" t="s">
        <v>67</v>
      </c>
      <c r="O88" t="s">
        <v>67</v>
      </c>
      <c r="P88" t="s">
        <v>67</v>
      </c>
    </row>
    <row r="89" spans="1:16" x14ac:dyDescent="0.25">
      <c r="A89" s="5" t="s">
        <v>195</v>
      </c>
      <c r="B89" s="5" t="s">
        <v>196</v>
      </c>
      <c r="C89">
        <v>4</v>
      </c>
      <c r="D89">
        <v>2.92</v>
      </c>
      <c r="E89">
        <v>2.89</v>
      </c>
      <c r="F89">
        <v>2.35</v>
      </c>
      <c r="G89">
        <v>2.39</v>
      </c>
      <c r="H89">
        <v>1.83</v>
      </c>
      <c r="I89">
        <v>1.46</v>
      </c>
      <c r="J89">
        <v>1.65</v>
      </c>
      <c r="K89">
        <v>-0.54</v>
      </c>
      <c r="L89">
        <v>-0.98</v>
      </c>
      <c r="M89" t="s">
        <v>67</v>
      </c>
      <c r="N89" t="s">
        <v>67</v>
      </c>
      <c r="O89" t="s">
        <v>67</v>
      </c>
      <c r="P89" t="s">
        <v>67</v>
      </c>
    </row>
    <row r="90" spans="1:16" x14ac:dyDescent="0.25">
      <c r="A90" s="5" t="s">
        <v>197</v>
      </c>
      <c r="B90" s="5" t="s">
        <v>198</v>
      </c>
      <c r="C90">
        <v>6.96</v>
      </c>
      <c r="D90">
        <v>0.56000000000000005</v>
      </c>
      <c r="E90">
        <v>6.67</v>
      </c>
      <c r="F90">
        <v>2.38</v>
      </c>
      <c r="G90">
        <v>28.27</v>
      </c>
      <c r="H90">
        <v>8.83</v>
      </c>
      <c r="I90">
        <v>12.07</v>
      </c>
      <c r="J90">
        <v>7.76</v>
      </c>
      <c r="K90">
        <v>-4.09</v>
      </c>
      <c r="L90">
        <v>49.94</v>
      </c>
      <c r="M90">
        <v>-12.83</v>
      </c>
      <c r="N90">
        <v>-4.45</v>
      </c>
      <c r="O90">
        <v>137.21</v>
      </c>
      <c r="P90">
        <v>104.21</v>
      </c>
    </row>
    <row r="91" spans="1:16" x14ac:dyDescent="0.25">
      <c r="A91" s="5" t="s">
        <v>199</v>
      </c>
      <c r="B91" s="5" t="s">
        <v>200</v>
      </c>
      <c r="C91">
        <v>4.7300000000000004</v>
      </c>
      <c r="D91">
        <v>3.2</v>
      </c>
      <c r="E91">
        <v>12.44</v>
      </c>
      <c r="F91">
        <v>13.16</v>
      </c>
      <c r="G91">
        <v>16.39</v>
      </c>
      <c r="H91">
        <v>9.5500000000000007</v>
      </c>
      <c r="I91">
        <v>5.25</v>
      </c>
      <c r="J91">
        <v>17.87</v>
      </c>
      <c r="K91">
        <v>11.01</v>
      </c>
      <c r="L91">
        <v>10.89</v>
      </c>
      <c r="M91">
        <v>39.979999999999997</v>
      </c>
      <c r="N91">
        <v>78.989999999999995</v>
      </c>
      <c r="O91" t="s">
        <v>67</v>
      </c>
      <c r="P91" t="s">
        <v>67</v>
      </c>
    </row>
    <row r="92" spans="1:16" x14ac:dyDescent="0.25">
      <c r="A92" s="5" t="s">
        <v>201</v>
      </c>
      <c r="B92" s="5" t="s">
        <v>202</v>
      </c>
      <c r="C92">
        <v>8.9700000000000006</v>
      </c>
      <c r="D92">
        <v>9.34</v>
      </c>
      <c r="E92">
        <v>11.64</v>
      </c>
      <c r="F92">
        <v>11.86</v>
      </c>
      <c r="G92">
        <v>10.57</v>
      </c>
      <c r="H92">
        <v>14.9</v>
      </c>
      <c r="I92">
        <v>10.57</v>
      </c>
      <c r="J92">
        <v>7.27</v>
      </c>
      <c r="K92">
        <v>33.159999999999997</v>
      </c>
      <c r="L92">
        <v>54.82</v>
      </c>
      <c r="M92" t="s">
        <v>67</v>
      </c>
      <c r="N92" t="s">
        <v>67</v>
      </c>
      <c r="O92" t="s">
        <v>67</v>
      </c>
      <c r="P92" t="s">
        <v>67</v>
      </c>
    </row>
    <row r="93" spans="1:16" x14ac:dyDescent="0.25">
      <c r="A93" s="5" t="s">
        <v>203</v>
      </c>
      <c r="B93" s="5" t="s">
        <v>204</v>
      </c>
      <c r="C93">
        <v>11.94</v>
      </c>
      <c r="D93">
        <v>9.9600000000000009</v>
      </c>
      <c r="E93">
        <v>9.4600000000000009</v>
      </c>
      <c r="F93">
        <v>22.51</v>
      </c>
      <c r="G93">
        <v>32.69</v>
      </c>
      <c r="H93" t="s">
        <v>67</v>
      </c>
      <c r="I93" t="s">
        <v>67</v>
      </c>
      <c r="J93" t="s">
        <v>67</v>
      </c>
      <c r="K93" t="s">
        <v>67</v>
      </c>
      <c r="L93" t="s">
        <v>67</v>
      </c>
      <c r="M93" t="s">
        <v>67</v>
      </c>
      <c r="N93" t="s">
        <v>67</v>
      </c>
      <c r="O93" t="s">
        <v>67</v>
      </c>
      <c r="P93" t="s">
        <v>67</v>
      </c>
    </row>
    <row r="94" spans="1:16" x14ac:dyDescent="0.25">
      <c r="A94" s="5" t="s">
        <v>205</v>
      </c>
      <c r="B94" s="5" t="s">
        <v>206</v>
      </c>
      <c r="C94">
        <v>22.59</v>
      </c>
      <c r="D94">
        <v>-19.260000000000002</v>
      </c>
      <c r="E94">
        <v>5.91</v>
      </c>
      <c r="F94">
        <v>4.43</v>
      </c>
      <c r="G94">
        <v>11.92</v>
      </c>
      <c r="H94">
        <v>31.58</v>
      </c>
      <c r="I94">
        <v>-1.3</v>
      </c>
      <c r="J94">
        <v>20.36</v>
      </c>
      <c r="K94">
        <v>17.54</v>
      </c>
      <c r="L94">
        <v>31.46</v>
      </c>
      <c r="M94">
        <v>1.82</v>
      </c>
      <c r="N94">
        <v>-48.36</v>
      </c>
      <c r="O94">
        <v>-3.24</v>
      </c>
      <c r="P94" t="s">
        <v>67</v>
      </c>
    </row>
    <row r="95" spans="1:16" x14ac:dyDescent="0.25">
      <c r="A95" s="5" t="s">
        <v>207</v>
      </c>
      <c r="B95" s="5" t="s">
        <v>208</v>
      </c>
      <c r="C95">
        <v>3.08</v>
      </c>
      <c r="D95">
        <v>-2.97</v>
      </c>
      <c r="E95">
        <v>7.42</v>
      </c>
      <c r="F95">
        <v>15.98</v>
      </c>
      <c r="G95">
        <v>14.07</v>
      </c>
      <c r="H95">
        <v>16.88</v>
      </c>
      <c r="I95">
        <v>12.2</v>
      </c>
      <c r="J95">
        <v>23.12</v>
      </c>
      <c r="K95">
        <v>16.940000000000001</v>
      </c>
      <c r="L95">
        <v>-5.03</v>
      </c>
      <c r="M95">
        <v>-16.59</v>
      </c>
      <c r="N95" t="s">
        <v>67</v>
      </c>
      <c r="O95" t="s">
        <v>67</v>
      </c>
      <c r="P95" t="s">
        <v>67</v>
      </c>
    </row>
    <row r="96" spans="1:16" x14ac:dyDescent="0.25">
      <c r="A96" s="5" t="s">
        <v>209</v>
      </c>
      <c r="B96" s="5" t="s">
        <v>210</v>
      </c>
      <c r="C96">
        <v>5.12</v>
      </c>
      <c r="D96">
        <v>6.92</v>
      </c>
      <c r="E96">
        <v>10.51</v>
      </c>
      <c r="F96">
        <v>13.4</v>
      </c>
      <c r="G96">
        <v>16.02</v>
      </c>
      <c r="H96">
        <v>19.93</v>
      </c>
      <c r="I96">
        <v>13.98</v>
      </c>
      <c r="J96">
        <v>4.5599999999999996</v>
      </c>
      <c r="K96">
        <v>-0.16</v>
      </c>
      <c r="L96" t="s">
        <v>67</v>
      </c>
      <c r="M96" t="s">
        <v>67</v>
      </c>
      <c r="N96" t="s">
        <v>67</v>
      </c>
      <c r="O96" t="s">
        <v>67</v>
      </c>
      <c r="P96" t="s">
        <v>67</v>
      </c>
    </row>
    <row r="97" spans="1:17" x14ac:dyDescent="0.25">
      <c r="A97" s="5" t="s">
        <v>211</v>
      </c>
      <c r="B97" s="5" t="s">
        <v>212</v>
      </c>
      <c r="C97">
        <v>12.52</v>
      </c>
      <c r="D97">
        <v>10.45</v>
      </c>
      <c r="E97">
        <v>7.54</v>
      </c>
      <c r="F97">
        <v>6.62</v>
      </c>
      <c r="G97" t="s">
        <v>67</v>
      </c>
      <c r="H97" t="s">
        <v>67</v>
      </c>
      <c r="I97" t="s">
        <v>67</v>
      </c>
      <c r="J97" t="s">
        <v>67</v>
      </c>
      <c r="K97" t="s">
        <v>67</v>
      </c>
      <c r="L97" t="s">
        <v>67</v>
      </c>
      <c r="M97" t="s">
        <v>67</v>
      </c>
      <c r="N97" t="s">
        <v>67</v>
      </c>
      <c r="O97" t="s">
        <v>67</v>
      </c>
      <c r="P97" t="s">
        <v>67</v>
      </c>
    </row>
    <row r="98" spans="1:17" x14ac:dyDescent="0.25">
      <c r="A98" s="5" t="s">
        <v>213</v>
      </c>
      <c r="B98" s="5" t="s">
        <v>214</v>
      </c>
      <c r="C98">
        <v>953.8</v>
      </c>
      <c r="D98">
        <v>617.1</v>
      </c>
      <c r="E98">
        <v>1062</v>
      </c>
      <c r="F98">
        <v>607</v>
      </c>
      <c r="G98">
        <v>876.1</v>
      </c>
      <c r="H98">
        <v>635.9</v>
      </c>
      <c r="I98">
        <v>544.29999999999995</v>
      </c>
      <c r="J98">
        <v>458.1</v>
      </c>
      <c r="K98">
        <v>393.7</v>
      </c>
      <c r="L98">
        <v>286.10000000000002</v>
      </c>
      <c r="M98">
        <v>113</v>
      </c>
      <c r="N98">
        <v>44.6</v>
      </c>
      <c r="O98">
        <v>181.1</v>
      </c>
      <c r="P98">
        <v>88.2</v>
      </c>
      <c r="Q98">
        <v>268.2</v>
      </c>
    </row>
  </sheetData>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X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3" width="10" customWidth="1"/>
    <col min="14" max="14" width="20" customWidth="1"/>
    <col min="15" max="15" width="11" customWidth="1"/>
    <col min="16" max="16" width="19" customWidth="1"/>
    <col min="17" max="17" width="21" customWidth="1"/>
    <col min="18" max="18" width="20" customWidth="1"/>
    <col min="19" max="19" width="10" customWidth="1"/>
    <col min="20" max="20" width="20" customWidth="1"/>
    <col min="21" max="21" width="21" customWidth="1"/>
    <col min="22" max="22" width="20" customWidth="1"/>
    <col min="23" max="23" width="22" customWidth="1"/>
    <col min="24" max="24" width="10" customWidth="1"/>
  </cols>
  <sheetData>
    <row r="1" spans="1:24" ht="18.75" customHeight="1" x14ac:dyDescent="0.3">
      <c r="A1" s="1" t="s">
        <v>3578</v>
      </c>
      <c r="B1" s="2" t="s">
        <v>3579</v>
      </c>
      <c r="C1" s="2"/>
      <c r="D1" s="2"/>
      <c r="E1" s="2"/>
      <c r="F1" s="2" t="str">
        <f>HYPERLINK("dax-30_Stock_Data_EUR.xlsx#INDEX!A1", "Back to INDEX")</f>
        <v>Back to INDEX</v>
      </c>
      <c r="G1" s="2"/>
      <c r="H1" s="2"/>
      <c r="I1" s="2"/>
      <c r="J1" s="2"/>
      <c r="K1" s="2"/>
      <c r="L1" s="2"/>
      <c r="M1" s="2"/>
      <c r="N1" s="2"/>
      <c r="O1" s="2"/>
      <c r="P1" s="2"/>
      <c r="Q1" s="2"/>
      <c r="R1" s="2"/>
      <c r="S1" s="2"/>
      <c r="T1" s="2"/>
      <c r="U1" s="2"/>
      <c r="V1" s="2"/>
      <c r="W1" s="2"/>
      <c r="X1" s="2"/>
    </row>
    <row r="2" spans="1:24" x14ac:dyDescent="0.25">
      <c r="A2" s="3"/>
      <c r="B2" s="4"/>
      <c r="C2" s="4"/>
      <c r="D2" s="4"/>
      <c r="E2" s="4"/>
      <c r="F2" s="4"/>
      <c r="G2" s="4"/>
      <c r="H2" s="4"/>
      <c r="I2" s="4"/>
      <c r="J2" s="4"/>
      <c r="K2" s="4"/>
      <c r="L2" s="4"/>
      <c r="M2" s="4"/>
      <c r="N2" s="4"/>
      <c r="O2" s="4"/>
      <c r="P2" s="4"/>
      <c r="Q2" s="4"/>
      <c r="R2" s="4"/>
      <c r="S2" s="4"/>
      <c r="T2" s="4"/>
      <c r="U2" s="4"/>
      <c r="V2" s="4"/>
      <c r="W2" s="4"/>
      <c r="X2" s="4"/>
    </row>
    <row r="3" spans="1:24" x14ac:dyDescent="0.25">
      <c r="A3" s="5" t="s">
        <v>3</v>
      </c>
      <c r="C3" s="5" t="s">
        <v>4</v>
      </c>
      <c r="D3" s="5"/>
      <c r="G3" s="5" t="s">
        <v>5</v>
      </c>
      <c r="H3" s="5"/>
      <c r="J3" s="5" t="s">
        <v>6</v>
      </c>
      <c r="K3" s="5"/>
    </row>
    <row r="4" spans="1:24" x14ac:dyDescent="0.25">
      <c r="A4" s="5" t="s">
        <v>7</v>
      </c>
      <c r="B4" t="s">
        <v>3580</v>
      </c>
      <c r="C4" s="5" t="s">
        <v>9</v>
      </c>
      <c r="D4" s="5"/>
      <c r="E4" t="s">
        <v>3581</v>
      </c>
      <c r="G4" t="s">
        <v>2039</v>
      </c>
      <c r="H4" t="s">
        <v>40</v>
      </c>
      <c r="J4" t="s">
        <v>3582</v>
      </c>
      <c r="L4" t="s">
        <v>3583</v>
      </c>
    </row>
    <row r="5" spans="1:24" x14ac:dyDescent="0.25">
      <c r="A5" s="5" t="s">
        <v>15</v>
      </c>
      <c r="B5" t="s">
        <v>3584</v>
      </c>
      <c r="C5" s="5" t="s">
        <v>17</v>
      </c>
      <c r="D5" s="5"/>
      <c r="E5" t="s">
        <v>3585</v>
      </c>
      <c r="G5" t="s">
        <v>273</v>
      </c>
      <c r="H5" t="s">
        <v>507</v>
      </c>
      <c r="J5" t="s">
        <v>3586</v>
      </c>
      <c r="L5" t="s">
        <v>1295</v>
      </c>
    </row>
    <row r="6" spans="1:24" x14ac:dyDescent="0.25">
      <c r="A6" s="5" t="s">
        <v>23</v>
      </c>
      <c r="B6" t="s">
        <v>3587</v>
      </c>
      <c r="C6" s="5" t="s">
        <v>25</v>
      </c>
      <c r="D6" s="5"/>
      <c r="E6" t="s">
        <v>3588</v>
      </c>
      <c r="G6" t="s">
        <v>1751</v>
      </c>
      <c r="H6" t="s">
        <v>20</v>
      </c>
      <c r="J6" t="s">
        <v>21</v>
      </c>
      <c r="L6" t="s">
        <v>3292</v>
      </c>
    </row>
    <row r="7" spans="1:24" x14ac:dyDescent="0.25">
      <c r="A7" s="5" t="s">
        <v>29</v>
      </c>
      <c r="B7" t="s">
        <v>277</v>
      </c>
      <c r="C7" s="5" t="s">
        <v>31</v>
      </c>
      <c r="D7" s="5"/>
      <c r="E7" t="s">
        <v>3589</v>
      </c>
      <c r="G7" t="s">
        <v>3590</v>
      </c>
      <c r="H7" t="s">
        <v>28</v>
      </c>
    </row>
    <row r="8" spans="1:24" x14ac:dyDescent="0.25">
      <c r="A8" s="5" t="s">
        <v>35</v>
      </c>
      <c r="B8" t="s">
        <v>36</v>
      </c>
      <c r="C8" s="5" t="s">
        <v>37</v>
      </c>
      <c r="D8" s="5"/>
      <c r="E8" t="s">
        <v>3591</v>
      </c>
    </row>
    <row r="9" spans="1:24" x14ac:dyDescent="0.25">
      <c r="A9" s="5" t="s">
        <v>41</v>
      </c>
      <c r="B9" t="s">
        <v>42</v>
      </c>
      <c r="C9" s="5" t="s">
        <v>43</v>
      </c>
      <c r="D9" s="5"/>
      <c r="E9" t="s">
        <v>3592</v>
      </c>
    </row>
    <row r="10" spans="1:24" x14ac:dyDescent="0.25">
      <c r="A10" s="5" t="s">
        <v>45</v>
      </c>
      <c r="B10" t="s">
        <v>2079</v>
      </c>
      <c r="C10" s="5" t="s">
        <v>47</v>
      </c>
      <c r="D10" s="5"/>
      <c r="E10" t="s">
        <v>3593</v>
      </c>
    </row>
    <row r="11" spans="1:24" x14ac:dyDescent="0.25">
      <c r="A11" s="5" t="s">
        <v>49</v>
      </c>
      <c r="B11" t="s">
        <v>290</v>
      </c>
    </row>
    <row r="12" spans="1:24" x14ac:dyDescent="0.25">
      <c r="A12" s="5" t="s">
        <v>51</v>
      </c>
      <c r="B12" t="s">
        <v>357</v>
      </c>
    </row>
    <row r="13" spans="1:24" x14ac:dyDescent="0.25">
      <c r="A13" s="5" t="s">
        <v>53</v>
      </c>
      <c r="B13" t="s">
        <v>3594</v>
      </c>
    </row>
    <row r="14" spans="1:24" x14ac:dyDescent="0.25">
      <c r="A14" s="5" t="s">
        <v>55</v>
      </c>
      <c r="B14" t="s">
        <v>3595</v>
      </c>
    </row>
    <row r="15" spans="1:24" x14ac:dyDescent="0.25">
      <c r="A15" s="5" t="s">
        <v>57</v>
      </c>
      <c r="B15" t="s">
        <v>3596</v>
      </c>
    </row>
    <row r="16" spans="1:24" x14ac:dyDescent="0.25">
      <c r="A16" s="5" t="s">
        <v>59</v>
      </c>
      <c r="B16" t="s">
        <v>3597</v>
      </c>
    </row>
    <row r="17" spans="1:24" x14ac:dyDescent="0.25">
      <c r="A17" s="5" t="s">
        <v>61</v>
      </c>
      <c r="B17" t="s">
        <v>3598</v>
      </c>
    </row>
    <row r="18" spans="1:24" x14ac:dyDescent="0.25">
      <c r="A18" s="3"/>
      <c r="B18" s="4"/>
      <c r="C18" s="4"/>
      <c r="D18" s="4"/>
      <c r="E18" s="4"/>
      <c r="F18" s="4"/>
      <c r="G18" s="4"/>
      <c r="H18" s="4"/>
      <c r="I18" s="4"/>
      <c r="J18" s="4"/>
      <c r="K18" s="4"/>
      <c r="L18" s="4"/>
      <c r="M18" s="4"/>
      <c r="N18" s="4"/>
      <c r="O18" s="4"/>
      <c r="P18" s="4"/>
      <c r="Q18" s="4"/>
      <c r="R18" s="4"/>
      <c r="S18" s="4"/>
      <c r="T18" s="4"/>
      <c r="U18" s="4"/>
      <c r="V18" s="4"/>
      <c r="W18" s="4"/>
      <c r="X18" s="4"/>
    </row>
    <row r="19" spans="1:24" x14ac:dyDescent="0.25">
      <c r="A19" s="5" t="s">
        <v>2180</v>
      </c>
      <c r="B19" s="5" t="s">
        <v>2181</v>
      </c>
      <c r="C19" s="5">
        <v>2020</v>
      </c>
      <c r="D19" s="5">
        <v>2019</v>
      </c>
      <c r="E19" s="5">
        <v>2018</v>
      </c>
      <c r="F19" s="5">
        <v>2017</v>
      </c>
      <c r="G19" s="5">
        <v>2016</v>
      </c>
      <c r="H19" s="5">
        <v>2015</v>
      </c>
      <c r="I19" s="5">
        <v>2014</v>
      </c>
      <c r="J19" s="5">
        <v>2013</v>
      </c>
      <c r="K19" s="5">
        <v>2012</v>
      </c>
      <c r="L19" s="5">
        <v>2011</v>
      </c>
      <c r="M19" s="5">
        <v>2010</v>
      </c>
      <c r="N19" s="5">
        <v>2009</v>
      </c>
      <c r="O19" s="5">
        <v>2008</v>
      </c>
      <c r="P19" s="5">
        <v>2007</v>
      </c>
      <c r="Q19" s="5">
        <v>2006</v>
      </c>
      <c r="R19" s="5">
        <v>2005</v>
      </c>
      <c r="S19" s="5">
        <v>2004</v>
      </c>
      <c r="T19" s="5">
        <v>2003</v>
      </c>
      <c r="U19" s="5">
        <v>2002</v>
      </c>
      <c r="V19" s="5">
        <v>2001</v>
      </c>
      <c r="W19" s="5">
        <v>2000</v>
      </c>
      <c r="X19" s="5">
        <v>1999</v>
      </c>
    </row>
    <row r="20" spans="1:24" x14ac:dyDescent="0.25">
      <c r="A20" s="5" t="s">
        <v>65</v>
      </c>
      <c r="B20" s="5" t="s">
        <v>66</v>
      </c>
      <c r="C20" t="s">
        <v>67</v>
      </c>
      <c r="D20">
        <v>6754</v>
      </c>
      <c r="E20">
        <v>6983</v>
      </c>
      <c r="F20">
        <v>6476</v>
      </c>
      <c r="G20">
        <v>6387</v>
      </c>
      <c r="H20">
        <v>6778</v>
      </c>
      <c r="I20">
        <v>7735</v>
      </c>
      <c r="J20">
        <v>7879</v>
      </c>
      <c r="K20">
        <v>6992</v>
      </c>
      <c r="L20">
        <v>6161</v>
      </c>
      <c r="M20">
        <v>5718</v>
      </c>
      <c r="N20">
        <v>5871</v>
      </c>
      <c r="O20">
        <v>5780</v>
      </c>
      <c r="P20">
        <v>5765</v>
      </c>
      <c r="Q20">
        <v>5347</v>
      </c>
      <c r="R20">
        <v>4827</v>
      </c>
      <c r="S20">
        <v>4575</v>
      </c>
      <c r="T20">
        <v>4384</v>
      </c>
      <c r="U20">
        <v>4776</v>
      </c>
      <c r="V20">
        <v>4664</v>
      </c>
      <c r="W20">
        <v>4517</v>
      </c>
      <c r="X20">
        <v>4504</v>
      </c>
    </row>
    <row r="21" spans="1:24" x14ac:dyDescent="0.25">
      <c r="A21" s="5" t="s">
        <v>68</v>
      </c>
      <c r="B21" s="5" t="s">
        <v>69</v>
      </c>
      <c r="C21" t="s">
        <v>67</v>
      </c>
      <c r="D21">
        <v>-760.7</v>
      </c>
      <c r="E21">
        <v>467.1</v>
      </c>
      <c r="F21">
        <v>440.9</v>
      </c>
      <c r="G21">
        <v>276.89999999999998</v>
      </c>
      <c r="H21">
        <v>159.19999999999999</v>
      </c>
      <c r="I21">
        <v>542.5</v>
      </c>
      <c r="J21">
        <v>956.9</v>
      </c>
      <c r="K21">
        <v>759</v>
      </c>
      <c r="L21">
        <v>510.7</v>
      </c>
      <c r="M21">
        <v>392.4</v>
      </c>
      <c r="N21">
        <v>345.3</v>
      </c>
      <c r="O21">
        <v>189.3</v>
      </c>
      <c r="P21">
        <v>-128.9</v>
      </c>
      <c r="Q21">
        <v>397.4</v>
      </c>
      <c r="R21">
        <v>536.20000000000005</v>
      </c>
      <c r="S21">
        <v>446.4</v>
      </c>
      <c r="T21">
        <v>414.8</v>
      </c>
      <c r="U21">
        <v>432.1</v>
      </c>
      <c r="V21">
        <v>317.89999999999998</v>
      </c>
      <c r="W21">
        <v>294.39999999999998</v>
      </c>
      <c r="X21">
        <v>261.60000000000002</v>
      </c>
    </row>
    <row r="22" spans="1:24" x14ac:dyDescent="0.25">
      <c r="A22" s="5" t="s">
        <v>70</v>
      </c>
      <c r="B22" s="5" t="s">
        <v>71</v>
      </c>
      <c r="C22" t="s">
        <v>67</v>
      </c>
      <c r="D22">
        <v>-23.2</v>
      </c>
      <c r="E22">
        <v>-39.299999999999997</v>
      </c>
      <c r="F22">
        <v>-33.9</v>
      </c>
      <c r="G22">
        <v>-50.2</v>
      </c>
      <c r="H22">
        <v>-31.9</v>
      </c>
      <c r="I22">
        <v>-40.4</v>
      </c>
      <c r="J22">
        <v>-89.9</v>
      </c>
      <c r="K22">
        <v>-98.6</v>
      </c>
      <c r="L22">
        <v>-70</v>
      </c>
      <c r="M22">
        <v>-44</v>
      </c>
      <c r="N22">
        <v>-113.4</v>
      </c>
      <c r="O22">
        <v>-69.3</v>
      </c>
      <c r="P22">
        <v>-98.3</v>
      </c>
      <c r="Q22">
        <v>-69.2</v>
      </c>
      <c r="R22">
        <v>-78.8</v>
      </c>
      <c r="S22">
        <v>-52.8</v>
      </c>
      <c r="T22">
        <v>-41.1</v>
      </c>
      <c r="U22">
        <v>-44.2</v>
      </c>
      <c r="V22">
        <v>-53.7</v>
      </c>
      <c r="W22">
        <v>-55.8</v>
      </c>
      <c r="X22">
        <v>-47.5</v>
      </c>
    </row>
    <row r="23" spans="1:24" x14ac:dyDescent="0.25">
      <c r="A23" s="5" t="s">
        <v>72</v>
      </c>
      <c r="B23" s="5" t="s">
        <v>73</v>
      </c>
      <c r="C23" t="s">
        <v>67</v>
      </c>
      <c r="D23">
        <v>-783.9</v>
      </c>
      <c r="E23">
        <v>427.8</v>
      </c>
      <c r="F23">
        <v>407</v>
      </c>
      <c r="G23">
        <v>226.7</v>
      </c>
      <c r="H23">
        <v>127.3</v>
      </c>
      <c r="I23">
        <v>502.1</v>
      </c>
      <c r="J23">
        <v>867</v>
      </c>
      <c r="K23">
        <v>660.4</v>
      </c>
      <c r="L23">
        <v>440.7</v>
      </c>
      <c r="M23">
        <v>348.4</v>
      </c>
      <c r="N23">
        <v>231.9</v>
      </c>
      <c r="O23">
        <v>120</v>
      </c>
      <c r="P23">
        <v>-227.2</v>
      </c>
      <c r="Q23">
        <v>328.2</v>
      </c>
      <c r="R23">
        <v>457.4</v>
      </c>
      <c r="S23">
        <v>393.6</v>
      </c>
      <c r="T23">
        <v>373.7</v>
      </c>
      <c r="U23">
        <v>387.9</v>
      </c>
      <c r="V23">
        <v>264.2</v>
      </c>
      <c r="W23">
        <v>238.6</v>
      </c>
      <c r="X23">
        <v>214.1</v>
      </c>
    </row>
    <row r="24" spans="1:24" x14ac:dyDescent="0.25">
      <c r="A24" s="5" t="s">
        <v>74</v>
      </c>
      <c r="B24" s="5" t="s">
        <v>75</v>
      </c>
      <c r="C24" t="s">
        <v>67</v>
      </c>
      <c r="D24">
        <v>21.4</v>
      </c>
      <c r="E24">
        <v>109.7</v>
      </c>
      <c r="F24">
        <v>94.9</v>
      </c>
      <c r="G24">
        <v>45.8</v>
      </c>
      <c r="H24">
        <v>53.5</v>
      </c>
      <c r="I24">
        <v>112.3</v>
      </c>
      <c r="J24">
        <v>132.19999999999999</v>
      </c>
      <c r="K24">
        <v>145.5</v>
      </c>
      <c r="L24">
        <v>96</v>
      </c>
      <c r="M24">
        <v>72</v>
      </c>
      <c r="N24">
        <v>48.7</v>
      </c>
      <c r="O24">
        <v>20.3</v>
      </c>
      <c r="P24">
        <v>18.8</v>
      </c>
      <c r="Q24">
        <v>23.7</v>
      </c>
      <c r="R24">
        <v>99.9</v>
      </c>
      <c r="S24">
        <v>86.3</v>
      </c>
      <c r="T24">
        <v>58.3</v>
      </c>
      <c r="U24">
        <v>106.8</v>
      </c>
      <c r="V24">
        <v>54.9</v>
      </c>
      <c r="W24">
        <v>64.900000000000006</v>
      </c>
      <c r="X24">
        <v>74.099999999999994</v>
      </c>
    </row>
    <row r="25" spans="1:24" x14ac:dyDescent="0.25">
      <c r="A25" s="5" t="s">
        <v>76</v>
      </c>
      <c r="B25" s="5" t="s">
        <v>77</v>
      </c>
      <c r="C25" t="s">
        <v>67</v>
      </c>
      <c r="D25">
        <v>-805.3</v>
      </c>
      <c r="E25">
        <v>318.10000000000002</v>
      </c>
      <c r="F25">
        <v>312.10000000000002</v>
      </c>
      <c r="G25">
        <v>180.9</v>
      </c>
      <c r="H25">
        <v>73.8</v>
      </c>
      <c r="I25">
        <v>389.8</v>
      </c>
      <c r="J25">
        <v>734.8</v>
      </c>
      <c r="K25">
        <v>514.9</v>
      </c>
      <c r="L25">
        <v>344.7</v>
      </c>
      <c r="M25">
        <v>276.39999999999998</v>
      </c>
      <c r="N25">
        <v>183.2</v>
      </c>
      <c r="O25">
        <v>99.7</v>
      </c>
      <c r="P25">
        <v>-246</v>
      </c>
      <c r="Q25">
        <v>304.5</v>
      </c>
      <c r="R25">
        <v>357.5</v>
      </c>
      <c r="S25">
        <v>307.3</v>
      </c>
      <c r="T25">
        <v>315.39999999999998</v>
      </c>
      <c r="U25">
        <v>281.10000000000002</v>
      </c>
      <c r="V25">
        <v>209.3</v>
      </c>
      <c r="W25">
        <v>173.7</v>
      </c>
      <c r="X25">
        <v>140</v>
      </c>
    </row>
    <row r="26" spans="1:24" x14ac:dyDescent="0.25">
      <c r="A26" s="5" t="s">
        <v>78</v>
      </c>
      <c r="B26" s="5" t="s">
        <v>79</v>
      </c>
      <c r="C26" t="s">
        <v>67</v>
      </c>
      <c r="D26">
        <v>-25.8</v>
      </c>
      <c r="E26">
        <v>-99.9</v>
      </c>
      <c r="F26">
        <v>-85.1</v>
      </c>
      <c r="G26">
        <v>-53.6</v>
      </c>
      <c r="H26">
        <v>-27.5</v>
      </c>
      <c r="I26">
        <v>-82</v>
      </c>
      <c r="J26">
        <v>-115.5</v>
      </c>
      <c r="K26">
        <v>-112.4</v>
      </c>
      <c r="L26">
        <v>-68.099999999999994</v>
      </c>
      <c r="M26">
        <v>-50.1</v>
      </c>
      <c r="N26">
        <v>5.2</v>
      </c>
      <c r="O26">
        <v>-54</v>
      </c>
      <c r="P26">
        <v>-57.8</v>
      </c>
      <c r="Q26">
        <v>-47.9</v>
      </c>
      <c r="R26">
        <v>-60.1</v>
      </c>
      <c r="S26">
        <v>-52.7</v>
      </c>
      <c r="T26">
        <v>-56</v>
      </c>
      <c r="U26">
        <v>-49.2</v>
      </c>
      <c r="V26">
        <v>-21.4</v>
      </c>
      <c r="W26">
        <v>-25.9</v>
      </c>
      <c r="X26">
        <v>-14.7</v>
      </c>
    </row>
    <row r="27" spans="1:24" x14ac:dyDescent="0.25">
      <c r="A27" s="5" t="s">
        <v>80</v>
      </c>
      <c r="B27" s="5" t="s">
        <v>81</v>
      </c>
      <c r="C27" t="s">
        <v>67</v>
      </c>
      <c r="D27">
        <v>-844.3</v>
      </c>
      <c r="E27">
        <v>205.1</v>
      </c>
      <c r="F27">
        <v>213.6</v>
      </c>
      <c r="G27">
        <v>108.9</v>
      </c>
      <c r="H27">
        <v>20.100000000000001</v>
      </c>
      <c r="I27">
        <v>281.60000000000002</v>
      </c>
      <c r="J27">
        <v>593.1</v>
      </c>
      <c r="K27">
        <v>376.3</v>
      </c>
      <c r="L27">
        <v>250.4</v>
      </c>
      <c r="M27">
        <v>200.1</v>
      </c>
      <c r="N27">
        <v>162.19999999999999</v>
      </c>
      <c r="O27">
        <v>19.5</v>
      </c>
      <c r="P27">
        <v>-326.60000000000002</v>
      </c>
      <c r="Q27">
        <v>242.2</v>
      </c>
      <c r="R27">
        <v>297.39999999999998</v>
      </c>
      <c r="S27">
        <v>254.6</v>
      </c>
      <c r="T27">
        <v>259.39999999999998</v>
      </c>
      <c r="U27">
        <v>231.9</v>
      </c>
      <c r="V27">
        <v>187.9</v>
      </c>
      <c r="W27">
        <v>147.80000000000001</v>
      </c>
      <c r="X27">
        <v>125.3</v>
      </c>
    </row>
    <row r="28" spans="1:24" x14ac:dyDescent="0.25">
      <c r="A28" s="5" t="s">
        <v>82</v>
      </c>
      <c r="B28" s="5" t="s">
        <v>83</v>
      </c>
      <c r="C28" t="s">
        <v>67</v>
      </c>
      <c r="D28">
        <v>3717</v>
      </c>
      <c r="E28">
        <v>4181</v>
      </c>
      <c r="F28">
        <v>3956</v>
      </c>
      <c r="G28">
        <v>3599</v>
      </c>
      <c r="H28">
        <v>3964</v>
      </c>
      <c r="I28">
        <v>4301</v>
      </c>
      <c r="J28">
        <v>4492</v>
      </c>
      <c r="K28">
        <v>4252</v>
      </c>
      <c r="L28">
        <v>3213</v>
      </c>
      <c r="M28">
        <v>3287</v>
      </c>
      <c r="N28">
        <v>3638</v>
      </c>
      <c r="O28">
        <v>3654</v>
      </c>
      <c r="P28">
        <v>3981</v>
      </c>
      <c r="Q28">
        <v>3448</v>
      </c>
      <c r="R28">
        <v>3083</v>
      </c>
      <c r="S28">
        <v>2661</v>
      </c>
      <c r="T28">
        <v>2578</v>
      </c>
      <c r="U28">
        <v>2533</v>
      </c>
      <c r="V28">
        <v>2536</v>
      </c>
      <c r="W28">
        <v>2203</v>
      </c>
      <c r="X28">
        <v>2132</v>
      </c>
    </row>
    <row r="29" spans="1:24" x14ac:dyDescent="0.25">
      <c r="A29" s="5" t="s">
        <v>84</v>
      </c>
      <c r="B29" s="5" t="s">
        <v>85</v>
      </c>
      <c r="C29" t="s">
        <v>67</v>
      </c>
      <c r="D29">
        <v>4396</v>
      </c>
      <c r="E29">
        <v>5073</v>
      </c>
      <c r="F29">
        <v>4648</v>
      </c>
      <c r="G29">
        <v>4401</v>
      </c>
      <c r="H29">
        <v>4377</v>
      </c>
      <c r="I29">
        <v>4305</v>
      </c>
      <c r="J29">
        <v>4193</v>
      </c>
      <c r="K29">
        <v>3906</v>
      </c>
      <c r="L29">
        <v>3921</v>
      </c>
      <c r="M29">
        <v>3947</v>
      </c>
      <c r="N29">
        <v>3962</v>
      </c>
      <c r="O29">
        <v>4203</v>
      </c>
      <c r="P29">
        <v>3921</v>
      </c>
      <c r="Q29">
        <v>4400</v>
      </c>
      <c r="R29">
        <v>4099</v>
      </c>
      <c r="S29">
        <v>3359</v>
      </c>
      <c r="T29">
        <v>3237</v>
      </c>
      <c r="U29">
        <v>3303</v>
      </c>
      <c r="V29">
        <v>2387</v>
      </c>
      <c r="W29">
        <v>2449</v>
      </c>
      <c r="X29">
        <v>2436</v>
      </c>
    </row>
    <row r="30" spans="1:24" x14ac:dyDescent="0.25">
      <c r="A30" s="5" t="s">
        <v>86</v>
      </c>
      <c r="B30" s="5" t="s">
        <v>87</v>
      </c>
      <c r="C30" t="s">
        <v>67</v>
      </c>
      <c r="D30">
        <v>8188</v>
      </c>
      <c r="E30">
        <v>9334</v>
      </c>
      <c r="F30">
        <v>8736</v>
      </c>
      <c r="G30">
        <v>8133</v>
      </c>
      <c r="H30">
        <v>8474</v>
      </c>
      <c r="I30">
        <v>8728</v>
      </c>
      <c r="J30">
        <v>8805</v>
      </c>
      <c r="K30">
        <v>8289</v>
      </c>
      <c r="L30">
        <v>7260</v>
      </c>
      <c r="M30">
        <v>7398</v>
      </c>
      <c r="N30">
        <v>7709</v>
      </c>
      <c r="O30">
        <v>7917</v>
      </c>
      <c r="P30">
        <v>7932</v>
      </c>
      <c r="Q30">
        <v>7926</v>
      </c>
      <c r="R30">
        <v>7195</v>
      </c>
      <c r="S30">
        <v>6038</v>
      </c>
      <c r="T30">
        <v>5826</v>
      </c>
      <c r="U30">
        <v>5843</v>
      </c>
      <c r="V30">
        <v>4947</v>
      </c>
      <c r="W30">
        <v>4677</v>
      </c>
      <c r="X30">
        <v>4588</v>
      </c>
    </row>
    <row r="31" spans="1:24" x14ac:dyDescent="0.25">
      <c r="A31" s="5" t="s">
        <v>88</v>
      </c>
      <c r="B31" s="5" t="s">
        <v>89</v>
      </c>
      <c r="C31" t="s">
        <v>67</v>
      </c>
      <c r="D31">
        <v>1771</v>
      </c>
      <c r="E31">
        <v>2060</v>
      </c>
      <c r="F31">
        <v>1807</v>
      </c>
      <c r="G31">
        <v>1850</v>
      </c>
      <c r="H31">
        <v>2128</v>
      </c>
      <c r="I31">
        <v>2439</v>
      </c>
      <c r="J31">
        <v>2292</v>
      </c>
      <c r="K31">
        <v>2515</v>
      </c>
      <c r="L31">
        <v>2211</v>
      </c>
      <c r="M31">
        <v>1975</v>
      </c>
      <c r="N31">
        <v>2539</v>
      </c>
      <c r="O31">
        <v>2586</v>
      </c>
      <c r="P31">
        <v>2205</v>
      </c>
      <c r="Q31">
        <v>1850</v>
      </c>
      <c r="R31">
        <v>2295</v>
      </c>
      <c r="S31" t="s">
        <v>67</v>
      </c>
      <c r="T31" t="s">
        <v>67</v>
      </c>
      <c r="U31" t="s">
        <v>67</v>
      </c>
      <c r="V31" t="s">
        <v>67</v>
      </c>
      <c r="W31" t="s">
        <v>67</v>
      </c>
      <c r="X31" t="s">
        <v>67</v>
      </c>
    </row>
    <row r="32" spans="1:24" x14ac:dyDescent="0.25">
      <c r="A32" s="5" t="s">
        <v>90</v>
      </c>
      <c r="B32" s="5" t="s">
        <v>91</v>
      </c>
      <c r="C32" t="s">
        <v>67</v>
      </c>
      <c r="D32">
        <v>2398</v>
      </c>
      <c r="E32">
        <v>2251</v>
      </c>
      <c r="F32">
        <v>2040</v>
      </c>
      <c r="G32">
        <v>1811</v>
      </c>
      <c r="H32">
        <v>1885</v>
      </c>
      <c r="I32">
        <v>1627</v>
      </c>
      <c r="J32">
        <v>1781</v>
      </c>
      <c r="K32">
        <v>1805</v>
      </c>
      <c r="L32">
        <v>1306</v>
      </c>
      <c r="M32">
        <v>1922</v>
      </c>
      <c r="N32">
        <v>1940</v>
      </c>
      <c r="O32">
        <v>2032</v>
      </c>
      <c r="P32">
        <v>2365</v>
      </c>
      <c r="Q32">
        <v>2343</v>
      </c>
      <c r="R32">
        <v>2163</v>
      </c>
      <c r="S32" t="s">
        <v>67</v>
      </c>
      <c r="T32" t="s">
        <v>67</v>
      </c>
      <c r="U32" t="s">
        <v>67</v>
      </c>
      <c r="V32" t="s">
        <v>67</v>
      </c>
      <c r="W32" t="s">
        <v>67</v>
      </c>
      <c r="X32" t="s">
        <v>67</v>
      </c>
    </row>
    <row r="33" spans="1:24" x14ac:dyDescent="0.25">
      <c r="A33" s="5" t="s">
        <v>92</v>
      </c>
      <c r="B33" s="5" t="s">
        <v>93</v>
      </c>
      <c r="C33" t="s">
        <v>67</v>
      </c>
      <c r="D33">
        <v>4170</v>
      </c>
      <c r="E33">
        <v>4311</v>
      </c>
      <c r="F33">
        <v>3848</v>
      </c>
      <c r="G33">
        <v>3661</v>
      </c>
      <c r="H33">
        <v>4013</v>
      </c>
      <c r="I33">
        <v>4066</v>
      </c>
      <c r="J33">
        <v>4073</v>
      </c>
      <c r="K33">
        <v>4319</v>
      </c>
      <c r="L33">
        <v>3517</v>
      </c>
      <c r="M33">
        <v>3897</v>
      </c>
      <c r="N33">
        <v>4479</v>
      </c>
      <c r="O33">
        <v>4618</v>
      </c>
      <c r="P33">
        <v>4570</v>
      </c>
      <c r="Q33">
        <v>4193</v>
      </c>
      <c r="R33">
        <v>4457</v>
      </c>
      <c r="S33">
        <v>3652</v>
      </c>
      <c r="T33">
        <v>3605</v>
      </c>
      <c r="U33">
        <v>3833</v>
      </c>
      <c r="V33">
        <v>3244</v>
      </c>
      <c r="W33">
        <v>3058</v>
      </c>
      <c r="X33">
        <v>3035</v>
      </c>
    </row>
    <row r="34" spans="1:24" x14ac:dyDescent="0.25">
      <c r="A34" s="5" t="s">
        <v>78</v>
      </c>
      <c r="B34" s="5" t="s">
        <v>79</v>
      </c>
      <c r="C34" t="s">
        <v>67</v>
      </c>
      <c r="D34">
        <v>653.70000000000005</v>
      </c>
      <c r="E34">
        <v>653.70000000000005</v>
      </c>
      <c r="F34">
        <v>653.1</v>
      </c>
      <c r="G34">
        <v>661.7</v>
      </c>
      <c r="H34">
        <v>652.20000000000005</v>
      </c>
      <c r="I34">
        <v>673.8</v>
      </c>
      <c r="J34">
        <v>782.8</v>
      </c>
      <c r="K34">
        <v>669.1</v>
      </c>
      <c r="L34">
        <v>594.70000000000005</v>
      </c>
      <c r="M34">
        <v>545.79999999999995</v>
      </c>
      <c r="N34">
        <v>498.9</v>
      </c>
      <c r="O34">
        <v>574.79999999999995</v>
      </c>
      <c r="P34">
        <v>571.4</v>
      </c>
      <c r="Q34">
        <v>472.2</v>
      </c>
      <c r="R34">
        <v>546.20000000000005</v>
      </c>
      <c r="S34">
        <v>408.8</v>
      </c>
      <c r="T34">
        <v>395.8</v>
      </c>
      <c r="U34">
        <v>367.4</v>
      </c>
      <c r="V34">
        <v>265</v>
      </c>
      <c r="W34">
        <v>328.1</v>
      </c>
      <c r="X34">
        <v>370.1</v>
      </c>
    </row>
    <row r="35" spans="1:24" x14ac:dyDescent="0.25">
      <c r="A35" s="5" t="s">
        <v>94</v>
      </c>
      <c r="B35" s="5" t="s">
        <v>95</v>
      </c>
      <c r="C35" t="s">
        <v>67</v>
      </c>
      <c r="D35">
        <v>3365</v>
      </c>
      <c r="E35">
        <v>4370</v>
      </c>
      <c r="F35">
        <v>4235</v>
      </c>
      <c r="G35">
        <v>3811</v>
      </c>
      <c r="H35">
        <v>3809</v>
      </c>
      <c r="I35">
        <v>3989</v>
      </c>
      <c r="J35">
        <v>3948</v>
      </c>
      <c r="K35">
        <v>3300</v>
      </c>
      <c r="L35">
        <v>3149</v>
      </c>
      <c r="M35">
        <v>2954</v>
      </c>
      <c r="N35">
        <v>2731</v>
      </c>
      <c r="O35">
        <v>2725</v>
      </c>
      <c r="P35">
        <v>2791</v>
      </c>
      <c r="Q35">
        <v>3261</v>
      </c>
      <c r="R35">
        <v>2191</v>
      </c>
      <c r="S35">
        <v>1977</v>
      </c>
      <c r="T35">
        <v>1825</v>
      </c>
      <c r="U35">
        <v>1643</v>
      </c>
      <c r="V35">
        <v>1438</v>
      </c>
      <c r="W35">
        <v>1291</v>
      </c>
      <c r="X35">
        <v>1183</v>
      </c>
    </row>
    <row r="36" spans="1:24" x14ac:dyDescent="0.25">
      <c r="A36" s="5" t="s">
        <v>96</v>
      </c>
      <c r="B36" s="5" t="s">
        <v>97</v>
      </c>
      <c r="C36" t="s">
        <v>67</v>
      </c>
      <c r="D36">
        <v>8188</v>
      </c>
      <c r="E36">
        <v>9334</v>
      </c>
      <c r="F36">
        <v>8736</v>
      </c>
      <c r="G36">
        <v>8133</v>
      </c>
      <c r="H36">
        <v>8474</v>
      </c>
      <c r="I36">
        <v>8728</v>
      </c>
      <c r="J36">
        <v>8805</v>
      </c>
      <c r="K36">
        <v>8289</v>
      </c>
      <c r="L36">
        <v>7260</v>
      </c>
      <c r="M36">
        <v>7398</v>
      </c>
      <c r="N36">
        <v>7709</v>
      </c>
      <c r="O36">
        <v>7917</v>
      </c>
      <c r="P36">
        <v>7932</v>
      </c>
      <c r="Q36">
        <v>7926</v>
      </c>
      <c r="R36">
        <v>7195</v>
      </c>
      <c r="S36">
        <v>6038</v>
      </c>
      <c r="T36">
        <v>5826</v>
      </c>
      <c r="U36">
        <v>5843</v>
      </c>
      <c r="V36">
        <v>4947</v>
      </c>
      <c r="W36">
        <v>4677</v>
      </c>
      <c r="X36">
        <v>4588</v>
      </c>
    </row>
    <row r="37" spans="1:24" x14ac:dyDescent="0.25">
      <c r="A37" s="5" t="s">
        <v>98</v>
      </c>
      <c r="B37" s="5" t="s">
        <v>99</v>
      </c>
      <c r="C37">
        <v>204.18</v>
      </c>
      <c r="D37">
        <v>204.18</v>
      </c>
      <c r="E37">
        <v>204.18</v>
      </c>
      <c r="F37">
        <v>204.18</v>
      </c>
      <c r="G37">
        <v>204.18</v>
      </c>
      <c r="H37">
        <v>204.18</v>
      </c>
      <c r="I37">
        <v>204.18</v>
      </c>
      <c r="J37">
        <v>204.18</v>
      </c>
      <c r="K37">
        <v>189.4</v>
      </c>
      <c r="L37">
        <v>189.4</v>
      </c>
      <c r="M37">
        <v>189.4</v>
      </c>
      <c r="N37">
        <v>189.4</v>
      </c>
      <c r="O37">
        <v>189.4</v>
      </c>
      <c r="P37">
        <v>189.4</v>
      </c>
      <c r="Q37">
        <v>189.4</v>
      </c>
      <c r="R37">
        <v>174.8</v>
      </c>
      <c r="S37">
        <v>174.8</v>
      </c>
      <c r="T37">
        <v>174.8</v>
      </c>
      <c r="U37">
        <v>174.8</v>
      </c>
      <c r="V37">
        <v>143</v>
      </c>
      <c r="W37">
        <v>136.30000000000001</v>
      </c>
      <c r="X37">
        <v>135.19999999999999</v>
      </c>
    </row>
    <row r="38" spans="1:24" x14ac:dyDescent="0.25">
      <c r="A38" s="5" t="s">
        <v>98</v>
      </c>
      <c r="B38" s="5" t="s">
        <v>99</v>
      </c>
      <c r="C38">
        <v>204.18</v>
      </c>
      <c r="D38">
        <v>204.18</v>
      </c>
      <c r="E38">
        <v>204.18</v>
      </c>
      <c r="F38">
        <v>204.18</v>
      </c>
      <c r="G38">
        <v>204.18</v>
      </c>
      <c r="H38">
        <v>204.18</v>
      </c>
      <c r="I38">
        <v>204.18</v>
      </c>
      <c r="J38">
        <v>204.18</v>
      </c>
      <c r="K38">
        <v>189.4</v>
      </c>
      <c r="L38">
        <v>189.4</v>
      </c>
      <c r="M38">
        <v>189.4</v>
      </c>
      <c r="N38">
        <v>189.4</v>
      </c>
      <c r="O38">
        <v>189.4</v>
      </c>
      <c r="P38">
        <v>189.4</v>
      </c>
      <c r="Q38">
        <v>189.4</v>
      </c>
      <c r="R38">
        <v>174.8</v>
      </c>
      <c r="S38">
        <v>174.8</v>
      </c>
      <c r="T38">
        <v>174.8</v>
      </c>
      <c r="U38">
        <v>174.8</v>
      </c>
      <c r="V38">
        <v>111.9</v>
      </c>
      <c r="W38">
        <v>106.6</v>
      </c>
      <c r="X38">
        <v>106.5</v>
      </c>
    </row>
    <row r="39" spans="1:24" x14ac:dyDescent="0.25">
      <c r="A39" s="5" t="s">
        <v>102</v>
      </c>
      <c r="B39" s="5" t="s">
        <v>103</v>
      </c>
      <c r="C39" t="s">
        <v>67</v>
      </c>
      <c r="D39">
        <v>-3.84</v>
      </c>
      <c r="E39">
        <v>2.1</v>
      </c>
      <c r="F39">
        <v>1.99</v>
      </c>
      <c r="G39">
        <v>1.1100000000000001</v>
      </c>
      <c r="H39">
        <v>0.62</v>
      </c>
      <c r="I39">
        <v>2.46</v>
      </c>
      <c r="J39">
        <v>4.25</v>
      </c>
      <c r="K39">
        <v>3.49</v>
      </c>
      <c r="L39">
        <v>2.33</v>
      </c>
      <c r="M39">
        <v>1.84</v>
      </c>
      <c r="N39">
        <v>1.22</v>
      </c>
      <c r="O39">
        <v>0.63</v>
      </c>
      <c r="P39">
        <v>-1.2</v>
      </c>
      <c r="Q39">
        <v>1.73</v>
      </c>
      <c r="R39">
        <v>2.62</v>
      </c>
      <c r="S39">
        <v>2.25</v>
      </c>
      <c r="T39">
        <v>2.14</v>
      </c>
      <c r="U39">
        <v>2.2200000000000002</v>
      </c>
      <c r="V39">
        <v>1.85</v>
      </c>
      <c r="W39">
        <v>1.75</v>
      </c>
      <c r="X39">
        <v>1.58</v>
      </c>
    </row>
    <row r="40" spans="1:24" x14ac:dyDescent="0.25">
      <c r="A40" s="5" t="s">
        <v>104</v>
      </c>
      <c r="B40" s="5" t="s">
        <v>105</v>
      </c>
      <c r="C40">
        <v>-0.6</v>
      </c>
      <c r="D40">
        <v>-4.1399999999999997</v>
      </c>
      <c r="E40">
        <v>1</v>
      </c>
      <c r="F40">
        <v>1.05</v>
      </c>
      <c r="G40">
        <v>0.53</v>
      </c>
      <c r="H40">
        <v>0.1</v>
      </c>
      <c r="I40">
        <v>1.38</v>
      </c>
      <c r="J40">
        <v>3.08</v>
      </c>
      <c r="K40">
        <v>1.99</v>
      </c>
      <c r="L40">
        <v>1.32</v>
      </c>
      <c r="M40">
        <v>1.06</v>
      </c>
      <c r="N40">
        <v>0.86</v>
      </c>
      <c r="O40">
        <v>0.1</v>
      </c>
      <c r="P40">
        <v>-1.72</v>
      </c>
      <c r="Q40">
        <v>1.36</v>
      </c>
      <c r="R40">
        <v>1.73</v>
      </c>
      <c r="S40">
        <v>1.48</v>
      </c>
      <c r="T40">
        <v>1.52</v>
      </c>
      <c r="U40">
        <v>1.45</v>
      </c>
      <c r="V40">
        <v>1.35</v>
      </c>
      <c r="W40">
        <v>1.08</v>
      </c>
      <c r="X40">
        <v>0.92</v>
      </c>
    </row>
    <row r="41" spans="1:24" x14ac:dyDescent="0.25">
      <c r="A41" s="5" t="s">
        <v>106</v>
      </c>
      <c r="B41" s="5" t="s">
        <v>107</v>
      </c>
      <c r="C41">
        <v>-0.6</v>
      </c>
      <c r="D41">
        <v>-4.1399999999999997</v>
      </c>
      <c r="E41">
        <v>1</v>
      </c>
      <c r="F41">
        <v>1.05</v>
      </c>
      <c r="G41">
        <v>0.53</v>
      </c>
      <c r="H41">
        <v>0.1</v>
      </c>
      <c r="I41">
        <v>1.38</v>
      </c>
      <c r="J41">
        <v>2.94</v>
      </c>
      <c r="K41">
        <v>1.89</v>
      </c>
      <c r="L41">
        <v>1.32</v>
      </c>
      <c r="M41">
        <v>1.06</v>
      </c>
      <c r="N41">
        <v>0.86</v>
      </c>
      <c r="O41">
        <v>0.1</v>
      </c>
      <c r="P41">
        <v>-1.72</v>
      </c>
      <c r="Q41">
        <v>1.36</v>
      </c>
      <c r="R41">
        <v>1.73</v>
      </c>
      <c r="S41">
        <v>1.48</v>
      </c>
      <c r="T41">
        <v>1.52</v>
      </c>
      <c r="U41">
        <v>1.45</v>
      </c>
      <c r="V41">
        <v>1.35</v>
      </c>
      <c r="W41">
        <v>1.08</v>
      </c>
      <c r="X41">
        <v>0.92</v>
      </c>
    </row>
    <row r="42" spans="1:24" x14ac:dyDescent="0.25">
      <c r="A42" s="5" t="s">
        <v>108</v>
      </c>
      <c r="B42" s="5" t="s">
        <v>109</v>
      </c>
      <c r="C42">
        <v>0.2</v>
      </c>
      <c r="D42">
        <v>0.2</v>
      </c>
      <c r="E42">
        <v>0.45</v>
      </c>
      <c r="F42">
        <v>0.45</v>
      </c>
      <c r="G42">
        <v>0.3</v>
      </c>
      <c r="H42">
        <v>0.25</v>
      </c>
      <c r="I42">
        <v>0.5</v>
      </c>
      <c r="J42">
        <v>0.9</v>
      </c>
      <c r="K42">
        <v>0.7</v>
      </c>
      <c r="L42">
        <v>0.55000000000000004</v>
      </c>
      <c r="M42">
        <v>0.45</v>
      </c>
      <c r="N42">
        <v>0.4</v>
      </c>
      <c r="O42">
        <v>0.4</v>
      </c>
      <c r="P42">
        <v>0.55000000000000004</v>
      </c>
      <c r="Q42">
        <v>0.55000000000000004</v>
      </c>
      <c r="R42">
        <v>0.55000000000000004</v>
      </c>
      <c r="S42">
        <v>0.5</v>
      </c>
      <c r="T42">
        <v>0.5</v>
      </c>
      <c r="U42">
        <v>0.47</v>
      </c>
      <c r="V42">
        <v>1.91</v>
      </c>
      <c r="W42">
        <v>1.24</v>
      </c>
      <c r="X42">
        <v>0.47</v>
      </c>
    </row>
    <row r="43" spans="1:24" x14ac:dyDescent="0.25">
      <c r="A43" s="5" t="s">
        <v>110</v>
      </c>
      <c r="B43" s="5" t="s">
        <v>111</v>
      </c>
      <c r="C43">
        <v>40.840000000000003</v>
      </c>
      <c r="D43">
        <v>40.799999999999997</v>
      </c>
      <c r="E43">
        <v>91.9</v>
      </c>
      <c r="F43">
        <v>91.9</v>
      </c>
      <c r="G43">
        <v>61.3</v>
      </c>
      <c r="H43">
        <v>51</v>
      </c>
      <c r="I43">
        <v>102.1</v>
      </c>
      <c r="J43">
        <v>183.8</v>
      </c>
      <c r="K43">
        <v>132.1</v>
      </c>
      <c r="L43">
        <v>104.1</v>
      </c>
      <c r="M43">
        <v>85.2</v>
      </c>
      <c r="N43">
        <v>75.7</v>
      </c>
      <c r="O43">
        <v>75.7</v>
      </c>
      <c r="P43">
        <v>104.1</v>
      </c>
      <c r="Q43">
        <v>104.1</v>
      </c>
      <c r="R43">
        <v>96.1</v>
      </c>
      <c r="S43">
        <v>87.4</v>
      </c>
      <c r="T43">
        <v>87.4</v>
      </c>
      <c r="U43">
        <v>82.2</v>
      </c>
      <c r="V43">
        <v>193</v>
      </c>
      <c r="W43">
        <v>120</v>
      </c>
      <c r="X43">
        <v>47</v>
      </c>
    </row>
    <row r="44" spans="1:24" x14ac:dyDescent="0.25">
      <c r="A44" s="5" t="s">
        <v>65</v>
      </c>
      <c r="B44" s="5" t="s">
        <v>66</v>
      </c>
      <c r="C44" t="s">
        <v>67</v>
      </c>
      <c r="D44">
        <v>33.08</v>
      </c>
      <c r="E44">
        <v>34.200000000000003</v>
      </c>
      <c r="F44">
        <v>31.72</v>
      </c>
      <c r="G44">
        <v>31.28</v>
      </c>
      <c r="H44">
        <v>33.19</v>
      </c>
      <c r="I44">
        <v>37.880000000000003</v>
      </c>
      <c r="J44">
        <v>38.590000000000003</v>
      </c>
      <c r="K44">
        <v>36.92</v>
      </c>
      <c r="L44">
        <v>32.53</v>
      </c>
      <c r="M44">
        <v>30.19</v>
      </c>
      <c r="N44">
        <v>31</v>
      </c>
      <c r="O44">
        <v>30.52</v>
      </c>
      <c r="P44">
        <v>30.44</v>
      </c>
      <c r="Q44">
        <v>28.23</v>
      </c>
      <c r="R44">
        <v>27.61</v>
      </c>
      <c r="S44">
        <v>26.17</v>
      </c>
      <c r="T44">
        <v>25.08</v>
      </c>
      <c r="U44">
        <v>27.32</v>
      </c>
      <c r="V44">
        <v>32.619999999999997</v>
      </c>
      <c r="W44">
        <v>33.14</v>
      </c>
      <c r="X44">
        <v>33.31</v>
      </c>
    </row>
    <row r="45" spans="1:24" x14ac:dyDescent="0.25">
      <c r="A45" s="5" t="s">
        <v>112</v>
      </c>
      <c r="B45" s="5" t="s">
        <v>113</v>
      </c>
      <c r="C45" t="s">
        <v>67</v>
      </c>
      <c r="D45">
        <v>19.68</v>
      </c>
      <c r="E45">
        <v>24.6</v>
      </c>
      <c r="F45">
        <v>23.94</v>
      </c>
      <c r="G45">
        <v>21.91</v>
      </c>
      <c r="H45">
        <v>21.85</v>
      </c>
      <c r="I45">
        <v>22.84</v>
      </c>
      <c r="J45">
        <v>23.17</v>
      </c>
      <c r="K45">
        <v>20.96</v>
      </c>
      <c r="L45">
        <v>19.77</v>
      </c>
      <c r="M45">
        <v>18.48</v>
      </c>
      <c r="N45">
        <v>17.05</v>
      </c>
      <c r="O45">
        <v>17.420000000000002</v>
      </c>
      <c r="P45">
        <v>17.75</v>
      </c>
      <c r="Q45">
        <v>19.71</v>
      </c>
      <c r="R45">
        <v>15.66</v>
      </c>
      <c r="S45">
        <v>13.65</v>
      </c>
      <c r="T45">
        <v>12.71</v>
      </c>
      <c r="U45">
        <v>11.5</v>
      </c>
      <c r="V45">
        <v>11.91</v>
      </c>
      <c r="W45">
        <v>11.88</v>
      </c>
      <c r="X45">
        <v>11.49</v>
      </c>
    </row>
    <row r="46" spans="1:24" x14ac:dyDescent="0.25">
      <c r="A46" s="5" t="s">
        <v>114</v>
      </c>
      <c r="B46" s="5" t="s">
        <v>115</v>
      </c>
      <c r="C46" t="s">
        <v>67</v>
      </c>
      <c r="D46">
        <v>1.28</v>
      </c>
      <c r="E46">
        <v>2.46</v>
      </c>
      <c r="F46">
        <v>2.69</v>
      </c>
      <c r="G46">
        <v>2.9</v>
      </c>
      <c r="H46">
        <v>2.46</v>
      </c>
      <c r="I46">
        <v>3.5</v>
      </c>
      <c r="J46">
        <v>3.81</v>
      </c>
      <c r="K46">
        <v>2.63</v>
      </c>
      <c r="L46">
        <v>3.12</v>
      </c>
      <c r="M46">
        <v>4.3600000000000003</v>
      </c>
      <c r="N46">
        <v>1.55</v>
      </c>
      <c r="O46">
        <v>-1.1499999999999999</v>
      </c>
      <c r="P46">
        <v>4.57</v>
      </c>
      <c r="Q46">
        <v>1.65</v>
      </c>
      <c r="R46">
        <v>2.29</v>
      </c>
      <c r="S46">
        <v>1.79</v>
      </c>
      <c r="T46">
        <v>2.34</v>
      </c>
      <c r="U46">
        <v>2.34</v>
      </c>
      <c r="V46">
        <v>2.38</v>
      </c>
      <c r="W46">
        <v>2.52</v>
      </c>
      <c r="X46">
        <v>2.58</v>
      </c>
    </row>
    <row r="47" spans="1:24" x14ac:dyDescent="0.25">
      <c r="A47" s="5" t="s">
        <v>116</v>
      </c>
      <c r="B47" s="5" t="s">
        <v>117</v>
      </c>
      <c r="C47" t="s">
        <v>67</v>
      </c>
      <c r="D47">
        <v>40.1</v>
      </c>
      <c r="E47">
        <v>45.72</v>
      </c>
      <c r="F47">
        <v>42.78</v>
      </c>
      <c r="G47">
        <v>39.83</v>
      </c>
      <c r="H47">
        <v>41.5</v>
      </c>
      <c r="I47">
        <v>42.75</v>
      </c>
      <c r="J47">
        <v>43.12</v>
      </c>
      <c r="K47">
        <v>43.76</v>
      </c>
      <c r="L47">
        <v>38.33</v>
      </c>
      <c r="M47">
        <v>39.06</v>
      </c>
      <c r="N47">
        <v>40.700000000000003</v>
      </c>
      <c r="O47">
        <v>41.8</v>
      </c>
      <c r="P47">
        <v>41.88</v>
      </c>
      <c r="Q47">
        <v>41.85</v>
      </c>
      <c r="R47">
        <v>41.16</v>
      </c>
      <c r="S47">
        <v>34.54</v>
      </c>
      <c r="T47">
        <v>33.33</v>
      </c>
      <c r="U47">
        <v>33.43</v>
      </c>
      <c r="V47">
        <v>34.6</v>
      </c>
      <c r="W47">
        <v>34.31</v>
      </c>
      <c r="X47" t="s">
        <v>67</v>
      </c>
    </row>
    <row r="48" spans="1:24" x14ac:dyDescent="0.25">
      <c r="A48" s="5" t="s">
        <v>118</v>
      </c>
      <c r="B48" s="5" t="s">
        <v>119</v>
      </c>
      <c r="C48">
        <v>19188</v>
      </c>
      <c r="D48">
        <v>19219</v>
      </c>
      <c r="E48">
        <v>18515</v>
      </c>
      <c r="F48">
        <v>16908</v>
      </c>
      <c r="G48">
        <v>16486</v>
      </c>
      <c r="H48">
        <v>17231</v>
      </c>
      <c r="I48">
        <v>18459</v>
      </c>
      <c r="J48">
        <v>17940</v>
      </c>
      <c r="K48">
        <v>17489</v>
      </c>
      <c r="L48">
        <v>17658</v>
      </c>
      <c r="M48">
        <v>17493</v>
      </c>
      <c r="N48">
        <v>17939</v>
      </c>
      <c r="O48">
        <v>18642</v>
      </c>
      <c r="P48">
        <v>19575</v>
      </c>
      <c r="Q48">
        <v>19903</v>
      </c>
      <c r="R48">
        <v>17494</v>
      </c>
      <c r="S48">
        <v>17973</v>
      </c>
      <c r="T48">
        <v>14855</v>
      </c>
      <c r="U48">
        <v>23638</v>
      </c>
      <c r="V48">
        <v>28415</v>
      </c>
      <c r="W48">
        <v>29579</v>
      </c>
      <c r="X48">
        <v>25619</v>
      </c>
    </row>
    <row r="49" spans="1:24" x14ac:dyDescent="0.25">
      <c r="A49" s="5" t="s">
        <v>120</v>
      </c>
      <c r="B49" s="5" t="s">
        <v>121</v>
      </c>
      <c r="C49">
        <v>978.4</v>
      </c>
      <c r="D49">
        <v>975.4</v>
      </c>
      <c r="E49">
        <v>927</v>
      </c>
      <c r="F49">
        <v>841.7</v>
      </c>
      <c r="G49">
        <v>831.5</v>
      </c>
      <c r="H49">
        <v>839.1</v>
      </c>
      <c r="I49">
        <v>810.7</v>
      </c>
      <c r="J49">
        <v>807.7</v>
      </c>
      <c r="K49">
        <v>740.6</v>
      </c>
      <c r="L49">
        <v>676.1</v>
      </c>
      <c r="M49">
        <v>671.8</v>
      </c>
      <c r="N49">
        <v>662.8</v>
      </c>
      <c r="O49">
        <v>708.1</v>
      </c>
      <c r="P49">
        <v>708.2</v>
      </c>
      <c r="Q49">
        <v>657</v>
      </c>
      <c r="R49">
        <v>585</v>
      </c>
      <c r="S49">
        <v>565</v>
      </c>
      <c r="T49">
        <v>526</v>
      </c>
      <c r="U49">
        <v>684</v>
      </c>
      <c r="V49">
        <v>728</v>
      </c>
      <c r="W49">
        <v>720</v>
      </c>
      <c r="X49">
        <v>711</v>
      </c>
    </row>
    <row r="50" spans="1:24" x14ac:dyDescent="0.25">
      <c r="A50" s="5" t="s">
        <v>122</v>
      </c>
      <c r="B50" s="5" t="s">
        <v>123</v>
      </c>
      <c r="C50">
        <v>50990</v>
      </c>
      <c r="D50">
        <v>50752</v>
      </c>
      <c r="E50">
        <v>50068</v>
      </c>
      <c r="F50">
        <v>49781</v>
      </c>
      <c r="G50">
        <v>50437</v>
      </c>
      <c r="H50">
        <v>48697</v>
      </c>
      <c r="I50">
        <v>43919</v>
      </c>
      <c r="J50">
        <v>45022</v>
      </c>
      <c r="K50">
        <v>42347</v>
      </c>
      <c r="L50">
        <v>38289</v>
      </c>
      <c r="M50">
        <v>38404</v>
      </c>
      <c r="N50">
        <v>36947</v>
      </c>
      <c r="O50">
        <v>37984</v>
      </c>
      <c r="P50">
        <v>36179</v>
      </c>
      <c r="Q50">
        <v>33010</v>
      </c>
      <c r="R50">
        <v>33440</v>
      </c>
      <c r="S50">
        <v>31436</v>
      </c>
      <c r="T50">
        <v>35409</v>
      </c>
      <c r="U50">
        <v>28936</v>
      </c>
      <c r="V50">
        <v>25620</v>
      </c>
      <c r="W50">
        <v>24342</v>
      </c>
      <c r="X50" t="s">
        <v>67</v>
      </c>
    </row>
    <row r="51" spans="1:24" x14ac:dyDescent="0.25">
      <c r="A51" s="5" t="s">
        <v>124</v>
      </c>
      <c r="B51" s="5" t="s">
        <v>125</v>
      </c>
      <c r="C51" t="s">
        <v>67</v>
      </c>
      <c r="D51">
        <v>351428</v>
      </c>
      <c r="E51">
        <v>377148</v>
      </c>
      <c r="F51">
        <v>383014</v>
      </c>
      <c r="G51">
        <v>387419</v>
      </c>
      <c r="H51">
        <v>367429</v>
      </c>
      <c r="I51">
        <v>419048</v>
      </c>
      <c r="J51">
        <v>439175</v>
      </c>
      <c r="K51">
        <v>399788</v>
      </c>
      <c r="L51">
        <v>348896</v>
      </c>
      <c r="M51">
        <v>326874</v>
      </c>
      <c r="N51">
        <v>327292</v>
      </c>
      <c r="O51">
        <v>310031</v>
      </c>
      <c r="P51">
        <v>294503</v>
      </c>
      <c r="Q51">
        <v>268627</v>
      </c>
      <c r="R51">
        <v>275900</v>
      </c>
      <c r="S51">
        <v>254548</v>
      </c>
      <c r="T51">
        <v>295119</v>
      </c>
      <c r="U51">
        <v>202047</v>
      </c>
      <c r="V51">
        <v>158558</v>
      </c>
      <c r="W51">
        <v>152709</v>
      </c>
      <c r="X51">
        <v>175807</v>
      </c>
    </row>
    <row r="52" spans="1:24" x14ac:dyDescent="0.25">
      <c r="A52" s="5" t="s">
        <v>126</v>
      </c>
      <c r="B52" s="5" t="s">
        <v>127</v>
      </c>
      <c r="C52" t="s">
        <v>67</v>
      </c>
      <c r="D52" t="s">
        <v>67</v>
      </c>
      <c r="E52" t="s">
        <v>67</v>
      </c>
      <c r="F52" t="s">
        <v>67</v>
      </c>
      <c r="G52" t="s">
        <v>67</v>
      </c>
      <c r="H52" t="s">
        <v>67</v>
      </c>
      <c r="I52" t="s">
        <v>67</v>
      </c>
      <c r="J52" t="s">
        <v>67</v>
      </c>
      <c r="K52" t="s">
        <v>67</v>
      </c>
      <c r="L52" t="s">
        <v>67</v>
      </c>
      <c r="M52" t="s">
        <v>67</v>
      </c>
      <c r="N52" t="s">
        <v>67</v>
      </c>
      <c r="O52" t="s">
        <v>67</v>
      </c>
      <c r="P52" t="s">
        <v>67</v>
      </c>
      <c r="Q52" t="s">
        <v>67</v>
      </c>
      <c r="R52" t="s">
        <v>67</v>
      </c>
      <c r="S52" t="s">
        <v>67</v>
      </c>
      <c r="T52" t="s">
        <v>67</v>
      </c>
      <c r="U52" t="s">
        <v>67</v>
      </c>
      <c r="V52" t="s">
        <v>67</v>
      </c>
      <c r="W52" t="s">
        <v>67</v>
      </c>
      <c r="X52" t="s">
        <v>67</v>
      </c>
    </row>
    <row r="53" spans="1:24" x14ac:dyDescent="0.25">
      <c r="A53" s="5" t="s">
        <v>128</v>
      </c>
      <c r="B53" s="5" t="s">
        <v>129</v>
      </c>
      <c r="C53" t="s">
        <v>67</v>
      </c>
      <c r="D53">
        <v>-43930</v>
      </c>
      <c r="E53">
        <v>11078</v>
      </c>
      <c r="F53">
        <v>12633</v>
      </c>
      <c r="G53">
        <v>6606</v>
      </c>
      <c r="H53">
        <v>1167</v>
      </c>
      <c r="I53">
        <v>15255</v>
      </c>
      <c r="J53">
        <v>33060</v>
      </c>
      <c r="K53">
        <v>21516</v>
      </c>
      <c r="L53">
        <v>14181</v>
      </c>
      <c r="M53">
        <v>11439</v>
      </c>
      <c r="N53">
        <v>9042</v>
      </c>
      <c r="O53">
        <v>1046</v>
      </c>
      <c r="P53">
        <v>-16685</v>
      </c>
      <c r="Q53">
        <v>12169</v>
      </c>
      <c r="R53">
        <v>17000</v>
      </c>
      <c r="S53">
        <v>14166</v>
      </c>
      <c r="T53">
        <v>17462</v>
      </c>
      <c r="U53">
        <v>9810</v>
      </c>
      <c r="V53">
        <v>6613</v>
      </c>
      <c r="W53">
        <v>4997</v>
      </c>
      <c r="X53">
        <v>4891</v>
      </c>
    </row>
    <row r="54" spans="1:24" x14ac:dyDescent="0.25">
      <c r="A54" s="5" t="s">
        <v>130</v>
      </c>
      <c r="B54" s="5" t="s">
        <v>131</v>
      </c>
      <c r="C54" t="s">
        <v>67</v>
      </c>
      <c r="D54" t="s">
        <v>67</v>
      </c>
      <c r="E54">
        <v>14.8</v>
      </c>
      <c r="F54">
        <v>23</v>
      </c>
      <c r="G54">
        <v>26.2</v>
      </c>
      <c r="H54">
        <v>136.30000000000001</v>
      </c>
      <c r="I54">
        <v>14.6</v>
      </c>
      <c r="J54">
        <v>10.9</v>
      </c>
      <c r="K54">
        <v>12.4</v>
      </c>
      <c r="L54">
        <v>15.2</v>
      </c>
      <c r="M54">
        <v>16.100000000000001</v>
      </c>
      <c r="N54">
        <v>15.9</v>
      </c>
      <c r="O54">
        <v>145</v>
      </c>
      <c r="P54" t="s">
        <v>67</v>
      </c>
      <c r="Q54">
        <v>16.3</v>
      </c>
      <c r="R54">
        <v>9.4</v>
      </c>
      <c r="S54">
        <v>10.5</v>
      </c>
      <c r="T54">
        <v>9.6999999999999993</v>
      </c>
      <c r="U54">
        <v>11.7</v>
      </c>
      <c r="V54">
        <v>10.5</v>
      </c>
      <c r="W54">
        <v>9.5</v>
      </c>
      <c r="X54">
        <v>15.4</v>
      </c>
    </row>
    <row r="55" spans="1:24" x14ac:dyDescent="0.25">
      <c r="A55" s="5" t="s">
        <v>132</v>
      </c>
      <c r="B55" s="5" t="s">
        <v>133</v>
      </c>
      <c r="C55" t="s">
        <v>67</v>
      </c>
      <c r="D55">
        <v>0.39</v>
      </c>
      <c r="E55">
        <v>0.43</v>
      </c>
      <c r="F55">
        <v>0.76</v>
      </c>
      <c r="G55">
        <v>0.44</v>
      </c>
      <c r="H55">
        <v>0.41</v>
      </c>
      <c r="I55">
        <v>0.53</v>
      </c>
      <c r="J55">
        <v>0.87</v>
      </c>
      <c r="K55">
        <v>0.67</v>
      </c>
      <c r="L55">
        <v>0.61</v>
      </c>
      <c r="M55">
        <v>0.56999999999999995</v>
      </c>
      <c r="N55">
        <v>0.44</v>
      </c>
      <c r="O55">
        <v>0.48</v>
      </c>
      <c r="P55">
        <v>0.52</v>
      </c>
      <c r="Q55">
        <v>0.78</v>
      </c>
      <c r="R55">
        <v>0.59</v>
      </c>
      <c r="S55">
        <v>0.59</v>
      </c>
      <c r="T55">
        <v>0.57999999999999996</v>
      </c>
      <c r="U55">
        <v>0.62</v>
      </c>
      <c r="V55">
        <v>0.44</v>
      </c>
      <c r="W55">
        <v>0.31</v>
      </c>
      <c r="X55">
        <v>0.42</v>
      </c>
    </row>
    <row r="56" spans="1:24" x14ac:dyDescent="0.25">
      <c r="A56" s="5" t="s">
        <v>134</v>
      </c>
      <c r="B56" s="5" t="s">
        <v>135</v>
      </c>
      <c r="C56" t="s">
        <v>67</v>
      </c>
      <c r="D56">
        <v>0.78</v>
      </c>
      <c r="E56">
        <v>0.69</v>
      </c>
      <c r="F56">
        <v>1.1599999999999999</v>
      </c>
      <c r="G56">
        <v>0.74</v>
      </c>
      <c r="H56">
        <v>0.73</v>
      </c>
      <c r="I56">
        <v>1.03</v>
      </c>
      <c r="J56">
        <v>1.74</v>
      </c>
      <c r="K56">
        <v>1.41</v>
      </c>
      <c r="L56">
        <v>1.2</v>
      </c>
      <c r="M56">
        <v>1.0900000000000001</v>
      </c>
      <c r="N56">
        <v>0.95</v>
      </c>
      <c r="O56">
        <v>1.01</v>
      </c>
      <c r="P56">
        <v>1.08</v>
      </c>
      <c r="Q56">
        <v>1.29</v>
      </c>
      <c r="R56">
        <v>1.29</v>
      </c>
      <c r="S56">
        <v>1.37</v>
      </c>
      <c r="T56">
        <v>1.4</v>
      </c>
      <c r="U56">
        <v>1.81</v>
      </c>
      <c r="V56">
        <v>1.41</v>
      </c>
      <c r="W56">
        <v>1.0900000000000001</v>
      </c>
      <c r="X56">
        <v>1.62</v>
      </c>
    </row>
    <row r="57" spans="1:24" x14ac:dyDescent="0.25">
      <c r="A57" s="5" t="s">
        <v>136</v>
      </c>
      <c r="B57" s="5" t="s">
        <v>137</v>
      </c>
      <c r="C57" t="s">
        <v>67</v>
      </c>
      <c r="D57">
        <v>10.01</v>
      </c>
      <c r="E57">
        <v>6.01</v>
      </c>
      <c r="F57">
        <v>8.9700000000000006</v>
      </c>
      <c r="G57">
        <v>4.79</v>
      </c>
      <c r="H57">
        <v>5.54</v>
      </c>
      <c r="I57">
        <v>5.76</v>
      </c>
      <c r="J57">
        <v>8.8000000000000007</v>
      </c>
      <c r="K57">
        <v>9.36</v>
      </c>
      <c r="L57">
        <v>6.42</v>
      </c>
      <c r="M57">
        <v>3.92</v>
      </c>
      <c r="N57">
        <v>8.7899999999999991</v>
      </c>
      <c r="O57">
        <v>-12.66</v>
      </c>
      <c r="P57">
        <v>3.49</v>
      </c>
      <c r="Q57">
        <v>13.39</v>
      </c>
      <c r="R57">
        <v>7.07</v>
      </c>
      <c r="S57">
        <v>8.67</v>
      </c>
      <c r="T57">
        <v>6.28</v>
      </c>
      <c r="U57">
        <v>7.25</v>
      </c>
      <c r="V57">
        <v>5.97</v>
      </c>
      <c r="W57">
        <v>4.08</v>
      </c>
      <c r="X57">
        <v>5.49</v>
      </c>
    </row>
    <row r="58" spans="1:24" x14ac:dyDescent="0.25">
      <c r="A58" s="5" t="s">
        <v>138</v>
      </c>
      <c r="B58" s="5" t="s">
        <v>139</v>
      </c>
      <c r="C58">
        <v>1.5</v>
      </c>
      <c r="D58">
        <v>1.56</v>
      </c>
      <c r="E58">
        <v>3.05</v>
      </c>
      <c r="F58">
        <v>1.87</v>
      </c>
      <c r="G58">
        <v>2.16</v>
      </c>
      <c r="H58">
        <v>1.83</v>
      </c>
      <c r="I58">
        <v>2.48</v>
      </c>
      <c r="J58">
        <v>2.68</v>
      </c>
      <c r="K58">
        <v>2.84</v>
      </c>
      <c r="L58">
        <v>2.75</v>
      </c>
      <c r="M58">
        <v>2.64</v>
      </c>
      <c r="N58">
        <v>2.93</v>
      </c>
      <c r="O58">
        <v>2.76</v>
      </c>
      <c r="P58">
        <v>3.44</v>
      </c>
      <c r="Q58">
        <v>2.48</v>
      </c>
      <c r="R58">
        <v>3.4</v>
      </c>
      <c r="S58">
        <v>3.22</v>
      </c>
      <c r="T58">
        <v>3.41</v>
      </c>
      <c r="U58">
        <v>2.76</v>
      </c>
      <c r="V58">
        <v>13.45</v>
      </c>
      <c r="W58">
        <v>12.04</v>
      </c>
      <c r="X58">
        <v>3.32</v>
      </c>
    </row>
    <row r="59" spans="1:24" x14ac:dyDescent="0.25">
      <c r="A59" s="5" t="s">
        <v>140</v>
      </c>
      <c r="B59" s="5" t="s">
        <v>141</v>
      </c>
      <c r="C59" t="s">
        <v>67</v>
      </c>
      <c r="D59">
        <v>-32.200000000000003</v>
      </c>
      <c r="E59">
        <v>6.8</v>
      </c>
      <c r="F59">
        <v>4.4000000000000004</v>
      </c>
      <c r="G59">
        <v>3.8</v>
      </c>
      <c r="H59">
        <v>0.7</v>
      </c>
      <c r="I59">
        <v>6.8</v>
      </c>
      <c r="J59">
        <v>9.1999999999999993</v>
      </c>
      <c r="K59">
        <v>8.1</v>
      </c>
      <c r="L59">
        <v>6.6</v>
      </c>
      <c r="M59">
        <v>6.2</v>
      </c>
      <c r="N59">
        <v>6.3</v>
      </c>
      <c r="O59">
        <v>0.7</v>
      </c>
      <c r="P59">
        <v>-10.8</v>
      </c>
      <c r="Q59">
        <v>6.1</v>
      </c>
      <c r="R59">
        <v>10.7</v>
      </c>
      <c r="S59">
        <v>9.5</v>
      </c>
      <c r="T59">
        <v>10.4</v>
      </c>
      <c r="U59">
        <v>8.5</v>
      </c>
      <c r="V59">
        <v>9.5</v>
      </c>
      <c r="W59">
        <v>10.5</v>
      </c>
      <c r="X59">
        <v>6.5</v>
      </c>
    </row>
    <row r="60" spans="1:24" x14ac:dyDescent="0.25">
      <c r="A60" s="5" t="s">
        <v>142</v>
      </c>
      <c r="B60" s="5" t="s">
        <v>143</v>
      </c>
      <c r="C60" t="s">
        <v>67</v>
      </c>
      <c r="D60">
        <v>-21.01</v>
      </c>
      <c r="E60">
        <v>4.08</v>
      </c>
      <c r="F60">
        <v>4.37</v>
      </c>
      <c r="G60">
        <v>2.4300000000000002</v>
      </c>
      <c r="H60">
        <v>0.45</v>
      </c>
      <c r="I60">
        <v>6.04</v>
      </c>
      <c r="J60">
        <v>12.54</v>
      </c>
      <c r="K60">
        <v>9.48</v>
      </c>
      <c r="L60">
        <v>6.69</v>
      </c>
      <c r="M60">
        <v>5.72</v>
      </c>
      <c r="N60">
        <v>5.0199999999999996</v>
      </c>
      <c r="O60">
        <v>0.59</v>
      </c>
      <c r="P60">
        <v>-9.7100000000000009</v>
      </c>
      <c r="Q60">
        <v>6.49</v>
      </c>
      <c r="R60">
        <v>10.86</v>
      </c>
      <c r="S60">
        <v>10.67</v>
      </c>
      <c r="T60">
        <v>11.68</v>
      </c>
      <c r="U60">
        <v>11.54</v>
      </c>
      <c r="V60">
        <v>11.03</v>
      </c>
      <c r="W60">
        <v>9.1300000000000008</v>
      </c>
      <c r="X60">
        <v>8.07</v>
      </c>
    </row>
    <row r="61" spans="1:24" x14ac:dyDescent="0.25">
      <c r="A61" s="5" t="s">
        <v>144</v>
      </c>
      <c r="B61" s="5" t="s">
        <v>145</v>
      </c>
      <c r="C61" t="s">
        <v>67</v>
      </c>
      <c r="D61">
        <v>-12.5</v>
      </c>
      <c r="E61">
        <v>2.94</v>
      </c>
      <c r="F61">
        <v>3.3</v>
      </c>
      <c r="G61">
        <v>1.71</v>
      </c>
      <c r="H61">
        <v>0.3</v>
      </c>
      <c r="I61">
        <v>3.64</v>
      </c>
      <c r="J61">
        <v>7.53</v>
      </c>
      <c r="K61">
        <v>5.38</v>
      </c>
      <c r="L61">
        <v>4.0599999999999996</v>
      </c>
      <c r="M61">
        <v>3.5</v>
      </c>
      <c r="N61">
        <v>2.76</v>
      </c>
      <c r="O61">
        <v>0.34</v>
      </c>
      <c r="P61">
        <v>-5.67</v>
      </c>
      <c r="Q61">
        <v>4.53</v>
      </c>
      <c r="R61">
        <v>6.16</v>
      </c>
      <c r="S61">
        <v>5.57</v>
      </c>
      <c r="T61">
        <v>5.92</v>
      </c>
      <c r="U61">
        <v>4.8600000000000003</v>
      </c>
      <c r="V61">
        <v>4.03</v>
      </c>
      <c r="W61">
        <v>3.27</v>
      </c>
      <c r="X61">
        <v>2.78</v>
      </c>
    </row>
    <row r="62" spans="1:24" x14ac:dyDescent="0.25">
      <c r="A62" s="5" t="s">
        <v>146</v>
      </c>
      <c r="B62" s="5" t="s">
        <v>147</v>
      </c>
      <c r="C62" t="s">
        <v>67</v>
      </c>
      <c r="D62">
        <v>-9.48</v>
      </c>
      <c r="E62">
        <v>3.28</v>
      </c>
      <c r="F62">
        <v>3.41</v>
      </c>
      <c r="G62">
        <v>2.69</v>
      </c>
      <c r="H62">
        <v>1.1200000000000001</v>
      </c>
      <c r="I62">
        <v>4.3899999999999997</v>
      </c>
      <c r="J62">
        <v>8.4700000000000006</v>
      </c>
      <c r="K62">
        <v>6.32</v>
      </c>
      <c r="L62">
        <v>5.13</v>
      </c>
      <c r="M62">
        <v>4.8899999999999997</v>
      </c>
      <c r="N62">
        <v>4.7300000000000004</v>
      </c>
      <c r="O62">
        <v>2.04</v>
      </c>
      <c r="P62">
        <v>-4.12</v>
      </c>
      <c r="Q62">
        <v>3.06</v>
      </c>
      <c r="R62">
        <v>4.13</v>
      </c>
      <c r="S62">
        <v>4.22</v>
      </c>
      <c r="T62">
        <v>4.45</v>
      </c>
      <c r="U62">
        <v>3.97</v>
      </c>
      <c r="V62">
        <v>3.8</v>
      </c>
      <c r="W62">
        <v>3.16</v>
      </c>
      <c r="X62">
        <v>2.73</v>
      </c>
    </row>
    <row r="63" spans="1:24" x14ac:dyDescent="0.25">
      <c r="A63" s="5" t="s">
        <v>148</v>
      </c>
      <c r="B63" s="5" t="s">
        <v>148</v>
      </c>
      <c r="C63" t="s">
        <v>67</v>
      </c>
      <c r="D63">
        <v>-10.31</v>
      </c>
      <c r="E63">
        <v>2.2000000000000002</v>
      </c>
      <c r="F63">
        <v>2.4500000000000002</v>
      </c>
      <c r="G63">
        <v>1.34</v>
      </c>
      <c r="H63">
        <v>0.24</v>
      </c>
      <c r="I63">
        <v>3.23</v>
      </c>
      <c r="J63">
        <v>6.74</v>
      </c>
      <c r="K63">
        <v>4.54</v>
      </c>
      <c r="L63">
        <v>3.45</v>
      </c>
      <c r="M63">
        <v>2.7</v>
      </c>
      <c r="N63">
        <v>2.1</v>
      </c>
      <c r="O63">
        <v>0.25</v>
      </c>
      <c r="P63">
        <v>-4.12</v>
      </c>
      <c r="Q63">
        <v>3.06</v>
      </c>
      <c r="R63">
        <v>4.13</v>
      </c>
      <c r="S63">
        <v>4.22</v>
      </c>
      <c r="T63">
        <v>4.45</v>
      </c>
      <c r="U63">
        <v>3.97</v>
      </c>
      <c r="V63">
        <v>3.8</v>
      </c>
      <c r="W63">
        <v>3.16</v>
      </c>
      <c r="X63">
        <v>2.73</v>
      </c>
    </row>
    <row r="64" spans="1:24" x14ac:dyDescent="0.25">
      <c r="A64" s="5" t="s">
        <v>149</v>
      </c>
      <c r="B64" s="5" t="s">
        <v>150</v>
      </c>
      <c r="C64" t="s">
        <v>67</v>
      </c>
      <c r="D64">
        <v>45.4</v>
      </c>
      <c r="E64">
        <v>44.8</v>
      </c>
      <c r="F64">
        <v>45.28</v>
      </c>
      <c r="G64">
        <v>44.25</v>
      </c>
      <c r="H64">
        <v>46.78</v>
      </c>
      <c r="I64">
        <v>49.27</v>
      </c>
      <c r="J64">
        <v>51.02</v>
      </c>
      <c r="K64">
        <v>51.3</v>
      </c>
      <c r="L64">
        <v>44.26</v>
      </c>
      <c r="M64">
        <v>44.43</v>
      </c>
      <c r="N64">
        <v>47.19</v>
      </c>
      <c r="O64">
        <v>46.16</v>
      </c>
      <c r="P64">
        <v>50.19</v>
      </c>
      <c r="Q64">
        <v>43.5</v>
      </c>
      <c r="R64">
        <v>42.85</v>
      </c>
      <c r="S64">
        <v>44.07</v>
      </c>
      <c r="T64">
        <v>44.25</v>
      </c>
      <c r="U64">
        <v>43.35</v>
      </c>
      <c r="V64">
        <v>51.26</v>
      </c>
      <c r="W64">
        <v>47.1</v>
      </c>
      <c r="X64">
        <v>46.47</v>
      </c>
    </row>
    <row r="65" spans="1:24" x14ac:dyDescent="0.25">
      <c r="A65" s="5" t="s">
        <v>151</v>
      </c>
      <c r="B65" s="5" t="s">
        <v>152</v>
      </c>
      <c r="C65" t="s">
        <v>67</v>
      </c>
      <c r="D65">
        <v>49.08</v>
      </c>
      <c r="E65">
        <v>53.82</v>
      </c>
      <c r="F65">
        <v>55.96</v>
      </c>
      <c r="G65">
        <v>54.99</v>
      </c>
      <c r="H65">
        <v>52.64</v>
      </c>
      <c r="I65">
        <v>53.42</v>
      </c>
      <c r="J65">
        <v>53.74</v>
      </c>
      <c r="K65">
        <v>47.89</v>
      </c>
      <c r="L65">
        <v>51.56</v>
      </c>
      <c r="M65">
        <v>47.32</v>
      </c>
      <c r="N65">
        <v>41.89</v>
      </c>
      <c r="O65">
        <v>41.67</v>
      </c>
      <c r="P65">
        <v>42.38</v>
      </c>
      <c r="Q65">
        <v>47.1</v>
      </c>
      <c r="R65">
        <v>38.049999999999997</v>
      </c>
      <c r="S65">
        <v>39.520000000000003</v>
      </c>
      <c r="T65">
        <v>38.119999999999997</v>
      </c>
      <c r="U65">
        <v>34.4</v>
      </c>
      <c r="V65">
        <v>34.42</v>
      </c>
      <c r="W65">
        <v>34.61</v>
      </c>
      <c r="X65">
        <v>33.85</v>
      </c>
    </row>
    <row r="66" spans="1:24" x14ac:dyDescent="0.25">
      <c r="A66" s="5" t="s">
        <v>153</v>
      </c>
      <c r="B66" s="5" t="s">
        <v>154</v>
      </c>
      <c r="C66" t="s">
        <v>67</v>
      </c>
      <c r="D66">
        <v>50.92</v>
      </c>
      <c r="E66">
        <v>46.18</v>
      </c>
      <c r="F66">
        <v>44.04</v>
      </c>
      <c r="G66">
        <v>45.01</v>
      </c>
      <c r="H66">
        <v>47.36</v>
      </c>
      <c r="I66">
        <v>46.58</v>
      </c>
      <c r="J66">
        <v>46.26</v>
      </c>
      <c r="K66">
        <v>52.11</v>
      </c>
      <c r="L66">
        <v>48.44</v>
      </c>
      <c r="M66">
        <v>52.68</v>
      </c>
      <c r="N66">
        <v>58.11</v>
      </c>
      <c r="O66">
        <v>58.33</v>
      </c>
      <c r="P66">
        <v>57.62</v>
      </c>
      <c r="Q66">
        <v>52.9</v>
      </c>
      <c r="R66">
        <v>61.95</v>
      </c>
      <c r="S66">
        <v>60.48</v>
      </c>
      <c r="T66">
        <v>61.88</v>
      </c>
      <c r="U66">
        <v>65.599999999999994</v>
      </c>
      <c r="V66">
        <v>65.58</v>
      </c>
      <c r="W66">
        <v>65.39</v>
      </c>
      <c r="X66">
        <v>66.150000000000006</v>
      </c>
    </row>
    <row r="67" spans="1:24" x14ac:dyDescent="0.25">
      <c r="A67" s="5" t="s">
        <v>155</v>
      </c>
      <c r="B67" s="5" t="s">
        <v>156</v>
      </c>
      <c r="C67" t="s">
        <v>67</v>
      </c>
      <c r="D67">
        <v>103.76</v>
      </c>
      <c r="E67">
        <v>85.8</v>
      </c>
      <c r="F67">
        <v>78.709999999999994</v>
      </c>
      <c r="G67">
        <v>81.84</v>
      </c>
      <c r="H67">
        <v>89.97</v>
      </c>
      <c r="I67">
        <v>87.19</v>
      </c>
      <c r="J67">
        <v>86.1</v>
      </c>
      <c r="K67">
        <v>108.82</v>
      </c>
      <c r="L67">
        <v>93.94</v>
      </c>
      <c r="M67">
        <v>111.35</v>
      </c>
      <c r="N67">
        <v>138.69999999999999</v>
      </c>
      <c r="O67">
        <v>139.96</v>
      </c>
      <c r="P67">
        <v>135.94</v>
      </c>
      <c r="Q67">
        <v>112.32</v>
      </c>
      <c r="R67">
        <v>162.82</v>
      </c>
      <c r="S67">
        <v>153.06</v>
      </c>
      <c r="T67">
        <v>162.30000000000001</v>
      </c>
      <c r="U67">
        <v>190.73</v>
      </c>
      <c r="V67">
        <v>190.5</v>
      </c>
      <c r="W67">
        <v>188.95</v>
      </c>
      <c r="X67">
        <v>195.43</v>
      </c>
    </row>
    <row r="68" spans="1:24" x14ac:dyDescent="0.25">
      <c r="A68" s="5"/>
      <c r="B68" s="5"/>
    </row>
    <row r="69" spans="1:24" x14ac:dyDescent="0.25">
      <c r="A69" s="5" t="s">
        <v>157</v>
      </c>
      <c r="B69" s="5" t="s">
        <v>158</v>
      </c>
      <c r="C69" t="s">
        <v>67</v>
      </c>
      <c r="D69">
        <v>45.4</v>
      </c>
      <c r="E69">
        <v>44.79</v>
      </c>
      <c r="F69">
        <v>45.28</v>
      </c>
      <c r="G69">
        <v>44.25</v>
      </c>
      <c r="H69">
        <v>46.78</v>
      </c>
      <c r="I69">
        <v>49.28</v>
      </c>
      <c r="J69">
        <v>51.02</v>
      </c>
      <c r="K69">
        <v>51.3</v>
      </c>
      <c r="L69">
        <v>44.26</v>
      </c>
      <c r="M69">
        <v>44.43</v>
      </c>
      <c r="N69">
        <v>47.19</v>
      </c>
      <c r="O69">
        <v>46.15</v>
      </c>
      <c r="P69">
        <v>50.19</v>
      </c>
      <c r="Q69">
        <v>43.5</v>
      </c>
      <c r="R69">
        <v>42.85</v>
      </c>
      <c r="S69">
        <v>44.07</v>
      </c>
      <c r="T69">
        <v>44.25</v>
      </c>
      <c r="U69">
        <v>43.35</v>
      </c>
      <c r="V69">
        <v>51.26</v>
      </c>
      <c r="W69">
        <v>47.1</v>
      </c>
    </row>
    <row r="70" spans="1:24" x14ac:dyDescent="0.25">
      <c r="A70" s="5" t="s">
        <v>159</v>
      </c>
      <c r="B70" s="5" t="s">
        <v>160</v>
      </c>
      <c r="C70" t="s">
        <v>67</v>
      </c>
      <c r="D70">
        <v>-2552.3000000000002</v>
      </c>
      <c r="E70">
        <v>599.71</v>
      </c>
      <c r="F70">
        <v>673.39</v>
      </c>
      <c r="G70">
        <v>348.15</v>
      </c>
      <c r="H70">
        <v>60.56</v>
      </c>
      <c r="I70">
        <v>743.4</v>
      </c>
      <c r="J70">
        <v>1536.93</v>
      </c>
      <c r="K70">
        <v>1019.23</v>
      </c>
      <c r="L70">
        <v>769.75</v>
      </c>
      <c r="M70">
        <v>662.8</v>
      </c>
      <c r="N70">
        <v>523.23</v>
      </c>
      <c r="O70">
        <v>63.89</v>
      </c>
      <c r="P70">
        <v>-1072.93</v>
      </c>
      <c r="Q70">
        <v>857.95</v>
      </c>
      <c r="R70">
        <v>1077.1500000000001</v>
      </c>
      <c r="S70">
        <v>972.87</v>
      </c>
      <c r="T70">
        <v>1034.29</v>
      </c>
      <c r="U70">
        <v>848.83</v>
      </c>
      <c r="V70">
        <v>576.03</v>
      </c>
      <c r="W70">
        <v>445.99</v>
      </c>
    </row>
    <row r="71" spans="1:24" x14ac:dyDescent="0.25">
      <c r="A71" s="5" t="s">
        <v>161</v>
      </c>
      <c r="B71" s="5" t="s">
        <v>162</v>
      </c>
      <c r="C71" t="s">
        <v>67</v>
      </c>
      <c r="D71">
        <v>-2299.58</v>
      </c>
      <c r="E71">
        <v>1365.79</v>
      </c>
      <c r="F71">
        <v>1389.97</v>
      </c>
      <c r="G71">
        <v>885.23</v>
      </c>
      <c r="H71">
        <v>479.66</v>
      </c>
      <c r="I71">
        <v>1432.15</v>
      </c>
      <c r="J71">
        <v>2479.66</v>
      </c>
      <c r="K71">
        <v>2055.8000000000002</v>
      </c>
      <c r="L71">
        <v>1569.94</v>
      </c>
      <c r="M71">
        <v>1299.77</v>
      </c>
      <c r="N71">
        <v>1113.8699999999999</v>
      </c>
      <c r="O71">
        <v>620.25</v>
      </c>
      <c r="P71">
        <v>-423.46</v>
      </c>
      <c r="Q71">
        <v>1407.72</v>
      </c>
      <c r="R71">
        <v>1942.05</v>
      </c>
      <c r="S71">
        <v>1705.77</v>
      </c>
      <c r="T71">
        <v>1653.91</v>
      </c>
      <c r="U71">
        <v>1581.63</v>
      </c>
      <c r="V71">
        <v>974.56</v>
      </c>
      <c r="W71">
        <v>888.35</v>
      </c>
    </row>
    <row r="72" spans="1:24" x14ac:dyDescent="0.25">
      <c r="A72" s="5" t="s">
        <v>163</v>
      </c>
      <c r="B72" s="5" t="s">
        <v>164</v>
      </c>
      <c r="C72" t="s">
        <v>67</v>
      </c>
      <c r="D72">
        <v>0.4</v>
      </c>
      <c r="E72">
        <v>0.37</v>
      </c>
      <c r="F72">
        <v>0.36</v>
      </c>
      <c r="G72">
        <v>0.38</v>
      </c>
      <c r="H72">
        <v>0.39</v>
      </c>
      <c r="I72">
        <v>0.43</v>
      </c>
      <c r="J72">
        <v>0.44</v>
      </c>
      <c r="K72">
        <v>0.45</v>
      </c>
      <c r="L72">
        <v>0.45</v>
      </c>
      <c r="M72">
        <v>0.41</v>
      </c>
      <c r="N72">
        <v>0.4</v>
      </c>
      <c r="O72">
        <v>0.39</v>
      </c>
      <c r="P72">
        <v>0.38</v>
      </c>
      <c r="Q72">
        <v>0.36</v>
      </c>
      <c r="R72">
        <v>0.38</v>
      </c>
      <c r="S72">
        <v>0.43</v>
      </c>
      <c r="T72">
        <v>0.43</v>
      </c>
      <c r="U72">
        <v>0.47</v>
      </c>
      <c r="V72">
        <v>0.66</v>
      </c>
      <c r="W72">
        <v>0.71</v>
      </c>
    </row>
    <row r="73" spans="1:24" x14ac:dyDescent="0.25">
      <c r="A73" s="5" t="s">
        <v>165</v>
      </c>
      <c r="B73" s="5" t="s">
        <v>166</v>
      </c>
      <c r="C73" t="s">
        <v>67</v>
      </c>
      <c r="D73">
        <v>53.69</v>
      </c>
      <c r="E73">
        <v>54.35</v>
      </c>
      <c r="F73">
        <v>53.21</v>
      </c>
      <c r="G73">
        <v>54.11</v>
      </c>
      <c r="H73">
        <v>51.65</v>
      </c>
      <c r="I73">
        <v>49.32</v>
      </c>
      <c r="J73">
        <v>47.62</v>
      </c>
      <c r="K73">
        <v>47.12</v>
      </c>
      <c r="L73">
        <v>54.01</v>
      </c>
      <c r="M73">
        <v>53.35</v>
      </c>
      <c r="N73">
        <v>51.39</v>
      </c>
      <c r="O73">
        <v>53.09</v>
      </c>
      <c r="P73">
        <v>49.43</v>
      </c>
      <c r="Q73">
        <v>55.51</v>
      </c>
      <c r="R73">
        <v>56.97</v>
      </c>
      <c r="S73">
        <v>55.63</v>
      </c>
      <c r="T73">
        <v>55.56</v>
      </c>
      <c r="U73">
        <v>56.53</v>
      </c>
      <c r="V73">
        <v>48.25</v>
      </c>
      <c r="W73">
        <v>52.36</v>
      </c>
    </row>
    <row r="74" spans="1:24" x14ac:dyDescent="0.25">
      <c r="A74" s="5" t="s">
        <v>167</v>
      </c>
      <c r="B74" s="5" t="s">
        <v>168</v>
      </c>
      <c r="C74" t="s">
        <v>67</v>
      </c>
      <c r="D74">
        <v>-10.31</v>
      </c>
      <c r="E74">
        <v>2.2000000000000002</v>
      </c>
      <c r="F74">
        <v>2.4500000000000002</v>
      </c>
      <c r="G74">
        <v>1.34</v>
      </c>
      <c r="H74">
        <v>0.24</v>
      </c>
      <c r="I74">
        <v>3.23</v>
      </c>
      <c r="J74">
        <v>6.74</v>
      </c>
      <c r="K74">
        <v>4.54</v>
      </c>
      <c r="L74">
        <v>3.45</v>
      </c>
      <c r="M74">
        <v>2.7</v>
      </c>
      <c r="N74">
        <v>2.1</v>
      </c>
      <c r="O74">
        <v>0.25</v>
      </c>
      <c r="P74">
        <v>-4.12</v>
      </c>
      <c r="Q74">
        <v>3.06</v>
      </c>
      <c r="R74">
        <v>4.13</v>
      </c>
      <c r="S74">
        <v>4.22</v>
      </c>
      <c r="T74">
        <v>4.45</v>
      </c>
      <c r="U74">
        <v>3.97</v>
      </c>
      <c r="V74">
        <v>3.8</v>
      </c>
      <c r="W74">
        <v>3.16</v>
      </c>
    </row>
    <row r="75" spans="1:24" x14ac:dyDescent="0.25">
      <c r="A75" s="5" t="s">
        <v>169</v>
      </c>
      <c r="B75" s="5" t="s">
        <v>170</v>
      </c>
      <c r="C75" t="s">
        <v>67</v>
      </c>
      <c r="D75">
        <v>-11.85</v>
      </c>
      <c r="E75">
        <v>6.42</v>
      </c>
      <c r="F75">
        <v>6.36</v>
      </c>
      <c r="G75">
        <v>4.41</v>
      </c>
      <c r="H75">
        <v>2.5099999999999998</v>
      </c>
      <c r="I75">
        <v>8.6300000000000008</v>
      </c>
      <c r="J75">
        <v>14.69</v>
      </c>
      <c r="K75">
        <v>13.15</v>
      </c>
      <c r="L75">
        <v>10.11</v>
      </c>
      <c r="M75">
        <v>7.24</v>
      </c>
      <c r="N75">
        <v>6.68</v>
      </c>
      <c r="O75">
        <v>3.55</v>
      </c>
      <c r="P75">
        <v>-2.25</v>
      </c>
      <c r="Q75">
        <v>6.54</v>
      </c>
      <c r="R75">
        <v>10.94</v>
      </c>
      <c r="S75" t="s">
        <v>67</v>
      </c>
      <c r="T75" t="s">
        <v>67</v>
      </c>
      <c r="U75" t="s">
        <v>67</v>
      </c>
      <c r="V75" t="s">
        <v>67</v>
      </c>
      <c r="W75" t="s">
        <v>67</v>
      </c>
    </row>
    <row r="76" spans="1:24" x14ac:dyDescent="0.25">
      <c r="A76" s="5" t="s">
        <v>171</v>
      </c>
      <c r="B76" s="5" t="s">
        <v>172</v>
      </c>
      <c r="C76" t="s">
        <v>67</v>
      </c>
      <c r="D76">
        <v>76.55</v>
      </c>
      <c r="E76">
        <v>86.14</v>
      </c>
      <c r="F76">
        <v>91.11</v>
      </c>
      <c r="G76">
        <v>86.59</v>
      </c>
      <c r="H76">
        <v>87.02</v>
      </c>
      <c r="I76">
        <v>92.66</v>
      </c>
      <c r="J76">
        <v>94.16</v>
      </c>
      <c r="K76">
        <v>84.49</v>
      </c>
      <c r="L76">
        <v>80.31</v>
      </c>
      <c r="M76">
        <v>74.84</v>
      </c>
      <c r="N76">
        <v>68.930000000000007</v>
      </c>
      <c r="O76">
        <v>64.83</v>
      </c>
      <c r="P76">
        <v>71.180000000000007</v>
      </c>
      <c r="Q76">
        <v>74.11</v>
      </c>
      <c r="R76">
        <v>53.45</v>
      </c>
      <c r="S76">
        <v>58.86</v>
      </c>
      <c r="T76">
        <v>56.38</v>
      </c>
      <c r="U76">
        <v>49.74</v>
      </c>
      <c r="V76">
        <v>60.24</v>
      </c>
      <c r="W76">
        <v>52.72</v>
      </c>
    </row>
    <row r="77" spans="1:24" x14ac:dyDescent="0.25">
      <c r="A77" s="5" t="s">
        <v>173</v>
      </c>
      <c r="B77" s="5" t="s">
        <v>174</v>
      </c>
      <c r="C77" t="s">
        <v>67</v>
      </c>
      <c r="D77">
        <v>209.88</v>
      </c>
      <c r="E77">
        <v>202.96</v>
      </c>
      <c r="F77">
        <v>218.93</v>
      </c>
      <c r="G77">
        <v>194.54</v>
      </c>
      <c r="H77">
        <v>186.28</v>
      </c>
      <c r="I77">
        <v>176.34</v>
      </c>
      <c r="J77">
        <v>195.99</v>
      </c>
      <c r="K77">
        <v>169.07</v>
      </c>
      <c r="L77">
        <v>145.32</v>
      </c>
      <c r="M77">
        <v>166.43</v>
      </c>
      <c r="N77">
        <v>143.28</v>
      </c>
      <c r="O77">
        <v>141.30000000000001</v>
      </c>
      <c r="P77">
        <v>180.54</v>
      </c>
      <c r="Q77">
        <v>186.38</v>
      </c>
      <c r="R77">
        <v>134.34</v>
      </c>
      <c r="S77" t="s">
        <v>67</v>
      </c>
      <c r="T77" t="s">
        <v>67</v>
      </c>
      <c r="U77" t="s">
        <v>67</v>
      </c>
      <c r="V77" t="s">
        <v>67</v>
      </c>
      <c r="W77" t="s">
        <v>67</v>
      </c>
    </row>
    <row r="78" spans="1:24" x14ac:dyDescent="0.25">
      <c r="A78" s="5" t="s">
        <v>175</v>
      </c>
      <c r="B78" s="5" t="s">
        <v>176</v>
      </c>
      <c r="C78" t="s">
        <v>67</v>
      </c>
      <c r="D78">
        <v>2043.8417999999999</v>
      </c>
      <c r="E78">
        <v>1227.1217999999999</v>
      </c>
      <c r="F78">
        <v>1831.4946</v>
      </c>
      <c r="G78">
        <v>978.0222</v>
      </c>
      <c r="H78">
        <v>1131.1572000000001</v>
      </c>
      <c r="I78">
        <v>1176.0768</v>
      </c>
      <c r="J78">
        <v>1796.7840000000001</v>
      </c>
      <c r="K78">
        <v>1772.7840000000001</v>
      </c>
      <c r="L78">
        <v>1215.9480000000001</v>
      </c>
      <c r="M78">
        <v>742.44799999999998</v>
      </c>
      <c r="N78">
        <v>1664.826</v>
      </c>
      <c r="O78">
        <v>-2397.8040000000001</v>
      </c>
      <c r="P78">
        <v>661.00600000000009</v>
      </c>
      <c r="Q78">
        <v>2536.0659999999998</v>
      </c>
      <c r="R78">
        <v>1235.836</v>
      </c>
      <c r="S78">
        <v>1515.5160000000001</v>
      </c>
      <c r="T78">
        <v>1097.7439999999999</v>
      </c>
      <c r="U78">
        <v>1267.3</v>
      </c>
      <c r="V78">
        <v>668.04300000000001</v>
      </c>
      <c r="W78">
        <v>434.928</v>
      </c>
    </row>
    <row r="79" spans="1:24" x14ac:dyDescent="0.25">
      <c r="A79" s="5" t="s">
        <v>177</v>
      </c>
      <c r="B79" s="5" t="s">
        <v>178</v>
      </c>
      <c r="C79">
        <v>0</v>
      </c>
      <c r="D79">
        <v>0</v>
      </c>
      <c r="E79">
        <v>0</v>
      </c>
      <c r="F79">
        <v>0</v>
      </c>
      <c r="G79">
        <v>0</v>
      </c>
      <c r="H79">
        <v>0</v>
      </c>
      <c r="I79">
        <v>0</v>
      </c>
      <c r="J79">
        <v>-14.78</v>
      </c>
      <c r="K79">
        <v>0</v>
      </c>
      <c r="L79">
        <v>0</v>
      </c>
      <c r="M79">
        <v>0</v>
      </c>
      <c r="N79">
        <v>0</v>
      </c>
      <c r="O79">
        <v>0</v>
      </c>
      <c r="P79">
        <v>0</v>
      </c>
      <c r="Q79">
        <v>-14.599999999999991</v>
      </c>
      <c r="R79">
        <v>0</v>
      </c>
      <c r="S79">
        <v>0</v>
      </c>
      <c r="T79">
        <v>0</v>
      </c>
      <c r="U79">
        <v>-62.900000000000013</v>
      </c>
      <c r="V79">
        <v>-5.3000000000000114</v>
      </c>
      <c r="W79">
        <v>-9.9999999999994316E-2</v>
      </c>
    </row>
    <row r="80" spans="1:24" x14ac:dyDescent="0.25">
      <c r="A80" s="5" t="s">
        <v>179</v>
      </c>
      <c r="B80" s="5" t="s">
        <v>180</v>
      </c>
      <c r="C80" t="s">
        <v>67</v>
      </c>
      <c r="D80">
        <v>-3.27</v>
      </c>
      <c r="E80">
        <v>7.82</v>
      </c>
      <c r="F80">
        <v>1.41</v>
      </c>
      <c r="G80">
        <v>-5.75</v>
      </c>
      <c r="H80">
        <v>-12.38</v>
      </c>
      <c r="I80">
        <v>-1.84</v>
      </c>
      <c r="J80">
        <v>4.5199999999999996</v>
      </c>
      <c r="K80">
        <v>13.5</v>
      </c>
      <c r="L80">
        <v>7.75</v>
      </c>
      <c r="M80">
        <v>-2.61</v>
      </c>
      <c r="N80">
        <v>1.57</v>
      </c>
      <c r="O80">
        <v>0.26</v>
      </c>
      <c r="P80">
        <v>7.83</v>
      </c>
      <c r="Q80">
        <v>2.25</v>
      </c>
      <c r="R80">
        <v>5.5</v>
      </c>
      <c r="S80">
        <v>4.3499999999999996</v>
      </c>
      <c r="T80">
        <v>-8.1999999999999993</v>
      </c>
      <c r="U80">
        <v>-16.25</v>
      </c>
      <c r="V80">
        <v>-1.57</v>
      </c>
      <c r="W80">
        <v>-0.51</v>
      </c>
    </row>
    <row r="81" spans="1:23" x14ac:dyDescent="0.25">
      <c r="A81" s="5" t="s">
        <v>181</v>
      </c>
      <c r="B81" s="5" t="s">
        <v>182</v>
      </c>
      <c r="C81" t="s">
        <v>67</v>
      </c>
      <c r="D81">
        <v>1.99</v>
      </c>
      <c r="E81">
        <v>1.1599999999999999</v>
      </c>
      <c r="F81">
        <v>-5.57</v>
      </c>
      <c r="G81">
        <v>-6.66</v>
      </c>
      <c r="H81">
        <v>-3.23</v>
      </c>
      <c r="I81">
        <v>5.39</v>
      </c>
      <c r="J81">
        <v>8.59</v>
      </c>
      <c r="K81">
        <v>6.21</v>
      </c>
      <c r="L81">
        <v>2.2400000000000002</v>
      </c>
      <c r="M81">
        <v>-0.26</v>
      </c>
      <c r="N81">
        <v>3.22</v>
      </c>
      <c r="O81">
        <v>3.45</v>
      </c>
      <c r="P81">
        <v>5.19</v>
      </c>
      <c r="Q81">
        <v>4.03</v>
      </c>
      <c r="R81">
        <v>0.55000000000000004</v>
      </c>
      <c r="S81">
        <v>-6.7</v>
      </c>
      <c r="T81">
        <v>-8.67</v>
      </c>
      <c r="U81">
        <v>-6.11</v>
      </c>
      <c r="V81" t="s">
        <v>67</v>
      </c>
      <c r="W81" t="s">
        <v>67</v>
      </c>
    </row>
    <row r="82" spans="1:23" x14ac:dyDescent="0.25">
      <c r="A82" s="5" t="s">
        <v>183</v>
      </c>
      <c r="B82" s="5" t="s">
        <v>184</v>
      </c>
      <c r="C82" t="s">
        <v>67</v>
      </c>
      <c r="D82">
        <v>-2.4300000000000002</v>
      </c>
      <c r="E82">
        <v>-2.15</v>
      </c>
      <c r="F82">
        <v>-2.81</v>
      </c>
      <c r="G82">
        <v>-0.39</v>
      </c>
      <c r="H82">
        <v>2.31</v>
      </c>
      <c r="I82">
        <v>4.26</v>
      </c>
      <c r="J82">
        <v>4.95</v>
      </c>
      <c r="K82">
        <v>4.09</v>
      </c>
      <c r="L82">
        <v>2.96</v>
      </c>
      <c r="M82">
        <v>1.86</v>
      </c>
      <c r="N82">
        <v>3.48</v>
      </c>
      <c r="O82">
        <v>4.04</v>
      </c>
      <c r="P82">
        <v>2.35</v>
      </c>
      <c r="Q82">
        <v>-2.4700000000000002</v>
      </c>
      <c r="R82">
        <v>-3.23</v>
      </c>
      <c r="S82">
        <v>-4.4400000000000004</v>
      </c>
      <c r="T82" t="s">
        <v>67</v>
      </c>
      <c r="U82" t="s">
        <v>67</v>
      </c>
      <c r="V82" t="s">
        <v>67</v>
      </c>
      <c r="W82" t="s">
        <v>67</v>
      </c>
    </row>
    <row r="83" spans="1:23" x14ac:dyDescent="0.25">
      <c r="A83" s="5" t="s">
        <v>185</v>
      </c>
      <c r="B83" s="5" t="s">
        <v>186</v>
      </c>
      <c r="C83" t="s">
        <v>67</v>
      </c>
      <c r="D83">
        <v>0.92</v>
      </c>
      <c r="E83">
        <v>1.4</v>
      </c>
      <c r="F83">
        <v>0.64</v>
      </c>
      <c r="G83">
        <v>1.28</v>
      </c>
      <c r="H83">
        <v>2.08</v>
      </c>
      <c r="I83">
        <v>3.87</v>
      </c>
      <c r="J83">
        <v>4.49</v>
      </c>
      <c r="K83">
        <v>3.22</v>
      </c>
      <c r="L83">
        <v>0.24</v>
      </c>
      <c r="M83">
        <v>-0.69</v>
      </c>
      <c r="N83">
        <v>-0.48</v>
      </c>
      <c r="O83" t="s">
        <v>67</v>
      </c>
      <c r="P83" t="s">
        <v>67</v>
      </c>
      <c r="Q83" t="s">
        <v>67</v>
      </c>
      <c r="R83" t="s">
        <v>67</v>
      </c>
      <c r="S83" t="s">
        <v>67</v>
      </c>
      <c r="T83" t="s">
        <v>67</v>
      </c>
      <c r="U83" t="s">
        <v>67</v>
      </c>
      <c r="V83" t="s">
        <v>67</v>
      </c>
      <c r="W83" t="s">
        <v>67</v>
      </c>
    </row>
    <row r="84" spans="1:23" x14ac:dyDescent="0.25">
      <c r="A84" s="5" t="s">
        <v>187</v>
      </c>
      <c r="B84" s="5" t="s">
        <v>188</v>
      </c>
      <c r="C84" t="s">
        <v>67</v>
      </c>
      <c r="D84">
        <v>-511.65</v>
      </c>
      <c r="E84">
        <v>-3.98</v>
      </c>
      <c r="F84">
        <v>96.14</v>
      </c>
      <c r="G84">
        <v>441.79</v>
      </c>
      <c r="H84">
        <v>-92.86</v>
      </c>
      <c r="I84">
        <v>-52.52</v>
      </c>
      <c r="J84">
        <v>57.61</v>
      </c>
      <c r="K84">
        <v>50.28</v>
      </c>
      <c r="L84">
        <v>25.14</v>
      </c>
      <c r="M84">
        <v>23.37</v>
      </c>
      <c r="N84">
        <v>731.79</v>
      </c>
      <c r="O84">
        <v>-105.97</v>
      </c>
      <c r="P84">
        <v>-234.85</v>
      </c>
      <c r="Q84">
        <v>-18.559999999999999</v>
      </c>
      <c r="R84">
        <v>16.809999999999999</v>
      </c>
      <c r="S84">
        <v>-1.85</v>
      </c>
      <c r="T84">
        <v>11.86</v>
      </c>
      <c r="U84">
        <v>23.42</v>
      </c>
      <c r="V84">
        <v>27.13</v>
      </c>
      <c r="W84">
        <v>17.96</v>
      </c>
    </row>
    <row r="85" spans="1:23" x14ac:dyDescent="0.25">
      <c r="A85" s="5" t="s">
        <v>189</v>
      </c>
      <c r="B85" s="5" t="s">
        <v>190</v>
      </c>
      <c r="C85" t="s">
        <v>67</v>
      </c>
      <c r="D85">
        <v>-139.83000000000001</v>
      </c>
      <c r="E85">
        <v>177.98</v>
      </c>
      <c r="F85">
        <v>148.36000000000001</v>
      </c>
      <c r="G85">
        <v>98.8</v>
      </c>
      <c r="H85">
        <v>-29.26</v>
      </c>
      <c r="I85">
        <v>18.46</v>
      </c>
      <c r="J85">
        <v>44.34</v>
      </c>
      <c r="K85">
        <v>32.93</v>
      </c>
      <c r="L85">
        <v>260.10000000000002</v>
      </c>
      <c r="M85">
        <v>216.4</v>
      </c>
      <c r="N85">
        <v>130.32</v>
      </c>
      <c r="O85">
        <v>-119.79</v>
      </c>
      <c r="P85">
        <v>-78.87</v>
      </c>
      <c r="Q85">
        <v>-1.2</v>
      </c>
      <c r="R85">
        <v>8.94</v>
      </c>
      <c r="S85">
        <v>11.14</v>
      </c>
      <c r="T85">
        <v>20.8</v>
      </c>
      <c r="U85">
        <v>22.84</v>
      </c>
      <c r="V85" t="s">
        <v>67</v>
      </c>
      <c r="W85" t="s">
        <v>67</v>
      </c>
    </row>
    <row r="86" spans="1:23" x14ac:dyDescent="0.25">
      <c r="A86" s="5" t="s">
        <v>191</v>
      </c>
      <c r="B86" s="5" t="s">
        <v>192</v>
      </c>
      <c r="C86" t="s">
        <v>67</v>
      </c>
      <c r="D86">
        <v>-14.11</v>
      </c>
      <c r="E86">
        <v>77.709999999999994</v>
      </c>
      <c r="F86">
        <v>90.03</v>
      </c>
      <c r="G86">
        <v>80.86</v>
      </c>
      <c r="H86">
        <v>-2.4700000000000002</v>
      </c>
      <c r="I86">
        <v>20.78</v>
      </c>
      <c r="J86">
        <v>177.64</v>
      </c>
      <c r="K86">
        <v>144.91999999999999</v>
      </c>
      <c r="L86">
        <v>87.9</v>
      </c>
      <c r="M86">
        <v>79.16</v>
      </c>
      <c r="N86">
        <v>77.84</v>
      </c>
      <c r="O86">
        <v>-68.88</v>
      </c>
      <c r="P86">
        <v>-45.32</v>
      </c>
      <c r="Q86">
        <v>6.34</v>
      </c>
      <c r="R86">
        <v>15.47</v>
      </c>
      <c r="S86">
        <v>15.7</v>
      </c>
      <c r="T86" t="s">
        <v>67</v>
      </c>
      <c r="U86" t="s">
        <v>67</v>
      </c>
      <c r="V86" t="s">
        <v>67</v>
      </c>
      <c r="W86" t="s">
        <v>67</v>
      </c>
    </row>
    <row r="87" spans="1:23" x14ac:dyDescent="0.25">
      <c r="A87" s="5" t="s">
        <v>193</v>
      </c>
      <c r="B87" s="5" t="s">
        <v>194</v>
      </c>
      <c r="C87" t="s">
        <v>67</v>
      </c>
      <c r="D87">
        <v>3.33</v>
      </c>
      <c r="E87">
        <v>127.68</v>
      </c>
      <c r="F87">
        <v>117.48</v>
      </c>
      <c r="G87">
        <v>84.38</v>
      </c>
      <c r="H87">
        <v>38.340000000000003</v>
      </c>
      <c r="I87">
        <v>49.31</v>
      </c>
      <c r="J87">
        <v>54.38</v>
      </c>
      <c r="K87">
        <v>49.8</v>
      </c>
      <c r="L87">
        <v>47.12</v>
      </c>
      <c r="M87">
        <v>47.31</v>
      </c>
      <c r="N87">
        <v>46.77</v>
      </c>
      <c r="O87" t="s">
        <v>67</v>
      </c>
      <c r="P87" t="s">
        <v>67</v>
      </c>
      <c r="Q87" t="s">
        <v>67</v>
      </c>
      <c r="R87" t="s">
        <v>67</v>
      </c>
      <c r="S87" t="s">
        <v>67</v>
      </c>
      <c r="T87" t="s">
        <v>67</v>
      </c>
      <c r="U87" t="s">
        <v>67</v>
      </c>
      <c r="V87" t="s">
        <v>67</v>
      </c>
      <c r="W87" t="s">
        <v>67</v>
      </c>
    </row>
    <row r="88" spans="1:23" x14ac:dyDescent="0.25">
      <c r="A88" s="5" t="s">
        <v>195</v>
      </c>
      <c r="B88" s="5" t="s">
        <v>196</v>
      </c>
      <c r="C88" t="s">
        <v>67</v>
      </c>
      <c r="D88" t="s">
        <v>67</v>
      </c>
      <c r="E88">
        <v>0.19</v>
      </c>
      <c r="F88">
        <v>0.26</v>
      </c>
      <c r="G88">
        <v>0.32</v>
      </c>
      <c r="H88">
        <v>-55.18</v>
      </c>
      <c r="I88">
        <v>0.7</v>
      </c>
      <c r="J88">
        <v>0.06</v>
      </c>
      <c r="K88">
        <v>0.09</v>
      </c>
      <c r="L88">
        <v>0.17</v>
      </c>
      <c r="M88">
        <v>0.2</v>
      </c>
      <c r="N88">
        <v>0.2</v>
      </c>
      <c r="O88">
        <v>-2.11</v>
      </c>
      <c r="P88" t="s">
        <v>67</v>
      </c>
      <c r="Q88">
        <v>2.57</v>
      </c>
      <c r="R88">
        <v>0.61</v>
      </c>
      <c r="S88">
        <v>0.67</v>
      </c>
      <c r="T88" t="s">
        <v>67</v>
      </c>
      <c r="U88" t="s">
        <v>67</v>
      </c>
      <c r="V88" t="s">
        <v>67</v>
      </c>
      <c r="W88" t="s">
        <v>67</v>
      </c>
    </row>
    <row r="89" spans="1:23" x14ac:dyDescent="0.25">
      <c r="A89" s="5" t="s">
        <v>197</v>
      </c>
      <c r="B89" s="5" t="s">
        <v>198</v>
      </c>
      <c r="C89" t="s">
        <v>67</v>
      </c>
      <c r="D89">
        <v>-262.86</v>
      </c>
      <c r="E89">
        <v>5.94</v>
      </c>
      <c r="F89">
        <v>59.23</v>
      </c>
      <c r="G89">
        <v>73.930000000000007</v>
      </c>
      <c r="H89">
        <v>-70.650000000000006</v>
      </c>
      <c r="I89">
        <v>-43.31</v>
      </c>
      <c r="J89">
        <v>26.07</v>
      </c>
      <c r="K89">
        <v>48.62</v>
      </c>
      <c r="L89">
        <v>30.15</v>
      </c>
      <c r="M89">
        <v>13.64</v>
      </c>
      <c r="N89">
        <v>82.41</v>
      </c>
      <c r="O89">
        <v>-246.86</v>
      </c>
      <c r="P89">
        <v>-132.44</v>
      </c>
      <c r="Q89">
        <v>-25.89</v>
      </c>
      <c r="R89">
        <v>20.12</v>
      </c>
      <c r="S89">
        <v>7.62</v>
      </c>
      <c r="T89">
        <v>-4</v>
      </c>
      <c r="U89">
        <v>35.92</v>
      </c>
      <c r="V89">
        <v>7.98</v>
      </c>
      <c r="W89">
        <v>12.54</v>
      </c>
    </row>
    <row r="90" spans="1:23" x14ac:dyDescent="0.25">
      <c r="A90" s="5" t="s">
        <v>199</v>
      </c>
      <c r="B90" s="5" t="s">
        <v>200</v>
      </c>
      <c r="C90" t="s">
        <v>67</v>
      </c>
      <c r="D90">
        <v>-65.900000000000006</v>
      </c>
      <c r="E90">
        <v>46.37</v>
      </c>
      <c r="F90">
        <v>20.84</v>
      </c>
      <c r="G90">
        <v>-13.34</v>
      </c>
      <c r="H90">
        <v>-29.3</v>
      </c>
      <c r="I90">
        <v>10.46</v>
      </c>
      <c r="J90">
        <v>34.950000000000003</v>
      </c>
      <c r="K90">
        <v>30.8</v>
      </c>
      <c r="L90">
        <v>42.07</v>
      </c>
      <c r="M90">
        <v>-50.27</v>
      </c>
      <c r="N90">
        <v>-98.96</v>
      </c>
      <c r="O90">
        <v>-135.06</v>
      </c>
      <c r="P90">
        <v>-46.07</v>
      </c>
      <c r="Q90">
        <v>0.62</v>
      </c>
      <c r="R90">
        <v>7.91</v>
      </c>
      <c r="S90">
        <v>13.18</v>
      </c>
      <c r="T90">
        <v>13.3</v>
      </c>
      <c r="U90">
        <v>18.809999999999999</v>
      </c>
      <c r="V90" t="s">
        <v>67</v>
      </c>
      <c r="W90" t="s">
        <v>67</v>
      </c>
    </row>
    <row r="91" spans="1:23" x14ac:dyDescent="0.25">
      <c r="A91" s="5" t="s">
        <v>201</v>
      </c>
      <c r="B91" s="5" t="s">
        <v>202</v>
      </c>
      <c r="C91" t="s">
        <v>67</v>
      </c>
      <c r="D91">
        <v>-38.880000000000003</v>
      </c>
      <c r="E91">
        <v>5.03</v>
      </c>
      <c r="F91">
        <v>9.0500000000000007</v>
      </c>
      <c r="G91">
        <v>6.93</v>
      </c>
      <c r="H91">
        <v>-1.82</v>
      </c>
      <c r="I91">
        <v>15.03</v>
      </c>
      <c r="J91">
        <v>40.18</v>
      </c>
      <c r="K91">
        <v>-14.41</v>
      </c>
      <c r="L91">
        <v>-50.62</v>
      </c>
      <c r="M91">
        <v>-61.83</v>
      </c>
      <c r="N91">
        <v>-60.53</v>
      </c>
      <c r="O91">
        <v>-75.489999999999995</v>
      </c>
      <c r="P91">
        <v>-26.92</v>
      </c>
      <c r="Q91">
        <v>6.75</v>
      </c>
      <c r="R91">
        <v>13.53</v>
      </c>
      <c r="S91">
        <v>12.01</v>
      </c>
      <c r="T91" t="s">
        <v>67</v>
      </c>
      <c r="U91" t="s">
        <v>67</v>
      </c>
      <c r="V91" t="s">
        <v>67</v>
      </c>
      <c r="W91" t="s">
        <v>67</v>
      </c>
    </row>
    <row r="92" spans="1:23" x14ac:dyDescent="0.25">
      <c r="A92" s="5" t="s">
        <v>203</v>
      </c>
      <c r="B92" s="5" t="s">
        <v>204</v>
      </c>
      <c r="C92" t="s">
        <v>67</v>
      </c>
      <c r="D92">
        <v>-11.92</v>
      </c>
      <c r="E92">
        <v>22.6</v>
      </c>
      <c r="F92">
        <v>-2.68</v>
      </c>
      <c r="G92">
        <v>-21.84</v>
      </c>
      <c r="H92">
        <v>-31.83</v>
      </c>
      <c r="I92">
        <v>-22.75</v>
      </c>
      <c r="J92">
        <v>-17.66</v>
      </c>
      <c r="K92">
        <v>-20.66</v>
      </c>
      <c r="L92">
        <v>-21.93</v>
      </c>
      <c r="M92">
        <v>-24.15</v>
      </c>
      <c r="N92">
        <v>-24.26</v>
      </c>
      <c r="O92" t="s">
        <v>67</v>
      </c>
      <c r="P92" t="s">
        <v>67</v>
      </c>
      <c r="Q92" t="s">
        <v>67</v>
      </c>
      <c r="R92" t="s">
        <v>67</v>
      </c>
      <c r="S92" t="s">
        <v>67</v>
      </c>
      <c r="T92" t="s">
        <v>67</v>
      </c>
      <c r="U92" t="s">
        <v>67</v>
      </c>
      <c r="V92" t="s">
        <v>67</v>
      </c>
      <c r="W92" t="s">
        <v>67</v>
      </c>
    </row>
    <row r="93" spans="1:23" x14ac:dyDescent="0.25">
      <c r="A93" s="5" t="s">
        <v>205</v>
      </c>
      <c r="B93" s="5" t="s">
        <v>206</v>
      </c>
      <c r="C93" t="s">
        <v>67</v>
      </c>
      <c r="D93">
        <v>66.56</v>
      </c>
      <c r="E93">
        <v>-33</v>
      </c>
      <c r="F93">
        <v>87.27</v>
      </c>
      <c r="G93">
        <v>-13.54</v>
      </c>
      <c r="H93">
        <v>-3.82</v>
      </c>
      <c r="I93">
        <v>-34.549999999999997</v>
      </c>
      <c r="J93">
        <v>-5.98</v>
      </c>
      <c r="K93">
        <v>45.79</v>
      </c>
      <c r="L93">
        <v>63.78</v>
      </c>
      <c r="M93">
        <v>-55.4</v>
      </c>
      <c r="N93">
        <v>-169.43</v>
      </c>
      <c r="O93">
        <v>-462.75</v>
      </c>
      <c r="P93">
        <v>-73.94</v>
      </c>
      <c r="Q93">
        <v>89.39</v>
      </c>
      <c r="R93">
        <v>-18.45</v>
      </c>
      <c r="S93">
        <v>38.06</v>
      </c>
      <c r="T93">
        <v>-13.38</v>
      </c>
      <c r="U93">
        <v>21.44</v>
      </c>
      <c r="V93">
        <v>46.32</v>
      </c>
      <c r="W93">
        <v>-25.68</v>
      </c>
    </row>
    <row r="94" spans="1:23" x14ac:dyDescent="0.25">
      <c r="A94" s="5" t="s">
        <v>207</v>
      </c>
      <c r="B94" s="5" t="s">
        <v>208</v>
      </c>
      <c r="C94" t="s">
        <v>67</v>
      </c>
      <c r="D94">
        <v>40.28</v>
      </c>
      <c r="E94">
        <v>13.58</v>
      </c>
      <c r="F94">
        <v>23.3</v>
      </c>
      <c r="G94">
        <v>-17.3</v>
      </c>
      <c r="H94">
        <v>-14.78</v>
      </c>
      <c r="I94">
        <v>1.75</v>
      </c>
      <c r="J94">
        <v>34.53</v>
      </c>
      <c r="K94">
        <v>18.059999999999999</v>
      </c>
      <c r="L94">
        <v>-53.68</v>
      </c>
      <c r="M94">
        <v>-229.19</v>
      </c>
      <c r="N94">
        <v>-235.37</v>
      </c>
      <c r="O94">
        <v>-149.1</v>
      </c>
      <c r="P94">
        <v>-1</v>
      </c>
      <c r="Q94">
        <v>36.33</v>
      </c>
      <c r="R94">
        <v>2.08</v>
      </c>
      <c r="S94">
        <v>15.37</v>
      </c>
      <c r="T94">
        <v>18.13</v>
      </c>
      <c r="U94">
        <v>14.03</v>
      </c>
      <c r="V94" t="s">
        <v>67</v>
      </c>
      <c r="W94" t="s">
        <v>67</v>
      </c>
    </row>
    <row r="95" spans="1:23" x14ac:dyDescent="0.25">
      <c r="A95" s="5" t="s">
        <v>209</v>
      </c>
      <c r="B95" s="5" t="s">
        <v>210</v>
      </c>
      <c r="C95" t="s">
        <v>67</v>
      </c>
      <c r="D95">
        <v>20.69</v>
      </c>
      <c r="E95">
        <v>0.47</v>
      </c>
      <c r="F95">
        <v>5.88</v>
      </c>
      <c r="G95">
        <v>-2.42</v>
      </c>
      <c r="H95">
        <v>13.04</v>
      </c>
      <c r="I95">
        <v>2.73</v>
      </c>
      <c r="J95">
        <v>-24.25</v>
      </c>
      <c r="K95">
        <v>-115.6</v>
      </c>
      <c r="L95">
        <v>-139.55000000000001</v>
      </c>
      <c r="M95">
        <v>-134.43</v>
      </c>
      <c r="N95">
        <v>-127.04</v>
      </c>
      <c r="O95">
        <v>-85.54</v>
      </c>
      <c r="P95">
        <v>4.34</v>
      </c>
      <c r="Q95">
        <v>23.41</v>
      </c>
      <c r="R95">
        <v>14.8</v>
      </c>
      <c r="S95">
        <v>13.35</v>
      </c>
      <c r="T95" t="s">
        <v>67</v>
      </c>
      <c r="U95" t="s">
        <v>67</v>
      </c>
      <c r="V95" t="s">
        <v>67</v>
      </c>
      <c r="W95" t="s">
        <v>67</v>
      </c>
    </row>
    <row r="96" spans="1:23" x14ac:dyDescent="0.25">
      <c r="A96" s="5" t="s">
        <v>211</v>
      </c>
      <c r="B96" s="5" t="s">
        <v>212</v>
      </c>
      <c r="C96" t="s">
        <v>67</v>
      </c>
      <c r="D96">
        <v>11.71</v>
      </c>
      <c r="E96">
        <v>-11.89</v>
      </c>
      <c r="F96">
        <v>-54.86</v>
      </c>
      <c r="G96">
        <v>-70.98</v>
      </c>
      <c r="H96">
        <v>-60.69</v>
      </c>
      <c r="I96">
        <v>-62.15</v>
      </c>
      <c r="J96">
        <v>-54.89</v>
      </c>
      <c r="K96">
        <v>-55.63</v>
      </c>
      <c r="L96">
        <v>-58.07</v>
      </c>
      <c r="M96">
        <v>-59.81</v>
      </c>
      <c r="N96">
        <v>-56.84</v>
      </c>
      <c r="O96" t="s">
        <v>67</v>
      </c>
      <c r="P96" t="s">
        <v>67</v>
      </c>
      <c r="Q96" t="s">
        <v>67</v>
      </c>
      <c r="R96" t="s">
        <v>67</v>
      </c>
      <c r="S96" t="s">
        <v>67</v>
      </c>
      <c r="T96" t="s">
        <v>67</v>
      </c>
      <c r="U96" t="s">
        <v>67</v>
      </c>
      <c r="V96" t="s">
        <v>67</v>
      </c>
      <c r="W96" t="s">
        <v>67</v>
      </c>
    </row>
    <row r="97" spans="1:24" x14ac:dyDescent="0.25">
      <c r="A97" s="5" t="s">
        <v>213</v>
      </c>
      <c r="B97" s="5" t="s">
        <v>214</v>
      </c>
      <c r="C97" t="s">
        <v>67</v>
      </c>
      <c r="D97">
        <v>1946</v>
      </c>
      <c r="E97">
        <v>2122</v>
      </c>
      <c r="F97">
        <v>2148</v>
      </c>
      <c r="G97">
        <v>1750</v>
      </c>
      <c r="H97">
        <v>1836</v>
      </c>
      <c r="I97">
        <v>1862</v>
      </c>
      <c r="J97">
        <v>2199</v>
      </c>
      <c r="K97">
        <v>1737</v>
      </c>
      <c r="L97">
        <v>1002</v>
      </c>
      <c r="M97">
        <v>1311</v>
      </c>
      <c r="N97">
        <v>1099</v>
      </c>
      <c r="O97">
        <v>1068</v>
      </c>
      <c r="P97">
        <v>1776</v>
      </c>
      <c r="Q97">
        <v>1598</v>
      </c>
      <c r="R97">
        <v>788.6</v>
      </c>
      <c r="S97">
        <v>2661</v>
      </c>
      <c r="T97">
        <v>2578</v>
      </c>
      <c r="U97">
        <v>2533</v>
      </c>
      <c r="V97">
        <v>2536</v>
      </c>
      <c r="W97">
        <v>2203</v>
      </c>
      <c r="X97">
        <v>2132</v>
      </c>
    </row>
  </sheetData>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X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3" width="21" customWidth="1"/>
    <col min="14" max="14" width="11" customWidth="1"/>
    <col min="15" max="15" width="19" customWidth="1"/>
    <col min="16" max="17" width="10" customWidth="1"/>
    <col min="18" max="18" width="21" customWidth="1"/>
    <col min="19" max="19" width="20" customWidth="1"/>
    <col min="20" max="20" width="11" customWidth="1"/>
    <col min="21" max="21" width="21" customWidth="1"/>
    <col min="22" max="22" width="10" customWidth="1"/>
    <col min="23" max="24" width="8" customWidth="1"/>
  </cols>
  <sheetData>
    <row r="1" spans="1:24" ht="18.75" customHeight="1" x14ac:dyDescent="0.3">
      <c r="A1" s="1" t="s">
        <v>3599</v>
      </c>
      <c r="B1" s="2" t="s">
        <v>3600</v>
      </c>
      <c r="C1" s="2"/>
      <c r="D1" s="2"/>
      <c r="E1" s="2"/>
      <c r="F1" s="2" t="str">
        <f>HYPERLINK("dax-30_Stock_Data_EUR.xlsx#INDEX!A1", "Back to INDEX")</f>
        <v>Back to INDEX</v>
      </c>
      <c r="G1" s="2"/>
      <c r="H1" s="2"/>
      <c r="I1" s="2"/>
      <c r="J1" s="2"/>
      <c r="K1" s="2"/>
      <c r="L1" s="2"/>
      <c r="M1" s="2"/>
      <c r="N1" s="2"/>
      <c r="O1" s="2"/>
      <c r="P1" s="2"/>
      <c r="Q1" s="2"/>
      <c r="R1" s="2"/>
      <c r="S1" s="2"/>
      <c r="T1" s="2"/>
      <c r="U1" s="2"/>
      <c r="V1" s="2"/>
      <c r="W1" s="2"/>
      <c r="X1" s="2"/>
    </row>
    <row r="2" spans="1:24" x14ac:dyDescent="0.25">
      <c r="A2" s="3"/>
      <c r="B2" s="4"/>
      <c r="C2" s="4"/>
      <c r="D2" s="4"/>
      <c r="E2" s="4"/>
      <c r="F2" s="4"/>
      <c r="G2" s="4"/>
      <c r="H2" s="4"/>
      <c r="I2" s="4"/>
      <c r="J2" s="4"/>
      <c r="K2" s="4"/>
      <c r="L2" s="4"/>
      <c r="M2" s="4"/>
      <c r="N2" s="4"/>
      <c r="O2" s="4"/>
      <c r="P2" s="4"/>
      <c r="Q2" s="4"/>
      <c r="R2" s="4"/>
      <c r="S2" s="4"/>
      <c r="T2" s="4"/>
      <c r="U2" s="4"/>
      <c r="V2" s="4"/>
      <c r="W2" s="4"/>
      <c r="X2" s="4"/>
    </row>
    <row r="3" spans="1:24" x14ac:dyDescent="0.25">
      <c r="A3" s="5" t="s">
        <v>3</v>
      </c>
      <c r="C3" s="5" t="s">
        <v>4</v>
      </c>
      <c r="D3" s="5"/>
      <c r="G3" s="5" t="s">
        <v>5</v>
      </c>
      <c r="H3" s="5"/>
      <c r="J3" s="5" t="s">
        <v>6</v>
      </c>
      <c r="K3" s="5"/>
    </row>
    <row r="4" spans="1:24" x14ac:dyDescent="0.25">
      <c r="A4" s="5" t="s">
        <v>7</v>
      </c>
      <c r="B4" t="s">
        <v>728</v>
      </c>
      <c r="C4" s="5" t="s">
        <v>9</v>
      </c>
      <c r="D4" s="5"/>
      <c r="E4" t="s">
        <v>3601</v>
      </c>
      <c r="G4" t="s">
        <v>399</v>
      </c>
      <c r="H4" t="s">
        <v>12</v>
      </c>
      <c r="J4" t="s">
        <v>2740</v>
      </c>
      <c r="L4" t="s">
        <v>3602</v>
      </c>
    </row>
    <row r="5" spans="1:24" x14ac:dyDescent="0.25">
      <c r="A5" s="5" t="s">
        <v>15</v>
      </c>
      <c r="B5" t="s">
        <v>3603</v>
      </c>
      <c r="C5" s="5" t="s">
        <v>17</v>
      </c>
      <c r="D5" s="5"/>
      <c r="E5" t="s">
        <v>3604</v>
      </c>
      <c r="G5" t="s">
        <v>273</v>
      </c>
      <c r="H5" t="s">
        <v>20</v>
      </c>
      <c r="J5" t="s">
        <v>3605</v>
      </c>
      <c r="L5" t="s">
        <v>3606</v>
      </c>
    </row>
    <row r="6" spans="1:24" x14ac:dyDescent="0.25">
      <c r="A6" s="5" t="s">
        <v>23</v>
      </c>
      <c r="B6" t="s">
        <v>3607</v>
      </c>
      <c r="C6" s="5" t="s">
        <v>25</v>
      </c>
      <c r="D6" s="5"/>
      <c r="E6" t="s">
        <v>3608</v>
      </c>
      <c r="G6" t="s">
        <v>1368</v>
      </c>
      <c r="H6" t="s">
        <v>28</v>
      </c>
      <c r="J6" t="s">
        <v>1441</v>
      </c>
      <c r="L6" t="s">
        <v>3609</v>
      </c>
    </row>
    <row r="7" spans="1:24" x14ac:dyDescent="0.25">
      <c r="A7" s="5" t="s">
        <v>29</v>
      </c>
      <c r="B7" t="s">
        <v>277</v>
      </c>
      <c r="C7" s="5" t="s">
        <v>31</v>
      </c>
      <c r="D7" s="5"/>
      <c r="E7" t="s">
        <v>3610</v>
      </c>
      <c r="G7" t="s">
        <v>233</v>
      </c>
      <c r="H7" t="s">
        <v>454</v>
      </c>
      <c r="J7" t="s">
        <v>692</v>
      </c>
      <c r="L7" t="s">
        <v>2859</v>
      </c>
    </row>
    <row r="8" spans="1:24" x14ac:dyDescent="0.25">
      <c r="A8" s="5" t="s">
        <v>35</v>
      </c>
      <c r="B8" t="s">
        <v>36</v>
      </c>
      <c r="C8" s="5" t="s">
        <v>37</v>
      </c>
      <c r="D8" s="5"/>
      <c r="E8" t="s">
        <v>3611</v>
      </c>
      <c r="G8" t="s">
        <v>1160</v>
      </c>
      <c r="H8" t="s">
        <v>34</v>
      </c>
      <c r="J8" t="s">
        <v>3612</v>
      </c>
      <c r="L8" t="s">
        <v>1607</v>
      </c>
    </row>
    <row r="9" spans="1:24" x14ac:dyDescent="0.25">
      <c r="A9" s="5" t="s">
        <v>41</v>
      </c>
      <c r="B9" t="s">
        <v>42</v>
      </c>
      <c r="C9" s="5" t="s">
        <v>43</v>
      </c>
      <c r="D9" s="5"/>
      <c r="E9" t="s">
        <v>3613</v>
      </c>
      <c r="G9" t="s">
        <v>239</v>
      </c>
      <c r="H9" t="s">
        <v>40</v>
      </c>
      <c r="J9" t="s">
        <v>3614</v>
      </c>
      <c r="L9" t="s">
        <v>2816</v>
      </c>
    </row>
    <row r="10" spans="1:24" x14ac:dyDescent="0.25">
      <c r="A10" s="5" t="s">
        <v>45</v>
      </c>
      <c r="B10" t="s">
        <v>322</v>
      </c>
      <c r="C10" s="5" t="s">
        <v>47</v>
      </c>
      <c r="D10" s="5"/>
      <c r="E10" t="s">
        <v>3615</v>
      </c>
      <c r="J10" t="s">
        <v>21</v>
      </c>
      <c r="L10" t="s">
        <v>3616</v>
      </c>
    </row>
    <row r="11" spans="1:24" x14ac:dyDescent="0.25">
      <c r="A11" s="5" t="s">
        <v>49</v>
      </c>
      <c r="B11" t="s">
        <v>323</v>
      </c>
    </row>
    <row r="12" spans="1:24" x14ac:dyDescent="0.25">
      <c r="A12" s="5" t="s">
        <v>51</v>
      </c>
      <c r="B12" t="s">
        <v>357</v>
      </c>
    </row>
    <row r="13" spans="1:24" x14ac:dyDescent="0.25">
      <c r="A13" s="5" t="s">
        <v>53</v>
      </c>
      <c r="B13" t="s">
        <v>3617</v>
      </c>
    </row>
    <row r="14" spans="1:24" x14ac:dyDescent="0.25">
      <c r="A14" s="5" t="s">
        <v>55</v>
      </c>
      <c r="B14" t="s">
        <v>3618</v>
      </c>
    </row>
    <row r="15" spans="1:24" x14ac:dyDescent="0.25">
      <c r="A15" s="5" t="s">
        <v>57</v>
      </c>
      <c r="B15" t="s">
        <v>3619</v>
      </c>
    </row>
    <row r="16" spans="1:24" x14ac:dyDescent="0.25">
      <c r="A16" s="5" t="s">
        <v>59</v>
      </c>
      <c r="B16" t="s">
        <v>3620</v>
      </c>
    </row>
    <row r="17" spans="1:24" x14ac:dyDescent="0.25">
      <c r="A17" s="5" t="s">
        <v>61</v>
      </c>
      <c r="B17" t="s">
        <v>3621</v>
      </c>
    </row>
    <row r="18" spans="1:24" x14ac:dyDescent="0.25">
      <c r="A18" s="3"/>
      <c r="B18" s="4"/>
      <c r="C18" s="4"/>
      <c r="D18" s="4"/>
      <c r="E18" s="4"/>
      <c r="F18" s="4"/>
      <c r="G18" s="4"/>
      <c r="H18" s="4"/>
      <c r="I18" s="4"/>
      <c r="J18" s="4"/>
      <c r="K18" s="4"/>
      <c r="L18" s="4"/>
      <c r="M18" s="4"/>
      <c r="N18" s="4"/>
      <c r="O18" s="4"/>
      <c r="P18" s="4"/>
      <c r="Q18" s="4"/>
      <c r="R18" s="4"/>
      <c r="S18" s="4"/>
      <c r="T18" s="4"/>
      <c r="U18" s="4"/>
      <c r="V18" s="4"/>
      <c r="W18" s="4"/>
      <c r="X18" s="4"/>
    </row>
    <row r="19" spans="1:24" x14ac:dyDescent="0.25">
      <c r="A19" s="5" t="s">
        <v>63</v>
      </c>
      <c r="B19" s="5" t="s">
        <v>64</v>
      </c>
      <c r="C19" s="5">
        <v>2020</v>
      </c>
      <c r="D19" s="5">
        <v>2019</v>
      </c>
      <c r="E19" s="5">
        <v>2018</v>
      </c>
      <c r="F19" s="5">
        <v>2017</v>
      </c>
      <c r="G19" s="5">
        <v>2016</v>
      </c>
      <c r="H19" s="5">
        <v>2015</v>
      </c>
      <c r="I19" s="5">
        <v>2014</v>
      </c>
      <c r="J19" s="5">
        <v>2013</v>
      </c>
      <c r="K19" s="5">
        <v>2012</v>
      </c>
      <c r="L19" s="5">
        <v>2011</v>
      </c>
      <c r="M19" s="5">
        <v>2010</v>
      </c>
      <c r="N19" s="5">
        <v>2009</v>
      </c>
      <c r="O19" s="5">
        <v>2008</v>
      </c>
      <c r="P19" s="5">
        <v>2007</v>
      </c>
      <c r="Q19" s="5">
        <v>2006</v>
      </c>
      <c r="R19" s="5">
        <v>2005</v>
      </c>
      <c r="S19" s="5">
        <v>2004</v>
      </c>
      <c r="T19" s="5">
        <v>2003</v>
      </c>
      <c r="U19" s="5">
        <v>2002</v>
      </c>
      <c r="V19" s="5">
        <v>2001</v>
      </c>
      <c r="W19" s="5">
        <v>2000</v>
      </c>
      <c r="X19" s="5">
        <v>1999</v>
      </c>
    </row>
    <row r="20" spans="1:24" x14ac:dyDescent="0.25">
      <c r="A20" s="5" t="s">
        <v>65</v>
      </c>
      <c r="B20" s="5" t="s">
        <v>66</v>
      </c>
      <c r="C20" t="s">
        <v>67</v>
      </c>
      <c r="D20">
        <v>498.4</v>
      </c>
      <c r="E20">
        <v>529.5</v>
      </c>
      <c r="F20">
        <v>426.4</v>
      </c>
      <c r="G20">
        <v>326.60000000000002</v>
      </c>
      <c r="H20">
        <v>461.2</v>
      </c>
      <c r="I20">
        <v>521.6</v>
      </c>
      <c r="J20">
        <v>375.8</v>
      </c>
      <c r="K20">
        <v>252.8</v>
      </c>
      <c r="L20">
        <v>178.3</v>
      </c>
      <c r="M20">
        <v>82.9</v>
      </c>
      <c r="N20">
        <v>134.4</v>
      </c>
      <c r="O20">
        <v>101.6</v>
      </c>
      <c r="P20">
        <v>146.1</v>
      </c>
      <c r="Q20">
        <v>107.3</v>
      </c>
      <c r="R20">
        <v>153.5</v>
      </c>
      <c r="S20">
        <v>121.3</v>
      </c>
      <c r="T20">
        <v>122.2</v>
      </c>
      <c r="U20">
        <v>142.4</v>
      </c>
      <c r="V20">
        <v>41.8</v>
      </c>
      <c r="W20">
        <v>1.3</v>
      </c>
      <c r="X20" t="s">
        <v>67</v>
      </c>
    </row>
    <row r="21" spans="1:24" x14ac:dyDescent="0.25">
      <c r="A21" s="5" t="s">
        <v>68</v>
      </c>
      <c r="B21" s="5" t="s">
        <v>69</v>
      </c>
      <c r="C21" t="s">
        <v>67</v>
      </c>
      <c r="D21">
        <v>624.9</v>
      </c>
      <c r="E21">
        <v>638.20000000000005</v>
      </c>
      <c r="F21">
        <v>478.9</v>
      </c>
      <c r="G21">
        <v>336.2</v>
      </c>
      <c r="H21">
        <v>271.10000000000002</v>
      </c>
      <c r="I21">
        <v>230.1</v>
      </c>
      <c r="J21">
        <v>127.6</v>
      </c>
      <c r="K21">
        <v>289.10000000000002</v>
      </c>
      <c r="L21">
        <v>144.6</v>
      </c>
      <c r="M21">
        <v>46.9</v>
      </c>
      <c r="N21">
        <v>-1.3</v>
      </c>
      <c r="O21">
        <v>-5.7</v>
      </c>
      <c r="P21">
        <v>51.1</v>
      </c>
      <c r="Q21">
        <v>17.100000000000001</v>
      </c>
      <c r="R21">
        <v>-13.8</v>
      </c>
      <c r="S21">
        <v>21.9</v>
      </c>
      <c r="T21">
        <v>5.4</v>
      </c>
      <c r="U21">
        <v>20.5</v>
      </c>
      <c r="V21">
        <v>9.3000000000000007</v>
      </c>
      <c r="W21">
        <v>0.4</v>
      </c>
      <c r="X21" t="s">
        <v>67</v>
      </c>
    </row>
    <row r="22" spans="1:24" x14ac:dyDescent="0.25">
      <c r="A22" s="5" t="s">
        <v>70</v>
      </c>
      <c r="B22" s="5" t="s">
        <v>71</v>
      </c>
      <c r="C22" t="s">
        <v>67</v>
      </c>
      <c r="D22">
        <v>-77.599999999999994</v>
      </c>
      <c r="E22">
        <v>-96</v>
      </c>
      <c r="F22">
        <v>-82.4</v>
      </c>
      <c r="G22">
        <v>-89.5</v>
      </c>
      <c r="H22">
        <v>-96</v>
      </c>
      <c r="I22">
        <v>-108.9</v>
      </c>
      <c r="J22">
        <v>-104.5</v>
      </c>
      <c r="K22">
        <v>-86.5</v>
      </c>
      <c r="L22">
        <v>-61.3</v>
      </c>
      <c r="M22">
        <v>-24.7</v>
      </c>
      <c r="N22">
        <v>-23.4</v>
      </c>
      <c r="O22">
        <v>-36.4</v>
      </c>
      <c r="P22">
        <v>-20</v>
      </c>
      <c r="Q22">
        <v>-10.7</v>
      </c>
      <c r="R22">
        <v>-18.5</v>
      </c>
      <c r="S22">
        <v>-18.7</v>
      </c>
      <c r="T22">
        <v>-21.3</v>
      </c>
      <c r="U22">
        <v>-18.2</v>
      </c>
      <c r="V22">
        <v>-5.2</v>
      </c>
      <c r="W22">
        <v>0.1</v>
      </c>
      <c r="X22" t="s">
        <v>67</v>
      </c>
    </row>
    <row r="23" spans="1:24" x14ac:dyDescent="0.25">
      <c r="A23" s="5" t="s">
        <v>72</v>
      </c>
      <c r="B23" s="5" t="s">
        <v>73</v>
      </c>
      <c r="C23" t="s">
        <v>67</v>
      </c>
      <c r="D23">
        <v>547.29999999999995</v>
      </c>
      <c r="E23">
        <v>542.20000000000005</v>
      </c>
      <c r="F23">
        <v>396.5</v>
      </c>
      <c r="G23">
        <v>246.7</v>
      </c>
      <c r="H23">
        <v>175.1</v>
      </c>
      <c r="I23">
        <v>121.2</v>
      </c>
      <c r="J23">
        <v>23.1</v>
      </c>
      <c r="K23">
        <v>202.6</v>
      </c>
      <c r="L23">
        <v>83.3</v>
      </c>
      <c r="M23">
        <v>22.2</v>
      </c>
      <c r="N23">
        <v>-24.7</v>
      </c>
      <c r="O23">
        <v>-42.1</v>
      </c>
      <c r="P23">
        <v>31.1</v>
      </c>
      <c r="Q23">
        <v>6.4</v>
      </c>
      <c r="R23">
        <v>-32.299999999999997</v>
      </c>
      <c r="S23">
        <v>3.2</v>
      </c>
      <c r="T23">
        <v>-15.9</v>
      </c>
      <c r="U23">
        <v>2.2999999999999998</v>
      </c>
      <c r="V23">
        <v>4.0999999999999996</v>
      </c>
      <c r="W23">
        <v>0.5</v>
      </c>
      <c r="X23" t="s">
        <v>67</v>
      </c>
    </row>
    <row r="24" spans="1:24" x14ac:dyDescent="0.25">
      <c r="A24" s="5" t="s">
        <v>74</v>
      </c>
      <c r="B24" s="5" t="s">
        <v>75</v>
      </c>
      <c r="C24" t="s">
        <v>67</v>
      </c>
      <c r="D24">
        <v>91</v>
      </c>
      <c r="E24">
        <v>54</v>
      </c>
      <c r="F24">
        <v>82.8</v>
      </c>
      <c r="G24">
        <v>46</v>
      </c>
      <c r="H24">
        <v>27.7</v>
      </c>
      <c r="I24">
        <v>53.2</v>
      </c>
      <c r="J24">
        <v>-3.9</v>
      </c>
      <c r="K24">
        <v>25.1</v>
      </c>
      <c r="L24">
        <v>17.3</v>
      </c>
      <c r="M24">
        <v>2.8</v>
      </c>
      <c r="N24">
        <v>6.1</v>
      </c>
      <c r="O24">
        <v>-10.1</v>
      </c>
      <c r="P24">
        <v>10.5</v>
      </c>
      <c r="Q24">
        <v>0.5</v>
      </c>
      <c r="R24">
        <v>2.1</v>
      </c>
      <c r="S24">
        <v>1</v>
      </c>
      <c r="T24">
        <v>-0.9</v>
      </c>
      <c r="U24">
        <v>1.6</v>
      </c>
      <c r="V24">
        <v>0.7</v>
      </c>
      <c r="W24">
        <v>0.1</v>
      </c>
      <c r="X24" t="s">
        <v>67</v>
      </c>
    </row>
    <row r="25" spans="1:24" x14ac:dyDescent="0.25">
      <c r="A25" s="5" t="s">
        <v>76</v>
      </c>
      <c r="B25" s="5" t="s">
        <v>77</v>
      </c>
      <c r="C25" t="s">
        <v>67</v>
      </c>
      <c r="D25">
        <v>456.4</v>
      </c>
      <c r="E25">
        <v>488.2</v>
      </c>
      <c r="F25">
        <v>313.7</v>
      </c>
      <c r="G25">
        <v>200.7</v>
      </c>
      <c r="H25">
        <v>147.30000000000001</v>
      </c>
      <c r="I25">
        <v>67.8</v>
      </c>
      <c r="J25">
        <v>27</v>
      </c>
      <c r="K25">
        <v>177.9</v>
      </c>
      <c r="L25">
        <v>65.900000000000006</v>
      </c>
      <c r="M25">
        <v>19.2</v>
      </c>
      <c r="N25">
        <v>-31.2</v>
      </c>
      <c r="O25">
        <v>-32.1</v>
      </c>
      <c r="P25">
        <v>19.3</v>
      </c>
      <c r="Q25">
        <v>4.9000000000000004</v>
      </c>
      <c r="R25">
        <v>-35.4</v>
      </c>
      <c r="S25">
        <v>2.2000000000000002</v>
      </c>
      <c r="T25">
        <v>-15</v>
      </c>
      <c r="U25">
        <v>0.7</v>
      </c>
      <c r="V25">
        <v>4</v>
      </c>
      <c r="W25">
        <v>0.3</v>
      </c>
      <c r="X25" t="s">
        <v>67</v>
      </c>
    </row>
    <row r="26" spans="1:24" x14ac:dyDescent="0.25">
      <c r="A26" s="5" t="s">
        <v>78</v>
      </c>
      <c r="B26" s="5" t="s">
        <v>79</v>
      </c>
      <c r="C26" t="s">
        <v>67</v>
      </c>
      <c r="D26">
        <v>-10.1</v>
      </c>
      <c r="E26">
        <v>-7.2</v>
      </c>
      <c r="F26">
        <v>-2.6</v>
      </c>
      <c r="G26">
        <v>0.7</v>
      </c>
      <c r="H26">
        <v>-2</v>
      </c>
      <c r="I26">
        <v>-5.3</v>
      </c>
      <c r="J26">
        <v>1.1000000000000001</v>
      </c>
      <c r="K26">
        <v>1.2</v>
      </c>
      <c r="L26">
        <v>1</v>
      </c>
      <c r="M26">
        <v>-0.7</v>
      </c>
      <c r="N26">
        <v>2.1</v>
      </c>
      <c r="O26">
        <v>5.8</v>
      </c>
      <c r="P26">
        <v>-2.8</v>
      </c>
      <c r="Q26">
        <v>-2.1</v>
      </c>
      <c r="R26">
        <v>-0.1</v>
      </c>
      <c r="S26">
        <v>-0.2</v>
      </c>
      <c r="T26">
        <v>-0.1</v>
      </c>
      <c r="U26">
        <v>0.3</v>
      </c>
      <c r="V26">
        <v>-0.5</v>
      </c>
      <c r="W26" t="s">
        <v>67</v>
      </c>
      <c r="X26" t="s">
        <v>67</v>
      </c>
    </row>
    <row r="27" spans="1:24" x14ac:dyDescent="0.25">
      <c r="A27" s="5" t="s">
        <v>80</v>
      </c>
      <c r="B27" s="5" t="s">
        <v>81</v>
      </c>
      <c r="C27" t="s">
        <v>67</v>
      </c>
      <c r="D27">
        <v>446.3</v>
      </c>
      <c r="E27">
        <v>481</v>
      </c>
      <c r="F27">
        <v>311.10000000000002</v>
      </c>
      <c r="G27">
        <v>201.4</v>
      </c>
      <c r="H27">
        <v>145.30000000000001</v>
      </c>
      <c r="I27">
        <v>23.6</v>
      </c>
      <c r="J27">
        <v>28</v>
      </c>
      <c r="K27">
        <v>179.1</v>
      </c>
      <c r="L27">
        <v>66.900000000000006</v>
      </c>
      <c r="M27">
        <v>18.5</v>
      </c>
      <c r="N27">
        <v>-29.2</v>
      </c>
      <c r="O27">
        <v>-30.6</v>
      </c>
      <c r="P27">
        <v>16.5</v>
      </c>
      <c r="Q27">
        <v>2.8</v>
      </c>
      <c r="R27">
        <v>-35.5</v>
      </c>
      <c r="S27">
        <v>2.1</v>
      </c>
      <c r="T27">
        <v>-15.1</v>
      </c>
      <c r="U27">
        <v>1.1000000000000001</v>
      </c>
      <c r="V27">
        <v>3.9</v>
      </c>
      <c r="W27">
        <v>0.3</v>
      </c>
      <c r="X27" t="s">
        <v>67</v>
      </c>
    </row>
    <row r="28" spans="1:24" x14ac:dyDescent="0.25">
      <c r="A28" s="5" t="s">
        <v>82</v>
      </c>
      <c r="B28" s="5" t="s">
        <v>83</v>
      </c>
      <c r="C28" t="s">
        <v>67</v>
      </c>
      <c r="D28">
        <v>311</v>
      </c>
      <c r="E28">
        <v>174.2</v>
      </c>
      <c r="F28">
        <v>339.2</v>
      </c>
      <c r="G28">
        <v>156.19999999999999</v>
      </c>
      <c r="H28">
        <v>165.1</v>
      </c>
      <c r="I28">
        <v>303.10000000000002</v>
      </c>
      <c r="J28">
        <v>176.2</v>
      </c>
      <c r="K28">
        <v>192.9</v>
      </c>
      <c r="L28">
        <v>87.8</v>
      </c>
      <c r="M28">
        <v>256.5</v>
      </c>
      <c r="N28">
        <v>168.7</v>
      </c>
      <c r="O28">
        <v>201.1</v>
      </c>
      <c r="P28">
        <v>322.3</v>
      </c>
      <c r="Q28">
        <v>505.9</v>
      </c>
      <c r="R28">
        <v>352.1</v>
      </c>
      <c r="S28">
        <v>406.3</v>
      </c>
      <c r="T28">
        <v>469.9</v>
      </c>
      <c r="U28">
        <v>434.9</v>
      </c>
      <c r="V28">
        <v>117</v>
      </c>
      <c r="W28">
        <v>13.8</v>
      </c>
      <c r="X28" t="s">
        <v>67</v>
      </c>
    </row>
    <row r="29" spans="1:24" x14ac:dyDescent="0.25">
      <c r="A29" s="5" t="s">
        <v>84</v>
      </c>
      <c r="B29" s="5" t="s">
        <v>85</v>
      </c>
      <c r="C29" t="s">
        <v>67</v>
      </c>
      <c r="D29">
        <v>5286</v>
      </c>
      <c r="E29">
        <v>4789</v>
      </c>
      <c r="F29">
        <v>4250</v>
      </c>
      <c r="G29">
        <v>3822</v>
      </c>
      <c r="H29">
        <v>3586</v>
      </c>
      <c r="I29">
        <v>3372</v>
      </c>
      <c r="J29">
        <v>3587</v>
      </c>
      <c r="K29">
        <v>3606</v>
      </c>
      <c r="L29">
        <v>1960</v>
      </c>
      <c r="M29">
        <v>930</v>
      </c>
      <c r="N29">
        <v>626</v>
      </c>
      <c r="O29">
        <v>631.1</v>
      </c>
      <c r="P29">
        <v>564.29999999999995</v>
      </c>
      <c r="Q29">
        <v>187.4</v>
      </c>
      <c r="R29">
        <v>130.30000000000001</v>
      </c>
      <c r="S29">
        <v>141.5</v>
      </c>
      <c r="T29">
        <v>125.5</v>
      </c>
      <c r="U29">
        <v>133.9</v>
      </c>
      <c r="V29">
        <v>67.2</v>
      </c>
      <c r="W29">
        <v>5.7</v>
      </c>
      <c r="X29" t="s">
        <v>67</v>
      </c>
    </row>
    <row r="30" spans="1:24" x14ac:dyDescent="0.25">
      <c r="A30" s="5" t="s">
        <v>86</v>
      </c>
      <c r="B30" s="5" t="s">
        <v>87</v>
      </c>
      <c r="C30" t="s">
        <v>67</v>
      </c>
      <c r="D30">
        <v>5647</v>
      </c>
      <c r="E30">
        <v>5033</v>
      </c>
      <c r="F30">
        <v>4635</v>
      </c>
      <c r="G30">
        <v>4017</v>
      </c>
      <c r="H30">
        <v>3794</v>
      </c>
      <c r="I30">
        <v>3734</v>
      </c>
      <c r="J30">
        <v>3763</v>
      </c>
      <c r="K30">
        <v>3800</v>
      </c>
      <c r="L30">
        <v>2048</v>
      </c>
      <c r="M30">
        <v>1191</v>
      </c>
      <c r="N30">
        <v>801.4</v>
      </c>
      <c r="O30">
        <v>839.3</v>
      </c>
      <c r="P30">
        <v>886.6</v>
      </c>
      <c r="Q30">
        <v>693.3</v>
      </c>
      <c r="R30">
        <v>482.7</v>
      </c>
      <c r="S30">
        <v>560.70000000000005</v>
      </c>
      <c r="T30">
        <v>605.70000000000005</v>
      </c>
      <c r="U30">
        <v>576.6</v>
      </c>
      <c r="V30">
        <v>184.3</v>
      </c>
      <c r="W30">
        <v>19.5</v>
      </c>
      <c r="X30" t="s">
        <v>67</v>
      </c>
    </row>
    <row r="31" spans="1:24" x14ac:dyDescent="0.25">
      <c r="A31" s="5" t="s">
        <v>88</v>
      </c>
      <c r="B31" s="5" t="s">
        <v>89</v>
      </c>
      <c r="C31" t="s">
        <v>67</v>
      </c>
      <c r="D31">
        <v>263.60000000000002</v>
      </c>
      <c r="E31">
        <v>257.2</v>
      </c>
      <c r="F31">
        <v>369.8</v>
      </c>
      <c r="G31">
        <v>251.6</v>
      </c>
      <c r="H31">
        <v>294.60000000000002</v>
      </c>
      <c r="I31">
        <v>200.2</v>
      </c>
      <c r="J31">
        <v>245.6</v>
      </c>
      <c r="K31">
        <v>508.1</v>
      </c>
      <c r="L31">
        <v>245.3</v>
      </c>
      <c r="M31">
        <v>153.30000000000001</v>
      </c>
      <c r="N31">
        <v>158.4</v>
      </c>
      <c r="O31">
        <v>173.2</v>
      </c>
      <c r="P31">
        <v>274.2</v>
      </c>
      <c r="Q31">
        <v>362.5</v>
      </c>
      <c r="R31">
        <v>299.7</v>
      </c>
      <c r="S31">
        <v>351.1</v>
      </c>
      <c r="T31">
        <v>391</v>
      </c>
      <c r="U31">
        <v>342.8</v>
      </c>
      <c r="V31" t="s">
        <v>67</v>
      </c>
      <c r="W31" t="s">
        <v>67</v>
      </c>
      <c r="X31" t="s">
        <v>67</v>
      </c>
    </row>
    <row r="32" spans="1:24" x14ac:dyDescent="0.25">
      <c r="A32" s="5" t="s">
        <v>90</v>
      </c>
      <c r="B32" s="5" t="s">
        <v>91</v>
      </c>
      <c r="C32" t="s">
        <v>67</v>
      </c>
      <c r="D32">
        <v>2988</v>
      </c>
      <c r="E32">
        <v>2728</v>
      </c>
      <c r="F32">
        <v>2618</v>
      </c>
      <c r="G32">
        <v>2400</v>
      </c>
      <c r="H32">
        <v>2379</v>
      </c>
      <c r="I32">
        <v>2529</v>
      </c>
      <c r="J32">
        <v>2390</v>
      </c>
      <c r="K32">
        <v>2134</v>
      </c>
      <c r="L32">
        <v>1208</v>
      </c>
      <c r="M32">
        <v>658.3</v>
      </c>
      <c r="N32">
        <v>430</v>
      </c>
      <c r="O32">
        <v>409.9</v>
      </c>
      <c r="P32">
        <v>305.89999999999998</v>
      </c>
      <c r="Q32">
        <v>41.8</v>
      </c>
      <c r="R32">
        <v>90.9</v>
      </c>
      <c r="S32">
        <v>95.4</v>
      </c>
      <c r="T32">
        <v>102.9</v>
      </c>
      <c r="U32">
        <v>112.2</v>
      </c>
      <c r="V32" t="s">
        <v>67</v>
      </c>
      <c r="W32" t="s">
        <v>67</v>
      </c>
      <c r="X32" t="s">
        <v>67</v>
      </c>
    </row>
    <row r="33" spans="1:24" x14ac:dyDescent="0.25">
      <c r="A33" s="5" t="s">
        <v>92</v>
      </c>
      <c r="B33" s="5" t="s">
        <v>93</v>
      </c>
      <c r="C33" t="s">
        <v>67</v>
      </c>
      <c r="D33">
        <v>3253</v>
      </c>
      <c r="E33">
        <v>2985</v>
      </c>
      <c r="F33">
        <v>2988</v>
      </c>
      <c r="G33">
        <v>2651</v>
      </c>
      <c r="H33">
        <v>2674</v>
      </c>
      <c r="I33">
        <v>2729</v>
      </c>
      <c r="J33">
        <v>2636</v>
      </c>
      <c r="K33">
        <v>2644</v>
      </c>
      <c r="L33">
        <v>1453</v>
      </c>
      <c r="M33">
        <v>825.2</v>
      </c>
      <c r="N33">
        <v>597</v>
      </c>
      <c r="O33">
        <v>585.1</v>
      </c>
      <c r="P33">
        <v>580.1</v>
      </c>
      <c r="Q33">
        <v>404.6</v>
      </c>
      <c r="R33">
        <v>390.7</v>
      </c>
      <c r="S33">
        <v>459.9</v>
      </c>
      <c r="T33">
        <v>504</v>
      </c>
      <c r="U33">
        <v>463.9</v>
      </c>
      <c r="V33">
        <v>128.4</v>
      </c>
      <c r="W33">
        <v>3.5</v>
      </c>
      <c r="X33" t="s">
        <v>67</v>
      </c>
    </row>
    <row r="34" spans="1:24" x14ac:dyDescent="0.25">
      <c r="A34" s="5" t="s">
        <v>78</v>
      </c>
      <c r="B34" s="5" t="s">
        <v>79</v>
      </c>
      <c r="C34" t="s">
        <v>67</v>
      </c>
      <c r="D34">
        <v>51.7</v>
      </c>
      <c r="E34">
        <v>41.8</v>
      </c>
      <c r="F34">
        <v>20.7</v>
      </c>
      <c r="G34">
        <v>14.7</v>
      </c>
      <c r="H34">
        <v>35.4</v>
      </c>
      <c r="I34">
        <v>25.5</v>
      </c>
      <c r="J34">
        <v>20.100000000000001</v>
      </c>
      <c r="K34">
        <v>20.3</v>
      </c>
      <c r="L34">
        <v>47.2</v>
      </c>
      <c r="M34">
        <v>8.8000000000000007</v>
      </c>
      <c r="N34">
        <v>8.1</v>
      </c>
      <c r="O34">
        <v>26.1</v>
      </c>
      <c r="P34">
        <v>34.5</v>
      </c>
      <c r="Q34">
        <v>31.7</v>
      </c>
      <c r="R34">
        <v>8</v>
      </c>
      <c r="S34">
        <v>9.6</v>
      </c>
      <c r="T34">
        <v>9.5</v>
      </c>
      <c r="U34">
        <v>9.5</v>
      </c>
      <c r="V34">
        <v>-0.5</v>
      </c>
      <c r="W34">
        <v>-0.5</v>
      </c>
      <c r="X34" t="s">
        <v>67</v>
      </c>
    </row>
    <row r="35" spans="1:24" x14ac:dyDescent="0.25">
      <c r="A35" s="5" t="s">
        <v>94</v>
      </c>
      <c r="B35" s="5" t="s">
        <v>95</v>
      </c>
      <c r="C35" t="s">
        <v>67</v>
      </c>
      <c r="D35">
        <v>2343</v>
      </c>
      <c r="E35">
        <v>2007</v>
      </c>
      <c r="F35">
        <v>1626</v>
      </c>
      <c r="G35">
        <v>1351</v>
      </c>
      <c r="H35">
        <v>1085</v>
      </c>
      <c r="I35">
        <v>979.5</v>
      </c>
      <c r="J35">
        <v>1107</v>
      </c>
      <c r="K35">
        <v>1136</v>
      </c>
      <c r="L35">
        <v>547.4</v>
      </c>
      <c r="M35">
        <v>356.5</v>
      </c>
      <c r="N35">
        <v>196.4</v>
      </c>
      <c r="O35">
        <v>228.1</v>
      </c>
      <c r="P35">
        <v>272</v>
      </c>
      <c r="Q35">
        <v>257</v>
      </c>
      <c r="R35">
        <v>84</v>
      </c>
      <c r="S35">
        <v>91.2</v>
      </c>
      <c r="T35">
        <v>92.2</v>
      </c>
      <c r="U35">
        <v>103.2</v>
      </c>
      <c r="V35">
        <v>56.4</v>
      </c>
      <c r="W35">
        <v>16.5</v>
      </c>
      <c r="X35" t="s">
        <v>67</v>
      </c>
    </row>
    <row r="36" spans="1:24" x14ac:dyDescent="0.25">
      <c r="A36" s="5" t="s">
        <v>96</v>
      </c>
      <c r="B36" s="5" t="s">
        <v>97</v>
      </c>
      <c r="C36" t="s">
        <v>67</v>
      </c>
      <c r="D36">
        <v>5647</v>
      </c>
      <c r="E36">
        <v>5033</v>
      </c>
      <c r="F36">
        <v>4635</v>
      </c>
      <c r="G36">
        <v>4017</v>
      </c>
      <c r="H36">
        <v>3794</v>
      </c>
      <c r="I36">
        <v>3734</v>
      </c>
      <c r="J36">
        <v>3763</v>
      </c>
      <c r="K36">
        <v>3800</v>
      </c>
      <c r="L36">
        <v>2048</v>
      </c>
      <c r="M36">
        <v>1191</v>
      </c>
      <c r="N36">
        <v>801.4</v>
      </c>
      <c r="O36">
        <v>839.3</v>
      </c>
      <c r="P36">
        <v>886.6</v>
      </c>
      <c r="Q36">
        <v>693.3</v>
      </c>
      <c r="R36">
        <v>482.7</v>
      </c>
      <c r="S36">
        <v>560.70000000000005</v>
      </c>
      <c r="T36">
        <v>605.70000000000005</v>
      </c>
      <c r="U36">
        <v>576.6</v>
      </c>
      <c r="V36">
        <v>184.3</v>
      </c>
      <c r="W36">
        <v>19.5</v>
      </c>
      <c r="X36" t="s">
        <v>67</v>
      </c>
    </row>
    <row r="37" spans="1:24" x14ac:dyDescent="0.25">
      <c r="A37" s="5" t="s">
        <v>98</v>
      </c>
      <c r="B37" s="5" t="s">
        <v>99</v>
      </c>
      <c r="C37" t="s">
        <v>67</v>
      </c>
      <c r="D37">
        <v>146.5</v>
      </c>
      <c r="E37">
        <v>146.5</v>
      </c>
      <c r="F37">
        <v>146.5</v>
      </c>
      <c r="G37">
        <v>146.5</v>
      </c>
      <c r="H37">
        <v>136.6</v>
      </c>
      <c r="I37">
        <v>131.71</v>
      </c>
      <c r="J37">
        <v>131.30000000000001</v>
      </c>
      <c r="K37">
        <v>130.74</v>
      </c>
      <c r="L37">
        <v>74.91</v>
      </c>
      <c r="M37">
        <v>58.6</v>
      </c>
      <c r="N37">
        <v>32.6</v>
      </c>
      <c r="O37">
        <v>32.6</v>
      </c>
      <c r="P37">
        <v>32.6</v>
      </c>
      <c r="Q37">
        <v>32.6</v>
      </c>
      <c r="R37">
        <v>10.1</v>
      </c>
      <c r="S37">
        <v>6.2</v>
      </c>
      <c r="T37">
        <v>5.7</v>
      </c>
      <c r="U37">
        <v>5.2</v>
      </c>
      <c r="V37">
        <v>2.8</v>
      </c>
      <c r="W37">
        <v>0.9</v>
      </c>
      <c r="X37">
        <v>0.2</v>
      </c>
    </row>
    <row r="38" spans="1:24" x14ac:dyDescent="0.25">
      <c r="A38" s="5" t="s">
        <v>100</v>
      </c>
      <c r="B38" s="5" t="s">
        <v>101</v>
      </c>
      <c r="C38" t="s">
        <v>67</v>
      </c>
      <c r="D38">
        <v>146.5</v>
      </c>
      <c r="E38">
        <v>146.5</v>
      </c>
      <c r="F38">
        <v>146.5</v>
      </c>
      <c r="G38">
        <v>146.5</v>
      </c>
      <c r="H38">
        <v>136.6</v>
      </c>
      <c r="I38">
        <v>131.71</v>
      </c>
      <c r="J38">
        <v>131.30000000000001</v>
      </c>
      <c r="K38">
        <v>130.74</v>
      </c>
      <c r="L38">
        <v>74.91</v>
      </c>
      <c r="M38">
        <v>58.6</v>
      </c>
      <c r="N38">
        <v>32.6</v>
      </c>
      <c r="O38">
        <v>32.6</v>
      </c>
      <c r="P38">
        <v>32.6</v>
      </c>
      <c r="Q38">
        <v>32.6</v>
      </c>
      <c r="R38">
        <v>10.1</v>
      </c>
      <c r="S38">
        <v>6.2</v>
      </c>
      <c r="T38">
        <v>5.7</v>
      </c>
      <c r="U38">
        <v>5.2</v>
      </c>
      <c r="V38">
        <v>2.8</v>
      </c>
      <c r="W38">
        <v>0.9</v>
      </c>
      <c r="X38">
        <v>0.2</v>
      </c>
    </row>
    <row r="39" spans="1:24" x14ac:dyDescent="0.25">
      <c r="A39" s="5" t="s">
        <v>102</v>
      </c>
      <c r="B39" s="5" t="s">
        <v>103</v>
      </c>
      <c r="C39" t="s">
        <v>67</v>
      </c>
      <c r="D39">
        <v>3.74</v>
      </c>
      <c r="E39">
        <v>3.7</v>
      </c>
      <c r="F39">
        <v>2.71</v>
      </c>
      <c r="G39">
        <v>1.68</v>
      </c>
      <c r="H39">
        <v>1.28</v>
      </c>
      <c r="I39">
        <v>0.92</v>
      </c>
      <c r="J39">
        <v>0.18</v>
      </c>
      <c r="K39">
        <v>1.55</v>
      </c>
      <c r="L39">
        <v>1.1100000000000001</v>
      </c>
      <c r="M39">
        <v>0.38</v>
      </c>
      <c r="N39">
        <v>-0.76</v>
      </c>
      <c r="O39">
        <v>-1.29</v>
      </c>
      <c r="P39">
        <v>0.95</v>
      </c>
      <c r="Q39">
        <v>0.2</v>
      </c>
      <c r="R39">
        <v>-3.2</v>
      </c>
      <c r="S39">
        <v>0.52</v>
      </c>
      <c r="T39">
        <v>-2.79</v>
      </c>
      <c r="U39">
        <v>0.44</v>
      </c>
      <c r="V39">
        <v>1.46</v>
      </c>
      <c r="W39">
        <v>0.56000000000000005</v>
      </c>
      <c r="X39" t="s">
        <v>67</v>
      </c>
    </row>
    <row r="40" spans="1:24" x14ac:dyDescent="0.25">
      <c r="A40" s="5" t="s">
        <v>104</v>
      </c>
      <c r="B40" s="5" t="s">
        <v>105</v>
      </c>
      <c r="C40" t="s">
        <v>67</v>
      </c>
      <c r="D40">
        <v>3.05</v>
      </c>
      <c r="E40">
        <v>3.29</v>
      </c>
      <c r="F40">
        <v>2.14</v>
      </c>
      <c r="G40">
        <v>1.48</v>
      </c>
      <c r="H40">
        <v>1.18</v>
      </c>
      <c r="I40">
        <v>0.18</v>
      </c>
      <c r="J40">
        <v>0.21</v>
      </c>
      <c r="K40">
        <v>1.88</v>
      </c>
      <c r="L40">
        <v>1.05</v>
      </c>
      <c r="M40">
        <v>0.48</v>
      </c>
      <c r="N40">
        <v>-0.9</v>
      </c>
      <c r="O40">
        <v>-0.94</v>
      </c>
      <c r="P40">
        <v>0.51</v>
      </c>
      <c r="Q40">
        <v>0.14000000000000001</v>
      </c>
      <c r="R40">
        <v>-4.6500000000000004</v>
      </c>
      <c r="S40">
        <v>0.33</v>
      </c>
      <c r="T40">
        <v>-2.69</v>
      </c>
      <c r="U40">
        <v>0.21</v>
      </c>
      <c r="V40">
        <v>0.96</v>
      </c>
      <c r="W40">
        <v>0.67</v>
      </c>
      <c r="X40">
        <v>1.5</v>
      </c>
    </row>
    <row r="41" spans="1:24" x14ac:dyDescent="0.25">
      <c r="A41" s="5" t="s">
        <v>106</v>
      </c>
      <c r="B41" s="5" t="s">
        <v>107</v>
      </c>
      <c r="C41" t="s">
        <v>67</v>
      </c>
      <c r="D41">
        <v>2.9</v>
      </c>
      <c r="E41">
        <v>3.13</v>
      </c>
      <c r="F41">
        <v>2.08</v>
      </c>
      <c r="G41">
        <v>1.45</v>
      </c>
      <c r="H41">
        <v>1.1200000000000001</v>
      </c>
      <c r="I41">
        <v>0.18</v>
      </c>
      <c r="J41">
        <v>0.21</v>
      </c>
      <c r="K41">
        <v>1.6</v>
      </c>
      <c r="L41">
        <v>0.89</v>
      </c>
      <c r="M41">
        <v>0.45</v>
      </c>
      <c r="N41">
        <v>-0.83</v>
      </c>
      <c r="O41">
        <v>-0.94</v>
      </c>
      <c r="P41">
        <v>0.51</v>
      </c>
      <c r="Q41">
        <v>0.14000000000000001</v>
      </c>
      <c r="R41">
        <v>-4.6500000000000004</v>
      </c>
      <c r="S41">
        <v>0.33</v>
      </c>
      <c r="T41">
        <v>-2.69</v>
      </c>
      <c r="U41">
        <v>0.21</v>
      </c>
      <c r="V41">
        <v>0.96</v>
      </c>
      <c r="W41">
        <v>0.67</v>
      </c>
      <c r="X41">
        <v>1.5</v>
      </c>
    </row>
    <row r="42" spans="1:24" x14ac:dyDescent="0.25">
      <c r="A42" s="5" t="s">
        <v>108</v>
      </c>
      <c r="B42" s="5" t="s">
        <v>109</v>
      </c>
      <c r="C42">
        <v>0.87</v>
      </c>
      <c r="D42">
        <v>0.82</v>
      </c>
      <c r="E42">
        <v>0.75</v>
      </c>
      <c r="F42">
        <v>0.65</v>
      </c>
      <c r="G42">
        <v>0.56999999999999995</v>
      </c>
      <c r="H42">
        <v>0.55000000000000004</v>
      </c>
      <c r="I42">
        <v>0.5</v>
      </c>
      <c r="J42">
        <v>0.35</v>
      </c>
      <c r="K42">
        <v>0.25</v>
      </c>
      <c r="L42">
        <v>0.2</v>
      </c>
      <c r="M42" t="s">
        <v>67</v>
      </c>
      <c r="N42" t="s">
        <v>67</v>
      </c>
      <c r="O42" t="s">
        <v>67</v>
      </c>
      <c r="P42">
        <v>0.1</v>
      </c>
      <c r="Q42" t="s">
        <v>67</v>
      </c>
      <c r="R42" t="s">
        <v>67</v>
      </c>
      <c r="S42" t="s">
        <v>67</v>
      </c>
      <c r="T42" t="s">
        <v>67</v>
      </c>
      <c r="U42" t="s">
        <v>67</v>
      </c>
      <c r="V42" t="s">
        <v>67</v>
      </c>
      <c r="W42">
        <v>0.2</v>
      </c>
      <c r="X42">
        <v>0.25</v>
      </c>
    </row>
    <row r="43" spans="1:24" x14ac:dyDescent="0.25">
      <c r="A43" s="5" t="s">
        <v>110</v>
      </c>
      <c r="B43" s="5" t="s">
        <v>111</v>
      </c>
      <c r="C43" t="s">
        <v>67</v>
      </c>
      <c r="D43" t="s">
        <v>67</v>
      </c>
      <c r="E43">
        <v>109.8</v>
      </c>
      <c r="F43">
        <v>95.1</v>
      </c>
      <c r="G43">
        <v>83.5</v>
      </c>
      <c r="H43">
        <v>72.900000000000006</v>
      </c>
      <c r="I43">
        <v>60.3</v>
      </c>
      <c r="J43">
        <v>46</v>
      </c>
      <c r="K43">
        <v>32.700000000000003</v>
      </c>
      <c r="L43">
        <v>19.100000000000001</v>
      </c>
      <c r="M43" t="s">
        <v>67</v>
      </c>
      <c r="N43" t="s">
        <v>67</v>
      </c>
      <c r="O43" t="s">
        <v>67</v>
      </c>
      <c r="P43" t="s">
        <v>67</v>
      </c>
      <c r="Q43" t="s">
        <v>67</v>
      </c>
      <c r="R43" t="s">
        <v>67</v>
      </c>
      <c r="S43" t="s">
        <v>67</v>
      </c>
      <c r="T43" t="s">
        <v>67</v>
      </c>
      <c r="U43" t="s">
        <v>67</v>
      </c>
      <c r="V43" t="s">
        <v>67</v>
      </c>
      <c r="W43" t="s">
        <v>67</v>
      </c>
      <c r="X43" t="s">
        <v>67</v>
      </c>
    </row>
    <row r="44" spans="1:24" x14ac:dyDescent="0.25">
      <c r="A44" s="5" t="s">
        <v>65</v>
      </c>
      <c r="B44" s="5" t="s">
        <v>66</v>
      </c>
      <c r="C44" t="s">
        <v>67</v>
      </c>
      <c r="D44">
        <v>3.4</v>
      </c>
      <c r="E44">
        <v>3.61</v>
      </c>
      <c r="F44">
        <v>2.91</v>
      </c>
      <c r="G44">
        <v>2.23</v>
      </c>
      <c r="H44">
        <v>3.38</v>
      </c>
      <c r="I44">
        <v>3.96</v>
      </c>
      <c r="J44">
        <v>2.86</v>
      </c>
      <c r="K44">
        <v>1.93</v>
      </c>
      <c r="L44">
        <v>2.38</v>
      </c>
      <c r="M44">
        <v>1.41</v>
      </c>
      <c r="N44">
        <v>4.12</v>
      </c>
      <c r="O44">
        <v>3.12</v>
      </c>
      <c r="P44">
        <v>4.4800000000000004</v>
      </c>
      <c r="Q44">
        <v>3.29</v>
      </c>
      <c r="R44">
        <v>15.2</v>
      </c>
      <c r="S44">
        <v>19.559999999999999</v>
      </c>
      <c r="T44">
        <v>21.44</v>
      </c>
      <c r="U44">
        <v>27.38</v>
      </c>
      <c r="V44">
        <v>14.93</v>
      </c>
      <c r="W44">
        <v>1.44</v>
      </c>
      <c r="X44" t="s">
        <v>67</v>
      </c>
    </row>
    <row r="45" spans="1:24" x14ac:dyDescent="0.25">
      <c r="A45" s="5" t="s">
        <v>112</v>
      </c>
      <c r="B45" s="5" t="s">
        <v>113</v>
      </c>
      <c r="C45" t="s">
        <v>67</v>
      </c>
      <c r="D45">
        <v>15.99</v>
      </c>
      <c r="E45">
        <v>13.7</v>
      </c>
      <c r="F45">
        <v>11.1</v>
      </c>
      <c r="G45">
        <v>9.2200000000000006</v>
      </c>
      <c r="H45">
        <v>7.94</v>
      </c>
      <c r="I45">
        <v>7.44</v>
      </c>
      <c r="J45">
        <v>8.43</v>
      </c>
      <c r="K45">
        <v>8.69</v>
      </c>
      <c r="L45">
        <v>7.31</v>
      </c>
      <c r="M45">
        <v>6.08</v>
      </c>
      <c r="N45">
        <v>6.02</v>
      </c>
      <c r="O45">
        <v>7</v>
      </c>
      <c r="P45">
        <v>8.34</v>
      </c>
      <c r="Q45">
        <v>7.88</v>
      </c>
      <c r="R45">
        <v>8.32</v>
      </c>
      <c r="S45">
        <v>14.71</v>
      </c>
      <c r="T45">
        <v>16.18</v>
      </c>
      <c r="U45">
        <v>19.850000000000001</v>
      </c>
      <c r="V45">
        <v>20.14</v>
      </c>
      <c r="W45">
        <v>18.329999999999998</v>
      </c>
      <c r="X45" t="s">
        <v>67</v>
      </c>
    </row>
    <row r="46" spans="1:24" x14ac:dyDescent="0.25">
      <c r="A46" s="5" t="s">
        <v>114</v>
      </c>
      <c r="B46" s="5" t="s">
        <v>115</v>
      </c>
      <c r="C46" t="s">
        <v>67</v>
      </c>
      <c r="D46">
        <v>1.05</v>
      </c>
      <c r="E46">
        <v>1.0900000000000001</v>
      </c>
      <c r="F46">
        <v>0.85</v>
      </c>
      <c r="G46">
        <v>0.7</v>
      </c>
      <c r="H46">
        <v>0.56999999999999995</v>
      </c>
      <c r="I46">
        <v>0.61</v>
      </c>
      <c r="J46">
        <v>0.56999999999999995</v>
      </c>
      <c r="K46">
        <v>0.11</v>
      </c>
      <c r="L46">
        <v>-0.1</v>
      </c>
      <c r="M46">
        <v>-0.28999999999999998</v>
      </c>
      <c r="N46">
        <v>0.4</v>
      </c>
      <c r="O46">
        <v>1.1000000000000001</v>
      </c>
      <c r="P46">
        <v>-2.12</v>
      </c>
      <c r="Q46">
        <v>-0.48</v>
      </c>
      <c r="R46">
        <v>2</v>
      </c>
      <c r="S46">
        <v>4.08</v>
      </c>
      <c r="T46">
        <v>-0.14000000000000001</v>
      </c>
      <c r="U46">
        <v>-4.04</v>
      </c>
      <c r="V46">
        <v>-0.86</v>
      </c>
      <c r="W46">
        <v>0.33</v>
      </c>
      <c r="X46" t="s">
        <v>67</v>
      </c>
    </row>
    <row r="47" spans="1:24" x14ac:dyDescent="0.25">
      <c r="A47" s="5" t="s">
        <v>116</v>
      </c>
      <c r="B47" s="5" t="s">
        <v>117</v>
      </c>
      <c r="C47" t="s">
        <v>67</v>
      </c>
      <c r="D47">
        <v>38.549999999999997</v>
      </c>
      <c r="E47">
        <v>34.36</v>
      </c>
      <c r="F47">
        <v>31.64</v>
      </c>
      <c r="G47">
        <v>27.42</v>
      </c>
      <c r="H47">
        <v>27.78</v>
      </c>
      <c r="I47">
        <v>28.35</v>
      </c>
      <c r="J47">
        <v>28.66</v>
      </c>
      <c r="K47">
        <v>29.07</v>
      </c>
      <c r="L47">
        <v>27.34</v>
      </c>
      <c r="M47">
        <v>20.32</v>
      </c>
      <c r="N47">
        <v>24.58</v>
      </c>
      <c r="O47">
        <v>25.75</v>
      </c>
      <c r="P47">
        <v>27.2</v>
      </c>
      <c r="Q47">
        <v>21.27</v>
      </c>
      <c r="R47">
        <v>47.79</v>
      </c>
      <c r="S47">
        <v>90.44</v>
      </c>
      <c r="T47">
        <v>106.26</v>
      </c>
      <c r="U47">
        <v>110.88</v>
      </c>
      <c r="V47">
        <v>65.819999999999993</v>
      </c>
      <c r="W47">
        <v>21.67</v>
      </c>
      <c r="X47" t="s">
        <v>67</v>
      </c>
    </row>
    <row r="48" spans="1:24" x14ac:dyDescent="0.25">
      <c r="A48" s="5" t="s">
        <v>118</v>
      </c>
      <c r="B48" s="5" t="s">
        <v>119</v>
      </c>
      <c r="C48" t="s">
        <v>67</v>
      </c>
      <c r="D48">
        <v>1160</v>
      </c>
      <c r="E48">
        <v>993</v>
      </c>
      <c r="F48">
        <v>961</v>
      </c>
      <c r="G48">
        <v>833</v>
      </c>
      <c r="H48">
        <v>781</v>
      </c>
      <c r="I48">
        <v>521</v>
      </c>
      <c r="J48">
        <v>519</v>
      </c>
      <c r="K48">
        <v>508</v>
      </c>
      <c r="L48">
        <v>281</v>
      </c>
      <c r="M48">
        <v>168</v>
      </c>
      <c r="N48">
        <v>119</v>
      </c>
      <c r="O48">
        <v>116</v>
      </c>
      <c r="P48">
        <v>181</v>
      </c>
      <c r="Q48">
        <v>160</v>
      </c>
      <c r="R48">
        <v>140</v>
      </c>
      <c r="S48">
        <v>150</v>
      </c>
      <c r="T48">
        <v>150</v>
      </c>
      <c r="U48">
        <v>150</v>
      </c>
      <c r="V48">
        <v>173</v>
      </c>
      <c r="W48" t="s">
        <v>67</v>
      </c>
      <c r="X48" t="s">
        <v>67</v>
      </c>
    </row>
    <row r="49" spans="1:24" x14ac:dyDescent="0.25">
      <c r="A49" s="5" t="s">
        <v>120</v>
      </c>
      <c r="B49" s="5" t="s">
        <v>121</v>
      </c>
      <c r="C49" t="s">
        <v>67</v>
      </c>
      <c r="D49">
        <v>50.3</v>
      </c>
      <c r="E49">
        <v>43.7</v>
      </c>
      <c r="F49">
        <v>41.4</v>
      </c>
      <c r="G49">
        <v>38.1</v>
      </c>
      <c r="H49">
        <v>35.200000000000003</v>
      </c>
      <c r="I49">
        <v>33.700000000000003</v>
      </c>
      <c r="J49">
        <v>29.5</v>
      </c>
      <c r="K49">
        <v>23.1</v>
      </c>
      <c r="L49">
        <v>12.7</v>
      </c>
      <c r="M49">
        <v>8.8000000000000007</v>
      </c>
      <c r="N49">
        <v>10.4</v>
      </c>
      <c r="O49">
        <v>9.6</v>
      </c>
      <c r="P49">
        <v>12.4</v>
      </c>
      <c r="Q49">
        <v>10.1</v>
      </c>
      <c r="R49">
        <v>9.1999999999999993</v>
      </c>
      <c r="S49">
        <v>8.8000000000000007</v>
      </c>
      <c r="T49">
        <v>8.6</v>
      </c>
      <c r="U49">
        <v>9.1</v>
      </c>
      <c r="V49">
        <v>6.2</v>
      </c>
      <c r="W49" t="s">
        <v>67</v>
      </c>
      <c r="X49" t="s">
        <v>67</v>
      </c>
    </row>
    <row r="50" spans="1:24" x14ac:dyDescent="0.25">
      <c r="A50" s="5" t="s">
        <v>122</v>
      </c>
      <c r="B50" s="5" t="s">
        <v>123</v>
      </c>
      <c r="C50" t="s">
        <v>67</v>
      </c>
      <c r="D50">
        <v>43362</v>
      </c>
      <c r="E50">
        <v>44008</v>
      </c>
      <c r="F50">
        <v>43080</v>
      </c>
      <c r="G50">
        <v>45738</v>
      </c>
      <c r="H50">
        <v>45070</v>
      </c>
      <c r="I50">
        <v>64683</v>
      </c>
      <c r="J50">
        <v>56840</v>
      </c>
      <c r="K50">
        <v>45472</v>
      </c>
      <c r="L50">
        <v>45196</v>
      </c>
      <c r="M50">
        <v>52381</v>
      </c>
      <c r="N50">
        <v>87395</v>
      </c>
      <c r="O50">
        <v>82759</v>
      </c>
      <c r="P50">
        <v>68508</v>
      </c>
      <c r="Q50">
        <v>63125</v>
      </c>
      <c r="R50">
        <v>65714</v>
      </c>
      <c r="S50">
        <v>58667</v>
      </c>
      <c r="T50">
        <v>57333</v>
      </c>
      <c r="U50">
        <v>60667</v>
      </c>
      <c r="V50">
        <v>35838</v>
      </c>
      <c r="W50" t="s">
        <v>67</v>
      </c>
      <c r="X50" t="s">
        <v>67</v>
      </c>
    </row>
    <row r="51" spans="1:24" x14ac:dyDescent="0.25">
      <c r="A51" s="5" t="s">
        <v>124</v>
      </c>
      <c r="B51" s="5" t="s">
        <v>125</v>
      </c>
      <c r="C51" t="s">
        <v>67</v>
      </c>
      <c r="D51">
        <v>429695</v>
      </c>
      <c r="E51">
        <v>533209</v>
      </c>
      <c r="F51">
        <v>443704</v>
      </c>
      <c r="G51">
        <v>392077</v>
      </c>
      <c r="H51">
        <v>590558</v>
      </c>
      <c r="I51">
        <v>1000000</v>
      </c>
      <c r="J51">
        <v>724127</v>
      </c>
      <c r="K51">
        <v>497703</v>
      </c>
      <c r="L51">
        <v>634530</v>
      </c>
      <c r="M51">
        <v>493696</v>
      </c>
      <c r="N51">
        <v>1130000</v>
      </c>
      <c r="O51">
        <v>875862</v>
      </c>
      <c r="P51">
        <v>807182</v>
      </c>
      <c r="Q51">
        <v>670625</v>
      </c>
      <c r="R51">
        <v>1100000</v>
      </c>
      <c r="S51">
        <v>808666</v>
      </c>
      <c r="T51">
        <v>814666</v>
      </c>
      <c r="U51">
        <v>949333</v>
      </c>
      <c r="V51">
        <v>745086</v>
      </c>
      <c r="W51" t="s">
        <v>67</v>
      </c>
      <c r="X51" t="s">
        <v>67</v>
      </c>
    </row>
    <row r="52" spans="1:24" x14ac:dyDescent="0.25">
      <c r="A52" s="5" t="s">
        <v>126</v>
      </c>
      <c r="B52" s="5" t="s">
        <v>127</v>
      </c>
      <c r="C52" t="s">
        <v>67</v>
      </c>
      <c r="D52" t="s">
        <v>67</v>
      </c>
      <c r="E52" t="s">
        <v>67</v>
      </c>
      <c r="F52" t="s">
        <v>67</v>
      </c>
      <c r="G52" t="s">
        <v>67</v>
      </c>
      <c r="H52" t="s">
        <v>67</v>
      </c>
      <c r="I52" t="s">
        <v>67</v>
      </c>
      <c r="J52" t="s">
        <v>67</v>
      </c>
      <c r="K52" t="s">
        <v>67</v>
      </c>
      <c r="L52" t="s">
        <v>67</v>
      </c>
      <c r="M52" t="s">
        <v>67</v>
      </c>
      <c r="N52" t="s">
        <v>67</v>
      </c>
      <c r="O52" t="s">
        <v>67</v>
      </c>
      <c r="P52" t="s">
        <v>67</v>
      </c>
      <c r="Q52" t="s">
        <v>67</v>
      </c>
      <c r="R52" t="s">
        <v>67</v>
      </c>
      <c r="S52" t="s">
        <v>67</v>
      </c>
      <c r="T52" t="s">
        <v>67</v>
      </c>
      <c r="U52" t="s">
        <v>67</v>
      </c>
      <c r="V52" t="s">
        <v>67</v>
      </c>
      <c r="W52" t="s">
        <v>67</v>
      </c>
      <c r="X52" t="s">
        <v>67</v>
      </c>
    </row>
    <row r="53" spans="1:24" x14ac:dyDescent="0.25">
      <c r="A53" s="5" t="s">
        <v>128</v>
      </c>
      <c r="B53" s="5" t="s">
        <v>129</v>
      </c>
      <c r="C53" t="s">
        <v>67</v>
      </c>
      <c r="D53">
        <v>384741</v>
      </c>
      <c r="E53">
        <v>484391</v>
      </c>
      <c r="F53">
        <v>323725</v>
      </c>
      <c r="G53">
        <v>241777</v>
      </c>
      <c r="H53">
        <v>186044</v>
      </c>
      <c r="I53">
        <v>45298</v>
      </c>
      <c r="J53">
        <v>53950</v>
      </c>
      <c r="K53">
        <v>352559</v>
      </c>
      <c r="L53">
        <v>238078</v>
      </c>
      <c r="M53">
        <v>110119</v>
      </c>
      <c r="N53">
        <v>-245378</v>
      </c>
      <c r="O53">
        <v>-263793</v>
      </c>
      <c r="P53">
        <v>91160</v>
      </c>
      <c r="Q53">
        <v>17500</v>
      </c>
      <c r="R53">
        <v>-253571</v>
      </c>
      <c r="S53">
        <v>14000</v>
      </c>
      <c r="T53">
        <v>-100667</v>
      </c>
      <c r="U53">
        <v>7333</v>
      </c>
      <c r="V53">
        <v>22543</v>
      </c>
      <c r="W53" t="s">
        <v>67</v>
      </c>
      <c r="X53" t="s">
        <v>67</v>
      </c>
    </row>
    <row r="54" spans="1:24" x14ac:dyDescent="0.25">
      <c r="A54" s="5" t="s">
        <v>130</v>
      </c>
      <c r="B54" s="5" t="s">
        <v>131</v>
      </c>
      <c r="C54" t="s">
        <v>67</v>
      </c>
      <c r="D54">
        <v>7.3</v>
      </c>
      <c r="E54">
        <v>6.1</v>
      </c>
      <c r="F54">
        <v>7.4</v>
      </c>
      <c r="G54">
        <v>8.5</v>
      </c>
      <c r="H54">
        <v>9.6999999999999993</v>
      </c>
      <c r="I54">
        <v>53.4</v>
      </c>
      <c r="J54">
        <v>41.8</v>
      </c>
      <c r="K54">
        <v>5</v>
      </c>
      <c r="L54">
        <v>5.9</v>
      </c>
      <c r="M54">
        <v>13.3</v>
      </c>
      <c r="N54" t="s">
        <v>67</v>
      </c>
      <c r="O54" t="s">
        <v>67</v>
      </c>
      <c r="P54">
        <v>12.8</v>
      </c>
      <c r="Q54">
        <v>66</v>
      </c>
      <c r="R54" t="s">
        <v>67</v>
      </c>
      <c r="S54">
        <v>22.4</v>
      </c>
      <c r="T54" t="s">
        <v>67</v>
      </c>
      <c r="U54">
        <v>42.9</v>
      </c>
      <c r="V54">
        <v>44.2</v>
      </c>
      <c r="W54">
        <v>40.5</v>
      </c>
      <c r="X54" t="s">
        <v>67</v>
      </c>
    </row>
    <row r="55" spans="1:24" x14ac:dyDescent="0.25">
      <c r="A55" s="5" t="s">
        <v>132</v>
      </c>
      <c r="B55" s="5" t="s">
        <v>133</v>
      </c>
      <c r="C55" t="s">
        <v>67</v>
      </c>
      <c r="D55">
        <v>6.51</v>
      </c>
      <c r="E55">
        <v>5.51</v>
      </c>
      <c r="F55">
        <v>5.44</v>
      </c>
      <c r="G55">
        <v>5.63</v>
      </c>
      <c r="H55">
        <v>3.41</v>
      </c>
      <c r="I55">
        <v>2.4300000000000002</v>
      </c>
      <c r="J55">
        <v>3.07</v>
      </c>
      <c r="K55">
        <v>4.91</v>
      </c>
      <c r="L55">
        <v>2.59</v>
      </c>
      <c r="M55">
        <v>4.5</v>
      </c>
      <c r="N55">
        <v>1.0900000000000001</v>
      </c>
      <c r="O55">
        <v>0.64</v>
      </c>
      <c r="P55">
        <v>1.46</v>
      </c>
      <c r="Q55">
        <v>2.81</v>
      </c>
      <c r="R55">
        <v>0.54</v>
      </c>
      <c r="S55">
        <v>0.38</v>
      </c>
      <c r="T55">
        <v>0.28000000000000003</v>
      </c>
      <c r="U55">
        <v>0.33</v>
      </c>
      <c r="V55">
        <v>2.84</v>
      </c>
      <c r="W55">
        <v>18.78</v>
      </c>
      <c r="X55" t="s">
        <v>67</v>
      </c>
    </row>
    <row r="56" spans="1:24" x14ac:dyDescent="0.25">
      <c r="A56" s="5" t="s">
        <v>134</v>
      </c>
      <c r="B56" s="5" t="s">
        <v>135</v>
      </c>
      <c r="C56" t="s">
        <v>67</v>
      </c>
      <c r="D56">
        <v>1.39</v>
      </c>
      <c r="E56">
        <v>1.45</v>
      </c>
      <c r="F56">
        <v>1.43</v>
      </c>
      <c r="G56">
        <v>1.36</v>
      </c>
      <c r="H56">
        <v>1.45</v>
      </c>
      <c r="I56">
        <v>1.29</v>
      </c>
      <c r="J56">
        <v>1.04</v>
      </c>
      <c r="K56">
        <v>1.0900000000000001</v>
      </c>
      <c r="L56">
        <v>0.84</v>
      </c>
      <c r="M56">
        <v>1.05</v>
      </c>
      <c r="N56">
        <v>0.75</v>
      </c>
      <c r="O56">
        <v>0.28000000000000003</v>
      </c>
      <c r="P56">
        <v>0.78</v>
      </c>
      <c r="Q56">
        <v>1.17</v>
      </c>
      <c r="R56">
        <v>0.98</v>
      </c>
      <c r="S56">
        <v>0.5</v>
      </c>
      <c r="T56">
        <v>0.38</v>
      </c>
      <c r="U56">
        <v>0.45</v>
      </c>
      <c r="V56">
        <v>2.1</v>
      </c>
      <c r="W56">
        <v>1.48</v>
      </c>
      <c r="X56" t="s">
        <v>67</v>
      </c>
    </row>
    <row r="57" spans="1:24" x14ac:dyDescent="0.25">
      <c r="A57" s="5" t="s">
        <v>136</v>
      </c>
      <c r="B57" s="5" t="s">
        <v>137</v>
      </c>
      <c r="C57" t="s">
        <v>67</v>
      </c>
      <c r="D57">
        <v>21.03</v>
      </c>
      <c r="E57">
        <v>18.28</v>
      </c>
      <c r="F57">
        <v>18.64</v>
      </c>
      <c r="G57">
        <v>18.04</v>
      </c>
      <c r="H57">
        <v>20.010000000000002</v>
      </c>
      <c r="I57">
        <v>15.74</v>
      </c>
      <c r="J57">
        <v>15.31</v>
      </c>
      <c r="K57">
        <v>85.57</v>
      </c>
      <c r="L57">
        <v>-63.21</v>
      </c>
      <c r="M57">
        <v>-21.92</v>
      </c>
      <c r="N57">
        <v>11.2</v>
      </c>
      <c r="O57">
        <v>1.8</v>
      </c>
      <c r="P57">
        <v>-3.09</v>
      </c>
      <c r="Q57">
        <v>-19.190000000000001</v>
      </c>
      <c r="R57">
        <v>4.09</v>
      </c>
      <c r="S57">
        <v>1.81</v>
      </c>
      <c r="T57">
        <v>-43.46</v>
      </c>
      <c r="U57">
        <v>-2.23</v>
      </c>
      <c r="V57">
        <v>-49.47</v>
      </c>
      <c r="W57">
        <v>81.36</v>
      </c>
      <c r="X57" t="s">
        <v>67</v>
      </c>
    </row>
    <row r="58" spans="1:24" x14ac:dyDescent="0.25">
      <c r="A58" s="5" t="s">
        <v>138</v>
      </c>
      <c r="B58" s="5" t="s">
        <v>139</v>
      </c>
      <c r="C58">
        <v>4.4000000000000004</v>
      </c>
      <c r="D58">
        <v>3.7</v>
      </c>
      <c r="E58">
        <v>3.77</v>
      </c>
      <c r="F58">
        <v>4.0999999999999996</v>
      </c>
      <c r="G58">
        <v>4.54</v>
      </c>
      <c r="H58">
        <v>4.78</v>
      </c>
      <c r="I58">
        <v>5.2</v>
      </c>
      <c r="J58">
        <v>3.99</v>
      </c>
      <c r="K58">
        <v>2.63</v>
      </c>
      <c r="L58">
        <v>3.25</v>
      </c>
      <c r="M58" t="s">
        <v>67</v>
      </c>
      <c r="N58" t="s">
        <v>67</v>
      </c>
      <c r="O58" t="s">
        <v>67</v>
      </c>
      <c r="P58">
        <v>1.53</v>
      </c>
      <c r="Q58" t="s">
        <v>67</v>
      </c>
      <c r="R58" t="s">
        <v>67</v>
      </c>
      <c r="S58" t="s">
        <v>67</v>
      </c>
      <c r="T58" t="s">
        <v>67</v>
      </c>
      <c r="U58" t="s">
        <v>67</v>
      </c>
      <c r="V58" t="s">
        <v>67</v>
      </c>
      <c r="W58">
        <v>0.74</v>
      </c>
      <c r="X58" t="s">
        <v>67</v>
      </c>
    </row>
    <row r="59" spans="1:24" x14ac:dyDescent="0.25">
      <c r="A59" s="5" t="s">
        <v>140</v>
      </c>
      <c r="B59" s="5" t="s">
        <v>141</v>
      </c>
      <c r="C59" t="s">
        <v>67</v>
      </c>
      <c r="D59">
        <v>13.8</v>
      </c>
      <c r="E59">
        <v>16.5</v>
      </c>
      <c r="F59">
        <v>13.5</v>
      </c>
      <c r="G59">
        <v>11.8</v>
      </c>
      <c r="H59">
        <v>10.3</v>
      </c>
      <c r="I59">
        <v>1.9</v>
      </c>
      <c r="J59">
        <v>2.4</v>
      </c>
      <c r="K59">
        <v>19.8</v>
      </c>
      <c r="L59">
        <v>17</v>
      </c>
      <c r="M59">
        <v>7.5</v>
      </c>
      <c r="N59">
        <v>-20</v>
      </c>
      <c r="O59">
        <v>-47.2</v>
      </c>
      <c r="P59">
        <v>7.8</v>
      </c>
      <c r="Q59">
        <v>1.5</v>
      </c>
      <c r="R59">
        <v>-56.8</v>
      </c>
      <c r="S59">
        <v>4.5</v>
      </c>
      <c r="T59">
        <v>-44.1</v>
      </c>
      <c r="U59">
        <v>2.2999999999999998</v>
      </c>
      <c r="V59">
        <v>2.2999999999999998</v>
      </c>
      <c r="W59">
        <v>2.5</v>
      </c>
      <c r="X59" t="s">
        <v>67</v>
      </c>
    </row>
    <row r="60" spans="1:24" x14ac:dyDescent="0.25">
      <c r="A60" s="5" t="s">
        <v>142</v>
      </c>
      <c r="B60" s="5" t="s">
        <v>143</v>
      </c>
      <c r="C60" t="s">
        <v>67</v>
      </c>
      <c r="D60">
        <v>19.05</v>
      </c>
      <c r="E60">
        <v>23.97</v>
      </c>
      <c r="F60">
        <v>19.13</v>
      </c>
      <c r="G60">
        <v>14.91</v>
      </c>
      <c r="H60">
        <v>13.39</v>
      </c>
      <c r="I60">
        <v>2.41</v>
      </c>
      <c r="J60">
        <v>2.5299999999999998</v>
      </c>
      <c r="K60">
        <v>15.76</v>
      </c>
      <c r="L60">
        <v>12.22</v>
      </c>
      <c r="M60">
        <v>5.19</v>
      </c>
      <c r="N60">
        <v>-14.87</v>
      </c>
      <c r="O60">
        <v>-13.42</v>
      </c>
      <c r="P60">
        <v>6.07</v>
      </c>
      <c r="Q60">
        <v>1.0900000000000001</v>
      </c>
      <c r="R60">
        <v>-42.26</v>
      </c>
      <c r="S60">
        <v>2.2999999999999998</v>
      </c>
      <c r="T60">
        <v>-16.38</v>
      </c>
      <c r="U60">
        <v>1.07</v>
      </c>
      <c r="V60">
        <v>6.91</v>
      </c>
      <c r="W60">
        <v>1.82</v>
      </c>
      <c r="X60" t="s">
        <v>67</v>
      </c>
    </row>
    <row r="61" spans="1:24" x14ac:dyDescent="0.25">
      <c r="A61" s="5" t="s">
        <v>144</v>
      </c>
      <c r="B61" s="5" t="s">
        <v>145</v>
      </c>
      <c r="C61" t="s">
        <v>67</v>
      </c>
      <c r="D61">
        <v>89.55</v>
      </c>
      <c r="E61">
        <v>90.84</v>
      </c>
      <c r="F61">
        <v>72.959999999999994</v>
      </c>
      <c r="G61">
        <v>61.67</v>
      </c>
      <c r="H61">
        <v>31.5</v>
      </c>
      <c r="I61">
        <v>4.5199999999999996</v>
      </c>
      <c r="J61">
        <v>7.45</v>
      </c>
      <c r="K61">
        <v>70.849999999999994</v>
      </c>
      <c r="L61">
        <v>37.520000000000003</v>
      </c>
      <c r="M61">
        <v>22.32</v>
      </c>
      <c r="N61">
        <v>-21.73</v>
      </c>
      <c r="O61">
        <v>-30.12</v>
      </c>
      <c r="P61">
        <v>11.29</v>
      </c>
      <c r="Q61">
        <v>2.61</v>
      </c>
      <c r="R61">
        <v>-23.13</v>
      </c>
      <c r="S61">
        <v>1.73</v>
      </c>
      <c r="T61">
        <v>-12.36</v>
      </c>
      <c r="U61">
        <v>0.77</v>
      </c>
      <c r="V61">
        <v>9.33</v>
      </c>
      <c r="W61">
        <v>23.08</v>
      </c>
      <c r="X61" t="s">
        <v>67</v>
      </c>
    </row>
    <row r="62" spans="1:24" x14ac:dyDescent="0.25">
      <c r="A62" s="5" t="s">
        <v>146</v>
      </c>
      <c r="B62" s="5" t="s">
        <v>147</v>
      </c>
      <c r="C62" t="s">
        <v>67</v>
      </c>
      <c r="D62">
        <v>9.31</v>
      </c>
      <c r="E62">
        <v>11.52</v>
      </c>
      <c r="F62">
        <v>8.61</v>
      </c>
      <c r="G62">
        <v>7.32</v>
      </c>
      <c r="H62">
        <v>6.45</v>
      </c>
      <c r="I62">
        <v>3.67</v>
      </c>
      <c r="J62">
        <v>3.81</v>
      </c>
      <c r="K62">
        <v>7.28</v>
      </c>
      <c r="L62">
        <v>6.77</v>
      </c>
      <c r="M62">
        <v>4.4400000000000004</v>
      </c>
      <c r="N62">
        <v>0.3</v>
      </c>
      <c r="O62">
        <v>-0.32</v>
      </c>
      <c r="P62">
        <v>4.0199999999999996</v>
      </c>
      <c r="Q62">
        <v>1.92</v>
      </c>
      <c r="R62">
        <v>-3.75</v>
      </c>
      <c r="S62">
        <v>3.62</v>
      </c>
      <c r="T62">
        <v>0.83</v>
      </c>
      <c r="U62">
        <v>3.47</v>
      </c>
      <c r="V62">
        <v>5.21</v>
      </c>
      <c r="W62">
        <v>1.54</v>
      </c>
      <c r="X62" t="s">
        <v>67</v>
      </c>
    </row>
    <row r="63" spans="1:24" x14ac:dyDescent="0.25">
      <c r="A63" s="5" t="s">
        <v>148</v>
      </c>
      <c r="B63" s="5" t="s">
        <v>148</v>
      </c>
      <c r="C63" t="s">
        <v>67</v>
      </c>
      <c r="D63">
        <v>7.9</v>
      </c>
      <c r="E63">
        <v>9.56</v>
      </c>
      <c r="F63">
        <v>6.71</v>
      </c>
      <c r="G63">
        <v>5.01</v>
      </c>
      <c r="H63">
        <v>3.83</v>
      </c>
      <c r="I63">
        <v>0.63</v>
      </c>
      <c r="J63">
        <v>0.74</v>
      </c>
      <c r="K63">
        <v>4.71</v>
      </c>
      <c r="L63">
        <v>3.27</v>
      </c>
      <c r="M63">
        <v>1.55</v>
      </c>
      <c r="N63">
        <v>-3.64</v>
      </c>
      <c r="O63">
        <v>-3.65</v>
      </c>
      <c r="P63">
        <v>1.86</v>
      </c>
      <c r="Q63">
        <v>0.4</v>
      </c>
      <c r="R63">
        <v>-7.35</v>
      </c>
      <c r="S63">
        <v>0.37</v>
      </c>
      <c r="T63">
        <v>-2.4900000000000002</v>
      </c>
      <c r="U63">
        <v>0.19</v>
      </c>
      <c r="V63">
        <v>2.12</v>
      </c>
      <c r="W63">
        <v>1.54</v>
      </c>
      <c r="X63" t="s">
        <v>67</v>
      </c>
    </row>
    <row r="64" spans="1:24" x14ac:dyDescent="0.25">
      <c r="A64" s="5" t="s">
        <v>149</v>
      </c>
      <c r="B64" s="5" t="s">
        <v>150</v>
      </c>
      <c r="C64" t="s">
        <v>67</v>
      </c>
      <c r="D64">
        <v>5.51</v>
      </c>
      <c r="E64">
        <v>3.46</v>
      </c>
      <c r="F64">
        <v>7.32</v>
      </c>
      <c r="G64">
        <v>3.89</v>
      </c>
      <c r="H64">
        <v>4.3499999999999996</v>
      </c>
      <c r="I64">
        <v>8.1199999999999992</v>
      </c>
      <c r="J64">
        <v>4.68</v>
      </c>
      <c r="K64">
        <v>5.08</v>
      </c>
      <c r="L64">
        <v>4.29</v>
      </c>
      <c r="M64">
        <v>21.55</v>
      </c>
      <c r="N64">
        <v>21.05</v>
      </c>
      <c r="O64">
        <v>23.96</v>
      </c>
      <c r="P64">
        <v>36.35</v>
      </c>
      <c r="Q64">
        <v>72.97</v>
      </c>
      <c r="R64">
        <v>72.94</v>
      </c>
      <c r="S64">
        <v>72.459999999999994</v>
      </c>
      <c r="T64">
        <v>77.58</v>
      </c>
      <c r="U64">
        <v>75.42</v>
      </c>
      <c r="V64">
        <v>63.48</v>
      </c>
      <c r="W64">
        <v>70.77</v>
      </c>
      <c r="X64" t="s">
        <v>67</v>
      </c>
    </row>
    <row r="65" spans="1:24" x14ac:dyDescent="0.25">
      <c r="A65" s="5" t="s">
        <v>151</v>
      </c>
      <c r="B65" s="5" t="s">
        <v>152</v>
      </c>
      <c r="C65" t="s">
        <v>67</v>
      </c>
      <c r="D65">
        <v>41.48</v>
      </c>
      <c r="E65">
        <v>39.86</v>
      </c>
      <c r="F65">
        <v>35.08</v>
      </c>
      <c r="G65">
        <v>33.630000000000003</v>
      </c>
      <c r="H65">
        <v>28.6</v>
      </c>
      <c r="I65">
        <v>26.23</v>
      </c>
      <c r="J65">
        <v>29.42</v>
      </c>
      <c r="K65">
        <v>29.9</v>
      </c>
      <c r="L65">
        <v>26.73</v>
      </c>
      <c r="M65">
        <v>29.95</v>
      </c>
      <c r="N65">
        <v>24.51</v>
      </c>
      <c r="O65">
        <v>27.18</v>
      </c>
      <c r="P65">
        <v>30.68</v>
      </c>
      <c r="Q65">
        <v>37.07</v>
      </c>
      <c r="R65">
        <v>17.399999999999999</v>
      </c>
      <c r="S65">
        <v>16.27</v>
      </c>
      <c r="T65">
        <v>15.22</v>
      </c>
      <c r="U65">
        <v>17.899999999999999</v>
      </c>
      <c r="V65">
        <v>30.6</v>
      </c>
      <c r="W65">
        <v>84.62</v>
      </c>
      <c r="X65" t="s">
        <v>67</v>
      </c>
    </row>
    <row r="66" spans="1:24" x14ac:dyDescent="0.25">
      <c r="A66" s="5" t="s">
        <v>153</v>
      </c>
      <c r="B66" s="5" t="s">
        <v>154</v>
      </c>
      <c r="C66" t="s">
        <v>67</v>
      </c>
      <c r="D66">
        <v>58.52</v>
      </c>
      <c r="E66">
        <v>60.14</v>
      </c>
      <c r="F66">
        <v>64.92</v>
      </c>
      <c r="G66">
        <v>66.37</v>
      </c>
      <c r="H66">
        <v>71.400000000000006</v>
      </c>
      <c r="I66">
        <v>73.77</v>
      </c>
      <c r="J66">
        <v>70.58</v>
      </c>
      <c r="K66">
        <v>70.099999999999994</v>
      </c>
      <c r="L66">
        <v>73.27</v>
      </c>
      <c r="M66">
        <v>70.05</v>
      </c>
      <c r="N66">
        <v>75.489999999999995</v>
      </c>
      <c r="O66">
        <v>72.819999999999993</v>
      </c>
      <c r="P66">
        <v>69.319999999999993</v>
      </c>
      <c r="Q66">
        <v>62.93</v>
      </c>
      <c r="R66">
        <v>82.6</v>
      </c>
      <c r="S66">
        <v>83.73</v>
      </c>
      <c r="T66">
        <v>84.78</v>
      </c>
      <c r="U66">
        <v>82.1</v>
      </c>
      <c r="V66">
        <v>69.400000000000006</v>
      </c>
      <c r="W66">
        <v>15.38</v>
      </c>
      <c r="X66" t="s">
        <v>67</v>
      </c>
    </row>
    <row r="67" spans="1:24" x14ac:dyDescent="0.25">
      <c r="A67" s="5" t="s">
        <v>155</v>
      </c>
      <c r="B67" s="5" t="s">
        <v>156</v>
      </c>
      <c r="C67" t="s">
        <v>67</v>
      </c>
      <c r="D67">
        <v>141.06</v>
      </c>
      <c r="E67">
        <v>150.85</v>
      </c>
      <c r="F67">
        <v>185.04</v>
      </c>
      <c r="G67">
        <v>197.34</v>
      </c>
      <c r="H67">
        <v>249.66</v>
      </c>
      <c r="I67">
        <v>281.24</v>
      </c>
      <c r="J67">
        <v>239.86</v>
      </c>
      <c r="K67">
        <v>234.45</v>
      </c>
      <c r="L67">
        <v>274.08</v>
      </c>
      <c r="M67">
        <v>233.94</v>
      </c>
      <c r="N67">
        <v>308.04000000000002</v>
      </c>
      <c r="O67">
        <v>267.95</v>
      </c>
      <c r="P67">
        <v>225.96</v>
      </c>
      <c r="Q67">
        <v>169.77</v>
      </c>
      <c r="R67">
        <v>474.64</v>
      </c>
      <c r="S67">
        <v>514.79999999999995</v>
      </c>
      <c r="T67">
        <v>556.94000000000005</v>
      </c>
      <c r="U67">
        <v>458.72</v>
      </c>
      <c r="V67">
        <v>226.77</v>
      </c>
      <c r="W67">
        <v>18.18</v>
      </c>
      <c r="X67" t="s">
        <v>67</v>
      </c>
    </row>
    <row r="68" spans="1:24" x14ac:dyDescent="0.25">
      <c r="A68" s="5"/>
      <c r="B68" s="5"/>
    </row>
    <row r="69" spans="1:24" x14ac:dyDescent="0.25">
      <c r="A69" s="5" t="s">
        <v>157</v>
      </c>
      <c r="B69" s="5" t="s">
        <v>158</v>
      </c>
      <c r="C69" t="s">
        <v>67</v>
      </c>
      <c r="D69">
        <v>5.51</v>
      </c>
      <c r="E69">
        <v>3.46</v>
      </c>
      <c r="F69">
        <v>7.32</v>
      </c>
      <c r="G69">
        <v>3.89</v>
      </c>
      <c r="H69">
        <v>4.3499999999999996</v>
      </c>
      <c r="I69">
        <v>8.1199999999999992</v>
      </c>
      <c r="J69">
        <v>4.68</v>
      </c>
      <c r="K69">
        <v>5.08</v>
      </c>
      <c r="L69">
        <v>4.29</v>
      </c>
      <c r="M69">
        <v>21.54</v>
      </c>
      <c r="N69">
        <v>21.05</v>
      </c>
      <c r="O69">
        <v>23.96</v>
      </c>
      <c r="P69">
        <v>36.35</v>
      </c>
      <c r="Q69">
        <v>72.97</v>
      </c>
      <c r="R69">
        <v>72.94</v>
      </c>
      <c r="S69">
        <v>72.459999999999994</v>
      </c>
      <c r="T69">
        <v>77.58</v>
      </c>
      <c r="U69">
        <v>75.42</v>
      </c>
      <c r="V69">
        <v>63.48</v>
      </c>
      <c r="W69">
        <v>70.77</v>
      </c>
    </row>
    <row r="70" spans="1:24" x14ac:dyDescent="0.25">
      <c r="A70" s="5" t="s">
        <v>159</v>
      </c>
      <c r="B70" s="5" t="s">
        <v>160</v>
      </c>
      <c r="C70" t="s">
        <v>67</v>
      </c>
      <c r="D70">
        <v>13126.47</v>
      </c>
      <c r="E70">
        <v>13324.1</v>
      </c>
      <c r="F70">
        <v>10690.72</v>
      </c>
      <c r="G70">
        <v>9031.39</v>
      </c>
      <c r="H70">
        <v>4298.82</v>
      </c>
      <c r="I70">
        <v>595.96</v>
      </c>
      <c r="J70">
        <v>979.02</v>
      </c>
      <c r="K70">
        <v>9279.7900000000009</v>
      </c>
      <c r="L70">
        <v>2810.92</v>
      </c>
      <c r="M70">
        <v>1312.06</v>
      </c>
      <c r="N70">
        <v>-708.74</v>
      </c>
      <c r="O70">
        <v>-980.77</v>
      </c>
      <c r="P70">
        <v>368.3</v>
      </c>
      <c r="Q70">
        <v>85.11</v>
      </c>
      <c r="R70">
        <v>-233.55</v>
      </c>
      <c r="S70">
        <v>10.74</v>
      </c>
      <c r="T70">
        <v>-70.430000000000007</v>
      </c>
      <c r="U70">
        <v>4.0199999999999996</v>
      </c>
      <c r="V70">
        <v>26.12</v>
      </c>
      <c r="W70">
        <v>20.83</v>
      </c>
    </row>
    <row r="71" spans="1:24" x14ac:dyDescent="0.25">
      <c r="A71" s="5" t="s">
        <v>161</v>
      </c>
      <c r="B71" s="5" t="s">
        <v>162</v>
      </c>
      <c r="C71" t="s">
        <v>67</v>
      </c>
      <c r="D71">
        <v>18379.41</v>
      </c>
      <c r="E71">
        <v>17678.669999999998</v>
      </c>
      <c r="F71">
        <v>16457.04</v>
      </c>
      <c r="G71">
        <v>15076.23</v>
      </c>
      <c r="H71">
        <v>8020.71</v>
      </c>
      <c r="I71">
        <v>5810.61</v>
      </c>
      <c r="J71">
        <v>4461.54</v>
      </c>
      <c r="K71">
        <v>14979.27</v>
      </c>
      <c r="L71">
        <v>6075.63</v>
      </c>
      <c r="M71">
        <v>3326.24</v>
      </c>
      <c r="N71">
        <v>-31.55</v>
      </c>
      <c r="O71">
        <v>-182.69</v>
      </c>
      <c r="P71">
        <v>1140.6199999999999</v>
      </c>
      <c r="Q71">
        <v>519.76</v>
      </c>
      <c r="R71">
        <v>-90.79</v>
      </c>
      <c r="S71">
        <v>111.96</v>
      </c>
      <c r="T71">
        <v>25.19</v>
      </c>
      <c r="U71">
        <v>74.87</v>
      </c>
      <c r="V71">
        <v>62.29</v>
      </c>
      <c r="W71">
        <v>27.78</v>
      </c>
    </row>
    <row r="72" spans="1:24" x14ac:dyDescent="0.25">
      <c r="A72" s="5" t="s">
        <v>163</v>
      </c>
      <c r="B72" s="5" t="s">
        <v>164</v>
      </c>
      <c r="C72" t="s">
        <v>67</v>
      </c>
      <c r="D72">
        <v>0.06</v>
      </c>
      <c r="E72">
        <v>7.0000000000000007E-2</v>
      </c>
      <c r="F72">
        <v>0.06</v>
      </c>
      <c r="G72">
        <v>0.06</v>
      </c>
      <c r="H72">
        <v>0.09</v>
      </c>
      <c r="I72">
        <v>0.11</v>
      </c>
      <c r="J72">
        <v>0.08</v>
      </c>
      <c r="K72">
        <v>0.05</v>
      </c>
      <c r="L72">
        <v>0.12</v>
      </c>
      <c r="M72">
        <v>0.12</v>
      </c>
      <c r="N72">
        <v>0.51</v>
      </c>
      <c r="O72">
        <v>0.37</v>
      </c>
      <c r="P72">
        <v>0.51</v>
      </c>
      <c r="Q72">
        <v>0.47</v>
      </c>
      <c r="R72">
        <v>3.15</v>
      </c>
      <c r="S72">
        <v>3.49</v>
      </c>
      <c r="T72">
        <v>3.54</v>
      </c>
      <c r="U72">
        <v>4.75</v>
      </c>
      <c r="V72">
        <v>8.1</v>
      </c>
      <c r="W72">
        <v>7.38</v>
      </c>
    </row>
    <row r="73" spans="1:24" x14ac:dyDescent="0.25">
      <c r="A73" s="5" t="s">
        <v>165</v>
      </c>
      <c r="B73" s="5" t="s">
        <v>166</v>
      </c>
      <c r="C73" t="s">
        <v>67</v>
      </c>
      <c r="D73">
        <v>93.61</v>
      </c>
      <c r="E73">
        <v>95.15</v>
      </c>
      <c r="F73">
        <v>91.69</v>
      </c>
      <c r="G73">
        <v>95.15</v>
      </c>
      <c r="H73">
        <v>94.52</v>
      </c>
      <c r="I73">
        <v>90.31</v>
      </c>
      <c r="J73">
        <v>95.32</v>
      </c>
      <c r="K73">
        <v>94.89</v>
      </c>
      <c r="L73">
        <v>95.7</v>
      </c>
      <c r="M73">
        <v>78.09</v>
      </c>
      <c r="N73">
        <v>78.11</v>
      </c>
      <c r="O73">
        <v>75.19</v>
      </c>
      <c r="P73">
        <v>63.65</v>
      </c>
      <c r="Q73">
        <v>27.03</v>
      </c>
      <c r="R73">
        <v>26.99</v>
      </c>
      <c r="S73">
        <v>25.24</v>
      </c>
      <c r="T73">
        <v>20.72</v>
      </c>
      <c r="U73">
        <v>23.22</v>
      </c>
      <c r="V73">
        <v>36.46</v>
      </c>
      <c r="W73">
        <v>29.23</v>
      </c>
    </row>
    <row r="74" spans="1:24" x14ac:dyDescent="0.25">
      <c r="A74" s="5" t="s">
        <v>167</v>
      </c>
      <c r="B74" s="5" t="s">
        <v>168</v>
      </c>
      <c r="C74" t="s">
        <v>67</v>
      </c>
      <c r="D74">
        <v>7.9</v>
      </c>
      <c r="E74">
        <v>9.56</v>
      </c>
      <c r="F74">
        <v>6.71</v>
      </c>
      <c r="G74">
        <v>5.01</v>
      </c>
      <c r="H74">
        <v>3.83</v>
      </c>
      <c r="I74">
        <v>0.63</v>
      </c>
      <c r="J74">
        <v>0.74</v>
      </c>
      <c r="K74">
        <v>4.71</v>
      </c>
      <c r="L74">
        <v>3.27</v>
      </c>
      <c r="M74">
        <v>1.55</v>
      </c>
      <c r="N74">
        <v>-3.64</v>
      </c>
      <c r="O74">
        <v>-3.65</v>
      </c>
      <c r="P74">
        <v>1.86</v>
      </c>
      <c r="Q74">
        <v>0.4</v>
      </c>
      <c r="R74">
        <v>-7.35</v>
      </c>
      <c r="S74">
        <v>0.37</v>
      </c>
      <c r="T74">
        <v>-2.4900000000000002</v>
      </c>
      <c r="U74">
        <v>0.19</v>
      </c>
      <c r="V74">
        <v>2.12</v>
      </c>
      <c r="W74">
        <v>1.54</v>
      </c>
    </row>
    <row r="75" spans="1:24" x14ac:dyDescent="0.25">
      <c r="A75" s="5" t="s">
        <v>169</v>
      </c>
      <c r="B75" s="5" t="s">
        <v>170</v>
      </c>
      <c r="C75" t="s">
        <v>67</v>
      </c>
      <c r="D75">
        <v>11.61</v>
      </c>
      <c r="E75">
        <v>13.36</v>
      </c>
      <c r="F75">
        <v>11.23</v>
      </c>
      <c r="G75">
        <v>8.93</v>
      </c>
      <c r="H75">
        <v>7.75</v>
      </c>
      <c r="I75">
        <v>6.51</v>
      </c>
      <c r="J75">
        <v>3.63</v>
      </c>
      <c r="K75">
        <v>8.7799999999999994</v>
      </c>
      <c r="L75">
        <v>8.02</v>
      </c>
      <c r="M75">
        <v>4.5199999999999996</v>
      </c>
      <c r="N75">
        <v>-0.2</v>
      </c>
      <c r="O75">
        <v>-0.86</v>
      </c>
      <c r="P75">
        <v>8.34</v>
      </c>
      <c r="Q75">
        <v>5.17</v>
      </c>
      <c r="R75">
        <v>-7.54</v>
      </c>
      <c r="S75">
        <v>10.45</v>
      </c>
      <c r="T75">
        <v>2.52</v>
      </c>
      <c r="U75">
        <v>8.77</v>
      </c>
      <c r="V75" t="s">
        <v>67</v>
      </c>
      <c r="W75" t="s">
        <v>67</v>
      </c>
    </row>
    <row r="76" spans="1:24" x14ac:dyDescent="0.25">
      <c r="A76" s="5" t="s">
        <v>171</v>
      </c>
      <c r="B76" s="5" t="s">
        <v>172</v>
      </c>
      <c r="C76" t="s">
        <v>67</v>
      </c>
      <c r="D76">
        <v>44.32</v>
      </c>
      <c r="E76">
        <v>41.91</v>
      </c>
      <c r="F76">
        <v>38.26</v>
      </c>
      <c r="G76">
        <v>35.35</v>
      </c>
      <c r="H76">
        <v>30.26</v>
      </c>
      <c r="I76">
        <v>29.05</v>
      </c>
      <c r="J76">
        <v>30.86</v>
      </c>
      <c r="K76">
        <v>31.5</v>
      </c>
      <c r="L76">
        <v>27.93</v>
      </c>
      <c r="M76">
        <v>38.33</v>
      </c>
      <c r="N76">
        <v>31.37</v>
      </c>
      <c r="O76">
        <v>36.14</v>
      </c>
      <c r="P76">
        <v>48.2</v>
      </c>
      <c r="Q76">
        <v>137.13999999999999</v>
      </c>
      <c r="R76">
        <v>64.47</v>
      </c>
      <c r="S76">
        <v>64.45</v>
      </c>
      <c r="T76">
        <v>73.47</v>
      </c>
      <c r="U76">
        <v>77.069999999999993</v>
      </c>
      <c r="V76">
        <v>83.93</v>
      </c>
      <c r="W76">
        <v>289.47000000000003</v>
      </c>
    </row>
    <row r="77" spans="1:24" x14ac:dyDescent="0.25">
      <c r="A77" s="5" t="s">
        <v>173</v>
      </c>
      <c r="B77" s="5" t="s">
        <v>174</v>
      </c>
      <c r="C77" t="s">
        <v>67</v>
      </c>
      <c r="D77">
        <v>117.98</v>
      </c>
      <c r="E77">
        <v>67.73</v>
      </c>
      <c r="F77">
        <v>91.73</v>
      </c>
      <c r="G77">
        <v>62.08</v>
      </c>
      <c r="H77">
        <v>56.04</v>
      </c>
      <c r="I77">
        <v>151.4</v>
      </c>
      <c r="J77">
        <v>71.739999999999995</v>
      </c>
      <c r="K77">
        <v>37.96</v>
      </c>
      <c r="L77">
        <v>35.79</v>
      </c>
      <c r="M77">
        <v>167.32</v>
      </c>
      <c r="N77">
        <v>106.5</v>
      </c>
      <c r="O77">
        <v>116.11</v>
      </c>
      <c r="P77">
        <v>117.54</v>
      </c>
      <c r="Q77">
        <v>139.56</v>
      </c>
      <c r="R77">
        <v>117.48</v>
      </c>
      <c r="S77">
        <v>115.72</v>
      </c>
      <c r="T77">
        <v>120.18</v>
      </c>
      <c r="U77">
        <v>126.87</v>
      </c>
      <c r="V77" t="s">
        <v>67</v>
      </c>
      <c r="W77" t="s">
        <v>67</v>
      </c>
    </row>
    <row r="78" spans="1:24" x14ac:dyDescent="0.25">
      <c r="A78" s="5" t="s">
        <v>175</v>
      </c>
      <c r="B78" s="5" t="s">
        <v>176</v>
      </c>
      <c r="C78" t="s">
        <v>67</v>
      </c>
      <c r="D78">
        <v>3080.895</v>
      </c>
      <c r="E78">
        <v>2678.02</v>
      </c>
      <c r="F78">
        <v>2730.76</v>
      </c>
      <c r="G78">
        <v>2642.86</v>
      </c>
      <c r="H78">
        <v>2733.366</v>
      </c>
      <c r="I78">
        <v>2073.1154000000001</v>
      </c>
      <c r="J78">
        <v>2010.203</v>
      </c>
      <c r="K78">
        <v>11187.4218</v>
      </c>
      <c r="L78">
        <v>-4735.0610999999999</v>
      </c>
      <c r="M78">
        <v>-1284.5119999999999</v>
      </c>
      <c r="N78">
        <v>365.12</v>
      </c>
      <c r="O78">
        <v>58.680000000000007</v>
      </c>
      <c r="P78">
        <v>-100.73399999999999</v>
      </c>
      <c r="Q78">
        <v>-625.59400000000005</v>
      </c>
      <c r="R78">
        <v>41.308999999999997</v>
      </c>
      <c r="S78">
        <v>11.222</v>
      </c>
      <c r="T78">
        <v>-247.72200000000001</v>
      </c>
      <c r="U78">
        <v>-11.596</v>
      </c>
      <c r="V78">
        <v>-138.51599999999999</v>
      </c>
      <c r="W78">
        <v>73.224000000000004</v>
      </c>
    </row>
    <row r="79" spans="1:24" x14ac:dyDescent="0.25">
      <c r="A79" s="5" t="s">
        <v>177</v>
      </c>
      <c r="B79" s="5" t="s">
        <v>178</v>
      </c>
      <c r="C79" t="s">
        <v>67</v>
      </c>
      <c r="D79">
        <v>0</v>
      </c>
      <c r="E79">
        <v>0</v>
      </c>
      <c r="F79">
        <v>0</v>
      </c>
      <c r="G79">
        <v>-9.9000000000000057</v>
      </c>
      <c r="H79">
        <v>-4.8899999999999864</v>
      </c>
      <c r="I79">
        <v>-0.40999999999999659</v>
      </c>
      <c r="J79">
        <v>-0.56000000000000227</v>
      </c>
      <c r="K79">
        <v>-55.830000000000013</v>
      </c>
      <c r="L79">
        <v>-16.309999999999999</v>
      </c>
      <c r="M79">
        <v>-26</v>
      </c>
      <c r="N79">
        <v>0</v>
      </c>
      <c r="O79">
        <v>0</v>
      </c>
      <c r="P79">
        <v>0</v>
      </c>
      <c r="Q79">
        <v>-22.5</v>
      </c>
      <c r="R79">
        <v>-3.899999999999999</v>
      </c>
      <c r="S79">
        <v>-0.5</v>
      </c>
      <c r="T79">
        <v>-0.5</v>
      </c>
      <c r="U79">
        <v>-2.4</v>
      </c>
      <c r="V79">
        <v>-1.9</v>
      </c>
      <c r="W79">
        <v>-0.7</v>
      </c>
    </row>
    <row r="80" spans="1:24" x14ac:dyDescent="0.25">
      <c r="A80" s="5" t="s">
        <v>179</v>
      </c>
      <c r="B80" s="5" t="s">
        <v>180</v>
      </c>
      <c r="C80" t="s">
        <v>67</v>
      </c>
      <c r="D80">
        <v>-5.82</v>
      </c>
      <c r="E80">
        <v>24.05</v>
      </c>
      <c r="F80">
        <v>30.49</v>
      </c>
      <c r="G80">
        <v>-34.020000000000003</v>
      </c>
      <c r="H80">
        <v>-14.65</v>
      </c>
      <c r="I80">
        <v>38.46</v>
      </c>
      <c r="J80">
        <v>48.19</v>
      </c>
      <c r="K80">
        <v>-18.91</v>
      </c>
      <c r="L80">
        <v>68.790000000000006</v>
      </c>
      <c r="M80">
        <v>-65.78</v>
      </c>
      <c r="N80">
        <v>32.049999999999997</v>
      </c>
      <c r="O80">
        <v>-30.36</v>
      </c>
      <c r="P80">
        <v>36.17</v>
      </c>
      <c r="Q80">
        <v>-78.36</v>
      </c>
      <c r="R80">
        <v>-22.29</v>
      </c>
      <c r="S80">
        <v>-8.77</v>
      </c>
      <c r="T80">
        <v>-21.69</v>
      </c>
      <c r="U80">
        <v>83.39</v>
      </c>
      <c r="V80">
        <v>936.81</v>
      </c>
      <c r="W80" t="s">
        <v>67</v>
      </c>
    </row>
    <row r="81" spans="1:23" x14ac:dyDescent="0.25">
      <c r="A81" s="5" t="s">
        <v>181</v>
      </c>
      <c r="B81" s="5" t="s">
        <v>182</v>
      </c>
      <c r="C81" t="s">
        <v>67</v>
      </c>
      <c r="D81">
        <v>16.239999999999998</v>
      </c>
      <c r="E81">
        <v>6.84</v>
      </c>
      <c r="F81">
        <v>-6.06</v>
      </c>
      <c r="G81">
        <v>-3.4</v>
      </c>
      <c r="H81">
        <v>24</v>
      </c>
      <c r="I81">
        <v>22.58</v>
      </c>
      <c r="J81">
        <v>32.69</v>
      </c>
      <c r="K81">
        <v>-5.3</v>
      </c>
      <c r="L81">
        <v>11.69</v>
      </c>
      <c r="M81">
        <v>-21.36</v>
      </c>
      <c r="N81">
        <v>12.62</v>
      </c>
      <c r="O81">
        <v>-24.18</v>
      </c>
      <c r="P81">
        <v>-21.49</v>
      </c>
      <c r="Q81">
        <v>-36.47</v>
      </c>
      <c r="R81">
        <v>-17.579999999999998</v>
      </c>
      <c r="S81">
        <v>17.64</v>
      </c>
      <c r="T81">
        <v>332.84</v>
      </c>
      <c r="U81" t="s">
        <v>67</v>
      </c>
      <c r="V81" t="s">
        <v>67</v>
      </c>
      <c r="W81" t="s">
        <v>67</v>
      </c>
    </row>
    <row r="82" spans="1:23" x14ac:dyDescent="0.25">
      <c r="A82" s="5" t="s">
        <v>183</v>
      </c>
      <c r="B82" s="5" t="s">
        <v>184</v>
      </c>
      <c r="C82" t="s">
        <v>67</v>
      </c>
      <c r="D82">
        <v>0.01</v>
      </c>
      <c r="E82">
        <v>8.8699999999999992</v>
      </c>
      <c r="F82">
        <v>13.69</v>
      </c>
      <c r="G82">
        <v>3.81</v>
      </c>
      <c r="H82">
        <v>24.38</v>
      </c>
      <c r="I82">
        <v>14.15</v>
      </c>
      <c r="J82">
        <v>12.87</v>
      </c>
      <c r="K82">
        <v>-2.84</v>
      </c>
      <c r="L82">
        <v>8.17</v>
      </c>
      <c r="M82">
        <v>-21.26</v>
      </c>
      <c r="N82">
        <v>-12.56</v>
      </c>
      <c r="O82">
        <v>-20.72</v>
      </c>
      <c r="P82">
        <v>-18.989999999999998</v>
      </c>
      <c r="Q82">
        <v>-9.5399999999999991</v>
      </c>
      <c r="R82">
        <v>193.49</v>
      </c>
      <c r="S82" t="s">
        <v>67</v>
      </c>
      <c r="T82" t="s">
        <v>67</v>
      </c>
      <c r="U82" t="s">
        <v>67</v>
      </c>
      <c r="V82" t="s">
        <v>67</v>
      </c>
      <c r="W82" t="s">
        <v>67</v>
      </c>
    </row>
    <row r="83" spans="1:23" x14ac:dyDescent="0.25">
      <c r="A83" s="5" t="s">
        <v>185</v>
      </c>
      <c r="B83" s="5" t="s">
        <v>186</v>
      </c>
      <c r="C83" t="s">
        <v>67</v>
      </c>
      <c r="D83">
        <v>7.08</v>
      </c>
      <c r="E83">
        <v>10.87</v>
      </c>
      <c r="F83">
        <v>5.43</v>
      </c>
      <c r="G83">
        <v>5.99</v>
      </c>
      <c r="H83">
        <v>1.56</v>
      </c>
      <c r="I83">
        <v>0.8</v>
      </c>
      <c r="J83">
        <v>-3.93</v>
      </c>
      <c r="K83">
        <v>-10.91</v>
      </c>
      <c r="L83">
        <v>-0.68</v>
      </c>
      <c r="M83">
        <v>86.12</v>
      </c>
      <c r="N83" t="s">
        <v>67</v>
      </c>
      <c r="O83" t="s">
        <v>67</v>
      </c>
      <c r="P83" t="s">
        <v>67</v>
      </c>
      <c r="Q83" t="s">
        <v>67</v>
      </c>
      <c r="R83" t="s">
        <v>67</v>
      </c>
      <c r="S83" t="s">
        <v>67</v>
      </c>
      <c r="T83" t="s">
        <v>67</v>
      </c>
      <c r="U83" t="s">
        <v>67</v>
      </c>
      <c r="V83" t="s">
        <v>67</v>
      </c>
      <c r="W83" t="s">
        <v>67</v>
      </c>
    </row>
    <row r="84" spans="1:23" x14ac:dyDescent="0.25">
      <c r="A84" s="5" t="s">
        <v>187</v>
      </c>
      <c r="B84" s="5" t="s">
        <v>188</v>
      </c>
      <c r="C84" t="s">
        <v>67</v>
      </c>
      <c r="D84">
        <v>-7.21</v>
      </c>
      <c r="E84">
        <v>54.61</v>
      </c>
      <c r="F84">
        <v>54.47</v>
      </c>
      <c r="G84">
        <v>38.61</v>
      </c>
      <c r="H84">
        <v>515.67999999999995</v>
      </c>
      <c r="I84">
        <v>-15.71</v>
      </c>
      <c r="J84">
        <v>-84.37</v>
      </c>
      <c r="K84">
        <v>167.71</v>
      </c>
      <c r="L84">
        <v>261.62</v>
      </c>
      <c r="M84">
        <v>-163.36000000000001</v>
      </c>
      <c r="N84">
        <v>-4.58</v>
      </c>
      <c r="O84">
        <v>-285.45</v>
      </c>
      <c r="P84">
        <v>489.29</v>
      </c>
      <c r="Q84">
        <v>-107.89</v>
      </c>
      <c r="R84">
        <v>-1790.48</v>
      </c>
      <c r="S84">
        <v>-113.91</v>
      </c>
      <c r="T84">
        <v>-1472.73</v>
      </c>
      <c r="U84">
        <v>-71.790000000000006</v>
      </c>
      <c r="V84">
        <v>1200</v>
      </c>
      <c r="W84" t="s">
        <v>67</v>
      </c>
    </row>
    <row r="85" spans="1:23" x14ac:dyDescent="0.25">
      <c r="A85" s="5" t="s">
        <v>189</v>
      </c>
      <c r="B85" s="5" t="s">
        <v>190</v>
      </c>
      <c r="C85" t="s">
        <v>67</v>
      </c>
      <c r="D85">
        <v>33.96</v>
      </c>
      <c r="E85">
        <v>49.23</v>
      </c>
      <c r="F85">
        <v>202.92</v>
      </c>
      <c r="G85">
        <v>179.53</v>
      </c>
      <c r="H85">
        <v>138.53</v>
      </c>
      <c r="I85">
        <v>22.54</v>
      </c>
      <c r="J85">
        <v>114.99</v>
      </c>
      <c r="K85">
        <v>88.66</v>
      </c>
      <c r="L85">
        <v>31.23</v>
      </c>
      <c r="M85">
        <v>-151.13</v>
      </c>
      <c r="N85">
        <v>66.42</v>
      </c>
      <c r="O85">
        <v>31.98</v>
      </c>
      <c r="P85">
        <v>-469.69</v>
      </c>
      <c r="Q85">
        <v>-670.76</v>
      </c>
      <c r="R85">
        <v>-1125.71</v>
      </c>
      <c r="S85">
        <v>-552.80999999999995</v>
      </c>
      <c r="T85">
        <v>-114.84</v>
      </c>
      <c r="U85" t="s">
        <v>67</v>
      </c>
      <c r="V85" t="s">
        <v>67</v>
      </c>
      <c r="W85" t="s">
        <v>67</v>
      </c>
    </row>
    <row r="86" spans="1:23" x14ac:dyDescent="0.25">
      <c r="A86" s="5" t="s">
        <v>191</v>
      </c>
      <c r="B86" s="5" t="s">
        <v>192</v>
      </c>
      <c r="C86" t="s">
        <v>67</v>
      </c>
      <c r="D86">
        <v>131.22999999999999</v>
      </c>
      <c r="E86">
        <v>129.53</v>
      </c>
      <c r="F86">
        <v>101.74</v>
      </c>
      <c r="G86">
        <v>124.38</v>
      </c>
      <c r="H86">
        <v>168.99</v>
      </c>
      <c r="I86">
        <v>33.18</v>
      </c>
      <c r="J86">
        <v>35.4</v>
      </c>
      <c r="K86">
        <v>-4.8099999999999996</v>
      </c>
      <c r="L86">
        <v>59.5</v>
      </c>
      <c r="M86">
        <v>-14.4</v>
      </c>
      <c r="N86">
        <v>-339.82</v>
      </c>
      <c r="O86">
        <v>-361.69</v>
      </c>
      <c r="P86">
        <v>-599.14</v>
      </c>
      <c r="Q86">
        <v>-711.36</v>
      </c>
      <c r="R86">
        <v>-449.78</v>
      </c>
      <c r="S86" t="s">
        <v>67</v>
      </c>
      <c r="T86" t="s">
        <v>67</v>
      </c>
      <c r="U86" t="s">
        <v>67</v>
      </c>
      <c r="V86" t="s">
        <v>67</v>
      </c>
      <c r="W86" t="s">
        <v>67</v>
      </c>
    </row>
    <row r="87" spans="1:23" x14ac:dyDescent="0.25">
      <c r="A87" s="5" t="s">
        <v>193</v>
      </c>
      <c r="B87" s="5" t="s">
        <v>194</v>
      </c>
      <c r="C87" t="s">
        <v>67</v>
      </c>
      <c r="D87">
        <v>82.2</v>
      </c>
      <c r="E87">
        <v>82.47</v>
      </c>
      <c r="F87">
        <v>48.46</v>
      </c>
      <c r="G87">
        <v>91.94</v>
      </c>
      <c r="H87">
        <v>77.290000000000006</v>
      </c>
      <c r="I87">
        <v>-153.32</v>
      </c>
      <c r="J87">
        <v>-163.13999999999999</v>
      </c>
      <c r="K87">
        <v>-301.98</v>
      </c>
      <c r="L87">
        <v>-325.93</v>
      </c>
      <c r="M87">
        <v>-232.09</v>
      </c>
      <c r="N87" t="s">
        <v>67</v>
      </c>
      <c r="O87" t="s">
        <v>67</v>
      </c>
      <c r="P87" t="s">
        <v>67</v>
      </c>
      <c r="Q87" t="s">
        <v>67</v>
      </c>
      <c r="R87" t="s">
        <v>67</v>
      </c>
      <c r="S87" t="s">
        <v>67</v>
      </c>
      <c r="T87" t="s">
        <v>67</v>
      </c>
      <c r="U87" t="s">
        <v>67</v>
      </c>
      <c r="V87" t="s">
        <v>67</v>
      </c>
      <c r="W87" t="s">
        <v>67</v>
      </c>
    </row>
    <row r="88" spans="1:23" x14ac:dyDescent="0.25">
      <c r="A88" s="5" t="s">
        <v>195</v>
      </c>
      <c r="B88" s="5" t="s">
        <v>196</v>
      </c>
      <c r="C88" t="s">
        <v>67</v>
      </c>
      <c r="D88">
        <v>0.06</v>
      </c>
      <c r="E88">
        <v>0.05</v>
      </c>
      <c r="F88">
        <v>7.0000000000000007E-2</v>
      </c>
      <c r="G88">
        <v>7.0000000000000007E-2</v>
      </c>
      <c r="H88">
        <v>0.06</v>
      </c>
      <c r="I88">
        <v>1.61</v>
      </c>
      <c r="J88">
        <v>1.18</v>
      </c>
      <c r="K88">
        <v>-1.04</v>
      </c>
      <c r="L88">
        <v>0.1</v>
      </c>
      <c r="M88">
        <v>-0.92</v>
      </c>
      <c r="N88" t="s">
        <v>67</v>
      </c>
      <c r="O88" t="s">
        <v>67</v>
      </c>
      <c r="P88">
        <v>-0.02</v>
      </c>
      <c r="Q88">
        <v>-0.09</v>
      </c>
      <c r="R88" t="s">
        <v>67</v>
      </c>
      <c r="S88" t="s">
        <v>67</v>
      </c>
      <c r="T88" t="s">
        <v>67</v>
      </c>
      <c r="U88" t="s">
        <v>67</v>
      </c>
      <c r="V88" t="s">
        <v>67</v>
      </c>
      <c r="W88" t="s">
        <v>67</v>
      </c>
    </row>
    <row r="89" spans="1:23" x14ac:dyDescent="0.25">
      <c r="A89" s="5" t="s">
        <v>197</v>
      </c>
      <c r="B89" s="5" t="s">
        <v>198</v>
      </c>
      <c r="C89" t="s">
        <v>67</v>
      </c>
      <c r="D89">
        <v>-2.08</v>
      </c>
      <c r="E89">
        <v>33.26</v>
      </c>
      <c r="F89">
        <v>42.44</v>
      </c>
      <c r="G89">
        <v>24.01</v>
      </c>
      <c r="H89">
        <v>17.82</v>
      </c>
      <c r="I89">
        <v>80.33</v>
      </c>
      <c r="J89">
        <v>-55.86</v>
      </c>
      <c r="K89">
        <v>99.93</v>
      </c>
      <c r="L89">
        <v>208.32</v>
      </c>
      <c r="M89">
        <v>-3707.69</v>
      </c>
      <c r="N89">
        <v>-77.19</v>
      </c>
      <c r="O89">
        <v>-111.15</v>
      </c>
      <c r="P89">
        <v>198.83</v>
      </c>
      <c r="Q89">
        <v>-223.91</v>
      </c>
      <c r="R89">
        <v>-163.01</v>
      </c>
      <c r="S89">
        <v>305.56</v>
      </c>
      <c r="T89">
        <v>-73.66</v>
      </c>
      <c r="U89">
        <v>120.43</v>
      </c>
      <c r="V89">
        <v>2225</v>
      </c>
      <c r="W89" t="s">
        <v>67</v>
      </c>
    </row>
    <row r="90" spans="1:23" x14ac:dyDescent="0.25">
      <c r="A90" s="5" t="s">
        <v>199</v>
      </c>
      <c r="B90" s="5" t="s">
        <v>200</v>
      </c>
      <c r="C90" t="s">
        <v>67</v>
      </c>
      <c r="D90">
        <v>24.54</v>
      </c>
      <c r="E90">
        <v>33.24</v>
      </c>
      <c r="F90">
        <v>28.09</v>
      </c>
      <c r="G90">
        <v>40.72</v>
      </c>
      <c r="H90">
        <v>14.1</v>
      </c>
      <c r="I90">
        <v>41.47</v>
      </c>
      <c r="J90">
        <v>84.13</v>
      </c>
      <c r="K90">
        <v>-1133.1500000000001</v>
      </c>
      <c r="L90">
        <v>-1192.19</v>
      </c>
      <c r="M90">
        <v>-1298.68</v>
      </c>
      <c r="N90">
        <v>3.5</v>
      </c>
      <c r="O90">
        <v>-45.41</v>
      </c>
      <c r="P90">
        <v>-62.7</v>
      </c>
      <c r="Q90">
        <v>-27.12</v>
      </c>
      <c r="R90">
        <v>22.96</v>
      </c>
      <c r="S90">
        <v>117.44</v>
      </c>
      <c r="T90">
        <v>757.26</v>
      </c>
      <c r="U90" t="s">
        <v>67</v>
      </c>
      <c r="V90" t="s">
        <v>67</v>
      </c>
      <c r="W90" t="s">
        <v>67</v>
      </c>
    </row>
    <row r="91" spans="1:23" x14ac:dyDescent="0.25">
      <c r="A91" s="5" t="s">
        <v>201</v>
      </c>
      <c r="B91" s="5" t="s">
        <v>202</v>
      </c>
      <c r="C91" t="s">
        <v>67</v>
      </c>
      <c r="D91">
        <v>23.09</v>
      </c>
      <c r="E91">
        <v>39.57</v>
      </c>
      <c r="F91">
        <v>21.75</v>
      </c>
      <c r="G91">
        <v>33.25</v>
      </c>
      <c r="H91">
        <v>70.11</v>
      </c>
      <c r="I91">
        <v>-674.99</v>
      </c>
      <c r="J91">
        <v>-706.5</v>
      </c>
      <c r="K91">
        <v>-717.56</v>
      </c>
      <c r="L91">
        <v>-697.78</v>
      </c>
      <c r="M91">
        <v>-784.22</v>
      </c>
      <c r="N91">
        <v>-75.290000000000006</v>
      </c>
      <c r="O91">
        <v>1.26</v>
      </c>
      <c r="P91">
        <v>8.76</v>
      </c>
      <c r="Q91">
        <v>-6.92</v>
      </c>
      <c r="R91">
        <v>482.86</v>
      </c>
      <c r="S91" t="s">
        <v>67</v>
      </c>
      <c r="T91" t="s">
        <v>67</v>
      </c>
      <c r="U91" t="s">
        <v>67</v>
      </c>
      <c r="V91" t="s">
        <v>67</v>
      </c>
      <c r="W91" t="s">
        <v>67</v>
      </c>
    </row>
    <row r="92" spans="1:23" x14ac:dyDescent="0.25">
      <c r="A92" s="5" t="s">
        <v>203</v>
      </c>
      <c r="B92" s="5" t="s">
        <v>204</v>
      </c>
      <c r="C92" t="s">
        <v>67</v>
      </c>
      <c r="D92">
        <v>-325.95</v>
      </c>
      <c r="E92">
        <v>-333.46</v>
      </c>
      <c r="F92">
        <v>-347.9</v>
      </c>
      <c r="G92">
        <v>-332.26</v>
      </c>
      <c r="H92">
        <v>-357.06</v>
      </c>
      <c r="I92">
        <v>-375.14</v>
      </c>
      <c r="J92">
        <v>-352.62</v>
      </c>
      <c r="K92">
        <v>-354.4</v>
      </c>
      <c r="L92">
        <v>-352.35</v>
      </c>
      <c r="M92">
        <v>-150.68</v>
      </c>
      <c r="N92" t="s">
        <v>67</v>
      </c>
      <c r="O92" t="s">
        <v>67</v>
      </c>
      <c r="P92" t="s">
        <v>67</v>
      </c>
      <c r="Q92" t="s">
        <v>67</v>
      </c>
      <c r="R92" t="s">
        <v>67</v>
      </c>
      <c r="S92" t="s">
        <v>67</v>
      </c>
      <c r="T92" t="s">
        <v>67</v>
      </c>
      <c r="U92" t="s">
        <v>67</v>
      </c>
      <c r="V92" t="s">
        <v>67</v>
      </c>
      <c r="W92" t="s">
        <v>67</v>
      </c>
    </row>
    <row r="93" spans="1:23" x14ac:dyDescent="0.25">
      <c r="A93" s="5" t="s">
        <v>205</v>
      </c>
      <c r="B93" s="5" t="s">
        <v>206</v>
      </c>
      <c r="C93" t="s">
        <v>67</v>
      </c>
      <c r="D93">
        <v>15.04</v>
      </c>
      <c r="E93">
        <v>-1.93</v>
      </c>
      <c r="F93">
        <v>3.33</v>
      </c>
      <c r="G93">
        <v>-9.85</v>
      </c>
      <c r="H93">
        <v>27.13</v>
      </c>
      <c r="I93">
        <v>2.81</v>
      </c>
      <c r="J93">
        <v>-82.11</v>
      </c>
      <c r="K93">
        <v>-235.37</v>
      </c>
      <c r="L93">
        <v>188.37</v>
      </c>
      <c r="M93">
        <v>-295.70999999999998</v>
      </c>
      <c r="N93">
        <v>522.22</v>
      </c>
      <c r="O93">
        <v>-158.25</v>
      </c>
      <c r="P93">
        <v>-83.9</v>
      </c>
      <c r="Q93">
        <v>-569.19000000000005</v>
      </c>
      <c r="R93">
        <v>125.97</v>
      </c>
      <c r="S93">
        <v>-104.16</v>
      </c>
      <c r="T93">
        <v>1848.88</v>
      </c>
      <c r="U93">
        <v>-95.49</v>
      </c>
      <c r="V93">
        <v>-160.80000000000001</v>
      </c>
      <c r="W93" t="s">
        <v>67</v>
      </c>
    </row>
    <row r="94" spans="1:23" x14ac:dyDescent="0.25">
      <c r="A94" s="5" t="s">
        <v>207</v>
      </c>
      <c r="B94" s="5" t="s">
        <v>208</v>
      </c>
      <c r="C94" t="s">
        <v>67</v>
      </c>
      <c r="D94">
        <v>5.48</v>
      </c>
      <c r="E94">
        <v>-2.82</v>
      </c>
      <c r="F94">
        <v>6.87</v>
      </c>
      <c r="G94">
        <v>6.7</v>
      </c>
      <c r="H94">
        <v>-17.39</v>
      </c>
      <c r="I94">
        <v>-104.89</v>
      </c>
      <c r="J94">
        <v>-43.04</v>
      </c>
      <c r="K94">
        <v>-114.24</v>
      </c>
      <c r="L94">
        <v>138.29</v>
      </c>
      <c r="M94">
        <v>22.75</v>
      </c>
      <c r="N94">
        <v>93.36</v>
      </c>
      <c r="O94">
        <v>-270.45</v>
      </c>
      <c r="P94">
        <v>-175.71</v>
      </c>
      <c r="Q94">
        <v>-182.46</v>
      </c>
      <c r="R94">
        <v>623.55999999999995</v>
      </c>
      <c r="S94">
        <v>549.74</v>
      </c>
      <c r="T94">
        <v>530.86</v>
      </c>
      <c r="U94" t="s">
        <v>67</v>
      </c>
      <c r="V94" t="s">
        <v>67</v>
      </c>
      <c r="W94" t="s">
        <v>67</v>
      </c>
    </row>
    <row r="95" spans="1:23" x14ac:dyDescent="0.25">
      <c r="A95" s="5" t="s">
        <v>209</v>
      </c>
      <c r="B95" s="5" t="s">
        <v>210</v>
      </c>
      <c r="C95" t="s">
        <v>67</v>
      </c>
      <c r="D95">
        <v>6.74</v>
      </c>
      <c r="E95">
        <v>4.3</v>
      </c>
      <c r="F95">
        <v>-11.74</v>
      </c>
      <c r="G95">
        <v>-59.48</v>
      </c>
      <c r="H95">
        <v>-19.829999999999998</v>
      </c>
      <c r="I95">
        <v>-84.4</v>
      </c>
      <c r="J95">
        <v>19.48</v>
      </c>
      <c r="K95">
        <v>4.25</v>
      </c>
      <c r="L95">
        <v>34.549999999999997</v>
      </c>
      <c r="M95">
        <v>-116.97</v>
      </c>
      <c r="N95">
        <v>-32.630000000000003</v>
      </c>
      <c r="O95">
        <v>-157.91</v>
      </c>
      <c r="P95">
        <v>243.52</v>
      </c>
      <c r="Q95">
        <v>241.2</v>
      </c>
      <c r="R95">
        <v>322.88</v>
      </c>
      <c r="S95" t="s">
        <v>67</v>
      </c>
      <c r="T95" t="s">
        <v>67</v>
      </c>
      <c r="U95" t="s">
        <v>67</v>
      </c>
      <c r="V95" t="s">
        <v>67</v>
      </c>
      <c r="W95" t="s">
        <v>67</v>
      </c>
    </row>
    <row r="96" spans="1:23" x14ac:dyDescent="0.25">
      <c r="A96" s="5" t="s">
        <v>211</v>
      </c>
      <c r="B96" s="5" t="s">
        <v>212</v>
      </c>
      <c r="C96" t="s">
        <v>67</v>
      </c>
      <c r="D96">
        <v>-38.83</v>
      </c>
      <c r="E96">
        <v>11.89</v>
      </c>
      <c r="F96">
        <v>-3.74</v>
      </c>
      <c r="G96">
        <v>-12.47</v>
      </c>
      <c r="H96">
        <v>-68.400000000000006</v>
      </c>
      <c r="I96">
        <v>-58.52</v>
      </c>
      <c r="J96">
        <v>-69.209999999999994</v>
      </c>
      <c r="K96">
        <v>123.89</v>
      </c>
      <c r="L96">
        <v>137.87</v>
      </c>
      <c r="M96">
        <v>102.96</v>
      </c>
      <c r="N96" t="s">
        <v>67</v>
      </c>
      <c r="O96" t="s">
        <v>67</v>
      </c>
      <c r="P96" t="s">
        <v>67</v>
      </c>
      <c r="Q96" t="s">
        <v>67</v>
      </c>
      <c r="R96" t="s">
        <v>67</v>
      </c>
      <c r="S96" t="s">
        <v>67</v>
      </c>
      <c r="T96" t="s">
        <v>67</v>
      </c>
      <c r="U96" t="s">
        <v>67</v>
      </c>
      <c r="V96" t="s">
        <v>67</v>
      </c>
      <c r="W96" t="s">
        <v>67</v>
      </c>
    </row>
    <row r="97" spans="1:24" x14ac:dyDescent="0.25">
      <c r="A97" s="5" t="s">
        <v>213</v>
      </c>
      <c r="B97" s="5" t="s">
        <v>214</v>
      </c>
      <c r="C97" t="s">
        <v>67</v>
      </c>
      <c r="D97">
        <v>47.4</v>
      </c>
      <c r="E97">
        <v>-83</v>
      </c>
      <c r="F97">
        <v>-30.6</v>
      </c>
      <c r="G97">
        <v>-95.4</v>
      </c>
      <c r="H97">
        <v>-129.5</v>
      </c>
      <c r="I97">
        <v>102.9</v>
      </c>
      <c r="J97">
        <v>-69.400000000000006</v>
      </c>
      <c r="K97">
        <v>-315.2</v>
      </c>
      <c r="L97">
        <v>-157.5</v>
      </c>
      <c r="M97">
        <v>103.2</v>
      </c>
      <c r="N97">
        <v>10.3</v>
      </c>
      <c r="O97">
        <v>27.9</v>
      </c>
      <c r="P97">
        <v>48.1</v>
      </c>
      <c r="Q97">
        <v>143.4</v>
      </c>
      <c r="R97">
        <v>52.4</v>
      </c>
      <c r="S97">
        <v>55.2</v>
      </c>
      <c r="T97">
        <v>78.900000000000006</v>
      </c>
      <c r="U97">
        <v>92.1</v>
      </c>
      <c r="V97">
        <v>117</v>
      </c>
      <c r="W97">
        <v>13.8</v>
      </c>
      <c r="X97" t="s">
        <v>67</v>
      </c>
    </row>
  </sheetData>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W99"/>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3" width="19" customWidth="1"/>
    <col min="14" max="14" width="10" customWidth="1"/>
    <col min="15" max="16" width="19" customWidth="1"/>
    <col min="17" max="23" width="10" customWidth="1"/>
  </cols>
  <sheetData>
    <row r="1" spans="1:23" ht="18.75" customHeight="1" x14ac:dyDescent="0.3">
      <c r="A1" s="1" t="s">
        <v>3622</v>
      </c>
      <c r="B1" s="2" t="s">
        <v>3623</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3624</v>
      </c>
      <c r="C4" s="5" t="s">
        <v>9</v>
      </c>
      <c r="D4" s="5"/>
      <c r="E4" t="s">
        <v>3625</v>
      </c>
      <c r="G4" t="s">
        <v>758</v>
      </c>
      <c r="H4" t="s">
        <v>220</v>
      </c>
      <c r="J4" t="s">
        <v>2691</v>
      </c>
      <c r="L4" t="s">
        <v>3626</v>
      </c>
    </row>
    <row r="5" spans="1:23" x14ac:dyDescent="0.25">
      <c r="A5" s="5" t="s">
        <v>15</v>
      </c>
      <c r="B5" t="s">
        <v>3627</v>
      </c>
      <c r="C5" s="5" t="s">
        <v>17</v>
      </c>
      <c r="D5" s="5"/>
      <c r="E5" t="s">
        <v>3628</v>
      </c>
      <c r="G5" t="s">
        <v>11</v>
      </c>
      <c r="H5" t="s">
        <v>12</v>
      </c>
      <c r="J5" t="s">
        <v>3629</v>
      </c>
      <c r="L5" t="s">
        <v>626</v>
      </c>
    </row>
    <row r="6" spans="1:23" x14ac:dyDescent="0.25">
      <c r="A6" s="5" t="s">
        <v>23</v>
      </c>
      <c r="B6" t="s">
        <v>3630</v>
      </c>
      <c r="C6" s="5" t="s">
        <v>25</v>
      </c>
      <c r="D6" s="5"/>
      <c r="E6" t="s">
        <v>3631</v>
      </c>
      <c r="G6" t="s">
        <v>403</v>
      </c>
      <c r="H6" t="s">
        <v>20</v>
      </c>
      <c r="J6" t="s">
        <v>2746</v>
      </c>
      <c r="L6" t="s">
        <v>244</v>
      </c>
    </row>
    <row r="7" spans="1:23" x14ac:dyDescent="0.25">
      <c r="A7" s="5" t="s">
        <v>29</v>
      </c>
      <c r="B7" t="s">
        <v>277</v>
      </c>
      <c r="C7" s="5" t="s">
        <v>31</v>
      </c>
      <c r="D7" s="5"/>
      <c r="E7" t="s">
        <v>3632</v>
      </c>
      <c r="G7" t="s">
        <v>385</v>
      </c>
      <c r="H7" t="s">
        <v>34</v>
      </c>
      <c r="J7" t="s">
        <v>3633</v>
      </c>
      <c r="L7" t="s">
        <v>3634</v>
      </c>
    </row>
    <row r="8" spans="1:23" x14ac:dyDescent="0.25">
      <c r="A8" s="5" t="s">
        <v>35</v>
      </c>
      <c r="B8" t="s">
        <v>36</v>
      </c>
      <c r="C8" s="5" t="s">
        <v>37</v>
      </c>
      <c r="D8" s="5"/>
      <c r="E8" t="s">
        <v>3635</v>
      </c>
      <c r="G8" t="s">
        <v>387</v>
      </c>
      <c r="H8" t="s">
        <v>40</v>
      </c>
      <c r="J8" t="s">
        <v>237</v>
      </c>
      <c r="L8" t="s">
        <v>569</v>
      </c>
    </row>
    <row r="9" spans="1:23" x14ac:dyDescent="0.25">
      <c r="A9" s="5" t="s">
        <v>41</v>
      </c>
      <c r="B9" t="s">
        <v>42</v>
      </c>
      <c r="C9" s="5" t="s">
        <v>43</v>
      </c>
      <c r="D9" s="5"/>
      <c r="E9" t="s">
        <v>3636</v>
      </c>
      <c r="J9" t="s">
        <v>3637</v>
      </c>
      <c r="L9" t="s">
        <v>569</v>
      </c>
    </row>
    <row r="10" spans="1:23" x14ac:dyDescent="0.25">
      <c r="A10" s="5" t="s">
        <v>45</v>
      </c>
      <c r="B10" t="s">
        <v>3300</v>
      </c>
      <c r="C10" s="5" t="s">
        <v>47</v>
      </c>
      <c r="D10" s="5"/>
      <c r="E10" t="s">
        <v>3638</v>
      </c>
      <c r="J10" t="s">
        <v>248</v>
      </c>
      <c r="L10" t="s">
        <v>523</v>
      </c>
    </row>
    <row r="11" spans="1:23" x14ac:dyDescent="0.25">
      <c r="A11" s="5" t="s">
        <v>49</v>
      </c>
      <c r="B11" t="s">
        <v>669</v>
      </c>
      <c r="J11" t="s">
        <v>408</v>
      </c>
      <c r="L11" t="s">
        <v>2894</v>
      </c>
    </row>
    <row r="12" spans="1:23" x14ac:dyDescent="0.25">
      <c r="A12" s="5" t="s">
        <v>51</v>
      </c>
      <c r="B12" t="s">
        <v>52</v>
      </c>
      <c r="J12" t="s">
        <v>221</v>
      </c>
      <c r="L12" t="s">
        <v>1580</v>
      </c>
    </row>
    <row r="13" spans="1:23" x14ac:dyDescent="0.25">
      <c r="A13" s="5" t="s">
        <v>53</v>
      </c>
      <c r="B13" t="s">
        <v>3639</v>
      </c>
    </row>
    <row r="14" spans="1:23" x14ac:dyDescent="0.25">
      <c r="A14" s="5" t="s">
        <v>55</v>
      </c>
      <c r="B14" t="s">
        <v>3640</v>
      </c>
    </row>
    <row r="15" spans="1:23" x14ac:dyDescent="0.25">
      <c r="A15" s="5" t="s">
        <v>57</v>
      </c>
      <c r="B15" t="s">
        <v>3641</v>
      </c>
    </row>
    <row r="16" spans="1:23" x14ac:dyDescent="0.25">
      <c r="A16" s="5" t="s">
        <v>59</v>
      </c>
      <c r="B16" t="s">
        <v>3642</v>
      </c>
    </row>
    <row r="17" spans="1:23" x14ac:dyDescent="0.25">
      <c r="A17" s="5" t="s">
        <v>61</v>
      </c>
      <c r="B17" t="s">
        <v>3643</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1214</v>
      </c>
      <c r="D20">
        <v>1181</v>
      </c>
      <c r="E20">
        <v>1116</v>
      </c>
      <c r="F20">
        <v>1125</v>
      </c>
      <c r="G20">
        <v>1064</v>
      </c>
      <c r="H20">
        <v>980.4</v>
      </c>
      <c r="I20">
        <v>952.5</v>
      </c>
      <c r="J20">
        <v>939.9</v>
      </c>
      <c r="K20">
        <v>852.2</v>
      </c>
      <c r="L20">
        <v>801.6</v>
      </c>
      <c r="M20">
        <v>731.5</v>
      </c>
      <c r="N20">
        <v>932.1</v>
      </c>
      <c r="O20">
        <v>986.2</v>
      </c>
      <c r="P20">
        <v>958.5</v>
      </c>
      <c r="Q20">
        <v>773.2</v>
      </c>
      <c r="R20">
        <v>727.6</v>
      </c>
      <c r="S20">
        <v>713.9</v>
      </c>
      <c r="T20">
        <v>783.7</v>
      </c>
      <c r="U20">
        <v>824.1</v>
      </c>
      <c r="V20">
        <v>762.8</v>
      </c>
      <c r="W20">
        <v>627.6</v>
      </c>
    </row>
    <row r="21" spans="1:23" x14ac:dyDescent="0.25">
      <c r="A21" s="5" t="s">
        <v>299</v>
      </c>
      <c r="B21" s="5" t="s">
        <v>300</v>
      </c>
      <c r="C21">
        <v>501.4</v>
      </c>
      <c r="D21">
        <v>490.5</v>
      </c>
      <c r="E21">
        <v>473.9</v>
      </c>
      <c r="F21">
        <v>479.4</v>
      </c>
      <c r="G21">
        <v>453.2</v>
      </c>
      <c r="H21">
        <v>417.5</v>
      </c>
      <c r="I21">
        <v>415.7</v>
      </c>
      <c r="J21">
        <v>406.5</v>
      </c>
      <c r="K21">
        <v>368.7</v>
      </c>
      <c r="L21">
        <v>343.8</v>
      </c>
      <c r="M21">
        <v>307</v>
      </c>
      <c r="N21">
        <v>386.3</v>
      </c>
      <c r="O21">
        <v>407.7</v>
      </c>
      <c r="P21">
        <v>389.5</v>
      </c>
      <c r="Q21">
        <v>320</v>
      </c>
      <c r="R21">
        <v>296.60000000000002</v>
      </c>
      <c r="S21">
        <v>288.8</v>
      </c>
      <c r="T21">
        <v>313.8</v>
      </c>
      <c r="U21">
        <v>325.3</v>
      </c>
      <c r="V21">
        <v>293.3</v>
      </c>
      <c r="W21">
        <v>241.7</v>
      </c>
    </row>
    <row r="22" spans="1:23" x14ac:dyDescent="0.25">
      <c r="A22" s="5" t="s">
        <v>68</v>
      </c>
      <c r="B22" s="5" t="s">
        <v>69</v>
      </c>
      <c r="C22">
        <v>108.8</v>
      </c>
      <c r="D22">
        <v>122.5</v>
      </c>
      <c r="E22">
        <v>123.2</v>
      </c>
      <c r="F22">
        <v>142</v>
      </c>
      <c r="G22">
        <v>129.4</v>
      </c>
      <c r="H22">
        <v>110.8</v>
      </c>
      <c r="I22">
        <v>95.8</v>
      </c>
      <c r="J22">
        <v>111.6</v>
      </c>
      <c r="K22">
        <v>104.1</v>
      </c>
      <c r="L22">
        <v>68</v>
      </c>
      <c r="M22">
        <v>49.4</v>
      </c>
      <c r="N22">
        <v>120.2</v>
      </c>
      <c r="O22">
        <v>125</v>
      </c>
      <c r="P22">
        <v>105.2</v>
      </c>
      <c r="Q22">
        <v>88.9</v>
      </c>
      <c r="R22">
        <v>62.5</v>
      </c>
      <c r="S22">
        <v>53.9</v>
      </c>
      <c r="T22">
        <v>57</v>
      </c>
      <c r="U22">
        <v>57.7</v>
      </c>
      <c r="V22">
        <v>66.099999999999994</v>
      </c>
      <c r="W22">
        <v>58.5</v>
      </c>
    </row>
    <row r="23" spans="1:23" x14ac:dyDescent="0.25">
      <c r="A23" s="5" t="s">
        <v>70</v>
      </c>
      <c r="B23" s="5" t="s">
        <v>71</v>
      </c>
      <c r="C23">
        <v>-8.1999999999999993</v>
      </c>
      <c r="D23">
        <v>-5.6</v>
      </c>
      <c r="E23">
        <v>-8.1999999999999993</v>
      </c>
      <c r="F23">
        <v>-9.5</v>
      </c>
      <c r="G23">
        <v>-9.5</v>
      </c>
      <c r="H23">
        <v>-11.5</v>
      </c>
      <c r="I23">
        <v>-14.6</v>
      </c>
      <c r="J23">
        <v>-11.5</v>
      </c>
      <c r="K23">
        <v>-8.5</v>
      </c>
      <c r="L23">
        <v>-9</v>
      </c>
      <c r="M23">
        <v>-7</v>
      </c>
      <c r="N23">
        <v>-6.3</v>
      </c>
      <c r="O23">
        <v>-8.9</v>
      </c>
      <c r="P23">
        <v>-12.3</v>
      </c>
      <c r="Q23">
        <v>-10.199999999999999</v>
      </c>
      <c r="R23">
        <v>-11</v>
      </c>
      <c r="S23">
        <v>-13.3</v>
      </c>
      <c r="T23">
        <v>-18</v>
      </c>
      <c r="U23">
        <v>-22.2</v>
      </c>
      <c r="V23">
        <v>-12.3</v>
      </c>
      <c r="W23">
        <v>-8</v>
      </c>
    </row>
    <row r="24" spans="1:23" x14ac:dyDescent="0.25">
      <c r="A24" s="5" t="s">
        <v>72</v>
      </c>
      <c r="B24" s="5" t="s">
        <v>73</v>
      </c>
      <c r="C24">
        <v>100.6</v>
      </c>
      <c r="D24">
        <v>116.9</v>
      </c>
      <c r="E24">
        <v>115</v>
      </c>
      <c r="F24">
        <v>132.5</v>
      </c>
      <c r="G24">
        <v>119.9</v>
      </c>
      <c r="H24">
        <v>99.3</v>
      </c>
      <c r="I24">
        <v>81.2</v>
      </c>
      <c r="J24">
        <v>100.1</v>
      </c>
      <c r="K24">
        <v>95.6</v>
      </c>
      <c r="L24">
        <v>59</v>
      </c>
      <c r="M24">
        <v>42.4</v>
      </c>
      <c r="N24">
        <v>113.9</v>
      </c>
      <c r="O24">
        <v>116.1</v>
      </c>
      <c r="P24">
        <v>92.9</v>
      </c>
      <c r="Q24">
        <v>78.7</v>
      </c>
      <c r="R24">
        <v>51.5</v>
      </c>
      <c r="S24">
        <v>40.6</v>
      </c>
      <c r="T24">
        <v>39</v>
      </c>
      <c r="U24">
        <v>35.5</v>
      </c>
      <c r="V24">
        <v>53.8</v>
      </c>
      <c r="W24">
        <v>50.5</v>
      </c>
    </row>
    <row r="25" spans="1:23" x14ac:dyDescent="0.25">
      <c r="A25" s="5" t="s">
        <v>74</v>
      </c>
      <c r="B25" s="5" t="s">
        <v>75</v>
      </c>
      <c r="C25">
        <v>25.9</v>
      </c>
      <c r="D25">
        <v>28.8</v>
      </c>
      <c r="E25">
        <v>18.7</v>
      </c>
      <c r="F25">
        <v>41.2</v>
      </c>
      <c r="G25">
        <v>38.9</v>
      </c>
      <c r="H25">
        <v>33.700000000000003</v>
      </c>
      <c r="I25">
        <v>28.7</v>
      </c>
      <c r="J25">
        <v>33</v>
      </c>
      <c r="K25">
        <v>29.6</v>
      </c>
      <c r="L25">
        <v>24.4</v>
      </c>
      <c r="M25">
        <v>14.5</v>
      </c>
      <c r="N25">
        <v>36.9</v>
      </c>
      <c r="O25">
        <v>36.799999999999997</v>
      </c>
      <c r="P25">
        <v>30.4</v>
      </c>
      <c r="Q25">
        <v>28.3</v>
      </c>
      <c r="R25">
        <v>18.5</v>
      </c>
      <c r="S25">
        <v>16.3</v>
      </c>
      <c r="T25">
        <v>14.5</v>
      </c>
      <c r="U25">
        <v>16.100000000000001</v>
      </c>
      <c r="V25">
        <v>20.2</v>
      </c>
      <c r="W25">
        <v>18.600000000000001</v>
      </c>
    </row>
    <row r="26" spans="1:23" x14ac:dyDescent="0.25">
      <c r="A26" s="5" t="s">
        <v>76</v>
      </c>
      <c r="B26" s="5" t="s">
        <v>77</v>
      </c>
      <c r="C26">
        <v>74.7</v>
      </c>
      <c r="D26">
        <v>88.1</v>
      </c>
      <c r="E26">
        <v>96.3</v>
      </c>
      <c r="F26">
        <v>91.4</v>
      </c>
      <c r="G26">
        <v>81</v>
      </c>
      <c r="H26">
        <v>65.7</v>
      </c>
      <c r="I26">
        <v>52.5</v>
      </c>
      <c r="J26">
        <v>67</v>
      </c>
      <c r="K26">
        <v>66</v>
      </c>
      <c r="L26">
        <v>34.6</v>
      </c>
      <c r="M26">
        <v>27.8</v>
      </c>
      <c r="N26">
        <v>77.099999999999994</v>
      </c>
      <c r="O26">
        <v>79.3</v>
      </c>
      <c r="P26">
        <v>62.5</v>
      </c>
      <c r="Q26">
        <v>50.4</v>
      </c>
      <c r="R26">
        <v>33</v>
      </c>
      <c r="S26">
        <v>24.4</v>
      </c>
      <c r="T26">
        <v>24.5</v>
      </c>
      <c r="U26">
        <v>19.399999999999999</v>
      </c>
      <c r="V26">
        <v>33.6</v>
      </c>
      <c r="W26">
        <v>31.9</v>
      </c>
    </row>
    <row r="27" spans="1:23" x14ac:dyDescent="0.25">
      <c r="A27" s="5" t="s">
        <v>78</v>
      </c>
      <c r="B27" s="5" t="s">
        <v>79</v>
      </c>
      <c r="C27" t="s">
        <v>67</v>
      </c>
      <c r="D27" t="s">
        <v>67</v>
      </c>
      <c r="E27" t="s">
        <v>67</v>
      </c>
      <c r="F27" t="s">
        <v>67</v>
      </c>
      <c r="G27" t="s">
        <v>67</v>
      </c>
      <c r="H27" t="s">
        <v>67</v>
      </c>
      <c r="I27" t="s">
        <v>67</v>
      </c>
      <c r="J27" t="s">
        <v>67</v>
      </c>
      <c r="K27" t="s">
        <v>67</v>
      </c>
      <c r="L27">
        <v>-0.3</v>
      </c>
      <c r="M27">
        <v>-0.7</v>
      </c>
      <c r="N27">
        <v>-1.2</v>
      </c>
      <c r="O27">
        <v>-1.2</v>
      </c>
      <c r="P27">
        <v>-0.9</v>
      </c>
      <c r="Q27">
        <v>-0.7</v>
      </c>
      <c r="R27">
        <v>-0.6</v>
      </c>
      <c r="S27">
        <v>-0.7</v>
      </c>
      <c r="T27">
        <v>-0.7</v>
      </c>
      <c r="U27">
        <v>-0.7</v>
      </c>
      <c r="V27">
        <v>-0.8</v>
      </c>
      <c r="W27">
        <v>-0.7</v>
      </c>
    </row>
    <row r="28" spans="1:23" x14ac:dyDescent="0.25">
      <c r="A28" s="5" t="s">
        <v>80</v>
      </c>
      <c r="B28" s="5" t="s">
        <v>81</v>
      </c>
      <c r="C28">
        <v>74.7</v>
      </c>
      <c r="D28">
        <v>88.1</v>
      </c>
      <c r="E28">
        <v>96.3</v>
      </c>
      <c r="F28">
        <v>91.4</v>
      </c>
      <c r="G28">
        <v>81</v>
      </c>
      <c r="H28">
        <v>65.7</v>
      </c>
      <c r="I28">
        <v>52.5</v>
      </c>
      <c r="J28">
        <v>67</v>
      </c>
      <c r="K28">
        <v>66</v>
      </c>
      <c r="L28">
        <v>34.299999999999997</v>
      </c>
      <c r="M28">
        <v>27.1</v>
      </c>
      <c r="N28">
        <v>75.900000000000006</v>
      </c>
      <c r="O28">
        <v>78</v>
      </c>
      <c r="P28">
        <v>61.6</v>
      </c>
      <c r="Q28">
        <v>49.6</v>
      </c>
      <c r="R28">
        <v>32.4</v>
      </c>
      <c r="S28">
        <v>23.7</v>
      </c>
      <c r="T28">
        <v>23.8</v>
      </c>
      <c r="U28">
        <v>18.7</v>
      </c>
      <c r="V28">
        <v>32.799999999999997</v>
      </c>
      <c r="W28">
        <v>31.2</v>
      </c>
    </row>
    <row r="29" spans="1:23" x14ac:dyDescent="0.25">
      <c r="A29" s="5" t="s">
        <v>82</v>
      </c>
      <c r="B29" s="5" t="s">
        <v>83</v>
      </c>
      <c r="C29">
        <v>265.2</v>
      </c>
      <c r="D29">
        <v>278.5</v>
      </c>
      <c r="E29">
        <v>235.8</v>
      </c>
      <c r="F29">
        <v>244.1</v>
      </c>
      <c r="G29">
        <v>228.6</v>
      </c>
      <c r="H29">
        <v>218.9</v>
      </c>
      <c r="I29">
        <v>202.8</v>
      </c>
      <c r="J29">
        <v>194.6</v>
      </c>
      <c r="K29">
        <v>172.9</v>
      </c>
      <c r="L29">
        <v>163.6</v>
      </c>
      <c r="M29">
        <v>149.6</v>
      </c>
      <c r="N29">
        <v>200.3</v>
      </c>
      <c r="O29">
        <v>215.6</v>
      </c>
      <c r="P29">
        <v>220.6</v>
      </c>
      <c r="Q29">
        <v>189.6</v>
      </c>
      <c r="R29">
        <v>166.5</v>
      </c>
      <c r="S29">
        <v>143.4</v>
      </c>
      <c r="T29">
        <v>154.4</v>
      </c>
      <c r="U29">
        <v>160.69999999999999</v>
      </c>
      <c r="V29">
        <v>178.8</v>
      </c>
      <c r="W29">
        <v>130.5</v>
      </c>
    </row>
    <row r="30" spans="1:23" x14ac:dyDescent="0.25">
      <c r="A30" s="5" t="s">
        <v>84</v>
      </c>
      <c r="B30" s="5" t="s">
        <v>85</v>
      </c>
      <c r="C30">
        <v>833.7</v>
      </c>
      <c r="D30">
        <v>756.9</v>
      </c>
      <c r="E30">
        <v>690.4</v>
      </c>
      <c r="F30">
        <v>727.9</v>
      </c>
      <c r="G30">
        <v>733.6</v>
      </c>
      <c r="H30">
        <v>661.7</v>
      </c>
      <c r="I30">
        <v>645.9</v>
      </c>
      <c r="J30">
        <v>675</v>
      </c>
      <c r="K30">
        <v>371.8</v>
      </c>
      <c r="L30">
        <v>372.1</v>
      </c>
      <c r="M30">
        <v>382</v>
      </c>
      <c r="N30">
        <v>347.4</v>
      </c>
      <c r="O30">
        <v>327.8</v>
      </c>
      <c r="P30">
        <v>346.2</v>
      </c>
      <c r="Q30">
        <v>305.2</v>
      </c>
      <c r="R30">
        <v>286.2</v>
      </c>
      <c r="S30">
        <v>311.8</v>
      </c>
      <c r="T30">
        <v>358.6</v>
      </c>
      <c r="U30">
        <v>414.7</v>
      </c>
      <c r="V30">
        <v>386.7</v>
      </c>
      <c r="W30">
        <v>237.2</v>
      </c>
    </row>
    <row r="31" spans="1:23" x14ac:dyDescent="0.25">
      <c r="A31" s="5" t="s">
        <v>86</v>
      </c>
      <c r="B31" s="5" t="s">
        <v>87</v>
      </c>
      <c r="C31">
        <v>1101</v>
      </c>
      <c r="D31">
        <v>1037</v>
      </c>
      <c r="E31">
        <v>928.5</v>
      </c>
      <c r="F31">
        <v>973.9</v>
      </c>
      <c r="G31">
        <v>964.2</v>
      </c>
      <c r="H31">
        <v>882.5</v>
      </c>
      <c r="I31">
        <v>851.8</v>
      </c>
      <c r="J31">
        <v>874.3</v>
      </c>
      <c r="K31">
        <v>549.79999999999995</v>
      </c>
      <c r="L31">
        <v>541.4</v>
      </c>
      <c r="M31">
        <v>536.4</v>
      </c>
      <c r="N31">
        <v>552.4</v>
      </c>
      <c r="O31">
        <v>549</v>
      </c>
      <c r="P31">
        <v>573.1</v>
      </c>
      <c r="Q31">
        <v>499.9</v>
      </c>
      <c r="R31">
        <v>457.8</v>
      </c>
      <c r="S31">
        <v>479.9</v>
      </c>
      <c r="T31">
        <v>540.4</v>
      </c>
      <c r="U31">
        <v>599.6</v>
      </c>
      <c r="V31">
        <v>569.29999999999995</v>
      </c>
      <c r="W31">
        <v>370.9</v>
      </c>
    </row>
    <row r="32" spans="1:23" x14ac:dyDescent="0.25">
      <c r="A32" s="5" t="s">
        <v>88</v>
      </c>
      <c r="B32" s="5" t="s">
        <v>89</v>
      </c>
      <c r="C32">
        <v>188.9</v>
      </c>
      <c r="D32">
        <v>156.4</v>
      </c>
      <c r="E32">
        <v>137.80000000000001</v>
      </c>
      <c r="F32">
        <v>192.8</v>
      </c>
      <c r="G32">
        <v>176</v>
      </c>
      <c r="H32">
        <v>254.8</v>
      </c>
      <c r="I32">
        <v>119.3</v>
      </c>
      <c r="J32">
        <v>130.1</v>
      </c>
      <c r="K32">
        <v>121.4</v>
      </c>
      <c r="L32">
        <v>128.69999999999999</v>
      </c>
      <c r="M32">
        <v>94.1</v>
      </c>
      <c r="N32">
        <v>116</v>
      </c>
      <c r="O32">
        <v>116</v>
      </c>
      <c r="P32">
        <v>123.4</v>
      </c>
      <c r="Q32">
        <v>90.7</v>
      </c>
      <c r="R32">
        <v>91.2</v>
      </c>
      <c r="S32" t="s">
        <v>67</v>
      </c>
      <c r="T32" t="s">
        <v>67</v>
      </c>
      <c r="U32" t="s">
        <v>67</v>
      </c>
      <c r="V32" t="s">
        <v>67</v>
      </c>
      <c r="W32" t="s">
        <v>67</v>
      </c>
    </row>
    <row r="33" spans="1:23" x14ac:dyDescent="0.25">
      <c r="A33" s="5" t="s">
        <v>90</v>
      </c>
      <c r="B33" s="5" t="s">
        <v>91</v>
      </c>
      <c r="C33">
        <v>267.60000000000002</v>
      </c>
      <c r="D33">
        <v>250.3</v>
      </c>
      <c r="E33">
        <v>222.8</v>
      </c>
      <c r="F33">
        <v>243.4</v>
      </c>
      <c r="G33">
        <v>314.8</v>
      </c>
      <c r="H33">
        <v>241</v>
      </c>
      <c r="I33">
        <v>400</v>
      </c>
      <c r="J33">
        <v>432.2</v>
      </c>
      <c r="K33">
        <v>127.4</v>
      </c>
      <c r="L33">
        <v>161</v>
      </c>
      <c r="M33">
        <v>200.2</v>
      </c>
      <c r="N33">
        <v>92.4</v>
      </c>
      <c r="O33">
        <v>108.1</v>
      </c>
      <c r="P33">
        <v>174.2</v>
      </c>
      <c r="Q33">
        <v>176.1</v>
      </c>
      <c r="R33">
        <v>182.5</v>
      </c>
      <c r="S33" t="s">
        <v>67</v>
      </c>
      <c r="T33" t="s">
        <v>67</v>
      </c>
      <c r="U33" t="s">
        <v>67</v>
      </c>
      <c r="V33" t="s">
        <v>67</v>
      </c>
      <c r="W33" t="s">
        <v>67</v>
      </c>
    </row>
    <row r="34" spans="1:23" x14ac:dyDescent="0.25">
      <c r="A34" s="5" t="s">
        <v>92</v>
      </c>
      <c r="B34" s="5" t="s">
        <v>93</v>
      </c>
      <c r="C34">
        <v>456.5</v>
      </c>
      <c r="D34">
        <v>406.7</v>
      </c>
      <c r="E34">
        <v>360.6</v>
      </c>
      <c r="F34">
        <v>436.2</v>
      </c>
      <c r="G34">
        <v>490.8</v>
      </c>
      <c r="H34">
        <v>495.8</v>
      </c>
      <c r="I34">
        <v>519.29999999999995</v>
      </c>
      <c r="J34">
        <v>562.29999999999995</v>
      </c>
      <c r="K34">
        <v>248.8</v>
      </c>
      <c r="L34">
        <v>289.7</v>
      </c>
      <c r="M34">
        <v>294.3</v>
      </c>
      <c r="N34">
        <v>208.4</v>
      </c>
      <c r="O34">
        <v>224.1</v>
      </c>
      <c r="P34">
        <v>297.60000000000002</v>
      </c>
      <c r="Q34">
        <v>266.89999999999998</v>
      </c>
      <c r="R34">
        <v>273.8</v>
      </c>
      <c r="S34">
        <v>319.3</v>
      </c>
      <c r="T34">
        <v>387.1</v>
      </c>
      <c r="U34">
        <v>447.3</v>
      </c>
      <c r="V34">
        <v>441.2</v>
      </c>
      <c r="W34">
        <v>271.8</v>
      </c>
    </row>
    <row r="35" spans="1:23" x14ac:dyDescent="0.25">
      <c r="A35" s="5" t="s">
        <v>78</v>
      </c>
      <c r="B35" s="5" t="s">
        <v>79</v>
      </c>
      <c r="C35" t="s">
        <v>67</v>
      </c>
      <c r="D35" t="s">
        <v>67</v>
      </c>
      <c r="E35" t="s">
        <v>67</v>
      </c>
      <c r="F35" t="s">
        <v>67</v>
      </c>
      <c r="G35" t="s">
        <v>67</v>
      </c>
      <c r="H35" t="s">
        <v>67</v>
      </c>
      <c r="I35" t="s">
        <v>67</v>
      </c>
      <c r="J35" t="s">
        <v>67</v>
      </c>
      <c r="K35" t="s">
        <v>67</v>
      </c>
      <c r="L35" t="s">
        <v>67</v>
      </c>
      <c r="M35">
        <v>3.3</v>
      </c>
      <c r="N35">
        <v>3.5</v>
      </c>
      <c r="O35">
        <v>3</v>
      </c>
      <c r="P35">
        <v>2.4</v>
      </c>
      <c r="Q35">
        <v>2.4</v>
      </c>
      <c r="R35">
        <v>3</v>
      </c>
      <c r="S35">
        <v>3.4</v>
      </c>
      <c r="T35">
        <v>3.7</v>
      </c>
      <c r="U35">
        <v>3.9</v>
      </c>
      <c r="V35">
        <v>4.3</v>
      </c>
      <c r="W35">
        <v>4.5999999999999996</v>
      </c>
    </row>
    <row r="36" spans="1:23" x14ac:dyDescent="0.25">
      <c r="A36" s="5" t="s">
        <v>94</v>
      </c>
      <c r="B36" s="5" t="s">
        <v>95</v>
      </c>
      <c r="C36">
        <v>644.20000000000005</v>
      </c>
      <c r="D36">
        <v>630.4</v>
      </c>
      <c r="E36">
        <v>567.79999999999995</v>
      </c>
      <c r="F36">
        <v>537.79999999999995</v>
      </c>
      <c r="G36">
        <v>473.4</v>
      </c>
      <c r="H36">
        <v>386.8</v>
      </c>
      <c r="I36">
        <v>332.5</v>
      </c>
      <c r="J36">
        <v>312</v>
      </c>
      <c r="K36">
        <v>301</v>
      </c>
      <c r="L36">
        <v>251.7</v>
      </c>
      <c r="M36">
        <v>238.8</v>
      </c>
      <c r="N36">
        <v>340.5</v>
      </c>
      <c r="O36">
        <v>321.89999999999998</v>
      </c>
      <c r="P36">
        <v>273.2</v>
      </c>
      <c r="Q36">
        <v>230.6</v>
      </c>
      <c r="R36">
        <v>181.1</v>
      </c>
      <c r="S36">
        <v>157.19999999999999</v>
      </c>
      <c r="T36">
        <v>149.6</v>
      </c>
      <c r="U36">
        <v>149.4</v>
      </c>
      <c r="V36">
        <v>123.8</v>
      </c>
      <c r="W36">
        <v>94.5</v>
      </c>
    </row>
    <row r="37" spans="1:23" x14ac:dyDescent="0.25">
      <c r="A37" s="5" t="s">
        <v>96</v>
      </c>
      <c r="B37" s="5" t="s">
        <v>97</v>
      </c>
      <c r="C37">
        <v>1101</v>
      </c>
      <c r="D37">
        <v>1037</v>
      </c>
      <c r="E37">
        <v>928.5</v>
      </c>
      <c r="F37">
        <v>973.9</v>
      </c>
      <c r="G37">
        <v>964.2</v>
      </c>
      <c r="H37">
        <v>882.5</v>
      </c>
      <c r="I37">
        <v>851.8</v>
      </c>
      <c r="J37">
        <v>874.3</v>
      </c>
      <c r="K37">
        <v>549.79999999999995</v>
      </c>
      <c r="L37">
        <v>541.4</v>
      </c>
      <c r="M37">
        <v>536.4</v>
      </c>
      <c r="N37">
        <v>552.4</v>
      </c>
      <c r="O37">
        <v>549</v>
      </c>
      <c r="P37">
        <v>573.1</v>
      </c>
      <c r="Q37">
        <v>499.9</v>
      </c>
      <c r="R37">
        <v>457.8</v>
      </c>
      <c r="S37">
        <v>479.9</v>
      </c>
      <c r="T37">
        <v>540.4</v>
      </c>
      <c r="U37">
        <v>599.6</v>
      </c>
      <c r="V37">
        <v>569.29999999999995</v>
      </c>
      <c r="W37">
        <v>370.9</v>
      </c>
    </row>
    <row r="38" spans="1:23" x14ac:dyDescent="0.25">
      <c r="A38" s="5" t="s">
        <v>98</v>
      </c>
      <c r="B38" s="5" t="s">
        <v>99</v>
      </c>
      <c r="C38">
        <v>65.61</v>
      </c>
      <c r="D38">
        <v>65.61</v>
      </c>
      <c r="E38">
        <v>65.61</v>
      </c>
      <c r="F38">
        <v>65.61</v>
      </c>
      <c r="G38">
        <v>65.61</v>
      </c>
      <c r="H38">
        <v>65.61</v>
      </c>
      <c r="I38">
        <v>65.61</v>
      </c>
      <c r="J38">
        <v>65.61</v>
      </c>
      <c r="K38">
        <v>65.61</v>
      </c>
      <c r="L38">
        <v>65.599999999999994</v>
      </c>
      <c r="M38">
        <v>65.599999999999994</v>
      </c>
      <c r="N38">
        <v>72.900000000000006</v>
      </c>
      <c r="O38">
        <v>72.900000000000006</v>
      </c>
      <c r="P38">
        <v>72.900000000000006</v>
      </c>
      <c r="Q38">
        <v>72.900000000000006</v>
      </c>
      <c r="R38">
        <v>72.900000000000006</v>
      </c>
      <c r="S38">
        <v>72.900000000000006</v>
      </c>
      <c r="T38">
        <v>72.900000000000006</v>
      </c>
      <c r="U38">
        <v>72.900000000000006</v>
      </c>
      <c r="V38">
        <v>72.900000000000006</v>
      </c>
      <c r="W38">
        <v>72.900000000000006</v>
      </c>
    </row>
    <row r="39" spans="1:23" x14ac:dyDescent="0.25">
      <c r="A39" s="5" t="s">
        <v>100</v>
      </c>
      <c r="B39" s="5" t="s">
        <v>101</v>
      </c>
      <c r="C39">
        <v>65.61</v>
      </c>
      <c r="D39">
        <v>65.61</v>
      </c>
      <c r="E39">
        <v>65.61</v>
      </c>
      <c r="F39">
        <v>65.61</v>
      </c>
      <c r="G39">
        <v>65.61</v>
      </c>
      <c r="H39">
        <v>65.61</v>
      </c>
      <c r="I39">
        <v>65.61</v>
      </c>
      <c r="J39">
        <v>65.61</v>
      </c>
      <c r="K39">
        <v>65.61</v>
      </c>
      <c r="L39">
        <v>65.599999999999994</v>
      </c>
      <c r="M39">
        <v>65.599999999999994</v>
      </c>
      <c r="N39">
        <v>72.900000000000006</v>
      </c>
      <c r="O39">
        <v>72.900000000000006</v>
      </c>
      <c r="P39">
        <v>72.900000000000006</v>
      </c>
      <c r="Q39">
        <v>72.900000000000006</v>
      </c>
      <c r="R39">
        <v>72.900000000000006</v>
      </c>
      <c r="S39">
        <v>72.900000000000006</v>
      </c>
      <c r="T39">
        <v>72.900000000000006</v>
      </c>
      <c r="U39">
        <v>72.900000000000006</v>
      </c>
      <c r="V39">
        <v>72.900000000000006</v>
      </c>
      <c r="W39">
        <v>72.900000000000006</v>
      </c>
    </row>
    <row r="40" spans="1:23" x14ac:dyDescent="0.25">
      <c r="A40" s="5" t="s">
        <v>102</v>
      </c>
      <c r="B40" s="5" t="s">
        <v>103</v>
      </c>
      <c r="C40">
        <v>1.53</v>
      </c>
      <c r="D40">
        <v>1.78</v>
      </c>
      <c r="E40">
        <v>1.75</v>
      </c>
      <c r="F40">
        <v>2.02</v>
      </c>
      <c r="G40">
        <v>1.83</v>
      </c>
      <c r="H40">
        <v>1.51</v>
      </c>
      <c r="I40">
        <v>1.24</v>
      </c>
      <c r="J40">
        <v>1.53</v>
      </c>
      <c r="K40">
        <v>1.46</v>
      </c>
      <c r="L40">
        <v>0.9</v>
      </c>
      <c r="M40">
        <v>0.65</v>
      </c>
      <c r="N40">
        <v>1.56</v>
      </c>
      <c r="O40">
        <v>1.59</v>
      </c>
      <c r="P40">
        <v>1.27</v>
      </c>
      <c r="Q40">
        <v>1.08</v>
      </c>
      <c r="R40">
        <v>0.71</v>
      </c>
      <c r="S40">
        <v>0.56000000000000005</v>
      </c>
      <c r="T40">
        <v>0.53</v>
      </c>
      <c r="U40">
        <v>0.49</v>
      </c>
      <c r="V40">
        <v>0.74</v>
      </c>
      <c r="W40">
        <v>0.69</v>
      </c>
    </row>
    <row r="41" spans="1:23" x14ac:dyDescent="0.25">
      <c r="A41" s="5" t="s">
        <v>104</v>
      </c>
      <c r="B41" s="5" t="s">
        <v>105</v>
      </c>
      <c r="C41">
        <v>1.1399999999999999</v>
      </c>
      <c r="D41">
        <v>1.34</v>
      </c>
      <c r="E41">
        <v>1.47</v>
      </c>
      <c r="F41">
        <v>1.39</v>
      </c>
      <c r="G41">
        <v>1.24</v>
      </c>
      <c r="H41">
        <v>1</v>
      </c>
      <c r="I41">
        <v>0.8</v>
      </c>
      <c r="J41">
        <v>1.02</v>
      </c>
      <c r="K41">
        <v>1.01</v>
      </c>
      <c r="L41">
        <v>0.52</v>
      </c>
      <c r="M41">
        <v>0.41</v>
      </c>
      <c r="N41">
        <v>1.04</v>
      </c>
      <c r="O41">
        <v>1.07</v>
      </c>
      <c r="P41">
        <v>0.84</v>
      </c>
      <c r="Q41">
        <v>0.68</v>
      </c>
      <c r="R41">
        <v>0.44</v>
      </c>
      <c r="S41">
        <v>0.33</v>
      </c>
      <c r="T41">
        <v>0.33</v>
      </c>
      <c r="U41">
        <v>0.26</v>
      </c>
      <c r="V41">
        <v>0.46</v>
      </c>
      <c r="W41">
        <v>0.44</v>
      </c>
    </row>
    <row r="42" spans="1:23" x14ac:dyDescent="0.25">
      <c r="A42" s="5" t="s">
        <v>106</v>
      </c>
      <c r="B42" s="5" t="s">
        <v>107</v>
      </c>
      <c r="C42">
        <v>1.1399999999999999</v>
      </c>
      <c r="D42">
        <v>1.34</v>
      </c>
      <c r="E42">
        <v>1.47</v>
      </c>
      <c r="F42">
        <v>1.39</v>
      </c>
      <c r="G42">
        <v>1.24</v>
      </c>
      <c r="H42">
        <v>1</v>
      </c>
      <c r="I42">
        <v>0.8</v>
      </c>
      <c r="J42">
        <v>1.02</v>
      </c>
      <c r="K42">
        <v>1.01</v>
      </c>
      <c r="L42">
        <v>0.52</v>
      </c>
      <c r="M42">
        <v>0.41</v>
      </c>
      <c r="N42">
        <v>1.04</v>
      </c>
      <c r="O42">
        <v>1.07</v>
      </c>
      <c r="P42">
        <v>0.84</v>
      </c>
      <c r="Q42">
        <v>0.68</v>
      </c>
      <c r="R42">
        <v>0.44</v>
      </c>
      <c r="S42">
        <v>0.33</v>
      </c>
      <c r="T42">
        <v>0.33</v>
      </c>
      <c r="U42">
        <v>0.26</v>
      </c>
      <c r="V42">
        <v>0.46</v>
      </c>
      <c r="W42">
        <v>0.44</v>
      </c>
    </row>
    <row r="43" spans="1:23" x14ac:dyDescent="0.25">
      <c r="A43" s="5" t="s">
        <v>108</v>
      </c>
      <c r="B43" s="5" t="s">
        <v>109</v>
      </c>
      <c r="C43" t="s">
        <v>67</v>
      </c>
      <c r="D43">
        <v>0.55000000000000004</v>
      </c>
      <c r="E43">
        <v>0.55000000000000004</v>
      </c>
      <c r="F43">
        <v>0.55000000000000004</v>
      </c>
      <c r="G43">
        <v>0.5</v>
      </c>
      <c r="H43">
        <v>0.32</v>
      </c>
      <c r="I43">
        <v>0.32</v>
      </c>
      <c r="J43">
        <v>0.32</v>
      </c>
      <c r="K43">
        <v>0.32</v>
      </c>
      <c r="L43">
        <v>0.32</v>
      </c>
      <c r="M43">
        <v>0.32</v>
      </c>
      <c r="N43">
        <v>0.8</v>
      </c>
      <c r="O43">
        <v>0.8</v>
      </c>
      <c r="P43">
        <v>0.25</v>
      </c>
      <c r="Q43">
        <v>0.15</v>
      </c>
      <c r="R43">
        <v>0.15</v>
      </c>
      <c r="S43">
        <v>0.1</v>
      </c>
      <c r="T43">
        <v>0.1</v>
      </c>
      <c r="U43">
        <v>0.1</v>
      </c>
      <c r="V43">
        <v>0.1</v>
      </c>
      <c r="W43">
        <v>0.05</v>
      </c>
    </row>
    <row r="44" spans="1:23" x14ac:dyDescent="0.25">
      <c r="A44" s="5" t="s">
        <v>705</v>
      </c>
      <c r="B44" s="5" t="s">
        <v>706</v>
      </c>
      <c r="C44" t="s">
        <v>67</v>
      </c>
      <c r="D44">
        <v>0.3</v>
      </c>
      <c r="E44" t="s">
        <v>67</v>
      </c>
      <c r="F44" t="s">
        <v>67</v>
      </c>
      <c r="G44" t="s">
        <v>67</v>
      </c>
      <c r="H44" t="s">
        <v>67</v>
      </c>
      <c r="I44" t="s">
        <v>67</v>
      </c>
      <c r="J44" t="s">
        <v>67</v>
      </c>
      <c r="K44">
        <v>0.53</v>
      </c>
      <c r="L44" t="s">
        <v>67</v>
      </c>
      <c r="M44" t="s">
        <v>67</v>
      </c>
      <c r="N44">
        <v>0.48</v>
      </c>
      <c r="O44">
        <v>0.53</v>
      </c>
      <c r="P44" t="s">
        <v>67</v>
      </c>
      <c r="Q44" t="s">
        <v>67</v>
      </c>
      <c r="R44" t="s">
        <v>67</v>
      </c>
      <c r="S44" t="s">
        <v>67</v>
      </c>
      <c r="T44" t="s">
        <v>67</v>
      </c>
      <c r="U44" t="s">
        <v>67</v>
      </c>
      <c r="V44" t="s">
        <v>67</v>
      </c>
      <c r="W44" t="s">
        <v>67</v>
      </c>
    </row>
    <row r="45" spans="1:23" x14ac:dyDescent="0.25">
      <c r="A45" s="5" t="s">
        <v>110</v>
      </c>
      <c r="B45" s="5" t="s">
        <v>111</v>
      </c>
      <c r="C45" t="s">
        <v>67</v>
      </c>
      <c r="D45">
        <v>55.77</v>
      </c>
      <c r="E45">
        <v>36.090000000000003</v>
      </c>
      <c r="F45">
        <v>36.090000000000003</v>
      </c>
      <c r="G45">
        <v>32.81</v>
      </c>
      <c r="H45">
        <v>21</v>
      </c>
      <c r="I45">
        <v>21</v>
      </c>
      <c r="J45">
        <v>21</v>
      </c>
      <c r="K45">
        <v>55.77</v>
      </c>
      <c r="L45" t="s">
        <v>67</v>
      </c>
      <c r="M45" t="s">
        <v>67</v>
      </c>
      <c r="N45" t="s">
        <v>67</v>
      </c>
      <c r="O45" t="s">
        <v>67</v>
      </c>
      <c r="P45" t="s">
        <v>67</v>
      </c>
      <c r="Q45" t="s">
        <v>67</v>
      </c>
      <c r="R45" t="s">
        <v>67</v>
      </c>
      <c r="S45" t="s">
        <v>67</v>
      </c>
      <c r="T45" t="s">
        <v>67</v>
      </c>
      <c r="U45" t="s">
        <v>67</v>
      </c>
      <c r="V45" t="s">
        <v>67</v>
      </c>
      <c r="W45" t="s">
        <v>67</v>
      </c>
    </row>
    <row r="46" spans="1:23" x14ac:dyDescent="0.25">
      <c r="A46" s="5" t="s">
        <v>124</v>
      </c>
      <c r="B46" s="5" t="s">
        <v>125</v>
      </c>
      <c r="C46">
        <v>18.5</v>
      </c>
      <c r="D46">
        <v>18</v>
      </c>
      <c r="E46">
        <v>17.010000000000002</v>
      </c>
      <c r="F46">
        <v>17.149999999999999</v>
      </c>
      <c r="G46">
        <v>16.21</v>
      </c>
      <c r="H46">
        <v>14.94</v>
      </c>
      <c r="I46">
        <v>14.52</v>
      </c>
      <c r="J46">
        <v>14.33</v>
      </c>
      <c r="K46">
        <v>12.99</v>
      </c>
      <c r="L46">
        <v>12.22</v>
      </c>
      <c r="M46">
        <v>11.15</v>
      </c>
      <c r="N46">
        <v>12.79</v>
      </c>
      <c r="O46">
        <v>13.53</v>
      </c>
      <c r="P46">
        <v>13.15</v>
      </c>
      <c r="Q46">
        <v>10.61</v>
      </c>
      <c r="R46">
        <v>9.98</v>
      </c>
      <c r="S46">
        <v>9.7899999999999991</v>
      </c>
      <c r="T46">
        <v>10.75</v>
      </c>
      <c r="U46">
        <v>11.3</v>
      </c>
      <c r="V46">
        <v>10.46</v>
      </c>
      <c r="W46">
        <v>8.61</v>
      </c>
    </row>
    <row r="47" spans="1:23" x14ac:dyDescent="0.25">
      <c r="A47" s="5" t="s">
        <v>112</v>
      </c>
      <c r="B47" s="5" t="s">
        <v>113</v>
      </c>
      <c r="C47">
        <v>9.82</v>
      </c>
      <c r="D47">
        <v>9.61</v>
      </c>
      <c r="E47">
        <v>8.65</v>
      </c>
      <c r="F47">
        <v>8.1999999999999993</v>
      </c>
      <c r="G47">
        <v>7.22</v>
      </c>
      <c r="H47">
        <v>5.9</v>
      </c>
      <c r="I47">
        <v>5.07</v>
      </c>
      <c r="J47">
        <v>4.76</v>
      </c>
      <c r="K47">
        <v>4.59</v>
      </c>
      <c r="L47">
        <v>3.84</v>
      </c>
      <c r="M47">
        <v>3.64</v>
      </c>
      <c r="N47">
        <v>4.67</v>
      </c>
      <c r="O47">
        <v>4.42</v>
      </c>
      <c r="P47">
        <v>3.75</v>
      </c>
      <c r="Q47">
        <v>3.16</v>
      </c>
      <c r="R47">
        <v>2.48</v>
      </c>
      <c r="S47">
        <v>2.16</v>
      </c>
      <c r="T47">
        <v>2.0499999999999998</v>
      </c>
      <c r="U47">
        <v>2.0499999999999998</v>
      </c>
      <c r="V47">
        <v>1.7</v>
      </c>
      <c r="W47">
        <v>1.3</v>
      </c>
    </row>
    <row r="48" spans="1:23" x14ac:dyDescent="0.25">
      <c r="A48" s="5" t="s">
        <v>114</v>
      </c>
      <c r="B48" s="5" t="s">
        <v>115</v>
      </c>
      <c r="C48">
        <v>1.99</v>
      </c>
      <c r="D48">
        <v>1.52</v>
      </c>
      <c r="E48">
        <v>1.53</v>
      </c>
      <c r="F48">
        <v>1.78</v>
      </c>
      <c r="G48">
        <v>1.33</v>
      </c>
      <c r="H48">
        <v>1.54</v>
      </c>
      <c r="I48">
        <v>1.18</v>
      </c>
      <c r="J48">
        <v>1.57</v>
      </c>
      <c r="K48">
        <v>1.21</v>
      </c>
      <c r="L48">
        <v>1.35</v>
      </c>
      <c r="M48">
        <v>1.08</v>
      </c>
      <c r="N48">
        <v>1.33</v>
      </c>
      <c r="O48">
        <v>1.3</v>
      </c>
      <c r="P48">
        <v>1.02</v>
      </c>
      <c r="Q48">
        <v>0.86</v>
      </c>
      <c r="R48">
        <v>0.82</v>
      </c>
      <c r="S48">
        <v>0.59</v>
      </c>
      <c r="T48">
        <v>0.72</v>
      </c>
      <c r="U48">
        <v>0.89</v>
      </c>
      <c r="V48">
        <v>0.53</v>
      </c>
      <c r="W48">
        <v>0.62</v>
      </c>
    </row>
    <row r="49" spans="1:23" x14ac:dyDescent="0.25">
      <c r="A49" s="5" t="s">
        <v>116</v>
      </c>
      <c r="B49" s="5" t="s">
        <v>117</v>
      </c>
      <c r="C49">
        <v>16.78</v>
      </c>
      <c r="D49">
        <v>15.81</v>
      </c>
      <c r="E49">
        <v>14.15</v>
      </c>
      <c r="F49">
        <v>14.84</v>
      </c>
      <c r="G49">
        <v>14.7</v>
      </c>
      <c r="H49">
        <v>13.45</v>
      </c>
      <c r="I49">
        <v>12.98</v>
      </c>
      <c r="J49">
        <v>13.33</v>
      </c>
      <c r="K49">
        <v>8.3800000000000008</v>
      </c>
      <c r="L49">
        <v>8.25</v>
      </c>
      <c r="M49">
        <v>8.18</v>
      </c>
      <c r="N49">
        <v>7.58</v>
      </c>
      <c r="O49">
        <v>7.53</v>
      </c>
      <c r="P49">
        <v>7.86</v>
      </c>
      <c r="Q49">
        <v>6.86</v>
      </c>
      <c r="R49">
        <v>6.28</v>
      </c>
      <c r="S49">
        <v>6.58</v>
      </c>
      <c r="T49">
        <v>7.41</v>
      </c>
      <c r="U49">
        <v>8.2200000000000006</v>
      </c>
      <c r="V49">
        <v>7.81</v>
      </c>
      <c r="W49" t="s">
        <v>67</v>
      </c>
    </row>
    <row r="50" spans="1:23" x14ac:dyDescent="0.25">
      <c r="A50" s="5" t="s">
        <v>118</v>
      </c>
      <c r="B50" s="5" t="s">
        <v>119</v>
      </c>
      <c r="C50">
        <v>2483</v>
      </c>
      <c r="D50">
        <v>2530</v>
      </c>
      <c r="E50">
        <v>2405</v>
      </c>
      <c r="F50">
        <v>2311</v>
      </c>
      <c r="G50">
        <v>2304</v>
      </c>
      <c r="H50">
        <v>2357</v>
      </c>
      <c r="I50">
        <v>2389</v>
      </c>
      <c r="J50">
        <v>2351</v>
      </c>
      <c r="K50">
        <v>1869</v>
      </c>
      <c r="L50">
        <v>1807</v>
      </c>
      <c r="M50">
        <v>1768</v>
      </c>
      <c r="N50">
        <v>1960</v>
      </c>
      <c r="O50">
        <v>1971</v>
      </c>
      <c r="P50">
        <v>2027</v>
      </c>
      <c r="Q50">
        <v>1868</v>
      </c>
      <c r="R50">
        <v>1840</v>
      </c>
      <c r="S50">
        <v>1860</v>
      </c>
      <c r="T50">
        <v>1914</v>
      </c>
      <c r="U50">
        <v>1964</v>
      </c>
      <c r="V50">
        <v>1931</v>
      </c>
      <c r="W50">
        <v>1546</v>
      </c>
    </row>
    <row r="51" spans="1:23" x14ac:dyDescent="0.25">
      <c r="A51" s="5" t="s">
        <v>120</v>
      </c>
      <c r="B51" s="5" t="s">
        <v>121</v>
      </c>
      <c r="C51">
        <v>190.8</v>
      </c>
      <c r="D51">
        <v>174.3</v>
      </c>
      <c r="E51">
        <v>166.7</v>
      </c>
      <c r="F51">
        <v>166.2</v>
      </c>
      <c r="G51">
        <v>154.19999999999999</v>
      </c>
      <c r="H51">
        <v>145.5</v>
      </c>
      <c r="I51">
        <v>140.9</v>
      </c>
      <c r="J51">
        <v>132.19999999999999</v>
      </c>
      <c r="K51">
        <v>113.5</v>
      </c>
      <c r="L51">
        <v>109.2</v>
      </c>
      <c r="M51">
        <v>101.1</v>
      </c>
      <c r="N51">
        <v>103.2</v>
      </c>
      <c r="O51">
        <v>112.3</v>
      </c>
      <c r="P51">
        <v>115.4</v>
      </c>
      <c r="Q51">
        <v>98.5</v>
      </c>
      <c r="R51">
        <v>95.7</v>
      </c>
      <c r="S51">
        <v>95</v>
      </c>
      <c r="T51">
        <v>101.1</v>
      </c>
      <c r="U51">
        <v>100.1</v>
      </c>
      <c r="V51">
        <v>85.4</v>
      </c>
      <c r="W51" t="s">
        <v>67</v>
      </c>
    </row>
    <row r="52" spans="1:23" x14ac:dyDescent="0.25">
      <c r="A52" s="5" t="s">
        <v>122</v>
      </c>
      <c r="B52" s="5" t="s">
        <v>123</v>
      </c>
      <c r="C52">
        <v>76843</v>
      </c>
      <c r="D52">
        <v>68893</v>
      </c>
      <c r="E52">
        <v>69314</v>
      </c>
      <c r="F52">
        <v>71917</v>
      </c>
      <c r="G52">
        <v>66927</v>
      </c>
      <c r="H52">
        <v>61731</v>
      </c>
      <c r="I52">
        <v>58979</v>
      </c>
      <c r="J52">
        <v>56231</v>
      </c>
      <c r="K52">
        <v>60728</v>
      </c>
      <c r="L52">
        <v>60432</v>
      </c>
      <c r="M52">
        <v>57183</v>
      </c>
      <c r="N52">
        <v>52653</v>
      </c>
      <c r="O52">
        <v>56976</v>
      </c>
      <c r="P52">
        <v>56931</v>
      </c>
      <c r="Q52">
        <v>52730</v>
      </c>
      <c r="R52">
        <v>52011</v>
      </c>
      <c r="S52">
        <v>51075</v>
      </c>
      <c r="T52">
        <v>52821</v>
      </c>
      <c r="U52">
        <v>50967</v>
      </c>
      <c r="V52">
        <v>44226</v>
      </c>
      <c r="W52" t="s">
        <v>67</v>
      </c>
    </row>
    <row r="53" spans="1:23" x14ac:dyDescent="0.25">
      <c r="A53" s="5" t="s">
        <v>301</v>
      </c>
      <c r="B53" s="5" t="s">
        <v>302</v>
      </c>
      <c r="C53">
        <v>488793</v>
      </c>
      <c r="D53">
        <v>466834</v>
      </c>
      <c r="E53">
        <v>464068</v>
      </c>
      <c r="F53">
        <v>486822</v>
      </c>
      <c r="G53">
        <v>461705</v>
      </c>
      <c r="H53">
        <v>415946</v>
      </c>
      <c r="I53">
        <v>398720</v>
      </c>
      <c r="J53">
        <v>399804</v>
      </c>
      <c r="K53">
        <v>455991</v>
      </c>
      <c r="L53">
        <v>443586</v>
      </c>
      <c r="M53">
        <v>413744</v>
      </c>
      <c r="N53">
        <v>475918</v>
      </c>
      <c r="O53">
        <v>500507</v>
      </c>
      <c r="P53">
        <v>472866</v>
      </c>
      <c r="Q53">
        <v>413918</v>
      </c>
      <c r="R53">
        <v>395434</v>
      </c>
      <c r="S53">
        <v>383817</v>
      </c>
      <c r="T53">
        <v>409456</v>
      </c>
      <c r="U53">
        <v>419602</v>
      </c>
      <c r="V53">
        <v>395028</v>
      </c>
      <c r="W53" t="s">
        <v>67</v>
      </c>
    </row>
    <row r="54" spans="1:23" x14ac:dyDescent="0.25">
      <c r="A54" s="5" t="s">
        <v>126</v>
      </c>
      <c r="B54" s="5" t="s">
        <v>127</v>
      </c>
      <c r="C54">
        <v>201933</v>
      </c>
      <c r="D54">
        <v>193874</v>
      </c>
      <c r="E54">
        <v>197048</v>
      </c>
      <c r="F54">
        <v>207443</v>
      </c>
      <c r="G54">
        <v>196701</v>
      </c>
      <c r="H54">
        <v>177132</v>
      </c>
      <c r="I54">
        <v>174006</v>
      </c>
      <c r="J54">
        <v>172905</v>
      </c>
      <c r="K54">
        <v>197271</v>
      </c>
      <c r="L54">
        <v>190260</v>
      </c>
      <c r="M54">
        <v>173643</v>
      </c>
      <c r="N54">
        <v>197092</v>
      </c>
      <c r="O54">
        <v>206849</v>
      </c>
      <c r="P54">
        <v>192156</v>
      </c>
      <c r="Q54">
        <v>171306</v>
      </c>
      <c r="R54">
        <v>161196</v>
      </c>
      <c r="S54">
        <v>155269</v>
      </c>
      <c r="T54">
        <v>163950</v>
      </c>
      <c r="U54">
        <v>165631</v>
      </c>
      <c r="V54">
        <v>151890</v>
      </c>
      <c r="W54">
        <v>156339</v>
      </c>
    </row>
    <row r="55" spans="1:23" x14ac:dyDescent="0.25">
      <c r="A55" s="5" t="s">
        <v>128</v>
      </c>
      <c r="B55" s="5" t="s">
        <v>129</v>
      </c>
      <c r="C55">
        <v>30085</v>
      </c>
      <c r="D55">
        <v>34822</v>
      </c>
      <c r="E55">
        <v>40042</v>
      </c>
      <c r="F55">
        <v>39550</v>
      </c>
      <c r="G55">
        <v>35156</v>
      </c>
      <c r="H55">
        <v>27874</v>
      </c>
      <c r="I55">
        <v>21976</v>
      </c>
      <c r="J55">
        <v>28499</v>
      </c>
      <c r="K55">
        <v>35313</v>
      </c>
      <c r="L55">
        <v>18982</v>
      </c>
      <c r="M55">
        <v>15328</v>
      </c>
      <c r="N55">
        <v>38724</v>
      </c>
      <c r="O55">
        <v>39574</v>
      </c>
      <c r="P55">
        <v>30390</v>
      </c>
      <c r="Q55">
        <v>26552</v>
      </c>
      <c r="R55">
        <v>17609</v>
      </c>
      <c r="S55">
        <v>12742</v>
      </c>
      <c r="T55">
        <v>12435</v>
      </c>
      <c r="U55">
        <v>9521</v>
      </c>
      <c r="V55">
        <v>16986</v>
      </c>
      <c r="W55">
        <v>20181</v>
      </c>
    </row>
    <row r="56" spans="1:23" x14ac:dyDescent="0.25">
      <c r="A56" s="5" t="s">
        <v>130</v>
      </c>
      <c r="B56" s="5" t="s">
        <v>131</v>
      </c>
      <c r="C56">
        <v>11</v>
      </c>
      <c r="D56">
        <v>10.199999999999999</v>
      </c>
      <c r="E56">
        <v>12.8</v>
      </c>
      <c r="F56">
        <v>15.5</v>
      </c>
      <c r="G56">
        <v>14.9</v>
      </c>
      <c r="H56">
        <v>13.6</v>
      </c>
      <c r="I56">
        <v>16.899999999999999</v>
      </c>
      <c r="J56">
        <v>10.3</v>
      </c>
      <c r="K56">
        <v>8.4</v>
      </c>
      <c r="L56">
        <v>20.8</v>
      </c>
      <c r="M56">
        <v>17.399999999999999</v>
      </c>
      <c r="N56">
        <v>7.7</v>
      </c>
      <c r="O56">
        <v>11.1</v>
      </c>
      <c r="P56">
        <v>15.7</v>
      </c>
      <c r="Q56">
        <v>14</v>
      </c>
      <c r="R56">
        <v>17.600000000000001</v>
      </c>
      <c r="S56">
        <v>17</v>
      </c>
      <c r="T56">
        <v>10.6</v>
      </c>
      <c r="U56">
        <v>22.5</v>
      </c>
      <c r="V56">
        <v>20</v>
      </c>
      <c r="W56">
        <v>14.8</v>
      </c>
    </row>
    <row r="57" spans="1:23" x14ac:dyDescent="0.25">
      <c r="A57" s="5" t="s">
        <v>132</v>
      </c>
      <c r="B57" s="5" t="s">
        <v>133</v>
      </c>
      <c r="C57">
        <v>0.68</v>
      </c>
      <c r="D57">
        <v>0.76</v>
      </c>
      <c r="E57">
        <v>1.1100000000000001</v>
      </c>
      <c r="F57">
        <v>1.25</v>
      </c>
      <c r="G57">
        <v>1.1399999999999999</v>
      </c>
      <c r="H57">
        <v>0.91</v>
      </c>
      <c r="I57">
        <v>0.93</v>
      </c>
      <c r="J57">
        <v>0.73</v>
      </c>
      <c r="K57">
        <v>0.66</v>
      </c>
      <c r="L57">
        <v>0.88</v>
      </c>
      <c r="M57">
        <v>0.64</v>
      </c>
      <c r="N57">
        <v>0.63</v>
      </c>
      <c r="O57">
        <v>0.88</v>
      </c>
      <c r="P57">
        <v>1</v>
      </c>
      <c r="Q57">
        <v>0.9</v>
      </c>
      <c r="R57">
        <v>0.78</v>
      </c>
      <c r="S57">
        <v>0.56999999999999995</v>
      </c>
      <c r="T57">
        <v>0.33</v>
      </c>
      <c r="U57">
        <v>0.52</v>
      </c>
      <c r="V57">
        <v>0.88</v>
      </c>
      <c r="W57">
        <v>0.76</v>
      </c>
    </row>
    <row r="58" spans="1:23" x14ac:dyDescent="0.25">
      <c r="A58" s="5" t="s">
        <v>134</v>
      </c>
      <c r="B58" s="5" t="s">
        <v>135</v>
      </c>
      <c r="C58">
        <v>1.28</v>
      </c>
      <c r="D58">
        <v>1.42</v>
      </c>
      <c r="E58">
        <v>2.1800000000000002</v>
      </c>
      <c r="F58">
        <v>2.62</v>
      </c>
      <c r="G58">
        <v>2.56</v>
      </c>
      <c r="H58">
        <v>2.31</v>
      </c>
      <c r="I58">
        <v>2.66</v>
      </c>
      <c r="J58">
        <v>2.21</v>
      </c>
      <c r="K58">
        <v>1.86</v>
      </c>
      <c r="L58">
        <v>2.81</v>
      </c>
      <c r="M58">
        <v>1.96</v>
      </c>
      <c r="N58">
        <v>1.71</v>
      </c>
      <c r="O58">
        <v>2.69</v>
      </c>
      <c r="P58">
        <v>3.51</v>
      </c>
      <c r="Q58">
        <v>3</v>
      </c>
      <c r="R58">
        <v>3.12</v>
      </c>
      <c r="S58">
        <v>2.61</v>
      </c>
      <c r="T58">
        <v>1.71</v>
      </c>
      <c r="U58">
        <v>2.85</v>
      </c>
      <c r="V58">
        <v>5.41</v>
      </c>
      <c r="W58">
        <v>5.01</v>
      </c>
    </row>
    <row r="59" spans="1:23" x14ac:dyDescent="0.25">
      <c r="A59" s="5" t="s">
        <v>136</v>
      </c>
      <c r="B59" s="5" t="s">
        <v>137</v>
      </c>
      <c r="C59">
        <v>6.31</v>
      </c>
      <c r="D59">
        <v>9</v>
      </c>
      <c r="E59">
        <v>12.32</v>
      </c>
      <c r="F59">
        <v>12.09</v>
      </c>
      <c r="G59">
        <v>13.87</v>
      </c>
      <c r="H59">
        <v>8.82</v>
      </c>
      <c r="I59">
        <v>11.39</v>
      </c>
      <c r="J59">
        <v>6.67</v>
      </c>
      <c r="K59">
        <v>7.04</v>
      </c>
      <c r="L59">
        <v>8.01</v>
      </c>
      <c r="M59">
        <v>6.61</v>
      </c>
      <c r="N59">
        <v>6.02</v>
      </c>
      <c r="O59">
        <v>9.1300000000000008</v>
      </c>
      <c r="P59">
        <v>12.87</v>
      </c>
      <c r="Q59">
        <v>11.03</v>
      </c>
      <c r="R59">
        <v>9.43</v>
      </c>
      <c r="S59">
        <v>9.57</v>
      </c>
      <c r="T59">
        <v>4.8899999999999997</v>
      </c>
      <c r="U59">
        <v>6.6</v>
      </c>
      <c r="V59">
        <v>17.34</v>
      </c>
      <c r="W59">
        <v>10.41</v>
      </c>
    </row>
    <row r="60" spans="1:23" x14ac:dyDescent="0.25">
      <c r="A60" s="5" t="s">
        <v>138</v>
      </c>
      <c r="B60" s="5" t="s">
        <v>139</v>
      </c>
      <c r="C60" t="s">
        <v>67</v>
      </c>
      <c r="D60">
        <v>4.03</v>
      </c>
      <c r="E60">
        <v>2.92</v>
      </c>
      <c r="F60">
        <v>2.56</v>
      </c>
      <c r="G60">
        <v>2.71</v>
      </c>
      <c r="H60">
        <v>2.35</v>
      </c>
      <c r="I60">
        <v>2.37</v>
      </c>
      <c r="J60">
        <v>3.05</v>
      </c>
      <c r="K60">
        <v>3.76</v>
      </c>
      <c r="L60">
        <v>2.96</v>
      </c>
      <c r="M60">
        <v>4.4800000000000004</v>
      </c>
      <c r="N60">
        <v>10</v>
      </c>
      <c r="O60">
        <v>6.72</v>
      </c>
      <c r="P60">
        <v>1.9</v>
      </c>
      <c r="Q60">
        <v>1.58</v>
      </c>
      <c r="R60">
        <v>1.94</v>
      </c>
      <c r="S60">
        <v>1.78</v>
      </c>
      <c r="T60">
        <v>2.85</v>
      </c>
      <c r="U60">
        <v>1.71</v>
      </c>
      <c r="V60">
        <v>1.0900000000000001</v>
      </c>
      <c r="W60">
        <v>0.77</v>
      </c>
    </row>
    <row r="61" spans="1:23" x14ac:dyDescent="0.25">
      <c r="A61" s="5" t="s">
        <v>140</v>
      </c>
      <c r="B61" s="5" t="s">
        <v>141</v>
      </c>
      <c r="C61">
        <v>9.1</v>
      </c>
      <c r="D61">
        <v>9.8000000000000007</v>
      </c>
      <c r="E61">
        <v>7.8</v>
      </c>
      <c r="F61">
        <v>6.5</v>
      </c>
      <c r="G61">
        <v>6.7</v>
      </c>
      <c r="H61">
        <v>7.3</v>
      </c>
      <c r="I61">
        <v>5.9</v>
      </c>
      <c r="J61">
        <v>9.6999999999999993</v>
      </c>
      <c r="K61">
        <v>11.9</v>
      </c>
      <c r="L61">
        <v>4.8</v>
      </c>
      <c r="M61">
        <v>5.7</v>
      </c>
      <c r="N61">
        <v>13</v>
      </c>
      <c r="O61">
        <v>9</v>
      </c>
      <c r="P61">
        <v>6.4</v>
      </c>
      <c r="Q61">
        <v>7.2</v>
      </c>
      <c r="R61">
        <v>5.7</v>
      </c>
      <c r="S61">
        <v>5.9</v>
      </c>
      <c r="T61">
        <v>9.4</v>
      </c>
      <c r="U61">
        <v>4.4000000000000004</v>
      </c>
      <c r="V61">
        <v>5</v>
      </c>
      <c r="W61">
        <v>6.8</v>
      </c>
    </row>
    <row r="62" spans="1:23" x14ac:dyDescent="0.25">
      <c r="A62" s="5" t="s">
        <v>142</v>
      </c>
      <c r="B62" s="5" t="s">
        <v>143</v>
      </c>
      <c r="C62">
        <v>11.6</v>
      </c>
      <c r="D62">
        <v>13.98</v>
      </c>
      <c r="E62">
        <v>16.96</v>
      </c>
      <c r="F62">
        <v>17</v>
      </c>
      <c r="G62">
        <v>17.11</v>
      </c>
      <c r="H62">
        <v>16.989999999999998</v>
      </c>
      <c r="I62">
        <v>15.79</v>
      </c>
      <c r="J62">
        <v>21.47</v>
      </c>
      <c r="K62">
        <v>21.93</v>
      </c>
      <c r="L62">
        <v>13.63</v>
      </c>
      <c r="M62">
        <v>11.35</v>
      </c>
      <c r="N62">
        <v>22.29</v>
      </c>
      <c r="O62">
        <v>24.23</v>
      </c>
      <c r="P62">
        <v>22.55</v>
      </c>
      <c r="Q62">
        <v>21.51</v>
      </c>
      <c r="R62">
        <v>17.89</v>
      </c>
      <c r="S62">
        <v>15.08</v>
      </c>
      <c r="T62">
        <v>15.91</v>
      </c>
      <c r="U62">
        <v>12.52</v>
      </c>
      <c r="V62">
        <v>26.49</v>
      </c>
      <c r="W62">
        <v>33.020000000000003</v>
      </c>
    </row>
    <row r="63" spans="1:23" x14ac:dyDescent="0.25">
      <c r="A63" s="5" t="s">
        <v>144</v>
      </c>
      <c r="B63" s="5" t="s">
        <v>145</v>
      </c>
      <c r="C63">
        <v>6.15</v>
      </c>
      <c r="D63">
        <v>7.46</v>
      </c>
      <c r="E63">
        <v>8.6300000000000008</v>
      </c>
      <c r="F63">
        <v>8.1199999999999992</v>
      </c>
      <c r="G63">
        <v>7.61</v>
      </c>
      <c r="H63">
        <v>6.7</v>
      </c>
      <c r="I63">
        <v>5.51</v>
      </c>
      <c r="J63">
        <v>7.13</v>
      </c>
      <c r="K63">
        <v>7.74</v>
      </c>
      <c r="L63">
        <v>4.28</v>
      </c>
      <c r="M63">
        <v>3.7</v>
      </c>
      <c r="N63">
        <v>8.14</v>
      </c>
      <c r="O63">
        <v>7.91</v>
      </c>
      <c r="P63">
        <v>6.43</v>
      </c>
      <c r="Q63">
        <v>6.41</v>
      </c>
      <c r="R63">
        <v>8.91</v>
      </c>
      <c r="S63">
        <v>3.32</v>
      </c>
      <c r="T63">
        <v>3.04</v>
      </c>
      <c r="U63">
        <v>2.27</v>
      </c>
      <c r="V63">
        <v>4.3</v>
      </c>
      <c r="W63">
        <v>4.97</v>
      </c>
    </row>
    <row r="64" spans="1:23" x14ac:dyDescent="0.25">
      <c r="A64" s="5" t="s">
        <v>146</v>
      </c>
      <c r="B64" s="5" t="s">
        <v>147</v>
      </c>
      <c r="C64">
        <v>7.39</v>
      </c>
      <c r="D64">
        <v>9.06</v>
      </c>
      <c r="E64">
        <v>11.19</v>
      </c>
      <c r="F64">
        <v>10.26</v>
      </c>
      <c r="G64">
        <v>9.33</v>
      </c>
      <c r="H64">
        <v>8.73</v>
      </c>
      <c r="I64">
        <v>7.94</v>
      </c>
      <c r="J64">
        <v>9.01</v>
      </c>
      <c r="K64">
        <v>13.59</v>
      </c>
      <c r="L64">
        <v>8.02</v>
      </c>
      <c r="M64">
        <v>6.36</v>
      </c>
      <c r="N64">
        <v>14.86</v>
      </c>
      <c r="O64">
        <v>15.83</v>
      </c>
      <c r="P64">
        <v>12.88</v>
      </c>
      <c r="Q64">
        <v>11.98</v>
      </c>
      <c r="R64">
        <v>9.4600000000000009</v>
      </c>
      <c r="S64">
        <v>7.69</v>
      </c>
      <c r="T64">
        <v>7.75</v>
      </c>
      <c r="U64">
        <v>6.82</v>
      </c>
      <c r="V64">
        <v>7.92</v>
      </c>
      <c r="W64">
        <v>10.029999999999999</v>
      </c>
    </row>
    <row r="65" spans="1:23" x14ac:dyDescent="0.25">
      <c r="A65" s="5" t="s">
        <v>148</v>
      </c>
      <c r="B65" s="5" t="s">
        <v>148</v>
      </c>
      <c r="C65">
        <v>6.79</v>
      </c>
      <c r="D65">
        <v>8.49</v>
      </c>
      <c r="E65">
        <v>10.37</v>
      </c>
      <c r="F65">
        <v>9.3800000000000008</v>
      </c>
      <c r="G65">
        <v>8.4</v>
      </c>
      <c r="H65">
        <v>7.44</v>
      </c>
      <c r="I65">
        <v>6.16</v>
      </c>
      <c r="J65">
        <v>7.66</v>
      </c>
      <c r="K65">
        <v>12</v>
      </c>
      <c r="L65">
        <v>6.34</v>
      </c>
      <c r="M65">
        <v>5.05</v>
      </c>
      <c r="N65">
        <v>13.74</v>
      </c>
      <c r="O65">
        <v>14.21</v>
      </c>
      <c r="P65">
        <v>10.75</v>
      </c>
      <c r="Q65">
        <v>9.92</v>
      </c>
      <c r="R65">
        <v>7.08</v>
      </c>
      <c r="S65">
        <v>4.9400000000000004</v>
      </c>
      <c r="T65">
        <v>4.4000000000000004</v>
      </c>
      <c r="U65">
        <v>3.12</v>
      </c>
      <c r="V65">
        <v>5.76</v>
      </c>
      <c r="W65">
        <v>8.41</v>
      </c>
    </row>
    <row r="66" spans="1:23" x14ac:dyDescent="0.25">
      <c r="A66" s="5" t="s">
        <v>149</v>
      </c>
      <c r="B66" s="5" t="s">
        <v>150</v>
      </c>
      <c r="C66">
        <v>24.09</v>
      </c>
      <c r="D66">
        <v>26.85</v>
      </c>
      <c r="E66">
        <v>25.4</v>
      </c>
      <c r="F66">
        <v>25.06</v>
      </c>
      <c r="G66">
        <v>23.71</v>
      </c>
      <c r="H66">
        <v>24.8</v>
      </c>
      <c r="I66">
        <v>23.81</v>
      </c>
      <c r="J66">
        <v>22.26</v>
      </c>
      <c r="K66">
        <v>31.45</v>
      </c>
      <c r="L66">
        <v>30.22</v>
      </c>
      <c r="M66">
        <v>27.89</v>
      </c>
      <c r="N66">
        <v>36.26</v>
      </c>
      <c r="O66">
        <v>39.270000000000003</v>
      </c>
      <c r="P66">
        <v>38.49</v>
      </c>
      <c r="Q66">
        <v>37.93</v>
      </c>
      <c r="R66">
        <v>36.369999999999997</v>
      </c>
      <c r="S66">
        <v>29.88</v>
      </c>
      <c r="T66">
        <v>28.57</v>
      </c>
      <c r="U66">
        <v>26.8</v>
      </c>
      <c r="V66">
        <v>31.41</v>
      </c>
      <c r="W66">
        <v>35.18</v>
      </c>
    </row>
    <row r="67" spans="1:23" x14ac:dyDescent="0.25">
      <c r="A67" s="5" t="s">
        <v>151</v>
      </c>
      <c r="B67" s="5" t="s">
        <v>152</v>
      </c>
      <c r="C67">
        <v>58.53</v>
      </c>
      <c r="D67">
        <v>60.78</v>
      </c>
      <c r="E67">
        <v>61.15</v>
      </c>
      <c r="F67">
        <v>55.22</v>
      </c>
      <c r="G67">
        <v>49.1</v>
      </c>
      <c r="H67">
        <v>43.83</v>
      </c>
      <c r="I67">
        <v>39.03</v>
      </c>
      <c r="J67">
        <v>35.69</v>
      </c>
      <c r="K67">
        <v>54.75</v>
      </c>
      <c r="L67">
        <v>46.49</v>
      </c>
      <c r="M67">
        <v>44.52</v>
      </c>
      <c r="N67">
        <v>61.64</v>
      </c>
      <c r="O67">
        <v>58.63</v>
      </c>
      <c r="P67">
        <v>47.67</v>
      </c>
      <c r="Q67">
        <v>46.13</v>
      </c>
      <c r="R67">
        <v>39.56</v>
      </c>
      <c r="S67">
        <v>32.76</v>
      </c>
      <c r="T67">
        <v>27.68</v>
      </c>
      <c r="U67">
        <v>24.92</v>
      </c>
      <c r="V67">
        <v>21.75</v>
      </c>
      <c r="W67">
        <v>25.48</v>
      </c>
    </row>
    <row r="68" spans="1:23" x14ac:dyDescent="0.25">
      <c r="A68" s="5" t="s">
        <v>153</v>
      </c>
      <c r="B68" s="5" t="s">
        <v>154</v>
      </c>
      <c r="C68">
        <v>41.47</v>
      </c>
      <c r="D68">
        <v>39.22</v>
      </c>
      <c r="E68">
        <v>38.85</v>
      </c>
      <c r="F68">
        <v>44.78</v>
      </c>
      <c r="G68">
        <v>50.9</v>
      </c>
      <c r="H68">
        <v>56.17</v>
      </c>
      <c r="I68">
        <v>60.97</v>
      </c>
      <c r="J68">
        <v>64.31</v>
      </c>
      <c r="K68">
        <v>45.25</v>
      </c>
      <c r="L68">
        <v>53.51</v>
      </c>
      <c r="M68">
        <v>55.48</v>
      </c>
      <c r="N68">
        <v>38.36</v>
      </c>
      <c r="O68">
        <v>41.37</v>
      </c>
      <c r="P68">
        <v>52.33</v>
      </c>
      <c r="Q68">
        <v>53.87</v>
      </c>
      <c r="R68">
        <v>60.44</v>
      </c>
      <c r="S68">
        <v>67.239999999999995</v>
      </c>
      <c r="T68">
        <v>72.319999999999993</v>
      </c>
      <c r="U68">
        <v>75.08</v>
      </c>
      <c r="V68">
        <v>78.25</v>
      </c>
      <c r="W68">
        <v>74.52</v>
      </c>
    </row>
    <row r="69" spans="1:23" x14ac:dyDescent="0.25">
      <c r="A69" s="5" t="s">
        <v>155</v>
      </c>
      <c r="B69" s="5" t="s">
        <v>156</v>
      </c>
      <c r="C69">
        <v>70.86</v>
      </c>
      <c r="D69">
        <v>64.510000000000005</v>
      </c>
      <c r="E69">
        <v>63.53</v>
      </c>
      <c r="F69">
        <v>81.09</v>
      </c>
      <c r="G69">
        <v>103.68</v>
      </c>
      <c r="H69">
        <v>128.15</v>
      </c>
      <c r="I69">
        <v>156.18</v>
      </c>
      <c r="J69">
        <v>180.22</v>
      </c>
      <c r="K69">
        <v>82.66</v>
      </c>
      <c r="L69">
        <v>115.1</v>
      </c>
      <c r="M69">
        <v>124.62</v>
      </c>
      <c r="N69">
        <v>62.23</v>
      </c>
      <c r="O69">
        <v>70.55</v>
      </c>
      <c r="P69">
        <v>109.77</v>
      </c>
      <c r="Q69">
        <v>116.78</v>
      </c>
      <c r="R69">
        <v>152.79</v>
      </c>
      <c r="S69">
        <v>205.28</v>
      </c>
      <c r="T69">
        <v>261.23</v>
      </c>
      <c r="U69">
        <v>301.33999999999997</v>
      </c>
      <c r="V69">
        <v>359.85</v>
      </c>
      <c r="W69">
        <v>292.49</v>
      </c>
    </row>
    <row r="70" spans="1:23" x14ac:dyDescent="0.25">
      <c r="A70" s="5" t="s">
        <v>303</v>
      </c>
      <c r="B70" s="5" t="s">
        <v>304</v>
      </c>
      <c r="C70">
        <v>41.3</v>
      </c>
      <c r="D70">
        <v>41.53</v>
      </c>
      <c r="E70">
        <v>42.46</v>
      </c>
      <c r="F70">
        <v>42.61</v>
      </c>
      <c r="G70">
        <v>42.59</v>
      </c>
      <c r="H70">
        <v>42.58</v>
      </c>
      <c r="I70">
        <v>43.64</v>
      </c>
      <c r="J70">
        <v>43.25</v>
      </c>
      <c r="K70">
        <v>43.26</v>
      </c>
      <c r="L70">
        <v>42.89</v>
      </c>
      <c r="M70">
        <v>41.97</v>
      </c>
      <c r="N70">
        <v>41.44</v>
      </c>
      <c r="O70">
        <v>41.34</v>
      </c>
      <c r="P70">
        <v>40.64</v>
      </c>
      <c r="Q70">
        <v>41.39</v>
      </c>
      <c r="R70">
        <v>40.76</v>
      </c>
      <c r="S70">
        <v>40.450000000000003</v>
      </c>
      <c r="T70">
        <v>40.04</v>
      </c>
      <c r="U70">
        <v>39.47</v>
      </c>
      <c r="V70">
        <v>38.450000000000003</v>
      </c>
    </row>
    <row r="71" spans="1:23" x14ac:dyDescent="0.25">
      <c r="A71" s="5" t="s">
        <v>157</v>
      </c>
      <c r="B71" s="5" t="s">
        <v>158</v>
      </c>
      <c r="C71">
        <v>24.09</v>
      </c>
      <c r="D71">
        <v>26.86</v>
      </c>
      <c r="E71">
        <v>25.4</v>
      </c>
      <c r="F71">
        <v>25.06</v>
      </c>
      <c r="G71">
        <v>23.71</v>
      </c>
      <c r="H71">
        <v>24.8</v>
      </c>
      <c r="I71">
        <v>23.81</v>
      </c>
      <c r="J71">
        <v>22.26</v>
      </c>
      <c r="K71">
        <v>31.45</v>
      </c>
      <c r="L71">
        <v>30.22</v>
      </c>
      <c r="M71">
        <v>27.89</v>
      </c>
      <c r="N71">
        <v>36.26</v>
      </c>
      <c r="O71">
        <v>39.270000000000003</v>
      </c>
      <c r="P71">
        <v>38.49</v>
      </c>
      <c r="Q71">
        <v>37.93</v>
      </c>
      <c r="R71">
        <v>36.369999999999997</v>
      </c>
      <c r="S71">
        <v>29.88</v>
      </c>
      <c r="T71">
        <v>28.57</v>
      </c>
      <c r="U71">
        <v>26.8</v>
      </c>
      <c r="V71">
        <v>31.41</v>
      </c>
    </row>
    <row r="72" spans="1:23" x14ac:dyDescent="0.25">
      <c r="A72" s="5" t="s">
        <v>159</v>
      </c>
      <c r="B72" s="5" t="s">
        <v>160</v>
      </c>
      <c r="C72">
        <v>6.15</v>
      </c>
      <c r="D72">
        <v>7.46</v>
      </c>
      <c r="E72">
        <v>8.6300000000000008</v>
      </c>
      <c r="F72">
        <v>8.1199999999999992</v>
      </c>
      <c r="G72">
        <v>7.61</v>
      </c>
      <c r="H72">
        <v>6.7</v>
      </c>
      <c r="I72">
        <v>5.51</v>
      </c>
      <c r="J72">
        <v>7.13</v>
      </c>
      <c r="K72">
        <v>7.74</v>
      </c>
      <c r="L72">
        <v>4.28</v>
      </c>
      <c r="M72">
        <v>3.7</v>
      </c>
      <c r="N72">
        <v>8.14</v>
      </c>
      <c r="O72">
        <v>7.91</v>
      </c>
      <c r="P72">
        <v>6.43</v>
      </c>
      <c r="Q72">
        <v>6.41</v>
      </c>
      <c r="R72">
        <v>4.45</v>
      </c>
      <c r="S72">
        <v>3.32</v>
      </c>
      <c r="T72">
        <v>3.04</v>
      </c>
      <c r="U72">
        <v>2.27</v>
      </c>
      <c r="V72">
        <v>4.3</v>
      </c>
    </row>
    <row r="73" spans="1:23" x14ac:dyDescent="0.25">
      <c r="A73" s="5" t="s">
        <v>161</v>
      </c>
      <c r="B73" s="5" t="s">
        <v>162</v>
      </c>
      <c r="C73">
        <v>8.9600000000000009</v>
      </c>
      <c r="D73">
        <v>10.37</v>
      </c>
      <c r="E73">
        <v>11.04</v>
      </c>
      <c r="F73">
        <v>12.62</v>
      </c>
      <c r="G73">
        <v>12.16</v>
      </c>
      <c r="H73">
        <v>11.3</v>
      </c>
      <c r="I73">
        <v>10.06</v>
      </c>
      <c r="J73">
        <v>11.87</v>
      </c>
      <c r="K73">
        <v>12.22</v>
      </c>
      <c r="L73">
        <v>8.48</v>
      </c>
      <c r="M73">
        <v>6.75</v>
      </c>
      <c r="N73">
        <v>12.9</v>
      </c>
      <c r="O73">
        <v>12.67</v>
      </c>
      <c r="P73">
        <v>10.98</v>
      </c>
      <c r="Q73">
        <v>11.5</v>
      </c>
      <c r="R73">
        <v>8.59</v>
      </c>
      <c r="S73">
        <v>7.55</v>
      </c>
      <c r="T73">
        <v>7.27</v>
      </c>
      <c r="U73">
        <v>7</v>
      </c>
      <c r="V73">
        <v>8.67</v>
      </c>
    </row>
    <row r="74" spans="1:23" x14ac:dyDescent="0.25">
      <c r="A74" s="5" t="s">
        <v>163</v>
      </c>
      <c r="B74" s="5" t="s">
        <v>164</v>
      </c>
      <c r="C74">
        <v>110.26</v>
      </c>
      <c r="D74">
        <v>113.89</v>
      </c>
      <c r="E74">
        <v>120.19</v>
      </c>
      <c r="F74">
        <v>115.51</v>
      </c>
      <c r="G74">
        <v>110.35</v>
      </c>
      <c r="H74">
        <v>111.09</v>
      </c>
      <c r="I74">
        <v>111.82</v>
      </c>
      <c r="J74">
        <v>107.5</v>
      </c>
      <c r="K74">
        <v>155</v>
      </c>
      <c r="L74">
        <v>148.06</v>
      </c>
      <c r="M74">
        <v>136.37</v>
      </c>
      <c r="N74">
        <v>168.74</v>
      </c>
      <c r="O74">
        <v>179.64</v>
      </c>
      <c r="P74">
        <v>167.25</v>
      </c>
      <c r="Q74">
        <v>154.66999999999999</v>
      </c>
      <c r="R74">
        <v>158.93</v>
      </c>
      <c r="S74">
        <v>148.76</v>
      </c>
      <c r="T74">
        <v>145.02000000000001</v>
      </c>
      <c r="U74">
        <v>137.44</v>
      </c>
      <c r="V74">
        <v>133.99</v>
      </c>
    </row>
    <row r="75" spans="1:23" x14ac:dyDescent="0.25">
      <c r="A75" s="5" t="s">
        <v>165</v>
      </c>
      <c r="B75" s="5" t="s">
        <v>166</v>
      </c>
      <c r="C75">
        <v>75.72</v>
      </c>
      <c r="D75">
        <v>72.989999999999995</v>
      </c>
      <c r="E75">
        <v>74.36</v>
      </c>
      <c r="F75">
        <v>74.739999999999995</v>
      </c>
      <c r="G75">
        <v>76.08</v>
      </c>
      <c r="H75">
        <v>74.98</v>
      </c>
      <c r="I75">
        <v>75.83</v>
      </c>
      <c r="J75">
        <v>77.2</v>
      </c>
      <c r="K75">
        <v>67.62</v>
      </c>
      <c r="L75">
        <v>68.73</v>
      </c>
      <c r="M75">
        <v>71.22</v>
      </c>
      <c r="N75">
        <v>62.89</v>
      </c>
      <c r="O75">
        <v>59.71</v>
      </c>
      <c r="P75">
        <v>60.41</v>
      </c>
      <c r="Q75">
        <v>61.05</v>
      </c>
      <c r="R75">
        <v>62.52</v>
      </c>
      <c r="S75">
        <v>64.97</v>
      </c>
      <c r="T75">
        <v>66.36</v>
      </c>
      <c r="U75">
        <v>69.16</v>
      </c>
      <c r="V75">
        <v>67.930000000000007</v>
      </c>
    </row>
    <row r="76" spans="1:23" x14ac:dyDescent="0.25">
      <c r="A76" s="5" t="s">
        <v>167</v>
      </c>
      <c r="B76" s="5" t="s">
        <v>168</v>
      </c>
      <c r="C76">
        <v>6.78</v>
      </c>
      <c r="D76">
        <v>8.5</v>
      </c>
      <c r="E76">
        <v>10.37</v>
      </c>
      <c r="F76">
        <v>9.3800000000000008</v>
      </c>
      <c r="G76">
        <v>8.4</v>
      </c>
      <c r="H76">
        <v>7.44</v>
      </c>
      <c r="I76">
        <v>6.16</v>
      </c>
      <c r="J76">
        <v>7.66</v>
      </c>
      <c r="K76">
        <v>12</v>
      </c>
      <c r="L76">
        <v>6.34</v>
      </c>
      <c r="M76">
        <v>5.05</v>
      </c>
      <c r="N76">
        <v>13.74</v>
      </c>
      <c r="O76">
        <v>14.21</v>
      </c>
      <c r="P76">
        <v>10.75</v>
      </c>
      <c r="Q76">
        <v>9.92</v>
      </c>
      <c r="R76">
        <v>7.08</v>
      </c>
      <c r="S76">
        <v>4.9400000000000004</v>
      </c>
      <c r="T76">
        <v>4.4000000000000004</v>
      </c>
      <c r="U76">
        <v>3.12</v>
      </c>
      <c r="V76">
        <v>5.76</v>
      </c>
    </row>
    <row r="77" spans="1:23" x14ac:dyDescent="0.25">
      <c r="A77" s="5" t="s">
        <v>169</v>
      </c>
      <c r="B77" s="5" t="s">
        <v>170</v>
      </c>
      <c r="C77">
        <v>11.93</v>
      </c>
      <c r="D77">
        <v>13.91</v>
      </c>
      <c r="E77">
        <v>15.58</v>
      </c>
      <c r="F77">
        <v>18.18</v>
      </c>
      <c r="G77">
        <v>16.420000000000002</v>
      </c>
      <c r="H77">
        <v>17.649999999999999</v>
      </c>
      <c r="I77">
        <v>13.08</v>
      </c>
      <c r="J77">
        <v>15</v>
      </c>
      <c r="K77">
        <v>24.3</v>
      </c>
      <c r="L77">
        <v>16.48</v>
      </c>
      <c r="M77">
        <v>11.17</v>
      </c>
      <c r="N77">
        <v>27.54</v>
      </c>
      <c r="O77">
        <v>28.87</v>
      </c>
      <c r="P77">
        <v>23.39</v>
      </c>
      <c r="Q77">
        <v>21.73</v>
      </c>
      <c r="R77">
        <v>17.05</v>
      </c>
      <c r="S77" t="s">
        <v>67</v>
      </c>
      <c r="T77" t="s">
        <v>67</v>
      </c>
      <c r="U77" t="s">
        <v>67</v>
      </c>
      <c r="V77" t="s">
        <v>67</v>
      </c>
    </row>
    <row r="78" spans="1:23" x14ac:dyDescent="0.25">
      <c r="A78" s="5" t="s">
        <v>171</v>
      </c>
      <c r="B78" s="5" t="s">
        <v>172</v>
      </c>
      <c r="C78">
        <v>77.27</v>
      </c>
      <c r="D78">
        <v>83.29</v>
      </c>
      <c r="E78">
        <v>82.24</v>
      </c>
      <c r="F78">
        <v>73.88</v>
      </c>
      <c r="G78">
        <v>64.53</v>
      </c>
      <c r="H78">
        <v>58.46</v>
      </c>
      <c r="I78">
        <v>51.48</v>
      </c>
      <c r="J78">
        <v>46.22</v>
      </c>
      <c r="K78">
        <v>80.959999999999994</v>
      </c>
      <c r="L78">
        <v>67.64</v>
      </c>
      <c r="M78">
        <v>62.51</v>
      </c>
      <c r="N78">
        <v>98.01</v>
      </c>
      <c r="O78">
        <v>98.2</v>
      </c>
      <c r="P78">
        <v>78.91</v>
      </c>
      <c r="Q78">
        <v>75.56</v>
      </c>
      <c r="R78">
        <v>63.28</v>
      </c>
      <c r="S78">
        <v>50.42</v>
      </c>
      <c r="T78">
        <v>41.72</v>
      </c>
      <c r="U78">
        <v>36.03</v>
      </c>
      <c r="V78">
        <v>32.01</v>
      </c>
    </row>
    <row r="79" spans="1:23" x14ac:dyDescent="0.25">
      <c r="A79" s="5" t="s">
        <v>173</v>
      </c>
      <c r="B79" s="5" t="s">
        <v>174</v>
      </c>
      <c r="C79">
        <v>140.38999999999999</v>
      </c>
      <c r="D79">
        <v>178.07</v>
      </c>
      <c r="E79">
        <v>171.12</v>
      </c>
      <c r="F79">
        <v>126.61</v>
      </c>
      <c r="G79">
        <v>129.88999999999999</v>
      </c>
      <c r="H79">
        <v>85.91</v>
      </c>
      <c r="I79">
        <v>169.99</v>
      </c>
      <c r="J79">
        <v>149.58000000000001</v>
      </c>
      <c r="K79">
        <v>142.41999999999999</v>
      </c>
      <c r="L79">
        <v>127.12</v>
      </c>
      <c r="M79">
        <v>158.97999999999999</v>
      </c>
      <c r="N79">
        <v>172.67</v>
      </c>
      <c r="O79">
        <v>185.86</v>
      </c>
      <c r="P79">
        <v>178.77</v>
      </c>
      <c r="Q79">
        <v>209.04</v>
      </c>
      <c r="R79">
        <v>182.57</v>
      </c>
      <c r="S79" t="s">
        <v>67</v>
      </c>
      <c r="T79" t="s">
        <v>67</v>
      </c>
      <c r="U79" t="s">
        <v>67</v>
      </c>
      <c r="V79" t="s">
        <v>67</v>
      </c>
    </row>
    <row r="80" spans="1:23" x14ac:dyDescent="0.25">
      <c r="A80" s="5" t="s">
        <v>175</v>
      </c>
      <c r="B80" s="5" t="s">
        <v>176</v>
      </c>
      <c r="C80">
        <v>413.9991</v>
      </c>
      <c r="D80">
        <v>590.49</v>
      </c>
      <c r="E80">
        <v>808.3152</v>
      </c>
      <c r="F80">
        <v>793.22489999999993</v>
      </c>
      <c r="G80">
        <v>910.01069999999993</v>
      </c>
      <c r="H80">
        <v>578.68020000000001</v>
      </c>
      <c r="I80">
        <v>747.29790000000003</v>
      </c>
      <c r="J80">
        <v>437.61869999999999</v>
      </c>
      <c r="K80">
        <v>461.89440000000002</v>
      </c>
      <c r="L80">
        <v>525.4559999999999</v>
      </c>
      <c r="M80">
        <v>433.61599999999999</v>
      </c>
      <c r="N80">
        <v>438.858</v>
      </c>
      <c r="O80">
        <v>665.57700000000011</v>
      </c>
      <c r="P80">
        <v>938.22300000000007</v>
      </c>
      <c r="Q80">
        <v>804.08699999999999</v>
      </c>
      <c r="R80">
        <v>687.447</v>
      </c>
      <c r="S80">
        <v>697.65300000000002</v>
      </c>
      <c r="T80">
        <v>356.48099999999999</v>
      </c>
      <c r="U80">
        <v>481.14</v>
      </c>
      <c r="V80">
        <v>1264.086</v>
      </c>
    </row>
    <row r="81" spans="1:22" x14ac:dyDescent="0.25">
      <c r="A81" s="5" t="s">
        <v>177</v>
      </c>
      <c r="B81" s="5" t="s">
        <v>178</v>
      </c>
      <c r="C81">
        <v>0</v>
      </c>
      <c r="D81">
        <v>0</v>
      </c>
      <c r="E81">
        <v>0</v>
      </c>
      <c r="F81">
        <v>0</v>
      </c>
      <c r="G81">
        <v>0</v>
      </c>
      <c r="H81">
        <v>0</v>
      </c>
      <c r="I81">
        <v>0</v>
      </c>
      <c r="J81">
        <v>0</v>
      </c>
      <c r="K81">
        <v>-1.0000000000005119E-2</v>
      </c>
      <c r="L81">
        <v>0</v>
      </c>
      <c r="M81">
        <v>7.3000000000000114</v>
      </c>
      <c r="N81">
        <v>0</v>
      </c>
      <c r="O81">
        <v>0</v>
      </c>
      <c r="P81">
        <v>0</v>
      </c>
      <c r="Q81">
        <v>0</v>
      </c>
      <c r="R81">
        <v>0</v>
      </c>
      <c r="S81">
        <v>0</v>
      </c>
      <c r="T81">
        <v>0</v>
      </c>
      <c r="U81">
        <v>0</v>
      </c>
      <c r="V81">
        <v>0</v>
      </c>
    </row>
    <row r="82" spans="1:22" x14ac:dyDescent="0.25">
      <c r="A82" s="5" t="s">
        <v>179</v>
      </c>
      <c r="B82" s="5" t="s">
        <v>180</v>
      </c>
      <c r="C82">
        <v>2.79</v>
      </c>
      <c r="D82">
        <v>5.82</v>
      </c>
      <c r="E82">
        <v>-0.8</v>
      </c>
      <c r="F82">
        <v>5.73</v>
      </c>
      <c r="G82">
        <v>8.5299999999999994</v>
      </c>
      <c r="H82">
        <v>2.93</v>
      </c>
      <c r="I82">
        <v>1.34</v>
      </c>
      <c r="J82">
        <v>10.29</v>
      </c>
      <c r="K82">
        <v>6.31</v>
      </c>
      <c r="L82">
        <v>9.58</v>
      </c>
      <c r="M82">
        <v>-21.52</v>
      </c>
      <c r="N82">
        <v>-5.49</v>
      </c>
      <c r="O82">
        <v>2.89</v>
      </c>
      <c r="P82">
        <v>23.97</v>
      </c>
      <c r="Q82">
        <v>6.27</v>
      </c>
      <c r="R82">
        <v>1.92</v>
      </c>
      <c r="S82">
        <v>-8.91</v>
      </c>
      <c r="T82">
        <v>-4.9000000000000004</v>
      </c>
      <c r="U82">
        <v>8.0399999999999991</v>
      </c>
      <c r="V82">
        <v>21.54</v>
      </c>
    </row>
    <row r="83" spans="1:22" x14ac:dyDescent="0.25">
      <c r="A83" s="5" t="s">
        <v>181</v>
      </c>
      <c r="B83" s="5" t="s">
        <v>182</v>
      </c>
      <c r="C83">
        <v>2.6</v>
      </c>
      <c r="D83">
        <v>3.58</v>
      </c>
      <c r="E83">
        <v>4.49</v>
      </c>
      <c r="F83">
        <v>5.73</v>
      </c>
      <c r="G83">
        <v>4.2699999999999996</v>
      </c>
      <c r="H83">
        <v>4.8499999999999996</v>
      </c>
      <c r="I83">
        <v>5.98</v>
      </c>
      <c r="J83">
        <v>8.73</v>
      </c>
      <c r="K83">
        <v>-1.88</v>
      </c>
      <c r="L83">
        <v>-5.81</v>
      </c>
      <c r="M83">
        <v>-8.0399999999999991</v>
      </c>
      <c r="N83">
        <v>7.12</v>
      </c>
      <c r="O83">
        <v>11.04</v>
      </c>
      <c r="P83">
        <v>10.72</v>
      </c>
      <c r="Q83">
        <v>-0.24</v>
      </c>
      <c r="R83">
        <v>-3.96</v>
      </c>
      <c r="S83">
        <v>-1.92</v>
      </c>
      <c r="T83">
        <v>8.23</v>
      </c>
      <c r="U83" t="s">
        <v>67</v>
      </c>
      <c r="V83" t="s">
        <v>67</v>
      </c>
    </row>
    <row r="84" spans="1:22" x14ac:dyDescent="0.25">
      <c r="A84" s="5" t="s">
        <v>183</v>
      </c>
      <c r="B84" s="5" t="s">
        <v>184</v>
      </c>
      <c r="C84">
        <v>4.41</v>
      </c>
      <c r="D84">
        <v>4.4400000000000004</v>
      </c>
      <c r="E84">
        <v>3.55</v>
      </c>
      <c r="F84">
        <v>5.76</v>
      </c>
      <c r="G84">
        <v>5.88</v>
      </c>
      <c r="H84">
        <v>6.09</v>
      </c>
      <c r="I84">
        <v>1.2</v>
      </c>
      <c r="J84">
        <v>-0.17</v>
      </c>
      <c r="K84">
        <v>-1.65</v>
      </c>
      <c r="L84">
        <v>1.89</v>
      </c>
      <c r="M84">
        <v>1.22</v>
      </c>
      <c r="N84">
        <v>5.91</v>
      </c>
      <c r="O84">
        <v>5.23</v>
      </c>
      <c r="P84">
        <v>3.67</v>
      </c>
      <c r="Q84">
        <v>0.48</v>
      </c>
      <c r="R84">
        <v>3.54</v>
      </c>
      <c r="S84" t="s">
        <v>67</v>
      </c>
      <c r="T84" t="s">
        <v>67</v>
      </c>
      <c r="U84" t="s">
        <v>67</v>
      </c>
      <c r="V84" t="s">
        <v>67</v>
      </c>
    </row>
    <row r="85" spans="1:22" x14ac:dyDescent="0.25">
      <c r="A85" s="5" t="s">
        <v>185</v>
      </c>
      <c r="B85" s="5" t="s">
        <v>186</v>
      </c>
      <c r="C85">
        <v>5.25</v>
      </c>
      <c r="D85">
        <v>2.82</v>
      </c>
      <c r="E85">
        <v>1.69</v>
      </c>
      <c r="F85">
        <v>2.06</v>
      </c>
      <c r="G85">
        <v>3.88</v>
      </c>
      <c r="H85">
        <v>3.66</v>
      </c>
      <c r="I85">
        <v>3.56</v>
      </c>
      <c r="J85">
        <v>2.5299999999999998</v>
      </c>
      <c r="K85">
        <v>1.01</v>
      </c>
      <c r="L85">
        <v>1.18</v>
      </c>
      <c r="M85">
        <v>2.38</v>
      </c>
      <c r="N85" t="s">
        <v>67</v>
      </c>
      <c r="O85" t="s">
        <v>67</v>
      </c>
      <c r="P85" t="s">
        <v>67</v>
      </c>
      <c r="Q85" t="s">
        <v>67</v>
      </c>
      <c r="R85" t="s">
        <v>67</v>
      </c>
      <c r="S85" t="s">
        <v>67</v>
      </c>
      <c r="T85" t="s">
        <v>67</v>
      </c>
      <c r="U85" t="s">
        <v>67</v>
      </c>
      <c r="V85" t="s">
        <v>67</v>
      </c>
    </row>
    <row r="86" spans="1:22" x14ac:dyDescent="0.25">
      <c r="A86" s="5" t="s">
        <v>187</v>
      </c>
      <c r="B86" s="5" t="s">
        <v>188</v>
      </c>
      <c r="C86">
        <v>-15.21</v>
      </c>
      <c r="D86">
        <v>-8.52</v>
      </c>
      <c r="E86">
        <v>5.36</v>
      </c>
      <c r="F86">
        <v>12.84</v>
      </c>
      <c r="G86">
        <v>23.29</v>
      </c>
      <c r="H86">
        <v>25.14</v>
      </c>
      <c r="I86">
        <v>-21.64</v>
      </c>
      <c r="J86">
        <v>1.52</v>
      </c>
      <c r="K86">
        <v>92.42</v>
      </c>
      <c r="L86">
        <v>26.57</v>
      </c>
      <c r="M86">
        <v>-64.3</v>
      </c>
      <c r="N86">
        <v>-2.69</v>
      </c>
      <c r="O86">
        <v>26.62</v>
      </c>
      <c r="P86">
        <v>24.19</v>
      </c>
      <c r="Q86">
        <v>53.09</v>
      </c>
      <c r="R86">
        <v>36.71</v>
      </c>
      <c r="S86">
        <v>-0.42</v>
      </c>
      <c r="T86">
        <v>27.27</v>
      </c>
      <c r="U86">
        <v>-42.99</v>
      </c>
      <c r="V86">
        <v>5.13</v>
      </c>
    </row>
    <row r="87" spans="1:22" x14ac:dyDescent="0.25">
      <c r="A87" s="5" t="s">
        <v>189</v>
      </c>
      <c r="B87" s="5" t="s">
        <v>190</v>
      </c>
      <c r="C87">
        <v>-6.12</v>
      </c>
      <c r="D87">
        <v>3.23</v>
      </c>
      <c r="E87">
        <v>13.83</v>
      </c>
      <c r="F87">
        <v>20.420000000000002</v>
      </c>
      <c r="G87">
        <v>8.93</v>
      </c>
      <c r="H87">
        <v>1.67</v>
      </c>
      <c r="I87">
        <v>24.1</v>
      </c>
      <c r="J87">
        <v>40.17</v>
      </c>
      <c r="K87">
        <v>18.23</v>
      </c>
      <c r="L87">
        <v>-13.47</v>
      </c>
      <c r="M87">
        <v>-13.46</v>
      </c>
      <c r="N87">
        <v>16.04</v>
      </c>
      <c r="O87">
        <v>34.630000000000003</v>
      </c>
      <c r="P87">
        <v>38</v>
      </c>
      <c r="Q87">
        <v>29.79</v>
      </c>
      <c r="R87">
        <v>21.19</v>
      </c>
      <c r="S87">
        <v>-5.38</v>
      </c>
      <c r="T87">
        <v>-3.53</v>
      </c>
      <c r="U87" t="s">
        <v>67</v>
      </c>
      <c r="V87" t="s">
        <v>67</v>
      </c>
    </row>
    <row r="88" spans="1:22" x14ac:dyDescent="0.25">
      <c r="A88" s="5" t="s">
        <v>191</v>
      </c>
      <c r="B88" s="5" t="s">
        <v>192</v>
      </c>
      <c r="C88">
        <v>3.55</v>
      </c>
      <c r="D88">
        <v>11.62</v>
      </c>
      <c r="E88">
        <v>9</v>
      </c>
      <c r="F88">
        <v>8.23</v>
      </c>
      <c r="G88">
        <v>24.15</v>
      </c>
      <c r="H88">
        <v>24.8</v>
      </c>
      <c r="I88">
        <v>6.91</v>
      </c>
      <c r="J88">
        <v>10.7</v>
      </c>
      <c r="K88">
        <v>15.72</v>
      </c>
      <c r="L88">
        <v>2.08</v>
      </c>
      <c r="M88">
        <v>7.38</v>
      </c>
      <c r="N88">
        <v>27.58</v>
      </c>
      <c r="O88">
        <v>28.04</v>
      </c>
      <c r="P88">
        <v>28.17</v>
      </c>
      <c r="Q88">
        <v>14.73</v>
      </c>
      <c r="R88">
        <v>5.14</v>
      </c>
      <c r="S88" t="s">
        <v>67</v>
      </c>
      <c r="T88" t="s">
        <v>67</v>
      </c>
      <c r="U88" t="s">
        <v>67</v>
      </c>
      <c r="V88" t="s">
        <v>67</v>
      </c>
    </row>
    <row r="89" spans="1:22" x14ac:dyDescent="0.25">
      <c r="A89" s="5" t="s">
        <v>193</v>
      </c>
      <c r="B89" s="5" t="s">
        <v>194</v>
      </c>
      <c r="C89">
        <v>14.18</v>
      </c>
      <c r="D89">
        <v>9.27</v>
      </c>
      <c r="E89">
        <v>9.85</v>
      </c>
      <c r="F89">
        <v>11.98</v>
      </c>
      <c r="G89">
        <v>13.11</v>
      </c>
      <c r="H89">
        <v>16.09</v>
      </c>
      <c r="I89">
        <v>17.25</v>
      </c>
      <c r="J89">
        <v>19.37</v>
      </c>
      <c r="K89">
        <v>21.95</v>
      </c>
      <c r="L89">
        <v>8.41</v>
      </c>
      <c r="M89">
        <v>6.26</v>
      </c>
      <c r="N89" t="s">
        <v>67</v>
      </c>
      <c r="O89" t="s">
        <v>67</v>
      </c>
      <c r="P89" t="s">
        <v>67</v>
      </c>
      <c r="Q89" t="s">
        <v>67</v>
      </c>
      <c r="R89" t="s">
        <v>67</v>
      </c>
      <c r="S89" t="s">
        <v>67</v>
      </c>
      <c r="T89" t="s">
        <v>67</v>
      </c>
      <c r="U89" t="s">
        <v>67</v>
      </c>
      <c r="V89" t="s">
        <v>67</v>
      </c>
    </row>
    <row r="90" spans="1:22" x14ac:dyDescent="0.25">
      <c r="A90" s="5" t="s">
        <v>195</v>
      </c>
      <c r="B90" s="5" t="s">
        <v>196</v>
      </c>
      <c r="C90">
        <v>3.1</v>
      </c>
      <c r="D90">
        <v>0.88</v>
      </c>
      <c r="E90">
        <v>1.42</v>
      </c>
      <c r="F90">
        <v>1.88</v>
      </c>
      <c r="G90">
        <v>0.62</v>
      </c>
      <c r="H90">
        <v>0.55000000000000004</v>
      </c>
      <c r="I90">
        <v>2.4500000000000002</v>
      </c>
      <c r="J90">
        <v>0.96</v>
      </c>
      <c r="K90">
        <v>0.53</v>
      </c>
      <c r="L90">
        <v>10</v>
      </c>
      <c r="M90">
        <v>2.36</v>
      </c>
      <c r="N90">
        <v>0.28000000000000003</v>
      </c>
      <c r="O90">
        <v>0.4</v>
      </c>
      <c r="P90">
        <v>0.56000000000000005</v>
      </c>
      <c r="Q90">
        <v>0.95</v>
      </c>
      <c r="R90">
        <v>3.42</v>
      </c>
      <c r="S90" t="s">
        <v>67</v>
      </c>
      <c r="T90" t="s">
        <v>67</v>
      </c>
      <c r="U90" t="s">
        <v>67</v>
      </c>
      <c r="V90" t="s">
        <v>67</v>
      </c>
    </row>
    <row r="91" spans="1:22" x14ac:dyDescent="0.25">
      <c r="A91" s="5" t="s">
        <v>197</v>
      </c>
      <c r="B91" s="5" t="s">
        <v>198</v>
      </c>
      <c r="C91">
        <v>-11.18</v>
      </c>
      <c r="D91">
        <v>-0.56999999999999995</v>
      </c>
      <c r="E91">
        <v>-13.24</v>
      </c>
      <c r="F91">
        <v>9.74</v>
      </c>
      <c r="G91">
        <v>16.79</v>
      </c>
      <c r="H91">
        <v>15.66</v>
      </c>
      <c r="I91">
        <v>-14.16</v>
      </c>
      <c r="J91">
        <v>7.2</v>
      </c>
      <c r="K91">
        <v>53.09</v>
      </c>
      <c r="L91">
        <v>37.65</v>
      </c>
      <c r="M91">
        <v>-58.9</v>
      </c>
      <c r="N91">
        <v>-3.84</v>
      </c>
      <c r="O91">
        <v>18.82</v>
      </c>
      <c r="P91">
        <v>18.34</v>
      </c>
      <c r="Q91">
        <v>42.24</v>
      </c>
      <c r="R91">
        <v>15.96</v>
      </c>
      <c r="S91">
        <v>-5.44</v>
      </c>
      <c r="T91">
        <v>-1.21</v>
      </c>
      <c r="U91">
        <v>-12.71</v>
      </c>
      <c r="V91">
        <v>12.99</v>
      </c>
    </row>
    <row r="92" spans="1:22" x14ac:dyDescent="0.25">
      <c r="A92" s="5" t="s">
        <v>199</v>
      </c>
      <c r="B92" s="5" t="s">
        <v>200</v>
      </c>
      <c r="C92">
        <v>-8.33</v>
      </c>
      <c r="D92">
        <v>-1.36</v>
      </c>
      <c r="E92">
        <v>4.43</v>
      </c>
      <c r="F92">
        <v>14.06</v>
      </c>
      <c r="G92">
        <v>6.1</v>
      </c>
      <c r="H92">
        <v>2.9</v>
      </c>
      <c r="I92">
        <v>15.38</v>
      </c>
      <c r="J92">
        <v>32.65</v>
      </c>
      <c r="K92">
        <v>10.61</v>
      </c>
      <c r="L92">
        <v>-8.36</v>
      </c>
      <c r="M92">
        <v>-14.64</v>
      </c>
      <c r="N92">
        <v>11.11</v>
      </c>
      <c r="O92">
        <v>26.47</v>
      </c>
      <c r="P92">
        <v>25.51</v>
      </c>
      <c r="Q92">
        <v>17.59</v>
      </c>
      <c r="R92">
        <v>3.1</v>
      </c>
      <c r="S92">
        <v>-6.45</v>
      </c>
      <c r="T92">
        <v>-0.31</v>
      </c>
      <c r="U92" t="s">
        <v>67</v>
      </c>
      <c r="V92" t="s">
        <v>67</v>
      </c>
    </row>
    <row r="93" spans="1:22" x14ac:dyDescent="0.25">
      <c r="A93" s="5" t="s">
        <v>201</v>
      </c>
      <c r="B93" s="5" t="s">
        <v>202</v>
      </c>
      <c r="C93">
        <v>0.31</v>
      </c>
      <c r="D93">
        <v>5.68</v>
      </c>
      <c r="E93">
        <v>2.96</v>
      </c>
      <c r="F93">
        <v>7.05</v>
      </c>
      <c r="G93">
        <v>15.72</v>
      </c>
      <c r="H93">
        <v>19.89</v>
      </c>
      <c r="I93">
        <v>4.9800000000000004</v>
      </c>
      <c r="J93">
        <v>7.04</v>
      </c>
      <c r="K93">
        <v>9.36</v>
      </c>
      <c r="L93">
        <v>2.41</v>
      </c>
      <c r="M93">
        <v>3.33</v>
      </c>
      <c r="N93">
        <v>18.3</v>
      </c>
      <c r="O93">
        <v>17.98</v>
      </c>
      <c r="P93">
        <v>13.98</v>
      </c>
      <c r="Q93">
        <v>7.77</v>
      </c>
      <c r="R93">
        <v>1.92</v>
      </c>
      <c r="S93" t="s">
        <v>67</v>
      </c>
      <c r="T93" t="s">
        <v>67</v>
      </c>
      <c r="U93" t="s">
        <v>67</v>
      </c>
      <c r="V93" t="s">
        <v>67</v>
      </c>
    </row>
    <row r="94" spans="1:22" x14ac:dyDescent="0.25">
      <c r="A94" s="5" t="s">
        <v>203</v>
      </c>
      <c r="B94" s="5" t="s">
        <v>204</v>
      </c>
      <c r="C94">
        <v>10.1</v>
      </c>
      <c r="D94">
        <v>5.33</v>
      </c>
      <c r="E94">
        <v>5</v>
      </c>
      <c r="F94">
        <v>8.1999999999999993</v>
      </c>
      <c r="G94">
        <v>9.07</v>
      </c>
      <c r="H94">
        <v>11.61</v>
      </c>
      <c r="I94">
        <v>11.64</v>
      </c>
      <c r="J94">
        <v>12.51</v>
      </c>
      <c r="K94">
        <v>11.67</v>
      </c>
      <c r="L94">
        <v>5.09</v>
      </c>
      <c r="M94">
        <v>2.62</v>
      </c>
      <c r="N94" t="s">
        <v>67</v>
      </c>
      <c r="O94" t="s">
        <v>67</v>
      </c>
      <c r="P94" t="s">
        <v>67</v>
      </c>
      <c r="Q94" t="s">
        <v>67</v>
      </c>
      <c r="R94" t="s">
        <v>67</v>
      </c>
      <c r="S94" t="s">
        <v>67</v>
      </c>
      <c r="T94" t="s">
        <v>67</v>
      </c>
      <c r="U94" t="s">
        <v>67</v>
      </c>
      <c r="V94" t="s">
        <v>67</v>
      </c>
    </row>
    <row r="95" spans="1:22" x14ac:dyDescent="0.25">
      <c r="A95" s="5" t="s">
        <v>205</v>
      </c>
      <c r="B95" s="5" t="s">
        <v>206</v>
      </c>
      <c r="C95">
        <v>-29.89</v>
      </c>
      <c r="D95">
        <v>-26.95</v>
      </c>
      <c r="E95">
        <v>1.9</v>
      </c>
      <c r="F95">
        <v>-12.83</v>
      </c>
      <c r="G95">
        <v>57.26</v>
      </c>
      <c r="H95">
        <v>-22.56</v>
      </c>
      <c r="I95">
        <v>70.760000000000005</v>
      </c>
      <c r="J95">
        <v>-5.26</v>
      </c>
      <c r="K95">
        <v>-12.11</v>
      </c>
      <c r="L95">
        <v>21.18</v>
      </c>
      <c r="M95">
        <v>9.8000000000000007</v>
      </c>
      <c r="N95">
        <v>-34.06</v>
      </c>
      <c r="O95">
        <v>-29.06</v>
      </c>
      <c r="P95">
        <v>16.68</v>
      </c>
      <c r="Q95">
        <v>16.97</v>
      </c>
      <c r="R95">
        <v>-1.46</v>
      </c>
      <c r="S95">
        <v>95.71</v>
      </c>
      <c r="T95">
        <v>-25.91</v>
      </c>
      <c r="U95">
        <v>-61.94</v>
      </c>
      <c r="V95">
        <v>66.569999999999993</v>
      </c>
    </row>
    <row r="96" spans="1:22" x14ac:dyDescent="0.25">
      <c r="A96" s="5" t="s">
        <v>207</v>
      </c>
      <c r="B96" s="5" t="s">
        <v>208</v>
      </c>
      <c r="C96">
        <v>-18.309999999999999</v>
      </c>
      <c r="D96">
        <v>-12.63</v>
      </c>
      <c r="E96">
        <v>15.44</v>
      </c>
      <c r="F96">
        <v>7.29</v>
      </c>
      <c r="G96">
        <v>35.15</v>
      </c>
      <c r="H96">
        <v>14.31</v>
      </c>
      <c r="I96">
        <v>17.8</v>
      </c>
      <c r="J96">
        <v>1.27</v>
      </c>
      <c r="K96">
        <v>6.29</v>
      </c>
      <c r="L96">
        <v>-1.03</v>
      </c>
      <c r="M96">
        <v>-17.77</v>
      </c>
      <c r="N96">
        <v>-15.48</v>
      </c>
      <c r="O96">
        <v>1.53</v>
      </c>
      <c r="P96">
        <v>10.73</v>
      </c>
      <c r="Q96">
        <v>37.07</v>
      </c>
      <c r="R96">
        <v>22.78</v>
      </c>
      <c r="S96">
        <v>2.62</v>
      </c>
      <c r="T96">
        <v>-7.09</v>
      </c>
      <c r="U96" t="s">
        <v>67</v>
      </c>
      <c r="V96" t="s">
        <v>67</v>
      </c>
    </row>
    <row r="97" spans="1:23" x14ac:dyDescent="0.25">
      <c r="A97" s="5" t="s">
        <v>209</v>
      </c>
      <c r="B97" s="5" t="s">
        <v>210</v>
      </c>
      <c r="C97">
        <v>-2.1</v>
      </c>
      <c r="D97">
        <v>-0.64</v>
      </c>
      <c r="E97">
        <v>18.91</v>
      </c>
      <c r="F97">
        <v>17.47</v>
      </c>
      <c r="G97">
        <v>17.62</v>
      </c>
      <c r="H97">
        <v>10.4</v>
      </c>
      <c r="I97">
        <v>16.87</v>
      </c>
      <c r="J97">
        <v>-4.09</v>
      </c>
      <c r="K97">
        <v>-8.85</v>
      </c>
      <c r="L97">
        <v>-3.09</v>
      </c>
      <c r="M97">
        <v>-3.93</v>
      </c>
      <c r="N97">
        <v>-6.19</v>
      </c>
      <c r="O97">
        <v>19.77</v>
      </c>
      <c r="P97">
        <v>20.399999999999999</v>
      </c>
      <c r="Q97">
        <v>4.67</v>
      </c>
      <c r="R97">
        <v>14.59</v>
      </c>
      <c r="S97" t="s">
        <v>67</v>
      </c>
      <c r="T97" t="s">
        <v>67</v>
      </c>
      <c r="U97" t="s">
        <v>67</v>
      </c>
      <c r="V97" t="s">
        <v>67</v>
      </c>
    </row>
    <row r="98" spans="1:23" x14ac:dyDescent="0.25">
      <c r="A98" s="5" t="s">
        <v>211</v>
      </c>
      <c r="B98" s="5" t="s">
        <v>212</v>
      </c>
      <c r="C98">
        <v>4.1500000000000004</v>
      </c>
      <c r="D98">
        <v>8.1199999999999992</v>
      </c>
      <c r="E98">
        <v>7.41</v>
      </c>
      <c r="F98">
        <v>4.3099999999999996</v>
      </c>
      <c r="G98">
        <v>7.26</v>
      </c>
      <c r="H98">
        <v>3.23</v>
      </c>
      <c r="I98">
        <v>5.34</v>
      </c>
      <c r="J98">
        <v>7.84</v>
      </c>
      <c r="K98">
        <v>5.77</v>
      </c>
      <c r="L98">
        <v>0.79</v>
      </c>
      <c r="M98">
        <v>5.33</v>
      </c>
      <c r="N98" t="s">
        <v>67</v>
      </c>
      <c r="O98" t="s">
        <v>67</v>
      </c>
      <c r="P98" t="s">
        <v>67</v>
      </c>
      <c r="Q98" t="s">
        <v>67</v>
      </c>
      <c r="R98" t="s">
        <v>67</v>
      </c>
      <c r="S98" t="s">
        <v>67</v>
      </c>
      <c r="T98" t="s">
        <v>67</v>
      </c>
      <c r="U98" t="s">
        <v>67</v>
      </c>
      <c r="V98" t="s">
        <v>67</v>
      </c>
    </row>
    <row r="99" spans="1:23" x14ac:dyDescent="0.25">
      <c r="A99" s="5" t="s">
        <v>213</v>
      </c>
      <c r="B99" s="5" t="s">
        <v>214</v>
      </c>
      <c r="C99">
        <v>76.3</v>
      </c>
      <c r="D99">
        <v>122.1</v>
      </c>
      <c r="E99">
        <v>98</v>
      </c>
      <c r="F99">
        <v>51.3</v>
      </c>
      <c r="G99">
        <v>52.6</v>
      </c>
      <c r="H99">
        <v>-35.9</v>
      </c>
      <c r="I99">
        <v>83.5</v>
      </c>
      <c r="J99">
        <v>64.5</v>
      </c>
      <c r="K99">
        <v>51.5</v>
      </c>
      <c r="L99">
        <v>34.9</v>
      </c>
      <c r="M99">
        <v>55.5</v>
      </c>
      <c r="N99">
        <v>84.3</v>
      </c>
      <c r="O99">
        <v>99.6</v>
      </c>
      <c r="P99">
        <v>97.2</v>
      </c>
      <c r="Q99">
        <v>98.9</v>
      </c>
      <c r="R99">
        <v>75.3</v>
      </c>
      <c r="S99">
        <v>143.4</v>
      </c>
      <c r="T99">
        <v>154.4</v>
      </c>
      <c r="U99">
        <v>160.69999999999999</v>
      </c>
      <c r="V99">
        <v>178.8</v>
      </c>
      <c r="W99">
        <v>130.5</v>
      </c>
    </row>
  </sheetData>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M89"/>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11" customWidth="1"/>
    <col min="13" max="13" width="10" customWidth="1"/>
  </cols>
  <sheetData>
    <row r="1" spans="1:13" ht="18.75" customHeight="1" x14ac:dyDescent="0.3">
      <c r="A1" s="1" t="s">
        <v>3644</v>
      </c>
      <c r="B1" s="2" t="s">
        <v>3645</v>
      </c>
      <c r="C1" s="2"/>
      <c r="D1" s="2"/>
      <c r="E1" s="2"/>
      <c r="F1" s="2" t="str">
        <f>HYPERLINK("dax-30_Stock_Data_EUR.xlsx#INDEX!A1", "Back to INDEX")</f>
        <v>Back to INDEX</v>
      </c>
      <c r="G1" s="2"/>
      <c r="H1" s="2"/>
      <c r="I1" s="2"/>
      <c r="J1" s="2"/>
      <c r="K1" s="2"/>
      <c r="L1" s="2"/>
      <c r="M1" s="2"/>
    </row>
    <row r="2" spans="1:13" x14ac:dyDescent="0.25">
      <c r="A2" s="3"/>
      <c r="B2" s="4"/>
      <c r="C2" s="4"/>
      <c r="D2" s="4"/>
      <c r="E2" s="4"/>
      <c r="F2" s="4"/>
      <c r="G2" s="4"/>
      <c r="H2" s="4"/>
      <c r="I2" s="4"/>
      <c r="J2" s="4"/>
      <c r="K2" s="4"/>
      <c r="L2" s="4"/>
      <c r="M2" s="4"/>
    </row>
    <row r="3" spans="1:13" x14ac:dyDescent="0.25">
      <c r="A3" s="5" t="s">
        <v>3</v>
      </c>
      <c r="C3" s="5" t="s">
        <v>4</v>
      </c>
      <c r="D3" s="5"/>
      <c r="G3" s="5" t="s">
        <v>5</v>
      </c>
      <c r="H3" s="5"/>
      <c r="J3" s="5" t="s">
        <v>6</v>
      </c>
      <c r="K3" s="5"/>
    </row>
    <row r="4" spans="1:13" x14ac:dyDescent="0.25">
      <c r="A4" s="5" t="s">
        <v>7</v>
      </c>
      <c r="B4" t="s">
        <v>960</v>
      </c>
      <c r="C4" s="5" t="s">
        <v>9</v>
      </c>
      <c r="D4" s="5"/>
      <c r="E4" t="s">
        <v>3646</v>
      </c>
      <c r="G4" t="s">
        <v>1930</v>
      </c>
      <c r="H4" t="s">
        <v>12</v>
      </c>
      <c r="J4" t="s">
        <v>3647</v>
      </c>
      <c r="L4" t="s">
        <v>3648</v>
      </c>
    </row>
    <row r="5" spans="1:13" x14ac:dyDescent="0.25">
      <c r="A5" s="5" t="s">
        <v>15</v>
      </c>
      <c r="B5" t="s">
        <v>3649</v>
      </c>
      <c r="C5" s="5" t="s">
        <v>17</v>
      </c>
      <c r="D5" s="5"/>
      <c r="E5" t="s">
        <v>3650</v>
      </c>
      <c r="G5" t="s">
        <v>449</v>
      </c>
      <c r="H5" t="s">
        <v>20</v>
      </c>
      <c r="J5" t="s">
        <v>21</v>
      </c>
      <c r="L5" t="s">
        <v>3651</v>
      </c>
    </row>
    <row r="6" spans="1:13" x14ac:dyDescent="0.25">
      <c r="A6" s="5" t="s">
        <v>23</v>
      </c>
      <c r="B6" t="s">
        <v>3652</v>
      </c>
      <c r="C6" s="5" t="s">
        <v>25</v>
      </c>
      <c r="D6" s="5"/>
      <c r="E6" t="s">
        <v>3653</v>
      </c>
      <c r="G6" t="s">
        <v>228</v>
      </c>
      <c r="H6" t="s">
        <v>454</v>
      </c>
    </row>
    <row r="7" spans="1:13" x14ac:dyDescent="0.25">
      <c r="A7" s="5" t="s">
        <v>29</v>
      </c>
      <c r="B7" t="s">
        <v>67</v>
      </c>
      <c r="C7" s="5" t="s">
        <v>31</v>
      </c>
      <c r="D7" s="5"/>
      <c r="E7" t="s">
        <v>3654</v>
      </c>
      <c r="G7" t="s">
        <v>1160</v>
      </c>
      <c r="H7" t="s">
        <v>34</v>
      </c>
    </row>
    <row r="8" spans="1:13" x14ac:dyDescent="0.25">
      <c r="A8" s="5" t="s">
        <v>35</v>
      </c>
      <c r="B8" t="s">
        <v>36</v>
      </c>
      <c r="C8" s="5" t="s">
        <v>37</v>
      </c>
      <c r="D8" s="5"/>
      <c r="E8" t="s">
        <v>3655</v>
      </c>
      <c r="G8" t="s">
        <v>239</v>
      </c>
      <c r="H8" t="s">
        <v>40</v>
      </c>
    </row>
    <row r="9" spans="1:13" x14ac:dyDescent="0.25">
      <c r="A9" s="5" t="s">
        <v>41</v>
      </c>
      <c r="B9" t="s">
        <v>42</v>
      </c>
      <c r="C9" s="5" t="s">
        <v>43</v>
      </c>
      <c r="D9" s="5"/>
      <c r="E9" t="s">
        <v>3656</v>
      </c>
    </row>
    <row r="10" spans="1:13" x14ac:dyDescent="0.25">
      <c r="A10" s="5" t="s">
        <v>45</v>
      </c>
      <c r="B10" t="s">
        <v>458</v>
      </c>
      <c r="C10" s="5" t="s">
        <v>47</v>
      </c>
      <c r="D10" s="5"/>
      <c r="E10" t="s">
        <v>3657</v>
      </c>
    </row>
    <row r="11" spans="1:13" x14ac:dyDescent="0.25">
      <c r="A11" s="5" t="s">
        <v>49</v>
      </c>
      <c r="B11" t="s">
        <v>245</v>
      </c>
    </row>
    <row r="12" spans="1:13" x14ac:dyDescent="0.25">
      <c r="A12" s="5" t="s">
        <v>51</v>
      </c>
      <c r="B12" t="s">
        <v>292</v>
      </c>
    </row>
    <row r="13" spans="1:13" x14ac:dyDescent="0.25">
      <c r="A13" s="5" t="s">
        <v>53</v>
      </c>
      <c r="B13" t="s">
        <v>3658</v>
      </c>
    </row>
    <row r="14" spans="1:13" x14ac:dyDescent="0.25">
      <c r="A14" s="5" t="s">
        <v>55</v>
      </c>
      <c r="B14" t="s">
        <v>3659</v>
      </c>
    </row>
    <row r="15" spans="1:13" x14ac:dyDescent="0.25">
      <c r="A15" s="5" t="s">
        <v>57</v>
      </c>
      <c r="B15" t="s">
        <v>3660</v>
      </c>
    </row>
    <row r="16" spans="1:13" x14ac:dyDescent="0.25">
      <c r="A16" s="5" t="s">
        <v>59</v>
      </c>
      <c r="B16" t="s">
        <v>3661</v>
      </c>
    </row>
    <row r="17" spans="1:13" x14ac:dyDescent="0.25">
      <c r="A17" s="5" t="s">
        <v>61</v>
      </c>
      <c r="B17" t="s">
        <v>3662</v>
      </c>
    </row>
    <row r="18" spans="1:13" x14ac:dyDescent="0.25">
      <c r="A18" s="3"/>
      <c r="B18" s="4"/>
      <c r="C18" s="4"/>
      <c r="D18" s="4"/>
      <c r="E18" s="4"/>
      <c r="F18" s="4"/>
      <c r="G18" s="4"/>
      <c r="H18" s="4"/>
      <c r="I18" s="4"/>
      <c r="J18" s="4"/>
      <c r="K18" s="4"/>
      <c r="L18" s="4"/>
      <c r="M18" s="4"/>
    </row>
    <row r="19" spans="1:13" x14ac:dyDescent="0.25">
      <c r="A19" s="5" t="s">
        <v>63</v>
      </c>
      <c r="B19" s="5" t="s">
        <v>64</v>
      </c>
      <c r="C19" s="5">
        <v>2019</v>
      </c>
      <c r="D19" s="5">
        <v>2018</v>
      </c>
      <c r="E19" s="5">
        <v>2017</v>
      </c>
      <c r="F19" s="5">
        <v>2016</v>
      </c>
      <c r="G19" s="5">
        <v>2015</v>
      </c>
      <c r="H19" s="5">
        <v>2014</v>
      </c>
      <c r="I19" s="5">
        <v>2013</v>
      </c>
      <c r="J19" s="5">
        <v>2012</v>
      </c>
      <c r="K19" s="5">
        <v>2011</v>
      </c>
      <c r="L19" s="5">
        <v>2010</v>
      </c>
      <c r="M19" s="5">
        <v>2009</v>
      </c>
    </row>
    <row r="20" spans="1:13" x14ac:dyDescent="0.25">
      <c r="A20" s="5" t="s">
        <v>255</v>
      </c>
      <c r="B20" s="5" t="s">
        <v>256</v>
      </c>
      <c r="C20">
        <v>33054</v>
      </c>
      <c r="D20">
        <v>29574</v>
      </c>
      <c r="E20">
        <v>27418</v>
      </c>
      <c r="F20">
        <v>25742</v>
      </c>
      <c r="G20">
        <v>25937</v>
      </c>
      <c r="H20">
        <v>23844</v>
      </c>
      <c r="I20">
        <v>23113</v>
      </c>
      <c r="J20">
        <v>21999</v>
      </c>
      <c r="K20">
        <v>19456</v>
      </c>
      <c r="L20">
        <v>18675</v>
      </c>
      <c r="M20">
        <v>17323</v>
      </c>
    </row>
    <row r="21" spans="1:13" x14ac:dyDescent="0.25">
      <c r="A21" s="5" t="s">
        <v>68</v>
      </c>
      <c r="B21" s="5" t="s">
        <v>69</v>
      </c>
      <c r="C21">
        <v>2430</v>
      </c>
      <c r="D21">
        <v>2032</v>
      </c>
      <c r="E21">
        <v>1807</v>
      </c>
      <c r="F21">
        <v>2300</v>
      </c>
      <c r="G21">
        <v>2182</v>
      </c>
      <c r="H21">
        <v>1892</v>
      </c>
      <c r="I21">
        <v>1784</v>
      </c>
      <c r="J21">
        <v>1760</v>
      </c>
      <c r="K21">
        <v>1245</v>
      </c>
      <c r="L21">
        <v>1032</v>
      </c>
      <c r="M21">
        <v>1497</v>
      </c>
    </row>
    <row r="22" spans="1:13" x14ac:dyDescent="0.25">
      <c r="A22" s="5" t="s">
        <v>70</v>
      </c>
      <c r="B22" s="5" t="s">
        <v>71</v>
      </c>
      <c r="C22">
        <v>-191</v>
      </c>
      <c r="D22">
        <v>-170</v>
      </c>
      <c r="E22">
        <v>-149</v>
      </c>
      <c r="F22">
        <v>-147</v>
      </c>
      <c r="G22">
        <v>-161</v>
      </c>
      <c r="H22">
        <v>-183</v>
      </c>
      <c r="I22">
        <v>-206</v>
      </c>
      <c r="J22">
        <v>-185</v>
      </c>
      <c r="K22">
        <v>-161</v>
      </c>
      <c r="L22">
        <v>-134</v>
      </c>
      <c r="M22">
        <v>-133</v>
      </c>
    </row>
    <row r="23" spans="1:13" x14ac:dyDescent="0.25">
      <c r="A23" s="5" t="s">
        <v>72</v>
      </c>
      <c r="B23" s="5" t="s">
        <v>73</v>
      </c>
      <c r="C23">
        <v>2239</v>
      </c>
      <c r="D23">
        <v>1862</v>
      </c>
      <c r="E23">
        <v>1658</v>
      </c>
      <c r="F23">
        <v>2153</v>
      </c>
      <c r="G23">
        <v>2021</v>
      </c>
      <c r="H23">
        <v>1709</v>
      </c>
      <c r="I23">
        <v>1578</v>
      </c>
      <c r="J23">
        <v>1575</v>
      </c>
      <c r="K23">
        <v>1084</v>
      </c>
      <c r="L23">
        <v>898</v>
      </c>
      <c r="M23">
        <v>1364</v>
      </c>
    </row>
    <row r="24" spans="1:13" x14ac:dyDescent="0.25">
      <c r="A24" s="5" t="s">
        <v>74</v>
      </c>
      <c r="B24" s="5" t="s">
        <v>75</v>
      </c>
      <c r="C24">
        <v>568</v>
      </c>
      <c r="D24">
        <v>503</v>
      </c>
      <c r="E24">
        <v>388</v>
      </c>
      <c r="F24">
        <v>585</v>
      </c>
      <c r="G24">
        <v>612</v>
      </c>
      <c r="H24">
        <v>341</v>
      </c>
      <c r="I24">
        <v>296</v>
      </c>
      <c r="J24">
        <v>423</v>
      </c>
      <c r="K24">
        <v>187</v>
      </c>
      <c r="L24">
        <v>231</v>
      </c>
      <c r="M24">
        <v>471</v>
      </c>
    </row>
    <row r="25" spans="1:13" x14ac:dyDescent="0.25">
      <c r="A25" s="5" t="s">
        <v>76</v>
      </c>
      <c r="B25" s="5" t="s">
        <v>77</v>
      </c>
      <c r="C25">
        <v>1671</v>
      </c>
      <c r="D25">
        <v>1359</v>
      </c>
      <c r="E25">
        <v>1270</v>
      </c>
      <c r="F25">
        <v>1568</v>
      </c>
      <c r="G25">
        <v>1409</v>
      </c>
      <c r="H25">
        <v>1368</v>
      </c>
      <c r="I25">
        <v>1282</v>
      </c>
      <c r="J25">
        <v>1152</v>
      </c>
      <c r="K25">
        <v>897</v>
      </c>
      <c r="L25">
        <v>667</v>
      </c>
      <c r="M25">
        <v>893</v>
      </c>
    </row>
    <row r="26" spans="1:13" x14ac:dyDescent="0.25">
      <c r="A26" s="5" t="s">
        <v>78</v>
      </c>
      <c r="B26" s="5" t="s">
        <v>79</v>
      </c>
      <c r="C26">
        <v>-748</v>
      </c>
      <c r="D26">
        <v>-656</v>
      </c>
      <c r="E26">
        <v>-598</v>
      </c>
      <c r="F26">
        <v>-661</v>
      </c>
      <c r="G26">
        <v>-675</v>
      </c>
      <c r="H26">
        <v>-599</v>
      </c>
      <c r="I26">
        <v>-520</v>
      </c>
      <c r="J26">
        <v>-522</v>
      </c>
      <c r="K26">
        <v>-377</v>
      </c>
      <c r="L26">
        <v>-451</v>
      </c>
      <c r="M26">
        <v>-408</v>
      </c>
    </row>
    <row r="27" spans="1:13" x14ac:dyDescent="0.25">
      <c r="A27" s="5" t="s">
        <v>80</v>
      </c>
      <c r="B27" s="5" t="s">
        <v>81</v>
      </c>
      <c r="C27">
        <v>923</v>
      </c>
      <c r="D27">
        <v>703</v>
      </c>
      <c r="E27">
        <v>672</v>
      </c>
      <c r="F27">
        <v>907</v>
      </c>
      <c r="G27">
        <v>734</v>
      </c>
      <c r="H27">
        <v>769</v>
      </c>
      <c r="I27">
        <v>762</v>
      </c>
      <c r="J27">
        <v>630</v>
      </c>
      <c r="K27">
        <v>520</v>
      </c>
      <c r="L27">
        <v>216</v>
      </c>
      <c r="M27">
        <v>485</v>
      </c>
    </row>
    <row r="28" spans="1:13" x14ac:dyDescent="0.25">
      <c r="A28" s="5" t="s">
        <v>86</v>
      </c>
      <c r="B28" s="5" t="s">
        <v>87</v>
      </c>
      <c r="C28">
        <v>177594</v>
      </c>
      <c r="D28">
        <v>162879</v>
      </c>
      <c r="E28">
        <v>158386</v>
      </c>
      <c r="F28">
        <v>156571</v>
      </c>
      <c r="G28">
        <v>152760</v>
      </c>
      <c r="H28">
        <v>147298</v>
      </c>
      <c r="I28">
        <v>132863</v>
      </c>
      <c r="J28">
        <v>130254</v>
      </c>
      <c r="K28">
        <v>115268</v>
      </c>
      <c r="L28">
        <v>111100</v>
      </c>
      <c r="M28">
        <v>101565</v>
      </c>
    </row>
    <row r="29" spans="1:13" x14ac:dyDescent="0.25">
      <c r="A29" s="5" t="s">
        <v>92</v>
      </c>
      <c r="B29" s="5" t="s">
        <v>93</v>
      </c>
      <c r="C29">
        <v>160983</v>
      </c>
      <c r="D29">
        <v>148618</v>
      </c>
      <c r="E29">
        <v>144140</v>
      </c>
      <c r="F29">
        <v>141883</v>
      </c>
      <c r="G29">
        <v>139329</v>
      </c>
      <c r="H29">
        <v>134398</v>
      </c>
      <c r="I29">
        <v>121652</v>
      </c>
      <c r="J29">
        <v>118611</v>
      </c>
      <c r="K29">
        <v>106562</v>
      </c>
      <c r="L29">
        <v>103120</v>
      </c>
      <c r="M29">
        <v>94412</v>
      </c>
    </row>
    <row r="30" spans="1:13" x14ac:dyDescent="0.25">
      <c r="A30" s="5" t="s">
        <v>78</v>
      </c>
      <c r="B30" s="5" t="s">
        <v>79</v>
      </c>
      <c r="C30">
        <v>6461</v>
      </c>
      <c r="D30">
        <v>5548</v>
      </c>
      <c r="E30">
        <v>5411</v>
      </c>
      <c r="F30">
        <v>5610</v>
      </c>
      <c r="G30">
        <v>5149</v>
      </c>
      <c r="H30">
        <v>4902</v>
      </c>
      <c r="I30">
        <v>3997</v>
      </c>
      <c r="J30">
        <v>4171</v>
      </c>
      <c r="K30">
        <v>3285</v>
      </c>
      <c r="L30">
        <v>3035</v>
      </c>
      <c r="M30">
        <v>2579</v>
      </c>
    </row>
    <row r="31" spans="1:13" x14ac:dyDescent="0.25">
      <c r="A31" s="5" t="s">
        <v>94</v>
      </c>
      <c r="B31" s="5" t="s">
        <v>95</v>
      </c>
      <c r="C31">
        <v>10149</v>
      </c>
      <c r="D31">
        <v>8713</v>
      </c>
      <c r="E31">
        <v>8835</v>
      </c>
      <c r="F31">
        <v>9078</v>
      </c>
      <c r="G31">
        <v>8282</v>
      </c>
      <c r="H31">
        <v>7998</v>
      </c>
      <c r="I31">
        <v>7214</v>
      </c>
      <c r="J31">
        <v>7472</v>
      </c>
      <c r="K31">
        <v>5421</v>
      </c>
      <c r="L31">
        <v>4945</v>
      </c>
      <c r="M31">
        <v>4574</v>
      </c>
    </row>
    <row r="32" spans="1:13" x14ac:dyDescent="0.25">
      <c r="A32" s="5" t="s">
        <v>96</v>
      </c>
      <c r="B32" s="5" t="s">
        <v>97</v>
      </c>
      <c r="C32">
        <v>177594</v>
      </c>
      <c r="D32">
        <v>162879</v>
      </c>
      <c r="E32">
        <v>158386</v>
      </c>
      <c r="F32">
        <v>156571</v>
      </c>
      <c r="G32">
        <v>152760</v>
      </c>
      <c r="H32">
        <v>147298</v>
      </c>
      <c r="I32">
        <v>132863</v>
      </c>
      <c r="J32">
        <v>130254</v>
      </c>
      <c r="K32">
        <v>115268</v>
      </c>
      <c r="L32">
        <v>111100</v>
      </c>
      <c r="M32">
        <v>101565</v>
      </c>
    </row>
    <row r="33" spans="1:13" x14ac:dyDescent="0.25">
      <c r="A33" s="5" t="s">
        <v>98</v>
      </c>
      <c r="B33" s="5" t="s">
        <v>99</v>
      </c>
      <c r="C33">
        <v>252.8</v>
      </c>
      <c r="D33">
        <v>252.8</v>
      </c>
      <c r="E33">
        <v>252.8</v>
      </c>
      <c r="F33">
        <v>252.8</v>
      </c>
      <c r="G33">
        <v>252.8</v>
      </c>
      <c r="H33">
        <v>252.8</v>
      </c>
      <c r="I33">
        <v>252.8</v>
      </c>
      <c r="J33">
        <v>252.63</v>
      </c>
      <c r="K33">
        <v>260</v>
      </c>
      <c r="L33">
        <v>260</v>
      </c>
      <c r="M33">
        <v>260</v>
      </c>
    </row>
    <row r="34" spans="1:13" x14ac:dyDescent="0.25">
      <c r="A34" s="5" t="s">
        <v>100</v>
      </c>
      <c r="B34" s="5" t="s">
        <v>101</v>
      </c>
      <c r="C34">
        <v>316</v>
      </c>
      <c r="D34">
        <v>316</v>
      </c>
      <c r="E34">
        <v>316</v>
      </c>
      <c r="F34">
        <v>316</v>
      </c>
      <c r="G34">
        <v>316</v>
      </c>
      <c r="H34">
        <v>316</v>
      </c>
      <c r="I34">
        <v>316</v>
      </c>
      <c r="J34">
        <v>315.77999999999997</v>
      </c>
      <c r="K34">
        <v>260</v>
      </c>
      <c r="L34">
        <v>260</v>
      </c>
      <c r="M34">
        <v>260</v>
      </c>
    </row>
    <row r="35" spans="1:13" x14ac:dyDescent="0.25">
      <c r="A35" s="5" t="s">
        <v>102</v>
      </c>
      <c r="B35" s="5" t="s">
        <v>103</v>
      </c>
      <c r="C35">
        <v>8.86</v>
      </c>
      <c r="D35">
        <v>7.37</v>
      </c>
      <c r="E35">
        <v>6.56</v>
      </c>
      <c r="F35">
        <v>8.52</v>
      </c>
      <c r="G35">
        <v>7.99</v>
      </c>
      <c r="H35">
        <v>6.76</v>
      </c>
      <c r="I35">
        <v>6.24</v>
      </c>
      <c r="J35">
        <v>6.23</v>
      </c>
      <c r="K35">
        <v>4.17</v>
      </c>
      <c r="L35">
        <v>3.45</v>
      </c>
      <c r="M35">
        <v>5.25</v>
      </c>
    </row>
    <row r="36" spans="1:13" x14ac:dyDescent="0.25">
      <c r="A36" s="5" t="s">
        <v>104</v>
      </c>
      <c r="B36" s="5" t="s">
        <v>105</v>
      </c>
      <c r="C36">
        <v>3.65</v>
      </c>
      <c r="D36">
        <v>2.78</v>
      </c>
      <c r="E36">
        <v>2.66</v>
      </c>
      <c r="F36">
        <v>3.59</v>
      </c>
      <c r="G36">
        <v>2.9</v>
      </c>
      <c r="H36">
        <v>3.04</v>
      </c>
      <c r="I36">
        <v>3.02</v>
      </c>
      <c r="J36">
        <v>2.87</v>
      </c>
      <c r="K36">
        <v>2</v>
      </c>
      <c r="L36">
        <v>0.83</v>
      </c>
      <c r="M36">
        <v>1.87</v>
      </c>
    </row>
    <row r="37" spans="1:13" x14ac:dyDescent="0.25">
      <c r="A37" s="5" t="s">
        <v>106</v>
      </c>
      <c r="B37" s="5" t="s">
        <v>107</v>
      </c>
      <c r="C37">
        <v>3.65</v>
      </c>
      <c r="D37">
        <v>2.78</v>
      </c>
      <c r="E37">
        <v>2.66</v>
      </c>
      <c r="F37">
        <v>3.59</v>
      </c>
      <c r="G37">
        <v>2.9</v>
      </c>
      <c r="H37">
        <v>3.04</v>
      </c>
      <c r="I37">
        <v>3.02</v>
      </c>
      <c r="J37">
        <v>2.87</v>
      </c>
      <c r="K37">
        <v>2</v>
      </c>
      <c r="L37">
        <v>0.83</v>
      </c>
      <c r="M37">
        <v>1.87</v>
      </c>
    </row>
    <row r="38" spans="1:13" x14ac:dyDescent="0.25">
      <c r="A38" s="5" t="s">
        <v>108</v>
      </c>
      <c r="B38" s="5" t="s">
        <v>109</v>
      </c>
      <c r="C38">
        <v>1.5</v>
      </c>
      <c r="D38">
        <v>1.45</v>
      </c>
      <c r="E38">
        <v>1.4</v>
      </c>
      <c r="F38">
        <v>1.35</v>
      </c>
      <c r="G38">
        <v>1.3</v>
      </c>
      <c r="H38">
        <v>1.25</v>
      </c>
      <c r="I38">
        <v>1.2</v>
      </c>
      <c r="J38">
        <v>1.05</v>
      </c>
      <c r="K38" t="s">
        <v>67</v>
      </c>
      <c r="L38" t="s">
        <v>67</v>
      </c>
      <c r="M38" t="s">
        <v>67</v>
      </c>
    </row>
    <row r="39" spans="1:13" x14ac:dyDescent="0.25">
      <c r="A39" s="5" t="s">
        <v>110</v>
      </c>
      <c r="B39" s="5" t="s">
        <v>111</v>
      </c>
      <c r="C39">
        <v>379.2</v>
      </c>
      <c r="D39">
        <v>367</v>
      </c>
      <c r="E39">
        <v>354</v>
      </c>
      <c r="F39">
        <v>341.3</v>
      </c>
      <c r="G39">
        <v>329</v>
      </c>
      <c r="H39">
        <v>316</v>
      </c>
      <c r="I39">
        <v>303</v>
      </c>
      <c r="J39">
        <v>265</v>
      </c>
      <c r="K39" t="s">
        <v>67</v>
      </c>
      <c r="L39" t="s">
        <v>67</v>
      </c>
      <c r="M39" t="s">
        <v>67</v>
      </c>
    </row>
    <row r="40" spans="1:13" x14ac:dyDescent="0.25">
      <c r="A40" s="5" t="s">
        <v>257</v>
      </c>
      <c r="B40" s="5" t="s">
        <v>258</v>
      </c>
      <c r="C40">
        <v>130.75</v>
      </c>
      <c r="D40">
        <v>116.99</v>
      </c>
      <c r="E40">
        <v>108.46</v>
      </c>
      <c r="F40">
        <v>101.83</v>
      </c>
      <c r="G40">
        <v>102.6</v>
      </c>
      <c r="H40">
        <v>94.32</v>
      </c>
      <c r="I40">
        <v>91.43</v>
      </c>
      <c r="J40">
        <v>87.08</v>
      </c>
      <c r="K40">
        <v>74.83</v>
      </c>
      <c r="L40">
        <v>71.83</v>
      </c>
      <c r="M40">
        <v>66.63</v>
      </c>
    </row>
    <row r="41" spans="1:13" x14ac:dyDescent="0.25">
      <c r="A41" s="5" t="s">
        <v>112</v>
      </c>
      <c r="B41" s="5" t="s">
        <v>113</v>
      </c>
      <c r="C41">
        <v>65.7</v>
      </c>
      <c r="D41">
        <v>56.41</v>
      </c>
      <c r="E41">
        <v>56.35</v>
      </c>
      <c r="F41">
        <v>58.1</v>
      </c>
      <c r="G41">
        <v>53.13</v>
      </c>
      <c r="H41">
        <v>51.03</v>
      </c>
      <c r="I41">
        <v>44.35</v>
      </c>
      <c r="J41">
        <v>46.09</v>
      </c>
      <c r="K41">
        <v>33.479999999999997</v>
      </c>
      <c r="L41">
        <v>30.69</v>
      </c>
      <c r="M41">
        <v>27.51</v>
      </c>
    </row>
    <row r="42" spans="1:13" x14ac:dyDescent="0.25">
      <c r="A42" s="5" t="s">
        <v>114</v>
      </c>
      <c r="B42" s="5" t="s">
        <v>115</v>
      </c>
      <c r="C42">
        <v>27.58</v>
      </c>
      <c r="D42">
        <v>15.12</v>
      </c>
      <c r="E42">
        <v>19.8</v>
      </c>
      <c r="F42">
        <v>16.850000000000001</v>
      </c>
      <c r="G42">
        <v>24.16</v>
      </c>
      <c r="H42">
        <v>23.05</v>
      </c>
      <c r="I42">
        <v>23.33</v>
      </c>
      <c r="J42">
        <v>22.44</v>
      </c>
      <c r="K42">
        <v>14.76</v>
      </c>
      <c r="L42">
        <v>17.88</v>
      </c>
      <c r="M42">
        <v>21.05</v>
      </c>
    </row>
    <row r="43" spans="1:13" x14ac:dyDescent="0.25">
      <c r="A43" s="5" t="s">
        <v>116</v>
      </c>
      <c r="B43" s="5" t="s">
        <v>117</v>
      </c>
      <c r="C43">
        <v>702.51</v>
      </c>
      <c r="D43">
        <v>644.29999999999995</v>
      </c>
      <c r="E43">
        <v>626.53</v>
      </c>
      <c r="F43">
        <v>619.35</v>
      </c>
      <c r="G43">
        <v>604.28</v>
      </c>
      <c r="H43">
        <v>582.66999999999996</v>
      </c>
      <c r="I43">
        <v>525.57000000000005</v>
      </c>
      <c r="J43">
        <v>515.6</v>
      </c>
      <c r="K43">
        <v>443.34</v>
      </c>
      <c r="L43">
        <v>427.31</v>
      </c>
      <c r="M43">
        <v>390.63</v>
      </c>
    </row>
    <row r="44" spans="1:13" x14ac:dyDescent="0.25">
      <c r="A44" s="5" t="s">
        <v>118</v>
      </c>
      <c r="B44" s="5" t="s">
        <v>119</v>
      </c>
      <c r="C44">
        <v>23324</v>
      </c>
      <c r="D44">
        <v>22642</v>
      </c>
      <c r="E44">
        <v>22059</v>
      </c>
      <c r="F44">
        <v>21649</v>
      </c>
      <c r="G44">
        <v>21965</v>
      </c>
      <c r="H44">
        <v>21371</v>
      </c>
      <c r="I44">
        <v>21529</v>
      </c>
      <c r="J44">
        <v>22047</v>
      </c>
      <c r="K44">
        <v>18294</v>
      </c>
      <c r="L44">
        <v>18222</v>
      </c>
      <c r="M44">
        <v>17805</v>
      </c>
    </row>
    <row r="45" spans="1:13" x14ac:dyDescent="0.25">
      <c r="A45" s="5" t="s">
        <v>120</v>
      </c>
      <c r="B45" s="5" t="s">
        <v>121</v>
      </c>
      <c r="C45">
        <v>1659</v>
      </c>
      <c r="D45">
        <v>1523</v>
      </c>
      <c r="E45">
        <v>1503</v>
      </c>
      <c r="F45">
        <v>1443</v>
      </c>
      <c r="G45">
        <v>1412</v>
      </c>
      <c r="H45">
        <v>1360</v>
      </c>
      <c r="I45">
        <v>1316</v>
      </c>
      <c r="J45">
        <v>1223</v>
      </c>
      <c r="K45">
        <v>1163</v>
      </c>
      <c r="L45">
        <v>1100</v>
      </c>
      <c r="M45">
        <v>1083</v>
      </c>
    </row>
    <row r="46" spans="1:13" x14ac:dyDescent="0.25">
      <c r="A46" s="5" t="s">
        <v>122</v>
      </c>
      <c r="B46" s="5" t="s">
        <v>123</v>
      </c>
      <c r="C46">
        <v>71128</v>
      </c>
      <c r="D46">
        <v>67264</v>
      </c>
      <c r="E46">
        <v>68135</v>
      </c>
      <c r="F46">
        <v>66654</v>
      </c>
      <c r="G46">
        <v>64284</v>
      </c>
      <c r="H46">
        <v>63638</v>
      </c>
      <c r="I46">
        <v>61127</v>
      </c>
      <c r="J46">
        <v>55472</v>
      </c>
      <c r="K46">
        <v>63573</v>
      </c>
      <c r="L46">
        <v>60367</v>
      </c>
      <c r="M46">
        <v>60826</v>
      </c>
    </row>
    <row r="47" spans="1:13" x14ac:dyDescent="0.25">
      <c r="A47" s="5" t="s">
        <v>259</v>
      </c>
      <c r="B47" s="5" t="s">
        <v>260</v>
      </c>
      <c r="C47">
        <v>1420000</v>
      </c>
      <c r="D47">
        <v>1310000</v>
      </c>
      <c r="E47">
        <v>1240000</v>
      </c>
      <c r="F47">
        <v>1190000</v>
      </c>
      <c r="G47">
        <v>1180000</v>
      </c>
      <c r="H47">
        <v>1120000</v>
      </c>
      <c r="I47">
        <v>1070000</v>
      </c>
      <c r="J47">
        <v>997823</v>
      </c>
      <c r="K47">
        <v>1060000</v>
      </c>
      <c r="L47">
        <v>1020000</v>
      </c>
      <c r="M47">
        <v>972929</v>
      </c>
    </row>
    <row r="48" spans="1:13" x14ac:dyDescent="0.25">
      <c r="A48" s="5" t="s">
        <v>126</v>
      </c>
      <c r="B48" s="5" t="s">
        <v>127</v>
      </c>
      <c r="C48" t="s">
        <v>67</v>
      </c>
      <c r="D48" t="s">
        <v>67</v>
      </c>
      <c r="E48" t="s">
        <v>67</v>
      </c>
      <c r="F48" t="s">
        <v>67</v>
      </c>
      <c r="G48" t="s">
        <v>67</v>
      </c>
      <c r="H48" t="s">
        <v>67</v>
      </c>
      <c r="I48" t="s">
        <v>67</v>
      </c>
      <c r="J48" t="s">
        <v>67</v>
      </c>
      <c r="K48" t="s">
        <v>67</v>
      </c>
      <c r="L48" t="s">
        <v>67</v>
      </c>
      <c r="M48" t="s">
        <v>67</v>
      </c>
    </row>
    <row r="49" spans="1:13" x14ac:dyDescent="0.25">
      <c r="A49" s="5" t="s">
        <v>128</v>
      </c>
      <c r="B49" s="5" t="s">
        <v>129</v>
      </c>
      <c r="C49">
        <v>39573</v>
      </c>
      <c r="D49">
        <v>31048</v>
      </c>
      <c r="E49">
        <v>30464</v>
      </c>
      <c r="F49">
        <v>41896</v>
      </c>
      <c r="G49">
        <v>33417</v>
      </c>
      <c r="H49">
        <v>35983</v>
      </c>
      <c r="I49">
        <v>35394</v>
      </c>
      <c r="J49">
        <v>28575</v>
      </c>
      <c r="K49">
        <v>28425</v>
      </c>
      <c r="L49">
        <v>11854</v>
      </c>
      <c r="M49">
        <v>27240</v>
      </c>
    </row>
    <row r="50" spans="1:13" x14ac:dyDescent="0.25">
      <c r="A50" s="5" t="s">
        <v>130</v>
      </c>
      <c r="B50" s="5" t="s">
        <v>131</v>
      </c>
      <c r="C50">
        <v>12.1</v>
      </c>
      <c r="D50">
        <v>10.7</v>
      </c>
      <c r="E50">
        <v>12.8</v>
      </c>
      <c r="F50">
        <v>8.8000000000000007</v>
      </c>
      <c r="G50">
        <v>9.8000000000000007</v>
      </c>
      <c r="H50">
        <v>8.3000000000000007</v>
      </c>
      <c r="I50">
        <v>8.1999999999999993</v>
      </c>
      <c r="J50">
        <v>7.5</v>
      </c>
      <c r="K50" t="s">
        <v>67</v>
      </c>
      <c r="L50" t="s">
        <v>67</v>
      </c>
      <c r="M50" t="s">
        <v>67</v>
      </c>
    </row>
    <row r="51" spans="1:13" x14ac:dyDescent="0.25">
      <c r="A51" s="5" t="s">
        <v>132</v>
      </c>
      <c r="B51" s="5" t="s">
        <v>133</v>
      </c>
      <c r="C51">
        <v>0.34</v>
      </c>
      <c r="D51">
        <v>0.25</v>
      </c>
      <c r="E51">
        <v>0.31</v>
      </c>
      <c r="F51">
        <v>0.31</v>
      </c>
      <c r="G51">
        <v>0.28000000000000003</v>
      </c>
      <c r="H51">
        <v>0.27</v>
      </c>
      <c r="I51">
        <v>0.27</v>
      </c>
      <c r="J51">
        <v>0.25</v>
      </c>
      <c r="K51" t="s">
        <v>67</v>
      </c>
      <c r="L51" t="s">
        <v>67</v>
      </c>
      <c r="M51" t="s">
        <v>67</v>
      </c>
    </row>
    <row r="52" spans="1:13" x14ac:dyDescent="0.25">
      <c r="A52" s="5" t="s">
        <v>134</v>
      </c>
      <c r="B52" s="5" t="s">
        <v>135</v>
      </c>
      <c r="C52">
        <v>1.1000000000000001</v>
      </c>
      <c r="D52">
        <v>0.86</v>
      </c>
      <c r="E52">
        <v>0.97</v>
      </c>
      <c r="F52">
        <v>0.88</v>
      </c>
      <c r="G52">
        <v>0.87</v>
      </c>
      <c r="H52">
        <v>0.8</v>
      </c>
      <c r="I52">
        <v>0.86</v>
      </c>
      <c r="J52">
        <v>0.73</v>
      </c>
      <c r="K52" t="s">
        <v>67</v>
      </c>
      <c r="L52" t="s">
        <v>67</v>
      </c>
      <c r="M52" t="s">
        <v>67</v>
      </c>
    </row>
    <row r="53" spans="1:13" x14ac:dyDescent="0.25">
      <c r="A53" s="5" t="s">
        <v>136</v>
      </c>
      <c r="B53" s="5" t="s">
        <v>137</v>
      </c>
      <c r="C53">
        <v>1.6</v>
      </c>
      <c r="D53">
        <v>1.97</v>
      </c>
      <c r="E53">
        <v>1.72</v>
      </c>
      <c r="F53">
        <v>1.89</v>
      </c>
      <c r="G53">
        <v>1.18</v>
      </c>
      <c r="H53">
        <v>1.1000000000000001</v>
      </c>
      <c r="I53">
        <v>1.06</v>
      </c>
      <c r="J53">
        <v>0.96</v>
      </c>
      <c r="K53" t="s">
        <v>67</v>
      </c>
      <c r="L53" t="s">
        <v>67</v>
      </c>
      <c r="M53" t="s">
        <v>67</v>
      </c>
    </row>
    <row r="54" spans="1:13" x14ac:dyDescent="0.25">
      <c r="A54" s="5" t="s">
        <v>138</v>
      </c>
      <c r="B54" s="5" t="s">
        <v>139</v>
      </c>
      <c r="C54">
        <v>3.4</v>
      </c>
      <c r="D54">
        <v>4.87</v>
      </c>
      <c r="E54">
        <v>4.1100000000000003</v>
      </c>
      <c r="F54">
        <v>4.25</v>
      </c>
      <c r="G54">
        <v>4.55</v>
      </c>
      <c r="H54">
        <v>4.95</v>
      </c>
      <c r="I54">
        <v>4.87</v>
      </c>
      <c r="J54">
        <v>4.8899999999999997</v>
      </c>
      <c r="K54" t="s">
        <v>67</v>
      </c>
      <c r="L54" t="s">
        <v>67</v>
      </c>
      <c r="M54" t="s">
        <v>67</v>
      </c>
    </row>
    <row r="55" spans="1:13" x14ac:dyDescent="0.25">
      <c r="A55" s="5" t="s">
        <v>140</v>
      </c>
      <c r="B55" s="5" t="s">
        <v>141</v>
      </c>
      <c r="C55">
        <v>8.3000000000000007</v>
      </c>
      <c r="D55">
        <v>9.3000000000000007</v>
      </c>
      <c r="E55">
        <v>7.8</v>
      </c>
      <c r="F55">
        <v>11.3</v>
      </c>
      <c r="G55">
        <v>10.199999999999999</v>
      </c>
      <c r="H55">
        <v>12</v>
      </c>
      <c r="I55">
        <v>12.3</v>
      </c>
      <c r="J55">
        <v>13.4</v>
      </c>
      <c r="K55" t="s">
        <v>67</v>
      </c>
      <c r="L55" t="s">
        <v>67</v>
      </c>
      <c r="M55" t="s">
        <v>67</v>
      </c>
    </row>
    <row r="56" spans="1:13" x14ac:dyDescent="0.25">
      <c r="A56" s="5" t="s">
        <v>142</v>
      </c>
      <c r="B56" s="5" t="s">
        <v>143</v>
      </c>
      <c r="C56">
        <v>5.56</v>
      </c>
      <c r="D56">
        <v>4.93</v>
      </c>
      <c r="E56">
        <v>4.72</v>
      </c>
      <c r="F56">
        <v>6.18</v>
      </c>
      <c r="G56">
        <v>5.46</v>
      </c>
      <c r="H56">
        <v>5.96</v>
      </c>
      <c r="I56">
        <v>6.8</v>
      </c>
      <c r="J56">
        <v>5.41</v>
      </c>
      <c r="K56">
        <v>5.97</v>
      </c>
      <c r="L56">
        <v>2.71</v>
      </c>
      <c r="M56">
        <v>6.78</v>
      </c>
    </row>
    <row r="57" spans="1:13" x14ac:dyDescent="0.25">
      <c r="A57" s="5" t="s">
        <v>146</v>
      </c>
      <c r="B57" s="5" t="s">
        <v>147</v>
      </c>
      <c r="C57">
        <v>0.63</v>
      </c>
      <c r="D57">
        <v>0.54</v>
      </c>
      <c r="E57">
        <v>0.52</v>
      </c>
      <c r="F57">
        <v>0.67</v>
      </c>
      <c r="G57">
        <v>0.59</v>
      </c>
      <c r="H57">
        <v>0.65</v>
      </c>
      <c r="I57">
        <v>0.73</v>
      </c>
      <c r="J57">
        <v>0.63</v>
      </c>
      <c r="K57">
        <v>0.59</v>
      </c>
      <c r="L57">
        <v>0.32</v>
      </c>
      <c r="M57">
        <v>0.61</v>
      </c>
    </row>
    <row r="58" spans="1:13" x14ac:dyDescent="0.25">
      <c r="A58" s="5" t="s">
        <v>151</v>
      </c>
      <c r="B58" s="5" t="s">
        <v>152</v>
      </c>
      <c r="C58">
        <v>9.35</v>
      </c>
      <c r="D58">
        <v>8.76</v>
      </c>
      <c r="E58">
        <v>8.99</v>
      </c>
      <c r="F58">
        <v>9.3800000000000008</v>
      </c>
      <c r="G58">
        <v>8.7899999999999991</v>
      </c>
      <c r="H58">
        <v>8.76</v>
      </c>
      <c r="I58">
        <v>8.44</v>
      </c>
      <c r="J58">
        <v>8.94</v>
      </c>
      <c r="K58">
        <v>7.55</v>
      </c>
      <c r="L58">
        <v>7.18</v>
      </c>
      <c r="M58">
        <v>7.04</v>
      </c>
    </row>
    <row r="59" spans="1:13" x14ac:dyDescent="0.25">
      <c r="A59" s="5" t="s">
        <v>153</v>
      </c>
      <c r="B59" s="5" t="s">
        <v>154</v>
      </c>
      <c r="C59">
        <v>90.65</v>
      </c>
      <c r="D59">
        <v>91.24</v>
      </c>
      <c r="E59">
        <v>91.01</v>
      </c>
      <c r="F59">
        <v>90.62</v>
      </c>
      <c r="G59">
        <v>91.21</v>
      </c>
      <c r="H59">
        <v>91.24</v>
      </c>
      <c r="I59">
        <v>91.56</v>
      </c>
      <c r="J59">
        <v>91.06</v>
      </c>
      <c r="K59">
        <v>92.45</v>
      </c>
      <c r="L59">
        <v>92.82</v>
      </c>
      <c r="M59">
        <v>92.96</v>
      </c>
    </row>
    <row r="60" spans="1:13" x14ac:dyDescent="0.25">
      <c r="A60" s="5"/>
      <c r="B60" s="5"/>
    </row>
    <row r="61" spans="1:13" x14ac:dyDescent="0.25">
      <c r="A61" s="5"/>
      <c r="B61" s="5"/>
    </row>
    <row r="62" spans="1:13" x14ac:dyDescent="0.25">
      <c r="A62" s="5"/>
      <c r="B62" s="5"/>
    </row>
    <row r="63" spans="1:13" x14ac:dyDescent="0.25">
      <c r="A63" s="5"/>
      <c r="B63" s="5"/>
    </row>
    <row r="64" spans="1:13" x14ac:dyDescent="0.25">
      <c r="A64" s="5"/>
      <c r="B64" s="5"/>
    </row>
    <row r="65" spans="1:12" x14ac:dyDescent="0.25">
      <c r="A65" s="5"/>
      <c r="B65" s="5"/>
    </row>
    <row r="66" spans="1:12" x14ac:dyDescent="0.25">
      <c r="A66" s="5" t="s">
        <v>167</v>
      </c>
      <c r="B66" s="5" t="s">
        <v>168</v>
      </c>
      <c r="C66">
        <v>0.52</v>
      </c>
      <c r="D66">
        <v>0.43</v>
      </c>
      <c r="E66">
        <v>0.42</v>
      </c>
      <c r="F66">
        <v>0.57999999999999996</v>
      </c>
      <c r="G66">
        <v>0.48</v>
      </c>
      <c r="H66">
        <v>0.52</v>
      </c>
      <c r="I66">
        <v>0.56999999999999995</v>
      </c>
      <c r="J66">
        <v>0.48</v>
      </c>
      <c r="K66">
        <v>0.45</v>
      </c>
      <c r="L66">
        <v>0.19</v>
      </c>
    </row>
    <row r="67" spans="1:12" x14ac:dyDescent="0.25">
      <c r="A67" s="5" t="s">
        <v>169</v>
      </c>
      <c r="B67" s="5" t="s">
        <v>170</v>
      </c>
      <c r="C67">
        <v>1.38</v>
      </c>
      <c r="D67">
        <v>1.26</v>
      </c>
      <c r="E67">
        <v>1.1599999999999999</v>
      </c>
      <c r="F67">
        <v>1.49</v>
      </c>
      <c r="G67">
        <v>1.45</v>
      </c>
      <c r="H67">
        <v>1.3</v>
      </c>
      <c r="I67">
        <v>1.36</v>
      </c>
      <c r="J67">
        <v>1.37</v>
      </c>
      <c r="K67">
        <v>1.1000000000000001</v>
      </c>
      <c r="L67">
        <v>0.95</v>
      </c>
    </row>
    <row r="68" spans="1:12" x14ac:dyDescent="0.25">
      <c r="A68" s="5"/>
      <c r="B68" s="5"/>
    </row>
    <row r="69" spans="1:12" x14ac:dyDescent="0.25">
      <c r="A69" s="5"/>
      <c r="B69" s="5"/>
    </row>
    <row r="70" spans="1:12" x14ac:dyDescent="0.25">
      <c r="A70" s="5" t="s">
        <v>175</v>
      </c>
      <c r="B70" s="5" t="s">
        <v>176</v>
      </c>
      <c r="C70">
        <v>404.48</v>
      </c>
      <c r="D70">
        <v>498.01600000000002</v>
      </c>
      <c r="E70">
        <v>434.81599999999997</v>
      </c>
      <c r="F70">
        <v>477.79199999999997</v>
      </c>
      <c r="G70">
        <v>298.30399999999997</v>
      </c>
      <c r="H70">
        <v>278.08</v>
      </c>
      <c r="I70">
        <v>267.96800000000002</v>
      </c>
      <c r="J70">
        <v>242.5248</v>
      </c>
      <c r="K70" t="s">
        <v>67</v>
      </c>
      <c r="L70" t="s">
        <v>67</v>
      </c>
    </row>
    <row r="71" spans="1:12" x14ac:dyDescent="0.25">
      <c r="A71" s="5" t="s">
        <v>177</v>
      </c>
      <c r="B71" s="5" t="s">
        <v>178</v>
      </c>
      <c r="C71">
        <v>0</v>
      </c>
      <c r="D71">
        <v>0</v>
      </c>
      <c r="E71">
        <v>0</v>
      </c>
      <c r="F71">
        <v>0</v>
      </c>
      <c r="G71">
        <v>0</v>
      </c>
      <c r="H71">
        <v>0</v>
      </c>
      <c r="I71">
        <v>-0.17000000000001589</v>
      </c>
      <c r="J71">
        <v>7.3700000000000054</v>
      </c>
      <c r="K71">
        <v>0</v>
      </c>
      <c r="L71">
        <v>0</v>
      </c>
    </row>
    <row r="72" spans="1:12" x14ac:dyDescent="0.25">
      <c r="A72" s="5"/>
      <c r="B72" s="5"/>
    </row>
    <row r="73" spans="1:12" x14ac:dyDescent="0.25">
      <c r="A73" s="5"/>
      <c r="B73" s="5"/>
    </row>
    <row r="74" spans="1:12" x14ac:dyDescent="0.25">
      <c r="A74" s="5"/>
      <c r="B74" s="5"/>
    </row>
    <row r="75" spans="1:12" x14ac:dyDescent="0.25">
      <c r="A75" s="5"/>
      <c r="B75" s="5"/>
    </row>
    <row r="76" spans="1:12" x14ac:dyDescent="0.25">
      <c r="A76" s="5" t="s">
        <v>187</v>
      </c>
      <c r="B76" s="5" t="s">
        <v>188</v>
      </c>
      <c r="C76">
        <v>31.29</v>
      </c>
      <c r="D76">
        <v>4.6100000000000003</v>
      </c>
      <c r="E76">
        <v>-25.91</v>
      </c>
      <c r="F76">
        <v>23.57</v>
      </c>
      <c r="G76">
        <v>-4.55</v>
      </c>
      <c r="H76">
        <v>0.92</v>
      </c>
      <c r="I76">
        <v>20.95</v>
      </c>
      <c r="J76">
        <v>21.15</v>
      </c>
      <c r="K76">
        <v>140.74</v>
      </c>
      <c r="L76">
        <v>-55.46</v>
      </c>
    </row>
    <row r="77" spans="1:12" x14ac:dyDescent="0.25">
      <c r="A77" s="5" t="s">
        <v>189</v>
      </c>
      <c r="B77" s="5" t="s">
        <v>190</v>
      </c>
      <c r="C77">
        <v>3.33</v>
      </c>
      <c r="D77">
        <v>0.76</v>
      </c>
      <c r="E77">
        <v>-2.2999999999999998</v>
      </c>
      <c r="F77">
        <v>6.65</v>
      </c>
      <c r="G77">
        <v>5.77</v>
      </c>
      <c r="H77">
        <v>14.34</v>
      </c>
      <c r="I77">
        <v>60.95</v>
      </c>
      <c r="J77">
        <v>35.479999999999997</v>
      </c>
      <c r="K77" t="s">
        <v>67</v>
      </c>
      <c r="L77" t="s">
        <v>67</v>
      </c>
    </row>
    <row r="78" spans="1:12" x14ac:dyDescent="0.25">
      <c r="A78" s="5" t="s">
        <v>191</v>
      </c>
      <c r="B78" s="5" t="s">
        <v>192</v>
      </c>
      <c r="C78">
        <v>5.8</v>
      </c>
      <c r="D78">
        <v>-0.27</v>
      </c>
      <c r="E78">
        <v>3</v>
      </c>
      <c r="F78">
        <v>12.41</v>
      </c>
      <c r="G78">
        <v>35.840000000000003</v>
      </c>
      <c r="H78">
        <v>25.66</v>
      </c>
      <c r="I78" t="s">
        <v>67</v>
      </c>
      <c r="J78" t="s">
        <v>67</v>
      </c>
      <c r="K78" t="s">
        <v>67</v>
      </c>
      <c r="L78" t="s">
        <v>67</v>
      </c>
    </row>
    <row r="79" spans="1:12" x14ac:dyDescent="0.25">
      <c r="A79" s="5" t="s">
        <v>193</v>
      </c>
      <c r="B79" s="5" t="s">
        <v>194</v>
      </c>
      <c r="C79">
        <v>15.73</v>
      </c>
      <c r="D79" t="s">
        <v>67</v>
      </c>
      <c r="E79" t="s">
        <v>67</v>
      </c>
      <c r="F79" t="s">
        <v>67</v>
      </c>
      <c r="G79" t="s">
        <v>67</v>
      </c>
      <c r="H79" t="s">
        <v>67</v>
      </c>
      <c r="I79" t="s">
        <v>67</v>
      </c>
      <c r="J79" t="s">
        <v>67</v>
      </c>
      <c r="K79" t="s">
        <v>67</v>
      </c>
      <c r="L79" t="s">
        <v>67</v>
      </c>
    </row>
    <row r="80" spans="1:12" x14ac:dyDescent="0.25">
      <c r="A80" s="5" t="s">
        <v>195</v>
      </c>
      <c r="B80" s="5" t="s">
        <v>196</v>
      </c>
      <c r="C80">
        <v>2.09</v>
      </c>
      <c r="D80">
        <v>-39.630000000000003</v>
      </c>
      <c r="E80">
        <v>4.2699999999999996</v>
      </c>
      <c r="F80">
        <v>0.71</v>
      </c>
      <c r="G80">
        <v>0.27</v>
      </c>
      <c r="H80">
        <v>0.32</v>
      </c>
      <c r="I80" t="s">
        <v>67</v>
      </c>
      <c r="J80" t="s">
        <v>67</v>
      </c>
      <c r="K80" t="s">
        <v>67</v>
      </c>
      <c r="L80" t="s">
        <v>67</v>
      </c>
    </row>
    <row r="81" spans="1:13" x14ac:dyDescent="0.25">
      <c r="A81" s="5" t="s">
        <v>197</v>
      </c>
      <c r="B81" s="5" t="s">
        <v>198</v>
      </c>
      <c r="C81">
        <v>19.59</v>
      </c>
      <c r="D81">
        <v>12.45</v>
      </c>
      <c r="E81">
        <v>-21.43</v>
      </c>
      <c r="F81">
        <v>5.41</v>
      </c>
      <c r="G81">
        <v>15.33</v>
      </c>
      <c r="H81">
        <v>6.05</v>
      </c>
      <c r="I81">
        <v>1.36</v>
      </c>
      <c r="J81">
        <v>41.37</v>
      </c>
      <c r="K81">
        <v>20.64</v>
      </c>
      <c r="L81">
        <v>-31.06</v>
      </c>
    </row>
    <row r="82" spans="1:13" x14ac:dyDescent="0.25">
      <c r="A82" s="5" t="s">
        <v>199</v>
      </c>
      <c r="B82" s="5" t="s">
        <v>200</v>
      </c>
      <c r="C82">
        <v>3.54</v>
      </c>
      <c r="D82">
        <v>-1.19</v>
      </c>
      <c r="E82">
        <v>-0.23</v>
      </c>
      <c r="F82">
        <v>8.93</v>
      </c>
      <c r="G82">
        <v>7.58</v>
      </c>
      <c r="H82">
        <v>16.260000000000002</v>
      </c>
      <c r="I82">
        <v>21.12</v>
      </c>
      <c r="J82">
        <v>10.32</v>
      </c>
      <c r="K82" t="s">
        <v>67</v>
      </c>
      <c r="L82" t="s">
        <v>67</v>
      </c>
    </row>
    <row r="83" spans="1:13" x14ac:dyDescent="0.25">
      <c r="A83" s="5" t="s">
        <v>201</v>
      </c>
      <c r="B83" s="5" t="s">
        <v>202</v>
      </c>
      <c r="C83">
        <v>6.27</v>
      </c>
      <c r="D83">
        <v>3.56</v>
      </c>
      <c r="E83">
        <v>1.34</v>
      </c>
      <c r="F83">
        <v>13.9</v>
      </c>
      <c r="G83">
        <v>16.95</v>
      </c>
      <c r="H83">
        <v>7.67</v>
      </c>
      <c r="I83" t="s">
        <v>67</v>
      </c>
      <c r="J83" t="s">
        <v>67</v>
      </c>
      <c r="K83" t="s">
        <v>67</v>
      </c>
      <c r="L83" t="s">
        <v>67</v>
      </c>
    </row>
    <row r="84" spans="1:13" x14ac:dyDescent="0.25">
      <c r="A84" s="5" t="s">
        <v>203</v>
      </c>
      <c r="B84" s="5" t="s">
        <v>204</v>
      </c>
      <c r="C84">
        <v>6.97</v>
      </c>
      <c r="D84" t="s">
        <v>67</v>
      </c>
      <c r="E84" t="s">
        <v>67</v>
      </c>
      <c r="F84" t="s">
        <v>67</v>
      </c>
      <c r="G84" t="s">
        <v>67</v>
      </c>
      <c r="H84" t="s">
        <v>67</v>
      </c>
      <c r="I84" t="s">
        <v>67</v>
      </c>
      <c r="J84" t="s">
        <v>67</v>
      </c>
      <c r="K84" t="s">
        <v>67</v>
      </c>
      <c r="L84" t="s">
        <v>67</v>
      </c>
    </row>
    <row r="85" spans="1:13" x14ac:dyDescent="0.25">
      <c r="A85" s="5" t="s">
        <v>205</v>
      </c>
      <c r="B85" s="5" t="s">
        <v>206</v>
      </c>
      <c r="C85">
        <v>-18.78</v>
      </c>
      <c r="D85">
        <v>14.53</v>
      </c>
      <c r="E85">
        <v>-8.99</v>
      </c>
      <c r="F85">
        <v>60.17</v>
      </c>
      <c r="G85">
        <v>7.27</v>
      </c>
      <c r="H85">
        <v>3.77</v>
      </c>
      <c r="I85">
        <v>10.42</v>
      </c>
      <c r="J85" t="s">
        <v>67</v>
      </c>
      <c r="K85" t="s">
        <v>67</v>
      </c>
      <c r="L85" t="s">
        <v>67</v>
      </c>
    </row>
    <row r="86" spans="1:13" x14ac:dyDescent="0.25">
      <c r="A86" s="5" t="s">
        <v>207</v>
      </c>
      <c r="B86" s="5" t="s">
        <v>208</v>
      </c>
      <c r="C86">
        <v>-4.41</v>
      </c>
      <c r="D86">
        <v>21.9</v>
      </c>
      <c r="E86">
        <v>19.48</v>
      </c>
      <c r="F86">
        <v>23.74</v>
      </c>
      <c r="G86">
        <v>7.15</v>
      </c>
      <c r="H86" t="s">
        <v>67</v>
      </c>
      <c r="I86" t="s">
        <v>67</v>
      </c>
      <c r="J86" t="s">
        <v>67</v>
      </c>
      <c r="K86" t="s">
        <v>67</v>
      </c>
      <c r="L86" t="s">
        <v>67</v>
      </c>
    </row>
    <row r="87" spans="1:13" x14ac:dyDescent="0.25">
      <c r="A87" s="5" t="s">
        <v>209</v>
      </c>
      <c r="B87" s="5" t="s">
        <v>210</v>
      </c>
      <c r="C87">
        <v>10.84</v>
      </c>
      <c r="D87">
        <v>15.35</v>
      </c>
      <c r="E87">
        <v>14.53</v>
      </c>
      <c r="F87" t="s">
        <v>67</v>
      </c>
      <c r="G87" t="s">
        <v>67</v>
      </c>
      <c r="H87" t="s">
        <v>67</v>
      </c>
      <c r="I87" t="s">
        <v>67</v>
      </c>
      <c r="J87" t="s">
        <v>67</v>
      </c>
      <c r="K87" t="s">
        <v>67</v>
      </c>
      <c r="L87" t="s">
        <v>67</v>
      </c>
    </row>
    <row r="88" spans="1:13" x14ac:dyDescent="0.25">
      <c r="A88" s="5" t="s">
        <v>211</v>
      </c>
      <c r="B88" s="5" t="s">
        <v>212</v>
      </c>
      <c r="C88" t="s">
        <v>67</v>
      </c>
      <c r="D88" t="s">
        <v>67</v>
      </c>
      <c r="E88" t="s">
        <v>67</v>
      </c>
      <c r="F88" t="s">
        <v>67</v>
      </c>
      <c r="G88" t="s">
        <v>67</v>
      </c>
      <c r="H88" t="s">
        <v>67</v>
      </c>
      <c r="I88" t="s">
        <v>67</v>
      </c>
      <c r="J88" t="s">
        <v>67</v>
      </c>
      <c r="K88" t="s">
        <v>67</v>
      </c>
      <c r="L88" t="s">
        <v>67</v>
      </c>
    </row>
    <row r="89" spans="1:13" x14ac:dyDescent="0.25">
      <c r="A89" s="5" t="s">
        <v>155</v>
      </c>
      <c r="B89" s="5" t="s">
        <v>156</v>
      </c>
      <c r="C89">
        <v>969.2</v>
      </c>
      <c r="D89">
        <v>1042</v>
      </c>
      <c r="E89">
        <v>1012</v>
      </c>
      <c r="F89">
        <v>965.98</v>
      </c>
      <c r="G89">
        <v>1037</v>
      </c>
      <c r="H89">
        <v>1042</v>
      </c>
      <c r="I89">
        <v>1085</v>
      </c>
      <c r="J89">
        <v>1019</v>
      </c>
      <c r="K89">
        <v>1224</v>
      </c>
      <c r="L89">
        <v>1292</v>
      </c>
      <c r="M89">
        <v>1320</v>
      </c>
    </row>
  </sheetData>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L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8" customWidth="1"/>
  </cols>
  <sheetData>
    <row r="1" spans="1:12" ht="18.75" customHeight="1" x14ac:dyDescent="0.3">
      <c r="A1" s="1" t="s">
        <v>3663</v>
      </c>
      <c r="B1" s="2" t="s">
        <v>3664</v>
      </c>
      <c r="C1" s="2"/>
      <c r="D1" s="2"/>
      <c r="E1" s="2"/>
      <c r="F1" s="2" t="str">
        <f>HYPERLINK("dax-30_Stock_Data_EUR.xlsx#INDEX!A1", "Back to INDEX")</f>
        <v>Back to INDEX</v>
      </c>
      <c r="G1" s="2"/>
      <c r="H1" s="2"/>
      <c r="I1" s="2"/>
      <c r="J1" s="2"/>
      <c r="K1" s="2"/>
      <c r="L1" s="2"/>
    </row>
    <row r="2" spans="1:12" x14ac:dyDescent="0.25">
      <c r="A2" s="3"/>
      <c r="B2" s="4"/>
      <c r="C2" s="4"/>
      <c r="D2" s="4"/>
      <c r="E2" s="4"/>
      <c r="F2" s="4"/>
      <c r="G2" s="4"/>
      <c r="H2" s="4"/>
      <c r="I2" s="4"/>
      <c r="J2" s="4"/>
      <c r="K2" s="4"/>
      <c r="L2" s="4"/>
    </row>
    <row r="3" spans="1:12" x14ac:dyDescent="0.25">
      <c r="A3" s="5" t="s">
        <v>3</v>
      </c>
      <c r="C3" s="5" t="s">
        <v>4</v>
      </c>
      <c r="D3" s="5"/>
      <c r="G3" s="5" t="s">
        <v>5</v>
      </c>
      <c r="H3" s="5"/>
      <c r="J3" s="5" t="s">
        <v>6</v>
      </c>
      <c r="K3" s="5"/>
    </row>
    <row r="4" spans="1:12" x14ac:dyDescent="0.25">
      <c r="A4" s="5" t="s">
        <v>7</v>
      </c>
      <c r="B4" t="s">
        <v>3161</v>
      </c>
      <c r="C4" s="5" t="s">
        <v>9</v>
      </c>
      <c r="D4" s="5"/>
      <c r="E4" t="s">
        <v>3665</v>
      </c>
      <c r="G4" t="s">
        <v>934</v>
      </c>
      <c r="H4" t="s">
        <v>220</v>
      </c>
      <c r="J4" t="s">
        <v>3666</v>
      </c>
      <c r="L4" t="s">
        <v>3667</v>
      </c>
    </row>
    <row r="5" spans="1:12" x14ac:dyDescent="0.25">
      <c r="A5" s="5" t="s">
        <v>15</v>
      </c>
      <c r="B5" t="s">
        <v>3668</v>
      </c>
      <c r="C5" s="5" t="s">
        <v>17</v>
      </c>
      <c r="D5" s="5"/>
      <c r="E5" t="s">
        <v>3669</v>
      </c>
      <c r="G5" t="s">
        <v>11</v>
      </c>
      <c r="H5" t="s">
        <v>12</v>
      </c>
      <c r="J5" t="s">
        <v>275</v>
      </c>
      <c r="L5" t="s">
        <v>249</v>
      </c>
    </row>
    <row r="6" spans="1:12" x14ac:dyDescent="0.25">
      <c r="A6" s="5" t="s">
        <v>23</v>
      </c>
      <c r="B6" t="s">
        <v>3670</v>
      </c>
      <c r="C6" s="5" t="s">
        <v>25</v>
      </c>
      <c r="D6" s="5"/>
      <c r="E6" t="s">
        <v>3671</v>
      </c>
      <c r="G6" t="s">
        <v>228</v>
      </c>
      <c r="H6" t="s">
        <v>20</v>
      </c>
      <c r="J6" t="s">
        <v>21</v>
      </c>
      <c r="L6" t="s">
        <v>3672</v>
      </c>
    </row>
    <row r="7" spans="1:12" x14ac:dyDescent="0.25">
      <c r="A7" s="5" t="s">
        <v>29</v>
      </c>
      <c r="B7" t="s">
        <v>67</v>
      </c>
      <c r="C7" s="5" t="s">
        <v>31</v>
      </c>
      <c r="D7" s="5"/>
      <c r="E7" t="s">
        <v>3673</v>
      </c>
      <c r="G7" t="s">
        <v>2819</v>
      </c>
      <c r="H7" t="s">
        <v>28</v>
      </c>
    </row>
    <row r="8" spans="1:12" x14ac:dyDescent="0.25">
      <c r="A8" s="5" t="s">
        <v>35</v>
      </c>
      <c r="B8" t="s">
        <v>36</v>
      </c>
      <c r="C8" s="5" t="s">
        <v>37</v>
      </c>
      <c r="D8" s="5"/>
      <c r="E8" t="s">
        <v>3674</v>
      </c>
      <c r="G8" t="s">
        <v>638</v>
      </c>
      <c r="H8" t="s">
        <v>34</v>
      </c>
    </row>
    <row r="9" spans="1:12" x14ac:dyDescent="0.25">
      <c r="A9" s="5" t="s">
        <v>41</v>
      </c>
      <c r="B9" t="s">
        <v>42</v>
      </c>
      <c r="C9" s="5" t="s">
        <v>43</v>
      </c>
      <c r="D9" s="5"/>
      <c r="E9" t="s">
        <v>3675</v>
      </c>
      <c r="G9" t="s">
        <v>39</v>
      </c>
      <c r="H9" t="s">
        <v>40</v>
      </c>
    </row>
    <row r="10" spans="1:12" x14ac:dyDescent="0.25">
      <c r="A10" s="5" t="s">
        <v>45</v>
      </c>
      <c r="B10" t="s">
        <v>3224</v>
      </c>
      <c r="C10" s="5" t="s">
        <v>47</v>
      </c>
      <c r="D10" s="5"/>
      <c r="E10" t="s">
        <v>67</v>
      </c>
    </row>
    <row r="11" spans="1:12" x14ac:dyDescent="0.25">
      <c r="A11" s="5" t="s">
        <v>49</v>
      </c>
      <c r="B11" t="s">
        <v>1062</v>
      </c>
    </row>
    <row r="12" spans="1:12" x14ac:dyDescent="0.25">
      <c r="A12" s="5" t="s">
        <v>51</v>
      </c>
      <c r="B12" t="s">
        <v>52</v>
      </c>
    </row>
    <row r="13" spans="1:12" x14ac:dyDescent="0.25">
      <c r="A13" s="5" t="s">
        <v>53</v>
      </c>
      <c r="B13" t="s">
        <v>3676</v>
      </c>
    </row>
    <row r="14" spans="1:12" x14ac:dyDescent="0.25">
      <c r="A14" s="5" t="s">
        <v>55</v>
      </c>
      <c r="B14" t="s">
        <v>3677</v>
      </c>
    </row>
    <row r="15" spans="1:12" x14ac:dyDescent="0.25">
      <c r="A15" s="5" t="s">
        <v>57</v>
      </c>
      <c r="B15" t="s">
        <v>3678</v>
      </c>
    </row>
    <row r="16" spans="1:12" x14ac:dyDescent="0.25">
      <c r="A16" s="5" t="s">
        <v>59</v>
      </c>
      <c r="B16" t="s">
        <v>3679</v>
      </c>
    </row>
    <row r="17" spans="1:12" x14ac:dyDescent="0.25">
      <c r="A17" s="5" t="s">
        <v>61</v>
      </c>
      <c r="B17" t="s">
        <v>3680</v>
      </c>
    </row>
    <row r="18" spans="1:12" x14ac:dyDescent="0.25">
      <c r="A18" s="3"/>
      <c r="B18" s="4"/>
      <c r="C18" s="4"/>
      <c r="D18" s="4"/>
      <c r="E18" s="4"/>
      <c r="F18" s="4"/>
      <c r="G18" s="4"/>
      <c r="H18" s="4"/>
      <c r="I18" s="4"/>
      <c r="J18" s="4"/>
      <c r="K18" s="4"/>
      <c r="L18" s="4"/>
    </row>
    <row r="19" spans="1:12" x14ac:dyDescent="0.25">
      <c r="A19" s="5" t="s">
        <v>63</v>
      </c>
      <c r="B19" s="5" t="s">
        <v>64</v>
      </c>
      <c r="C19" s="5">
        <v>2019</v>
      </c>
      <c r="D19" s="5">
        <v>2018</v>
      </c>
      <c r="E19" s="5">
        <v>2017</v>
      </c>
      <c r="F19" s="5"/>
      <c r="G19" s="5"/>
      <c r="H19" s="5"/>
      <c r="I19" s="5"/>
      <c r="J19" s="5"/>
      <c r="K19" s="5"/>
      <c r="L19" s="5"/>
    </row>
    <row r="20" spans="1:12" x14ac:dyDescent="0.25">
      <c r="A20" s="5" t="s">
        <v>65</v>
      </c>
      <c r="B20" s="5" t="s">
        <v>66</v>
      </c>
      <c r="C20">
        <v>390.2</v>
      </c>
      <c r="D20">
        <v>258.2</v>
      </c>
      <c r="E20">
        <v>138.5</v>
      </c>
    </row>
    <row r="21" spans="1:12" x14ac:dyDescent="0.25">
      <c r="A21" s="5" t="s">
        <v>299</v>
      </c>
      <c r="B21" s="5" t="s">
        <v>300</v>
      </c>
      <c r="C21">
        <v>340</v>
      </c>
      <c r="D21">
        <v>211.5</v>
      </c>
      <c r="E21">
        <v>97.1</v>
      </c>
    </row>
    <row r="22" spans="1:12" x14ac:dyDescent="0.25">
      <c r="A22" s="5" t="s">
        <v>68</v>
      </c>
      <c r="B22" s="5" t="s">
        <v>69</v>
      </c>
      <c r="C22">
        <v>153</v>
      </c>
      <c r="D22">
        <v>107.1</v>
      </c>
      <c r="E22">
        <v>26.2</v>
      </c>
    </row>
    <row r="23" spans="1:12" x14ac:dyDescent="0.25">
      <c r="A23" s="5" t="s">
        <v>70</v>
      </c>
      <c r="B23" s="5" t="s">
        <v>71</v>
      </c>
      <c r="C23">
        <v>-57.9</v>
      </c>
      <c r="D23">
        <v>-102.6</v>
      </c>
      <c r="E23">
        <v>-96.4</v>
      </c>
    </row>
    <row r="24" spans="1:12" x14ac:dyDescent="0.25">
      <c r="A24" s="5" t="s">
        <v>72</v>
      </c>
      <c r="B24" s="5" t="s">
        <v>73</v>
      </c>
      <c r="C24">
        <v>95.1</v>
      </c>
      <c r="D24">
        <v>4.5</v>
      </c>
      <c r="E24">
        <v>-70.2</v>
      </c>
    </row>
    <row r="25" spans="1:12" x14ac:dyDescent="0.25">
      <c r="A25" s="5" t="s">
        <v>74</v>
      </c>
      <c r="B25" s="5" t="s">
        <v>75</v>
      </c>
      <c r="C25">
        <v>-8.6999999999999993</v>
      </c>
      <c r="D25">
        <v>16.899999999999999</v>
      </c>
      <c r="E25">
        <v>-1.1000000000000001</v>
      </c>
    </row>
    <row r="26" spans="1:12" x14ac:dyDescent="0.25">
      <c r="A26" s="5" t="s">
        <v>76</v>
      </c>
      <c r="B26" s="5" t="s">
        <v>77</v>
      </c>
      <c r="C26">
        <v>103.9</v>
      </c>
      <c r="D26">
        <v>-12.4</v>
      </c>
      <c r="E26">
        <v>-69.2</v>
      </c>
    </row>
    <row r="27" spans="1:12" x14ac:dyDescent="0.25">
      <c r="A27" s="5" t="s">
        <v>80</v>
      </c>
      <c r="B27" s="5" t="s">
        <v>81</v>
      </c>
      <c r="C27">
        <v>103.9</v>
      </c>
      <c r="D27">
        <v>-12.4</v>
      </c>
      <c r="E27">
        <v>-69.2</v>
      </c>
    </row>
    <row r="28" spans="1:12" x14ac:dyDescent="0.25">
      <c r="A28" s="5" t="s">
        <v>82</v>
      </c>
      <c r="B28" s="5" t="s">
        <v>83</v>
      </c>
      <c r="C28">
        <v>93.7</v>
      </c>
      <c r="D28">
        <v>108.4</v>
      </c>
      <c r="E28">
        <v>67.599999999999994</v>
      </c>
    </row>
    <row r="29" spans="1:12" x14ac:dyDescent="0.25">
      <c r="A29" s="5" t="s">
        <v>84</v>
      </c>
      <c r="B29" s="5" t="s">
        <v>85</v>
      </c>
      <c r="C29">
        <v>865.2</v>
      </c>
      <c r="D29">
        <v>839.8</v>
      </c>
      <c r="E29">
        <v>872.8</v>
      </c>
    </row>
    <row r="30" spans="1:12" x14ac:dyDescent="0.25">
      <c r="A30" s="5" t="s">
        <v>86</v>
      </c>
      <c r="B30" s="5" t="s">
        <v>87</v>
      </c>
      <c r="C30">
        <v>958.9</v>
      </c>
      <c r="D30">
        <v>948.2</v>
      </c>
      <c r="E30">
        <v>940.4</v>
      </c>
    </row>
    <row r="31" spans="1:12" x14ac:dyDescent="0.25">
      <c r="A31" s="5" t="s">
        <v>88</v>
      </c>
      <c r="B31" s="5" t="s">
        <v>89</v>
      </c>
      <c r="C31">
        <v>281.39999999999998</v>
      </c>
      <c r="D31">
        <v>417.1</v>
      </c>
      <c r="E31">
        <v>321.60000000000002</v>
      </c>
    </row>
    <row r="32" spans="1:12" x14ac:dyDescent="0.25">
      <c r="A32" s="5" t="s">
        <v>90</v>
      </c>
      <c r="B32" s="5" t="s">
        <v>91</v>
      </c>
      <c r="C32">
        <v>585.70000000000005</v>
      </c>
      <c r="D32">
        <v>747.7</v>
      </c>
      <c r="E32">
        <v>820.5</v>
      </c>
    </row>
    <row r="33" spans="1:5" x14ac:dyDescent="0.25">
      <c r="A33" s="5" t="s">
        <v>92</v>
      </c>
      <c r="B33" s="5" t="s">
        <v>93</v>
      </c>
      <c r="C33">
        <v>867.1</v>
      </c>
      <c r="D33">
        <v>1165</v>
      </c>
      <c r="E33">
        <v>1142</v>
      </c>
    </row>
    <row r="34" spans="1:5" x14ac:dyDescent="0.25">
      <c r="A34" s="5" t="s">
        <v>78</v>
      </c>
      <c r="B34" s="5" t="s">
        <v>79</v>
      </c>
      <c r="C34" t="s">
        <v>67</v>
      </c>
      <c r="D34" t="s">
        <v>67</v>
      </c>
      <c r="E34" t="s">
        <v>67</v>
      </c>
    </row>
    <row r="35" spans="1:5" x14ac:dyDescent="0.25">
      <c r="A35" s="5" t="s">
        <v>94</v>
      </c>
      <c r="B35" s="5" t="s">
        <v>95</v>
      </c>
      <c r="C35">
        <v>91.9</v>
      </c>
      <c r="D35">
        <v>-216.5</v>
      </c>
      <c r="E35">
        <v>-201.7</v>
      </c>
    </row>
    <row r="36" spans="1:5" x14ac:dyDescent="0.25">
      <c r="A36" s="5" t="s">
        <v>96</v>
      </c>
      <c r="B36" s="5" t="s">
        <v>97</v>
      </c>
      <c r="C36">
        <v>958.9</v>
      </c>
      <c r="D36">
        <v>948.2</v>
      </c>
      <c r="E36">
        <v>940.4</v>
      </c>
    </row>
    <row r="37" spans="1:5" x14ac:dyDescent="0.25">
      <c r="A37" s="5" t="s">
        <v>98</v>
      </c>
      <c r="B37" s="5" t="s">
        <v>99</v>
      </c>
      <c r="C37">
        <v>200</v>
      </c>
      <c r="D37">
        <v>2.5000000000000001E-2</v>
      </c>
      <c r="E37" t="s">
        <v>67</v>
      </c>
    </row>
    <row r="38" spans="1:5" x14ac:dyDescent="0.25">
      <c r="A38" s="5" t="s">
        <v>100</v>
      </c>
      <c r="B38" s="5" t="s">
        <v>101</v>
      </c>
      <c r="C38">
        <v>200</v>
      </c>
      <c r="D38">
        <v>2.5000000000000001E-2</v>
      </c>
      <c r="E38" t="s">
        <v>67</v>
      </c>
    </row>
    <row r="39" spans="1:5" x14ac:dyDescent="0.25">
      <c r="A39" s="5" t="s">
        <v>102</v>
      </c>
      <c r="B39" s="5" t="s">
        <v>103</v>
      </c>
      <c r="C39">
        <v>0.48</v>
      </c>
      <c r="D39">
        <v>180</v>
      </c>
      <c r="E39" t="s">
        <v>67</v>
      </c>
    </row>
    <row r="40" spans="1:5" x14ac:dyDescent="0.25">
      <c r="A40" s="5" t="s">
        <v>104</v>
      </c>
      <c r="B40" s="5" t="s">
        <v>105</v>
      </c>
      <c r="C40">
        <v>0.52</v>
      </c>
      <c r="D40">
        <v>-496</v>
      </c>
      <c r="E40" t="s">
        <v>67</v>
      </c>
    </row>
    <row r="41" spans="1:5" x14ac:dyDescent="0.25">
      <c r="A41" s="5" t="s">
        <v>106</v>
      </c>
      <c r="B41" s="5" t="s">
        <v>107</v>
      </c>
      <c r="C41">
        <v>0.52</v>
      </c>
      <c r="D41" t="s">
        <v>67</v>
      </c>
      <c r="E41" t="s">
        <v>67</v>
      </c>
    </row>
    <row r="42" spans="1:5" x14ac:dyDescent="0.25">
      <c r="A42" s="5" t="s">
        <v>108</v>
      </c>
      <c r="B42" s="5" t="s">
        <v>109</v>
      </c>
      <c r="C42" t="s">
        <v>67</v>
      </c>
      <c r="D42" t="s">
        <v>67</v>
      </c>
      <c r="E42" t="s">
        <v>67</v>
      </c>
    </row>
    <row r="43" spans="1:5" x14ac:dyDescent="0.25">
      <c r="A43" s="5" t="s">
        <v>110</v>
      </c>
      <c r="B43" s="5" t="s">
        <v>111</v>
      </c>
      <c r="C43" t="s">
        <v>67</v>
      </c>
      <c r="D43" t="s">
        <v>67</v>
      </c>
      <c r="E43" t="s">
        <v>67</v>
      </c>
    </row>
    <row r="44" spans="1:5" x14ac:dyDescent="0.25">
      <c r="A44" s="5" t="s">
        <v>124</v>
      </c>
      <c r="B44" s="5" t="s">
        <v>125</v>
      </c>
      <c r="C44">
        <v>1.95</v>
      </c>
      <c r="D44">
        <v>10328</v>
      </c>
      <c r="E44" t="s">
        <v>67</v>
      </c>
    </row>
    <row r="45" spans="1:5" x14ac:dyDescent="0.25">
      <c r="A45" s="5" t="s">
        <v>112</v>
      </c>
      <c r="B45" s="5" t="s">
        <v>113</v>
      </c>
      <c r="C45">
        <v>0.46</v>
      </c>
      <c r="D45">
        <v>-8660</v>
      </c>
      <c r="E45" t="s">
        <v>67</v>
      </c>
    </row>
    <row r="46" spans="1:5" x14ac:dyDescent="0.25">
      <c r="A46" s="5" t="s">
        <v>114</v>
      </c>
      <c r="B46" s="5" t="s">
        <v>115</v>
      </c>
      <c r="C46">
        <v>0.72</v>
      </c>
      <c r="D46">
        <v>4504</v>
      </c>
      <c r="E46" t="s">
        <v>67</v>
      </c>
    </row>
    <row r="47" spans="1:5" x14ac:dyDescent="0.25">
      <c r="A47" s="5" t="s">
        <v>116</v>
      </c>
      <c r="B47" s="5" t="s">
        <v>117</v>
      </c>
      <c r="C47">
        <v>4.79</v>
      </c>
      <c r="D47">
        <v>37928</v>
      </c>
      <c r="E47" t="s">
        <v>67</v>
      </c>
    </row>
    <row r="48" spans="1:5" x14ac:dyDescent="0.25">
      <c r="A48" s="5" t="s">
        <v>118</v>
      </c>
      <c r="B48" s="5" t="s">
        <v>119</v>
      </c>
      <c r="C48">
        <v>841</v>
      </c>
      <c r="D48">
        <v>652</v>
      </c>
      <c r="E48">
        <v>638</v>
      </c>
    </row>
    <row r="49" spans="1:5" x14ac:dyDescent="0.25">
      <c r="A49" s="5" t="s">
        <v>120</v>
      </c>
      <c r="B49" s="5" t="s">
        <v>121</v>
      </c>
      <c r="C49">
        <v>3.2</v>
      </c>
      <c r="D49" t="s">
        <v>67</v>
      </c>
      <c r="E49" t="s">
        <v>67</v>
      </c>
    </row>
    <row r="50" spans="1:5" x14ac:dyDescent="0.25">
      <c r="A50" s="5" t="s">
        <v>122</v>
      </c>
      <c r="B50" s="5" t="s">
        <v>123</v>
      </c>
      <c r="C50">
        <v>3805</v>
      </c>
      <c r="D50" t="s">
        <v>67</v>
      </c>
      <c r="E50" t="s">
        <v>67</v>
      </c>
    </row>
    <row r="51" spans="1:5" x14ac:dyDescent="0.25">
      <c r="A51" s="5" t="s">
        <v>301</v>
      </c>
      <c r="B51" s="5" t="s">
        <v>302</v>
      </c>
      <c r="C51">
        <v>463961</v>
      </c>
      <c r="D51">
        <v>395946</v>
      </c>
      <c r="E51">
        <v>217033</v>
      </c>
    </row>
    <row r="52" spans="1:5" x14ac:dyDescent="0.25">
      <c r="A52" s="5" t="s">
        <v>126</v>
      </c>
      <c r="B52" s="5" t="s">
        <v>127</v>
      </c>
      <c r="C52">
        <v>404281</v>
      </c>
      <c r="D52">
        <v>324387</v>
      </c>
      <c r="E52">
        <v>152194</v>
      </c>
    </row>
    <row r="53" spans="1:5" x14ac:dyDescent="0.25">
      <c r="A53" s="5" t="s">
        <v>128</v>
      </c>
      <c r="B53" s="5" t="s">
        <v>129</v>
      </c>
      <c r="C53">
        <v>123543</v>
      </c>
      <c r="D53">
        <v>-19018</v>
      </c>
      <c r="E53">
        <v>-108464</v>
      </c>
    </row>
    <row r="54" spans="1:5" x14ac:dyDescent="0.25">
      <c r="A54" s="5" t="s">
        <v>130</v>
      </c>
      <c r="B54" s="5" t="s">
        <v>131</v>
      </c>
      <c r="C54">
        <v>61.3</v>
      </c>
      <c r="D54" t="s">
        <v>67</v>
      </c>
      <c r="E54" t="s">
        <v>67</v>
      </c>
    </row>
    <row r="55" spans="1:5" x14ac:dyDescent="0.25">
      <c r="A55" s="5" t="s">
        <v>132</v>
      </c>
      <c r="B55" s="5" t="s">
        <v>133</v>
      </c>
      <c r="C55">
        <v>16.34</v>
      </c>
      <c r="D55" t="s">
        <v>67</v>
      </c>
      <c r="E55" t="s">
        <v>67</v>
      </c>
    </row>
    <row r="56" spans="1:5" x14ac:dyDescent="0.25">
      <c r="A56" s="5" t="s">
        <v>134</v>
      </c>
      <c r="B56" s="5" t="s">
        <v>135</v>
      </c>
      <c r="C56">
        <v>69.38</v>
      </c>
      <c r="D56" t="s">
        <v>67</v>
      </c>
      <c r="E56" t="s">
        <v>67</v>
      </c>
    </row>
    <row r="57" spans="1:5" x14ac:dyDescent="0.25">
      <c r="A57" s="5" t="s">
        <v>136</v>
      </c>
      <c r="B57" s="5" t="s">
        <v>137</v>
      </c>
      <c r="C57">
        <v>44.4</v>
      </c>
      <c r="D57" t="s">
        <v>67</v>
      </c>
      <c r="E57" t="s">
        <v>67</v>
      </c>
    </row>
    <row r="58" spans="1:5" x14ac:dyDescent="0.25">
      <c r="A58" s="5" t="s">
        <v>138</v>
      </c>
      <c r="B58" s="5" t="s">
        <v>139</v>
      </c>
      <c r="C58" t="s">
        <v>67</v>
      </c>
      <c r="D58" t="s">
        <v>67</v>
      </c>
      <c r="E58" t="s">
        <v>67</v>
      </c>
    </row>
    <row r="59" spans="1:5" x14ac:dyDescent="0.25">
      <c r="A59" s="5" t="s">
        <v>140</v>
      </c>
      <c r="B59" s="5" t="s">
        <v>141</v>
      </c>
      <c r="C59">
        <v>1.6</v>
      </c>
      <c r="D59" t="s">
        <v>67</v>
      </c>
      <c r="E59" t="s">
        <v>67</v>
      </c>
    </row>
    <row r="60" spans="1:5" x14ac:dyDescent="0.25">
      <c r="A60" s="5" t="s">
        <v>142</v>
      </c>
      <c r="B60" s="5" t="s">
        <v>143</v>
      </c>
      <c r="C60">
        <v>113.06</v>
      </c>
      <c r="D60">
        <v>5.73</v>
      </c>
      <c r="E60">
        <v>34.31</v>
      </c>
    </row>
    <row r="61" spans="1:5" x14ac:dyDescent="0.25">
      <c r="A61" s="5" t="s">
        <v>144</v>
      </c>
      <c r="B61" s="5" t="s">
        <v>145</v>
      </c>
      <c r="C61">
        <v>26.63</v>
      </c>
      <c r="D61">
        <v>-4.8</v>
      </c>
      <c r="E61">
        <v>-49.96</v>
      </c>
    </row>
    <row r="62" spans="1:5" x14ac:dyDescent="0.25">
      <c r="A62" s="5" t="s">
        <v>146</v>
      </c>
      <c r="B62" s="5" t="s">
        <v>147</v>
      </c>
      <c r="C62">
        <v>19.579999999999998</v>
      </c>
      <c r="D62">
        <v>8.61</v>
      </c>
      <c r="E62">
        <v>9.7100000000000009</v>
      </c>
    </row>
    <row r="63" spans="1:5" x14ac:dyDescent="0.25">
      <c r="A63" s="5" t="s">
        <v>148</v>
      </c>
      <c r="B63" s="5" t="s">
        <v>148</v>
      </c>
      <c r="C63">
        <v>10.84</v>
      </c>
      <c r="D63">
        <v>-1.31</v>
      </c>
      <c r="E63">
        <v>-7.36</v>
      </c>
    </row>
    <row r="64" spans="1:5" x14ac:dyDescent="0.25">
      <c r="A64" s="5" t="s">
        <v>149</v>
      </c>
      <c r="B64" s="5" t="s">
        <v>150</v>
      </c>
      <c r="C64">
        <v>9.77</v>
      </c>
      <c r="D64">
        <v>11.43</v>
      </c>
      <c r="E64">
        <v>7.19</v>
      </c>
    </row>
    <row r="65" spans="1:5" x14ac:dyDescent="0.25">
      <c r="A65" s="5" t="s">
        <v>151</v>
      </c>
      <c r="B65" s="5" t="s">
        <v>152</v>
      </c>
      <c r="C65">
        <v>9.58</v>
      </c>
      <c r="D65">
        <v>-22.83</v>
      </c>
      <c r="E65">
        <v>-21.45</v>
      </c>
    </row>
    <row r="66" spans="1:5" x14ac:dyDescent="0.25">
      <c r="A66" s="5" t="s">
        <v>153</v>
      </c>
      <c r="B66" s="5" t="s">
        <v>154</v>
      </c>
      <c r="C66">
        <v>90.42</v>
      </c>
      <c r="D66">
        <v>122.83</v>
      </c>
      <c r="E66">
        <v>121.45</v>
      </c>
    </row>
    <row r="67" spans="1:5" x14ac:dyDescent="0.25">
      <c r="A67" s="5" t="s">
        <v>155</v>
      </c>
      <c r="B67" s="5" t="s">
        <v>156</v>
      </c>
      <c r="C67">
        <v>943.42</v>
      </c>
      <c r="D67">
        <v>-537.97</v>
      </c>
      <c r="E67">
        <v>-566.24</v>
      </c>
    </row>
    <row r="68" spans="1:5" x14ac:dyDescent="0.25">
      <c r="A68" s="5" t="s">
        <v>303</v>
      </c>
      <c r="B68" s="5" t="s">
        <v>304</v>
      </c>
      <c r="C68">
        <v>87.13</v>
      </c>
      <c r="D68">
        <v>81.91</v>
      </c>
    </row>
    <row r="69" spans="1:5" x14ac:dyDescent="0.25">
      <c r="A69" s="5" t="s">
        <v>157</v>
      </c>
      <c r="B69" s="5" t="s">
        <v>158</v>
      </c>
      <c r="C69">
        <v>9.77</v>
      </c>
      <c r="D69">
        <v>11.43</v>
      </c>
    </row>
    <row r="70" spans="1:5" x14ac:dyDescent="0.25">
      <c r="A70" s="5" t="s">
        <v>159</v>
      </c>
      <c r="B70" s="5" t="s">
        <v>160</v>
      </c>
      <c r="C70">
        <v>26.63</v>
      </c>
      <c r="D70">
        <v>-4.8</v>
      </c>
    </row>
    <row r="71" spans="1:5" x14ac:dyDescent="0.25">
      <c r="A71" s="5" t="s">
        <v>161</v>
      </c>
      <c r="B71" s="5" t="s">
        <v>162</v>
      </c>
      <c r="C71">
        <v>39.21</v>
      </c>
      <c r="D71">
        <v>41.48</v>
      </c>
    </row>
    <row r="72" spans="1:5" x14ac:dyDescent="0.25">
      <c r="A72" s="5" t="s">
        <v>163</v>
      </c>
      <c r="B72" s="5" t="s">
        <v>164</v>
      </c>
      <c r="C72">
        <v>40.69</v>
      </c>
      <c r="D72">
        <v>27.23</v>
      </c>
    </row>
    <row r="73" spans="1:5" x14ac:dyDescent="0.25">
      <c r="A73" s="5" t="s">
        <v>165</v>
      </c>
      <c r="B73" s="5" t="s">
        <v>166</v>
      </c>
      <c r="C73">
        <v>90.23</v>
      </c>
      <c r="D73">
        <v>88.57</v>
      </c>
    </row>
    <row r="74" spans="1:5" x14ac:dyDescent="0.25">
      <c r="A74" s="5" t="s">
        <v>167</v>
      </c>
      <c r="B74" s="5" t="s">
        <v>168</v>
      </c>
      <c r="C74">
        <v>10.84</v>
      </c>
      <c r="D74">
        <v>-1.31</v>
      </c>
    </row>
    <row r="75" spans="1:5" x14ac:dyDescent="0.25">
      <c r="A75" s="5" t="s">
        <v>169</v>
      </c>
      <c r="B75" s="5" t="s">
        <v>170</v>
      </c>
      <c r="C75">
        <v>22.58</v>
      </c>
      <c r="D75">
        <v>20.170000000000002</v>
      </c>
    </row>
    <row r="76" spans="1:5" x14ac:dyDescent="0.25">
      <c r="A76" s="5" t="s">
        <v>171</v>
      </c>
      <c r="B76" s="5" t="s">
        <v>172</v>
      </c>
      <c r="C76">
        <v>10.62</v>
      </c>
      <c r="D76">
        <v>-25.78</v>
      </c>
    </row>
    <row r="77" spans="1:5" x14ac:dyDescent="0.25">
      <c r="A77" s="5" t="s">
        <v>173</v>
      </c>
      <c r="B77" s="5" t="s">
        <v>174</v>
      </c>
      <c r="C77">
        <v>33.299999999999997</v>
      </c>
      <c r="D77">
        <v>25.99</v>
      </c>
    </row>
    <row r="78" spans="1:5" x14ac:dyDescent="0.25">
      <c r="A78" s="5" t="s">
        <v>175</v>
      </c>
      <c r="B78" s="5" t="s">
        <v>176</v>
      </c>
      <c r="C78">
        <v>8880</v>
      </c>
      <c r="D78" t="s">
        <v>67</v>
      </c>
    </row>
    <row r="79" spans="1:5" x14ac:dyDescent="0.25">
      <c r="A79" s="5" t="s">
        <v>177</v>
      </c>
      <c r="B79" s="5" t="s">
        <v>178</v>
      </c>
      <c r="C79">
        <v>-199.97499999999999</v>
      </c>
      <c r="D79" t="s">
        <v>67</v>
      </c>
    </row>
    <row r="80" spans="1:5" x14ac:dyDescent="0.25">
      <c r="A80" s="5" t="s">
        <v>179</v>
      </c>
      <c r="B80" s="5" t="s">
        <v>180</v>
      </c>
      <c r="C80">
        <v>51.12</v>
      </c>
      <c r="D80">
        <v>86.43</v>
      </c>
    </row>
    <row r="81" spans="1:4" x14ac:dyDescent="0.25">
      <c r="A81" s="5" t="s">
        <v>181</v>
      </c>
      <c r="B81" s="5" t="s">
        <v>182</v>
      </c>
      <c r="C81" t="s">
        <v>67</v>
      </c>
      <c r="D81" t="s">
        <v>67</v>
      </c>
    </row>
    <row r="82" spans="1:4" x14ac:dyDescent="0.25">
      <c r="A82" s="5" t="s">
        <v>183</v>
      </c>
      <c r="B82" s="5" t="s">
        <v>184</v>
      </c>
      <c r="C82" t="s">
        <v>67</v>
      </c>
      <c r="D82" t="s">
        <v>67</v>
      </c>
    </row>
    <row r="83" spans="1:4" x14ac:dyDescent="0.25">
      <c r="A83" s="5" t="s">
        <v>185</v>
      </c>
      <c r="B83" s="5" t="s">
        <v>186</v>
      </c>
      <c r="C83" t="s">
        <v>67</v>
      </c>
      <c r="D83" t="s">
        <v>67</v>
      </c>
    </row>
    <row r="84" spans="1:4" x14ac:dyDescent="0.25">
      <c r="A84" s="5" t="s">
        <v>187</v>
      </c>
      <c r="B84" s="5" t="s">
        <v>188</v>
      </c>
      <c r="C84">
        <v>-937.9</v>
      </c>
      <c r="D84">
        <v>-82.08</v>
      </c>
    </row>
    <row r="85" spans="1:4" x14ac:dyDescent="0.25">
      <c r="A85" s="5" t="s">
        <v>189</v>
      </c>
      <c r="B85" s="5" t="s">
        <v>190</v>
      </c>
      <c r="C85" t="s">
        <v>67</v>
      </c>
      <c r="D85" t="s">
        <v>67</v>
      </c>
    </row>
    <row r="86" spans="1:4" x14ac:dyDescent="0.25">
      <c r="A86" s="5" t="s">
        <v>191</v>
      </c>
      <c r="B86" s="5" t="s">
        <v>192</v>
      </c>
      <c r="C86" t="s">
        <v>67</v>
      </c>
      <c r="D86" t="s">
        <v>67</v>
      </c>
    </row>
    <row r="87" spans="1:4" x14ac:dyDescent="0.25">
      <c r="A87" s="5" t="s">
        <v>193</v>
      </c>
      <c r="B87" s="5" t="s">
        <v>194</v>
      </c>
      <c r="C87" t="s">
        <v>67</v>
      </c>
      <c r="D87" t="s">
        <v>67</v>
      </c>
    </row>
    <row r="88" spans="1:4" x14ac:dyDescent="0.25">
      <c r="A88" s="5" t="s">
        <v>195</v>
      </c>
      <c r="B88" s="5" t="s">
        <v>196</v>
      </c>
      <c r="C88" t="s">
        <v>67</v>
      </c>
      <c r="D88" t="s">
        <v>67</v>
      </c>
    </row>
    <row r="89" spans="1:4" x14ac:dyDescent="0.25">
      <c r="A89" s="5" t="s">
        <v>197</v>
      </c>
      <c r="B89" s="5" t="s">
        <v>198</v>
      </c>
      <c r="C89">
        <v>42.86</v>
      </c>
      <c r="D89">
        <v>308.77999999999997</v>
      </c>
    </row>
    <row r="90" spans="1:4" x14ac:dyDescent="0.25">
      <c r="A90" s="5" t="s">
        <v>199</v>
      </c>
      <c r="B90" s="5" t="s">
        <v>200</v>
      </c>
      <c r="C90" t="s">
        <v>67</v>
      </c>
      <c r="D90" t="s">
        <v>67</v>
      </c>
    </row>
    <row r="91" spans="1:4" x14ac:dyDescent="0.25">
      <c r="A91" s="5" t="s">
        <v>201</v>
      </c>
      <c r="B91" s="5" t="s">
        <v>202</v>
      </c>
      <c r="C91" t="s">
        <v>67</v>
      </c>
      <c r="D91" t="s">
        <v>67</v>
      </c>
    </row>
    <row r="92" spans="1:4" x14ac:dyDescent="0.25">
      <c r="A92" s="5" t="s">
        <v>203</v>
      </c>
      <c r="B92" s="5" t="s">
        <v>204</v>
      </c>
      <c r="C92" t="s">
        <v>67</v>
      </c>
      <c r="D92" t="s">
        <v>67</v>
      </c>
    </row>
    <row r="93" spans="1:4" x14ac:dyDescent="0.25">
      <c r="A93" s="5" t="s">
        <v>205</v>
      </c>
      <c r="B93" s="5" t="s">
        <v>206</v>
      </c>
      <c r="C93" t="s">
        <v>67</v>
      </c>
      <c r="D93" t="s">
        <v>67</v>
      </c>
    </row>
    <row r="94" spans="1:4" x14ac:dyDescent="0.25">
      <c r="A94" s="5" t="s">
        <v>207</v>
      </c>
      <c r="B94" s="5" t="s">
        <v>208</v>
      </c>
      <c r="C94" t="s">
        <v>67</v>
      </c>
      <c r="D94" t="s">
        <v>67</v>
      </c>
    </row>
    <row r="95" spans="1:4" x14ac:dyDescent="0.25">
      <c r="A95" s="5" t="s">
        <v>209</v>
      </c>
      <c r="B95" s="5" t="s">
        <v>210</v>
      </c>
      <c r="C95" t="s">
        <v>67</v>
      </c>
      <c r="D95" t="s">
        <v>67</v>
      </c>
    </row>
    <row r="96" spans="1:4" x14ac:dyDescent="0.25">
      <c r="A96" s="5" t="s">
        <v>211</v>
      </c>
      <c r="B96" s="5" t="s">
        <v>212</v>
      </c>
      <c r="C96" t="s">
        <v>67</v>
      </c>
      <c r="D96" t="s">
        <v>67</v>
      </c>
    </row>
    <row r="97" spans="1:5" x14ac:dyDescent="0.25">
      <c r="A97" s="5" t="s">
        <v>213</v>
      </c>
      <c r="B97" s="5" t="s">
        <v>214</v>
      </c>
      <c r="C97">
        <v>-187.7</v>
      </c>
      <c r="D97">
        <v>-308.7</v>
      </c>
      <c r="E97">
        <v>-254</v>
      </c>
    </row>
  </sheetData>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L96"/>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8" customWidth="1"/>
  </cols>
  <sheetData>
    <row r="1" spans="1:12" ht="18.75" customHeight="1" x14ac:dyDescent="0.3">
      <c r="A1" s="1" t="s">
        <v>3681</v>
      </c>
      <c r="B1" s="2" t="s">
        <v>3682</v>
      </c>
      <c r="C1" s="2"/>
      <c r="D1" s="2"/>
      <c r="E1" s="2"/>
      <c r="F1" s="2" t="str">
        <f>HYPERLINK("dax-30_Stock_Data_EUR.xlsx#INDEX!A1", "Back to INDEX")</f>
        <v>Back to INDEX</v>
      </c>
      <c r="G1" s="2"/>
      <c r="H1" s="2"/>
      <c r="I1" s="2"/>
      <c r="J1" s="2"/>
      <c r="K1" s="2"/>
      <c r="L1" s="2"/>
    </row>
    <row r="2" spans="1:12" x14ac:dyDescent="0.25">
      <c r="A2" s="3"/>
      <c r="B2" s="4"/>
      <c r="C2" s="4"/>
      <c r="D2" s="4"/>
      <c r="E2" s="4"/>
      <c r="F2" s="4"/>
      <c r="G2" s="4"/>
      <c r="H2" s="4"/>
      <c r="I2" s="4"/>
      <c r="J2" s="4"/>
      <c r="K2" s="4"/>
      <c r="L2" s="4"/>
    </row>
    <row r="3" spans="1:12" x14ac:dyDescent="0.25">
      <c r="A3" s="5" t="s">
        <v>3</v>
      </c>
      <c r="C3" s="5" t="s">
        <v>4</v>
      </c>
      <c r="D3" s="5"/>
      <c r="G3" s="5" t="s">
        <v>5</v>
      </c>
      <c r="H3" s="5"/>
      <c r="J3" s="5" t="s">
        <v>6</v>
      </c>
      <c r="K3" s="5"/>
    </row>
    <row r="4" spans="1:12" x14ac:dyDescent="0.25">
      <c r="A4" s="5" t="s">
        <v>7</v>
      </c>
      <c r="B4" t="s">
        <v>307</v>
      </c>
      <c r="C4" s="5" t="s">
        <v>9</v>
      </c>
      <c r="D4" s="5"/>
      <c r="E4" t="s">
        <v>3683</v>
      </c>
      <c r="G4" t="s">
        <v>758</v>
      </c>
      <c r="H4" t="s">
        <v>220</v>
      </c>
      <c r="J4" t="s">
        <v>3684</v>
      </c>
      <c r="L4" t="s">
        <v>3685</v>
      </c>
    </row>
    <row r="5" spans="1:12" x14ac:dyDescent="0.25">
      <c r="A5" s="5" t="s">
        <v>15</v>
      </c>
      <c r="B5" t="s">
        <v>3686</v>
      </c>
      <c r="C5" s="5" t="s">
        <v>17</v>
      </c>
      <c r="D5" s="5"/>
      <c r="E5" t="s">
        <v>67</v>
      </c>
      <c r="G5" t="s">
        <v>571</v>
      </c>
      <c r="H5" t="s">
        <v>12</v>
      </c>
      <c r="J5" t="s">
        <v>3687</v>
      </c>
      <c r="L5" t="s">
        <v>509</v>
      </c>
    </row>
    <row r="6" spans="1:12" x14ac:dyDescent="0.25">
      <c r="A6" s="5" t="s">
        <v>23</v>
      </c>
      <c r="B6" t="s">
        <v>3688</v>
      </c>
      <c r="C6" s="5" t="s">
        <v>25</v>
      </c>
      <c r="D6" s="5"/>
      <c r="E6" t="s">
        <v>3689</v>
      </c>
      <c r="G6" t="s">
        <v>444</v>
      </c>
      <c r="H6" t="s">
        <v>20</v>
      </c>
      <c r="J6" t="s">
        <v>1735</v>
      </c>
      <c r="L6" t="s">
        <v>289</v>
      </c>
    </row>
    <row r="7" spans="1:12" x14ac:dyDescent="0.25">
      <c r="A7" s="5" t="s">
        <v>29</v>
      </c>
      <c r="B7" t="s">
        <v>67</v>
      </c>
      <c r="C7" s="5" t="s">
        <v>43</v>
      </c>
      <c r="D7" s="5"/>
      <c r="E7" t="s">
        <v>3690</v>
      </c>
      <c r="G7" t="s">
        <v>407</v>
      </c>
      <c r="H7" t="s">
        <v>28</v>
      </c>
      <c r="J7" t="s">
        <v>225</v>
      </c>
      <c r="L7" t="s">
        <v>244</v>
      </c>
    </row>
    <row r="8" spans="1:12" x14ac:dyDescent="0.25">
      <c r="A8" s="5" t="s">
        <v>35</v>
      </c>
      <c r="B8" t="s">
        <v>36</v>
      </c>
      <c r="C8" s="5" t="s">
        <v>47</v>
      </c>
      <c r="D8" s="5"/>
      <c r="E8" t="s">
        <v>3691</v>
      </c>
      <c r="G8" t="s">
        <v>664</v>
      </c>
      <c r="H8" t="s">
        <v>454</v>
      </c>
      <c r="J8" t="s">
        <v>21</v>
      </c>
      <c r="L8" t="s">
        <v>3692</v>
      </c>
    </row>
    <row r="9" spans="1:12" x14ac:dyDescent="0.25">
      <c r="A9" s="5" t="s">
        <v>41</v>
      </c>
      <c r="B9" t="s">
        <v>42</v>
      </c>
      <c r="C9" s="5" t="s">
        <v>33</v>
      </c>
      <c r="D9" s="5" t="s">
        <v>34</v>
      </c>
    </row>
    <row r="10" spans="1:12" x14ac:dyDescent="0.25">
      <c r="A10" s="5" t="s">
        <v>45</v>
      </c>
      <c r="B10" t="s">
        <v>46</v>
      </c>
      <c r="C10" s="5" t="s">
        <v>608</v>
      </c>
      <c r="D10" s="5" t="s">
        <v>40</v>
      </c>
    </row>
    <row r="11" spans="1:12" x14ac:dyDescent="0.25">
      <c r="A11" s="5" t="s">
        <v>49</v>
      </c>
      <c r="B11" t="s">
        <v>50</v>
      </c>
    </row>
    <row r="12" spans="1:12" x14ac:dyDescent="0.25">
      <c r="A12" s="5" t="s">
        <v>51</v>
      </c>
      <c r="B12" t="s">
        <v>292</v>
      </c>
    </row>
    <row r="13" spans="1:12" x14ac:dyDescent="0.25">
      <c r="A13" s="5" t="s">
        <v>53</v>
      </c>
      <c r="B13" t="s">
        <v>3693</v>
      </c>
    </row>
    <row r="14" spans="1:12" x14ac:dyDescent="0.25">
      <c r="A14" s="5" t="s">
        <v>55</v>
      </c>
      <c r="B14" t="s">
        <v>3694</v>
      </c>
    </row>
    <row r="15" spans="1:12" x14ac:dyDescent="0.25">
      <c r="A15" s="5" t="s">
        <v>57</v>
      </c>
      <c r="B15" t="s">
        <v>3695</v>
      </c>
    </row>
    <row r="16" spans="1:12" x14ac:dyDescent="0.25">
      <c r="A16" s="5" t="s">
        <v>59</v>
      </c>
      <c r="B16" t="s">
        <v>3696</v>
      </c>
    </row>
    <row r="17" spans="1:12" x14ac:dyDescent="0.25">
      <c r="A17" s="5" t="s">
        <v>61</v>
      </c>
      <c r="B17" t="s">
        <v>3697</v>
      </c>
    </row>
    <row r="18" spans="1:12" x14ac:dyDescent="0.25">
      <c r="A18" s="3"/>
      <c r="B18" s="4"/>
      <c r="C18" s="4"/>
      <c r="D18" s="4"/>
      <c r="E18" s="4"/>
      <c r="F18" s="4"/>
      <c r="G18" s="4"/>
      <c r="H18" s="4"/>
      <c r="I18" s="4"/>
      <c r="J18" s="4"/>
      <c r="K18" s="4"/>
      <c r="L18" s="4"/>
    </row>
    <row r="19" spans="1:12" x14ac:dyDescent="0.25">
      <c r="A19" s="5" t="s">
        <v>63</v>
      </c>
      <c r="B19" s="5" t="s">
        <v>64</v>
      </c>
      <c r="C19" s="5">
        <v>2019</v>
      </c>
      <c r="D19" s="5">
        <v>2018</v>
      </c>
      <c r="E19" s="5">
        <v>2017</v>
      </c>
      <c r="F19" s="5">
        <v>2016</v>
      </c>
      <c r="G19" s="5">
        <v>2015</v>
      </c>
      <c r="H19" s="5">
        <v>2014</v>
      </c>
      <c r="I19" s="5">
        <v>2013</v>
      </c>
      <c r="J19" s="5">
        <v>2012</v>
      </c>
      <c r="K19" s="5">
        <v>2011</v>
      </c>
      <c r="L19" s="5"/>
    </row>
    <row r="20" spans="1:12" x14ac:dyDescent="0.25">
      <c r="A20" s="5" t="s">
        <v>65</v>
      </c>
      <c r="B20" s="5" t="s">
        <v>66</v>
      </c>
      <c r="C20">
        <v>7399</v>
      </c>
      <c r="D20">
        <v>7320</v>
      </c>
      <c r="E20">
        <v>7296</v>
      </c>
      <c r="F20">
        <v>7503</v>
      </c>
      <c r="G20">
        <v>7888</v>
      </c>
      <c r="H20">
        <v>5522</v>
      </c>
      <c r="I20">
        <v>4914</v>
      </c>
      <c r="J20">
        <v>5213</v>
      </c>
      <c r="K20">
        <v>5036</v>
      </c>
    </row>
    <row r="21" spans="1:12" x14ac:dyDescent="0.25">
      <c r="A21" s="5" t="s">
        <v>68</v>
      </c>
      <c r="B21" s="5" t="s">
        <v>69</v>
      </c>
      <c r="C21">
        <v>-124</v>
      </c>
      <c r="D21">
        <v>-190</v>
      </c>
      <c r="E21">
        <v>-84</v>
      </c>
      <c r="F21">
        <v>-50</v>
      </c>
      <c r="G21">
        <v>-263</v>
      </c>
      <c r="H21">
        <v>-646</v>
      </c>
      <c r="I21">
        <v>105.4</v>
      </c>
      <c r="J21">
        <v>145.9</v>
      </c>
      <c r="K21">
        <v>67</v>
      </c>
    </row>
    <row r="22" spans="1:12" x14ac:dyDescent="0.25">
      <c r="A22" s="5" t="s">
        <v>70</v>
      </c>
      <c r="B22" s="5" t="s">
        <v>71</v>
      </c>
      <c r="C22">
        <v>-55</v>
      </c>
      <c r="D22">
        <v>-43</v>
      </c>
      <c r="E22">
        <v>-34</v>
      </c>
      <c r="F22">
        <v>-36</v>
      </c>
      <c r="G22">
        <v>-48</v>
      </c>
      <c r="H22">
        <v>-41</v>
      </c>
      <c r="I22">
        <v>-27</v>
      </c>
      <c r="J22">
        <v>-6.1</v>
      </c>
      <c r="K22">
        <v>6.1</v>
      </c>
    </row>
    <row r="23" spans="1:12" x14ac:dyDescent="0.25">
      <c r="A23" s="5" t="s">
        <v>72</v>
      </c>
      <c r="B23" s="5" t="s">
        <v>73</v>
      </c>
      <c r="C23">
        <v>-179</v>
      </c>
      <c r="D23">
        <v>-233</v>
      </c>
      <c r="E23">
        <v>-118</v>
      </c>
      <c r="F23">
        <v>-86</v>
      </c>
      <c r="G23">
        <v>-311</v>
      </c>
      <c r="H23">
        <v>-687</v>
      </c>
      <c r="I23">
        <v>78.400000000000006</v>
      </c>
      <c r="J23">
        <v>139.80000000000001</v>
      </c>
      <c r="K23">
        <v>73.099999999999994</v>
      </c>
    </row>
    <row r="24" spans="1:12" x14ac:dyDescent="0.25">
      <c r="A24" s="5" t="s">
        <v>74</v>
      </c>
      <c r="B24" s="5" t="s">
        <v>75</v>
      </c>
      <c r="C24">
        <v>33</v>
      </c>
      <c r="D24">
        <v>-3</v>
      </c>
      <c r="E24">
        <v>262</v>
      </c>
      <c r="F24">
        <v>90</v>
      </c>
      <c r="G24">
        <v>72</v>
      </c>
      <c r="H24">
        <v>34</v>
      </c>
      <c r="I24">
        <v>0.6</v>
      </c>
      <c r="J24">
        <v>-167.8</v>
      </c>
      <c r="K24">
        <v>1.7</v>
      </c>
    </row>
    <row r="25" spans="1:12" x14ac:dyDescent="0.25">
      <c r="A25" s="5" t="s">
        <v>76</v>
      </c>
      <c r="B25" s="5" t="s">
        <v>77</v>
      </c>
      <c r="C25">
        <v>-212</v>
      </c>
      <c r="D25">
        <v>-230</v>
      </c>
      <c r="E25">
        <v>-381</v>
      </c>
      <c r="F25">
        <v>-176</v>
      </c>
      <c r="G25">
        <v>-383</v>
      </c>
      <c r="H25">
        <v>-721</v>
      </c>
      <c r="I25">
        <v>77.8</v>
      </c>
      <c r="J25">
        <v>307.5</v>
      </c>
      <c r="K25">
        <v>71.3</v>
      </c>
    </row>
    <row r="26" spans="1:12" x14ac:dyDescent="0.25">
      <c r="A26" s="5" t="s">
        <v>80</v>
      </c>
      <c r="B26" s="5" t="s">
        <v>81</v>
      </c>
      <c r="C26">
        <v>-212</v>
      </c>
      <c r="D26">
        <v>-230</v>
      </c>
      <c r="E26">
        <v>-381</v>
      </c>
      <c r="F26">
        <v>-176</v>
      </c>
      <c r="G26">
        <v>-383</v>
      </c>
      <c r="H26">
        <v>-721</v>
      </c>
      <c r="I26">
        <v>77.8</v>
      </c>
      <c r="J26">
        <v>1335</v>
      </c>
      <c r="K26">
        <v>553.9</v>
      </c>
    </row>
    <row r="27" spans="1:12" x14ac:dyDescent="0.25">
      <c r="A27" s="5" t="s">
        <v>82</v>
      </c>
      <c r="B27" s="5" t="s">
        <v>83</v>
      </c>
      <c r="C27">
        <v>2783</v>
      </c>
      <c r="D27">
        <v>2736</v>
      </c>
      <c r="E27">
        <v>2160</v>
      </c>
      <c r="F27">
        <v>2246</v>
      </c>
      <c r="G27">
        <v>2248</v>
      </c>
      <c r="H27">
        <v>3494</v>
      </c>
      <c r="I27">
        <v>1854</v>
      </c>
      <c r="J27">
        <v>1418</v>
      </c>
      <c r="K27">
        <v>5657</v>
      </c>
    </row>
    <row r="28" spans="1:12" x14ac:dyDescent="0.25">
      <c r="A28" s="5" t="s">
        <v>84</v>
      </c>
      <c r="B28" s="5" t="s">
        <v>85</v>
      </c>
      <c r="C28">
        <v>14368</v>
      </c>
      <c r="D28">
        <v>11060</v>
      </c>
      <c r="E28">
        <v>11940</v>
      </c>
      <c r="F28">
        <v>13055</v>
      </c>
      <c r="G28">
        <v>14406</v>
      </c>
      <c r="H28">
        <v>14393</v>
      </c>
      <c r="I28">
        <v>7168</v>
      </c>
      <c r="J28">
        <v>7652</v>
      </c>
      <c r="K28">
        <v>7997</v>
      </c>
    </row>
    <row r="29" spans="1:12" x14ac:dyDescent="0.25">
      <c r="A29" s="5" t="s">
        <v>86</v>
      </c>
      <c r="B29" s="5" t="s">
        <v>87</v>
      </c>
      <c r="C29">
        <v>17151</v>
      </c>
      <c r="D29">
        <v>13796</v>
      </c>
      <c r="E29">
        <v>14100</v>
      </c>
      <c r="F29">
        <v>15301</v>
      </c>
      <c r="G29">
        <v>16654</v>
      </c>
      <c r="H29">
        <v>17887</v>
      </c>
      <c r="I29">
        <v>9021</v>
      </c>
      <c r="J29">
        <v>9070</v>
      </c>
      <c r="K29">
        <v>13654</v>
      </c>
    </row>
    <row r="30" spans="1:12" x14ac:dyDescent="0.25">
      <c r="A30" s="5" t="s">
        <v>88</v>
      </c>
      <c r="B30" s="5" t="s">
        <v>89</v>
      </c>
      <c r="C30">
        <v>4084</v>
      </c>
      <c r="D30">
        <v>3326</v>
      </c>
      <c r="E30">
        <v>3662</v>
      </c>
      <c r="F30">
        <v>3256</v>
      </c>
      <c r="G30">
        <v>3554</v>
      </c>
      <c r="H30">
        <v>3595</v>
      </c>
      <c r="I30">
        <v>1571</v>
      </c>
      <c r="J30">
        <v>1549</v>
      </c>
      <c r="K30">
        <v>1296</v>
      </c>
    </row>
    <row r="31" spans="1:12" x14ac:dyDescent="0.25">
      <c r="A31" s="5" t="s">
        <v>90</v>
      </c>
      <c r="B31" s="5" t="s">
        <v>91</v>
      </c>
      <c r="C31">
        <v>6532</v>
      </c>
      <c r="D31">
        <v>2901</v>
      </c>
      <c r="E31">
        <v>2141</v>
      </c>
      <c r="F31">
        <v>2637</v>
      </c>
      <c r="G31">
        <v>2779</v>
      </c>
      <c r="H31">
        <v>2912</v>
      </c>
      <c r="I31">
        <v>1452</v>
      </c>
      <c r="J31">
        <v>1092</v>
      </c>
      <c r="K31">
        <v>75.3</v>
      </c>
    </row>
    <row r="32" spans="1:12" x14ac:dyDescent="0.25">
      <c r="A32" s="5" t="s">
        <v>92</v>
      </c>
      <c r="B32" s="5" t="s">
        <v>93</v>
      </c>
      <c r="C32">
        <v>10616</v>
      </c>
      <c r="D32">
        <v>6227</v>
      </c>
      <c r="E32">
        <v>5803</v>
      </c>
      <c r="F32">
        <v>5893</v>
      </c>
      <c r="G32">
        <v>6333</v>
      </c>
      <c r="H32">
        <v>6507</v>
      </c>
      <c r="I32">
        <v>3022</v>
      </c>
      <c r="J32">
        <v>2641</v>
      </c>
      <c r="K32">
        <v>1372</v>
      </c>
    </row>
    <row r="33" spans="1:11" x14ac:dyDescent="0.25">
      <c r="A33" s="5" t="s">
        <v>78</v>
      </c>
      <c r="B33" s="5" t="s">
        <v>79</v>
      </c>
      <c r="C33" t="s">
        <v>67</v>
      </c>
      <c r="D33" t="s">
        <v>67</v>
      </c>
      <c r="E33" t="s">
        <v>67</v>
      </c>
      <c r="F33" t="s">
        <v>67</v>
      </c>
      <c r="G33" t="s">
        <v>67</v>
      </c>
      <c r="H33" t="s">
        <v>67</v>
      </c>
      <c r="I33" t="s">
        <v>67</v>
      </c>
      <c r="J33" t="s">
        <v>67</v>
      </c>
      <c r="K33" t="s">
        <v>67</v>
      </c>
    </row>
    <row r="34" spans="1:11" x14ac:dyDescent="0.25">
      <c r="A34" s="5" t="s">
        <v>94</v>
      </c>
      <c r="B34" s="5" t="s">
        <v>95</v>
      </c>
      <c r="C34">
        <v>6534</v>
      </c>
      <c r="D34">
        <v>7569</v>
      </c>
      <c r="E34">
        <v>8297</v>
      </c>
      <c r="F34">
        <v>9408</v>
      </c>
      <c r="G34">
        <v>10321</v>
      </c>
      <c r="H34">
        <v>11380</v>
      </c>
      <c r="I34">
        <v>5999</v>
      </c>
      <c r="J34">
        <v>6429</v>
      </c>
      <c r="K34">
        <v>12283</v>
      </c>
    </row>
    <row r="35" spans="1:11" x14ac:dyDescent="0.25">
      <c r="A35" s="5" t="s">
        <v>96</v>
      </c>
      <c r="B35" s="5" t="s">
        <v>97</v>
      </c>
      <c r="C35">
        <v>17151</v>
      </c>
      <c r="D35">
        <v>13796</v>
      </c>
      <c r="E35">
        <v>14100</v>
      </c>
      <c r="F35">
        <v>15301</v>
      </c>
      <c r="G35">
        <v>16654</v>
      </c>
      <c r="H35">
        <v>17887</v>
      </c>
      <c r="I35">
        <v>9021</v>
      </c>
      <c r="J35">
        <v>9070</v>
      </c>
      <c r="K35">
        <v>13654</v>
      </c>
    </row>
    <row r="36" spans="1:11" x14ac:dyDescent="0.25">
      <c r="A36" s="5" t="s">
        <v>98</v>
      </c>
      <c r="B36" s="5" t="s">
        <v>99</v>
      </c>
      <c r="C36">
        <v>2975</v>
      </c>
      <c r="D36">
        <v>2975</v>
      </c>
      <c r="E36">
        <v>2975</v>
      </c>
      <c r="F36">
        <v>2975</v>
      </c>
      <c r="G36">
        <v>2975</v>
      </c>
      <c r="H36">
        <v>2975</v>
      </c>
      <c r="I36">
        <v>1117</v>
      </c>
      <c r="J36">
        <v>1117</v>
      </c>
      <c r="K36">
        <v>1117</v>
      </c>
    </row>
    <row r="37" spans="1:11" x14ac:dyDescent="0.25">
      <c r="A37" s="5" t="s">
        <v>100</v>
      </c>
      <c r="B37" s="5" t="s">
        <v>101</v>
      </c>
      <c r="C37">
        <v>2975</v>
      </c>
      <c r="D37">
        <v>2975</v>
      </c>
      <c r="E37">
        <v>2975</v>
      </c>
      <c r="F37">
        <v>2975</v>
      </c>
      <c r="G37">
        <v>2975</v>
      </c>
      <c r="H37">
        <v>2975</v>
      </c>
      <c r="I37">
        <v>1117</v>
      </c>
      <c r="J37">
        <v>1117</v>
      </c>
      <c r="K37">
        <v>1117</v>
      </c>
    </row>
    <row r="38" spans="1:11" x14ac:dyDescent="0.25">
      <c r="A38" s="5" t="s">
        <v>102</v>
      </c>
      <c r="B38" s="5" t="s">
        <v>103</v>
      </c>
      <c r="C38">
        <v>-0.06</v>
      </c>
      <c r="D38">
        <v>-0.08</v>
      </c>
      <c r="E38">
        <v>-0.04</v>
      </c>
      <c r="F38">
        <v>-0.03</v>
      </c>
      <c r="G38">
        <v>-0.1</v>
      </c>
      <c r="H38">
        <v>-0.23</v>
      </c>
      <c r="I38">
        <v>7.0000000000000007E-2</v>
      </c>
      <c r="J38">
        <v>0.13</v>
      </c>
      <c r="K38">
        <v>7.0000000000000007E-2</v>
      </c>
    </row>
    <row r="39" spans="1:11" x14ac:dyDescent="0.25">
      <c r="A39" s="5" t="s">
        <v>104</v>
      </c>
      <c r="B39" s="5" t="s">
        <v>105</v>
      </c>
      <c r="C39">
        <v>-7.0000000000000007E-2</v>
      </c>
      <c r="D39">
        <v>-0.08</v>
      </c>
      <c r="E39">
        <v>-0.13</v>
      </c>
      <c r="F39">
        <v>-0.06</v>
      </c>
      <c r="G39">
        <v>-0.13</v>
      </c>
      <c r="H39">
        <v>-0.43</v>
      </c>
      <c r="I39">
        <v>7.0000000000000007E-2</v>
      </c>
      <c r="J39">
        <v>1.2</v>
      </c>
      <c r="K39">
        <v>0.49</v>
      </c>
    </row>
    <row r="40" spans="1:11" x14ac:dyDescent="0.25">
      <c r="A40" s="5" t="s">
        <v>106</v>
      </c>
      <c r="B40" s="5" t="s">
        <v>107</v>
      </c>
      <c r="C40">
        <v>-7.0000000000000007E-2</v>
      </c>
      <c r="D40">
        <v>-0.08</v>
      </c>
      <c r="E40">
        <v>-0.13</v>
      </c>
      <c r="F40">
        <v>-0.06</v>
      </c>
      <c r="G40">
        <v>-0.13</v>
      </c>
      <c r="H40">
        <v>-0.43</v>
      </c>
      <c r="I40">
        <v>7.0000000000000007E-2</v>
      </c>
      <c r="J40">
        <v>1.2</v>
      </c>
      <c r="K40">
        <v>0.49</v>
      </c>
    </row>
    <row r="41" spans="1:11" x14ac:dyDescent="0.25">
      <c r="A41" s="5" t="s">
        <v>108</v>
      </c>
      <c r="B41" s="5" t="s">
        <v>109</v>
      </c>
      <c r="C41">
        <v>0.17</v>
      </c>
      <c r="D41">
        <v>0.27</v>
      </c>
      <c r="E41">
        <v>0.26</v>
      </c>
      <c r="F41">
        <v>0.25</v>
      </c>
      <c r="G41">
        <v>0.24</v>
      </c>
      <c r="H41">
        <v>0.24</v>
      </c>
      <c r="I41">
        <v>0.47</v>
      </c>
      <c r="J41">
        <v>0.45</v>
      </c>
      <c r="K41" t="s">
        <v>67</v>
      </c>
    </row>
    <row r="42" spans="1:11" x14ac:dyDescent="0.25">
      <c r="A42" s="5" t="s">
        <v>110</v>
      </c>
      <c r="B42" s="5" t="s">
        <v>111</v>
      </c>
      <c r="C42">
        <v>506</v>
      </c>
      <c r="D42">
        <v>803.1</v>
      </c>
      <c r="E42">
        <v>773</v>
      </c>
      <c r="F42">
        <v>744</v>
      </c>
      <c r="G42">
        <v>714</v>
      </c>
      <c r="H42">
        <v>713.9</v>
      </c>
      <c r="I42">
        <v>525</v>
      </c>
      <c r="J42">
        <v>503</v>
      </c>
      <c r="K42" t="s">
        <v>67</v>
      </c>
    </row>
    <row r="43" spans="1:11" x14ac:dyDescent="0.25">
      <c r="A43" s="5" t="s">
        <v>65</v>
      </c>
      <c r="B43" s="5" t="s">
        <v>66</v>
      </c>
      <c r="C43">
        <v>2.4900000000000002</v>
      </c>
      <c r="D43">
        <v>2.46</v>
      </c>
      <c r="E43">
        <v>2.4500000000000002</v>
      </c>
      <c r="F43">
        <v>2.52</v>
      </c>
      <c r="G43">
        <v>2.65</v>
      </c>
      <c r="H43">
        <v>1.86</v>
      </c>
      <c r="I43">
        <v>4.4000000000000004</v>
      </c>
      <c r="J43">
        <v>4.67</v>
      </c>
      <c r="K43">
        <v>4.51</v>
      </c>
    </row>
    <row r="44" spans="1:11" x14ac:dyDescent="0.25">
      <c r="A44" s="5" t="s">
        <v>112</v>
      </c>
      <c r="B44" s="5" t="s">
        <v>113</v>
      </c>
      <c r="C44">
        <v>2.2000000000000002</v>
      </c>
      <c r="D44">
        <v>2.54</v>
      </c>
      <c r="E44">
        <v>2.79</v>
      </c>
      <c r="F44">
        <v>3.16</v>
      </c>
      <c r="G44">
        <v>3.47</v>
      </c>
      <c r="H44">
        <v>3.83</v>
      </c>
      <c r="I44">
        <v>5.37</v>
      </c>
      <c r="J44">
        <v>5.76</v>
      </c>
      <c r="K44">
        <v>11</v>
      </c>
    </row>
    <row r="45" spans="1:11" x14ac:dyDescent="0.25">
      <c r="A45" s="5" t="s">
        <v>114</v>
      </c>
      <c r="B45" s="5" t="s">
        <v>115</v>
      </c>
      <c r="C45">
        <v>0.68</v>
      </c>
      <c r="D45">
        <v>0.56999999999999995</v>
      </c>
      <c r="E45">
        <v>0.56999999999999995</v>
      </c>
      <c r="F45">
        <v>0.62</v>
      </c>
      <c r="G45">
        <v>0.62</v>
      </c>
      <c r="H45">
        <v>0.47</v>
      </c>
      <c r="I45">
        <v>1.1399999999999999</v>
      </c>
      <c r="J45">
        <v>1.46</v>
      </c>
      <c r="K45">
        <v>1.43</v>
      </c>
    </row>
    <row r="46" spans="1:11" x14ac:dyDescent="0.25">
      <c r="A46" s="5" t="s">
        <v>116</v>
      </c>
      <c r="B46" s="5" t="s">
        <v>117</v>
      </c>
      <c r="C46">
        <v>5.77</v>
      </c>
      <c r="D46">
        <v>4.6399999999999997</v>
      </c>
      <c r="E46">
        <v>4.74</v>
      </c>
      <c r="F46">
        <v>5.14</v>
      </c>
      <c r="G46">
        <v>5.6</v>
      </c>
      <c r="H46">
        <v>6.01</v>
      </c>
      <c r="I46">
        <v>8.08</v>
      </c>
      <c r="J46">
        <v>8.1199999999999992</v>
      </c>
      <c r="K46">
        <v>12.22</v>
      </c>
    </row>
    <row r="47" spans="1:11" x14ac:dyDescent="0.25">
      <c r="A47" s="5" t="s">
        <v>118</v>
      </c>
      <c r="B47" s="5" t="s">
        <v>119</v>
      </c>
      <c r="C47">
        <v>8590</v>
      </c>
      <c r="D47">
        <v>8868</v>
      </c>
      <c r="E47">
        <v>9281</v>
      </c>
      <c r="F47">
        <v>9476</v>
      </c>
      <c r="G47">
        <v>9464</v>
      </c>
      <c r="H47">
        <v>10936</v>
      </c>
      <c r="I47">
        <v>5940</v>
      </c>
      <c r="J47">
        <v>6019</v>
      </c>
      <c r="K47">
        <v>6281</v>
      </c>
    </row>
    <row r="48" spans="1:11" x14ac:dyDescent="0.25">
      <c r="A48" s="5" t="s">
        <v>120</v>
      </c>
      <c r="B48" s="5" t="s">
        <v>121</v>
      </c>
      <c r="C48">
        <v>592</v>
      </c>
      <c r="D48">
        <v>610</v>
      </c>
      <c r="E48">
        <v>642</v>
      </c>
      <c r="F48">
        <v>646</v>
      </c>
      <c r="G48">
        <v>655</v>
      </c>
      <c r="H48">
        <v>828</v>
      </c>
      <c r="I48">
        <v>419</v>
      </c>
      <c r="J48">
        <v>465</v>
      </c>
      <c r="K48">
        <v>438</v>
      </c>
    </row>
    <row r="49" spans="1:11" x14ac:dyDescent="0.25">
      <c r="A49" s="5" t="s">
        <v>122</v>
      </c>
      <c r="B49" s="5" t="s">
        <v>123</v>
      </c>
      <c r="C49">
        <v>68917</v>
      </c>
      <c r="D49">
        <v>68787</v>
      </c>
      <c r="E49">
        <v>69174</v>
      </c>
      <c r="F49">
        <v>68172</v>
      </c>
      <c r="G49">
        <v>69210</v>
      </c>
      <c r="H49">
        <v>75713</v>
      </c>
      <c r="I49">
        <v>70539</v>
      </c>
      <c r="J49">
        <v>77255</v>
      </c>
      <c r="K49">
        <v>69734</v>
      </c>
    </row>
    <row r="50" spans="1:11" x14ac:dyDescent="0.25">
      <c r="A50" s="5" t="s">
        <v>124</v>
      </c>
      <c r="B50" s="5" t="s">
        <v>125</v>
      </c>
      <c r="C50">
        <v>861350</v>
      </c>
      <c r="D50">
        <v>825440</v>
      </c>
      <c r="E50">
        <v>786122</v>
      </c>
      <c r="F50">
        <v>791790</v>
      </c>
      <c r="G50">
        <v>833474</v>
      </c>
      <c r="H50">
        <v>504938</v>
      </c>
      <c r="I50">
        <v>827253</v>
      </c>
      <c r="J50">
        <v>866064</v>
      </c>
      <c r="K50">
        <v>801711</v>
      </c>
    </row>
    <row r="51" spans="1:11" x14ac:dyDescent="0.25">
      <c r="A51" s="5" t="s">
        <v>126</v>
      </c>
      <c r="B51" s="5" t="s">
        <v>127</v>
      </c>
      <c r="C51" t="s">
        <v>67</v>
      </c>
      <c r="D51" t="s">
        <v>67</v>
      </c>
      <c r="E51" t="s">
        <v>67</v>
      </c>
      <c r="F51" t="s">
        <v>67</v>
      </c>
      <c r="G51" t="s">
        <v>67</v>
      </c>
      <c r="H51" t="s">
        <v>67</v>
      </c>
      <c r="I51" t="s">
        <v>67</v>
      </c>
      <c r="J51" t="s">
        <v>67</v>
      </c>
      <c r="K51" t="s">
        <v>67</v>
      </c>
    </row>
    <row r="52" spans="1:11" x14ac:dyDescent="0.25">
      <c r="A52" s="5" t="s">
        <v>128</v>
      </c>
      <c r="B52" s="5" t="s">
        <v>129</v>
      </c>
      <c r="C52">
        <v>-24680</v>
      </c>
      <c r="D52">
        <v>-25936</v>
      </c>
      <c r="E52">
        <v>-41052</v>
      </c>
      <c r="F52">
        <v>-18573</v>
      </c>
      <c r="G52">
        <v>-40469</v>
      </c>
      <c r="H52">
        <v>-65929</v>
      </c>
      <c r="I52">
        <v>13098</v>
      </c>
      <c r="J52">
        <v>221731</v>
      </c>
      <c r="K52">
        <v>88187</v>
      </c>
    </row>
    <row r="53" spans="1:11" x14ac:dyDescent="0.25">
      <c r="A53" s="5" t="s">
        <v>130</v>
      </c>
      <c r="B53" s="5" t="s">
        <v>131</v>
      </c>
      <c r="C53" t="s">
        <v>67</v>
      </c>
      <c r="D53" t="s">
        <v>67</v>
      </c>
      <c r="E53" t="s">
        <v>67</v>
      </c>
      <c r="F53" t="s">
        <v>67</v>
      </c>
      <c r="G53" t="s">
        <v>67</v>
      </c>
      <c r="H53" t="s">
        <v>67</v>
      </c>
      <c r="I53">
        <v>85.7</v>
      </c>
      <c r="J53">
        <v>4.8</v>
      </c>
      <c r="K53" t="s">
        <v>67</v>
      </c>
    </row>
    <row r="54" spans="1:11" x14ac:dyDescent="0.25">
      <c r="A54" s="5" t="s">
        <v>132</v>
      </c>
      <c r="B54" s="5" t="s">
        <v>133</v>
      </c>
      <c r="C54">
        <v>1.04</v>
      </c>
      <c r="D54">
        <v>1.39</v>
      </c>
      <c r="E54">
        <v>1.7</v>
      </c>
      <c r="F54">
        <v>1.61</v>
      </c>
      <c r="G54">
        <v>1.85</v>
      </c>
      <c r="H54">
        <v>2.38</v>
      </c>
      <c r="I54">
        <v>1.36</v>
      </c>
      <c r="J54">
        <v>1.24</v>
      </c>
      <c r="K54" t="s">
        <v>67</v>
      </c>
    </row>
    <row r="55" spans="1:11" x14ac:dyDescent="0.25">
      <c r="A55" s="5" t="s">
        <v>134</v>
      </c>
      <c r="B55" s="5" t="s">
        <v>135</v>
      </c>
      <c r="C55">
        <v>1.17</v>
      </c>
      <c r="D55">
        <v>1.34</v>
      </c>
      <c r="E55">
        <v>1.5</v>
      </c>
      <c r="F55">
        <v>1.29</v>
      </c>
      <c r="G55">
        <v>1.42</v>
      </c>
      <c r="H55">
        <v>1.1499999999999999</v>
      </c>
      <c r="I55">
        <v>1.1200000000000001</v>
      </c>
      <c r="J55">
        <v>1</v>
      </c>
      <c r="K55" t="s">
        <v>67</v>
      </c>
    </row>
    <row r="56" spans="1:11" x14ac:dyDescent="0.25">
      <c r="A56" s="5" t="s">
        <v>136</v>
      </c>
      <c r="B56" s="5" t="s">
        <v>137</v>
      </c>
      <c r="C56">
        <v>3.8</v>
      </c>
      <c r="D56">
        <v>6.02</v>
      </c>
      <c r="E56">
        <v>7.31</v>
      </c>
      <c r="F56">
        <v>6.51</v>
      </c>
      <c r="G56">
        <v>7.95</v>
      </c>
      <c r="H56">
        <v>9.35</v>
      </c>
      <c r="I56">
        <v>5.28</v>
      </c>
      <c r="J56">
        <v>3.95</v>
      </c>
      <c r="K56" t="s">
        <v>67</v>
      </c>
    </row>
    <row r="57" spans="1:11" x14ac:dyDescent="0.25">
      <c r="A57" s="5" t="s">
        <v>138</v>
      </c>
      <c r="B57" s="5" t="s">
        <v>139</v>
      </c>
      <c r="C57">
        <v>6.6</v>
      </c>
      <c r="D57">
        <v>7.89</v>
      </c>
      <c r="E57">
        <v>6.22</v>
      </c>
      <c r="F57">
        <v>6.14</v>
      </c>
      <c r="G57">
        <v>4.8899999999999997</v>
      </c>
      <c r="H57">
        <v>5.44</v>
      </c>
      <c r="I57">
        <v>7.83</v>
      </c>
      <c r="J57">
        <v>7.8</v>
      </c>
      <c r="K57" t="s">
        <v>67</v>
      </c>
    </row>
    <row r="58" spans="1:11" x14ac:dyDescent="0.25">
      <c r="A58" s="5" t="s">
        <v>140</v>
      </c>
      <c r="B58" s="5" t="s">
        <v>141</v>
      </c>
      <c r="C58">
        <v>-2.7</v>
      </c>
      <c r="D58">
        <v>-2.2999999999999998</v>
      </c>
      <c r="E58">
        <v>-3.1</v>
      </c>
      <c r="F58">
        <v>-1.5</v>
      </c>
      <c r="G58">
        <v>-2.6</v>
      </c>
      <c r="H58">
        <v>-9.8000000000000007</v>
      </c>
      <c r="I58">
        <v>1.2</v>
      </c>
      <c r="J58">
        <v>20.8</v>
      </c>
      <c r="K58" t="s">
        <v>67</v>
      </c>
    </row>
    <row r="59" spans="1:11" x14ac:dyDescent="0.25">
      <c r="A59" s="5" t="s">
        <v>142</v>
      </c>
      <c r="B59" s="5" t="s">
        <v>143</v>
      </c>
      <c r="C59">
        <v>-3.24</v>
      </c>
      <c r="D59">
        <v>-3.04</v>
      </c>
      <c r="E59">
        <v>-4.59</v>
      </c>
      <c r="F59">
        <v>-1.87</v>
      </c>
      <c r="G59">
        <v>-3.71</v>
      </c>
      <c r="H59">
        <v>-6.34</v>
      </c>
      <c r="I59">
        <v>1.3</v>
      </c>
      <c r="J59">
        <v>20.76</v>
      </c>
      <c r="K59">
        <v>4.51</v>
      </c>
    </row>
    <row r="60" spans="1:11" x14ac:dyDescent="0.25">
      <c r="A60" s="5" t="s">
        <v>144</v>
      </c>
      <c r="B60" s="5" t="s">
        <v>145</v>
      </c>
      <c r="C60">
        <v>-2.87</v>
      </c>
      <c r="D60">
        <v>-3.14</v>
      </c>
      <c r="E60">
        <v>-5.22</v>
      </c>
      <c r="F60">
        <v>-2.35</v>
      </c>
      <c r="G60">
        <v>-4.8600000000000003</v>
      </c>
      <c r="H60">
        <v>-13.06</v>
      </c>
      <c r="I60">
        <v>1.58</v>
      </c>
      <c r="J60">
        <v>25.6</v>
      </c>
      <c r="K60">
        <v>11</v>
      </c>
    </row>
    <row r="61" spans="1:11" x14ac:dyDescent="0.25">
      <c r="A61" s="5" t="s">
        <v>146</v>
      </c>
      <c r="B61" s="5" t="s">
        <v>147</v>
      </c>
      <c r="C61">
        <v>-0.92</v>
      </c>
      <c r="D61">
        <v>-1.36</v>
      </c>
      <c r="E61">
        <v>-2.46</v>
      </c>
      <c r="F61">
        <v>-0.84</v>
      </c>
      <c r="G61">
        <v>-1.96</v>
      </c>
      <c r="H61">
        <v>-3.75</v>
      </c>
      <c r="I61">
        <v>1.23</v>
      </c>
      <c r="J61">
        <v>14.95</v>
      </c>
      <c r="K61">
        <v>4.12</v>
      </c>
    </row>
    <row r="62" spans="1:11" x14ac:dyDescent="0.25">
      <c r="A62" s="5" t="s">
        <v>148</v>
      </c>
      <c r="B62" s="5" t="s">
        <v>148</v>
      </c>
      <c r="C62">
        <v>-1.24</v>
      </c>
      <c r="D62">
        <v>-1.67</v>
      </c>
      <c r="E62">
        <v>-2.7</v>
      </c>
      <c r="F62">
        <v>-1.1499999999999999</v>
      </c>
      <c r="G62">
        <v>-2.2999999999999998</v>
      </c>
      <c r="H62">
        <v>-4.03</v>
      </c>
      <c r="I62">
        <v>0.86</v>
      </c>
      <c r="J62">
        <v>14.71</v>
      </c>
      <c r="K62">
        <v>4.0599999999999996</v>
      </c>
    </row>
    <row r="63" spans="1:11" x14ac:dyDescent="0.25">
      <c r="A63" s="5" t="s">
        <v>149</v>
      </c>
      <c r="B63" s="5" t="s">
        <v>150</v>
      </c>
      <c r="C63">
        <v>16.23</v>
      </c>
      <c r="D63">
        <v>19.829999999999998</v>
      </c>
      <c r="E63">
        <v>15.32</v>
      </c>
      <c r="F63">
        <v>14.68</v>
      </c>
      <c r="G63">
        <v>13.5</v>
      </c>
      <c r="H63">
        <v>19.53</v>
      </c>
      <c r="I63">
        <v>20.55</v>
      </c>
      <c r="J63">
        <v>15.63</v>
      </c>
      <c r="K63">
        <v>41.43</v>
      </c>
    </row>
    <row r="64" spans="1:11" x14ac:dyDescent="0.25">
      <c r="A64" s="5" t="s">
        <v>151</v>
      </c>
      <c r="B64" s="5" t="s">
        <v>152</v>
      </c>
      <c r="C64">
        <v>38.1</v>
      </c>
      <c r="D64">
        <v>54.86</v>
      </c>
      <c r="E64">
        <v>58.84</v>
      </c>
      <c r="F64">
        <v>61.49</v>
      </c>
      <c r="G64">
        <v>61.97</v>
      </c>
      <c r="H64">
        <v>63.62</v>
      </c>
      <c r="I64">
        <v>66.5</v>
      </c>
      <c r="J64">
        <v>70.88</v>
      </c>
      <c r="K64">
        <v>89.95</v>
      </c>
    </row>
    <row r="65" spans="1:11" x14ac:dyDescent="0.25">
      <c r="A65" s="5" t="s">
        <v>153</v>
      </c>
      <c r="B65" s="5" t="s">
        <v>154</v>
      </c>
      <c r="C65">
        <v>61.9</v>
      </c>
      <c r="D65">
        <v>45.14</v>
      </c>
      <c r="E65">
        <v>41.16</v>
      </c>
      <c r="F65">
        <v>38.51</v>
      </c>
      <c r="G65">
        <v>38.03</v>
      </c>
      <c r="H65">
        <v>36.380000000000003</v>
      </c>
      <c r="I65">
        <v>33.5</v>
      </c>
      <c r="J65">
        <v>29.12</v>
      </c>
      <c r="K65">
        <v>10.050000000000001</v>
      </c>
    </row>
    <row r="66" spans="1:11" x14ac:dyDescent="0.25">
      <c r="A66" s="5" t="s">
        <v>155</v>
      </c>
      <c r="B66" s="5" t="s">
        <v>156</v>
      </c>
      <c r="C66">
        <v>162.49</v>
      </c>
      <c r="D66">
        <v>82.27</v>
      </c>
      <c r="E66">
        <v>69.94</v>
      </c>
      <c r="F66">
        <v>62.64</v>
      </c>
      <c r="G66">
        <v>61.36</v>
      </c>
      <c r="H66">
        <v>57.18</v>
      </c>
      <c r="I66">
        <v>50.38</v>
      </c>
      <c r="J66">
        <v>41.08</v>
      </c>
      <c r="K66">
        <v>11.17</v>
      </c>
    </row>
    <row r="67" spans="1:11" x14ac:dyDescent="0.25">
      <c r="A67" s="5"/>
      <c r="B67" s="5"/>
    </row>
    <row r="68" spans="1:11" x14ac:dyDescent="0.25">
      <c r="A68" s="5" t="s">
        <v>157</v>
      </c>
      <c r="B68" s="5" t="s">
        <v>158</v>
      </c>
      <c r="C68">
        <v>16.23</v>
      </c>
      <c r="D68">
        <v>19.829999999999998</v>
      </c>
      <c r="E68">
        <v>15.32</v>
      </c>
      <c r="F68">
        <v>14.68</v>
      </c>
      <c r="G68">
        <v>13.5</v>
      </c>
      <c r="H68">
        <v>19.53</v>
      </c>
      <c r="I68">
        <v>20.55</v>
      </c>
      <c r="J68">
        <v>15.63</v>
      </c>
    </row>
    <row r="69" spans="1:11" x14ac:dyDescent="0.25">
      <c r="A69" s="5" t="s">
        <v>159</v>
      </c>
      <c r="B69" s="5" t="s">
        <v>160</v>
      </c>
      <c r="C69">
        <v>-8514.06</v>
      </c>
      <c r="D69">
        <v>-9349.59</v>
      </c>
      <c r="E69">
        <v>-15551.02</v>
      </c>
      <c r="F69">
        <v>-6984.13</v>
      </c>
      <c r="G69">
        <v>-14452.83</v>
      </c>
      <c r="H69">
        <v>-38763.440000000002</v>
      </c>
      <c r="I69">
        <v>1768.18</v>
      </c>
      <c r="J69">
        <v>28586.720000000001</v>
      </c>
    </row>
    <row r="70" spans="1:11" x14ac:dyDescent="0.25">
      <c r="A70" s="5" t="s">
        <v>161</v>
      </c>
      <c r="B70" s="5" t="s">
        <v>162</v>
      </c>
      <c r="C70">
        <v>-4979.92</v>
      </c>
      <c r="D70">
        <v>-7723.58</v>
      </c>
      <c r="E70">
        <v>-3428.57</v>
      </c>
      <c r="F70">
        <v>-1984.13</v>
      </c>
      <c r="G70">
        <v>-9924.5300000000007</v>
      </c>
      <c r="H70">
        <v>-34731.18</v>
      </c>
      <c r="I70">
        <v>2395.4499999999998</v>
      </c>
      <c r="J70">
        <v>3124.2</v>
      </c>
    </row>
    <row r="71" spans="1:11" x14ac:dyDescent="0.25">
      <c r="A71" s="5" t="s">
        <v>163</v>
      </c>
      <c r="B71" s="5" t="s">
        <v>164</v>
      </c>
      <c r="C71">
        <v>0.01</v>
      </c>
      <c r="D71">
        <v>0.02</v>
      </c>
      <c r="E71">
        <v>0.02</v>
      </c>
      <c r="F71">
        <v>0.02</v>
      </c>
      <c r="G71">
        <v>0.02</v>
      </c>
      <c r="H71">
        <v>0.01</v>
      </c>
      <c r="I71">
        <v>0.05</v>
      </c>
      <c r="J71">
        <v>0.05</v>
      </c>
    </row>
    <row r="72" spans="1:11" x14ac:dyDescent="0.25">
      <c r="A72" s="5" t="s">
        <v>165</v>
      </c>
      <c r="B72" s="5" t="s">
        <v>166</v>
      </c>
      <c r="C72">
        <v>83.77</v>
      </c>
      <c r="D72">
        <v>80.17</v>
      </c>
      <c r="E72">
        <v>84.68</v>
      </c>
      <c r="F72">
        <v>85.32</v>
      </c>
      <c r="G72">
        <v>86.5</v>
      </c>
      <c r="H72">
        <v>80.47</v>
      </c>
      <c r="I72">
        <v>79.459999999999994</v>
      </c>
      <c r="J72">
        <v>84.37</v>
      </c>
    </row>
    <row r="73" spans="1:11" x14ac:dyDescent="0.25">
      <c r="A73" s="5" t="s">
        <v>167</v>
      </c>
      <c r="B73" s="5" t="s">
        <v>168</v>
      </c>
      <c r="C73">
        <v>-1.24</v>
      </c>
      <c r="D73">
        <v>-1.67</v>
      </c>
      <c r="E73">
        <v>-2.7</v>
      </c>
      <c r="F73">
        <v>-1.1499999999999999</v>
      </c>
      <c r="G73">
        <v>-2.2999999999999998</v>
      </c>
      <c r="H73">
        <v>-4.03</v>
      </c>
      <c r="I73">
        <v>0.86</v>
      </c>
      <c r="J73">
        <v>14.72</v>
      </c>
    </row>
    <row r="74" spans="1:11" x14ac:dyDescent="0.25">
      <c r="A74" s="5" t="s">
        <v>169</v>
      </c>
      <c r="B74" s="5" t="s">
        <v>170</v>
      </c>
      <c r="C74">
        <v>-0.95</v>
      </c>
      <c r="D74">
        <v>-1.81</v>
      </c>
      <c r="E74">
        <v>-0.8</v>
      </c>
      <c r="F74">
        <v>-0.42</v>
      </c>
      <c r="G74">
        <v>-2.0099999999999998</v>
      </c>
      <c r="H74">
        <v>-4.5199999999999996</v>
      </c>
      <c r="I74">
        <v>1.41</v>
      </c>
      <c r="J74">
        <v>1.94</v>
      </c>
    </row>
    <row r="75" spans="1:11" x14ac:dyDescent="0.25">
      <c r="A75" s="5" t="s">
        <v>171</v>
      </c>
      <c r="B75" s="5" t="s">
        <v>172</v>
      </c>
      <c r="C75">
        <v>45.48</v>
      </c>
      <c r="D75">
        <v>68.44</v>
      </c>
      <c r="E75">
        <v>69.489999999999995</v>
      </c>
      <c r="F75">
        <v>72.06</v>
      </c>
      <c r="G75">
        <v>71.64</v>
      </c>
      <c r="H75">
        <v>79.069999999999993</v>
      </c>
      <c r="I75">
        <v>83.69</v>
      </c>
      <c r="J75">
        <v>84.02</v>
      </c>
    </row>
    <row r="76" spans="1:11" x14ac:dyDescent="0.25">
      <c r="A76" s="5" t="s">
        <v>173</v>
      </c>
      <c r="B76" s="5" t="s">
        <v>174</v>
      </c>
      <c r="C76">
        <v>68.14</v>
      </c>
      <c r="D76">
        <v>82.26</v>
      </c>
      <c r="E76">
        <v>58.98</v>
      </c>
      <c r="F76">
        <v>68.98</v>
      </c>
      <c r="G76">
        <v>63.25</v>
      </c>
      <c r="H76">
        <v>97.19</v>
      </c>
      <c r="I76">
        <v>118.01</v>
      </c>
      <c r="J76">
        <v>91.54</v>
      </c>
    </row>
    <row r="77" spans="1:11" x14ac:dyDescent="0.25">
      <c r="A77" s="5" t="s">
        <v>175</v>
      </c>
      <c r="B77" s="5" t="s">
        <v>176</v>
      </c>
      <c r="C77">
        <v>11305</v>
      </c>
      <c r="D77">
        <v>17909.5</v>
      </c>
      <c r="E77">
        <v>21747.25</v>
      </c>
      <c r="F77">
        <v>19367.25</v>
      </c>
      <c r="G77">
        <v>23651.25</v>
      </c>
      <c r="H77">
        <v>27816.25</v>
      </c>
      <c r="I77">
        <v>5897.76</v>
      </c>
      <c r="J77">
        <v>4412.1500000000005</v>
      </c>
    </row>
    <row r="78" spans="1:11" x14ac:dyDescent="0.25">
      <c r="A78" s="5" t="s">
        <v>177</v>
      </c>
      <c r="B78" s="5" t="s">
        <v>178</v>
      </c>
      <c r="C78">
        <v>0</v>
      </c>
      <c r="D78">
        <v>0</v>
      </c>
      <c r="E78">
        <v>0</v>
      </c>
      <c r="F78">
        <v>0</v>
      </c>
      <c r="G78">
        <v>0</v>
      </c>
      <c r="H78">
        <v>-1858</v>
      </c>
      <c r="I78">
        <v>0</v>
      </c>
      <c r="J78">
        <v>0</v>
      </c>
    </row>
    <row r="79" spans="1:11" x14ac:dyDescent="0.25">
      <c r="A79" s="5" t="s">
        <v>179</v>
      </c>
      <c r="B79" s="5" t="s">
        <v>180</v>
      </c>
      <c r="C79">
        <v>1.22</v>
      </c>
      <c r="D79">
        <v>0.41</v>
      </c>
      <c r="E79">
        <v>-2.78</v>
      </c>
      <c r="F79">
        <v>-4.91</v>
      </c>
      <c r="G79">
        <v>42.47</v>
      </c>
      <c r="H79">
        <v>-57.73</v>
      </c>
      <c r="I79">
        <v>-5.78</v>
      </c>
      <c r="J79">
        <v>3.55</v>
      </c>
    </row>
    <row r="80" spans="1:11" x14ac:dyDescent="0.25">
      <c r="A80" s="5" t="s">
        <v>181</v>
      </c>
      <c r="B80" s="5" t="s">
        <v>182</v>
      </c>
      <c r="C80">
        <v>-0.38</v>
      </c>
      <c r="D80">
        <v>-2.4300000000000002</v>
      </c>
      <c r="E80">
        <v>11.59</v>
      </c>
      <c r="F80">
        <v>-6.72</v>
      </c>
      <c r="G80">
        <v>-7.01</v>
      </c>
      <c r="H80">
        <v>-19.989999999999998</v>
      </c>
      <c r="I80" t="s">
        <v>67</v>
      </c>
      <c r="J80" t="s">
        <v>67</v>
      </c>
    </row>
    <row r="81" spans="1:11" x14ac:dyDescent="0.25">
      <c r="A81" s="5" t="s">
        <v>183</v>
      </c>
      <c r="B81" s="5" t="s">
        <v>184</v>
      </c>
      <c r="C81">
        <v>7.28</v>
      </c>
      <c r="D81">
        <v>-4.51</v>
      </c>
      <c r="E81">
        <v>-5.75</v>
      </c>
      <c r="F81">
        <v>-4.4800000000000004</v>
      </c>
      <c r="G81" t="s">
        <v>67</v>
      </c>
      <c r="H81" t="s">
        <v>67</v>
      </c>
      <c r="I81" t="s">
        <v>67</v>
      </c>
      <c r="J81" t="s">
        <v>67</v>
      </c>
    </row>
    <row r="82" spans="1:11" x14ac:dyDescent="0.25">
      <c r="A82" s="5" t="s">
        <v>185</v>
      </c>
      <c r="B82" s="5" t="s">
        <v>186</v>
      </c>
      <c r="C82" t="s">
        <v>67</v>
      </c>
      <c r="D82" t="s">
        <v>67</v>
      </c>
      <c r="E82" t="s">
        <v>67</v>
      </c>
      <c r="F82" t="s">
        <v>67</v>
      </c>
      <c r="G82" t="s">
        <v>67</v>
      </c>
      <c r="H82" t="s">
        <v>67</v>
      </c>
      <c r="I82" t="s">
        <v>67</v>
      </c>
      <c r="J82" t="s">
        <v>67</v>
      </c>
    </row>
    <row r="83" spans="1:11" x14ac:dyDescent="0.25">
      <c r="A83" s="5" t="s">
        <v>187</v>
      </c>
      <c r="B83" s="5" t="s">
        <v>188</v>
      </c>
      <c r="C83">
        <v>-7.83</v>
      </c>
      <c r="D83">
        <v>-39.630000000000003</v>
      </c>
      <c r="E83">
        <v>116.48</v>
      </c>
      <c r="F83">
        <v>-54.05</v>
      </c>
      <c r="G83">
        <v>-46.88</v>
      </c>
      <c r="H83">
        <v>-1026.74</v>
      </c>
      <c r="I83">
        <v>-94.17</v>
      </c>
      <c r="J83">
        <v>141.02000000000001</v>
      </c>
    </row>
    <row r="84" spans="1:11" x14ac:dyDescent="0.25">
      <c r="A84" s="5" t="s">
        <v>189</v>
      </c>
      <c r="B84" s="5" t="s">
        <v>190</v>
      </c>
      <c r="C84">
        <v>23.01</v>
      </c>
      <c r="D84">
        <v>7.6</v>
      </c>
      <c r="E84">
        <v>5.18</v>
      </c>
      <c r="F84">
        <v>-375.89</v>
      </c>
      <c r="G84">
        <v>-389.26</v>
      </c>
      <c r="H84">
        <v>-326.63</v>
      </c>
      <c r="I84" t="s">
        <v>67</v>
      </c>
      <c r="J84" t="s">
        <v>67</v>
      </c>
    </row>
    <row r="85" spans="1:11" x14ac:dyDescent="0.25">
      <c r="A85" s="5" t="s">
        <v>191</v>
      </c>
      <c r="B85" s="5" t="s">
        <v>192</v>
      </c>
      <c r="C85">
        <v>-6.38</v>
      </c>
      <c r="D85">
        <v>-210.16</v>
      </c>
      <c r="E85">
        <v>-221.07</v>
      </c>
      <c r="F85">
        <v>-216.16</v>
      </c>
      <c r="G85" t="s">
        <v>67</v>
      </c>
      <c r="H85" t="s">
        <v>67</v>
      </c>
      <c r="I85" t="s">
        <v>67</v>
      </c>
      <c r="J85" t="s">
        <v>67</v>
      </c>
    </row>
    <row r="86" spans="1:11" x14ac:dyDescent="0.25">
      <c r="A86" s="5" t="s">
        <v>193</v>
      </c>
      <c r="B86" s="5" t="s">
        <v>194</v>
      </c>
      <c r="C86" t="s">
        <v>67</v>
      </c>
      <c r="D86" t="s">
        <v>67</v>
      </c>
      <c r="E86" t="s">
        <v>67</v>
      </c>
      <c r="F86" t="s">
        <v>67</v>
      </c>
      <c r="G86" t="s">
        <v>67</v>
      </c>
      <c r="H86" t="s">
        <v>67</v>
      </c>
      <c r="I86" t="s">
        <v>67</v>
      </c>
      <c r="J86" t="s">
        <v>67</v>
      </c>
    </row>
    <row r="87" spans="1:11" x14ac:dyDescent="0.25">
      <c r="A87" s="5" t="s">
        <v>195</v>
      </c>
      <c r="B87" s="5" t="s">
        <v>196</v>
      </c>
      <c r="C87" t="s">
        <v>67</v>
      </c>
      <c r="D87" t="s">
        <v>67</v>
      </c>
      <c r="E87" t="s">
        <v>67</v>
      </c>
      <c r="F87" t="s">
        <v>67</v>
      </c>
      <c r="G87" t="s">
        <v>67</v>
      </c>
      <c r="H87" t="s">
        <v>67</v>
      </c>
      <c r="I87" t="s">
        <v>67</v>
      </c>
      <c r="J87" t="s">
        <v>67</v>
      </c>
    </row>
    <row r="88" spans="1:11" x14ac:dyDescent="0.25">
      <c r="A88" s="5" t="s">
        <v>197</v>
      </c>
      <c r="B88" s="5" t="s">
        <v>198</v>
      </c>
      <c r="C88">
        <v>-34.74</v>
      </c>
      <c r="D88">
        <v>126.19</v>
      </c>
      <c r="E88">
        <v>68</v>
      </c>
      <c r="F88">
        <v>-80.989999999999995</v>
      </c>
      <c r="G88">
        <v>-59.29</v>
      </c>
      <c r="H88">
        <v>-712.9</v>
      </c>
      <c r="I88">
        <v>-27.76</v>
      </c>
      <c r="J88">
        <v>117.76</v>
      </c>
    </row>
    <row r="89" spans="1:11" x14ac:dyDescent="0.25">
      <c r="A89" s="5" t="s">
        <v>199</v>
      </c>
      <c r="B89" s="5" t="s">
        <v>200</v>
      </c>
      <c r="C89">
        <v>53.15</v>
      </c>
      <c r="D89">
        <v>37.729999999999997</v>
      </c>
      <c r="E89">
        <v>-24.09</v>
      </c>
      <c r="F89">
        <v>-284.39</v>
      </c>
      <c r="G89">
        <v>-266.64999999999998</v>
      </c>
      <c r="H89">
        <v>-207.63</v>
      </c>
      <c r="I89" t="s">
        <v>67</v>
      </c>
      <c r="J89" t="s">
        <v>67</v>
      </c>
    </row>
    <row r="90" spans="1:11" x14ac:dyDescent="0.25">
      <c r="A90" s="5" t="s">
        <v>201</v>
      </c>
      <c r="B90" s="5" t="s">
        <v>202</v>
      </c>
      <c r="C90">
        <v>3.83</v>
      </c>
      <c r="D90">
        <v>-131.80000000000001</v>
      </c>
      <c r="E90">
        <v>-162.59</v>
      </c>
      <c r="F90">
        <v>-152.63999999999999</v>
      </c>
      <c r="G90" t="s">
        <v>67</v>
      </c>
      <c r="H90" t="s">
        <v>67</v>
      </c>
      <c r="I90" t="s">
        <v>67</v>
      </c>
      <c r="J90" t="s">
        <v>67</v>
      </c>
    </row>
    <row r="91" spans="1:11" x14ac:dyDescent="0.25">
      <c r="A91" s="5" t="s">
        <v>203</v>
      </c>
      <c r="B91" s="5" t="s">
        <v>204</v>
      </c>
      <c r="C91" t="s">
        <v>67</v>
      </c>
      <c r="D91" t="s">
        <v>67</v>
      </c>
      <c r="E91" t="s">
        <v>67</v>
      </c>
      <c r="F91" t="s">
        <v>67</v>
      </c>
      <c r="G91" t="s">
        <v>67</v>
      </c>
      <c r="H91" t="s">
        <v>67</v>
      </c>
      <c r="I91" t="s">
        <v>67</v>
      </c>
      <c r="J91" t="s">
        <v>67</v>
      </c>
    </row>
    <row r="92" spans="1:11" x14ac:dyDescent="0.25">
      <c r="A92" s="5" t="s">
        <v>205</v>
      </c>
      <c r="B92" s="5" t="s">
        <v>206</v>
      </c>
      <c r="C92">
        <v>-36.880000000000003</v>
      </c>
      <c r="D92">
        <v>-17.649999999999999</v>
      </c>
      <c r="E92">
        <v>12.29</v>
      </c>
      <c r="F92">
        <v>-18.11</v>
      </c>
      <c r="G92">
        <v>-14.97</v>
      </c>
      <c r="H92">
        <v>77.08</v>
      </c>
      <c r="I92">
        <v>33.67</v>
      </c>
      <c r="J92" t="s">
        <v>67</v>
      </c>
    </row>
    <row r="93" spans="1:11" x14ac:dyDescent="0.25">
      <c r="A93" s="5" t="s">
        <v>207</v>
      </c>
      <c r="B93" s="5" t="s">
        <v>208</v>
      </c>
      <c r="C93">
        <v>-14.08</v>
      </c>
      <c r="D93">
        <v>-7.82</v>
      </c>
      <c r="E93">
        <v>-6.93</v>
      </c>
      <c r="F93">
        <v>14.67</v>
      </c>
      <c r="G93">
        <v>31.93</v>
      </c>
      <c r="H93" t="s">
        <v>67</v>
      </c>
      <c r="I93" t="s">
        <v>67</v>
      </c>
      <c r="J93" t="s">
        <v>67</v>
      </c>
    </row>
    <row r="94" spans="1:11" x14ac:dyDescent="0.25">
      <c r="A94" s="5" t="s">
        <v>209</v>
      </c>
      <c r="B94" s="5" t="s">
        <v>210</v>
      </c>
      <c r="C94">
        <v>-15.06</v>
      </c>
      <c r="D94">
        <v>7.73</v>
      </c>
      <c r="E94">
        <v>17.989999999999998</v>
      </c>
      <c r="F94" t="s">
        <v>67</v>
      </c>
      <c r="G94" t="s">
        <v>67</v>
      </c>
      <c r="H94" t="s">
        <v>67</v>
      </c>
      <c r="I94" t="s">
        <v>67</v>
      </c>
      <c r="J94" t="s">
        <v>67</v>
      </c>
    </row>
    <row r="95" spans="1:11" x14ac:dyDescent="0.25">
      <c r="A95" s="5" t="s">
        <v>211</v>
      </c>
      <c r="B95" s="5" t="s">
        <v>212</v>
      </c>
      <c r="C95" t="s">
        <v>67</v>
      </c>
      <c r="D95" t="s">
        <v>67</v>
      </c>
      <c r="E95" t="s">
        <v>67</v>
      </c>
      <c r="F95" t="s">
        <v>67</v>
      </c>
      <c r="G95" t="s">
        <v>67</v>
      </c>
      <c r="H95" t="s">
        <v>67</v>
      </c>
      <c r="I95" t="s">
        <v>67</v>
      </c>
      <c r="J95" t="s">
        <v>67</v>
      </c>
    </row>
    <row r="96" spans="1:11" x14ac:dyDescent="0.25">
      <c r="A96" s="5" t="s">
        <v>213</v>
      </c>
      <c r="B96" s="5" t="s">
        <v>214</v>
      </c>
      <c r="C96">
        <v>-1301</v>
      </c>
      <c r="D96">
        <v>-590</v>
      </c>
      <c r="E96">
        <v>-1502</v>
      </c>
      <c r="F96">
        <v>-1010</v>
      </c>
      <c r="G96">
        <v>-1306</v>
      </c>
      <c r="H96">
        <v>-101</v>
      </c>
      <c r="I96">
        <v>283</v>
      </c>
      <c r="J96">
        <v>-131.9</v>
      </c>
      <c r="K96">
        <v>4361</v>
      </c>
    </row>
  </sheetData>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L96"/>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8" customWidth="1"/>
  </cols>
  <sheetData>
    <row r="1" spans="1:12" ht="18.75" customHeight="1" x14ac:dyDescent="0.3">
      <c r="A1" s="1" t="s">
        <v>3681</v>
      </c>
      <c r="B1" s="2" t="s">
        <v>3682</v>
      </c>
      <c r="C1" s="2"/>
      <c r="D1" s="2"/>
      <c r="E1" s="2"/>
      <c r="F1" s="2" t="str">
        <f>HYPERLINK("dax-30_Stock_Data_EUR.xlsx#INDEX!A1", "Back to INDEX")</f>
        <v>Back to INDEX</v>
      </c>
      <c r="G1" s="2"/>
      <c r="H1" s="2"/>
      <c r="I1" s="2"/>
      <c r="J1" s="2"/>
      <c r="K1" s="2"/>
      <c r="L1" s="2"/>
    </row>
    <row r="2" spans="1:12" x14ac:dyDescent="0.25">
      <c r="A2" s="3"/>
      <c r="B2" s="4"/>
      <c r="C2" s="4"/>
      <c r="D2" s="4"/>
      <c r="E2" s="4"/>
      <c r="F2" s="4"/>
      <c r="G2" s="4"/>
      <c r="H2" s="4"/>
      <c r="I2" s="4"/>
      <c r="J2" s="4"/>
      <c r="K2" s="4"/>
      <c r="L2" s="4"/>
    </row>
    <row r="3" spans="1:12" x14ac:dyDescent="0.25">
      <c r="A3" s="5" t="s">
        <v>3</v>
      </c>
      <c r="C3" s="5" t="s">
        <v>4</v>
      </c>
      <c r="D3" s="5"/>
      <c r="G3" s="5" t="s">
        <v>5</v>
      </c>
      <c r="H3" s="5"/>
      <c r="J3" s="5" t="s">
        <v>6</v>
      </c>
      <c r="K3" s="5"/>
    </row>
    <row r="4" spans="1:12" x14ac:dyDescent="0.25">
      <c r="A4" s="5" t="s">
        <v>7</v>
      </c>
      <c r="B4" t="s">
        <v>307</v>
      </c>
      <c r="C4" s="5" t="s">
        <v>9</v>
      </c>
      <c r="D4" s="5"/>
      <c r="E4" t="s">
        <v>3683</v>
      </c>
      <c r="G4" t="s">
        <v>758</v>
      </c>
      <c r="H4" t="s">
        <v>220</v>
      </c>
      <c r="J4" t="s">
        <v>3684</v>
      </c>
      <c r="L4" t="s">
        <v>3685</v>
      </c>
    </row>
    <row r="5" spans="1:12" x14ac:dyDescent="0.25">
      <c r="A5" s="5" t="s">
        <v>15</v>
      </c>
      <c r="B5" t="s">
        <v>3686</v>
      </c>
      <c r="C5" s="5" t="s">
        <v>17</v>
      </c>
      <c r="D5" s="5"/>
      <c r="E5" t="s">
        <v>67</v>
      </c>
      <c r="G5" t="s">
        <v>571</v>
      </c>
      <c r="H5" t="s">
        <v>12</v>
      </c>
      <c r="J5" t="s">
        <v>3687</v>
      </c>
      <c r="L5" t="s">
        <v>509</v>
      </c>
    </row>
    <row r="6" spans="1:12" x14ac:dyDescent="0.25">
      <c r="A6" s="5" t="s">
        <v>23</v>
      </c>
      <c r="B6" t="s">
        <v>3688</v>
      </c>
      <c r="C6" s="5" t="s">
        <v>25</v>
      </c>
      <c r="D6" s="5"/>
      <c r="E6" t="s">
        <v>3689</v>
      </c>
      <c r="G6" t="s">
        <v>444</v>
      </c>
      <c r="H6" t="s">
        <v>20</v>
      </c>
      <c r="J6" t="s">
        <v>1735</v>
      </c>
      <c r="L6" t="s">
        <v>289</v>
      </c>
    </row>
    <row r="7" spans="1:12" x14ac:dyDescent="0.25">
      <c r="A7" s="5" t="s">
        <v>29</v>
      </c>
      <c r="B7" t="s">
        <v>67</v>
      </c>
      <c r="C7" s="5" t="s">
        <v>43</v>
      </c>
      <c r="D7" s="5"/>
      <c r="E7" t="s">
        <v>3690</v>
      </c>
      <c r="G7" t="s">
        <v>407</v>
      </c>
      <c r="H7" t="s">
        <v>28</v>
      </c>
      <c r="J7" t="s">
        <v>225</v>
      </c>
      <c r="L7" t="s">
        <v>244</v>
      </c>
    </row>
    <row r="8" spans="1:12" x14ac:dyDescent="0.25">
      <c r="A8" s="5" t="s">
        <v>35</v>
      </c>
      <c r="B8" t="s">
        <v>36</v>
      </c>
      <c r="C8" s="5" t="s">
        <v>47</v>
      </c>
      <c r="D8" s="5"/>
      <c r="E8" t="s">
        <v>3691</v>
      </c>
      <c r="G8" t="s">
        <v>664</v>
      </c>
      <c r="H8" t="s">
        <v>454</v>
      </c>
      <c r="J8" t="s">
        <v>21</v>
      </c>
      <c r="L8" t="s">
        <v>3692</v>
      </c>
    </row>
    <row r="9" spans="1:12" x14ac:dyDescent="0.25">
      <c r="A9" s="5" t="s">
        <v>41</v>
      </c>
      <c r="B9" t="s">
        <v>42</v>
      </c>
      <c r="C9" s="5" t="s">
        <v>33</v>
      </c>
      <c r="D9" s="5" t="s">
        <v>34</v>
      </c>
    </row>
    <row r="10" spans="1:12" x14ac:dyDescent="0.25">
      <c r="A10" s="5" t="s">
        <v>45</v>
      </c>
      <c r="B10" t="s">
        <v>46</v>
      </c>
      <c r="C10" s="5" t="s">
        <v>608</v>
      </c>
      <c r="D10" s="5" t="s">
        <v>40</v>
      </c>
    </row>
    <row r="11" spans="1:12" x14ac:dyDescent="0.25">
      <c r="A11" s="5" t="s">
        <v>49</v>
      </c>
      <c r="B11" t="s">
        <v>50</v>
      </c>
    </row>
    <row r="12" spans="1:12" x14ac:dyDescent="0.25">
      <c r="A12" s="5" t="s">
        <v>51</v>
      </c>
      <c r="B12" t="s">
        <v>292</v>
      </c>
    </row>
    <row r="13" spans="1:12" x14ac:dyDescent="0.25">
      <c r="A13" s="5" t="s">
        <v>53</v>
      </c>
      <c r="B13" t="s">
        <v>3693</v>
      </c>
    </row>
    <row r="14" spans="1:12" x14ac:dyDescent="0.25">
      <c r="A14" s="5" t="s">
        <v>55</v>
      </c>
      <c r="B14" t="s">
        <v>3694</v>
      </c>
    </row>
    <row r="15" spans="1:12" x14ac:dyDescent="0.25">
      <c r="A15" s="5" t="s">
        <v>57</v>
      </c>
      <c r="B15" t="s">
        <v>3695</v>
      </c>
    </row>
    <row r="16" spans="1:12" x14ac:dyDescent="0.25">
      <c r="A16" s="5" t="s">
        <v>59</v>
      </c>
      <c r="B16" t="s">
        <v>3696</v>
      </c>
    </row>
    <row r="17" spans="1:12" x14ac:dyDescent="0.25">
      <c r="A17" s="5" t="s">
        <v>61</v>
      </c>
      <c r="B17" t="s">
        <v>3697</v>
      </c>
    </row>
    <row r="18" spans="1:12" x14ac:dyDescent="0.25">
      <c r="A18" s="3"/>
      <c r="B18" s="4"/>
      <c r="C18" s="4"/>
      <c r="D18" s="4"/>
      <c r="E18" s="4"/>
      <c r="F18" s="4"/>
      <c r="G18" s="4"/>
      <c r="H18" s="4"/>
      <c r="I18" s="4"/>
      <c r="J18" s="4"/>
      <c r="K18" s="4"/>
      <c r="L18" s="4"/>
    </row>
    <row r="19" spans="1:12" x14ac:dyDescent="0.25">
      <c r="A19" s="5" t="s">
        <v>63</v>
      </c>
      <c r="B19" s="5" t="s">
        <v>64</v>
      </c>
      <c r="C19" s="5">
        <v>2019</v>
      </c>
      <c r="D19" s="5">
        <v>2018</v>
      </c>
      <c r="E19" s="5">
        <v>2017</v>
      </c>
      <c r="F19" s="5">
        <v>2016</v>
      </c>
      <c r="G19" s="5">
        <v>2015</v>
      </c>
      <c r="H19" s="5">
        <v>2014</v>
      </c>
      <c r="I19" s="5">
        <v>2013</v>
      </c>
      <c r="J19" s="5">
        <v>2012</v>
      </c>
      <c r="K19" s="5">
        <v>2011</v>
      </c>
      <c r="L19" s="5"/>
    </row>
    <row r="20" spans="1:12" x14ac:dyDescent="0.25">
      <c r="A20" s="5" t="s">
        <v>65</v>
      </c>
      <c r="B20" s="5" t="s">
        <v>66</v>
      </c>
      <c r="C20">
        <v>7399</v>
      </c>
      <c r="D20">
        <v>7320</v>
      </c>
      <c r="E20">
        <v>7296</v>
      </c>
      <c r="F20">
        <v>7503</v>
      </c>
      <c r="G20">
        <v>7888</v>
      </c>
      <c r="H20">
        <v>5522</v>
      </c>
      <c r="I20">
        <v>4914</v>
      </c>
      <c r="J20">
        <v>5213</v>
      </c>
      <c r="K20">
        <v>5036</v>
      </c>
    </row>
    <row r="21" spans="1:12" x14ac:dyDescent="0.25">
      <c r="A21" s="5" t="s">
        <v>68</v>
      </c>
      <c r="B21" s="5" t="s">
        <v>69</v>
      </c>
      <c r="C21">
        <v>-124</v>
      </c>
      <c r="D21">
        <v>-190</v>
      </c>
      <c r="E21">
        <v>-84</v>
      </c>
      <c r="F21">
        <v>-50</v>
      </c>
      <c r="G21">
        <v>-263</v>
      </c>
      <c r="H21">
        <v>-646</v>
      </c>
      <c r="I21">
        <v>105.4</v>
      </c>
      <c r="J21">
        <v>145.9</v>
      </c>
      <c r="K21">
        <v>67</v>
      </c>
    </row>
    <row r="22" spans="1:12" x14ac:dyDescent="0.25">
      <c r="A22" s="5" t="s">
        <v>70</v>
      </c>
      <c r="B22" s="5" t="s">
        <v>71</v>
      </c>
      <c r="C22">
        <v>-55</v>
      </c>
      <c r="D22">
        <v>-43</v>
      </c>
      <c r="E22">
        <v>-34</v>
      </c>
      <c r="F22">
        <v>-36</v>
      </c>
      <c r="G22">
        <v>-48</v>
      </c>
      <c r="H22">
        <v>-41</v>
      </c>
      <c r="I22">
        <v>-27</v>
      </c>
      <c r="J22">
        <v>-6.1</v>
      </c>
      <c r="K22">
        <v>6.1</v>
      </c>
    </row>
    <row r="23" spans="1:12" x14ac:dyDescent="0.25">
      <c r="A23" s="5" t="s">
        <v>72</v>
      </c>
      <c r="B23" s="5" t="s">
        <v>73</v>
      </c>
      <c r="C23">
        <v>-179</v>
      </c>
      <c r="D23">
        <v>-233</v>
      </c>
      <c r="E23">
        <v>-118</v>
      </c>
      <c r="F23">
        <v>-86</v>
      </c>
      <c r="G23">
        <v>-311</v>
      </c>
      <c r="H23">
        <v>-687</v>
      </c>
      <c r="I23">
        <v>78.400000000000006</v>
      </c>
      <c r="J23">
        <v>139.80000000000001</v>
      </c>
      <c r="K23">
        <v>73.099999999999994</v>
      </c>
    </row>
    <row r="24" spans="1:12" x14ac:dyDescent="0.25">
      <c r="A24" s="5" t="s">
        <v>74</v>
      </c>
      <c r="B24" s="5" t="s">
        <v>75</v>
      </c>
      <c r="C24">
        <v>33</v>
      </c>
      <c r="D24">
        <v>-3</v>
      </c>
      <c r="E24">
        <v>262</v>
      </c>
      <c r="F24">
        <v>90</v>
      </c>
      <c r="G24">
        <v>72</v>
      </c>
      <c r="H24">
        <v>34</v>
      </c>
      <c r="I24">
        <v>0.6</v>
      </c>
      <c r="J24">
        <v>-167.8</v>
      </c>
      <c r="K24">
        <v>1.7</v>
      </c>
    </row>
    <row r="25" spans="1:12" x14ac:dyDescent="0.25">
      <c r="A25" s="5" t="s">
        <v>76</v>
      </c>
      <c r="B25" s="5" t="s">
        <v>77</v>
      </c>
      <c r="C25">
        <v>-212</v>
      </c>
      <c r="D25">
        <v>-230</v>
      </c>
      <c r="E25">
        <v>-381</v>
      </c>
      <c r="F25">
        <v>-176</v>
      </c>
      <c r="G25">
        <v>-383</v>
      </c>
      <c r="H25">
        <v>-721</v>
      </c>
      <c r="I25">
        <v>77.8</v>
      </c>
      <c r="J25">
        <v>307.5</v>
      </c>
      <c r="K25">
        <v>71.3</v>
      </c>
    </row>
    <row r="26" spans="1:12" x14ac:dyDescent="0.25">
      <c r="A26" s="5" t="s">
        <v>80</v>
      </c>
      <c r="B26" s="5" t="s">
        <v>81</v>
      </c>
      <c r="C26">
        <v>-212</v>
      </c>
      <c r="D26">
        <v>-230</v>
      </c>
      <c r="E26">
        <v>-381</v>
      </c>
      <c r="F26">
        <v>-176</v>
      </c>
      <c r="G26">
        <v>-383</v>
      </c>
      <c r="H26">
        <v>-721</v>
      </c>
      <c r="I26">
        <v>77.8</v>
      </c>
      <c r="J26">
        <v>1335</v>
      </c>
      <c r="K26">
        <v>553.9</v>
      </c>
    </row>
    <row r="27" spans="1:12" x14ac:dyDescent="0.25">
      <c r="A27" s="5" t="s">
        <v>82</v>
      </c>
      <c r="B27" s="5" t="s">
        <v>83</v>
      </c>
      <c r="C27">
        <v>2783</v>
      </c>
      <c r="D27">
        <v>2736</v>
      </c>
      <c r="E27">
        <v>2160</v>
      </c>
      <c r="F27">
        <v>2246</v>
      </c>
      <c r="G27">
        <v>2248</v>
      </c>
      <c r="H27">
        <v>3494</v>
      </c>
      <c r="I27">
        <v>1854</v>
      </c>
      <c r="J27">
        <v>1418</v>
      </c>
      <c r="K27">
        <v>5657</v>
      </c>
    </row>
    <row r="28" spans="1:12" x14ac:dyDescent="0.25">
      <c r="A28" s="5" t="s">
        <v>84</v>
      </c>
      <c r="B28" s="5" t="s">
        <v>85</v>
      </c>
      <c r="C28">
        <v>14368</v>
      </c>
      <c r="D28">
        <v>11060</v>
      </c>
      <c r="E28">
        <v>11940</v>
      </c>
      <c r="F28">
        <v>13055</v>
      </c>
      <c r="G28">
        <v>14406</v>
      </c>
      <c r="H28">
        <v>14393</v>
      </c>
      <c r="I28">
        <v>7168</v>
      </c>
      <c r="J28">
        <v>7652</v>
      </c>
      <c r="K28">
        <v>7997</v>
      </c>
    </row>
    <row r="29" spans="1:12" x14ac:dyDescent="0.25">
      <c r="A29" s="5" t="s">
        <v>86</v>
      </c>
      <c r="B29" s="5" t="s">
        <v>87</v>
      </c>
      <c r="C29">
        <v>17151</v>
      </c>
      <c r="D29">
        <v>13796</v>
      </c>
      <c r="E29">
        <v>14100</v>
      </c>
      <c r="F29">
        <v>15301</v>
      </c>
      <c r="G29">
        <v>16654</v>
      </c>
      <c r="H29">
        <v>17887</v>
      </c>
      <c r="I29">
        <v>9021</v>
      </c>
      <c r="J29">
        <v>9070</v>
      </c>
      <c r="K29">
        <v>13654</v>
      </c>
    </row>
    <row r="30" spans="1:12" x14ac:dyDescent="0.25">
      <c r="A30" s="5" t="s">
        <v>88</v>
      </c>
      <c r="B30" s="5" t="s">
        <v>89</v>
      </c>
      <c r="C30">
        <v>4084</v>
      </c>
      <c r="D30">
        <v>3326</v>
      </c>
      <c r="E30">
        <v>3662</v>
      </c>
      <c r="F30">
        <v>3256</v>
      </c>
      <c r="G30">
        <v>3554</v>
      </c>
      <c r="H30">
        <v>3595</v>
      </c>
      <c r="I30">
        <v>1571</v>
      </c>
      <c r="J30">
        <v>1549</v>
      </c>
      <c r="K30">
        <v>1296</v>
      </c>
    </row>
    <row r="31" spans="1:12" x14ac:dyDescent="0.25">
      <c r="A31" s="5" t="s">
        <v>90</v>
      </c>
      <c r="B31" s="5" t="s">
        <v>91</v>
      </c>
      <c r="C31">
        <v>6532</v>
      </c>
      <c r="D31">
        <v>2901</v>
      </c>
      <c r="E31">
        <v>2141</v>
      </c>
      <c r="F31">
        <v>2637</v>
      </c>
      <c r="G31">
        <v>2779</v>
      </c>
      <c r="H31">
        <v>2912</v>
      </c>
      <c r="I31">
        <v>1452</v>
      </c>
      <c r="J31">
        <v>1092</v>
      </c>
      <c r="K31">
        <v>75.3</v>
      </c>
    </row>
    <row r="32" spans="1:12" x14ac:dyDescent="0.25">
      <c r="A32" s="5" t="s">
        <v>92</v>
      </c>
      <c r="B32" s="5" t="s">
        <v>93</v>
      </c>
      <c r="C32">
        <v>10616</v>
      </c>
      <c r="D32">
        <v>6227</v>
      </c>
      <c r="E32">
        <v>5803</v>
      </c>
      <c r="F32">
        <v>5893</v>
      </c>
      <c r="G32">
        <v>6333</v>
      </c>
      <c r="H32">
        <v>6507</v>
      </c>
      <c r="I32">
        <v>3022</v>
      </c>
      <c r="J32">
        <v>2641</v>
      </c>
      <c r="K32">
        <v>1372</v>
      </c>
    </row>
    <row r="33" spans="1:11" x14ac:dyDescent="0.25">
      <c r="A33" s="5" t="s">
        <v>78</v>
      </c>
      <c r="B33" s="5" t="s">
        <v>79</v>
      </c>
      <c r="C33" t="s">
        <v>67</v>
      </c>
      <c r="D33" t="s">
        <v>67</v>
      </c>
      <c r="E33" t="s">
        <v>67</v>
      </c>
      <c r="F33" t="s">
        <v>67</v>
      </c>
      <c r="G33" t="s">
        <v>67</v>
      </c>
      <c r="H33" t="s">
        <v>67</v>
      </c>
      <c r="I33" t="s">
        <v>67</v>
      </c>
      <c r="J33" t="s">
        <v>67</v>
      </c>
      <c r="K33" t="s">
        <v>67</v>
      </c>
    </row>
    <row r="34" spans="1:11" x14ac:dyDescent="0.25">
      <c r="A34" s="5" t="s">
        <v>94</v>
      </c>
      <c r="B34" s="5" t="s">
        <v>95</v>
      </c>
      <c r="C34">
        <v>6534</v>
      </c>
      <c r="D34">
        <v>7569</v>
      </c>
      <c r="E34">
        <v>8297</v>
      </c>
      <c r="F34">
        <v>9408</v>
      </c>
      <c r="G34">
        <v>10321</v>
      </c>
      <c r="H34">
        <v>11380</v>
      </c>
      <c r="I34">
        <v>5999</v>
      </c>
      <c r="J34">
        <v>6429</v>
      </c>
      <c r="K34">
        <v>12283</v>
      </c>
    </row>
    <row r="35" spans="1:11" x14ac:dyDescent="0.25">
      <c r="A35" s="5" t="s">
        <v>96</v>
      </c>
      <c r="B35" s="5" t="s">
        <v>97</v>
      </c>
      <c r="C35">
        <v>17151</v>
      </c>
      <c r="D35">
        <v>13796</v>
      </c>
      <c r="E35">
        <v>14100</v>
      </c>
      <c r="F35">
        <v>15301</v>
      </c>
      <c r="G35">
        <v>16654</v>
      </c>
      <c r="H35">
        <v>17887</v>
      </c>
      <c r="I35">
        <v>9021</v>
      </c>
      <c r="J35">
        <v>9070</v>
      </c>
      <c r="K35">
        <v>13654</v>
      </c>
    </row>
    <row r="36" spans="1:11" x14ac:dyDescent="0.25">
      <c r="A36" s="5" t="s">
        <v>98</v>
      </c>
      <c r="B36" s="5" t="s">
        <v>99</v>
      </c>
      <c r="C36">
        <v>2975</v>
      </c>
      <c r="D36">
        <v>2975</v>
      </c>
      <c r="E36">
        <v>2975</v>
      </c>
      <c r="F36">
        <v>2975</v>
      </c>
      <c r="G36">
        <v>2975</v>
      </c>
      <c r="H36">
        <v>2975</v>
      </c>
      <c r="I36">
        <v>1117</v>
      </c>
      <c r="J36">
        <v>1117</v>
      </c>
      <c r="K36">
        <v>1117</v>
      </c>
    </row>
    <row r="37" spans="1:11" x14ac:dyDescent="0.25">
      <c r="A37" s="5" t="s">
        <v>100</v>
      </c>
      <c r="B37" s="5" t="s">
        <v>101</v>
      </c>
      <c r="C37">
        <v>2975</v>
      </c>
      <c r="D37">
        <v>2975</v>
      </c>
      <c r="E37">
        <v>2975</v>
      </c>
      <c r="F37">
        <v>2975</v>
      </c>
      <c r="G37">
        <v>2975</v>
      </c>
      <c r="H37">
        <v>2975</v>
      </c>
      <c r="I37">
        <v>1117</v>
      </c>
      <c r="J37">
        <v>1117</v>
      </c>
      <c r="K37">
        <v>1117</v>
      </c>
    </row>
    <row r="38" spans="1:11" x14ac:dyDescent="0.25">
      <c r="A38" s="5" t="s">
        <v>102</v>
      </c>
      <c r="B38" s="5" t="s">
        <v>103</v>
      </c>
      <c r="C38">
        <v>-0.06</v>
      </c>
      <c r="D38">
        <v>-0.08</v>
      </c>
      <c r="E38">
        <v>-0.04</v>
      </c>
      <c r="F38">
        <v>-0.03</v>
      </c>
      <c r="G38">
        <v>-0.1</v>
      </c>
      <c r="H38">
        <v>-0.23</v>
      </c>
      <c r="I38">
        <v>7.0000000000000007E-2</v>
      </c>
      <c r="J38">
        <v>0.13</v>
      </c>
      <c r="K38">
        <v>7.0000000000000007E-2</v>
      </c>
    </row>
    <row r="39" spans="1:11" x14ac:dyDescent="0.25">
      <c r="A39" s="5" t="s">
        <v>104</v>
      </c>
      <c r="B39" s="5" t="s">
        <v>105</v>
      </c>
      <c r="C39">
        <v>-7.0000000000000007E-2</v>
      </c>
      <c r="D39">
        <v>-0.08</v>
      </c>
      <c r="E39">
        <v>-0.13</v>
      </c>
      <c r="F39">
        <v>-0.06</v>
      </c>
      <c r="G39">
        <v>-0.13</v>
      </c>
      <c r="H39">
        <v>-0.43</v>
      </c>
      <c r="I39">
        <v>7.0000000000000007E-2</v>
      </c>
      <c r="J39">
        <v>1.2</v>
      </c>
      <c r="K39">
        <v>0.49</v>
      </c>
    </row>
    <row r="40" spans="1:11" x14ac:dyDescent="0.25">
      <c r="A40" s="5" t="s">
        <v>106</v>
      </c>
      <c r="B40" s="5" t="s">
        <v>107</v>
      </c>
      <c r="C40">
        <v>-7.0000000000000007E-2</v>
      </c>
      <c r="D40">
        <v>-0.08</v>
      </c>
      <c r="E40">
        <v>-0.13</v>
      </c>
      <c r="F40">
        <v>-0.06</v>
      </c>
      <c r="G40">
        <v>-0.13</v>
      </c>
      <c r="H40">
        <v>-0.43</v>
      </c>
      <c r="I40">
        <v>7.0000000000000007E-2</v>
      </c>
      <c r="J40">
        <v>1.2</v>
      </c>
      <c r="K40">
        <v>0.49</v>
      </c>
    </row>
    <row r="41" spans="1:11" x14ac:dyDescent="0.25">
      <c r="A41" s="5" t="s">
        <v>108</v>
      </c>
      <c r="B41" s="5" t="s">
        <v>109</v>
      </c>
      <c r="C41">
        <v>0.17</v>
      </c>
      <c r="D41">
        <v>0.27</v>
      </c>
      <c r="E41">
        <v>0.26</v>
      </c>
      <c r="F41">
        <v>0.25</v>
      </c>
      <c r="G41">
        <v>0.24</v>
      </c>
      <c r="H41">
        <v>0.24</v>
      </c>
      <c r="I41">
        <v>0.47</v>
      </c>
      <c r="J41">
        <v>0.45</v>
      </c>
      <c r="K41" t="s">
        <v>67</v>
      </c>
    </row>
    <row r="42" spans="1:11" x14ac:dyDescent="0.25">
      <c r="A42" s="5" t="s">
        <v>110</v>
      </c>
      <c r="B42" s="5" t="s">
        <v>111</v>
      </c>
      <c r="C42">
        <v>506</v>
      </c>
      <c r="D42">
        <v>803.1</v>
      </c>
      <c r="E42">
        <v>773</v>
      </c>
      <c r="F42">
        <v>744</v>
      </c>
      <c r="G42">
        <v>714</v>
      </c>
      <c r="H42">
        <v>713.9</v>
      </c>
      <c r="I42">
        <v>525</v>
      </c>
      <c r="J42">
        <v>503</v>
      </c>
      <c r="K42" t="s">
        <v>67</v>
      </c>
    </row>
    <row r="43" spans="1:11" x14ac:dyDescent="0.25">
      <c r="A43" s="5" t="s">
        <v>65</v>
      </c>
      <c r="B43" s="5" t="s">
        <v>66</v>
      </c>
      <c r="C43">
        <v>2.4900000000000002</v>
      </c>
      <c r="D43">
        <v>2.46</v>
      </c>
      <c r="E43">
        <v>2.4500000000000002</v>
      </c>
      <c r="F43">
        <v>2.52</v>
      </c>
      <c r="G43">
        <v>2.65</v>
      </c>
      <c r="H43">
        <v>1.86</v>
      </c>
      <c r="I43">
        <v>4.4000000000000004</v>
      </c>
      <c r="J43">
        <v>4.67</v>
      </c>
      <c r="K43">
        <v>4.51</v>
      </c>
    </row>
    <row r="44" spans="1:11" x14ac:dyDescent="0.25">
      <c r="A44" s="5" t="s">
        <v>112</v>
      </c>
      <c r="B44" s="5" t="s">
        <v>113</v>
      </c>
      <c r="C44">
        <v>2.2000000000000002</v>
      </c>
      <c r="D44">
        <v>2.54</v>
      </c>
      <c r="E44">
        <v>2.79</v>
      </c>
      <c r="F44">
        <v>3.16</v>
      </c>
      <c r="G44">
        <v>3.47</v>
      </c>
      <c r="H44">
        <v>3.83</v>
      </c>
      <c r="I44">
        <v>5.37</v>
      </c>
      <c r="J44">
        <v>5.76</v>
      </c>
      <c r="K44">
        <v>11</v>
      </c>
    </row>
    <row r="45" spans="1:11" x14ac:dyDescent="0.25">
      <c r="A45" s="5" t="s">
        <v>114</v>
      </c>
      <c r="B45" s="5" t="s">
        <v>115</v>
      </c>
      <c r="C45">
        <v>0.68</v>
      </c>
      <c r="D45">
        <v>0.56999999999999995</v>
      </c>
      <c r="E45">
        <v>0.56999999999999995</v>
      </c>
      <c r="F45">
        <v>0.62</v>
      </c>
      <c r="G45">
        <v>0.62</v>
      </c>
      <c r="H45">
        <v>0.47</v>
      </c>
      <c r="I45">
        <v>1.1399999999999999</v>
      </c>
      <c r="J45">
        <v>1.46</v>
      </c>
      <c r="K45">
        <v>1.43</v>
      </c>
    </row>
    <row r="46" spans="1:11" x14ac:dyDescent="0.25">
      <c r="A46" s="5" t="s">
        <v>116</v>
      </c>
      <c r="B46" s="5" t="s">
        <v>117</v>
      </c>
      <c r="C46">
        <v>5.77</v>
      </c>
      <c r="D46">
        <v>4.6399999999999997</v>
      </c>
      <c r="E46">
        <v>4.74</v>
      </c>
      <c r="F46">
        <v>5.14</v>
      </c>
      <c r="G46">
        <v>5.6</v>
      </c>
      <c r="H46">
        <v>6.01</v>
      </c>
      <c r="I46">
        <v>8.08</v>
      </c>
      <c r="J46">
        <v>8.1199999999999992</v>
      </c>
      <c r="K46">
        <v>12.22</v>
      </c>
    </row>
    <row r="47" spans="1:11" x14ac:dyDescent="0.25">
      <c r="A47" s="5" t="s">
        <v>118</v>
      </c>
      <c r="B47" s="5" t="s">
        <v>119</v>
      </c>
      <c r="C47">
        <v>8590</v>
      </c>
      <c r="D47">
        <v>8868</v>
      </c>
      <c r="E47">
        <v>9281</v>
      </c>
      <c r="F47">
        <v>9476</v>
      </c>
      <c r="G47">
        <v>9464</v>
      </c>
      <c r="H47">
        <v>10936</v>
      </c>
      <c r="I47">
        <v>5940</v>
      </c>
      <c r="J47">
        <v>6019</v>
      </c>
      <c r="K47">
        <v>6281</v>
      </c>
    </row>
    <row r="48" spans="1:11" x14ac:dyDescent="0.25">
      <c r="A48" s="5" t="s">
        <v>120</v>
      </c>
      <c r="B48" s="5" t="s">
        <v>121</v>
      </c>
      <c r="C48">
        <v>592</v>
      </c>
      <c r="D48">
        <v>610</v>
      </c>
      <c r="E48">
        <v>642</v>
      </c>
      <c r="F48">
        <v>646</v>
      </c>
      <c r="G48">
        <v>655</v>
      </c>
      <c r="H48">
        <v>828</v>
      </c>
      <c r="I48">
        <v>419</v>
      </c>
      <c r="J48">
        <v>465</v>
      </c>
      <c r="K48">
        <v>438</v>
      </c>
    </row>
    <row r="49" spans="1:11" x14ac:dyDescent="0.25">
      <c r="A49" s="5" t="s">
        <v>122</v>
      </c>
      <c r="B49" s="5" t="s">
        <v>123</v>
      </c>
      <c r="C49">
        <v>68917</v>
      </c>
      <c r="D49">
        <v>68787</v>
      </c>
      <c r="E49">
        <v>69174</v>
      </c>
      <c r="F49">
        <v>68172</v>
      </c>
      <c r="G49">
        <v>69210</v>
      </c>
      <c r="H49">
        <v>75713</v>
      </c>
      <c r="I49">
        <v>70539</v>
      </c>
      <c r="J49">
        <v>77255</v>
      </c>
      <c r="K49">
        <v>69734</v>
      </c>
    </row>
    <row r="50" spans="1:11" x14ac:dyDescent="0.25">
      <c r="A50" s="5" t="s">
        <v>124</v>
      </c>
      <c r="B50" s="5" t="s">
        <v>125</v>
      </c>
      <c r="C50">
        <v>861350</v>
      </c>
      <c r="D50">
        <v>825440</v>
      </c>
      <c r="E50">
        <v>786122</v>
      </c>
      <c r="F50">
        <v>791790</v>
      </c>
      <c r="G50">
        <v>833474</v>
      </c>
      <c r="H50">
        <v>504938</v>
      </c>
      <c r="I50">
        <v>827253</v>
      </c>
      <c r="J50">
        <v>866064</v>
      </c>
      <c r="K50">
        <v>801711</v>
      </c>
    </row>
    <row r="51" spans="1:11" x14ac:dyDescent="0.25">
      <c r="A51" s="5" t="s">
        <v>126</v>
      </c>
      <c r="B51" s="5" t="s">
        <v>127</v>
      </c>
      <c r="C51" t="s">
        <v>67</v>
      </c>
      <c r="D51" t="s">
        <v>67</v>
      </c>
      <c r="E51" t="s">
        <v>67</v>
      </c>
      <c r="F51" t="s">
        <v>67</v>
      </c>
      <c r="G51" t="s">
        <v>67</v>
      </c>
      <c r="H51" t="s">
        <v>67</v>
      </c>
      <c r="I51" t="s">
        <v>67</v>
      </c>
      <c r="J51" t="s">
        <v>67</v>
      </c>
      <c r="K51" t="s">
        <v>67</v>
      </c>
    </row>
    <row r="52" spans="1:11" x14ac:dyDescent="0.25">
      <c r="A52" s="5" t="s">
        <v>128</v>
      </c>
      <c r="B52" s="5" t="s">
        <v>129</v>
      </c>
      <c r="C52">
        <v>-24680</v>
      </c>
      <c r="D52">
        <v>-25936</v>
      </c>
      <c r="E52">
        <v>-41052</v>
      </c>
      <c r="F52">
        <v>-18573</v>
      </c>
      <c r="G52">
        <v>-40469</v>
      </c>
      <c r="H52">
        <v>-65929</v>
      </c>
      <c r="I52">
        <v>13098</v>
      </c>
      <c r="J52">
        <v>221731</v>
      </c>
      <c r="K52">
        <v>88187</v>
      </c>
    </row>
    <row r="53" spans="1:11" x14ac:dyDescent="0.25">
      <c r="A53" s="5" t="s">
        <v>130</v>
      </c>
      <c r="B53" s="5" t="s">
        <v>131</v>
      </c>
      <c r="C53" t="s">
        <v>67</v>
      </c>
      <c r="D53" t="s">
        <v>67</v>
      </c>
      <c r="E53" t="s">
        <v>67</v>
      </c>
      <c r="F53" t="s">
        <v>67</v>
      </c>
      <c r="G53" t="s">
        <v>67</v>
      </c>
      <c r="H53" t="s">
        <v>67</v>
      </c>
      <c r="I53">
        <v>85.7</v>
      </c>
      <c r="J53">
        <v>4.8</v>
      </c>
      <c r="K53" t="s">
        <v>67</v>
      </c>
    </row>
    <row r="54" spans="1:11" x14ac:dyDescent="0.25">
      <c r="A54" s="5" t="s">
        <v>132</v>
      </c>
      <c r="B54" s="5" t="s">
        <v>133</v>
      </c>
      <c r="C54">
        <v>1.04</v>
      </c>
      <c r="D54">
        <v>1.39</v>
      </c>
      <c r="E54">
        <v>1.7</v>
      </c>
      <c r="F54">
        <v>1.61</v>
      </c>
      <c r="G54">
        <v>1.85</v>
      </c>
      <c r="H54">
        <v>2.38</v>
      </c>
      <c r="I54">
        <v>1.36</v>
      </c>
      <c r="J54">
        <v>1.24</v>
      </c>
      <c r="K54" t="s">
        <v>67</v>
      </c>
    </row>
    <row r="55" spans="1:11" x14ac:dyDescent="0.25">
      <c r="A55" s="5" t="s">
        <v>134</v>
      </c>
      <c r="B55" s="5" t="s">
        <v>135</v>
      </c>
      <c r="C55">
        <v>1.17</v>
      </c>
      <c r="D55">
        <v>1.34</v>
      </c>
      <c r="E55">
        <v>1.5</v>
      </c>
      <c r="F55">
        <v>1.29</v>
      </c>
      <c r="G55">
        <v>1.42</v>
      </c>
      <c r="H55">
        <v>1.1499999999999999</v>
      </c>
      <c r="I55">
        <v>1.1200000000000001</v>
      </c>
      <c r="J55">
        <v>1</v>
      </c>
      <c r="K55" t="s">
        <v>67</v>
      </c>
    </row>
    <row r="56" spans="1:11" x14ac:dyDescent="0.25">
      <c r="A56" s="5" t="s">
        <v>136</v>
      </c>
      <c r="B56" s="5" t="s">
        <v>137</v>
      </c>
      <c r="C56">
        <v>3.8</v>
      </c>
      <c r="D56">
        <v>6.02</v>
      </c>
      <c r="E56">
        <v>7.31</v>
      </c>
      <c r="F56">
        <v>6.51</v>
      </c>
      <c r="G56">
        <v>7.95</v>
      </c>
      <c r="H56">
        <v>9.35</v>
      </c>
      <c r="I56">
        <v>5.28</v>
      </c>
      <c r="J56">
        <v>3.95</v>
      </c>
      <c r="K56" t="s">
        <v>67</v>
      </c>
    </row>
    <row r="57" spans="1:11" x14ac:dyDescent="0.25">
      <c r="A57" s="5" t="s">
        <v>138</v>
      </c>
      <c r="B57" s="5" t="s">
        <v>139</v>
      </c>
      <c r="C57">
        <v>6.6</v>
      </c>
      <c r="D57">
        <v>7.89</v>
      </c>
      <c r="E57">
        <v>6.22</v>
      </c>
      <c r="F57">
        <v>6.14</v>
      </c>
      <c r="G57">
        <v>4.8899999999999997</v>
      </c>
      <c r="H57">
        <v>5.44</v>
      </c>
      <c r="I57">
        <v>7.83</v>
      </c>
      <c r="J57">
        <v>7.8</v>
      </c>
      <c r="K57" t="s">
        <v>67</v>
      </c>
    </row>
    <row r="58" spans="1:11" x14ac:dyDescent="0.25">
      <c r="A58" s="5" t="s">
        <v>140</v>
      </c>
      <c r="B58" s="5" t="s">
        <v>141</v>
      </c>
      <c r="C58">
        <v>-2.7</v>
      </c>
      <c r="D58">
        <v>-2.2999999999999998</v>
      </c>
      <c r="E58">
        <v>-3.1</v>
      </c>
      <c r="F58">
        <v>-1.5</v>
      </c>
      <c r="G58">
        <v>-2.6</v>
      </c>
      <c r="H58">
        <v>-9.8000000000000007</v>
      </c>
      <c r="I58">
        <v>1.2</v>
      </c>
      <c r="J58">
        <v>20.8</v>
      </c>
      <c r="K58" t="s">
        <v>67</v>
      </c>
    </row>
    <row r="59" spans="1:11" x14ac:dyDescent="0.25">
      <c r="A59" s="5" t="s">
        <v>142</v>
      </c>
      <c r="B59" s="5" t="s">
        <v>143</v>
      </c>
      <c r="C59">
        <v>-3.24</v>
      </c>
      <c r="D59">
        <v>-3.04</v>
      </c>
      <c r="E59">
        <v>-4.59</v>
      </c>
      <c r="F59">
        <v>-1.87</v>
      </c>
      <c r="G59">
        <v>-3.71</v>
      </c>
      <c r="H59">
        <v>-6.34</v>
      </c>
      <c r="I59">
        <v>1.3</v>
      </c>
      <c r="J59">
        <v>20.76</v>
      </c>
      <c r="K59">
        <v>4.51</v>
      </c>
    </row>
    <row r="60" spans="1:11" x14ac:dyDescent="0.25">
      <c r="A60" s="5" t="s">
        <v>144</v>
      </c>
      <c r="B60" s="5" t="s">
        <v>145</v>
      </c>
      <c r="C60">
        <v>-2.87</v>
      </c>
      <c r="D60">
        <v>-3.14</v>
      </c>
      <c r="E60">
        <v>-5.22</v>
      </c>
      <c r="F60">
        <v>-2.35</v>
      </c>
      <c r="G60">
        <v>-4.8600000000000003</v>
      </c>
      <c r="H60">
        <v>-13.06</v>
      </c>
      <c r="I60">
        <v>1.58</v>
      </c>
      <c r="J60">
        <v>25.6</v>
      </c>
      <c r="K60">
        <v>11</v>
      </c>
    </row>
    <row r="61" spans="1:11" x14ac:dyDescent="0.25">
      <c r="A61" s="5" t="s">
        <v>146</v>
      </c>
      <c r="B61" s="5" t="s">
        <v>147</v>
      </c>
      <c r="C61">
        <v>-0.92</v>
      </c>
      <c r="D61">
        <v>-1.36</v>
      </c>
      <c r="E61">
        <v>-2.46</v>
      </c>
      <c r="F61">
        <v>-0.84</v>
      </c>
      <c r="G61">
        <v>-1.96</v>
      </c>
      <c r="H61">
        <v>-3.75</v>
      </c>
      <c r="I61">
        <v>1.23</v>
      </c>
      <c r="J61">
        <v>14.95</v>
      </c>
      <c r="K61">
        <v>4.12</v>
      </c>
    </row>
    <row r="62" spans="1:11" x14ac:dyDescent="0.25">
      <c r="A62" s="5" t="s">
        <v>148</v>
      </c>
      <c r="B62" s="5" t="s">
        <v>148</v>
      </c>
      <c r="C62">
        <v>-1.24</v>
      </c>
      <c r="D62">
        <v>-1.67</v>
      </c>
      <c r="E62">
        <v>-2.7</v>
      </c>
      <c r="F62">
        <v>-1.1499999999999999</v>
      </c>
      <c r="G62">
        <v>-2.2999999999999998</v>
      </c>
      <c r="H62">
        <v>-4.03</v>
      </c>
      <c r="I62">
        <v>0.86</v>
      </c>
      <c r="J62">
        <v>14.71</v>
      </c>
      <c r="K62">
        <v>4.0599999999999996</v>
      </c>
    </row>
    <row r="63" spans="1:11" x14ac:dyDescent="0.25">
      <c r="A63" s="5" t="s">
        <v>149</v>
      </c>
      <c r="B63" s="5" t="s">
        <v>150</v>
      </c>
      <c r="C63">
        <v>16.23</v>
      </c>
      <c r="D63">
        <v>19.829999999999998</v>
      </c>
      <c r="E63">
        <v>15.32</v>
      </c>
      <c r="F63">
        <v>14.68</v>
      </c>
      <c r="G63">
        <v>13.5</v>
      </c>
      <c r="H63">
        <v>19.53</v>
      </c>
      <c r="I63">
        <v>20.55</v>
      </c>
      <c r="J63">
        <v>15.63</v>
      </c>
      <c r="K63">
        <v>41.43</v>
      </c>
    </row>
    <row r="64" spans="1:11" x14ac:dyDescent="0.25">
      <c r="A64" s="5" t="s">
        <v>151</v>
      </c>
      <c r="B64" s="5" t="s">
        <v>152</v>
      </c>
      <c r="C64">
        <v>38.1</v>
      </c>
      <c r="D64">
        <v>54.86</v>
      </c>
      <c r="E64">
        <v>58.84</v>
      </c>
      <c r="F64">
        <v>61.49</v>
      </c>
      <c r="G64">
        <v>61.97</v>
      </c>
      <c r="H64">
        <v>63.62</v>
      </c>
      <c r="I64">
        <v>66.5</v>
      </c>
      <c r="J64">
        <v>70.88</v>
      </c>
      <c r="K64">
        <v>89.95</v>
      </c>
    </row>
    <row r="65" spans="1:11" x14ac:dyDescent="0.25">
      <c r="A65" s="5" t="s">
        <v>153</v>
      </c>
      <c r="B65" s="5" t="s">
        <v>154</v>
      </c>
      <c r="C65">
        <v>61.9</v>
      </c>
      <c r="D65">
        <v>45.14</v>
      </c>
      <c r="E65">
        <v>41.16</v>
      </c>
      <c r="F65">
        <v>38.51</v>
      </c>
      <c r="G65">
        <v>38.03</v>
      </c>
      <c r="H65">
        <v>36.380000000000003</v>
      </c>
      <c r="I65">
        <v>33.5</v>
      </c>
      <c r="J65">
        <v>29.12</v>
      </c>
      <c r="K65">
        <v>10.050000000000001</v>
      </c>
    </row>
    <row r="66" spans="1:11" x14ac:dyDescent="0.25">
      <c r="A66" s="5" t="s">
        <v>155</v>
      </c>
      <c r="B66" s="5" t="s">
        <v>156</v>
      </c>
      <c r="C66">
        <v>162.49</v>
      </c>
      <c r="D66">
        <v>82.27</v>
      </c>
      <c r="E66">
        <v>69.94</v>
      </c>
      <c r="F66">
        <v>62.64</v>
      </c>
      <c r="G66">
        <v>61.36</v>
      </c>
      <c r="H66">
        <v>57.18</v>
      </c>
      <c r="I66">
        <v>50.38</v>
      </c>
      <c r="J66">
        <v>41.08</v>
      </c>
      <c r="K66">
        <v>11.17</v>
      </c>
    </row>
    <row r="67" spans="1:11" x14ac:dyDescent="0.25">
      <c r="A67" s="5"/>
      <c r="B67" s="5"/>
    </row>
    <row r="68" spans="1:11" x14ac:dyDescent="0.25">
      <c r="A68" s="5" t="s">
        <v>157</v>
      </c>
      <c r="B68" s="5" t="s">
        <v>158</v>
      </c>
      <c r="C68">
        <v>16.23</v>
      </c>
      <c r="D68">
        <v>19.829999999999998</v>
      </c>
      <c r="E68">
        <v>15.32</v>
      </c>
      <c r="F68">
        <v>14.68</v>
      </c>
      <c r="G68">
        <v>13.5</v>
      </c>
      <c r="H68">
        <v>19.53</v>
      </c>
      <c r="I68">
        <v>20.55</v>
      </c>
      <c r="J68">
        <v>15.63</v>
      </c>
    </row>
    <row r="69" spans="1:11" x14ac:dyDescent="0.25">
      <c r="A69" s="5" t="s">
        <v>159</v>
      </c>
      <c r="B69" s="5" t="s">
        <v>160</v>
      </c>
      <c r="C69">
        <v>-8514.06</v>
      </c>
      <c r="D69">
        <v>-9349.59</v>
      </c>
      <c r="E69">
        <v>-15551.02</v>
      </c>
      <c r="F69">
        <v>-6984.13</v>
      </c>
      <c r="G69">
        <v>-14452.83</v>
      </c>
      <c r="H69">
        <v>-38763.440000000002</v>
      </c>
      <c r="I69">
        <v>1768.18</v>
      </c>
      <c r="J69">
        <v>28586.720000000001</v>
      </c>
    </row>
    <row r="70" spans="1:11" x14ac:dyDescent="0.25">
      <c r="A70" s="5" t="s">
        <v>161</v>
      </c>
      <c r="B70" s="5" t="s">
        <v>162</v>
      </c>
      <c r="C70">
        <v>-4979.92</v>
      </c>
      <c r="D70">
        <v>-7723.58</v>
      </c>
      <c r="E70">
        <v>-3428.57</v>
      </c>
      <c r="F70">
        <v>-1984.13</v>
      </c>
      <c r="G70">
        <v>-9924.5300000000007</v>
      </c>
      <c r="H70">
        <v>-34731.18</v>
      </c>
      <c r="I70">
        <v>2395.4499999999998</v>
      </c>
      <c r="J70">
        <v>3124.2</v>
      </c>
    </row>
    <row r="71" spans="1:11" x14ac:dyDescent="0.25">
      <c r="A71" s="5" t="s">
        <v>163</v>
      </c>
      <c r="B71" s="5" t="s">
        <v>164</v>
      </c>
      <c r="C71">
        <v>0.01</v>
      </c>
      <c r="D71">
        <v>0.02</v>
      </c>
      <c r="E71">
        <v>0.02</v>
      </c>
      <c r="F71">
        <v>0.02</v>
      </c>
      <c r="G71">
        <v>0.02</v>
      </c>
      <c r="H71">
        <v>0.01</v>
      </c>
      <c r="I71">
        <v>0.05</v>
      </c>
      <c r="J71">
        <v>0.05</v>
      </c>
    </row>
    <row r="72" spans="1:11" x14ac:dyDescent="0.25">
      <c r="A72" s="5" t="s">
        <v>165</v>
      </c>
      <c r="B72" s="5" t="s">
        <v>166</v>
      </c>
      <c r="C72">
        <v>83.77</v>
      </c>
      <c r="D72">
        <v>80.17</v>
      </c>
      <c r="E72">
        <v>84.68</v>
      </c>
      <c r="F72">
        <v>85.32</v>
      </c>
      <c r="G72">
        <v>86.5</v>
      </c>
      <c r="H72">
        <v>80.47</v>
      </c>
      <c r="I72">
        <v>79.459999999999994</v>
      </c>
      <c r="J72">
        <v>84.37</v>
      </c>
    </row>
    <row r="73" spans="1:11" x14ac:dyDescent="0.25">
      <c r="A73" s="5" t="s">
        <v>167</v>
      </c>
      <c r="B73" s="5" t="s">
        <v>168</v>
      </c>
      <c r="C73">
        <v>-1.24</v>
      </c>
      <c r="D73">
        <v>-1.67</v>
      </c>
      <c r="E73">
        <v>-2.7</v>
      </c>
      <c r="F73">
        <v>-1.1499999999999999</v>
      </c>
      <c r="G73">
        <v>-2.2999999999999998</v>
      </c>
      <c r="H73">
        <v>-4.03</v>
      </c>
      <c r="I73">
        <v>0.86</v>
      </c>
      <c r="J73">
        <v>14.72</v>
      </c>
    </row>
    <row r="74" spans="1:11" x14ac:dyDescent="0.25">
      <c r="A74" s="5" t="s">
        <v>169</v>
      </c>
      <c r="B74" s="5" t="s">
        <v>170</v>
      </c>
      <c r="C74">
        <v>-0.95</v>
      </c>
      <c r="D74">
        <v>-1.81</v>
      </c>
      <c r="E74">
        <v>-0.8</v>
      </c>
      <c r="F74">
        <v>-0.42</v>
      </c>
      <c r="G74">
        <v>-2.0099999999999998</v>
      </c>
      <c r="H74">
        <v>-4.5199999999999996</v>
      </c>
      <c r="I74">
        <v>1.41</v>
      </c>
      <c r="J74">
        <v>1.94</v>
      </c>
    </row>
    <row r="75" spans="1:11" x14ac:dyDescent="0.25">
      <c r="A75" s="5" t="s">
        <v>171</v>
      </c>
      <c r="B75" s="5" t="s">
        <v>172</v>
      </c>
      <c r="C75">
        <v>45.48</v>
      </c>
      <c r="D75">
        <v>68.44</v>
      </c>
      <c r="E75">
        <v>69.489999999999995</v>
      </c>
      <c r="F75">
        <v>72.06</v>
      </c>
      <c r="G75">
        <v>71.64</v>
      </c>
      <c r="H75">
        <v>79.069999999999993</v>
      </c>
      <c r="I75">
        <v>83.69</v>
      </c>
      <c r="J75">
        <v>84.02</v>
      </c>
    </row>
    <row r="76" spans="1:11" x14ac:dyDescent="0.25">
      <c r="A76" s="5" t="s">
        <v>173</v>
      </c>
      <c r="B76" s="5" t="s">
        <v>174</v>
      </c>
      <c r="C76">
        <v>68.14</v>
      </c>
      <c r="D76">
        <v>82.26</v>
      </c>
      <c r="E76">
        <v>58.98</v>
      </c>
      <c r="F76">
        <v>68.98</v>
      </c>
      <c r="G76">
        <v>63.25</v>
      </c>
      <c r="H76">
        <v>97.19</v>
      </c>
      <c r="I76">
        <v>118.01</v>
      </c>
      <c r="J76">
        <v>91.54</v>
      </c>
    </row>
    <row r="77" spans="1:11" x14ac:dyDescent="0.25">
      <c r="A77" s="5" t="s">
        <v>175</v>
      </c>
      <c r="B77" s="5" t="s">
        <v>176</v>
      </c>
      <c r="C77">
        <v>11305</v>
      </c>
      <c r="D77">
        <v>17909.5</v>
      </c>
      <c r="E77">
        <v>21747.25</v>
      </c>
      <c r="F77">
        <v>19367.25</v>
      </c>
      <c r="G77">
        <v>23651.25</v>
      </c>
      <c r="H77">
        <v>27816.25</v>
      </c>
      <c r="I77">
        <v>5897.76</v>
      </c>
      <c r="J77">
        <v>4412.1500000000005</v>
      </c>
    </row>
    <row r="78" spans="1:11" x14ac:dyDescent="0.25">
      <c r="A78" s="5" t="s">
        <v>177</v>
      </c>
      <c r="B78" s="5" t="s">
        <v>178</v>
      </c>
      <c r="C78">
        <v>0</v>
      </c>
      <c r="D78">
        <v>0</v>
      </c>
      <c r="E78">
        <v>0</v>
      </c>
      <c r="F78">
        <v>0</v>
      </c>
      <c r="G78">
        <v>0</v>
      </c>
      <c r="H78">
        <v>-1858</v>
      </c>
      <c r="I78">
        <v>0</v>
      </c>
      <c r="J78">
        <v>0</v>
      </c>
    </row>
    <row r="79" spans="1:11" x14ac:dyDescent="0.25">
      <c r="A79" s="5" t="s">
        <v>179</v>
      </c>
      <c r="B79" s="5" t="s">
        <v>180</v>
      </c>
      <c r="C79">
        <v>1.22</v>
      </c>
      <c r="D79">
        <v>0.41</v>
      </c>
      <c r="E79">
        <v>-2.78</v>
      </c>
      <c r="F79">
        <v>-4.91</v>
      </c>
      <c r="G79">
        <v>42.47</v>
      </c>
      <c r="H79">
        <v>-57.73</v>
      </c>
      <c r="I79">
        <v>-5.78</v>
      </c>
      <c r="J79">
        <v>3.55</v>
      </c>
    </row>
    <row r="80" spans="1:11" x14ac:dyDescent="0.25">
      <c r="A80" s="5" t="s">
        <v>181</v>
      </c>
      <c r="B80" s="5" t="s">
        <v>182</v>
      </c>
      <c r="C80">
        <v>-0.38</v>
      </c>
      <c r="D80">
        <v>-2.4300000000000002</v>
      </c>
      <c r="E80">
        <v>11.59</v>
      </c>
      <c r="F80">
        <v>-6.72</v>
      </c>
      <c r="G80">
        <v>-7.01</v>
      </c>
      <c r="H80">
        <v>-19.989999999999998</v>
      </c>
      <c r="I80" t="s">
        <v>67</v>
      </c>
      <c r="J80" t="s">
        <v>67</v>
      </c>
    </row>
    <row r="81" spans="1:11" x14ac:dyDescent="0.25">
      <c r="A81" s="5" t="s">
        <v>183</v>
      </c>
      <c r="B81" s="5" t="s">
        <v>184</v>
      </c>
      <c r="C81">
        <v>7.28</v>
      </c>
      <c r="D81">
        <v>-4.51</v>
      </c>
      <c r="E81">
        <v>-5.75</v>
      </c>
      <c r="F81">
        <v>-4.4800000000000004</v>
      </c>
      <c r="G81" t="s">
        <v>67</v>
      </c>
      <c r="H81" t="s">
        <v>67</v>
      </c>
      <c r="I81" t="s">
        <v>67</v>
      </c>
      <c r="J81" t="s">
        <v>67</v>
      </c>
    </row>
    <row r="82" spans="1:11" x14ac:dyDescent="0.25">
      <c r="A82" s="5" t="s">
        <v>185</v>
      </c>
      <c r="B82" s="5" t="s">
        <v>186</v>
      </c>
      <c r="C82" t="s">
        <v>67</v>
      </c>
      <c r="D82" t="s">
        <v>67</v>
      </c>
      <c r="E82" t="s">
        <v>67</v>
      </c>
      <c r="F82" t="s">
        <v>67</v>
      </c>
      <c r="G82" t="s">
        <v>67</v>
      </c>
      <c r="H82" t="s">
        <v>67</v>
      </c>
      <c r="I82" t="s">
        <v>67</v>
      </c>
      <c r="J82" t="s">
        <v>67</v>
      </c>
    </row>
    <row r="83" spans="1:11" x14ac:dyDescent="0.25">
      <c r="A83" s="5" t="s">
        <v>187</v>
      </c>
      <c r="B83" s="5" t="s">
        <v>188</v>
      </c>
      <c r="C83">
        <v>-7.83</v>
      </c>
      <c r="D83">
        <v>-39.630000000000003</v>
      </c>
      <c r="E83">
        <v>116.48</v>
      </c>
      <c r="F83">
        <v>-54.05</v>
      </c>
      <c r="G83">
        <v>-46.88</v>
      </c>
      <c r="H83">
        <v>-1026.74</v>
      </c>
      <c r="I83">
        <v>-94.17</v>
      </c>
      <c r="J83">
        <v>141.02000000000001</v>
      </c>
    </row>
    <row r="84" spans="1:11" x14ac:dyDescent="0.25">
      <c r="A84" s="5" t="s">
        <v>189</v>
      </c>
      <c r="B84" s="5" t="s">
        <v>190</v>
      </c>
      <c r="C84">
        <v>23.01</v>
      </c>
      <c r="D84">
        <v>7.6</v>
      </c>
      <c r="E84">
        <v>5.18</v>
      </c>
      <c r="F84">
        <v>-375.89</v>
      </c>
      <c r="G84">
        <v>-389.26</v>
      </c>
      <c r="H84">
        <v>-326.63</v>
      </c>
      <c r="I84" t="s">
        <v>67</v>
      </c>
      <c r="J84" t="s">
        <v>67</v>
      </c>
    </row>
    <row r="85" spans="1:11" x14ac:dyDescent="0.25">
      <c r="A85" s="5" t="s">
        <v>191</v>
      </c>
      <c r="B85" s="5" t="s">
        <v>192</v>
      </c>
      <c r="C85">
        <v>-6.38</v>
      </c>
      <c r="D85">
        <v>-210.16</v>
      </c>
      <c r="E85">
        <v>-221.07</v>
      </c>
      <c r="F85">
        <v>-216.16</v>
      </c>
      <c r="G85" t="s">
        <v>67</v>
      </c>
      <c r="H85" t="s">
        <v>67</v>
      </c>
      <c r="I85" t="s">
        <v>67</v>
      </c>
      <c r="J85" t="s">
        <v>67</v>
      </c>
    </row>
    <row r="86" spans="1:11" x14ac:dyDescent="0.25">
      <c r="A86" s="5" t="s">
        <v>193</v>
      </c>
      <c r="B86" s="5" t="s">
        <v>194</v>
      </c>
      <c r="C86" t="s">
        <v>67</v>
      </c>
      <c r="D86" t="s">
        <v>67</v>
      </c>
      <c r="E86" t="s">
        <v>67</v>
      </c>
      <c r="F86" t="s">
        <v>67</v>
      </c>
      <c r="G86" t="s">
        <v>67</v>
      </c>
      <c r="H86" t="s">
        <v>67</v>
      </c>
      <c r="I86" t="s">
        <v>67</v>
      </c>
      <c r="J86" t="s">
        <v>67</v>
      </c>
    </row>
    <row r="87" spans="1:11" x14ac:dyDescent="0.25">
      <c r="A87" s="5" t="s">
        <v>195</v>
      </c>
      <c r="B87" s="5" t="s">
        <v>196</v>
      </c>
      <c r="C87" t="s">
        <v>67</v>
      </c>
      <c r="D87" t="s">
        <v>67</v>
      </c>
      <c r="E87" t="s">
        <v>67</v>
      </c>
      <c r="F87" t="s">
        <v>67</v>
      </c>
      <c r="G87" t="s">
        <v>67</v>
      </c>
      <c r="H87" t="s">
        <v>67</v>
      </c>
      <c r="I87" t="s">
        <v>67</v>
      </c>
      <c r="J87" t="s">
        <v>67</v>
      </c>
    </row>
    <row r="88" spans="1:11" x14ac:dyDescent="0.25">
      <c r="A88" s="5" t="s">
        <v>197</v>
      </c>
      <c r="B88" s="5" t="s">
        <v>198</v>
      </c>
      <c r="C88">
        <v>-34.74</v>
      </c>
      <c r="D88">
        <v>126.19</v>
      </c>
      <c r="E88">
        <v>68</v>
      </c>
      <c r="F88">
        <v>-80.989999999999995</v>
      </c>
      <c r="G88">
        <v>-59.29</v>
      </c>
      <c r="H88">
        <v>-712.9</v>
      </c>
      <c r="I88">
        <v>-27.76</v>
      </c>
      <c r="J88">
        <v>117.76</v>
      </c>
    </row>
    <row r="89" spans="1:11" x14ac:dyDescent="0.25">
      <c r="A89" s="5" t="s">
        <v>199</v>
      </c>
      <c r="B89" s="5" t="s">
        <v>200</v>
      </c>
      <c r="C89">
        <v>53.15</v>
      </c>
      <c r="D89">
        <v>37.729999999999997</v>
      </c>
      <c r="E89">
        <v>-24.09</v>
      </c>
      <c r="F89">
        <v>-284.39</v>
      </c>
      <c r="G89">
        <v>-266.64999999999998</v>
      </c>
      <c r="H89">
        <v>-207.63</v>
      </c>
      <c r="I89" t="s">
        <v>67</v>
      </c>
      <c r="J89" t="s">
        <v>67</v>
      </c>
    </row>
    <row r="90" spans="1:11" x14ac:dyDescent="0.25">
      <c r="A90" s="5" t="s">
        <v>201</v>
      </c>
      <c r="B90" s="5" t="s">
        <v>202</v>
      </c>
      <c r="C90">
        <v>3.83</v>
      </c>
      <c r="D90">
        <v>-131.80000000000001</v>
      </c>
      <c r="E90">
        <v>-162.59</v>
      </c>
      <c r="F90">
        <v>-152.63999999999999</v>
      </c>
      <c r="G90" t="s">
        <v>67</v>
      </c>
      <c r="H90" t="s">
        <v>67</v>
      </c>
      <c r="I90" t="s">
        <v>67</v>
      </c>
      <c r="J90" t="s">
        <v>67</v>
      </c>
    </row>
    <row r="91" spans="1:11" x14ac:dyDescent="0.25">
      <c r="A91" s="5" t="s">
        <v>203</v>
      </c>
      <c r="B91" s="5" t="s">
        <v>204</v>
      </c>
      <c r="C91" t="s">
        <v>67</v>
      </c>
      <c r="D91" t="s">
        <v>67</v>
      </c>
      <c r="E91" t="s">
        <v>67</v>
      </c>
      <c r="F91" t="s">
        <v>67</v>
      </c>
      <c r="G91" t="s">
        <v>67</v>
      </c>
      <c r="H91" t="s">
        <v>67</v>
      </c>
      <c r="I91" t="s">
        <v>67</v>
      </c>
      <c r="J91" t="s">
        <v>67</v>
      </c>
    </row>
    <row r="92" spans="1:11" x14ac:dyDescent="0.25">
      <c r="A92" s="5" t="s">
        <v>205</v>
      </c>
      <c r="B92" s="5" t="s">
        <v>206</v>
      </c>
      <c r="C92">
        <v>-36.880000000000003</v>
      </c>
      <c r="D92">
        <v>-17.649999999999999</v>
      </c>
      <c r="E92">
        <v>12.29</v>
      </c>
      <c r="F92">
        <v>-18.11</v>
      </c>
      <c r="G92">
        <v>-14.97</v>
      </c>
      <c r="H92">
        <v>77.08</v>
      </c>
      <c r="I92">
        <v>33.67</v>
      </c>
      <c r="J92" t="s">
        <v>67</v>
      </c>
    </row>
    <row r="93" spans="1:11" x14ac:dyDescent="0.25">
      <c r="A93" s="5" t="s">
        <v>207</v>
      </c>
      <c r="B93" s="5" t="s">
        <v>208</v>
      </c>
      <c r="C93">
        <v>-14.08</v>
      </c>
      <c r="D93">
        <v>-7.82</v>
      </c>
      <c r="E93">
        <v>-6.93</v>
      </c>
      <c r="F93">
        <v>14.67</v>
      </c>
      <c r="G93">
        <v>31.93</v>
      </c>
      <c r="H93" t="s">
        <v>67</v>
      </c>
      <c r="I93" t="s">
        <v>67</v>
      </c>
      <c r="J93" t="s">
        <v>67</v>
      </c>
    </row>
    <row r="94" spans="1:11" x14ac:dyDescent="0.25">
      <c r="A94" s="5" t="s">
        <v>209</v>
      </c>
      <c r="B94" s="5" t="s">
        <v>210</v>
      </c>
      <c r="C94">
        <v>-15.06</v>
      </c>
      <c r="D94">
        <v>7.73</v>
      </c>
      <c r="E94">
        <v>17.989999999999998</v>
      </c>
      <c r="F94" t="s">
        <v>67</v>
      </c>
      <c r="G94" t="s">
        <v>67</v>
      </c>
      <c r="H94" t="s">
        <v>67</v>
      </c>
      <c r="I94" t="s">
        <v>67</v>
      </c>
      <c r="J94" t="s">
        <v>67</v>
      </c>
    </row>
    <row r="95" spans="1:11" x14ac:dyDescent="0.25">
      <c r="A95" s="5" t="s">
        <v>211</v>
      </c>
      <c r="B95" s="5" t="s">
        <v>212</v>
      </c>
      <c r="C95" t="s">
        <v>67</v>
      </c>
      <c r="D95" t="s">
        <v>67</v>
      </c>
      <c r="E95" t="s">
        <v>67</v>
      </c>
      <c r="F95" t="s">
        <v>67</v>
      </c>
      <c r="G95" t="s">
        <v>67</v>
      </c>
      <c r="H95" t="s">
        <v>67</v>
      </c>
      <c r="I95" t="s">
        <v>67</v>
      </c>
      <c r="J95" t="s">
        <v>67</v>
      </c>
    </row>
    <row r="96" spans="1:11" x14ac:dyDescent="0.25">
      <c r="A96" s="5" t="s">
        <v>213</v>
      </c>
      <c r="B96" s="5" t="s">
        <v>214</v>
      </c>
      <c r="C96">
        <v>-1301</v>
      </c>
      <c r="D96">
        <v>-590</v>
      </c>
      <c r="E96">
        <v>-1502</v>
      </c>
      <c r="F96">
        <v>-1010</v>
      </c>
      <c r="G96">
        <v>-1306</v>
      </c>
      <c r="H96">
        <v>-101</v>
      </c>
      <c r="I96">
        <v>283</v>
      </c>
      <c r="J96">
        <v>-131.9</v>
      </c>
      <c r="K96">
        <v>4361</v>
      </c>
    </row>
  </sheetData>
  <pageMargins left="0.75" right="0.75" top="1" bottom="1" header="0.5" footer="0.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W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3" width="10" customWidth="1"/>
    <col min="14" max="14" width="20" customWidth="1"/>
    <col min="15" max="15" width="10" customWidth="1"/>
    <col min="16" max="16" width="20" customWidth="1"/>
    <col min="17" max="20" width="10" customWidth="1"/>
    <col min="21" max="21" width="20" customWidth="1"/>
    <col min="22" max="23" width="10" customWidth="1"/>
  </cols>
  <sheetData>
    <row r="1" spans="1:23" ht="18.75" customHeight="1" x14ac:dyDescent="0.3">
      <c r="A1" s="1" t="s">
        <v>3698</v>
      </c>
      <c r="B1" s="2" t="s">
        <v>3699</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2206</v>
      </c>
      <c r="C4" s="5" t="s">
        <v>9</v>
      </c>
      <c r="D4" s="5"/>
      <c r="E4" t="s">
        <v>3700</v>
      </c>
      <c r="G4" t="s">
        <v>3424</v>
      </c>
      <c r="H4" t="s">
        <v>28</v>
      </c>
      <c r="J4" t="s">
        <v>3701</v>
      </c>
      <c r="L4" t="s">
        <v>3651</v>
      </c>
    </row>
    <row r="5" spans="1:23" x14ac:dyDescent="0.25">
      <c r="A5" s="5" t="s">
        <v>15</v>
      </c>
      <c r="B5" t="s">
        <v>3702</v>
      </c>
      <c r="C5" s="5" t="s">
        <v>17</v>
      </c>
      <c r="D5" s="5"/>
      <c r="E5" t="s">
        <v>3703</v>
      </c>
      <c r="G5" t="s">
        <v>367</v>
      </c>
      <c r="H5" t="s">
        <v>20</v>
      </c>
      <c r="J5" t="s">
        <v>225</v>
      </c>
      <c r="L5" t="s">
        <v>400</v>
      </c>
    </row>
    <row r="6" spans="1:23" x14ac:dyDescent="0.25">
      <c r="A6" s="5" t="s">
        <v>23</v>
      </c>
      <c r="B6" t="s">
        <v>3704</v>
      </c>
      <c r="C6" s="5" t="s">
        <v>25</v>
      </c>
      <c r="D6" s="5"/>
      <c r="E6" t="s">
        <v>3705</v>
      </c>
      <c r="G6" t="s">
        <v>228</v>
      </c>
      <c r="H6" t="s">
        <v>34</v>
      </c>
      <c r="J6" t="s">
        <v>1424</v>
      </c>
      <c r="L6" t="s">
        <v>509</v>
      </c>
    </row>
    <row r="7" spans="1:23" x14ac:dyDescent="0.25">
      <c r="A7" s="5" t="s">
        <v>29</v>
      </c>
      <c r="B7" t="s">
        <v>447</v>
      </c>
      <c r="C7" s="5" t="s">
        <v>37</v>
      </c>
      <c r="D7" s="5"/>
      <c r="E7" t="s">
        <v>3706</v>
      </c>
      <c r="G7" t="s">
        <v>33</v>
      </c>
      <c r="H7" t="s">
        <v>40</v>
      </c>
      <c r="J7" t="s">
        <v>440</v>
      </c>
      <c r="L7" t="s">
        <v>249</v>
      </c>
    </row>
    <row r="8" spans="1:23" x14ac:dyDescent="0.25">
      <c r="A8" s="5" t="s">
        <v>35</v>
      </c>
      <c r="B8" t="s">
        <v>36</v>
      </c>
      <c r="C8" s="5" t="s">
        <v>43</v>
      </c>
      <c r="D8" s="5"/>
      <c r="E8" t="s">
        <v>3707</v>
      </c>
      <c r="G8" t="s">
        <v>1162</v>
      </c>
      <c r="H8" t="s">
        <v>12</v>
      </c>
      <c r="J8" t="s">
        <v>2753</v>
      </c>
      <c r="L8" t="s">
        <v>3708</v>
      </c>
    </row>
    <row r="9" spans="1:23" x14ac:dyDescent="0.25">
      <c r="A9" s="5" t="s">
        <v>41</v>
      </c>
      <c r="B9" t="s">
        <v>42</v>
      </c>
      <c r="C9" s="5" t="s">
        <v>47</v>
      </c>
      <c r="D9" s="5"/>
      <c r="E9" t="s">
        <v>3709</v>
      </c>
      <c r="J9" t="s">
        <v>21</v>
      </c>
      <c r="L9" t="s">
        <v>3710</v>
      </c>
    </row>
    <row r="10" spans="1:23" x14ac:dyDescent="0.25">
      <c r="A10" s="5" t="s">
        <v>45</v>
      </c>
      <c r="B10" t="s">
        <v>2416</v>
      </c>
      <c r="C10" s="5"/>
      <c r="D10" s="5"/>
    </row>
    <row r="11" spans="1:23" x14ac:dyDescent="0.25">
      <c r="A11" s="5" t="s">
        <v>49</v>
      </c>
      <c r="B11" t="s">
        <v>719</v>
      </c>
    </row>
    <row r="12" spans="1:23" x14ac:dyDescent="0.25">
      <c r="A12" s="5" t="s">
        <v>51</v>
      </c>
      <c r="B12" t="s">
        <v>52</v>
      </c>
    </row>
    <row r="13" spans="1:23" x14ac:dyDescent="0.25">
      <c r="A13" s="5" t="s">
        <v>53</v>
      </c>
      <c r="B13" t="s">
        <v>3711</v>
      </c>
    </row>
    <row r="14" spans="1:23" x14ac:dyDescent="0.25">
      <c r="A14" s="5" t="s">
        <v>55</v>
      </c>
      <c r="B14" t="s">
        <v>3712</v>
      </c>
    </row>
    <row r="15" spans="1:23" x14ac:dyDescent="0.25">
      <c r="A15" s="5" t="s">
        <v>57</v>
      </c>
      <c r="B15" t="s">
        <v>3713</v>
      </c>
    </row>
    <row r="16" spans="1:23" x14ac:dyDescent="0.25">
      <c r="A16" s="5" t="s">
        <v>59</v>
      </c>
      <c r="B16" t="s">
        <v>3714</v>
      </c>
    </row>
    <row r="17" spans="1:23" x14ac:dyDescent="0.25">
      <c r="A17" s="5" t="s">
        <v>61</v>
      </c>
      <c r="B17" t="s">
        <v>3715</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590</v>
      </c>
      <c r="B19" s="5" t="s">
        <v>591</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41996</v>
      </c>
      <c r="D20">
        <v>42746</v>
      </c>
      <c r="E20">
        <v>41447</v>
      </c>
      <c r="F20">
        <v>39263</v>
      </c>
      <c r="G20">
        <v>42778</v>
      </c>
      <c r="H20">
        <v>41304</v>
      </c>
      <c r="I20">
        <v>38559</v>
      </c>
      <c r="J20">
        <v>40124</v>
      </c>
      <c r="K20">
        <v>43356</v>
      </c>
      <c r="L20">
        <v>42621</v>
      </c>
      <c r="M20">
        <v>40563</v>
      </c>
      <c r="N20">
        <v>53426</v>
      </c>
      <c r="O20">
        <v>51723</v>
      </c>
      <c r="P20">
        <v>47125</v>
      </c>
      <c r="Q20">
        <v>42064</v>
      </c>
      <c r="R20">
        <v>39342</v>
      </c>
      <c r="S20">
        <v>36137</v>
      </c>
      <c r="T20">
        <v>36698</v>
      </c>
      <c r="U20">
        <v>38008</v>
      </c>
      <c r="V20">
        <v>37209</v>
      </c>
      <c r="W20">
        <v>29794</v>
      </c>
    </row>
    <row r="21" spans="1:23" x14ac:dyDescent="0.25">
      <c r="A21" s="5" t="s">
        <v>299</v>
      </c>
      <c r="B21" s="5" t="s">
        <v>300</v>
      </c>
      <c r="C21">
        <v>5799</v>
      </c>
      <c r="D21">
        <v>4930</v>
      </c>
      <c r="E21">
        <v>6960</v>
      </c>
      <c r="F21">
        <v>6625</v>
      </c>
      <c r="G21">
        <v>6874</v>
      </c>
      <c r="H21">
        <v>6166</v>
      </c>
      <c r="I21">
        <v>4750</v>
      </c>
      <c r="J21">
        <v>5780</v>
      </c>
      <c r="K21">
        <v>4740</v>
      </c>
      <c r="L21">
        <v>6362</v>
      </c>
      <c r="M21">
        <v>3658</v>
      </c>
      <c r="N21">
        <v>9276</v>
      </c>
      <c r="O21">
        <v>9432</v>
      </c>
      <c r="P21">
        <v>7983</v>
      </c>
      <c r="Q21">
        <v>7001</v>
      </c>
      <c r="R21">
        <v>7077</v>
      </c>
      <c r="S21">
        <v>6423</v>
      </c>
      <c r="T21">
        <v>6476</v>
      </c>
      <c r="U21">
        <v>7036</v>
      </c>
      <c r="V21">
        <v>6814</v>
      </c>
      <c r="W21">
        <v>5182</v>
      </c>
    </row>
    <row r="22" spans="1:23" x14ac:dyDescent="0.25">
      <c r="A22" s="5" t="s">
        <v>68</v>
      </c>
      <c r="B22" s="5" t="s">
        <v>69</v>
      </c>
      <c r="C22">
        <v>266</v>
      </c>
      <c r="D22">
        <v>472</v>
      </c>
      <c r="E22">
        <v>1156</v>
      </c>
      <c r="F22">
        <v>1204</v>
      </c>
      <c r="G22">
        <v>954</v>
      </c>
      <c r="H22">
        <v>1117</v>
      </c>
      <c r="I22">
        <v>-696</v>
      </c>
      <c r="J22">
        <v>937</v>
      </c>
      <c r="K22">
        <v>-284</v>
      </c>
      <c r="L22">
        <v>1274</v>
      </c>
      <c r="M22">
        <v>-1846</v>
      </c>
      <c r="N22">
        <v>3378</v>
      </c>
      <c r="O22">
        <v>3681</v>
      </c>
      <c r="P22">
        <v>3034</v>
      </c>
      <c r="Q22">
        <v>1968</v>
      </c>
      <c r="R22">
        <v>1789</v>
      </c>
      <c r="S22">
        <v>871</v>
      </c>
      <c r="T22">
        <v>762</v>
      </c>
      <c r="U22">
        <v>1288</v>
      </c>
      <c r="V22">
        <v>1444</v>
      </c>
      <c r="W22">
        <v>732</v>
      </c>
    </row>
    <row r="23" spans="1:23" x14ac:dyDescent="0.25">
      <c r="A23" s="5" t="s">
        <v>70</v>
      </c>
      <c r="B23" s="5" t="s">
        <v>71</v>
      </c>
      <c r="C23">
        <v>-349</v>
      </c>
      <c r="D23">
        <v>-309</v>
      </c>
      <c r="E23">
        <v>-391</v>
      </c>
      <c r="F23">
        <v>-552</v>
      </c>
      <c r="G23">
        <v>-458</v>
      </c>
      <c r="H23">
        <v>-875</v>
      </c>
      <c r="I23">
        <v>-952</v>
      </c>
      <c r="J23">
        <v>-622</v>
      </c>
      <c r="K23">
        <v>-467</v>
      </c>
      <c r="L23">
        <v>-139</v>
      </c>
      <c r="M23">
        <v>-518</v>
      </c>
      <c r="N23">
        <v>-250</v>
      </c>
      <c r="O23">
        <v>-351</v>
      </c>
      <c r="P23">
        <v>-411</v>
      </c>
      <c r="Q23">
        <v>-132</v>
      </c>
      <c r="R23">
        <v>-209</v>
      </c>
      <c r="S23">
        <v>-157</v>
      </c>
      <c r="T23" t="s">
        <v>67</v>
      </c>
      <c r="U23">
        <v>-412</v>
      </c>
      <c r="V23">
        <v>-354</v>
      </c>
      <c r="W23">
        <v>-123</v>
      </c>
    </row>
    <row r="24" spans="1:23" x14ac:dyDescent="0.25">
      <c r="A24" s="5" t="s">
        <v>72</v>
      </c>
      <c r="B24" s="5" t="s">
        <v>73</v>
      </c>
      <c r="C24">
        <v>-83</v>
      </c>
      <c r="D24">
        <v>163</v>
      </c>
      <c r="E24">
        <v>765</v>
      </c>
      <c r="F24">
        <v>652</v>
      </c>
      <c r="G24">
        <v>496</v>
      </c>
      <c r="H24">
        <v>242</v>
      </c>
      <c r="I24">
        <v>-1648</v>
      </c>
      <c r="J24">
        <v>315</v>
      </c>
      <c r="K24">
        <v>-751</v>
      </c>
      <c r="L24">
        <v>1135</v>
      </c>
      <c r="M24">
        <v>-2364</v>
      </c>
      <c r="N24">
        <v>3128</v>
      </c>
      <c r="O24">
        <v>3330</v>
      </c>
      <c r="P24">
        <v>2623</v>
      </c>
      <c r="Q24">
        <v>1836</v>
      </c>
      <c r="R24">
        <v>1580</v>
      </c>
      <c r="S24">
        <v>714</v>
      </c>
      <c r="T24">
        <v>762</v>
      </c>
      <c r="U24">
        <v>876</v>
      </c>
      <c r="V24">
        <v>1090</v>
      </c>
      <c r="W24">
        <v>609</v>
      </c>
    </row>
    <row r="25" spans="1:23" x14ac:dyDescent="0.25">
      <c r="A25" s="5" t="s">
        <v>74</v>
      </c>
      <c r="B25" s="5" t="s">
        <v>75</v>
      </c>
      <c r="C25">
        <v>177</v>
      </c>
      <c r="D25">
        <v>362</v>
      </c>
      <c r="E25">
        <v>495</v>
      </c>
      <c r="F25">
        <v>391</v>
      </c>
      <c r="G25">
        <v>217</v>
      </c>
      <c r="H25">
        <v>233</v>
      </c>
      <c r="I25">
        <v>-59</v>
      </c>
      <c r="J25">
        <v>427</v>
      </c>
      <c r="K25">
        <v>203</v>
      </c>
      <c r="L25">
        <v>208</v>
      </c>
      <c r="M25">
        <v>-491</v>
      </c>
      <c r="N25">
        <v>852</v>
      </c>
      <c r="O25">
        <v>1140</v>
      </c>
      <c r="P25">
        <v>919</v>
      </c>
      <c r="Q25">
        <v>735</v>
      </c>
      <c r="R25">
        <v>636</v>
      </c>
      <c r="S25">
        <v>152</v>
      </c>
      <c r="T25">
        <v>175</v>
      </c>
      <c r="U25">
        <v>193</v>
      </c>
      <c r="V25">
        <v>531</v>
      </c>
      <c r="W25">
        <v>306</v>
      </c>
    </row>
    <row r="26" spans="1:23" x14ac:dyDescent="0.25">
      <c r="A26" s="5" t="s">
        <v>76</v>
      </c>
      <c r="B26" s="5" t="s">
        <v>77</v>
      </c>
      <c r="C26">
        <v>-260</v>
      </c>
      <c r="D26">
        <v>-198</v>
      </c>
      <c r="E26">
        <v>271</v>
      </c>
      <c r="F26">
        <v>261</v>
      </c>
      <c r="G26">
        <v>279</v>
      </c>
      <c r="H26">
        <v>9</v>
      </c>
      <c r="I26">
        <v>-1589</v>
      </c>
      <c r="J26">
        <v>-112</v>
      </c>
      <c r="K26">
        <v>-954</v>
      </c>
      <c r="L26">
        <v>927</v>
      </c>
      <c r="M26">
        <v>-1873</v>
      </c>
      <c r="N26">
        <v>2276</v>
      </c>
      <c r="O26">
        <v>2190</v>
      </c>
      <c r="P26">
        <v>1704</v>
      </c>
      <c r="Q26">
        <v>1101</v>
      </c>
      <c r="R26">
        <v>944</v>
      </c>
      <c r="S26">
        <v>562</v>
      </c>
      <c r="T26">
        <v>587</v>
      </c>
      <c r="U26">
        <v>683</v>
      </c>
      <c r="V26">
        <v>559</v>
      </c>
      <c r="W26">
        <v>303</v>
      </c>
    </row>
    <row r="27" spans="1:23" x14ac:dyDescent="0.25">
      <c r="A27" s="5" t="s">
        <v>78</v>
      </c>
      <c r="B27" s="5" t="s">
        <v>79</v>
      </c>
      <c r="C27">
        <v>-44</v>
      </c>
      <c r="D27">
        <v>-51</v>
      </c>
      <c r="E27">
        <v>-59</v>
      </c>
      <c r="F27">
        <v>35</v>
      </c>
      <c r="G27">
        <v>41</v>
      </c>
      <c r="H27">
        <v>15</v>
      </c>
      <c r="I27">
        <v>140</v>
      </c>
      <c r="J27">
        <v>374</v>
      </c>
      <c r="K27">
        <v>492</v>
      </c>
      <c r="L27">
        <v>-103</v>
      </c>
      <c r="M27">
        <v>16</v>
      </c>
      <c r="N27">
        <v>-81</v>
      </c>
      <c r="O27">
        <v>-88</v>
      </c>
      <c r="P27">
        <v>-61</v>
      </c>
      <c r="Q27">
        <v>-46</v>
      </c>
      <c r="R27">
        <v>-60</v>
      </c>
      <c r="S27">
        <v>-44</v>
      </c>
      <c r="T27">
        <v>-33</v>
      </c>
      <c r="U27">
        <v>4</v>
      </c>
      <c r="V27">
        <v>-32</v>
      </c>
      <c r="W27">
        <v>-41</v>
      </c>
    </row>
    <row r="28" spans="1:23" x14ac:dyDescent="0.25">
      <c r="A28" s="5" t="s">
        <v>80</v>
      </c>
      <c r="B28" s="5" t="s">
        <v>81</v>
      </c>
      <c r="C28">
        <v>-304</v>
      </c>
      <c r="D28">
        <v>8</v>
      </c>
      <c r="E28">
        <v>-649</v>
      </c>
      <c r="F28">
        <v>296</v>
      </c>
      <c r="G28">
        <v>309</v>
      </c>
      <c r="H28">
        <v>210</v>
      </c>
      <c r="I28">
        <v>-1396</v>
      </c>
      <c r="J28">
        <v>-4668</v>
      </c>
      <c r="K28">
        <v>-1291</v>
      </c>
      <c r="L28">
        <v>824</v>
      </c>
      <c r="M28">
        <v>-1857</v>
      </c>
      <c r="N28">
        <v>2195</v>
      </c>
      <c r="O28">
        <v>2102</v>
      </c>
      <c r="P28">
        <v>1643</v>
      </c>
      <c r="Q28">
        <v>1019</v>
      </c>
      <c r="R28">
        <v>904</v>
      </c>
      <c r="S28">
        <v>512</v>
      </c>
      <c r="T28">
        <v>216</v>
      </c>
      <c r="U28">
        <v>665</v>
      </c>
      <c r="V28">
        <v>527</v>
      </c>
      <c r="W28">
        <v>262</v>
      </c>
    </row>
    <row r="29" spans="1:23" x14ac:dyDescent="0.25">
      <c r="A29" s="5" t="s">
        <v>82</v>
      </c>
      <c r="B29" s="5" t="s">
        <v>83</v>
      </c>
      <c r="C29">
        <v>21162</v>
      </c>
      <c r="D29">
        <v>23344</v>
      </c>
      <c r="E29">
        <v>20546</v>
      </c>
      <c r="F29">
        <v>18468</v>
      </c>
      <c r="G29">
        <v>19474</v>
      </c>
      <c r="H29">
        <v>20233</v>
      </c>
      <c r="I29">
        <v>19359</v>
      </c>
      <c r="J29">
        <v>25227</v>
      </c>
      <c r="K29">
        <v>24430</v>
      </c>
      <c r="L29">
        <v>20963</v>
      </c>
      <c r="M29">
        <v>20924</v>
      </c>
      <c r="N29">
        <v>23334</v>
      </c>
      <c r="O29">
        <v>22689</v>
      </c>
      <c r="P29">
        <v>20811</v>
      </c>
      <c r="Q29">
        <v>19198</v>
      </c>
      <c r="R29">
        <v>14406</v>
      </c>
      <c r="S29">
        <v>12973</v>
      </c>
      <c r="T29">
        <v>13652</v>
      </c>
      <c r="U29">
        <v>15141</v>
      </c>
      <c r="V29">
        <v>15571</v>
      </c>
      <c r="W29">
        <v>13220</v>
      </c>
    </row>
    <row r="30" spans="1:23" x14ac:dyDescent="0.25">
      <c r="A30" s="5" t="s">
        <v>84</v>
      </c>
      <c r="B30" s="5" t="s">
        <v>85</v>
      </c>
      <c r="C30">
        <v>15313</v>
      </c>
      <c r="D30">
        <v>10524</v>
      </c>
      <c r="E30">
        <v>14502</v>
      </c>
      <c r="F30">
        <v>16604</v>
      </c>
      <c r="G30">
        <v>16220</v>
      </c>
      <c r="H30">
        <v>15812</v>
      </c>
      <c r="I30">
        <v>15945</v>
      </c>
      <c r="J30">
        <v>13057</v>
      </c>
      <c r="K30">
        <v>19173</v>
      </c>
      <c r="L30">
        <v>22749</v>
      </c>
      <c r="M30">
        <v>20443</v>
      </c>
      <c r="N30">
        <v>18308</v>
      </c>
      <c r="O30">
        <v>15385</v>
      </c>
      <c r="P30">
        <v>14919</v>
      </c>
      <c r="Q30">
        <v>15336</v>
      </c>
      <c r="R30">
        <v>15367</v>
      </c>
      <c r="S30">
        <v>15674</v>
      </c>
      <c r="T30">
        <v>16255</v>
      </c>
      <c r="U30">
        <v>17818</v>
      </c>
      <c r="V30">
        <v>18755</v>
      </c>
      <c r="W30">
        <v>17428</v>
      </c>
    </row>
    <row r="31" spans="1:23" x14ac:dyDescent="0.25">
      <c r="A31" s="5" t="s">
        <v>86</v>
      </c>
      <c r="B31" s="5" t="s">
        <v>87</v>
      </c>
      <c r="C31">
        <v>36475</v>
      </c>
      <c r="D31">
        <v>33868</v>
      </c>
      <c r="E31">
        <v>35048</v>
      </c>
      <c r="F31">
        <v>35072</v>
      </c>
      <c r="G31">
        <v>35694</v>
      </c>
      <c r="H31">
        <v>36045</v>
      </c>
      <c r="I31">
        <v>35304</v>
      </c>
      <c r="J31">
        <v>38284</v>
      </c>
      <c r="K31">
        <v>43603</v>
      </c>
      <c r="L31">
        <v>43712</v>
      </c>
      <c r="M31">
        <v>41367</v>
      </c>
      <c r="N31">
        <v>41642</v>
      </c>
      <c r="O31">
        <v>38074</v>
      </c>
      <c r="P31">
        <v>35730</v>
      </c>
      <c r="Q31">
        <v>36239</v>
      </c>
      <c r="R31">
        <v>31141</v>
      </c>
      <c r="S31">
        <v>30141</v>
      </c>
      <c r="T31">
        <v>31160</v>
      </c>
      <c r="U31">
        <v>34649</v>
      </c>
      <c r="V31">
        <v>35888</v>
      </c>
      <c r="W31">
        <v>32713</v>
      </c>
    </row>
    <row r="32" spans="1:23" x14ac:dyDescent="0.25">
      <c r="A32" s="5" t="s">
        <v>88</v>
      </c>
      <c r="B32" s="5" t="s">
        <v>89</v>
      </c>
      <c r="C32">
        <v>17728</v>
      </c>
      <c r="D32">
        <v>20711</v>
      </c>
      <c r="E32">
        <v>17097</v>
      </c>
      <c r="F32">
        <v>16329</v>
      </c>
      <c r="G32">
        <v>17043</v>
      </c>
      <c r="H32">
        <v>17860</v>
      </c>
      <c r="I32">
        <v>17480</v>
      </c>
      <c r="J32">
        <v>19961</v>
      </c>
      <c r="K32">
        <v>18807</v>
      </c>
      <c r="L32">
        <v>18090</v>
      </c>
      <c r="M32">
        <v>15837</v>
      </c>
      <c r="N32">
        <v>18425</v>
      </c>
      <c r="O32">
        <v>15886</v>
      </c>
      <c r="P32">
        <v>14319</v>
      </c>
      <c r="Q32" t="s">
        <v>67</v>
      </c>
      <c r="R32" t="s">
        <v>67</v>
      </c>
      <c r="S32" t="s">
        <v>67</v>
      </c>
      <c r="T32" t="s">
        <v>67</v>
      </c>
      <c r="U32" t="s">
        <v>67</v>
      </c>
      <c r="V32" t="s">
        <v>67</v>
      </c>
      <c r="W32" t="s">
        <v>67</v>
      </c>
    </row>
    <row r="33" spans="1:23" x14ac:dyDescent="0.25">
      <c r="A33" s="5" t="s">
        <v>90</v>
      </c>
      <c r="B33" s="5" t="s">
        <v>91</v>
      </c>
      <c r="C33">
        <v>16527</v>
      </c>
      <c r="D33">
        <v>9882</v>
      </c>
      <c r="E33">
        <v>14546</v>
      </c>
      <c r="F33">
        <v>16134</v>
      </c>
      <c r="G33">
        <v>15344</v>
      </c>
      <c r="H33">
        <v>14986</v>
      </c>
      <c r="I33">
        <v>15313</v>
      </c>
      <c r="J33">
        <v>13797</v>
      </c>
      <c r="K33">
        <v>14414</v>
      </c>
      <c r="L33">
        <v>15234</v>
      </c>
      <c r="M33">
        <v>15834</v>
      </c>
      <c r="N33">
        <v>11728</v>
      </c>
      <c r="O33">
        <v>11741</v>
      </c>
      <c r="P33">
        <v>12484</v>
      </c>
      <c r="Q33" t="s">
        <v>67</v>
      </c>
      <c r="R33" t="s">
        <v>67</v>
      </c>
      <c r="S33" t="s">
        <v>67</v>
      </c>
      <c r="T33" t="s">
        <v>67</v>
      </c>
      <c r="U33" t="s">
        <v>67</v>
      </c>
      <c r="V33" t="s">
        <v>67</v>
      </c>
      <c r="W33" t="s">
        <v>67</v>
      </c>
    </row>
    <row r="34" spans="1:23" x14ac:dyDescent="0.25">
      <c r="A34" s="5" t="s">
        <v>92</v>
      </c>
      <c r="B34" s="5" t="s">
        <v>93</v>
      </c>
      <c r="C34">
        <v>34255</v>
      </c>
      <c r="D34">
        <v>30594</v>
      </c>
      <c r="E34">
        <v>31643</v>
      </c>
      <c r="F34">
        <v>32463</v>
      </c>
      <c r="G34">
        <v>32387</v>
      </c>
      <c r="H34">
        <v>32846</v>
      </c>
      <c r="I34">
        <v>32793</v>
      </c>
      <c r="J34">
        <v>33758</v>
      </c>
      <c r="K34">
        <v>33221</v>
      </c>
      <c r="L34">
        <v>33324</v>
      </c>
      <c r="M34">
        <v>31671</v>
      </c>
      <c r="N34">
        <v>30153</v>
      </c>
      <c r="O34">
        <v>27627</v>
      </c>
      <c r="P34">
        <v>26803</v>
      </c>
      <c r="Q34">
        <v>26987</v>
      </c>
      <c r="R34">
        <v>22404</v>
      </c>
      <c r="S34">
        <v>22192</v>
      </c>
      <c r="T34">
        <v>22576</v>
      </c>
      <c r="U34">
        <v>25500</v>
      </c>
      <c r="V34">
        <v>26692</v>
      </c>
      <c r="W34">
        <v>24315</v>
      </c>
    </row>
    <row r="35" spans="1:23" x14ac:dyDescent="0.25">
      <c r="A35" s="5" t="s">
        <v>78</v>
      </c>
      <c r="B35" s="5" t="s">
        <v>79</v>
      </c>
      <c r="C35">
        <v>469</v>
      </c>
      <c r="D35">
        <v>469</v>
      </c>
      <c r="E35">
        <v>515</v>
      </c>
      <c r="F35">
        <v>507</v>
      </c>
      <c r="G35">
        <v>125</v>
      </c>
      <c r="H35">
        <v>218</v>
      </c>
      <c r="I35">
        <v>269</v>
      </c>
      <c r="J35">
        <v>967</v>
      </c>
      <c r="K35">
        <v>1370</v>
      </c>
      <c r="L35">
        <v>1888</v>
      </c>
      <c r="M35">
        <v>1769</v>
      </c>
      <c r="N35">
        <v>482</v>
      </c>
      <c r="O35">
        <v>421</v>
      </c>
      <c r="P35">
        <v>414</v>
      </c>
      <c r="Q35">
        <v>481</v>
      </c>
      <c r="R35">
        <v>410</v>
      </c>
      <c r="S35">
        <v>318</v>
      </c>
      <c r="T35">
        <v>297</v>
      </c>
      <c r="U35">
        <v>363</v>
      </c>
      <c r="V35">
        <v>399</v>
      </c>
      <c r="W35">
        <v>292</v>
      </c>
    </row>
    <row r="36" spans="1:23" x14ac:dyDescent="0.25">
      <c r="A36" s="5" t="s">
        <v>94</v>
      </c>
      <c r="B36" s="5" t="s">
        <v>95</v>
      </c>
      <c r="C36">
        <v>1751</v>
      </c>
      <c r="D36">
        <v>2805</v>
      </c>
      <c r="E36">
        <v>2890</v>
      </c>
      <c r="F36">
        <v>2102</v>
      </c>
      <c r="G36">
        <v>3182</v>
      </c>
      <c r="H36">
        <v>2981</v>
      </c>
      <c r="I36">
        <v>2242</v>
      </c>
      <c r="J36">
        <v>3559</v>
      </c>
      <c r="K36">
        <v>9012</v>
      </c>
      <c r="L36">
        <v>8500</v>
      </c>
      <c r="M36">
        <v>7927</v>
      </c>
      <c r="N36">
        <v>11007</v>
      </c>
      <c r="O36">
        <v>10026</v>
      </c>
      <c r="P36">
        <v>8513</v>
      </c>
      <c r="Q36">
        <v>8771</v>
      </c>
      <c r="R36">
        <v>8327</v>
      </c>
      <c r="S36">
        <v>7631</v>
      </c>
      <c r="T36">
        <v>8287</v>
      </c>
      <c r="U36">
        <v>8786</v>
      </c>
      <c r="V36">
        <v>8797</v>
      </c>
      <c r="W36">
        <v>8106</v>
      </c>
    </row>
    <row r="37" spans="1:23" x14ac:dyDescent="0.25">
      <c r="A37" s="5" t="s">
        <v>96</v>
      </c>
      <c r="B37" s="5" t="s">
        <v>97</v>
      </c>
      <c r="C37">
        <v>36475</v>
      </c>
      <c r="D37">
        <v>33868</v>
      </c>
      <c r="E37">
        <v>35048</v>
      </c>
      <c r="F37">
        <v>35072</v>
      </c>
      <c r="G37">
        <v>35694</v>
      </c>
      <c r="H37">
        <v>36045</v>
      </c>
      <c r="I37">
        <v>35304</v>
      </c>
      <c r="J37">
        <v>38284</v>
      </c>
      <c r="K37">
        <v>43603</v>
      </c>
      <c r="L37">
        <v>43712</v>
      </c>
      <c r="M37">
        <v>41367</v>
      </c>
      <c r="N37">
        <v>41642</v>
      </c>
      <c r="O37">
        <v>38074</v>
      </c>
      <c r="P37">
        <v>35730</v>
      </c>
      <c r="Q37">
        <v>36239</v>
      </c>
      <c r="R37">
        <v>31141</v>
      </c>
      <c r="S37">
        <v>30141</v>
      </c>
      <c r="T37">
        <v>31160</v>
      </c>
      <c r="U37">
        <v>34649</v>
      </c>
      <c r="V37">
        <v>35888</v>
      </c>
      <c r="W37">
        <v>32713</v>
      </c>
    </row>
    <row r="38" spans="1:23" x14ac:dyDescent="0.25">
      <c r="A38" s="5" t="s">
        <v>98</v>
      </c>
      <c r="B38" s="5" t="s">
        <v>99</v>
      </c>
      <c r="C38">
        <v>622.53</v>
      </c>
      <c r="D38">
        <v>622.53</v>
      </c>
      <c r="E38">
        <v>622.53</v>
      </c>
      <c r="F38">
        <v>565.94000000000005</v>
      </c>
      <c r="G38">
        <v>565.9</v>
      </c>
      <c r="H38">
        <v>565.9</v>
      </c>
      <c r="I38">
        <v>514.5</v>
      </c>
      <c r="J38">
        <v>514.5</v>
      </c>
      <c r="K38">
        <v>514.5</v>
      </c>
      <c r="L38">
        <v>514.5</v>
      </c>
      <c r="M38">
        <v>514.5</v>
      </c>
      <c r="N38">
        <v>514.5</v>
      </c>
      <c r="O38">
        <v>514.5</v>
      </c>
      <c r="P38">
        <v>514.5</v>
      </c>
      <c r="Q38">
        <v>514.5</v>
      </c>
      <c r="R38">
        <v>514.5</v>
      </c>
      <c r="S38">
        <v>514.5</v>
      </c>
      <c r="T38">
        <v>514.5</v>
      </c>
      <c r="U38">
        <v>514.5</v>
      </c>
      <c r="V38">
        <v>514.5</v>
      </c>
      <c r="W38">
        <v>514.5</v>
      </c>
    </row>
    <row r="39" spans="1:23" x14ac:dyDescent="0.25">
      <c r="A39" s="5" t="s">
        <v>100</v>
      </c>
      <c r="B39" s="5" t="s">
        <v>101</v>
      </c>
      <c r="C39">
        <v>1594</v>
      </c>
      <c r="D39">
        <v>1594</v>
      </c>
      <c r="E39">
        <v>1594</v>
      </c>
      <c r="F39">
        <v>1449</v>
      </c>
      <c r="G39">
        <v>1449</v>
      </c>
      <c r="H39">
        <v>1449</v>
      </c>
      <c r="I39">
        <v>1317</v>
      </c>
      <c r="J39">
        <v>1317</v>
      </c>
      <c r="K39">
        <v>1317</v>
      </c>
      <c r="L39">
        <v>1317</v>
      </c>
      <c r="M39">
        <v>1317</v>
      </c>
      <c r="N39">
        <v>1317</v>
      </c>
      <c r="O39">
        <v>1317</v>
      </c>
      <c r="P39">
        <v>1317</v>
      </c>
      <c r="Q39">
        <v>1317</v>
      </c>
      <c r="R39">
        <v>1317</v>
      </c>
      <c r="S39">
        <v>1317</v>
      </c>
      <c r="T39">
        <v>1317</v>
      </c>
      <c r="U39">
        <v>1317</v>
      </c>
      <c r="V39">
        <v>1317</v>
      </c>
      <c r="W39">
        <v>1315</v>
      </c>
    </row>
    <row r="40" spans="1:23" x14ac:dyDescent="0.25">
      <c r="A40" s="5" t="s">
        <v>102</v>
      </c>
      <c r="B40" s="5" t="s">
        <v>103</v>
      </c>
      <c r="C40">
        <v>-0.13</v>
      </c>
      <c r="D40">
        <v>0.26</v>
      </c>
      <c r="E40">
        <v>1.23</v>
      </c>
      <c r="F40">
        <v>1.1499999999999999</v>
      </c>
      <c r="G40">
        <v>0.88</v>
      </c>
      <c r="H40">
        <v>0.43</v>
      </c>
      <c r="I40">
        <v>-3.2</v>
      </c>
      <c r="J40">
        <v>0.61</v>
      </c>
      <c r="K40">
        <v>-1.46</v>
      </c>
      <c r="L40">
        <v>2.21</v>
      </c>
      <c r="M40">
        <v>-4.59</v>
      </c>
      <c r="N40">
        <v>6.08</v>
      </c>
      <c r="O40">
        <v>6.47</v>
      </c>
      <c r="P40">
        <v>5.0999999999999996</v>
      </c>
      <c r="Q40">
        <v>3.57</v>
      </c>
      <c r="R40">
        <v>3.07</v>
      </c>
      <c r="S40">
        <v>1.39</v>
      </c>
      <c r="T40">
        <v>1.48</v>
      </c>
      <c r="U40">
        <v>1.7</v>
      </c>
      <c r="V40">
        <v>2.12</v>
      </c>
      <c r="W40">
        <v>1.18</v>
      </c>
    </row>
    <row r="41" spans="1:23" x14ac:dyDescent="0.25">
      <c r="A41" s="5" t="s">
        <v>104</v>
      </c>
      <c r="B41" s="5" t="s">
        <v>105</v>
      </c>
      <c r="C41">
        <v>-0.49</v>
      </c>
      <c r="D41">
        <v>0.01</v>
      </c>
      <c r="E41">
        <v>-1.1499999999999999</v>
      </c>
      <c r="F41">
        <v>0.52</v>
      </c>
      <c r="G41">
        <v>0.56999999999999995</v>
      </c>
      <c r="H41">
        <v>0.05</v>
      </c>
      <c r="I41">
        <v>-2.71</v>
      </c>
      <c r="J41">
        <v>-9.07</v>
      </c>
      <c r="K41">
        <v>-2.71</v>
      </c>
      <c r="L41">
        <v>1.77</v>
      </c>
      <c r="M41">
        <v>-4.01</v>
      </c>
      <c r="N41">
        <v>4.59</v>
      </c>
      <c r="O41">
        <v>4.3</v>
      </c>
      <c r="P41">
        <v>3.24</v>
      </c>
      <c r="Q41">
        <v>2.0499999999999998</v>
      </c>
      <c r="R41">
        <v>1.81</v>
      </c>
      <c r="S41">
        <v>1.0900000000000001</v>
      </c>
      <c r="T41">
        <v>0.42</v>
      </c>
      <c r="U41">
        <v>1.29</v>
      </c>
      <c r="V41">
        <v>1.02</v>
      </c>
      <c r="W41">
        <v>0.54</v>
      </c>
    </row>
    <row r="42" spans="1:23" x14ac:dyDescent="0.25">
      <c r="A42" s="5" t="s">
        <v>106</v>
      </c>
      <c r="B42" s="5" t="s">
        <v>107</v>
      </c>
      <c r="C42">
        <v>-0.49</v>
      </c>
      <c r="D42">
        <v>0.01</v>
      </c>
      <c r="E42">
        <v>-1.1499999999999999</v>
      </c>
      <c r="F42">
        <v>0.52</v>
      </c>
      <c r="G42">
        <v>0.55000000000000004</v>
      </c>
      <c r="H42">
        <v>0.38</v>
      </c>
      <c r="I42">
        <v>-2.71</v>
      </c>
      <c r="J42">
        <v>-9.07</v>
      </c>
      <c r="K42">
        <v>-2.71</v>
      </c>
      <c r="L42">
        <v>1.77</v>
      </c>
      <c r="M42">
        <v>-4.01</v>
      </c>
      <c r="N42">
        <v>4.59</v>
      </c>
      <c r="O42">
        <v>4.3</v>
      </c>
      <c r="P42">
        <v>3.24</v>
      </c>
      <c r="Q42">
        <v>2.0499999999999998</v>
      </c>
      <c r="R42">
        <v>1.81</v>
      </c>
      <c r="S42">
        <v>1.0900000000000001</v>
      </c>
      <c r="T42">
        <v>0.42</v>
      </c>
      <c r="U42">
        <v>1.29</v>
      </c>
      <c r="V42">
        <v>1.02</v>
      </c>
      <c r="W42">
        <v>0.54</v>
      </c>
    </row>
    <row r="43" spans="1:23" x14ac:dyDescent="0.25">
      <c r="A43" s="5" t="s">
        <v>108</v>
      </c>
      <c r="B43" s="5" t="s">
        <v>109</v>
      </c>
      <c r="C43" t="s">
        <v>67</v>
      </c>
      <c r="D43">
        <v>0.15</v>
      </c>
      <c r="E43">
        <v>0.15</v>
      </c>
      <c r="F43">
        <v>0.15</v>
      </c>
      <c r="G43">
        <v>0.15</v>
      </c>
      <c r="H43">
        <v>0.11</v>
      </c>
      <c r="I43" t="s">
        <v>67</v>
      </c>
      <c r="J43" t="s">
        <v>67</v>
      </c>
      <c r="K43">
        <v>0.45</v>
      </c>
      <c r="L43">
        <v>0.45</v>
      </c>
      <c r="M43">
        <v>0.3</v>
      </c>
      <c r="N43">
        <v>1.3</v>
      </c>
      <c r="O43">
        <v>1.3</v>
      </c>
      <c r="P43">
        <v>1</v>
      </c>
      <c r="Q43">
        <v>0.8</v>
      </c>
      <c r="R43">
        <v>0.6</v>
      </c>
      <c r="S43">
        <v>0.5</v>
      </c>
      <c r="T43">
        <v>0.4</v>
      </c>
      <c r="U43">
        <v>0.6</v>
      </c>
      <c r="V43">
        <v>0.75</v>
      </c>
      <c r="W43">
        <v>0.72</v>
      </c>
    </row>
    <row r="44" spans="1:23" x14ac:dyDescent="0.25">
      <c r="A44" s="5" t="s">
        <v>110</v>
      </c>
      <c r="B44" s="5" t="s">
        <v>111</v>
      </c>
      <c r="C44" t="s">
        <v>67</v>
      </c>
      <c r="D44">
        <v>93</v>
      </c>
      <c r="E44">
        <v>93</v>
      </c>
      <c r="F44">
        <v>85</v>
      </c>
      <c r="G44">
        <v>84.89</v>
      </c>
      <c r="H44">
        <v>62.25</v>
      </c>
      <c r="I44" t="s">
        <v>67</v>
      </c>
      <c r="J44" t="s">
        <v>67</v>
      </c>
      <c r="K44">
        <v>232</v>
      </c>
      <c r="L44">
        <v>209</v>
      </c>
      <c r="M44">
        <v>139</v>
      </c>
      <c r="N44">
        <v>603</v>
      </c>
      <c r="O44">
        <v>635</v>
      </c>
      <c r="P44">
        <v>489</v>
      </c>
      <c r="Q44">
        <v>399</v>
      </c>
      <c r="R44">
        <v>299</v>
      </c>
      <c r="S44">
        <v>249</v>
      </c>
      <c r="T44">
        <v>206</v>
      </c>
      <c r="U44">
        <v>309</v>
      </c>
      <c r="V44">
        <v>386</v>
      </c>
      <c r="W44">
        <v>368</v>
      </c>
    </row>
    <row r="45" spans="1:23" x14ac:dyDescent="0.25">
      <c r="A45" s="5" t="s">
        <v>124</v>
      </c>
      <c r="B45" s="5" t="s">
        <v>125</v>
      </c>
      <c r="C45">
        <v>67.459999999999994</v>
      </c>
      <c r="D45">
        <v>68.66</v>
      </c>
      <c r="E45">
        <v>66.58</v>
      </c>
      <c r="F45">
        <v>69.38</v>
      </c>
      <c r="G45">
        <v>75.59</v>
      </c>
      <c r="H45">
        <v>72.989999999999995</v>
      </c>
      <c r="I45">
        <v>74.94</v>
      </c>
      <c r="J45">
        <v>77.989999999999995</v>
      </c>
      <c r="K45">
        <v>84.27</v>
      </c>
      <c r="L45">
        <v>82.84</v>
      </c>
      <c r="M45">
        <v>78.84</v>
      </c>
      <c r="N45">
        <v>103.84</v>
      </c>
      <c r="O45">
        <v>100.53</v>
      </c>
      <c r="P45">
        <v>91.59</v>
      </c>
      <c r="Q45">
        <v>81.760000000000005</v>
      </c>
      <c r="R45">
        <v>76.47</v>
      </c>
      <c r="S45">
        <v>70.239999999999995</v>
      </c>
      <c r="T45">
        <v>71.33</v>
      </c>
      <c r="U45">
        <v>73.87</v>
      </c>
      <c r="V45">
        <v>72.319999999999993</v>
      </c>
      <c r="W45">
        <v>57.91</v>
      </c>
    </row>
    <row r="46" spans="1:23" x14ac:dyDescent="0.25">
      <c r="A46" s="5" t="s">
        <v>112</v>
      </c>
      <c r="B46" s="5" t="s">
        <v>113</v>
      </c>
      <c r="C46">
        <v>2.81</v>
      </c>
      <c r="D46">
        <v>4.51</v>
      </c>
      <c r="E46">
        <v>4.6399999999999997</v>
      </c>
      <c r="F46">
        <v>3.71</v>
      </c>
      <c r="G46">
        <v>5.62</v>
      </c>
      <c r="H46">
        <v>5.27</v>
      </c>
      <c r="I46">
        <v>4.3600000000000003</v>
      </c>
      <c r="J46">
        <v>6.92</v>
      </c>
      <c r="K46">
        <v>17.52</v>
      </c>
      <c r="L46">
        <v>16.52</v>
      </c>
      <c r="M46">
        <v>15.41</v>
      </c>
      <c r="N46">
        <v>21.39</v>
      </c>
      <c r="O46">
        <v>19.489999999999998</v>
      </c>
      <c r="P46">
        <v>16.55</v>
      </c>
      <c r="Q46">
        <v>17.05</v>
      </c>
      <c r="R46">
        <v>16.18</v>
      </c>
      <c r="S46">
        <v>14.83</v>
      </c>
      <c r="T46">
        <v>16.11</v>
      </c>
      <c r="U46">
        <v>17.079999999999998</v>
      </c>
      <c r="V46">
        <v>17.100000000000001</v>
      </c>
      <c r="W46">
        <v>15.76</v>
      </c>
    </row>
    <row r="47" spans="1:23" x14ac:dyDescent="0.25">
      <c r="A47" s="5" t="s">
        <v>114</v>
      </c>
      <c r="B47" s="5" t="s">
        <v>115</v>
      </c>
      <c r="C47">
        <v>0.12</v>
      </c>
      <c r="D47">
        <v>1.9</v>
      </c>
      <c r="E47">
        <v>0.98</v>
      </c>
      <c r="F47">
        <v>2.4500000000000002</v>
      </c>
      <c r="G47">
        <v>2.2999999999999998</v>
      </c>
      <c r="H47">
        <v>1.57</v>
      </c>
      <c r="I47">
        <v>1.53</v>
      </c>
      <c r="J47">
        <v>-0.75</v>
      </c>
      <c r="K47">
        <v>1.51</v>
      </c>
      <c r="L47">
        <v>1.69</v>
      </c>
      <c r="M47">
        <v>7.19</v>
      </c>
      <c r="N47">
        <v>7.15</v>
      </c>
      <c r="O47">
        <v>4.3099999999999996</v>
      </c>
      <c r="P47">
        <v>6.74</v>
      </c>
      <c r="Q47">
        <v>4.24</v>
      </c>
      <c r="R47">
        <v>4.97</v>
      </c>
      <c r="S47">
        <v>3.94</v>
      </c>
      <c r="T47">
        <v>4.7699999999999996</v>
      </c>
      <c r="U47">
        <v>4.3600000000000003</v>
      </c>
      <c r="V47">
        <v>2.58</v>
      </c>
      <c r="W47">
        <v>2.93</v>
      </c>
    </row>
    <row r="48" spans="1:23" x14ac:dyDescent="0.25">
      <c r="A48" s="5" t="s">
        <v>116</v>
      </c>
      <c r="B48" s="5" t="s">
        <v>117</v>
      </c>
      <c r="C48">
        <v>58.59</v>
      </c>
      <c r="D48">
        <v>54.4</v>
      </c>
      <c r="E48">
        <v>56.3</v>
      </c>
      <c r="F48">
        <v>61.97</v>
      </c>
      <c r="G48">
        <v>63.07</v>
      </c>
      <c r="H48">
        <v>63.69</v>
      </c>
      <c r="I48">
        <v>68.62</v>
      </c>
      <c r="J48">
        <v>74.41</v>
      </c>
      <c r="K48">
        <v>84.75</v>
      </c>
      <c r="L48">
        <v>84.96</v>
      </c>
      <c r="M48">
        <v>80.400000000000006</v>
      </c>
      <c r="N48">
        <v>80.94</v>
      </c>
      <c r="O48">
        <v>74</v>
      </c>
      <c r="P48">
        <v>69.45</v>
      </c>
      <c r="Q48">
        <v>70.44</v>
      </c>
      <c r="R48">
        <v>60.53</v>
      </c>
      <c r="S48">
        <v>58.58</v>
      </c>
      <c r="T48">
        <v>60.56</v>
      </c>
      <c r="U48">
        <v>67.34</v>
      </c>
      <c r="V48">
        <v>69.75</v>
      </c>
      <c r="W48" t="s">
        <v>67</v>
      </c>
    </row>
    <row r="49" spans="1:23" x14ac:dyDescent="0.25">
      <c r="A49" s="5" t="s">
        <v>118</v>
      </c>
      <c r="B49" s="5" t="s">
        <v>119</v>
      </c>
      <c r="C49">
        <v>162372</v>
      </c>
      <c r="D49">
        <v>161096</v>
      </c>
      <c r="E49">
        <v>158739</v>
      </c>
      <c r="F49">
        <v>156487</v>
      </c>
      <c r="G49">
        <v>154906</v>
      </c>
      <c r="H49">
        <v>160745</v>
      </c>
      <c r="I49">
        <v>156856</v>
      </c>
      <c r="J49">
        <v>167961</v>
      </c>
      <c r="K49">
        <v>179534</v>
      </c>
      <c r="L49">
        <v>177346</v>
      </c>
      <c r="M49">
        <v>187495</v>
      </c>
      <c r="N49">
        <v>199374</v>
      </c>
      <c r="O49">
        <v>191350</v>
      </c>
      <c r="P49">
        <v>187586</v>
      </c>
      <c r="Q49">
        <v>187216</v>
      </c>
      <c r="R49">
        <v>187678</v>
      </c>
      <c r="S49">
        <v>188561</v>
      </c>
      <c r="T49">
        <v>191299</v>
      </c>
      <c r="U49">
        <v>193516</v>
      </c>
      <c r="V49">
        <v>193316</v>
      </c>
      <c r="W49">
        <v>169885</v>
      </c>
    </row>
    <row r="50" spans="1:23" x14ac:dyDescent="0.25">
      <c r="A50" s="5" t="s">
        <v>120</v>
      </c>
      <c r="B50" s="5" t="s">
        <v>121</v>
      </c>
      <c r="C50">
        <v>10094</v>
      </c>
      <c r="D50">
        <v>9608</v>
      </c>
      <c r="E50">
        <v>9705</v>
      </c>
      <c r="F50">
        <v>8942</v>
      </c>
      <c r="G50">
        <v>8536</v>
      </c>
      <c r="H50">
        <v>8553</v>
      </c>
      <c r="I50">
        <v>8491</v>
      </c>
      <c r="J50">
        <v>9083</v>
      </c>
      <c r="K50">
        <v>9014</v>
      </c>
      <c r="L50">
        <v>8772</v>
      </c>
      <c r="M50">
        <v>9654</v>
      </c>
      <c r="N50">
        <v>9519</v>
      </c>
      <c r="O50">
        <v>9169</v>
      </c>
      <c r="P50">
        <v>9305</v>
      </c>
      <c r="Q50">
        <v>9376</v>
      </c>
      <c r="R50">
        <v>9465</v>
      </c>
      <c r="S50">
        <v>9437</v>
      </c>
      <c r="T50">
        <v>9736</v>
      </c>
      <c r="U50">
        <v>9695</v>
      </c>
      <c r="V50">
        <v>9104</v>
      </c>
      <c r="W50">
        <v>7973</v>
      </c>
    </row>
    <row r="51" spans="1:23" x14ac:dyDescent="0.25">
      <c r="A51" s="5" t="s">
        <v>122</v>
      </c>
      <c r="B51" s="5" t="s">
        <v>123</v>
      </c>
      <c r="C51">
        <v>62166</v>
      </c>
      <c r="D51">
        <v>59641</v>
      </c>
      <c r="E51">
        <v>61138</v>
      </c>
      <c r="F51">
        <v>57142</v>
      </c>
      <c r="G51">
        <v>55104</v>
      </c>
      <c r="H51">
        <v>53209</v>
      </c>
      <c r="I51">
        <v>54132</v>
      </c>
      <c r="J51">
        <v>54078</v>
      </c>
      <c r="K51">
        <v>50208</v>
      </c>
      <c r="L51">
        <v>49463</v>
      </c>
      <c r="M51">
        <v>51489</v>
      </c>
      <c r="N51">
        <v>47744</v>
      </c>
      <c r="O51">
        <v>47917</v>
      </c>
      <c r="P51">
        <v>49604</v>
      </c>
      <c r="Q51">
        <v>50081</v>
      </c>
      <c r="R51">
        <v>50432</v>
      </c>
      <c r="S51">
        <v>50047</v>
      </c>
      <c r="T51">
        <v>50894</v>
      </c>
      <c r="U51">
        <v>50099</v>
      </c>
      <c r="V51">
        <v>47094</v>
      </c>
      <c r="W51" t="s">
        <v>67</v>
      </c>
    </row>
    <row r="52" spans="1:23" x14ac:dyDescent="0.25">
      <c r="A52" s="5" t="s">
        <v>301</v>
      </c>
      <c r="B52" s="5" t="s">
        <v>302</v>
      </c>
      <c r="C52">
        <v>258641</v>
      </c>
      <c r="D52">
        <v>265345</v>
      </c>
      <c r="E52">
        <v>261102</v>
      </c>
      <c r="F52">
        <v>250903</v>
      </c>
      <c r="G52">
        <v>276155</v>
      </c>
      <c r="H52">
        <v>256954</v>
      </c>
      <c r="I52">
        <v>245824</v>
      </c>
      <c r="J52">
        <v>247296</v>
      </c>
      <c r="K52">
        <v>241491</v>
      </c>
      <c r="L52">
        <v>240327</v>
      </c>
      <c r="M52">
        <v>216341</v>
      </c>
      <c r="N52">
        <v>267968</v>
      </c>
      <c r="O52">
        <v>270305</v>
      </c>
      <c r="P52">
        <v>251218</v>
      </c>
      <c r="Q52">
        <v>224681</v>
      </c>
      <c r="R52">
        <v>209624</v>
      </c>
      <c r="S52">
        <v>191646</v>
      </c>
      <c r="T52">
        <v>191836</v>
      </c>
      <c r="U52">
        <v>196354</v>
      </c>
      <c r="V52">
        <v>197556</v>
      </c>
      <c r="W52">
        <v>175377</v>
      </c>
    </row>
    <row r="53" spans="1:23" x14ac:dyDescent="0.25">
      <c r="A53" s="5" t="s">
        <v>126</v>
      </c>
      <c r="B53" s="5" t="s">
        <v>127</v>
      </c>
      <c r="C53">
        <v>35714</v>
      </c>
      <c r="D53">
        <v>30603</v>
      </c>
      <c r="E53">
        <v>43846</v>
      </c>
      <c r="F53">
        <v>42336</v>
      </c>
      <c r="G53">
        <v>44375</v>
      </c>
      <c r="H53">
        <v>38359</v>
      </c>
      <c r="I53">
        <v>30283</v>
      </c>
      <c r="J53">
        <v>34413</v>
      </c>
      <c r="K53">
        <v>26402</v>
      </c>
      <c r="L53">
        <v>35873</v>
      </c>
      <c r="M53">
        <v>19510</v>
      </c>
      <c r="N53">
        <v>46526</v>
      </c>
      <c r="O53">
        <v>49292</v>
      </c>
      <c r="P53">
        <v>42556</v>
      </c>
      <c r="Q53">
        <v>37395</v>
      </c>
      <c r="R53">
        <v>37708</v>
      </c>
      <c r="S53">
        <v>34063</v>
      </c>
      <c r="T53">
        <v>33853</v>
      </c>
      <c r="U53">
        <v>36359</v>
      </c>
      <c r="V53">
        <v>35248</v>
      </c>
      <c r="W53">
        <v>30503</v>
      </c>
    </row>
    <row r="54" spans="1:23" x14ac:dyDescent="0.25">
      <c r="A54" s="5" t="s">
        <v>128</v>
      </c>
      <c r="B54" s="5" t="s">
        <v>129</v>
      </c>
      <c r="C54">
        <v>-1872</v>
      </c>
      <c r="D54">
        <v>49.66</v>
      </c>
      <c r="E54">
        <v>-4088</v>
      </c>
      <c r="F54">
        <v>1892</v>
      </c>
      <c r="G54">
        <v>1995</v>
      </c>
      <c r="H54">
        <v>1306</v>
      </c>
      <c r="I54">
        <v>-8900</v>
      </c>
      <c r="J54">
        <v>-27792</v>
      </c>
      <c r="K54">
        <v>-7191</v>
      </c>
      <c r="L54">
        <v>4646</v>
      </c>
      <c r="M54">
        <v>-9904</v>
      </c>
      <c r="N54">
        <v>11009</v>
      </c>
      <c r="O54">
        <v>10985</v>
      </c>
      <c r="P54">
        <v>8759</v>
      </c>
      <c r="Q54">
        <v>5443</v>
      </c>
      <c r="R54">
        <v>4817</v>
      </c>
      <c r="S54">
        <v>2715</v>
      </c>
      <c r="T54">
        <v>1129</v>
      </c>
      <c r="U54">
        <v>3436</v>
      </c>
      <c r="V54">
        <v>2726</v>
      </c>
      <c r="W54">
        <v>1542</v>
      </c>
    </row>
    <row r="55" spans="1:23" x14ac:dyDescent="0.25">
      <c r="A55" s="5" t="s">
        <v>130</v>
      </c>
      <c r="B55" s="5" t="s">
        <v>131</v>
      </c>
      <c r="C55" t="s">
        <v>67</v>
      </c>
      <c r="D55">
        <v>2174</v>
      </c>
      <c r="E55" t="s">
        <v>67</v>
      </c>
      <c r="F55">
        <v>40.799999999999997</v>
      </c>
      <c r="G55">
        <v>27.5</v>
      </c>
      <c r="H55">
        <v>415.4</v>
      </c>
      <c r="I55" t="s">
        <v>67</v>
      </c>
      <c r="J55" t="s">
        <v>67</v>
      </c>
      <c r="K55" t="s">
        <v>67</v>
      </c>
      <c r="L55">
        <v>13.5</v>
      </c>
      <c r="M55" t="s">
        <v>67</v>
      </c>
      <c r="N55">
        <v>4.5999999999999996</v>
      </c>
      <c r="O55">
        <v>10.4</v>
      </c>
      <c r="P55">
        <v>8.1999999999999993</v>
      </c>
      <c r="Q55">
        <v>8.5</v>
      </c>
      <c r="R55">
        <v>8.6999999999999993</v>
      </c>
      <c r="S55">
        <v>10.6</v>
      </c>
      <c r="T55">
        <v>26.7</v>
      </c>
      <c r="U55">
        <v>8.8000000000000007</v>
      </c>
      <c r="V55">
        <v>15.1</v>
      </c>
      <c r="W55">
        <v>34.6</v>
      </c>
    </row>
    <row r="56" spans="1:23" x14ac:dyDescent="0.25">
      <c r="A56" s="5" t="s">
        <v>132</v>
      </c>
      <c r="B56" s="5" t="s">
        <v>133</v>
      </c>
      <c r="C56">
        <v>0.19</v>
      </c>
      <c r="D56">
        <v>0.32</v>
      </c>
      <c r="E56">
        <v>0.38</v>
      </c>
      <c r="F56">
        <v>0.31</v>
      </c>
      <c r="G56">
        <v>0.21</v>
      </c>
      <c r="H56">
        <v>0.28000000000000003</v>
      </c>
      <c r="I56">
        <v>0.24</v>
      </c>
      <c r="J56">
        <v>0.21</v>
      </c>
      <c r="K56">
        <v>0.22</v>
      </c>
      <c r="L56">
        <v>0.28999999999999998</v>
      </c>
      <c r="M56">
        <v>0.3</v>
      </c>
      <c r="N56">
        <v>0.2</v>
      </c>
      <c r="O56">
        <v>0.44</v>
      </c>
      <c r="P56">
        <v>0.28999999999999998</v>
      </c>
      <c r="Q56">
        <v>0.21</v>
      </c>
      <c r="R56">
        <v>0.21</v>
      </c>
      <c r="S56">
        <v>0.16</v>
      </c>
      <c r="T56">
        <v>0.16</v>
      </c>
      <c r="U56">
        <v>0.15</v>
      </c>
      <c r="V56">
        <v>0.21</v>
      </c>
      <c r="W56">
        <v>0.32</v>
      </c>
    </row>
    <row r="57" spans="1:23" x14ac:dyDescent="0.25">
      <c r="A57" s="5" t="s">
        <v>134</v>
      </c>
      <c r="B57" s="5" t="s">
        <v>135</v>
      </c>
      <c r="C57">
        <v>4.5199999999999996</v>
      </c>
      <c r="D57">
        <v>4.82</v>
      </c>
      <c r="E57">
        <v>5.4</v>
      </c>
      <c r="F57">
        <v>5.71</v>
      </c>
      <c r="G57">
        <v>2.79</v>
      </c>
      <c r="H57">
        <v>3.94</v>
      </c>
      <c r="I57">
        <v>4.0599999999999996</v>
      </c>
      <c r="J57">
        <v>2.39</v>
      </c>
      <c r="K57">
        <v>1.06</v>
      </c>
      <c r="L57">
        <v>1.45</v>
      </c>
      <c r="M57">
        <v>1.53</v>
      </c>
      <c r="N57">
        <v>0.98</v>
      </c>
      <c r="O57">
        <v>2.29</v>
      </c>
      <c r="P57">
        <v>1.61</v>
      </c>
      <c r="Q57">
        <v>1.02</v>
      </c>
      <c r="R57">
        <v>0.97</v>
      </c>
      <c r="S57">
        <v>0.78</v>
      </c>
      <c r="T57">
        <v>0.7</v>
      </c>
      <c r="U57">
        <v>0.66</v>
      </c>
      <c r="V57">
        <v>0.9</v>
      </c>
      <c r="W57">
        <v>1.19</v>
      </c>
    </row>
    <row r="58" spans="1:23" x14ac:dyDescent="0.25">
      <c r="A58" s="5" t="s">
        <v>136</v>
      </c>
      <c r="B58" s="5" t="s">
        <v>137</v>
      </c>
      <c r="C58">
        <v>109.81</v>
      </c>
      <c r="D58">
        <v>11.43</v>
      </c>
      <c r="E58">
        <v>25.6</v>
      </c>
      <c r="F58">
        <v>8.66</v>
      </c>
      <c r="G58">
        <v>6.83</v>
      </c>
      <c r="H58">
        <v>13.25</v>
      </c>
      <c r="I58">
        <v>11.57</v>
      </c>
      <c r="J58">
        <v>-22.05</v>
      </c>
      <c r="K58">
        <v>12.3</v>
      </c>
      <c r="L58">
        <v>14.18</v>
      </c>
      <c r="M58">
        <v>3.27</v>
      </c>
      <c r="N58">
        <v>2.94</v>
      </c>
      <c r="O58">
        <v>10.35</v>
      </c>
      <c r="P58">
        <v>3.94</v>
      </c>
      <c r="Q58">
        <v>4.09</v>
      </c>
      <c r="R58">
        <v>3.15</v>
      </c>
      <c r="S58">
        <v>2.92</v>
      </c>
      <c r="T58">
        <v>2.35</v>
      </c>
      <c r="U58">
        <v>2.59</v>
      </c>
      <c r="V58">
        <v>5.96</v>
      </c>
      <c r="W58">
        <v>6.39</v>
      </c>
    </row>
    <row r="59" spans="1:23" x14ac:dyDescent="0.25">
      <c r="A59" s="5" t="s">
        <v>138</v>
      </c>
      <c r="B59" s="5" t="s">
        <v>139</v>
      </c>
      <c r="C59" t="s">
        <v>67</v>
      </c>
      <c r="D59">
        <v>0.69</v>
      </c>
      <c r="E59">
        <v>0.6</v>
      </c>
      <c r="F59">
        <v>0.71</v>
      </c>
      <c r="G59">
        <v>0.96</v>
      </c>
      <c r="H59">
        <v>0.53</v>
      </c>
      <c r="I59" t="s">
        <v>67</v>
      </c>
      <c r="J59" t="s">
        <v>67</v>
      </c>
      <c r="K59">
        <v>2.4300000000000002</v>
      </c>
      <c r="L59">
        <v>1.88</v>
      </c>
      <c r="M59">
        <v>1.27</v>
      </c>
      <c r="N59">
        <v>6.18</v>
      </c>
      <c r="O59">
        <v>2.91</v>
      </c>
      <c r="P59">
        <v>3.76</v>
      </c>
      <c r="Q59">
        <v>4.6100000000000003</v>
      </c>
      <c r="R59">
        <v>3.82</v>
      </c>
      <c r="S59">
        <v>4.34</v>
      </c>
      <c r="T59">
        <v>3.57</v>
      </c>
      <c r="U59">
        <v>5.31</v>
      </c>
      <c r="V59">
        <v>4.87</v>
      </c>
      <c r="W59">
        <v>3.85</v>
      </c>
    </row>
    <row r="60" spans="1:23" x14ac:dyDescent="0.25">
      <c r="A60" s="5" t="s">
        <v>140</v>
      </c>
      <c r="B60" s="5" t="s">
        <v>141</v>
      </c>
      <c r="C60">
        <v>-3.9</v>
      </c>
      <c r="D60" t="s">
        <v>67</v>
      </c>
      <c r="E60">
        <v>-4.5999999999999996</v>
      </c>
      <c r="F60">
        <v>2.5</v>
      </c>
      <c r="G60">
        <v>3.6</v>
      </c>
      <c r="H60">
        <v>0.2</v>
      </c>
      <c r="I60">
        <v>-15.3</v>
      </c>
      <c r="J60">
        <v>-54.8</v>
      </c>
      <c r="K60">
        <v>-14.6</v>
      </c>
      <c r="L60">
        <v>7.4</v>
      </c>
      <c r="M60">
        <v>-17</v>
      </c>
      <c r="N60">
        <v>21.8</v>
      </c>
      <c r="O60">
        <v>9.6</v>
      </c>
      <c r="P60">
        <v>12.2</v>
      </c>
      <c r="Q60">
        <v>11.8</v>
      </c>
      <c r="R60">
        <v>11.5</v>
      </c>
      <c r="S60">
        <v>9.5</v>
      </c>
      <c r="T60">
        <v>3.8</v>
      </c>
      <c r="U60">
        <v>11.4</v>
      </c>
      <c r="V60">
        <v>6.6</v>
      </c>
      <c r="W60">
        <v>2.9</v>
      </c>
    </row>
    <row r="61" spans="1:23" x14ac:dyDescent="0.25">
      <c r="A61" s="5" t="s">
        <v>142</v>
      </c>
      <c r="B61" s="5" t="s">
        <v>143</v>
      </c>
      <c r="C61">
        <v>-17.36</v>
      </c>
      <c r="D61">
        <v>0.28999999999999998</v>
      </c>
      <c r="E61">
        <v>-22.46</v>
      </c>
      <c r="F61">
        <v>14.08</v>
      </c>
      <c r="G61">
        <v>9.7100000000000009</v>
      </c>
      <c r="H61">
        <v>7.04</v>
      </c>
      <c r="I61">
        <v>-62.27</v>
      </c>
      <c r="J61">
        <v>-131.16</v>
      </c>
      <c r="K61">
        <v>-14.33</v>
      </c>
      <c r="L61">
        <v>9.69</v>
      </c>
      <c r="M61">
        <v>-23.43</v>
      </c>
      <c r="N61">
        <v>19.940000000000001</v>
      </c>
      <c r="O61">
        <v>20.97</v>
      </c>
      <c r="P61">
        <v>19.3</v>
      </c>
      <c r="Q61">
        <v>11.62</v>
      </c>
      <c r="R61">
        <v>10.86</v>
      </c>
      <c r="S61">
        <v>6.71</v>
      </c>
      <c r="T61">
        <v>2.61</v>
      </c>
      <c r="U61">
        <v>7.57</v>
      </c>
      <c r="V61">
        <v>5.99</v>
      </c>
      <c r="W61">
        <v>3.23</v>
      </c>
    </row>
    <row r="62" spans="1:23" x14ac:dyDescent="0.25">
      <c r="A62" s="5" t="s">
        <v>144</v>
      </c>
      <c r="B62" s="5" t="s">
        <v>145</v>
      </c>
      <c r="C62">
        <v>-0.72</v>
      </c>
      <c r="D62">
        <v>0.02</v>
      </c>
      <c r="E62">
        <v>-1.57</v>
      </c>
      <c r="F62">
        <v>0.75</v>
      </c>
      <c r="G62">
        <v>0.72</v>
      </c>
      <c r="H62">
        <v>0.51</v>
      </c>
      <c r="I62">
        <v>-3.62</v>
      </c>
      <c r="J62">
        <v>-11.63</v>
      </c>
      <c r="K62">
        <v>-2.98</v>
      </c>
      <c r="L62">
        <v>1.93</v>
      </c>
      <c r="M62">
        <v>-4.58</v>
      </c>
      <c r="N62">
        <v>4.1100000000000003</v>
      </c>
      <c r="O62">
        <v>4.0599999999999996</v>
      </c>
      <c r="P62">
        <v>3.49</v>
      </c>
      <c r="Q62">
        <v>2.42</v>
      </c>
      <c r="R62">
        <v>2.2999999999999998</v>
      </c>
      <c r="S62">
        <v>1.42</v>
      </c>
      <c r="T62">
        <v>0.59</v>
      </c>
      <c r="U62">
        <v>1.75</v>
      </c>
      <c r="V62">
        <v>1.42</v>
      </c>
      <c r="W62">
        <v>0.88</v>
      </c>
    </row>
    <row r="63" spans="1:23" x14ac:dyDescent="0.25">
      <c r="A63" s="5" t="s">
        <v>146</v>
      </c>
      <c r="B63" s="5" t="s">
        <v>147</v>
      </c>
      <c r="C63">
        <v>2.06</v>
      </c>
      <c r="D63">
        <v>3.01</v>
      </c>
      <c r="E63">
        <v>1.52</v>
      </c>
      <c r="F63">
        <v>5.48</v>
      </c>
      <c r="G63">
        <v>5.94</v>
      </c>
      <c r="H63">
        <v>5.52</v>
      </c>
      <c r="I63">
        <v>0.18</v>
      </c>
      <c r="J63">
        <v>-12.19</v>
      </c>
      <c r="K63">
        <v>-2.96</v>
      </c>
      <c r="L63">
        <v>1.89</v>
      </c>
      <c r="M63">
        <v>-4.49</v>
      </c>
      <c r="N63">
        <v>5.27</v>
      </c>
      <c r="O63">
        <v>5.52</v>
      </c>
      <c r="P63">
        <v>4.5999999999999996</v>
      </c>
      <c r="Q63">
        <v>2.81</v>
      </c>
      <c r="R63">
        <v>2.9</v>
      </c>
      <c r="S63">
        <v>1.7</v>
      </c>
      <c r="T63">
        <v>0.69</v>
      </c>
      <c r="U63">
        <v>1.92</v>
      </c>
      <c r="V63">
        <v>1.47</v>
      </c>
      <c r="W63">
        <v>0.8</v>
      </c>
    </row>
    <row r="64" spans="1:23" x14ac:dyDescent="0.25">
      <c r="A64" s="5" t="s">
        <v>148</v>
      </c>
      <c r="B64" s="5" t="s">
        <v>148</v>
      </c>
      <c r="C64">
        <v>-0.83</v>
      </c>
      <c r="D64">
        <v>0.02</v>
      </c>
      <c r="E64">
        <v>-1.85</v>
      </c>
      <c r="F64">
        <v>0.84</v>
      </c>
      <c r="G64">
        <v>0.87</v>
      </c>
      <c r="H64">
        <v>0.57999999999999996</v>
      </c>
      <c r="I64">
        <v>-3.95</v>
      </c>
      <c r="J64">
        <v>-12.19</v>
      </c>
      <c r="K64">
        <v>-2.96</v>
      </c>
      <c r="L64">
        <v>1.89</v>
      </c>
      <c r="M64">
        <v>-4.49</v>
      </c>
      <c r="N64">
        <v>5.27</v>
      </c>
      <c r="O64">
        <v>5.52</v>
      </c>
      <c r="P64">
        <v>4.5999999999999996</v>
      </c>
      <c r="Q64">
        <v>2.81</v>
      </c>
      <c r="R64">
        <v>2.9</v>
      </c>
      <c r="S64">
        <v>1.7</v>
      </c>
      <c r="T64">
        <v>0.69</v>
      </c>
      <c r="U64">
        <v>1.92</v>
      </c>
      <c r="V64">
        <v>1.47</v>
      </c>
      <c r="W64">
        <v>0.8</v>
      </c>
    </row>
    <row r="65" spans="1:23" x14ac:dyDescent="0.25">
      <c r="A65" s="5" t="s">
        <v>149</v>
      </c>
      <c r="B65" s="5" t="s">
        <v>150</v>
      </c>
      <c r="C65">
        <v>58.02</v>
      </c>
      <c r="D65">
        <v>68.930000000000007</v>
      </c>
      <c r="E65">
        <v>58.62</v>
      </c>
      <c r="F65">
        <v>52.66</v>
      </c>
      <c r="G65">
        <v>54.56</v>
      </c>
      <c r="H65">
        <v>56.13</v>
      </c>
      <c r="I65">
        <v>54.84</v>
      </c>
      <c r="J65">
        <v>65.89</v>
      </c>
      <c r="K65">
        <v>56.03</v>
      </c>
      <c r="L65">
        <v>47.96</v>
      </c>
      <c r="M65">
        <v>50.58</v>
      </c>
      <c r="N65">
        <v>56.03</v>
      </c>
      <c r="O65">
        <v>59.59</v>
      </c>
      <c r="P65">
        <v>58.25</v>
      </c>
      <c r="Q65">
        <v>52.98</v>
      </c>
      <c r="R65">
        <v>46.26</v>
      </c>
      <c r="S65">
        <v>43.04</v>
      </c>
      <c r="T65">
        <v>43.81</v>
      </c>
      <c r="U65">
        <v>43.7</v>
      </c>
      <c r="V65">
        <v>43.39</v>
      </c>
      <c r="W65">
        <v>40.409999999999997</v>
      </c>
    </row>
    <row r="66" spans="1:23" x14ac:dyDescent="0.25">
      <c r="A66" s="5" t="s">
        <v>151</v>
      </c>
      <c r="B66" s="5" t="s">
        <v>152</v>
      </c>
      <c r="C66">
        <v>4.8</v>
      </c>
      <c r="D66">
        <v>8.2799999999999994</v>
      </c>
      <c r="E66">
        <v>8.25</v>
      </c>
      <c r="F66">
        <v>5.99</v>
      </c>
      <c r="G66">
        <v>8.91</v>
      </c>
      <c r="H66">
        <v>8.27</v>
      </c>
      <c r="I66">
        <v>6.35</v>
      </c>
      <c r="J66">
        <v>9.3000000000000007</v>
      </c>
      <c r="K66">
        <v>20.67</v>
      </c>
      <c r="L66">
        <v>19.45</v>
      </c>
      <c r="M66">
        <v>19.16</v>
      </c>
      <c r="N66">
        <v>26.43</v>
      </c>
      <c r="O66">
        <v>26.33</v>
      </c>
      <c r="P66">
        <v>23.83</v>
      </c>
      <c r="Q66">
        <v>24.2</v>
      </c>
      <c r="R66">
        <v>26.74</v>
      </c>
      <c r="S66">
        <v>25.32</v>
      </c>
      <c r="T66">
        <v>26.59</v>
      </c>
      <c r="U66">
        <v>25.36</v>
      </c>
      <c r="V66">
        <v>24.51</v>
      </c>
      <c r="W66">
        <v>24.78</v>
      </c>
    </row>
    <row r="67" spans="1:23" x14ac:dyDescent="0.25">
      <c r="A67" s="5" t="s">
        <v>153</v>
      </c>
      <c r="B67" s="5" t="s">
        <v>154</v>
      </c>
      <c r="C67">
        <v>95.2</v>
      </c>
      <c r="D67">
        <v>91.72</v>
      </c>
      <c r="E67">
        <v>91.75</v>
      </c>
      <c r="F67">
        <v>94.01</v>
      </c>
      <c r="G67">
        <v>91.09</v>
      </c>
      <c r="H67">
        <v>91.73</v>
      </c>
      <c r="I67">
        <v>93.65</v>
      </c>
      <c r="J67">
        <v>90.7</v>
      </c>
      <c r="K67">
        <v>79.33</v>
      </c>
      <c r="L67">
        <v>80.55</v>
      </c>
      <c r="M67">
        <v>80.84</v>
      </c>
      <c r="N67">
        <v>73.569999999999993</v>
      </c>
      <c r="O67">
        <v>73.67</v>
      </c>
      <c r="P67">
        <v>76.17</v>
      </c>
      <c r="Q67">
        <v>75.8</v>
      </c>
      <c r="R67">
        <v>73.260000000000005</v>
      </c>
      <c r="S67">
        <v>74.680000000000007</v>
      </c>
      <c r="T67">
        <v>73.41</v>
      </c>
      <c r="U67">
        <v>74.64</v>
      </c>
      <c r="V67">
        <v>75.489999999999995</v>
      </c>
      <c r="W67">
        <v>75.22</v>
      </c>
    </row>
    <row r="68" spans="1:23" x14ac:dyDescent="0.25">
      <c r="A68" s="5" t="s">
        <v>155</v>
      </c>
      <c r="B68" s="5" t="s">
        <v>156</v>
      </c>
      <c r="C68">
        <v>1983</v>
      </c>
      <c r="D68">
        <v>1107</v>
      </c>
      <c r="E68">
        <v>1113</v>
      </c>
      <c r="F68">
        <v>1569</v>
      </c>
      <c r="G68">
        <v>1022</v>
      </c>
      <c r="H68">
        <v>1109</v>
      </c>
      <c r="I68">
        <v>1475</v>
      </c>
      <c r="J68">
        <v>975.7</v>
      </c>
      <c r="K68">
        <v>383.83</v>
      </c>
      <c r="L68">
        <v>414.26</v>
      </c>
      <c r="M68">
        <v>421.85</v>
      </c>
      <c r="N68">
        <v>278.32</v>
      </c>
      <c r="O68">
        <v>279.75</v>
      </c>
      <c r="P68">
        <v>319.70999999999998</v>
      </c>
      <c r="Q68">
        <v>313.17</v>
      </c>
      <c r="R68">
        <v>273.98</v>
      </c>
      <c r="S68">
        <v>294.98</v>
      </c>
      <c r="T68">
        <v>276.01</v>
      </c>
      <c r="U68">
        <v>294.37</v>
      </c>
      <c r="V68">
        <v>307.95999999999998</v>
      </c>
      <c r="W68">
        <v>303.57</v>
      </c>
    </row>
    <row r="69" spans="1:23" x14ac:dyDescent="0.25">
      <c r="A69" s="5" t="s">
        <v>303</v>
      </c>
      <c r="B69" s="5" t="s">
        <v>304</v>
      </c>
      <c r="C69">
        <v>13.81</v>
      </c>
      <c r="D69">
        <v>11.53</v>
      </c>
      <c r="E69">
        <v>16.79</v>
      </c>
      <c r="F69">
        <v>16.87</v>
      </c>
      <c r="G69">
        <v>16.07</v>
      </c>
      <c r="H69">
        <v>14.93</v>
      </c>
      <c r="I69">
        <v>12.32</v>
      </c>
      <c r="J69">
        <v>14.41</v>
      </c>
      <c r="K69">
        <v>10.93</v>
      </c>
      <c r="L69">
        <v>14.93</v>
      </c>
      <c r="M69">
        <v>9.02</v>
      </c>
      <c r="N69">
        <v>17.36</v>
      </c>
      <c r="O69">
        <v>18.239999999999998</v>
      </c>
      <c r="P69">
        <v>16.940000000000001</v>
      </c>
      <c r="Q69">
        <v>16.64</v>
      </c>
      <c r="R69">
        <v>17.989999999999998</v>
      </c>
      <c r="S69">
        <v>17.77</v>
      </c>
      <c r="T69">
        <v>17.649999999999999</v>
      </c>
      <c r="U69">
        <v>18.510000000000002</v>
      </c>
      <c r="V69">
        <v>18.309999999999999</v>
      </c>
    </row>
    <row r="70" spans="1:23" x14ac:dyDescent="0.25">
      <c r="A70" s="5" t="s">
        <v>157</v>
      </c>
      <c r="B70" s="5" t="s">
        <v>158</v>
      </c>
      <c r="C70">
        <v>58.02</v>
      </c>
      <c r="D70">
        <v>68.930000000000007</v>
      </c>
      <c r="E70">
        <v>58.62</v>
      </c>
      <c r="F70">
        <v>52.66</v>
      </c>
      <c r="G70">
        <v>54.56</v>
      </c>
      <c r="H70">
        <v>56.13</v>
      </c>
      <c r="I70">
        <v>54.84</v>
      </c>
      <c r="J70">
        <v>65.89</v>
      </c>
      <c r="K70">
        <v>56.03</v>
      </c>
      <c r="L70">
        <v>47.96</v>
      </c>
      <c r="M70">
        <v>50.58</v>
      </c>
      <c r="N70">
        <v>56.03</v>
      </c>
      <c r="O70">
        <v>59.59</v>
      </c>
      <c r="P70">
        <v>58.25</v>
      </c>
      <c r="Q70">
        <v>52.98</v>
      </c>
      <c r="R70">
        <v>46.26</v>
      </c>
      <c r="S70">
        <v>43.04</v>
      </c>
      <c r="T70">
        <v>43.81</v>
      </c>
      <c r="U70">
        <v>43.7</v>
      </c>
      <c r="V70">
        <v>43.39</v>
      </c>
    </row>
    <row r="71" spans="1:23" x14ac:dyDescent="0.25">
      <c r="A71" s="5" t="s">
        <v>159</v>
      </c>
      <c r="B71" s="5" t="s">
        <v>160</v>
      </c>
      <c r="C71">
        <v>-0.72</v>
      </c>
      <c r="D71">
        <v>0.02</v>
      </c>
      <c r="E71">
        <v>-1.57</v>
      </c>
      <c r="F71">
        <v>0.75</v>
      </c>
      <c r="G71">
        <v>0.72</v>
      </c>
      <c r="H71">
        <v>0.51</v>
      </c>
      <c r="I71">
        <v>-3.62</v>
      </c>
      <c r="J71">
        <v>-11.63</v>
      </c>
      <c r="K71">
        <v>-2.98</v>
      </c>
      <c r="L71">
        <v>1.93</v>
      </c>
      <c r="M71">
        <v>-4.58</v>
      </c>
      <c r="N71">
        <v>4.1100000000000003</v>
      </c>
      <c r="O71">
        <v>4.0599999999999996</v>
      </c>
      <c r="P71">
        <v>3.49</v>
      </c>
      <c r="Q71">
        <v>2.42</v>
      </c>
      <c r="R71">
        <v>2.2999999999999998</v>
      </c>
      <c r="S71">
        <v>1.42</v>
      </c>
      <c r="T71">
        <v>0.59</v>
      </c>
      <c r="U71">
        <v>1.75</v>
      </c>
      <c r="V71">
        <v>1.42</v>
      </c>
    </row>
    <row r="72" spans="1:23" x14ac:dyDescent="0.25">
      <c r="A72" s="5" t="s">
        <v>161</v>
      </c>
      <c r="B72" s="5" t="s">
        <v>162</v>
      </c>
      <c r="C72">
        <v>0.63</v>
      </c>
      <c r="D72">
        <v>1.1000000000000001</v>
      </c>
      <c r="E72">
        <v>2.79</v>
      </c>
      <c r="F72">
        <v>3.07</v>
      </c>
      <c r="G72">
        <v>2.23</v>
      </c>
      <c r="H72">
        <v>2.7</v>
      </c>
      <c r="I72">
        <v>-1.81</v>
      </c>
      <c r="J72">
        <v>2.34</v>
      </c>
      <c r="K72">
        <v>-0.66</v>
      </c>
      <c r="L72">
        <v>2.99</v>
      </c>
      <c r="M72">
        <v>-4.55</v>
      </c>
      <c r="N72">
        <v>6.32</v>
      </c>
      <c r="O72">
        <v>7.12</v>
      </c>
      <c r="P72">
        <v>6.44</v>
      </c>
      <c r="Q72">
        <v>4.68</v>
      </c>
      <c r="R72">
        <v>4.55</v>
      </c>
      <c r="S72">
        <v>2.41</v>
      </c>
      <c r="T72">
        <v>2.08</v>
      </c>
      <c r="U72">
        <v>3.39</v>
      </c>
      <c r="V72">
        <v>3.88</v>
      </c>
    </row>
    <row r="73" spans="1:23" x14ac:dyDescent="0.25">
      <c r="A73" s="5" t="s">
        <v>163</v>
      </c>
      <c r="B73" s="5" t="s">
        <v>164</v>
      </c>
      <c r="C73">
        <v>115.14</v>
      </c>
      <c r="D73">
        <v>126.21</v>
      </c>
      <c r="E73">
        <v>118.26</v>
      </c>
      <c r="F73">
        <v>111.95</v>
      </c>
      <c r="G73">
        <v>119.85</v>
      </c>
      <c r="H73">
        <v>114.59</v>
      </c>
      <c r="I73">
        <v>109.22</v>
      </c>
      <c r="J73">
        <v>104.81</v>
      </c>
      <c r="K73">
        <v>99.43</v>
      </c>
      <c r="L73">
        <v>97.5</v>
      </c>
      <c r="M73">
        <v>98.06</v>
      </c>
      <c r="N73">
        <v>128.30000000000001</v>
      </c>
      <c r="O73">
        <v>135.85</v>
      </c>
      <c r="P73">
        <v>131.88999999999999</v>
      </c>
      <c r="Q73">
        <v>116.07</v>
      </c>
      <c r="R73">
        <v>126.34</v>
      </c>
      <c r="S73">
        <v>119.89</v>
      </c>
      <c r="T73">
        <v>117.77</v>
      </c>
      <c r="U73">
        <v>109.69</v>
      </c>
      <c r="V73">
        <v>103.68</v>
      </c>
    </row>
    <row r="74" spans="1:23" x14ac:dyDescent="0.25">
      <c r="A74" s="5" t="s">
        <v>165</v>
      </c>
      <c r="B74" s="5" t="s">
        <v>166</v>
      </c>
      <c r="C74">
        <v>41.98</v>
      </c>
      <c r="D74">
        <v>31.07</v>
      </c>
      <c r="E74">
        <v>41.38</v>
      </c>
      <c r="F74">
        <v>47.34</v>
      </c>
      <c r="G74">
        <v>45.44</v>
      </c>
      <c r="H74">
        <v>43.87</v>
      </c>
      <c r="I74">
        <v>45.16</v>
      </c>
      <c r="J74">
        <v>34.11</v>
      </c>
      <c r="K74">
        <v>43.97</v>
      </c>
      <c r="L74">
        <v>52.04</v>
      </c>
      <c r="M74">
        <v>49.42</v>
      </c>
      <c r="N74">
        <v>43.97</v>
      </c>
      <c r="O74">
        <v>40.409999999999997</v>
      </c>
      <c r="P74">
        <v>41.75</v>
      </c>
      <c r="Q74">
        <v>42.32</v>
      </c>
      <c r="R74">
        <v>49.35</v>
      </c>
      <c r="S74">
        <v>52</v>
      </c>
      <c r="T74">
        <v>52.17</v>
      </c>
      <c r="U74">
        <v>51.42</v>
      </c>
      <c r="V74">
        <v>52.26</v>
      </c>
    </row>
    <row r="75" spans="1:23" x14ac:dyDescent="0.25">
      <c r="A75" s="5" t="s">
        <v>167</v>
      </c>
      <c r="B75" s="5" t="s">
        <v>168</v>
      </c>
      <c r="C75">
        <v>-0.83</v>
      </c>
      <c r="D75">
        <v>0.02</v>
      </c>
      <c r="E75">
        <v>-1.85</v>
      </c>
      <c r="F75">
        <v>0.84</v>
      </c>
      <c r="G75">
        <v>0.87</v>
      </c>
      <c r="H75">
        <v>0.57999999999999996</v>
      </c>
      <c r="I75">
        <v>-3.95</v>
      </c>
      <c r="J75">
        <v>-12.19</v>
      </c>
      <c r="K75">
        <v>-2.96</v>
      </c>
      <c r="L75">
        <v>1.89</v>
      </c>
      <c r="M75">
        <v>-4.49</v>
      </c>
      <c r="N75">
        <v>5.27</v>
      </c>
      <c r="O75">
        <v>5.52</v>
      </c>
      <c r="P75">
        <v>4.5999999999999996</v>
      </c>
      <c r="Q75">
        <v>2.81</v>
      </c>
      <c r="R75">
        <v>2.9</v>
      </c>
      <c r="S75">
        <v>1.7</v>
      </c>
      <c r="T75">
        <v>0.69</v>
      </c>
      <c r="U75">
        <v>1.92</v>
      </c>
      <c r="V75">
        <v>1.47</v>
      </c>
    </row>
    <row r="76" spans="1:23" x14ac:dyDescent="0.25">
      <c r="A76" s="5" t="s">
        <v>169</v>
      </c>
      <c r="B76" s="5" t="s">
        <v>170</v>
      </c>
      <c r="C76">
        <v>1.42</v>
      </c>
      <c r="D76">
        <v>3.59</v>
      </c>
      <c r="E76">
        <v>6.44</v>
      </c>
      <c r="F76">
        <v>6.42</v>
      </c>
      <c r="G76">
        <v>5.12</v>
      </c>
      <c r="H76">
        <v>6.14</v>
      </c>
      <c r="I76">
        <v>-3.9</v>
      </c>
      <c r="J76">
        <v>5.1100000000000003</v>
      </c>
      <c r="K76">
        <v>-1.1499999999999999</v>
      </c>
      <c r="L76">
        <v>4.97</v>
      </c>
      <c r="M76">
        <v>-7.23</v>
      </c>
      <c r="N76">
        <v>14.55</v>
      </c>
      <c r="O76">
        <v>16.59</v>
      </c>
      <c r="P76">
        <v>14.17</v>
      </c>
      <c r="Q76" t="s">
        <v>67</v>
      </c>
      <c r="R76" t="s">
        <v>67</v>
      </c>
      <c r="S76" t="s">
        <v>67</v>
      </c>
      <c r="T76" t="s">
        <v>67</v>
      </c>
      <c r="U76" t="s">
        <v>67</v>
      </c>
      <c r="V76" t="s">
        <v>67</v>
      </c>
    </row>
    <row r="77" spans="1:23" x14ac:dyDescent="0.25">
      <c r="A77" s="5" t="s">
        <v>171</v>
      </c>
      <c r="B77" s="5" t="s">
        <v>172</v>
      </c>
      <c r="C77">
        <v>11.43</v>
      </c>
      <c r="D77">
        <v>26.65</v>
      </c>
      <c r="E77">
        <v>19.93</v>
      </c>
      <c r="F77">
        <v>12.66</v>
      </c>
      <c r="G77">
        <v>19.62</v>
      </c>
      <c r="H77">
        <v>18.850000000000001</v>
      </c>
      <c r="I77">
        <v>14.06</v>
      </c>
      <c r="J77">
        <v>27.26</v>
      </c>
      <c r="K77">
        <v>47</v>
      </c>
      <c r="L77">
        <v>37.36</v>
      </c>
      <c r="M77">
        <v>38.78</v>
      </c>
      <c r="N77">
        <v>60.12</v>
      </c>
      <c r="O77">
        <v>65.17</v>
      </c>
      <c r="P77">
        <v>57.06</v>
      </c>
      <c r="Q77">
        <v>57.19</v>
      </c>
      <c r="R77">
        <v>54.19</v>
      </c>
      <c r="S77">
        <v>48.69</v>
      </c>
      <c r="T77">
        <v>50.98</v>
      </c>
      <c r="U77">
        <v>49.31</v>
      </c>
      <c r="V77">
        <v>46.9</v>
      </c>
    </row>
    <row r="78" spans="1:23" x14ac:dyDescent="0.25">
      <c r="A78" s="5" t="s">
        <v>173</v>
      </c>
      <c r="B78" s="5" t="s">
        <v>174</v>
      </c>
      <c r="C78">
        <v>119.37</v>
      </c>
      <c r="D78">
        <v>112.71</v>
      </c>
      <c r="E78">
        <v>120.17</v>
      </c>
      <c r="F78">
        <v>113.1</v>
      </c>
      <c r="G78">
        <v>114.26</v>
      </c>
      <c r="H78">
        <v>113.29</v>
      </c>
      <c r="I78">
        <v>110.75</v>
      </c>
      <c r="J78">
        <v>126.38</v>
      </c>
      <c r="K78">
        <v>129.9</v>
      </c>
      <c r="L78">
        <v>115.88</v>
      </c>
      <c r="M78">
        <v>132.12</v>
      </c>
      <c r="N78">
        <v>126.64</v>
      </c>
      <c r="O78">
        <v>142.82</v>
      </c>
      <c r="P78">
        <v>145.34</v>
      </c>
      <c r="Q78" t="s">
        <v>67</v>
      </c>
      <c r="R78" t="s">
        <v>67</v>
      </c>
      <c r="S78" t="s">
        <v>67</v>
      </c>
      <c r="T78" t="s">
        <v>67</v>
      </c>
      <c r="U78" t="s">
        <v>67</v>
      </c>
      <c r="V78" t="s">
        <v>67</v>
      </c>
    </row>
    <row r="79" spans="1:23" x14ac:dyDescent="0.25">
      <c r="A79" s="5" t="s">
        <v>175</v>
      </c>
      <c r="B79" s="5" t="s">
        <v>176</v>
      </c>
      <c r="C79">
        <v>68360.0193</v>
      </c>
      <c r="D79">
        <v>7115.5178999999998</v>
      </c>
      <c r="E79">
        <v>15936.768</v>
      </c>
      <c r="F79">
        <v>4901.0404000000008</v>
      </c>
      <c r="G79">
        <v>3865.0970000000002</v>
      </c>
      <c r="H79">
        <v>7498.1749999999993</v>
      </c>
      <c r="I79">
        <v>5952.7650000000003</v>
      </c>
      <c r="J79">
        <v>-11344.725</v>
      </c>
      <c r="K79">
        <v>6328.35</v>
      </c>
      <c r="L79">
        <v>7295.61</v>
      </c>
      <c r="M79">
        <v>1682.415</v>
      </c>
      <c r="N79">
        <v>1512.63</v>
      </c>
      <c r="O79">
        <v>5325.0749999999998</v>
      </c>
      <c r="P79">
        <v>2027.13</v>
      </c>
      <c r="Q79">
        <v>2104.3049999999998</v>
      </c>
      <c r="R79">
        <v>1620.675</v>
      </c>
      <c r="S79">
        <v>1502.34</v>
      </c>
      <c r="T79">
        <v>1209.075</v>
      </c>
      <c r="U79">
        <v>1332.5550000000001</v>
      </c>
      <c r="V79">
        <v>3066.42</v>
      </c>
    </row>
    <row r="80" spans="1:23" x14ac:dyDescent="0.25">
      <c r="A80" s="5" t="s">
        <v>177</v>
      </c>
      <c r="B80" s="5" t="s">
        <v>178</v>
      </c>
      <c r="C80">
        <v>0</v>
      </c>
      <c r="D80">
        <v>0</v>
      </c>
      <c r="E80">
        <v>-56.589999999999918</v>
      </c>
      <c r="F80">
        <v>-4.0000000000077307E-2</v>
      </c>
      <c r="G80">
        <v>0</v>
      </c>
      <c r="H80">
        <v>-51.399999999999977</v>
      </c>
      <c r="I80">
        <v>0</v>
      </c>
      <c r="J80">
        <v>0</v>
      </c>
      <c r="K80">
        <v>0</v>
      </c>
      <c r="L80">
        <v>0</v>
      </c>
      <c r="M80">
        <v>0</v>
      </c>
      <c r="N80">
        <v>0</v>
      </c>
      <c r="O80">
        <v>0</v>
      </c>
      <c r="P80">
        <v>0</v>
      </c>
      <c r="Q80">
        <v>0</v>
      </c>
      <c r="R80">
        <v>0</v>
      </c>
      <c r="S80">
        <v>0</v>
      </c>
      <c r="T80">
        <v>0</v>
      </c>
      <c r="U80">
        <v>0</v>
      </c>
      <c r="V80">
        <v>0</v>
      </c>
    </row>
    <row r="81" spans="1:22" x14ac:dyDescent="0.25">
      <c r="A81" s="5" t="s">
        <v>179</v>
      </c>
      <c r="B81" s="5" t="s">
        <v>180</v>
      </c>
      <c r="C81">
        <v>-1.75</v>
      </c>
      <c r="D81">
        <v>3.13</v>
      </c>
      <c r="E81">
        <v>5.56</v>
      </c>
      <c r="F81">
        <v>-8.2200000000000006</v>
      </c>
      <c r="G81">
        <v>3.57</v>
      </c>
      <c r="H81">
        <v>7.12</v>
      </c>
      <c r="I81">
        <v>-3.9</v>
      </c>
      <c r="J81">
        <v>-7.45</v>
      </c>
      <c r="K81">
        <v>1.72</v>
      </c>
      <c r="L81">
        <v>5.07</v>
      </c>
      <c r="M81">
        <v>-24.08</v>
      </c>
      <c r="N81">
        <v>3.29</v>
      </c>
      <c r="O81">
        <v>9.76</v>
      </c>
      <c r="P81">
        <v>12.03</v>
      </c>
      <c r="Q81">
        <v>6.92</v>
      </c>
      <c r="R81">
        <v>8.8699999999999992</v>
      </c>
      <c r="S81">
        <v>-1.53</v>
      </c>
      <c r="T81">
        <v>-3.45</v>
      </c>
      <c r="U81">
        <v>2.15</v>
      </c>
      <c r="V81">
        <v>24.89</v>
      </c>
    </row>
    <row r="82" spans="1:22" x14ac:dyDescent="0.25">
      <c r="A82" s="5" t="s">
        <v>181</v>
      </c>
      <c r="B82" s="5" t="s">
        <v>182</v>
      </c>
      <c r="C82">
        <v>2.31</v>
      </c>
      <c r="D82">
        <v>0.16</v>
      </c>
      <c r="E82">
        <v>0.3</v>
      </c>
      <c r="F82">
        <v>0.82</v>
      </c>
      <c r="G82">
        <v>2.2599999999999998</v>
      </c>
      <c r="H82">
        <v>-1.41</v>
      </c>
      <c r="I82">
        <v>-3.21</v>
      </c>
      <c r="J82">
        <v>-0.22</v>
      </c>
      <c r="K82">
        <v>-5.76</v>
      </c>
      <c r="L82">
        <v>-5.24</v>
      </c>
      <c r="M82">
        <v>-3.68</v>
      </c>
      <c r="N82">
        <v>8.36</v>
      </c>
      <c r="O82">
        <v>9.57</v>
      </c>
      <c r="P82">
        <v>9.27</v>
      </c>
      <c r="Q82">
        <v>4.75</v>
      </c>
      <c r="R82">
        <v>1.3</v>
      </c>
      <c r="S82">
        <v>-0.94</v>
      </c>
      <c r="T82">
        <v>7.86</v>
      </c>
      <c r="U82" t="s">
        <v>67</v>
      </c>
      <c r="V82" t="s">
        <v>67</v>
      </c>
    </row>
    <row r="83" spans="1:22" x14ac:dyDescent="0.25">
      <c r="A83" s="5" t="s">
        <v>183</v>
      </c>
      <c r="B83" s="5" t="s">
        <v>184</v>
      </c>
      <c r="C83">
        <v>0.46</v>
      </c>
      <c r="D83">
        <v>2.23</v>
      </c>
      <c r="E83">
        <v>0.83</v>
      </c>
      <c r="F83">
        <v>-1.78</v>
      </c>
      <c r="G83">
        <v>0.21</v>
      </c>
      <c r="H83">
        <v>0.51</v>
      </c>
      <c r="I83">
        <v>-5.73</v>
      </c>
      <c r="J83">
        <v>-4.29</v>
      </c>
      <c r="K83">
        <v>-0.85</v>
      </c>
      <c r="L83">
        <v>1.21</v>
      </c>
      <c r="M83">
        <v>1.58</v>
      </c>
      <c r="N83">
        <v>8.17</v>
      </c>
      <c r="O83">
        <v>7.21</v>
      </c>
      <c r="P83">
        <v>4.57</v>
      </c>
      <c r="Q83">
        <v>2.59</v>
      </c>
      <c r="R83">
        <v>6.19</v>
      </c>
      <c r="S83" t="s">
        <v>67</v>
      </c>
      <c r="T83" t="s">
        <v>67</v>
      </c>
      <c r="U83" t="s">
        <v>67</v>
      </c>
      <c r="V83" t="s">
        <v>67</v>
      </c>
    </row>
    <row r="84" spans="1:22" x14ac:dyDescent="0.25">
      <c r="A84" s="5" t="s">
        <v>185</v>
      </c>
      <c r="B84" s="5" t="s">
        <v>186</v>
      </c>
      <c r="C84">
        <v>0.48</v>
      </c>
      <c r="D84">
        <v>-1.75</v>
      </c>
      <c r="E84">
        <v>-1.73</v>
      </c>
      <c r="F84">
        <v>-1.31</v>
      </c>
      <c r="G84">
        <v>0.71</v>
      </c>
      <c r="H84">
        <v>1.05</v>
      </c>
      <c r="I84">
        <v>1.22</v>
      </c>
      <c r="J84">
        <v>1.46</v>
      </c>
      <c r="K84">
        <v>1.86</v>
      </c>
      <c r="L84">
        <v>1.9</v>
      </c>
      <c r="M84">
        <v>3.89</v>
      </c>
      <c r="N84" t="s">
        <v>67</v>
      </c>
      <c r="O84" t="s">
        <v>67</v>
      </c>
      <c r="P84" t="s">
        <v>67</v>
      </c>
      <c r="Q84" t="s">
        <v>67</v>
      </c>
      <c r="R84" t="s">
        <v>67</v>
      </c>
      <c r="S84" t="s">
        <v>67</v>
      </c>
      <c r="T84" t="s">
        <v>67</v>
      </c>
      <c r="U84" t="s">
        <v>67</v>
      </c>
      <c r="V84" t="s">
        <v>67</v>
      </c>
    </row>
    <row r="85" spans="1:22" x14ac:dyDescent="0.25">
      <c r="A85" s="5" t="s">
        <v>187</v>
      </c>
      <c r="B85" s="5" t="s">
        <v>188</v>
      </c>
      <c r="C85">
        <v>-3900</v>
      </c>
      <c r="D85">
        <v>-101.23</v>
      </c>
      <c r="E85">
        <v>-319.26</v>
      </c>
      <c r="F85">
        <v>-4.21</v>
      </c>
      <c r="G85">
        <v>47.14</v>
      </c>
      <c r="H85">
        <v>-115.04</v>
      </c>
      <c r="I85">
        <v>-70.09</v>
      </c>
      <c r="J85">
        <v>261.58</v>
      </c>
      <c r="K85">
        <v>-256.67</v>
      </c>
      <c r="L85">
        <v>-144.37</v>
      </c>
      <c r="M85">
        <v>-184.6</v>
      </c>
      <c r="N85">
        <v>4.42</v>
      </c>
      <c r="O85">
        <v>27.94</v>
      </c>
      <c r="P85">
        <v>61.24</v>
      </c>
      <c r="Q85">
        <v>12.72</v>
      </c>
      <c r="R85">
        <v>76.56</v>
      </c>
      <c r="S85">
        <v>137.04</v>
      </c>
      <c r="T85">
        <v>-67.52</v>
      </c>
      <c r="U85">
        <v>26.19</v>
      </c>
      <c r="V85">
        <v>101.15</v>
      </c>
    </row>
    <row r="86" spans="1:22" x14ac:dyDescent="0.25">
      <c r="A86" s="5" t="s">
        <v>189</v>
      </c>
      <c r="B86" s="5" t="s">
        <v>190</v>
      </c>
      <c r="C86">
        <v>-1440.16</v>
      </c>
      <c r="D86">
        <v>-141.57</v>
      </c>
      <c r="E86">
        <v>-92.11</v>
      </c>
      <c r="F86">
        <v>-24.04</v>
      </c>
      <c r="G86">
        <v>-46</v>
      </c>
      <c r="H86">
        <v>25.48</v>
      </c>
      <c r="I86">
        <v>-21.73</v>
      </c>
      <c r="J86">
        <v>-46.49</v>
      </c>
      <c r="K86">
        <v>-195.21</v>
      </c>
      <c r="L86">
        <v>-108.18</v>
      </c>
      <c r="M86">
        <v>-50.75</v>
      </c>
      <c r="N86">
        <v>31.2</v>
      </c>
      <c r="O86">
        <v>33.97</v>
      </c>
      <c r="P86">
        <v>50.17</v>
      </c>
      <c r="Q86">
        <v>75.44</v>
      </c>
      <c r="R86">
        <v>48.69</v>
      </c>
      <c r="S86">
        <v>31.9</v>
      </c>
      <c r="T86">
        <v>19.940000000000001</v>
      </c>
      <c r="U86" t="s">
        <v>67</v>
      </c>
      <c r="V86" t="s">
        <v>67</v>
      </c>
    </row>
    <row r="87" spans="1:22" x14ac:dyDescent="0.25">
      <c r="A87" s="5" t="s">
        <v>191</v>
      </c>
      <c r="B87" s="5" t="s">
        <v>192</v>
      </c>
      <c r="C87">
        <v>-855.51</v>
      </c>
      <c r="D87">
        <v>-98.52</v>
      </c>
      <c r="E87">
        <v>-92.29</v>
      </c>
      <c r="F87">
        <v>23.88</v>
      </c>
      <c r="G87">
        <v>-26.62</v>
      </c>
      <c r="H87">
        <v>-64.92</v>
      </c>
      <c r="I87">
        <v>-78.83</v>
      </c>
      <c r="J87">
        <v>-63.93</v>
      </c>
      <c r="K87">
        <v>-110.66</v>
      </c>
      <c r="L87">
        <v>-47.07</v>
      </c>
      <c r="M87">
        <v>-15.66</v>
      </c>
      <c r="N87">
        <v>36.58</v>
      </c>
      <c r="O87">
        <v>63.1</v>
      </c>
      <c r="P87">
        <v>44.01</v>
      </c>
      <c r="Q87">
        <v>37</v>
      </c>
      <c r="R87">
        <v>54.68</v>
      </c>
      <c r="S87" t="s">
        <v>67</v>
      </c>
      <c r="T87" t="s">
        <v>67</v>
      </c>
      <c r="U87" t="s">
        <v>67</v>
      </c>
      <c r="V87" t="s">
        <v>67</v>
      </c>
    </row>
    <row r="88" spans="1:22" x14ac:dyDescent="0.25">
      <c r="A88" s="5" t="s">
        <v>193</v>
      </c>
      <c r="B88" s="5" t="s">
        <v>194</v>
      </c>
      <c r="C88">
        <v>-460.21</v>
      </c>
      <c r="D88">
        <v>-88.68</v>
      </c>
      <c r="E88">
        <v>-78.11</v>
      </c>
      <c r="F88">
        <v>-43.39</v>
      </c>
      <c r="G88">
        <v>-36.85</v>
      </c>
      <c r="H88">
        <v>-40.29</v>
      </c>
      <c r="I88">
        <v>-21.13</v>
      </c>
      <c r="J88">
        <v>-0.41</v>
      </c>
      <c r="K88">
        <v>-33.32</v>
      </c>
      <c r="L88">
        <v>-5.04</v>
      </c>
      <c r="M88">
        <v>19.510000000000002</v>
      </c>
      <c r="N88" t="s">
        <v>67</v>
      </c>
      <c r="O88" t="s">
        <v>67</v>
      </c>
      <c r="P88" t="s">
        <v>67</v>
      </c>
      <c r="Q88" t="s">
        <v>67</v>
      </c>
      <c r="R88" t="s">
        <v>67</v>
      </c>
      <c r="S88" t="s">
        <v>67</v>
      </c>
      <c r="T88" t="s">
        <v>67</v>
      </c>
      <c r="U88" t="s">
        <v>67</v>
      </c>
      <c r="V88" t="s">
        <v>67</v>
      </c>
    </row>
    <row r="89" spans="1:22" x14ac:dyDescent="0.25">
      <c r="A89" s="5" t="s">
        <v>195</v>
      </c>
      <c r="B89" s="5" t="s">
        <v>196</v>
      </c>
      <c r="C89" t="s">
        <v>67</v>
      </c>
      <c r="D89">
        <v>-22.07</v>
      </c>
      <c r="E89" t="s">
        <v>67</v>
      </c>
      <c r="F89">
        <v>1.71</v>
      </c>
      <c r="G89">
        <v>-1.03</v>
      </c>
      <c r="H89">
        <v>-6.4</v>
      </c>
      <c r="I89" t="s">
        <v>67</v>
      </c>
      <c r="J89" t="s">
        <v>67</v>
      </c>
      <c r="K89" t="s">
        <v>67</v>
      </c>
      <c r="L89">
        <v>-0.28999999999999998</v>
      </c>
      <c r="M89" t="s">
        <v>67</v>
      </c>
      <c r="N89">
        <v>0.13</v>
      </c>
      <c r="O89">
        <v>0.16</v>
      </c>
      <c r="P89">
        <v>0.19</v>
      </c>
      <c r="Q89">
        <v>0.23</v>
      </c>
      <c r="R89">
        <v>0.16</v>
      </c>
      <c r="S89" t="s">
        <v>67</v>
      </c>
      <c r="T89" t="s">
        <v>67</v>
      </c>
      <c r="U89" t="s">
        <v>67</v>
      </c>
      <c r="V89" t="s">
        <v>67</v>
      </c>
    </row>
    <row r="90" spans="1:22" x14ac:dyDescent="0.25">
      <c r="A90" s="5" t="s">
        <v>197</v>
      </c>
      <c r="B90" s="5" t="s">
        <v>198</v>
      </c>
      <c r="C90">
        <v>-43.64</v>
      </c>
      <c r="D90">
        <v>-59.17</v>
      </c>
      <c r="E90">
        <v>-3.99</v>
      </c>
      <c r="F90">
        <v>26.21</v>
      </c>
      <c r="G90">
        <v>-14.59</v>
      </c>
      <c r="H90">
        <v>-260.49</v>
      </c>
      <c r="I90">
        <v>-174.28</v>
      </c>
      <c r="J90">
        <v>-429.93</v>
      </c>
      <c r="K90">
        <v>-122.29</v>
      </c>
      <c r="L90">
        <v>-169.01</v>
      </c>
      <c r="M90">
        <v>-154.65</v>
      </c>
      <c r="N90">
        <v>-8.23</v>
      </c>
      <c r="O90">
        <v>21.32</v>
      </c>
      <c r="P90">
        <v>54.17</v>
      </c>
      <c r="Q90">
        <v>10.01</v>
      </c>
      <c r="R90">
        <v>105.4</v>
      </c>
      <c r="S90">
        <v>14.3</v>
      </c>
      <c r="T90">
        <v>-40.840000000000003</v>
      </c>
      <c r="U90">
        <v>-10.8</v>
      </c>
      <c r="V90">
        <v>97.27</v>
      </c>
    </row>
    <row r="91" spans="1:22" x14ac:dyDescent="0.25">
      <c r="A91" s="5" t="s">
        <v>199</v>
      </c>
      <c r="B91" s="5" t="s">
        <v>200</v>
      </c>
      <c r="C91">
        <v>-35.6</v>
      </c>
      <c r="D91">
        <v>-12.32</v>
      </c>
      <c r="E91">
        <v>2.54</v>
      </c>
      <c r="F91">
        <v>-82.96</v>
      </c>
      <c r="G91">
        <v>-149.79</v>
      </c>
      <c r="H91">
        <v>-288.23</v>
      </c>
      <c r="I91">
        <v>-242.17</v>
      </c>
      <c r="J91">
        <v>-240.41</v>
      </c>
      <c r="K91">
        <v>-148.65</v>
      </c>
      <c r="L91">
        <v>-110.63</v>
      </c>
      <c r="M91">
        <v>-47.19</v>
      </c>
      <c r="N91">
        <v>22.42</v>
      </c>
      <c r="O91">
        <v>28.5</v>
      </c>
      <c r="P91">
        <v>56.53</v>
      </c>
      <c r="Q91">
        <v>43.24</v>
      </c>
      <c r="R91">
        <v>26.29</v>
      </c>
      <c r="S91">
        <v>-12.45</v>
      </c>
      <c r="T91">
        <v>15.21</v>
      </c>
      <c r="U91" t="s">
        <v>67</v>
      </c>
      <c r="V91" t="s">
        <v>67</v>
      </c>
    </row>
    <row r="92" spans="1:22" x14ac:dyDescent="0.25">
      <c r="A92" s="5" t="s">
        <v>201</v>
      </c>
      <c r="B92" s="5" t="s">
        <v>202</v>
      </c>
      <c r="C92">
        <v>-19.04</v>
      </c>
      <c r="D92">
        <v>-62.41</v>
      </c>
      <c r="E92">
        <v>-85.43</v>
      </c>
      <c r="F92">
        <v>-170.62</v>
      </c>
      <c r="G92">
        <v>-200.32</v>
      </c>
      <c r="H92">
        <v>-231.2</v>
      </c>
      <c r="I92">
        <v>-210.03</v>
      </c>
      <c r="J92">
        <v>-176.82</v>
      </c>
      <c r="K92">
        <v>-86.57</v>
      </c>
      <c r="L92">
        <v>-51.28</v>
      </c>
      <c r="M92">
        <v>-15.48</v>
      </c>
      <c r="N92">
        <v>36.53</v>
      </c>
      <c r="O92">
        <v>41.04</v>
      </c>
      <c r="P92">
        <v>28.61</v>
      </c>
      <c r="Q92">
        <v>15.61</v>
      </c>
      <c r="R92">
        <v>33.07</v>
      </c>
      <c r="S92" t="s">
        <v>67</v>
      </c>
      <c r="T92" t="s">
        <v>67</v>
      </c>
      <c r="U92" t="s">
        <v>67</v>
      </c>
      <c r="V92" t="s">
        <v>67</v>
      </c>
    </row>
    <row r="93" spans="1:22" x14ac:dyDescent="0.25">
      <c r="A93" s="5" t="s">
        <v>203</v>
      </c>
      <c r="B93" s="5" t="s">
        <v>204</v>
      </c>
      <c r="C93">
        <v>-125.12</v>
      </c>
      <c r="D93">
        <v>-136.22</v>
      </c>
      <c r="E93">
        <v>-131.12</v>
      </c>
      <c r="F93">
        <v>-128.59</v>
      </c>
      <c r="G93">
        <v>-125.8</v>
      </c>
      <c r="H93">
        <v>-123.34</v>
      </c>
      <c r="I93">
        <v>-86.75</v>
      </c>
      <c r="J93">
        <v>-67.89</v>
      </c>
      <c r="K93">
        <v>-28.98</v>
      </c>
      <c r="L93">
        <v>-17.829999999999998</v>
      </c>
      <c r="M93">
        <v>8.7899999999999991</v>
      </c>
      <c r="N93" t="s">
        <v>67</v>
      </c>
      <c r="O93" t="s">
        <v>67</v>
      </c>
      <c r="P93" t="s">
        <v>67</v>
      </c>
      <c r="Q93" t="s">
        <v>67</v>
      </c>
      <c r="R93" t="s">
        <v>67</v>
      </c>
      <c r="S93" t="s">
        <v>67</v>
      </c>
      <c r="T93" t="s">
        <v>67</v>
      </c>
      <c r="U93" t="s">
        <v>67</v>
      </c>
      <c r="V93" t="s">
        <v>67</v>
      </c>
    </row>
    <row r="94" spans="1:22" x14ac:dyDescent="0.25">
      <c r="A94" s="5" t="s">
        <v>205</v>
      </c>
      <c r="B94" s="5" t="s">
        <v>206</v>
      </c>
      <c r="C94">
        <v>860.72</v>
      </c>
      <c r="D94">
        <v>-55.35</v>
      </c>
      <c r="E94">
        <v>195.61</v>
      </c>
      <c r="F94">
        <v>26.79</v>
      </c>
      <c r="G94">
        <v>-48.45</v>
      </c>
      <c r="H94">
        <v>14.52</v>
      </c>
      <c r="I94">
        <v>-152.47</v>
      </c>
      <c r="J94">
        <v>-279.27</v>
      </c>
      <c r="K94">
        <v>-13.26</v>
      </c>
      <c r="L94">
        <v>333.64</v>
      </c>
      <c r="M94">
        <v>11.22</v>
      </c>
      <c r="N94">
        <v>-71.59</v>
      </c>
      <c r="O94">
        <v>162.69</v>
      </c>
      <c r="P94">
        <v>-3.67</v>
      </c>
      <c r="Q94">
        <v>29.84</v>
      </c>
      <c r="R94">
        <v>7.88</v>
      </c>
      <c r="S94">
        <v>24.26</v>
      </c>
      <c r="T94">
        <v>-9.27</v>
      </c>
      <c r="U94">
        <v>-56.54</v>
      </c>
      <c r="V94">
        <v>-6.73</v>
      </c>
    </row>
    <row r="95" spans="1:22" x14ac:dyDescent="0.25">
      <c r="A95" s="5" t="s">
        <v>207</v>
      </c>
      <c r="B95" s="5" t="s">
        <v>208</v>
      </c>
      <c r="C95">
        <v>333.66</v>
      </c>
      <c r="D95">
        <v>55.68</v>
      </c>
      <c r="E95">
        <v>57.98</v>
      </c>
      <c r="F95">
        <v>-2.38</v>
      </c>
      <c r="G95">
        <v>-62.13</v>
      </c>
      <c r="H95">
        <v>-139.07</v>
      </c>
      <c r="I95">
        <v>-148.33000000000001</v>
      </c>
      <c r="J95">
        <v>13.7</v>
      </c>
      <c r="K95">
        <v>110.53</v>
      </c>
      <c r="L95">
        <v>91.09</v>
      </c>
      <c r="M95">
        <v>34.11</v>
      </c>
      <c r="N95">
        <v>29.14</v>
      </c>
      <c r="O95">
        <v>62.95</v>
      </c>
      <c r="P95">
        <v>11.35</v>
      </c>
      <c r="Q95">
        <v>20.66</v>
      </c>
      <c r="R95">
        <v>7.62</v>
      </c>
      <c r="S95">
        <v>-13.85</v>
      </c>
      <c r="T95">
        <v>-24.18</v>
      </c>
      <c r="U95" t="s">
        <v>67</v>
      </c>
      <c r="V95" t="s">
        <v>67</v>
      </c>
    </row>
    <row r="96" spans="1:22" x14ac:dyDescent="0.25">
      <c r="A96" s="5" t="s">
        <v>209</v>
      </c>
      <c r="B96" s="5" t="s">
        <v>210</v>
      </c>
      <c r="C96">
        <v>195.86</v>
      </c>
      <c r="D96">
        <v>26.62</v>
      </c>
      <c r="E96">
        <v>7.2</v>
      </c>
      <c r="F96">
        <v>-87.78</v>
      </c>
      <c r="G96">
        <v>-95.79</v>
      </c>
      <c r="H96">
        <v>-19.37</v>
      </c>
      <c r="I96">
        <v>-20.03</v>
      </c>
      <c r="J96">
        <v>-3.85</v>
      </c>
      <c r="K96">
        <v>84.54</v>
      </c>
      <c r="L96">
        <v>86.46</v>
      </c>
      <c r="M96">
        <v>25.7</v>
      </c>
      <c r="N96">
        <v>25.03</v>
      </c>
      <c r="O96">
        <v>44.2</v>
      </c>
      <c r="P96">
        <v>9.81</v>
      </c>
      <c r="Q96">
        <v>-0.77</v>
      </c>
      <c r="R96">
        <v>-8.08</v>
      </c>
      <c r="S96" t="s">
        <v>67</v>
      </c>
      <c r="T96" t="s">
        <v>67</v>
      </c>
      <c r="U96" t="s">
        <v>67</v>
      </c>
      <c r="V96" t="s">
        <v>67</v>
      </c>
    </row>
    <row r="97" spans="1:23" x14ac:dyDescent="0.25">
      <c r="A97" s="5" t="s">
        <v>211</v>
      </c>
      <c r="B97" s="5" t="s">
        <v>212</v>
      </c>
      <c r="C97">
        <v>88.25</v>
      </c>
      <c r="D97">
        <v>3.3</v>
      </c>
      <c r="E97">
        <v>1.67</v>
      </c>
      <c r="F97">
        <v>-1.62</v>
      </c>
      <c r="G97">
        <v>-4.66</v>
      </c>
      <c r="H97">
        <v>3.17</v>
      </c>
      <c r="I97">
        <v>2.5</v>
      </c>
      <c r="J97">
        <v>20.170000000000002</v>
      </c>
      <c r="K97">
        <v>47.17</v>
      </c>
      <c r="L97">
        <v>42.85</v>
      </c>
      <c r="M97">
        <v>8.81</v>
      </c>
      <c r="N97" t="s">
        <v>67</v>
      </c>
      <c r="O97" t="s">
        <v>67</v>
      </c>
      <c r="P97" t="s">
        <v>67</v>
      </c>
      <c r="Q97" t="s">
        <v>67</v>
      </c>
      <c r="R97" t="s">
        <v>67</v>
      </c>
      <c r="S97" t="s">
        <v>67</v>
      </c>
      <c r="T97" t="s">
        <v>67</v>
      </c>
      <c r="U97" t="s">
        <v>67</v>
      </c>
      <c r="V97" t="s">
        <v>67</v>
      </c>
    </row>
    <row r="98" spans="1:23" x14ac:dyDescent="0.25">
      <c r="A98" s="5" t="s">
        <v>213</v>
      </c>
      <c r="B98" s="5" t="s">
        <v>214</v>
      </c>
      <c r="C98">
        <v>3434</v>
      </c>
      <c r="D98">
        <v>2633</v>
      </c>
      <c r="E98">
        <v>3449</v>
      </c>
      <c r="F98">
        <v>2139</v>
      </c>
      <c r="G98">
        <v>2431</v>
      </c>
      <c r="H98">
        <v>2373</v>
      </c>
      <c r="I98">
        <v>1879</v>
      </c>
      <c r="J98">
        <v>5266</v>
      </c>
      <c r="K98">
        <v>5623</v>
      </c>
      <c r="L98">
        <v>2873</v>
      </c>
      <c r="M98">
        <v>5087</v>
      </c>
      <c r="N98">
        <v>4909</v>
      </c>
      <c r="O98">
        <v>6803</v>
      </c>
      <c r="P98">
        <v>6492</v>
      </c>
      <c r="Q98">
        <v>19198</v>
      </c>
      <c r="R98">
        <v>14406</v>
      </c>
      <c r="S98">
        <v>12973</v>
      </c>
      <c r="T98">
        <v>13652</v>
      </c>
      <c r="U98">
        <v>15141</v>
      </c>
      <c r="V98">
        <v>15571</v>
      </c>
      <c r="W98">
        <v>13220</v>
      </c>
    </row>
  </sheetData>
  <pageMargins left="0.75" right="0.75" top="1" bottom="1" header="0.5" footer="0.5"/>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L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8" customWidth="1"/>
  </cols>
  <sheetData>
    <row r="1" spans="1:12" ht="18.75" customHeight="1" x14ac:dyDescent="0.3">
      <c r="A1" s="1" t="s">
        <v>3716</v>
      </c>
      <c r="B1" s="2" t="s">
        <v>3717</v>
      </c>
      <c r="C1" s="2"/>
      <c r="D1" s="2"/>
      <c r="E1" s="2"/>
      <c r="F1" s="2" t="str">
        <f>HYPERLINK("dax-30_Stock_Data_EUR.xlsx#INDEX!A1", "Back to INDEX")</f>
        <v>Back to INDEX</v>
      </c>
      <c r="G1" s="2"/>
      <c r="H1" s="2"/>
      <c r="I1" s="2"/>
      <c r="J1" s="2"/>
      <c r="K1" s="2"/>
      <c r="L1" s="2"/>
    </row>
    <row r="2" spans="1:12" x14ac:dyDescent="0.25">
      <c r="A2" s="3"/>
      <c r="B2" s="4"/>
      <c r="C2" s="4"/>
      <c r="D2" s="4"/>
      <c r="E2" s="4"/>
      <c r="F2" s="4"/>
      <c r="G2" s="4"/>
      <c r="H2" s="4"/>
      <c r="I2" s="4"/>
      <c r="J2" s="4"/>
      <c r="K2" s="4"/>
      <c r="L2" s="4"/>
    </row>
    <row r="3" spans="1:12" x14ac:dyDescent="0.25">
      <c r="A3" s="5" t="s">
        <v>3</v>
      </c>
      <c r="C3" s="5" t="s">
        <v>4</v>
      </c>
      <c r="D3" s="5"/>
      <c r="G3" s="5" t="s">
        <v>5</v>
      </c>
      <c r="H3" s="5"/>
      <c r="J3" s="5" t="s">
        <v>6</v>
      </c>
      <c r="K3" s="5"/>
    </row>
    <row r="4" spans="1:12" x14ac:dyDescent="0.25">
      <c r="A4" s="5" t="s">
        <v>7</v>
      </c>
      <c r="B4" t="s">
        <v>307</v>
      </c>
      <c r="C4" s="5" t="s">
        <v>9</v>
      </c>
      <c r="D4" s="5"/>
      <c r="E4" t="s">
        <v>3718</v>
      </c>
      <c r="G4" t="s">
        <v>2212</v>
      </c>
      <c r="H4" t="s">
        <v>12</v>
      </c>
      <c r="J4" t="s">
        <v>3719</v>
      </c>
      <c r="L4" t="s">
        <v>3720</v>
      </c>
    </row>
    <row r="5" spans="1:12" x14ac:dyDescent="0.25">
      <c r="A5" s="5" t="s">
        <v>15</v>
      </c>
      <c r="B5" t="s">
        <v>3721</v>
      </c>
      <c r="C5" s="5" t="s">
        <v>17</v>
      </c>
      <c r="D5" s="5"/>
      <c r="E5" t="s">
        <v>67</v>
      </c>
      <c r="G5" t="s">
        <v>634</v>
      </c>
      <c r="H5" t="s">
        <v>20</v>
      </c>
      <c r="J5" t="s">
        <v>3722</v>
      </c>
      <c r="L5" t="s">
        <v>351</v>
      </c>
    </row>
    <row r="6" spans="1:12" x14ac:dyDescent="0.25">
      <c r="A6" s="5" t="s">
        <v>23</v>
      </c>
      <c r="B6" t="s">
        <v>3723</v>
      </c>
      <c r="C6" s="5" t="s">
        <v>25</v>
      </c>
      <c r="D6" s="5"/>
      <c r="E6" t="s">
        <v>3724</v>
      </c>
      <c r="G6" t="s">
        <v>767</v>
      </c>
      <c r="H6" t="s">
        <v>28</v>
      </c>
      <c r="J6" t="s">
        <v>21</v>
      </c>
      <c r="L6" t="s">
        <v>3725</v>
      </c>
    </row>
    <row r="7" spans="1:12" x14ac:dyDescent="0.25">
      <c r="A7" s="5" t="s">
        <v>29</v>
      </c>
      <c r="B7" t="s">
        <v>67</v>
      </c>
      <c r="C7" s="5" t="s">
        <v>31</v>
      </c>
      <c r="D7" s="5"/>
      <c r="E7" t="s">
        <v>3726</v>
      </c>
      <c r="G7" t="s">
        <v>717</v>
      </c>
      <c r="H7" t="s">
        <v>34</v>
      </c>
    </row>
    <row r="8" spans="1:12" x14ac:dyDescent="0.25">
      <c r="A8" s="5" t="s">
        <v>35</v>
      </c>
      <c r="B8" t="s">
        <v>36</v>
      </c>
      <c r="C8" s="5" t="s">
        <v>43</v>
      </c>
      <c r="D8" s="5"/>
      <c r="E8" t="s">
        <v>3727</v>
      </c>
      <c r="G8" t="s">
        <v>2223</v>
      </c>
      <c r="H8" t="s">
        <v>40</v>
      </c>
    </row>
    <row r="9" spans="1:12" x14ac:dyDescent="0.25">
      <c r="A9" s="5" t="s">
        <v>41</v>
      </c>
      <c r="B9" t="s">
        <v>42</v>
      </c>
      <c r="C9" s="5" t="s">
        <v>47</v>
      </c>
      <c r="D9" s="5"/>
      <c r="E9" t="s">
        <v>3728</v>
      </c>
    </row>
    <row r="10" spans="1:12" x14ac:dyDescent="0.25">
      <c r="A10" s="5" t="s">
        <v>45</v>
      </c>
      <c r="B10" t="s">
        <v>830</v>
      </c>
      <c r="C10" s="5"/>
      <c r="D10" s="5"/>
    </row>
    <row r="11" spans="1:12" x14ac:dyDescent="0.25">
      <c r="A11" s="5" t="s">
        <v>49</v>
      </c>
      <c r="B11" t="s">
        <v>776</v>
      </c>
    </row>
    <row r="12" spans="1:12" x14ac:dyDescent="0.25">
      <c r="A12" s="5" t="s">
        <v>51</v>
      </c>
      <c r="B12" t="s">
        <v>357</v>
      </c>
    </row>
    <row r="13" spans="1:12" x14ac:dyDescent="0.25">
      <c r="A13" s="5" t="s">
        <v>53</v>
      </c>
      <c r="B13" t="s">
        <v>3729</v>
      </c>
    </row>
    <row r="14" spans="1:12" x14ac:dyDescent="0.25">
      <c r="A14" s="5" t="s">
        <v>55</v>
      </c>
      <c r="B14" t="s">
        <v>3730</v>
      </c>
    </row>
    <row r="15" spans="1:12" x14ac:dyDescent="0.25">
      <c r="A15" s="5" t="s">
        <v>57</v>
      </c>
      <c r="B15" t="s">
        <v>3731</v>
      </c>
    </row>
    <row r="16" spans="1:12" x14ac:dyDescent="0.25">
      <c r="A16" s="5" t="s">
        <v>59</v>
      </c>
      <c r="B16" t="s">
        <v>3732</v>
      </c>
    </row>
    <row r="17" spans="1:12" x14ac:dyDescent="0.25">
      <c r="A17" s="5" t="s">
        <v>61</v>
      </c>
      <c r="B17" t="s">
        <v>3733</v>
      </c>
    </row>
    <row r="18" spans="1:12" x14ac:dyDescent="0.25">
      <c r="A18" s="3"/>
      <c r="B18" s="4"/>
      <c r="C18" s="4"/>
      <c r="D18" s="4"/>
      <c r="E18" s="4"/>
      <c r="F18" s="4"/>
      <c r="G18" s="4"/>
      <c r="H18" s="4"/>
      <c r="I18" s="4"/>
      <c r="J18" s="4"/>
      <c r="K18" s="4"/>
      <c r="L18" s="4"/>
    </row>
    <row r="19" spans="1:12" x14ac:dyDescent="0.25">
      <c r="A19" s="5" t="s">
        <v>63</v>
      </c>
      <c r="B19" s="5" t="s">
        <v>64</v>
      </c>
      <c r="C19" s="5">
        <v>2019</v>
      </c>
      <c r="D19" s="5">
        <v>2018</v>
      </c>
      <c r="E19" s="5">
        <v>2017</v>
      </c>
      <c r="F19" s="5"/>
      <c r="G19" s="5"/>
      <c r="H19" s="5"/>
      <c r="I19" s="5"/>
      <c r="J19" s="5"/>
      <c r="K19" s="5"/>
      <c r="L19" s="5"/>
    </row>
    <row r="20" spans="1:12" x14ac:dyDescent="0.25">
      <c r="A20" s="5" t="s">
        <v>65</v>
      </c>
      <c r="B20" s="5" t="s">
        <v>66</v>
      </c>
      <c r="C20">
        <v>26901</v>
      </c>
      <c r="D20">
        <v>25927</v>
      </c>
      <c r="E20">
        <v>24366</v>
      </c>
    </row>
    <row r="21" spans="1:12" x14ac:dyDescent="0.25">
      <c r="A21" s="5" t="s">
        <v>299</v>
      </c>
      <c r="B21" s="5" t="s">
        <v>300</v>
      </c>
      <c r="C21">
        <v>5284</v>
      </c>
      <c r="D21">
        <v>4981</v>
      </c>
      <c r="E21">
        <v>4713</v>
      </c>
    </row>
    <row r="22" spans="1:12" x14ac:dyDescent="0.25">
      <c r="A22" s="5" t="s">
        <v>68</v>
      </c>
      <c r="B22" s="5" t="s">
        <v>69</v>
      </c>
      <c r="C22">
        <v>1884</v>
      </c>
      <c r="D22">
        <v>1513</v>
      </c>
      <c r="E22">
        <v>1512</v>
      </c>
    </row>
    <row r="23" spans="1:12" x14ac:dyDescent="0.25">
      <c r="A23" s="5" t="s">
        <v>70</v>
      </c>
      <c r="B23" s="5" t="s">
        <v>71</v>
      </c>
      <c r="C23">
        <v>81</v>
      </c>
      <c r="D23">
        <v>53</v>
      </c>
      <c r="E23">
        <v>-133</v>
      </c>
    </row>
    <row r="24" spans="1:12" x14ac:dyDescent="0.25">
      <c r="A24" s="5" t="s">
        <v>72</v>
      </c>
      <c r="B24" s="5" t="s">
        <v>73</v>
      </c>
      <c r="C24">
        <v>1965</v>
      </c>
      <c r="D24">
        <v>1566</v>
      </c>
      <c r="E24">
        <v>1379</v>
      </c>
    </row>
    <row r="25" spans="1:12" x14ac:dyDescent="0.25">
      <c r="A25" s="5" t="s">
        <v>74</v>
      </c>
      <c r="B25" s="5" t="s">
        <v>75</v>
      </c>
      <c r="C25">
        <v>368</v>
      </c>
      <c r="D25">
        <v>449</v>
      </c>
      <c r="E25">
        <v>377</v>
      </c>
    </row>
    <row r="26" spans="1:12" x14ac:dyDescent="0.25">
      <c r="A26" s="5" t="s">
        <v>76</v>
      </c>
      <c r="B26" s="5" t="s">
        <v>77</v>
      </c>
      <c r="C26">
        <v>1563</v>
      </c>
      <c r="D26">
        <v>1151</v>
      </c>
      <c r="E26">
        <v>890</v>
      </c>
    </row>
    <row r="27" spans="1:12" x14ac:dyDescent="0.25">
      <c r="A27" s="5" t="s">
        <v>78</v>
      </c>
      <c r="B27" s="5" t="s">
        <v>79</v>
      </c>
      <c r="C27">
        <v>-43</v>
      </c>
      <c r="D27">
        <v>-11</v>
      </c>
      <c r="E27">
        <v>-10</v>
      </c>
    </row>
    <row r="28" spans="1:12" x14ac:dyDescent="0.25">
      <c r="A28" s="5" t="s">
        <v>80</v>
      </c>
      <c r="B28" s="5" t="s">
        <v>81</v>
      </c>
      <c r="C28">
        <v>1518</v>
      </c>
      <c r="D28">
        <v>1390</v>
      </c>
      <c r="E28">
        <v>1029</v>
      </c>
    </row>
    <row r="29" spans="1:12" x14ac:dyDescent="0.25">
      <c r="A29" s="5" t="s">
        <v>82</v>
      </c>
      <c r="B29" s="5" t="s">
        <v>83</v>
      </c>
      <c r="C29">
        <v>16722</v>
      </c>
      <c r="D29">
        <v>20533</v>
      </c>
      <c r="E29">
        <v>17428</v>
      </c>
    </row>
    <row r="30" spans="1:12" x14ac:dyDescent="0.25">
      <c r="A30" s="5" t="s">
        <v>84</v>
      </c>
      <c r="B30" s="5" t="s">
        <v>85</v>
      </c>
      <c r="C30">
        <v>28461</v>
      </c>
      <c r="D30">
        <v>25851</v>
      </c>
      <c r="E30">
        <v>25337</v>
      </c>
    </row>
    <row r="31" spans="1:12" x14ac:dyDescent="0.25">
      <c r="A31" s="5" t="s">
        <v>86</v>
      </c>
      <c r="B31" s="5" t="s">
        <v>87</v>
      </c>
      <c r="C31">
        <v>45183</v>
      </c>
      <c r="D31">
        <v>46384</v>
      </c>
      <c r="E31">
        <v>42765</v>
      </c>
    </row>
    <row r="32" spans="1:12" x14ac:dyDescent="0.25">
      <c r="A32" s="5" t="s">
        <v>88</v>
      </c>
      <c r="B32" s="5" t="s">
        <v>89</v>
      </c>
      <c r="C32">
        <v>16522</v>
      </c>
      <c r="D32">
        <v>16366</v>
      </c>
      <c r="E32">
        <v>17717</v>
      </c>
    </row>
    <row r="33" spans="1:5" x14ac:dyDescent="0.25">
      <c r="A33" s="5" t="s">
        <v>90</v>
      </c>
      <c r="B33" s="5" t="s">
        <v>91</v>
      </c>
      <c r="C33">
        <v>14527</v>
      </c>
      <c r="D33">
        <v>13217</v>
      </c>
      <c r="E33">
        <v>13238</v>
      </c>
    </row>
    <row r="34" spans="1:5" x14ac:dyDescent="0.25">
      <c r="A34" s="5" t="s">
        <v>92</v>
      </c>
      <c r="B34" s="5" t="s">
        <v>93</v>
      </c>
      <c r="C34">
        <v>31049</v>
      </c>
      <c r="D34">
        <v>29583</v>
      </c>
      <c r="E34">
        <v>30955</v>
      </c>
    </row>
    <row r="35" spans="1:5" x14ac:dyDescent="0.25">
      <c r="A35" s="5" t="s">
        <v>78</v>
      </c>
      <c r="B35" s="5" t="s">
        <v>79</v>
      </c>
      <c r="C35">
        <v>270</v>
      </c>
      <c r="D35">
        <v>2</v>
      </c>
      <c r="E35">
        <v>108</v>
      </c>
    </row>
    <row r="36" spans="1:5" x14ac:dyDescent="0.25">
      <c r="A36" s="5" t="s">
        <v>94</v>
      </c>
      <c r="B36" s="5" t="s">
        <v>95</v>
      </c>
      <c r="C36">
        <v>13864</v>
      </c>
      <c r="D36">
        <v>16799</v>
      </c>
      <c r="E36">
        <v>11702</v>
      </c>
    </row>
    <row r="37" spans="1:5" x14ac:dyDescent="0.25">
      <c r="A37" s="5" t="s">
        <v>96</v>
      </c>
      <c r="B37" s="5" t="s">
        <v>97</v>
      </c>
      <c r="C37">
        <v>45183</v>
      </c>
      <c r="D37">
        <v>46384</v>
      </c>
      <c r="E37">
        <v>42765</v>
      </c>
    </row>
    <row r="38" spans="1:5" x14ac:dyDescent="0.25">
      <c r="A38" s="5" t="s">
        <v>98</v>
      </c>
      <c r="B38" s="5" t="s">
        <v>99</v>
      </c>
      <c r="C38">
        <v>500</v>
      </c>
      <c r="D38" t="s">
        <v>67</v>
      </c>
      <c r="E38" t="s">
        <v>67</v>
      </c>
    </row>
    <row r="39" spans="1:5" x14ac:dyDescent="0.25">
      <c r="A39" s="5" t="s">
        <v>100</v>
      </c>
      <c r="B39" s="5" t="s">
        <v>101</v>
      </c>
      <c r="C39">
        <v>500</v>
      </c>
      <c r="D39" t="s">
        <v>67</v>
      </c>
      <c r="E39" t="s">
        <v>67</v>
      </c>
    </row>
    <row r="40" spans="1:5" x14ac:dyDescent="0.25">
      <c r="A40" s="5" t="s">
        <v>102</v>
      </c>
      <c r="B40" s="5" t="s">
        <v>103</v>
      </c>
      <c r="C40">
        <v>3.93</v>
      </c>
      <c r="D40" t="s">
        <v>67</v>
      </c>
      <c r="E40" t="s">
        <v>67</v>
      </c>
    </row>
    <row r="41" spans="1:5" x14ac:dyDescent="0.25">
      <c r="A41" s="5" t="s">
        <v>104</v>
      </c>
      <c r="B41" s="5" t="s">
        <v>105</v>
      </c>
      <c r="C41">
        <v>3.04</v>
      </c>
      <c r="D41" t="s">
        <v>67</v>
      </c>
      <c r="E41" t="s">
        <v>67</v>
      </c>
    </row>
    <row r="42" spans="1:5" x14ac:dyDescent="0.25">
      <c r="A42" s="5" t="s">
        <v>106</v>
      </c>
      <c r="B42" s="5" t="s">
        <v>107</v>
      </c>
      <c r="C42">
        <v>3.04</v>
      </c>
      <c r="D42" t="s">
        <v>67</v>
      </c>
      <c r="E42" t="s">
        <v>67</v>
      </c>
    </row>
    <row r="43" spans="1:5" x14ac:dyDescent="0.25">
      <c r="A43" s="5" t="s">
        <v>108</v>
      </c>
      <c r="B43" s="5" t="s">
        <v>109</v>
      </c>
      <c r="C43">
        <v>1</v>
      </c>
      <c r="D43" t="s">
        <v>67</v>
      </c>
      <c r="E43" t="s">
        <v>67</v>
      </c>
    </row>
    <row r="44" spans="1:5" x14ac:dyDescent="0.25">
      <c r="A44" s="5" t="s">
        <v>110</v>
      </c>
      <c r="B44" s="5" t="s">
        <v>111</v>
      </c>
      <c r="C44">
        <v>500</v>
      </c>
      <c r="D44" t="s">
        <v>67</v>
      </c>
      <c r="E44" t="s">
        <v>67</v>
      </c>
    </row>
    <row r="45" spans="1:5" x14ac:dyDescent="0.25">
      <c r="A45" s="5" t="s">
        <v>124</v>
      </c>
      <c r="B45" s="5" t="s">
        <v>125</v>
      </c>
      <c r="C45">
        <v>53.8</v>
      </c>
      <c r="D45" t="s">
        <v>67</v>
      </c>
      <c r="E45" t="s">
        <v>67</v>
      </c>
    </row>
    <row r="46" spans="1:5" x14ac:dyDescent="0.25">
      <c r="A46" s="5" t="s">
        <v>112</v>
      </c>
      <c r="B46" s="5" t="s">
        <v>113</v>
      </c>
      <c r="C46">
        <v>28.27</v>
      </c>
      <c r="D46" t="s">
        <v>67</v>
      </c>
      <c r="E46" t="s">
        <v>67</v>
      </c>
    </row>
    <row r="47" spans="1:5" x14ac:dyDescent="0.25">
      <c r="A47" s="5" t="s">
        <v>114</v>
      </c>
      <c r="B47" s="5" t="s">
        <v>115</v>
      </c>
      <c r="C47">
        <v>2.1800000000000002</v>
      </c>
      <c r="D47" t="s">
        <v>67</v>
      </c>
      <c r="E47" t="s">
        <v>67</v>
      </c>
    </row>
    <row r="48" spans="1:5" x14ac:dyDescent="0.25">
      <c r="A48" s="5" t="s">
        <v>116</v>
      </c>
      <c r="B48" s="5" t="s">
        <v>117</v>
      </c>
      <c r="C48">
        <v>90.37</v>
      </c>
      <c r="D48" t="s">
        <v>67</v>
      </c>
      <c r="E48" t="s">
        <v>67</v>
      </c>
    </row>
    <row r="49" spans="1:5" x14ac:dyDescent="0.25">
      <c r="A49" s="5" t="s">
        <v>118</v>
      </c>
      <c r="B49" s="5" t="s">
        <v>119</v>
      </c>
      <c r="C49">
        <v>86678</v>
      </c>
      <c r="D49" t="s">
        <v>67</v>
      </c>
      <c r="E49" t="s">
        <v>67</v>
      </c>
    </row>
    <row r="50" spans="1:5" x14ac:dyDescent="0.25">
      <c r="A50" s="5" t="s">
        <v>120</v>
      </c>
      <c r="B50" s="5" t="s">
        <v>121</v>
      </c>
      <c r="C50">
        <v>5513</v>
      </c>
      <c r="D50" t="s">
        <v>67</v>
      </c>
      <c r="E50" t="s">
        <v>67</v>
      </c>
    </row>
    <row r="51" spans="1:5" x14ac:dyDescent="0.25">
      <c r="A51" s="5" t="s">
        <v>122</v>
      </c>
      <c r="B51" s="5" t="s">
        <v>123</v>
      </c>
      <c r="C51">
        <v>63603</v>
      </c>
      <c r="D51" t="s">
        <v>67</v>
      </c>
      <c r="E51" t="s">
        <v>67</v>
      </c>
    </row>
    <row r="52" spans="1:5" x14ac:dyDescent="0.25">
      <c r="A52" s="5" t="s">
        <v>301</v>
      </c>
      <c r="B52" s="5" t="s">
        <v>302</v>
      </c>
      <c r="C52">
        <v>310356</v>
      </c>
      <c r="D52" t="s">
        <v>67</v>
      </c>
      <c r="E52" t="s">
        <v>67</v>
      </c>
    </row>
    <row r="53" spans="1:5" x14ac:dyDescent="0.25">
      <c r="A53" s="5" t="s">
        <v>126</v>
      </c>
      <c r="B53" s="5" t="s">
        <v>127</v>
      </c>
      <c r="C53">
        <v>60961</v>
      </c>
      <c r="D53" t="s">
        <v>67</v>
      </c>
      <c r="E53" t="s">
        <v>67</v>
      </c>
    </row>
    <row r="54" spans="1:5" x14ac:dyDescent="0.25">
      <c r="A54" s="5" t="s">
        <v>128</v>
      </c>
      <c r="B54" s="5" t="s">
        <v>129</v>
      </c>
      <c r="C54">
        <v>17513</v>
      </c>
      <c r="D54" t="s">
        <v>67</v>
      </c>
      <c r="E54" t="s">
        <v>67</v>
      </c>
    </row>
    <row r="55" spans="1:5" x14ac:dyDescent="0.25">
      <c r="A55" s="5" t="s">
        <v>130</v>
      </c>
      <c r="B55" s="5" t="s">
        <v>131</v>
      </c>
      <c r="C55">
        <v>7.9</v>
      </c>
      <c r="D55" t="s">
        <v>67</v>
      </c>
      <c r="E55" t="s">
        <v>67</v>
      </c>
    </row>
    <row r="56" spans="1:5" x14ac:dyDescent="0.25">
      <c r="A56" s="5" t="s">
        <v>132</v>
      </c>
      <c r="B56" s="5" t="s">
        <v>133</v>
      </c>
      <c r="C56">
        <v>0.45</v>
      </c>
      <c r="D56" t="s">
        <v>67</v>
      </c>
      <c r="E56" t="s">
        <v>67</v>
      </c>
    </row>
    <row r="57" spans="1:5" x14ac:dyDescent="0.25">
      <c r="A57" s="5" t="s">
        <v>134</v>
      </c>
      <c r="B57" s="5" t="s">
        <v>135</v>
      </c>
      <c r="C57">
        <v>0.87</v>
      </c>
      <c r="D57" t="s">
        <v>67</v>
      </c>
      <c r="E57" t="s">
        <v>67</v>
      </c>
    </row>
    <row r="58" spans="1:5" x14ac:dyDescent="0.25">
      <c r="A58" s="5" t="s">
        <v>136</v>
      </c>
      <c r="B58" s="5" t="s">
        <v>137</v>
      </c>
      <c r="C58">
        <v>11.06</v>
      </c>
      <c r="D58" t="s">
        <v>67</v>
      </c>
      <c r="E58" t="s">
        <v>67</v>
      </c>
    </row>
    <row r="59" spans="1:5" x14ac:dyDescent="0.25">
      <c r="A59" s="5" t="s">
        <v>138</v>
      </c>
      <c r="B59" s="5" t="s">
        <v>139</v>
      </c>
      <c r="C59">
        <v>4.16</v>
      </c>
      <c r="D59" t="s">
        <v>67</v>
      </c>
      <c r="E59" t="s">
        <v>67</v>
      </c>
    </row>
    <row r="60" spans="1:5" x14ac:dyDescent="0.25">
      <c r="A60" s="5" t="s">
        <v>140</v>
      </c>
      <c r="B60" s="5" t="s">
        <v>141</v>
      </c>
      <c r="C60">
        <v>12.6</v>
      </c>
      <c r="D60" t="s">
        <v>67</v>
      </c>
      <c r="E60" t="s">
        <v>67</v>
      </c>
    </row>
    <row r="61" spans="1:5" x14ac:dyDescent="0.25">
      <c r="A61" s="5" t="s">
        <v>142</v>
      </c>
      <c r="B61" s="5" t="s">
        <v>143</v>
      </c>
      <c r="C61">
        <v>10.74</v>
      </c>
      <c r="D61">
        <v>8.27</v>
      </c>
      <c r="E61">
        <v>8.7100000000000009</v>
      </c>
    </row>
    <row r="62" spans="1:5" x14ac:dyDescent="0.25">
      <c r="A62" s="5" t="s">
        <v>144</v>
      </c>
      <c r="B62" s="5" t="s">
        <v>145</v>
      </c>
      <c r="C62">
        <v>5.64</v>
      </c>
      <c r="D62">
        <v>5.36</v>
      </c>
      <c r="E62">
        <v>4.22</v>
      </c>
    </row>
    <row r="63" spans="1:5" x14ac:dyDescent="0.25">
      <c r="A63" s="5" t="s">
        <v>146</v>
      </c>
      <c r="B63" s="5" t="s">
        <v>147</v>
      </c>
      <c r="C63">
        <v>3.94</v>
      </c>
      <c r="D63">
        <v>3.52</v>
      </c>
      <c r="E63">
        <v>3.02</v>
      </c>
    </row>
    <row r="64" spans="1:5" x14ac:dyDescent="0.25">
      <c r="A64" s="5" t="s">
        <v>148</v>
      </c>
      <c r="B64" s="5" t="s">
        <v>148</v>
      </c>
      <c r="C64">
        <v>3.36</v>
      </c>
      <c r="D64">
        <v>3</v>
      </c>
      <c r="E64">
        <v>2.41</v>
      </c>
    </row>
    <row r="65" spans="1:5" x14ac:dyDescent="0.25">
      <c r="A65" s="5" t="s">
        <v>149</v>
      </c>
      <c r="B65" s="5" t="s">
        <v>150</v>
      </c>
      <c r="C65">
        <v>37.01</v>
      </c>
      <c r="D65">
        <v>44.27</v>
      </c>
      <c r="E65">
        <v>40.75</v>
      </c>
    </row>
    <row r="66" spans="1:5" x14ac:dyDescent="0.25">
      <c r="A66" s="5" t="s">
        <v>151</v>
      </c>
      <c r="B66" s="5" t="s">
        <v>152</v>
      </c>
      <c r="C66">
        <v>31.28</v>
      </c>
      <c r="D66">
        <v>36.22</v>
      </c>
      <c r="E66">
        <v>27.62</v>
      </c>
    </row>
    <row r="67" spans="1:5" x14ac:dyDescent="0.25">
      <c r="A67" s="5" t="s">
        <v>153</v>
      </c>
      <c r="B67" s="5" t="s">
        <v>154</v>
      </c>
      <c r="C67">
        <v>68.72</v>
      </c>
      <c r="D67">
        <v>63.78</v>
      </c>
      <c r="E67">
        <v>72.38</v>
      </c>
    </row>
    <row r="68" spans="1:5" x14ac:dyDescent="0.25">
      <c r="A68" s="5" t="s">
        <v>155</v>
      </c>
      <c r="B68" s="5" t="s">
        <v>156</v>
      </c>
      <c r="C68">
        <v>219.68</v>
      </c>
      <c r="D68">
        <v>176.08</v>
      </c>
      <c r="E68">
        <v>262.11</v>
      </c>
    </row>
    <row r="69" spans="1:5" x14ac:dyDescent="0.25">
      <c r="A69" s="5" t="s">
        <v>303</v>
      </c>
      <c r="B69" s="5" t="s">
        <v>304</v>
      </c>
      <c r="C69">
        <v>19.64</v>
      </c>
      <c r="D69">
        <v>19.21</v>
      </c>
    </row>
    <row r="70" spans="1:5" x14ac:dyDescent="0.25">
      <c r="A70" s="5" t="s">
        <v>157</v>
      </c>
      <c r="B70" s="5" t="s">
        <v>158</v>
      </c>
      <c r="C70">
        <v>37.01</v>
      </c>
      <c r="D70">
        <v>44.27</v>
      </c>
    </row>
    <row r="71" spans="1:5" x14ac:dyDescent="0.25">
      <c r="A71" s="5" t="s">
        <v>159</v>
      </c>
      <c r="B71" s="5" t="s">
        <v>160</v>
      </c>
      <c r="C71">
        <v>5.64</v>
      </c>
      <c r="D71">
        <v>5.36</v>
      </c>
    </row>
    <row r="72" spans="1:5" x14ac:dyDescent="0.25">
      <c r="A72" s="5" t="s">
        <v>161</v>
      </c>
      <c r="B72" s="5" t="s">
        <v>162</v>
      </c>
      <c r="C72">
        <v>7</v>
      </c>
      <c r="D72">
        <v>5.84</v>
      </c>
    </row>
    <row r="73" spans="1:5" x14ac:dyDescent="0.25">
      <c r="A73" s="5" t="s">
        <v>163</v>
      </c>
      <c r="B73" s="5" t="s">
        <v>164</v>
      </c>
      <c r="C73">
        <v>59.54</v>
      </c>
      <c r="D73">
        <v>55.9</v>
      </c>
    </row>
    <row r="74" spans="1:5" x14ac:dyDescent="0.25">
      <c r="A74" s="5" t="s">
        <v>165</v>
      </c>
      <c r="B74" s="5" t="s">
        <v>166</v>
      </c>
      <c r="C74">
        <v>62.99</v>
      </c>
      <c r="D74">
        <v>55.73</v>
      </c>
    </row>
    <row r="75" spans="1:5" x14ac:dyDescent="0.25">
      <c r="A75" s="5" t="s">
        <v>167</v>
      </c>
      <c r="B75" s="5" t="s">
        <v>168</v>
      </c>
      <c r="C75">
        <v>3.36</v>
      </c>
      <c r="D75">
        <v>3</v>
      </c>
    </row>
    <row r="76" spans="1:5" x14ac:dyDescent="0.25">
      <c r="A76" s="5" t="s">
        <v>169</v>
      </c>
      <c r="B76" s="5" t="s">
        <v>170</v>
      </c>
      <c r="C76">
        <v>6.57</v>
      </c>
      <c r="D76">
        <v>5.04</v>
      </c>
    </row>
    <row r="77" spans="1:5" x14ac:dyDescent="0.25">
      <c r="A77" s="5" t="s">
        <v>171</v>
      </c>
      <c r="B77" s="5" t="s">
        <v>172</v>
      </c>
      <c r="C77">
        <v>48.71</v>
      </c>
      <c r="D77">
        <v>64.98</v>
      </c>
    </row>
    <row r="78" spans="1:5" x14ac:dyDescent="0.25">
      <c r="A78" s="5" t="s">
        <v>173</v>
      </c>
      <c r="B78" s="5" t="s">
        <v>174</v>
      </c>
      <c r="C78">
        <v>101.21</v>
      </c>
      <c r="D78">
        <v>125.46</v>
      </c>
    </row>
    <row r="79" spans="1:5" x14ac:dyDescent="0.25">
      <c r="A79" s="5" t="s">
        <v>175</v>
      </c>
      <c r="B79" s="5" t="s">
        <v>176</v>
      </c>
      <c r="C79">
        <v>5530</v>
      </c>
      <c r="D79" t="s">
        <v>67</v>
      </c>
    </row>
    <row r="80" spans="1:5" x14ac:dyDescent="0.25">
      <c r="A80" s="5" t="s">
        <v>177</v>
      </c>
      <c r="B80" s="5" t="s">
        <v>178</v>
      </c>
      <c r="C80" t="s">
        <v>67</v>
      </c>
      <c r="D80" t="s">
        <v>67</v>
      </c>
    </row>
    <row r="81" spans="1:4" x14ac:dyDescent="0.25">
      <c r="A81" s="5" t="s">
        <v>179</v>
      </c>
      <c r="B81" s="5" t="s">
        <v>180</v>
      </c>
      <c r="C81">
        <v>3.76</v>
      </c>
      <c r="D81">
        <v>6.41</v>
      </c>
    </row>
    <row r="82" spans="1:4" x14ac:dyDescent="0.25">
      <c r="A82" s="5" t="s">
        <v>181</v>
      </c>
      <c r="B82" s="5" t="s">
        <v>182</v>
      </c>
      <c r="C82" t="s">
        <v>67</v>
      </c>
      <c r="D82" t="s">
        <v>67</v>
      </c>
    </row>
    <row r="83" spans="1:4" x14ac:dyDescent="0.25">
      <c r="A83" s="5" t="s">
        <v>183</v>
      </c>
      <c r="B83" s="5" t="s">
        <v>184</v>
      </c>
      <c r="C83" t="s">
        <v>67</v>
      </c>
      <c r="D83" t="s">
        <v>67</v>
      </c>
    </row>
    <row r="84" spans="1:4" x14ac:dyDescent="0.25">
      <c r="A84" s="5" t="s">
        <v>185</v>
      </c>
      <c r="B84" s="5" t="s">
        <v>186</v>
      </c>
      <c r="C84" t="s">
        <v>67</v>
      </c>
      <c r="D84" t="s">
        <v>67</v>
      </c>
    </row>
    <row r="85" spans="1:4" x14ac:dyDescent="0.25">
      <c r="A85" s="5" t="s">
        <v>187</v>
      </c>
      <c r="B85" s="5" t="s">
        <v>188</v>
      </c>
      <c r="C85">
        <v>9.2100000000000009</v>
      </c>
      <c r="D85">
        <v>35.08</v>
      </c>
    </row>
    <row r="86" spans="1:4" x14ac:dyDescent="0.25">
      <c r="A86" s="5" t="s">
        <v>189</v>
      </c>
      <c r="B86" s="5" t="s">
        <v>190</v>
      </c>
      <c r="C86" t="s">
        <v>67</v>
      </c>
      <c r="D86" t="s">
        <v>67</v>
      </c>
    </row>
    <row r="87" spans="1:4" x14ac:dyDescent="0.25">
      <c r="A87" s="5" t="s">
        <v>191</v>
      </c>
      <c r="B87" s="5" t="s">
        <v>192</v>
      </c>
      <c r="C87" t="s">
        <v>67</v>
      </c>
      <c r="D87" t="s">
        <v>67</v>
      </c>
    </row>
    <row r="88" spans="1:4" x14ac:dyDescent="0.25">
      <c r="A88" s="5" t="s">
        <v>193</v>
      </c>
      <c r="B88" s="5" t="s">
        <v>194</v>
      </c>
      <c r="C88" t="s">
        <v>67</v>
      </c>
      <c r="D88" t="s">
        <v>67</v>
      </c>
    </row>
    <row r="89" spans="1:4" x14ac:dyDescent="0.25">
      <c r="A89" s="5" t="s">
        <v>195</v>
      </c>
      <c r="B89" s="5" t="s">
        <v>196</v>
      </c>
      <c r="C89" t="s">
        <v>67</v>
      </c>
      <c r="D89" t="s">
        <v>67</v>
      </c>
    </row>
    <row r="90" spans="1:4" x14ac:dyDescent="0.25">
      <c r="A90" s="5" t="s">
        <v>197</v>
      </c>
      <c r="B90" s="5" t="s">
        <v>198</v>
      </c>
      <c r="C90">
        <v>24.52</v>
      </c>
      <c r="D90">
        <v>7.0000000000000007E-2</v>
      </c>
    </row>
    <row r="91" spans="1:4" x14ac:dyDescent="0.25">
      <c r="A91" s="5" t="s">
        <v>199</v>
      </c>
      <c r="B91" s="5" t="s">
        <v>200</v>
      </c>
      <c r="C91" t="s">
        <v>67</v>
      </c>
      <c r="D91" t="s">
        <v>67</v>
      </c>
    </row>
    <row r="92" spans="1:4" x14ac:dyDescent="0.25">
      <c r="A92" s="5" t="s">
        <v>201</v>
      </c>
      <c r="B92" s="5" t="s">
        <v>202</v>
      </c>
      <c r="C92" t="s">
        <v>67</v>
      </c>
      <c r="D92" t="s">
        <v>67</v>
      </c>
    </row>
    <row r="93" spans="1:4" x14ac:dyDescent="0.25">
      <c r="A93" s="5" t="s">
        <v>203</v>
      </c>
      <c r="B93" s="5" t="s">
        <v>204</v>
      </c>
      <c r="C93" t="s">
        <v>67</v>
      </c>
      <c r="D93" t="s">
        <v>67</v>
      </c>
    </row>
    <row r="94" spans="1:4" x14ac:dyDescent="0.25">
      <c r="A94" s="5" t="s">
        <v>205</v>
      </c>
      <c r="B94" s="5" t="s">
        <v>206</v>
      </c>
      <c r="C94" t="s">
        <v>67</v>
      </c>
      <c r="D94" t="s">
        <v>67</v>
      </c>
    </row>
    <row r="95" spans="1:4" x14ac:dyDescent="0.25">
      <c r="A95" s="5" t="s">
        <v>207</v>
      </c>
      <c r="B95" s="5" t="s">
        <v>208</v>
      </c>
      <c r="C95" t="s">
        <v>67</v>
      </c>
      <c r="D95" t="s">
        <v>67</v>
      </c>
    </row>
    <row r="96" spans="1:4" x14ac:dyDescent="0.25">
      <c r="A96" s="5" t="s">
        <v>209</v>
      </c>
      <c r="B96" s="5" t="s">
        <v>210</v>
      </c>
      <c r="C96" t="s">
        <v>67</v>
      </c>
      <c r="D96" t="s">
        <v>67</v>
      </c>
    </row>
    <row r="97" spans="1:5" x14ac:dyDescent="0.25">
      <c r="A97" s="5" t="s">
        <v>211</v>
      </c>
      <c r="B97" s="5" t="s">
        <v>212</v>
      </c>
      <c r="C97" t="s">
        <v>67</v>
      </c>
      <c r="D97" t="s">
        <v>67</v>
      </c>
    </row>
    <row r="98" spans="1:5" x14ac:dyDescent="0.25">
      <c r="A98" s="5" t="s">
        <v>213</v>
      </c>
      <c r="B98" s="5" t="s">
        <v>214</v>
      </c>
      <c r="C98">
        <v>200</v>
      </c>
      <c r="D98">
        <v>4167</v>
      </c>
      <c r="E98">
        <v>-289</v>
      </c>
    </row>
  </sheetData>
  <pageMargins left="0.75" right="0.75" top="1" bottom="1" header="0.5" footer="0.5"/>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L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8" customWidth="1"/>
  </cols>
  <sheetData>
    <row r="1" spans="1:12" ht="18.75" customHeight="1" x14ac:dyDescent="0.3">
      <c r="A1" s="1" t="s">
        <v>3734</v>
      </c>
      <c r="B1" s="2" t="s">
        <v>3735</v>
      </c>
      <c r="C1" s="2"/>
      <c r="D1" s="2"/>
      <c r="E1" s="2"/>
      <c r="F1" s="2" t="str">
        <f>HYPERLINK("dax-30_Stock_Data_EUR.xlsx#INDEX!A1", "Back to INDEX")</f>
        <v>Back to INDEX</v>
      </c>
      <c r="G1" s="2"/>
      <c r="H1" s="2"/>
      <c r="I1" s="2"/>
      <c r="J1" s="2"/>
      <c r="K1" s="2"/>
      <c r="L1" s="2"/>
    </row>
    <row r="2" spans="1:12" x14ac:dyDescent="0.25">
      <c r="A2" s="3"/>
      <c r="B2" s="4"/>
      <c r="C2" s="4"/>
      <c r="D2" s="4"/>
      <c r="E2" s="4"/>
      <c r="F2" s="4"/>
      <c r="G2" s="4"/>
      <c r="H2" s="4"/>
      <c r="I2" s="4"/>
      <c r="J2" s="4"/>
      <c r="K2" s="4"/>
      <c r="L2" s="4"/>
    </row>
    <row r="3" spans="1:12" x14ac:dyDescent="0.25">
      <c r="A3" s="5" t="s">
        <v>3</v>
      </c>
      <c r="C3" s="5" t="s">
        <v>4</v>
      </c>
      <c r="D3" s="5"/>
      <c r="G3" s="5" t="s">
        <v>5</v>
      </c>
      <c r="H3" s="5"/>
      <c r="J3" s="5" t="s">
        <v>6</v>
      </c>
      <c r="K3" s="5"/>
    </row>
    <row r="4" spans="1:12" x14ac:dyDescent="0.25">
      <c r="A4" s="5" t="s">
        <v>7</v>
      </c>
      <c r="B4" t="s">
        <v>3736</v>
      </c>
      <c r="C4" s="5" t="s">
        <v>9</v>
      </c>
      <c r="D4" s="5"/>
      <c r="E4" t="s">
        <v>3737</v>
      </c>
      <c r="G4" t="s">
        <v>506</v>
      </c>
      <c r="H4" t="s">
        <v>12</v>
      </c>
      <c r="J4" t="s">
        <v>3738</v>
      </c>
      <c r="L4" t="s">
        <v>3739</v>
      </c>
    </row>
    <row r="5" spans="1:12" x14ac:dyDescent="0.25">
      <c r="A5" s="5" t="s">
        <v>15</v>
      </c>
      <c r="B5" t="s">
        <v>3740</v>
      </c>
      <c r="C5" s="5" t="s">
        <v>17</v>
      </c>
      <c r="D5" s="5"/>
      <c r="E5" t="s">
        <v>67</v>
      </c>
      <c r="G5" t="s">
        <v>449</v>
      </c>
      <c r="H5" t="s">
        <v>20</v>
      </c>
      <c r="J5" t="s">
        <v>225</v>
      </c>
      <c r="L5" t="s">
        <v>344</v>
      </c>
    </row>
    <row r="6" spans="1:12" x14ac:dyDescent="0.25">
      <c r="A6" s="5" t="s">
        <v>23</v>
      </c>
      <c r="B6" t="s">
        <v>3741</v>
      </c>
      <c r="C6" s="5" t="s">
        <v>25</v>
      </c>
      <c r="D6" s="5"/>
      <c r="E6" t="s">
        <v>3742</v>
      </c>
      <c r="G6" t="s">
        <v>407</v>
      </c>
      <c r="H6" t="s">
        <v>28</v>
      </c>
      <c r="J6" t="s">
        <v>3743</v>
      </c>
      <c r="L6" t="s">
        <v>2844</v>
      </c>
    </row>
    <row r="7" spans="1:12" x14ac:dyDescent="0.25">
      <c r="A7" s="5" t="s">
        <v>29</v>
      </c>
      <c r="B7" t="s">
        <v>67</v>
      </c>
      <c r="C7" s="5" t="s">
        <v>31</v>
      </c>
      <c r="D7" s="5"/>
      <c r="E7" t="s">
        <v>3744</v>
      </c>
      <c r="G7" t="s">
        <v>1371</v>
      </c>
      <c r="H7" t="s">
        <v>454</v>
      </c>
      <c r="J7" t="s">
        <v>21</v>
      </c>
      <c r="L7" t="s">
        <v>3745</v>
      </c>
    </row>
    <row r="8" spans="1:12" x14ac:dyDescent="0.25">
      <c r="A8" s="5" t="s">
        <v>35</v>
      </c>
      <c r="B8" t="s">
        <v>36</v>
      </c>
      <c r="C8" s="5" t="s">
        <v>37</v>
      </c>
      <c r="D8" s="5"/>
      <c r="E8" t="s">
        <v>3746</v>
      </c>
      <c r="G8" t="s">
        <v>482</v>
      </c>
      <c r="H8" t="s">
        <v>34</v>
      </c>
    </row>
    <row r="9" spans="1:12" x14ac:dyDescent="0.25">
      <c r="A9" s="5" t="s">
        <v>41</v>
      </c>
      <c r="B9" t="s">
        <v>42</v>
      </c>
      <c r="C9" s="5" t="s">
        <v>43</v>
      </c>
      <c r="D9" s="5"/>
      <c r="E9" t="s">
        <v>3747</v>
      </c>
      <c r="G9" t="s">
        <v>39</v>
      </c>
      <c r="H9" t="s">
        <v>40</v>
      </c>
    </row>
    <row r="10" spans="1:12" x14ac:dyDescent="0.25">
      <c r="A10" s="5" t="s">
        <v>45</v>
      </c>
      <c r="B10" t="s">
        <v>1608</v>
      </c>
      <c r="C10" s="5" t="s">
        <v>47</v>
      </c>
      <c r="D10" s="5"/>
      <c r="E10" t="s">
        <v>3748</v>
      </c>
    </row>
    <row r="11" spans="1:12" x14ac:dyDescent="0.25">
      <c r="A11" s="5" t="s">
        <v>49</v>
      </c>
      <c r="B11" t="s">
        <v>1611</v>
      </c>
    </row>
    <row r="12" spans="1:12" x14ac:dyDescent="0.25">
      <c r="A12" s="5" t="s">
        <v>51</v>
      </c>
      <c r="B12" t="s">
        <v>423</v>
      </c>
    </row>
    <row r="13" spans="1:12" x14ac:dyDescent="0.25">
      <c r="A13" s="5" t="s">
        <v>53</v>
      </c>
      <c r="B13" t="s">
        <v>3749</v>
      </c>
    </row>
    <row r="14" spans="1:12" x14ac:dyDescent="0.25">
      <c r="A14" s="5" t="s">
        <v>55</v>
      </c>
      <c r="B14" t="s">
        <v>3750</v>
      </c>
    </row>
    <row r="15" spans="1:12" x14ac:dyDescent="0.25">
      <c r="A15" s="5" t="s">
        <v>57</v>
      </c>
      <c r="B15" t="s">
        <v>3751</v>
      </c>
    </row>
    <row r="16" spans="1:12" x14ac:dyDescent="0.25">
      <c r="A16" s="5" t="s">
        <v>59</v>
      </c>
      <c r="B16" t="s">
        <v>3752</v>
      </c>
    </row>
    <row r="17" spans="1:12" x14ac:dyDescent="0.25">
      <c r="A17" s="5" t="s">
        <v>61</v>
      </c>
      <c r="B17" t="s">
        <v>3753</v>
      </c>
    </row>
    <row r="18" spans="1:12" x14ac:dyDescent="0.25">
      <c r="A18" s="3"/>
      <c r="B18" s="4"/>
      <c r="C18" s="4"/>
      <c r="D18" s="4"/>
      <c r="E18" s="4"/>
      <c r="F18" s="4"/>
      <c r="G18" s="4"/>
      <c r="H18" s="4"/>
      <c r="I18" s="4"/>
      <c r="J18" s="4"/>
      <c r="K18" s="4"/>
      <c r="L18" s="4"/>
    </row>
    <row r="19" spans="1:12" x14ac:dyDescent="0.25">
      <c r="A19" s="5" t="s">
        <v>63</v>
      </c>
      <c r="B19" s="5" t="s">
        <v>64</v>
      </c>
      <c r="C19" s="5">
        <v>2019</v>
      </c>
      <c r="D19" s="5">
        <v>2018</v>
      </c>
      <c r="E19" s="5">
        <v>2017</v>
      </c>
      <c r="F19" s="5">
        <v>2016</v>
      </c>
      <c r="G19" s="5">
        <v>2015</v>
      </c>
      <c r="H19" s="5">
        <v>2014</v>
      </c>
      <c r="I19" s="5"/>
      <c r="J19" s="5"/>
      <c r="K19" s="5"/>
      <c r="L19" s="5"/>
    </row>
    <row r="20" spans="1:12" x14ac:dyDescent="0.25">
      <c r="A20" s="5" t="s">
        <v>65</v>
      </c>
      <c r="B20" s="5" t="s">
        <v>66</v>
      </c>
      <c r="C20">
        <v>65804</v>
      </c>
      <c r="D20">
        <v>78176</v>
      </c>
      <c r="E20">
        <v>72238</v>
      </c>
      <c r="F20">
        <v>67285</v>
      </c>
      <c r="G20">
        <v>92115</v>
      </c>
      <c r="H20">
        <v>88225</v>
      </c>
    </row>
    <row r="21" spans="1:12" x14ac:dyDescent="0.25">
      <c r="A21" s="5" t="s">
        <v>68</v>
      </c>
      <c r="B21" s="5" t="s">
        <v>69</v>
      </c>
      <c r="C21">
        <v>922</v>
      </c>
      <c r="D21">
        <v>-161</v>
      </c>
      <c r="E21">
        <v>-88</v>
      </c>
      <c r="F21">
        <v>-3973</v>
      </c>
      <c r="G21">
        <v>-3397</v>
      </c>
      <c r="H21">
        <v>-3042</v>
      </c>
    </row>
    <row r="22" spans="1:12" x14ac:dyDescent="0.25">
      <c r="A22" s="5" t="s">
        <v>70</v>
      </c>
      <c r="B22" s="5" t="s">
        <v>71</v>
      </c>
      <c r="C22">
        <v>37</v>
      </c>
      <c r="D22">
        <v>-413</v>
      </c>
      <c r="E22">
        <v>-42</v>
      </c>
      <c r="F22">
        <v>-285</v>
      </c>
      <c r="G22">
        <v>36</v>
      </c>
      <c r="H22">
        <v>-118</v>
      </c>
    </row>
    <row r="23" spans="1:12" x14ac:dyDescent="0.25">
      <c r="A23" s="5" t="s">
        <v>72</v>
      </c>
      <c r="B23" s="5" t="s">
        <v>73</v>
      </c>
      <c r="C23">
        <v>959</v>
      </c>
      <c r="D23">
        <v>-574</v>
      </c>
      <c r="E23">
        <v>-130</v>
      </c>
      <c r="F23">
        <v>-4258</v>
      </c>
      <c r="G23">
        <v>-3361</v>
      </c>
      <c r="H23">
        <v>-3160</v>
      </c>
    </row>
    <row r="24" spans="1:12" x14ac:dyDescent="0.25">
      <c r="A24" s="5" t="s">
        <v>74</v>
      </c>
      <c r="B24" s="5" t="s">
        <v>75</v>
      </c>
      <c r="C24">
        <v>315</v>
      </c>
      <c r="D24">
        <v>-82</v>
      </c>
      <c r="E24">
        <v>408</v>
      </c>
      <c r="F24">
        <v>-1024</v>
      </c>
      <c r="G24">
        <v>396</v>
      </c>
      <c r="H24">
        <v>-348</v>
      </c>
    </row>
    <row r="25" spans="1:12" x14ac:dyDescent="0.25">
      <c r="A25" s="5" t="s">
        <v>76</v>
      </c>
      <c r="B25" s="5" t="s">
        <v>77</v>
      </c>
      <c r="C25">
        <v>644</v>
      </c>
      <c r="D25">
        <v>-492</v>
      </c>
      <c r="E25">
        <v>-538</v>
      </c>
      <c r="F25">
        <v>-3234</v>
      </c>
      <c r="G25">
        <v>-3757</v>
      </c>
      <c r="H25">
        <v>-2812</v>
      </c>
    </row>
    <row r="26" spans="1:12" x14ac:dyDescent="0.25">
      <c r="A26" s="5" t="s">
        <v>78</v>
      </c>
      <c r="B26" s="5" t="s">
        <v>79</v>
      </c>
      <c r="C26">
        <v>-34</v>
      </c>
      <c r="D26">
        <v>40</v>
      </c>
      <c r="E26">
        <v>-118</v>
      </c>
      <c r="F26">
        <v>17</v>
      </c>
      <c r="G26">
        <v>-328</v>
      </c>
      <c r="H26">
        <v>262</v>
      </c>
    </row>
    <row r="27" spans="1:12" x14ac:dyDescent="0.25">
      <c r="A27" s="5" t="s">
        <v>80</v>
      </c>
      <c r="B27" s="5" t="s">
        <v>81</v>
      </c>
      <c r="C27">
        <v>610</v>
      </c>
      <c r="D27">
        <v>-452</v>
      </c>
      <c r="E27">
        <v>-656</v>
      </c>
      <c r="F27">
        <v>-3217</v>
      </c>
      <c r="G27">
        <v>-4085</v>
      </c>
      <c r="H27">
        <v>-2550</v>
      </c>
    </row>
    <row r="28" spans="1:12" x14ac:dyDescent="0.25">
      <c r="A28" s="5" t="s">
        <v>82</v>
      </c>
      <c r="B28" s="5" t="s">
        <v>83</v>
      </c>
      <c r="C28">
        <v>20024</v>
      </c>
      <c r="D28">
        <v>26449</v>
      </c>
      <c r="E28">
        <v>20284</v>
      </c>
      <c r="F28">
        <v>21672</v>
      </c>
      <c r="G28">
        <v>34062</v>
      </c>
      <c r="H28">
        <v>37597</v>
      </c>
    </row>
    <row r="29" spans="1:12" x14ac:dyDescent="0.25">
      <c r="A29" s="5" t="s">
        <v>84</v>
      </c>
      <c r="B29" s="5" t="s">
        <v>85</v>
      </c>
      <c r="C29">
        <v>23732</v>
      </c>
      <c r="D29">
        <v>24156</v>
      </c>
      <c r="E29">
        <v>22877</v>
      </c>
      <c r="F29">
        <v>27199</v>
      </c>
      <c r="G29">
        <v>29461</v>
      </c>
      <c r="H29">
        <v>34023</v>
      </c>
    </row>
    <row r="30" spans="1:12" x14ac:dyDescent="0.25">
      <c r="A30" s="5" t="s">
        <v>86</v>
      </c>
      <c r="B30" s="5" t="s">
        <v>87</v>
      </c>
      <c r="C30">
        <v>43756</v>
      </c>
      <c r="D30">
        <v>50605</v>
      </c>
      <c r="E30">
        <v>43161</v>
      </c>
      <c r="F30">
        <v>48871</v>
      </c>
      <c r="G30">
        <v>63523</v>
      </c>
      <c r="H30">
        <v>71620</v>
      </c>
    </row>
    <row r="31" spans="1:12" x14ac:dyDescent="0.25">
      <c r="A31" s="5" t="s">
        <v>88</v>
      </c>
      <c r="B31" s="5" t="s">
        <v>89</v>
      </c>
      <c r="C31">
        <v>18860</v>
      </c>
      <c r="D31">
        <v>26503</v>
      </c>
      <c r="E31">
        <v>18659</v>
      </c>
      <c r="F31">
        <v>20796</v>
      </c>
      <c r="G31">
        <v>34218</v>
      </c>
      <c r="H31">
        <v>32470</v>
      </c>
    </row>
    <row r="32" spans="1:12" x14ac:dyDescent="0.25">
      <c r="A32" s="5" t="s">
        <v>90</v>
      </c>
      <c r="B32" s="5" t="s">
        <v>91</v>
      </c>
      <c r="C32">
        <v>12954</v>
      </c>
      <c r="D32">
        <v>12657</v>
      </c>
      <c r="E32">
        <v>11713</v>
      </c>
      <c r="F32">
        <v>15272</v>
      </c>
      <c r="G32">
        <v>14304</v>
      </c>
      <c r="H32">
        <v>16431</v>
      </c>
    </row>
    <row r="33" spans="1:8" x14ac:dyDescent="0.25">
      <c r="A33" s="5" t="s">
        <v>92</v>
      </c>
      <c r="B33" s="5" t="s">
        <v>93</v>
      </c>
      <c r="C33">
        <v>31814</v>
      </c>
      <c r="D33">
        <v>39160</v>
      </c>
      <c r="E33">
        <v>30372</v>
      </c>
      <c r="F33">
        <v>36068</v>
      </c>
      <c r="G33">
        <v>48522</v>
      </c>
      <c r="H33">
        <v>48901</v>
      </c>
    </row>
    <row r="34" spans="1:8" x14ac:dyDescent="0.25">
      <c r="A34" s="5" t="s">
        <v>78</v>
      </c>
      <c r="B34" s="5" t="s">
        <v>79</v>
      </c>
      <c r="C34">
        <v>556</v>
      </c>
      <c r="D34">
        <v>497</v>
      </c>
      <c r="E34">
        <v>642</v>
      </c>
      <c r="F34">
        <v>582</v>
      </c>
      <c r="G34">
        <v>540</v>
      </c>
      <c r="H34">
        <v>302</v>
      </c>
    </row>
    <row r="35" spans="1:8" x14ac:dyDescent="0.25">
      <c r="A35" s="5" t="s">
        <v>94</v>
      </c>
      <c r="B35" s="5" t="s">
        <v>95</v>
      </c>
      <c r="C35">
        <v>11386</v>
      </c>
      <c r="D35">
        <v>10948</v>
      </c>
      <c r="E35">
        <v>12147</v>
      </c>
      <c r="F35">
        <v>12221</v>
      </c>
      <c r="G35">
        <v>14461</v>
      </c>
      <c r="H35">
        <v>22417</v>
      </c>
    </row>
    <row r="36" spans="1:8" x14ac:dyDescent="0.25">
      <c r="A36" s="5" t="s">
        <v>96</v>
      </c>
      <c r="B36" s="5" t="s">
        <v>97</v>
      </c>
      <c r="C36">
        <v>43756</v>
      </c>
      <c r="D36">
        <v>50605</v>
      </c>
      <c r="E36">
        <v>43161</v>
      </c>
      <c r="F36">
        <v>48871</v>
      </c>
      <c r="G36">
        <v>63523</v>
      </c>
      <c r="H36">
        <v>71620</v>
      </c>
    </row>
    <row r="37" spans="1:8" x14ac:dyDescent="0.25">
      <c r="A37" s="5" t="s">
        <v>98</v>
      </c>
      <c r="B37" s="5" t="s">
        <v>99</v>
      </c>
      <c r="C37">
        <v>365.96</v>
      </c>
      <c r="D37">
        <v>365.96</v>
      </c>
      <c r="E37">
        <v>365.96</v>
      </c>
      <c r="F37">
        <v>365.96</v>
      </c>
      <c r="G37" t="s">
        <v>67</v>
      </c>
      <c r="H37" t="s">
        <v>67</v>
      </c>
    </row>
    <row r="38" spans="1:8" x14ac:dyDescent="0.25">
      <c r="A38" s="5" t="s">
        <v>100</v>
      </c>
      <c r="B38" s="5" t="s">
        <v>101</v>
      </c>
      <c r="C38">
        <v>622.13</v>
      </c>
      <c r="D38">
        <v>622.13</v>
      </c>
      <c r="E38">
        <v>622.13</v>
      </c>
      <c r="F38">
        <v>622.13</v>
      </c>
      <c r="G38" t="s">
        <v>67</v>
      </c>
      <c r="H38" t="s">
        <v>67</v>
      </c>
    </row>
    <row r="39" spans="1:8" x14ac:dyDescent="0.25">
      <c r="A39" s="5" t="s">
        <v>102</v>
      </c>
      <c r="B39" s="5" t="s">
        <v>103</v>
      </c>
      <c r="C39">
        <v>2.62</v>
      </c>
      <c r="D39">
        <v>-1.57</v>
      </c>
      <c r="E39">
        <v>-0.36</v>
      </c>
      <c r="F39">
        <v>-11.64</v>
      </c>
      <c r="G39" t="s">
        <v>67</v>
      </c>
      <c r="H39" t="s">
        <v>67</v>
      </c>
    </row>
    <row r="40" spans="1:8" x14ac:dyDescent="0.25">
      <c r="A40" s="5" t="s">
        <v>104</v>
      </c>
      <c r="B40" s="5" t="s">
        <v>105</v>
      </c>
      <c r="C40">
        <v>1.67</v>
      </c>
      <c r="D40">
        <v>-1.23</v>
      </c>
      <c r="E40">
        <v>-1.79</v>
      </c>
      <c r="F40">
        <v>-8.7899999999999991</v>
      </c>
      <c r="G40" t="s">
        <v>67</v>
      </c>
      <c r="H40" t="s">
        <v>67</v>
      </c>
    </row>
    <row r="41" spans="1:8" x14ac:dyDescent="0.25">
      <c r="A41" s="5" t="s">
        <v>106</v>
      </c>
      <c r="B41" s="5" t="s">
        <v>107</v>
      </c>
      <c r="C41">
        <v>1.67</v>
      </c>
      <c r="D41">
        <v>-1.23</v>
      </c>
      <c r="E41">
        <v>-1.79</v>
      </c>
      <c r="F41">
        <v>-8.7899999999999991</v>
      </c>
      <c r="G41" t="s">
        <v>67</v>
      </c>
      <c r="H41" t="s">
        <v>67</v>
      </c>
    </row>
    <row r="42" spans="1:8" x14ac:dyDescent="0.25">
      <c r="A42" s="5" t="s">
        <v>108</v>
      </c>
      <c r="B42" s="5" t="s">
        <v>109</v>
      </c>
      <c r="C42">
        <v>1.1499999999999999</v>
      </c>
      <c r="D42">
        <v>0.9</v>
      </c>
      <c r="E42">
        <v>0.74</v>
      </c>
      <c r="F42">
        <v>0.55000000000000004</v>
      </c>
      <c r="G42" t="s">
        <v>67</v>
      </c>
      <c r="H42" t="s">
        <v>67</v>
      </c>
    </row>
    <row r="43" spans="1:8" x14ac:dyDescent="0.25">
      <c r="A43" s="5" t="s">
        <v>110</v>
      </c>
      <c r="B43" s="5" t="s">
        <v>111</v>
      </c>
      <c r="C43">
        <v>420.9</v>
      </c>
      <c r="D43">
        <v>329.4</v>
      </c>
      <c r="E43">
        <v>271</v>
      </c>
      <c r="F43">
        <v>201</v>
      </c>
      <c r="G43" t="s">
        <v>67</v>
      </c>
      <c r="H43" t="s">
        <v>67</v>
      </c>
    </row>
    <row r="44" spans="1:8" x14ac:dyDescent="0.25">
      <c r="A44" s="5" t="s">
        <v>65</v>
      </c>
      <c r="B44" s="5" t="s">
        <v>66</v>
      </c>
      <c r="C44">
        <v>179.81</v>
      </c>
      <c r="D44">
        <v>213.62</v>
      </c>
      <c r="E44">
        <v>197.39</v>
      </c>
      <c r="F44">
        <v>183.86</v>
      </c>
      <c r="G44" t="s">
        <v>67</v>
      </c>
      <c r="H44" t="s">
        <v>67</v>
      </c>
    </row>
    <row r="45" spans="1:8" x14ac:dyDescent="0.25">
      <c r="A45" s="5" t="s">
        <v>112</v>
      </c>
      <c r="B45" s="5" t="s">
        <v>113</v>
      </c>
      <c r="C45">
        <v>32.630000000000003</v>
      </c>
      <c r="D45">
        <v>31.27</v>
      </c>
      <c r="E45">
        <v>34.950000000000003</v>
      </c>
      <c r="F45">
        <v>34.979999999999997</v>
      </c>
      <c r="G45" t="s">
        <v>67</v>
      </c>
      <c r="H45" t="s">
        <v>67</v>
      </c>
    </row>
    <row r="46" spans="1:8" x14ac:dyDescent="0.25">
      <c r="A46" s="5" t="s">
        <v>114</v>
      </c>
      <c r="B46" s="5" t="s">
        <v>115</v>
      </c>
      <c r="C46">
        <v>2.5499999999999998</v>
      </c>
      <c r="D46">
        <v>3.39</v>
      </c>
      <c r="E46">
        <v>3.78</v>
      </c>
      <c r="F46">
        <v>5.97</v>
      </c>
      <c r="G46" t="s">
        <v>67</v>
      </c>
      <c r="H46" t="s">
        <v>67</v>
      </c>
    </row>
    <row r="47" spans="1:8" x14ac:dyDescent="0.25">
      <c r="A47" s="5" t="s">
        <v>116</v>
      </c>
      <c r="B47" s="5" t="s">
        <v>117</v>
      </c>
      <c r="C47">
        <v>119.56</v>
      </c>
      <c r="D47">
        <v>138.28</v>
      </c>
      <c r="E47">
        <v>117.94</v>
      </c>
      <c r="F47">
        <v>133.54</v>
      </c>
      <c r="G47" t="s">
        <v>67</v>
      </c>
      <c r="H47" t="s">
        <v>67</v>
      </c>
    </row>
    <row r="48" spans="1:8" x14ac:dyDescent="0.25">
      <c r="A48" s="5" t="s">
        <v>118</v>
      </c>
      <c r="B48" s="5" t="s">
        <v>119</v>
      </c>
      <c r="C48">
        <v>11743</v>
      </c>
      <c r="D48">
        <v>11828</v>
      </c>
      <c r="E48">
        <v>12575</v>
      </c>
      <c r="F48">
        <v>12890</v>
      </c>
      <c r="G48">
        <v>14137</v>
      </c>
      <c r="H48" t="s">
        <v>67</v>
      </c>
    </row>
    <row r="49" spans="1:8" x14ac:dyDescent="0.25">
      <c r="A49" s="5" t="s">
        <v>120</v>
      </c>
      <c r="B49" s="5" t="s">
        <v>121</v>
      </c>
      <c r="C49">
        <v>955</v>
      </c>
      <c r="D49">
        <v>977</v>
      </c>
      <c r="E49">
        <v>991</v>
      </c>
      <c r="F49">
        <v>1179</v>
      </c>
      <c r="G49">
        <v>1260</v>
      </c>
      <c r="H49" t="s">
        <v>67</v>
      </c>
    </row>
    <row r="50" spans="1:8" x14ac:dyDescent="0.25">
      <c r="A50" s="5" t="s">
        <v>122</v>
      </c>
      <c r="B50" s="5" t="s">
        <v>123</v>
      </c>
      <c r="C50">
        <v>81325</v>
      </c>
      <c r="D50">
        <v>82601</v>
      </c>
      <c r="E50">
        <v>78807</v>
      </c>
      <c r="F50">
        <v>91466</v>
      </c>
      <c r="G50">
        <v>89128</v>
      </c>
      <c r="H50" t="s">
        <v>67</v>
      </c>
    </row>
    <row r="51" spans="1:8" x14ac:dyDescent="0.25">
      <c r="A51" s="5" t="s">
        <v>124</v>
      </c>
      <c r="B51" s="5" t="s">
        <v>125</v>
      </c>
      <c r="C51">
        <v>5600000</v>
      </c>
      <c r="D51">
        <v>6610000</v>
      </c>
      <c r="E51">
        <v>5740000</v>
      </c>
      <c r="F51">
        <v>5220000</v>
      </c>
      <c r="G51">
        <v>6520000</v>
      </c>
      <c r="H51" t="s">
        <v>67</v>
      </c>
    </row>
    <row r="52" spans="1:8" x14ac:dyDescent="0.25">
      <c r="A52" s="5" t="s">
        <v>126</v>
      </c>
      <c r="B52" s="5" t="s">
        <v>127</v>
      </c>
      <c r="C52" t="s">
        <v>67</v>
      </c>
      <c r="D52" t="s">
        <v>67</v>
      </c>
      <c r="E52" t="s">
        <v>67</v>
      </c>
      <c r="F52" t="s">
        <v>67</v>
      </c>
      <c r="G52" t="s">
        <v>67</v>
      </c>
      <c r="H52" t="s">
        <v>67</v>
      </c>
    </row>
    <row r="53" spans="1:8" x14ac:dyDescent="0.25">
      <c r="A53" s="5" t="s">
        <v>128</v>
      </c>
      <c r="B53" s="5" t="s">
        <v>129</v>
      </c>
      <c r="C53">
        <v>51946</v>
      </c>
      <c r="D53">
        <v>-38214</v>
      </c>
      <c r="E53">
        <v>-52167</v>
      </c>
      <c r="F53">
        <v>-249573</v>
      </c>
      <c r="G53">
        <v>-288958</v>
      </c>
      <c r="H53" t="s">
        <v>67</v>
      </c>
    </row>
    <row r="54" spans="1:8" x14ac:dyDescent="0.25">
      <c r="A54" s="5" t="s">
        <v>130</v>
      </c>
      <c r="B54" s="5" t="s">
        <v>131</v>
      </c>
      <c r="C54">
        <v>17.7</v>
      </c>
      <c r="D54" t="s">
        <v>67</v>
      </c>
      <c r="E54" t="s">
        <v>67</v>
      </c>
      <c r="F54" t="s">
        <v>67</v>
      </c>
      <c r="G54" t="s">
        <v>67</v>
      </c>
      <c r="H54" t="s">
        <v>67</v>
      </c>
    </row>
    <row r="55" spans="1:8" x14ac:dyDescent="0.25">
      <c r="A55" s="5" t="s">
        <v>132</v>
      </c>
      <c r="B55" s="5" t="s">
        <v>133</v>
      </c>
      <c r="C55">
        <v>0.16</v>
      </c>
      <c r="D55">
        <v>0.1</v>
      </c>
      <c r="E55">
        <v>0.13</v>
      </c>
      <c r="F55">
        <v>7.0000000000000007E-2</v>
      </c>
      <c r="G55" t="s">
        <v>67</v>
      </c>
      <c r="H55" t="s">
        <v>67</v>
      </c>
    </row>
    <row r="56" spans="1:8" x14ac:dyDescent="0.25">
      <c r="A56" s="5" t="s">
        <v>134</v>
      </c>
      <c r="B56" s="5" t="s">
        <v>135</v>
      </c>
      <c r="C56">
        <v>0.95</v>
      </c>
      <c r="D56">
        <v>0.75</v>
      </c>
      <c r="E56">
        <v>0.77</v>
      </c>
      <c r="F56">
        <v>0.39</v>
      </c>
      <c r="G56" t="s">
        <v>67</v>
      </c>
      <c r="H56" t="s">
        <v>67</v>
      </c>
    </row>
    <row r="57" spans="1:8" x14ac:dyDescent="0.25">
      <c r="A57" s="5" t="s">
        <v>136</v>
      </c>
      <c r="B57" s="5" t="s">
        <v>137</v>
      </c>
      <c r="C57">
        <v>11.62</v>
      </c>
      <c r="D57">
        <v>6.58</v>
      </c>
      <c r="E57">
        <v>6.74</v>
      </c>
      <c r="F57">
        <v>2.2000000000000002</v>
      </c>
      <c r="G57" t="s">
        <v>67</v>
      </c>
      <c r="H57" t="s">
        <v>67</v>
      </c>
    </row>
    <row r="58" spans="1:8" x14ac:dyDescent="0.25">
      <c r="A58" s="5" t="s">
        <v>138</v>
      </c>
      <c r="B58" s="5" t="s">
        <v>139</v>
      </c>
      <c r="C58">
        <v>3.89</v>
      </c>
      <c r="D58">
        <v>4.04</v>
      </c>
      <c r="E58">
        <v>2.9</v>
      </c>
      <c r="F58">
        <v>4.2</v>
      </c>
      <c r="G58" t="s">
        <v>67</v>
      </c>
      <c r="H58" t="s">
        <v>67</v>
      </c>
    </row>
    <row r="59" spans="1:8" x14ac:dyDescent="0.25">
      <c r="A59" s="5" t="s">
        <v>140</v>
      </c>
      <c r="B59" s="5" t="s">
        <v>141</v>
      </c>
      <c r="C59">
        <v>5.6</v>
      </c>
      <c r="D59">
        <v>-5.5</v>
      </c>
      <c r="E59">
        <v>-7</v>
      </c>
      <c r="F59">
        <v>-67</v>
      </c>
      <c r="G59" t="s">
        <v>67</v>
      </c>
      <c r="H59" t="s">
        <v>67</v>
      </c>
    </row>
    <row r="60" spans="1:8" x14ac:dyDescent="0.25">
      <c r="A60" s="5" t="s">
        <v>142</v>
      </c>
      <c r="B60" s="5" t="s">
        <v>143</v>
      </c>
      <c r="C60">
        <v>5.1100000000000003</v>
      </c>
      <c r="D60">
        <v>-3.95</v>
      </c>
      <c r="E60">
        <v>-5.13</v>
      </c>
      <c r="F60">
        <v>-25.13</v>
      </c>
      <c r="G60">
        <v>-27.23</v>
      </c>
      <c r="H60">
        <v>-11.22</v>
      </c>
    </row>
    <row r="61" spans="1:8" x14ac:dyDescent="0.25">
      <c r="A61" s="5" t="s">
        <v>144</v>
      </c>
      <c r="B61" s="5" t="s">
        <v>145</v>
      </c>
      <c r="C61">
        <v>0.93</v>
      </c>
      <c r="D61">
        <v>-0.57999999999999996</v>
      </c>
      <c r="E61">
        <v>-0.91</v>
      </c>
      <c r="F61">
        <v>-4.78</v>
      </c>
      <c r="G61">
        <v>-4.43</v>
      </c>
      <c r="H61">
        <v>-2.89</v>
      </c>
    </row>
    <row r="62" spans="1:8" x14ac:dyDescent="0.25">
      <c r="A62" s="5" t="s">
        <v>146</v>
      </c>
      <c r="B62" s="5" t="s">
        <v>147</v>
      </c>
      <c r="C62">
        <v>1.94</v>
      </c>
      <c r="D62">
        <v>-0.15</v>
      </c>
      <c r="E62">
        <v>-1.08</v>
      </c>
      <c r="F62">
        <v>-5.63</v>
      </c>
      <c r="G62">
        <v>-5.91</v>
      </c>
      <c r="H62">
        <v>-2.84</v>
      </c>
    </row>
    <row r="63" spans="1:8" x14ac:dyDescent="0.25">
      <c r="A63" s="5" t="s">
        <v>148</v>
      </c>
      <c r="B63" s="5" t="s">
        <v>148</v>
      </c>
      <c r="C63">
        <v>1.39</v>
      </c>
      <c r="D63">
        <v>-0.89</v>
      </c>
      <c r="E63">
        <v>-1.52</v>
      </c>
      <c r="F63">
        <v>-6.58</v>
      </c>
      <c r="G63">
        <v>-6.43</v>
      </c>
      <c r="H63">
        <v>-3.56</v>
      </c>
    </row>
    <row r="64" spans="1:8" x14ac:dyDescent="0.25">
      <c r="A64" s="5" t="s">
        <v>149</v>
      </c>
      <c r="B64" s="5" t="s">
        <v>150</v>
      </c>
      <c r="C64">
        <v>45.76</v>
      </c>
      <c r="D64">
        <v>52.27</v>
      </c>
      <c r="E64">
        <v>47</v>
      </c>
      <c r="F64">
        <v>44.35</v>
      </c>
      <c r="G64">
        <v>53.62</v>
      </c>
      <c r="H64">
        <v>52.5</v>
      </c>
    </row>
    <row r="65" spans="1:8" x14ac:dyDescent="0.25">
      <c r="A65" s="5" t="s">
        <v>151</v>
      </c>
      <c r="B65" s="5" t="s">
        <v>152</v>
      </c>
      <c r="C65">
        <v>27.29</v>
      </c>
      <c r="D65">
        <v>22.62</v>
      </c>
      <c r="E65">
        <v>29.63</v>
      </c>
      <c r="F65">
        <v>26.2</v>
      </c>
      <c r="G65">
        <v>23.62</v>
      </c>
      <c r="H65">
        <v>31.72</v>
      </c>
    </row>
    <row r="66" spans="1:8" x14ac:dyDescent="0.25">
      <c r="A66" s="5" t="s">
        <v>153</v>
      </c>
      <c r="B66" s="5" t="s">
        <v>154</v>
      </c>
      <c r="C66">
        <v>72.709999999999994</v>
      </c>
      <c r="D66">
        <v>77.38</v>
      </c>
      <c r="E66">
        <v>70.37</v>
      </c>
      <c r="F66">
        <v>73.8</v>
      </c>
      <c r="G66">
        <v>76.38</v>
      </c>
      <c r="H66">
        <v>68.28</v>
      </c>
    </row>
    <row r="67" spans="1:8" x14ac:dyDescent="0.25">
      <c r="A67" s="5" t="s">
        <v>155</v>
      </c>
      <c r="B67" s="5" t="s">
        <v>156</v>
      </c>
      <c r="C67">
        <v>266.39999999999998</v>
      </c>
      <c r="D67">
        <v>342.16</v>
      </c>
      <c r="E67">
        <v>237.49</v>
      </c>
      <c r="F67">
        <v>281.72000000000003</v>
      </c>
      <c r="G67">
        <v>323.45999999999998</v>
      </c>
      <c r="H67">
        <v>215.24</v>
      </c>
    </row>
    <row r="68" spans="1:8" x14ac:dyDescent="0.25">
      <c r="A68" s="5"/>
      <c r="B68" s="5"/>
    </row>
    <row r="69" spans="1:8" x14ac:dyDescent="0.25">
      <c r="A69" s="5" t="s">
        <v>157</v>
      </c>
      <c r="B69" s="5" t="s">
        <v>158</v>
      </c>
      <c r="C69">
        <v>45.76</v>
      </c>
      <c r="D69">
        <v>52.27</v>
      </c>
      <c r="E69">
        <v>47</v>
      </c>
      <c r="F69">
        <v>44.35</v>
      </c>
      <c r="G69">
        <v>53.62</v>
      </c>
    </row>
    <row r="70" spans="1:8" x14ac:dyDescent="0.25">
      <c r="A70" s="5" t="s">
        <v>159</v>
      </c>
      <c r="B70" s="5" t="s">
        <v>160</v>
      </c>
      <c r="C70">
        <v>339.25</v>
      </c>
      <c r="D70">
        <v>-211.59</v>
      </c>
      <c r="E70">
        <v>-332.34</v>
      </c>
      <c r="F70">
        <v>-1749.7</v>
      </c>
      <c r="G70" t="s">
        <v>67</v>
      </c>
    </row>
    <row r="71" spans="1:8" x14ac:dyDescent="0.25">
      <c r="A71" s="5" t="s">
        <v>161</v>
      </c>
      <c r="B71" s="5" t="s">
        <v>162</v>
      </c>
      <c r="C71">
        <v>512.76</v>
      </c>
      <c r="D71">
        <v>-75.37</v>
      </c>
      <c r="E71">
        <v>-44.58</v>
      </c>
      <c r="F71">
        <v>-2160.88</v>
      </c>
      <c r="G71" t="s">
        <v>67</v>
      </c>
    </row>
    <row r="72" spans="1:8" x14ac:dyDescent="0.25">
      <c r="A72" s="5" t="s">
        <v>163</v>
      </c>
      <c r="B72" s="5" t="s">
        <v>164</v>
      </c>
      <c r="C72">
        <v>0.41</v>
      </c>
      <c r="D72">
        <v>0.42</v>
      </c>
      <c r="E72">
        <v>0.46</v>
      </c>
      <c r="F72">
        <v>0.38</v>
      </c>
      <c r="G72" t="s">
        <v>67</v>
      </c>
    </row>
    <row r="73" spans="1:8" x14ac:dyDescent="0.25">
      <c r="A73" s="5" t="s">
        <v>165</v>
      </c>
      <c r="B73" s="5" t="s">
        <v>166</v>
      </c>
      <c r="C73">
        <v>54.24</v>
      </c>
      <c r="D73">
        <v>47.73</v>
      </c>
      <c r="E73">
        <v>53</v>
      </c>
      <c r="F73">
        <v>55.65</v>
      </c>
      <c r="G73">
        <v>46.38</v>
      </c>
    </row>
    <row r="74" spans="1:8" x14ac:dyDescent="0.25">
      <c r="A74" s="5" t="s">
        <v>167</v>
      </c>
      <c r="B74" s="5" t="s">
        <v>168</v>
      </c>
      <c r="C74">
        <v>1.39</v>
      </c>
      <c r="D74">
        <v>-0.89</v>
      </c>
      <c r="E74">
        <v>-1.52</v>
      </c>
      <c r="F74">
        <v>-6.58</v>
      </c>
      <c r="G74">
        <v>-6.43</v>
      </c>
    </row>
    <row r="75" spans="1:8" x14ac:dyDescent="0.25">
      <c r="A75" s="5" t="s">
        <v>169</v>
      </c>
      <c r="B75" s="5" t="s">
        <v>170</v>
      </c>
      <c r="C75">
        <v>3.7</v>
      </c>
      <c r="D75">
        <v>-0.67</v>
      </c>
      <c r="E75">
        <v>-0.36</v>
      </c>
      <c r="F75">
        <v>-14.15</v>
      </c>
      <c r="G75">
        <v>-11.59</v>
      </c>
    </row>
    <row r="76" spans="1:8" x14ac:dyDescent="0.25">
      <c r="A76" s="5" t="s">
        <v>171</v>
      </c>
      <c r="B76" s="5" t="s">
        <v>172</v>
      </c>
      <c r="C76">
        <v>47.98</v>
      </c>
      <c r="D76">
        <v>45.32</v>
      </c>
      <c r="E76">
        <v>53.1</v>
      </c>
      <c r="F76">
        <v>44.93</v>
      </c>
      <c r="G76">
        <v>49.09</v>
      </c>
    </row>
    <row r="77" spans="1:8" x14ac:dyDescent="0.25">
      <c r="A77" s="5" t="s">
        <v>173</v>
      </c>
      <c r="B77" s="5" t="s">
        <v>174</v>
      </c>
      <c r="C77">
        <v>106.17</v>
      </c>
      <c r="D77">
        <v>99.8</v>
      </c>
      <c r="E77">
        <v>108.71</v>
      </c>
      <c r="F77">
        <v>104.21</v>
      </c>
      <c r="G77">
        <v>99.54</v>
      </c>
    </row>
    <row r="78" spans="1:8" x14ac:dyDescent="0.25">
      <c r="A78" s="5" t="s">
        <v>175</v>
      </c>
      <c r="B78" s="5" t="s">
        <v>176</v>
      </c>
      <c r="C78">
        <v>4252.4551999999994</v>
      </c>
      <c r="D78">
        <v>2408.0167999999999</v>
      </c>
      <c r="E78">
        <v>2466.5704000000001</v>
      </c>
      <c r="F78">
        <v>805.11199999999997</v>
      </c>
      <c r="G78" t="s">
        <v>67</v>
      </c>
    </row>
    <row r="79" spans="1:8" x14ac:dyDescent="0.25">
      <c r="A79" s="5" t="s">
        <v>177</v>
      </c>
      <c r="B79" s="5" t="s">
        <v>178</v>
      </c>
      <c r="C79">
        <v>0</v>
      </c>
      <c r="D79">
        <v>0</v>
      </c>
      <c r="E79">
        <v>0</v>
      </c>
      <c r="F79" t="s">
        <v>67</v>
      </c>
      <c r="G79" t="s">
        <v>67</v>
      </c>
    </row>
    <row r="80" spans="1:8" x14ac:dyDescent="0.25">
      <c r="A80" s="5" t="s">
        <v>179</v>
      </c>
      <c r="B80" s="5" t="s">
        <v>180</v>
      </c>
      <c r="C80">
        <v>-15.83</v>
      </c>
      <c r="D80">
        <v>8.2200000000000006</v>
      </c>
      <c r="E80">
        <v>7.36</v>
      </c>
      <c r="F80" t="s">
        <v>67</v>
      </c>
      <c r="G80" t="s">
        <v>67</v>
      </c>
    </row>
    <row r="81" spans="1:7" x14ac:dyDescent="0.25">
      <c r="A81" s="5" t="s">
        <v>181</v>
      </c>
      <c r="B81" s="5" t="s">
        <v>182</v>
      </c>
      <c r="C81">
        <v>-0.08</v>
      </c>
      <c r="D81" t="s">
        <v>67</v>
      </c>
      <c r="E81" t="s">
        <v>67</v>
      </c>
      <c r="F81" t="s">
        <v>67</v>
      </c>
      <c r="G81" t="s">
        <v>67</v>
      </c>
    </row>
    <row r="82" spans="1:7" x14ac:dyDescent="0.25">
      <c r="A82" s="5" t="s">
        <v>183</v>
      </c>
      <c r="B82" s="5" t="s">
        <v>184</v>
      </c>
      <c r="C82" t="s">
        <v>67</v>
      </c>
      <c r="D82" t="s">
        <v>67</v>
      </c>
      <c r="E82" t="s">
        <v>67</v>
      </c>
      <c r="F82" t="s">
        <v>67</v>
      </c>
      <c r="G82" t="s">
        <v>67</v>
      </c>
    </row>
    <row r="83" spans="1:7" x14ac:dyDescent="0.25">
      <c r="A83" s="5" t="s">
        <v>185</v>
      </c>
      <c r="B83" s="5" t="s">
        <v>186</v>
      </c>
      <c r="C83" t="s">
        <v>67</v>
      </c>
      <c r="D83" t="s">
        <v>67</v>
      </c>
      <c r="E83" t="s">
        <v>67</v>
      </c>
      <c r="F83" t="s">
        <v>67</v>
      </c>
      <c r="G83" t="s">
        <v>67</v>
      </c>
    </row>
    <row r="84" spans="1:7" x14ac:dyDescent="0.25">
      <c r="A84" s="5" t="s">
        <v>187</v>
      </c>
      <c r="B84" s="5" t="s">
        <v>188</v>
      </c>
      <c r="C84">
        <v>-234.96</v>
      </c>
      <c r="D84">
        <v>-31.1</v>
      </c>
      <c r="E84">
        <v>-79.61</v>
      </c>
      <c r="F84">
        <v>-21.25</v>
      </c>
      <c r="G84">
        <v>60.2</v>
      </c>
    </row>
    <row r="85" spans="1:7" x14ac:dyDescent="0.25">
      <c r="A85" s="5" t="s">
        <v>189</v>
      </c>
      <c r="B85" s="5" t="s">
        <v>190</v>
      </c>
      <c r="C85">
        <v>-115.22</v>
      </c>
      <c r="D85">
        <v>-43.99</v>
      </c>
      <c r="E85">
        <v>-13.55</v>
      </c>
      <c r="F85" t="s">
        <v>67</v>
      </c>
      <c r="G85" t="s">
        <v>67</v>
      </c>
    </row>
    <row r="86" spans="1:7" x14ac:dyDescent="0.25">
      <c r="A86" s="5" t="s">
        <v>191</v>
      </c>
      <c r="B86" s="5" t="s">
        <v>192</v>
      </c>
      <c r="C86">
        <v>-61.34</v>
      </c>
      <c r="D86" t="s">
        <v>67</v>
      </c>
      <c r="E86" t="s">
        <v>67</v>
      </c>
      <c r="F86" t="s">
        <v>67</v>
      </c>
      <c r="G86" t="s">
        <v>67</v>
      </c>
    </row>
    <row r="87" spans="1:7" x14ac:dyDescent="0.25">
      <c r="A87" s="5" t="s">
        <v>193</v>
      </c>
      <c r="B87" s="5" t="s">
        <v>194</v>
      </c>
      <c r="C87" t="s">
        <v>67</v>
      </c>
      <c r="D87" t="s">
        <v>67</v>
      </c>
      <c r="E87" t="s">
        <v>67</v>
      </c>
      <c r="F87" t="s">
        <v>67</v>
      </c>
      <c r="G87" t="s">
        <v>67</v>
      </c>
    </row>
    <row r="88" spans="1:7" x14ac:dyDescent="0.25">
      <c r="A88" s="5" t="s">
        <v>195</v>
      </c>
      <c r="B88" s="5" t="s">
        <v>196</v>
      </c>
      <c r="C88">
        <v>-0.28999999999999998</v>
      </c>
      <c r="D88" t="s">
        <v>67</v>
      </c>
      <c r="E88" t="s">
        <v>67</v>
      </c>
      <c r="F88" t="s">
        <v>67</v>
      </c>
      <c r="G88" t="s">
        <v>67</v>
      </c>
    </row>
    <row r="89" spans="1:7" x14ac:dyDescent="0.25">
      <c r="A89" s="5" t="s">
        <v>197</v>
      </c>
      <c r="B89" s="5" t="s">
        <v>198</v>
      </c>
      <c r="C89">
        <v>-672.67</v>
      </c>
      <c r="D89">
        <v>82.95</v>
      </c>
      <c r="E89">
        <v>-97.79</v>
      </c>
      <c r="F89">
        <v>16.96</v>
      </c>
      <c r="G89">
        <v>11.67</v>
      </c>
    </row>
    <row r="90" spans="1:7" x14ac:dyDescent="0.25">
      <c r="A90" s="5" t="s">
        <v>199</v>
      </c>
      <c r="B90" s="5" t="s">
        <v>200</v>
      </c>
      <c r="C90">
        <v>-229.17</v>
      </c>
      <c r="D90">
        <v>0.71</v>
      </c>
      <c r="E90">
        <v>-23.05</v>
      </c>
      <c r="F90" t="s">
        <v>67</v>
      </c>
      <c r="G90" t="s">
        <v>67</v>
      </c>
    </row>
    <row r="91" spans="1:7" x14ac:dyDescent="0.25">
      <c r="A91" s="5" t="s">
        <v>201</v>
      </c>
      <c r="B91" s="5" t="s">
        <v>202</v>
      </c>
      <c r="C91">
        <v>-131.78</v>
      </c>
      <c r="D91" t="s">
        <v>67</v>
      </c>
      <c r="E91" t="s">
        <v>67</v>
      </c>
      <c r="F91" t="s">
        <v>67</v>
      </c>
      <c r="G91" t="s">
        <v>67</v>
      </c>
    </row>
    <row r="92" spans="1:7" x14ac:dyDescent="0.25">
      <c r="A92" s="5" t="s">
        <v>203</v>
      </c>
      <c r="B92" s="5" t="s">
        <v>204</v>
      </c>
      <c r="C92" t="s">
        <v>67</v>
      </c>
      <c r="D92" t="s">
        <v>67</v>
      </c>
      <c r="E92" t="s">
        <v>67</v>
      </c>
      <c r="F92" t="s">
        <v>67</v>
      </c>
      <c r="G92" t="s">
        <v>67</v>
      </c>
    </row>
    <row r="93" spans="1:7" x14ac:dyDescent="0.25">
      <c r="A93" s="5" t="s">
        <v>205</v>
      </c>
      <c r="B93" s="5" t="s">
        <v>206</v>
      </c>
      <c r="C93">
        <v>76.599999999999994</v>
      </c>
      <c r="D93">
        <v>-2.37</v>
      </c>
      <c r="E93">
        <v>206.36</v>
      </c>
      <c r="F93" t="s">
        <v>67</v>
      </c>
      <c r="G93" t="s">
        <v>67</v>
      </c>
    </row>
    <row r="94" spans="1:7" x14ac:dyDescent="0.25">
      <c r="A94" s="5" t="s">
        <v>207</v>
      </c>
      <c r="B94" s="5" t="s">
        <v>208</v>
      </c>
      <c r="C94">
        <v>93.53</v>
      </c>
      <c r="D94" t="s">
        <v>67</v>
      </c>
      <c r="E94" t="s">
        <v>67</v>
      </c>
      <c r="F94" t="s">
        <v>67</v>
      </c>
      <c r="G94" t="s">
        <v>67</v>
      </c>
    </row>
    <row r="95" spans="1:7" x14ac:dyDescent="0.25">
      <c r="A95" s="5" t="s">
        <v>209</v>
      </c>
      <c r="B95" s="5" t="s">
        <v>210</v>
      </c>
      <c r="C95" t="s">
        <v>67</v>
      </c>
      <c r="D95" t="s">
        <v>67</v>
      </c>
      <c r="E95" t="s">
        <v>67</v>
      </c>
      <c r="F95" t="s">
        <v>67</v>
      </c>
      <c r="G95" t="s">
        <v>67</v>
      </c>
    </row>
    <row r="96" spans="1:7" x14ac:dyDescent="0.25">
      <c r="A96" s="5" t="s">
        <v>211</v>
      </c>
      <c r="B96" s="5" t="s">
        <v>212</v>
      </c>
      <c r="C96" t="s">
        <v>67</v>
      </c>
      <c r="D96" t="s">
        <v>67</v>
      </c>
      <c r="E96" t="s">
        <v>67</v>
      </c>
      <c r="F96" t="s">
        <v>67</v>
      </c>
      <c r="G96" t="s">
        <v>67</v>
      </c>
    </row>
    <row r="97" spans="1:8" x14ac:dyDescent="0.25">
      <c r="A97" s="5" t="s">
        <v>213</v>
      </c>
      <c r="B97" s="5" t="s">
        <v>214</v>
      </c>
      <c r="C97">
        <v>1164</v>
      </c>
      <c r="D97">
        <v>-54</v>
      </c>
      <c r="E97">
        <v>1625</v>
      </c>
      <c r="F97">
        <v>876</v>
      </c>
      <c r="G97">
        <v>-156</v>
      </c>
      <c r="H97">
        <v>5127</v>
      </c>
    </row>
  </sheetData>
  <pageMargins left="0.75" right="0.75" top="1" bottom="1" header="0.5" footer="0.5"/>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W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20" customWidth="1"/>
    <col min="13" max="13" width="10" customWidth="1"/>
    <col min="14" max="14" width="20" customWidth="1"/>
    <col min="15" max="15" width="22" customWidth="1"/>
    <col min="16" max="18" width="20" customWidth="1"/>
    <col min="19" max="19" width="10" customWidth="1"/>
    <col min="20" max="20" width="21" customWidth="1"/>
    <col min="21" max="21" width="10" customWidth="1"/>
    <col min="22" max="22" width="21" customWidth="1"/>
    <col min="23" max="23" width="10" customWidth="1"/>
  </cols>
  <sheetData>
    <row r="1" spans="1:23" ht="18.75" customHeight="1" x14ac:dyDescent="0.3">
      <c r="A1" s="1" t="s">
        <v>3754</v>
      </c>
      <c r="B1" s="2" t="s">
        <v>3755</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3756</v>
      </c>
      <c r="C4" s="5" t="s">
        <v>9</v>
      </c>
      <c r="D4" s="5"/>
      <c r="E4" t="s">
        <v>3757</v>
      </c>
      <c r="G4" t="s">
        <v>11</v>
      </c>
      <c r="H4" t="s">
        <v>507</v>
      </c>
      <c r="J4" t="s">
        <v>3758</v>
      </c>
      <c r="L4" t="s">
        <v>3759</v>
      </c>
    </row>
    <row r="5" spans="1:23" x14ac:dyDescent="0.25">
      <c r="A5" s="5" t="s">
        <v>15</v>
      </c>
      <c r="B5" t="s">
        <v>3760</v>
      </c>
      <c r="C5" s="5" t="s">
        <v>17</v>
      </c>
      <c r="D5" s="5"/>
      <c r="E5" t="s">
        <v>3761</v>
      </c>
      <c r="G5" t="s">
        <v>19</v>
      </c>
      <c r="H5" t="s">
        <v>20</v>
      </c>
      <c r="J5" t="s">
        <v>288</v>
      </c>
      <c r="L5" t="s">
        <v>895</v>
      </c>
    </row>
    <row r="6" spans="1:23" x14ac:dyDescent="0.25">
      <c r="A6" s="5" t="s">
        <v>23</v>
      </c>
      <c r="B6" t="s">
        <v>3762</v>
      </c>
      <c r="C6" s="5" t="s">
        <v>25</v>
      </c>
      <c r="D6" s="5"/>
      <c r="E6" t="s">
        <v>3763</v>
      </c>
      <c r="G6" t="s">
        <v>407</v>
      </c>
      <c r="H6" t="s">
        <v>28</v>
      </c>
      <c r="J6" t="s">
        <v>3764</v>
      </c>
      <c r="L6" t="s">
        <v>882</v>
      </c>
    </row>
    <row r="7" spans="1:23" x14ac:dyDescent="0.25">
      <c r="A7" s="5" t="s">
        <v>29</v>
      </c>
      <c r="B7" t="s">
        <v>67</v>
      </c>
      <c r="C7" s="5" t="s">
        <v>31</v>
      </c>
      <c r="D7" s="5"/>
      <c r="E7" t="s">
        <v>3765</v>
      </c>
      <c r="G7" t="s">
        <v>664</v>
      </c>
      <c r="H7" t="s">
        <v>454</v>
      </c>
      <c r="J7" t="s">
        <v>692</v>
      </c>
      <c r="L7" t="s">
        <v>792</v>
      </c>
    </row>
    <row r="8" spans="1:23" x14ac:dyDescent="0.25">
      <c r="A8" s="5" t="s">
        <v>35</v>
      </c>
      <c r="B8" t="s">
        <v>36</v>
      </c>
      <c r="C8" s="5" t="s">
        <v>37</v>
      </c>
      <c r="D8" s="5"/>
      <c r="E8" t="s">
        <v>3766</v>
      </c>
      <c r="G8" t="s">
        <v>33</v>
      </c>
      <c r="H8" t="s">
        <v>34</v>
      </c>
      <c r="J8" t="s">
        <v>225</v>
      </c>
      <c r="L8" t="s">
        <v>3500</v>
      </c>
    </row>
    <row r="9" spans="1:23" x14ac:dyDescent="0.25">
      <c r="A9" s="5" t="s">
        <v>41</v>
      </c>
      <c r="B9" t="s">
        <v>42</v>
      </c>
      <c r="C9" s="5" t="s">
        <v>43</v>
      </c>
      <c r="D9" s="5"/>
      <c r="E9" t="s">
        <v>3767</v>
      </c>
      <c r="G9" t="s">
        <v>39</v>
      </c>
      <c r="H9" t="s">
        <v>40</v>
      </c>
      <c r="J9" t="s">
        <v>1209</v>
      </c>
      <c r="L9" t="s">
        <v>421</v>
      </c>
    </row>
    <row r="10" spans="1:23" x14ac:dyDescent="0.25">
      <c r="A10" s="5" t="s">
        <v>45</v>
      </c>
      <c r="B10" t="s">
        <v>981</v>
      </c>
      <c r="C10" s="5" t="s">
        <v>47</v>
      </c>
      <c r="D10" s="5"/>
      <c r="E10" t="s">
        <v>3768</v>
      </c>
      <c r="J10" t="s">
        <v>21</v>
      </c>
      <c r="L10" t="s">
        <v>3769</v>
      </c>
    </row>
    <row r="11" spans="1:23" x14ac:dyDescent="0.25">
      <c r="A11" s="5" t="s">
        <v>49</v>
      </c>
      <c r="B11" t="s">
        <v>323</v>
      </c>
    </row>
    <row r="12" spans="1:23" x14ac:dyDescent="0.25">
      <c r="A12" s="5" t="s">
        <v>51</v>
      </c>
      <c r="B12" t="s">
        <v>292</v>
      </c>
    </row>
    <row r="13" spans="1:23" x14ac:dyDescent="0.25">
      <c r="A13" s="5" t="s">
        <v>53</v>
      </c>
      <c r="B13" t="s">
        <v>3770</v>
      </c>
    </row>
    <row r="14" spans="1:23" x14ac:dyDescent="0.25">
      <c r="A14" s="5" t="s">
        <v>55</v>
      </c>
      <c r="B14" t="s">
        <v>3771</v>
      </c>
    </row>
    <row r="15" spans="1:23" x14ac:dyDescent="0.25">
      <c r="A15" s="5" t="s">
        <v>57</v>
      </c>
      <c r="B15" t="s">
        <v>3772</v>
      </c>
    </row>
    <row r="16" spans="1:23" x14ac:dyDescent="0.25">
      <c r="A16" s="5" t="s">
        <v>59</v>
      </c>
      <c r="B16" t="s">
        <v>3773</v>
      </c>
    </row>
    <row r="17" spans="1:23" x14ac:dyDescent="0.25">
      <c r="A17" s="5" t="s">
        <v>61</v>
      </c>
      <c r="B17" t="s">
        <v>3774</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2020</v>
      </c>
      <c r="D19" s="5">
        <v>2019</v>
      </c>
      <c r="E19" s="5">
        <v>2018</v>
      </c>
      <c r="F19" s="5">
        <v>2017</v>
      </c>
      <c r="G19" s="5">
        <v>2016</v>
      </c>
      <c r="H19" s="5">
        <v>2015</v>
      </c>
      <c r="I19" s="5">
        <v>2014</v>
      </c>
      <c r="J19" s="5">
        <v>2013</v>
      </c>
      <c r="K19" s="5">
        <v>2012</v>
      </c>
      <c r="L19" s="5">
        <v>2011</v>
      </c>
      <c r="M19" s="5">
        <v>2010</v>
      </c>
      <c r="N19" s="5">
        <v>2009</v>
      </c>
      <c r="O19" s="5">
        <v>2008</v>
      </c>
      <c r="P19" s="5">
        <v>2007</v>
      </c>
      <c r="Q19" s="5">
        <v>2006</v>
      </c>
      <c r="R19" s="5">
        <v>2005</v>
      </c>
      <c r="S19" s="5">
        <v>2004</v>
      </c>
      <c r="T19" s="5">
        <v>2003</v>
      </c>
      <c r="U19" s="5">
        <v>2002</v>
      </c>
      <c r="V19" s="5">
        <v>2001</v>
      </c>
      <c r="W19" s="5">
        <v>2000</v>
      </c>
    </row>
    <row r="20" spans="1:23" x14ac:dyDescent="0.25">
      <c r="A20" s="5" t="s">
        <v>65</v>
      </c>
      <c r="B20" s="5" t="s">
        <v>66</v>
      </c>
      <c r="C20" t="s">
        <v>67</v>
      </c>
      <c r="D20">
        <v>5194</v>
      </c>
      <c r="E20">
        <v>5131</v>
      </c>
      <c r="F20">
        <v>4206</v>
      </c>
      <c r="G20">
        <v>3949</v>
      </c>
      <c r="H20">
        <v>3716</v>
      </c>
      <c r="I20">
        <v>3065</v>
      </c>
      <c r="J20">
        <v>2656</v>
      </c>
      <c r="K20">
        <v>2397</v>
      </c>
      <c r="L20">
        <v>2094</v>
      </c>
      <c r="M20">
        <v>1907</v>
      </c>
      <c r="N20">
        <v>1659</v>
      </c>
      <c r="O20">
        <v>1650</v>
      </c>
      <c r="P20">
        <v>1487</v>
      </c>
      <c r="Q20">
        <v>1268</v>
      </c>
      <c r="R20">
        <v>801.5</v>
      </c>
      <c r="S20">
        <v>509.7</v>
      </c>
      <c r="T20">
        <v>415</v>
      </c>
      <c r="U20">
        <v>320</v>
      </c>
      <c r="V20">
        <v>230.7</v>
      </c>
      <c r="W20">
        <v>194.3</v>
      </c>
    </row>
    <row r="21" spans="1:23" x14ac:dyDescent="0.25">
      <c r="A21" s="5" t="s">
        <v>299</v>
      </c>
      <c r="B21" s="5" t="s">
        <v>300</v>
      </c>
      <c r="C21" t="s">
        <v>67</v>
      </c>
      <c r="D21">
        <v>1767</v>
      </c>
      <c r="E21">
        <v>1753</v>
      </c>
      <c r="F21">
        <v>1517</v>
      </c>
      <c r="G21">
        <v>1354</v>
      </c>
      <c r="H21">
        <v>1279</v>
      </c>
      <c r="I21">
        <v>1031</v>
      </c>
      <c r="J21">
        <v>914.5</v>
      </c>
      <c r="K21">
        <v>822</v>
      </c>
      <c r="L21">
        <v>718.4</v>
      </c>
      <c r="M21">
        <v>681</v>
      </c>
      <c r="N21">
        <v>642.29999999999995</v>
      </c>
      <c r="O21">
        <v>642.6</v>
      </c>
      <c r="P21">
        <v>591.4</v>
      </c>
      <c r="Q21">
        <v>489.6</v>
      </c>
      <c r="R21">
        <v>332.5</v>
      </c>
      <c r="S21">
        <v>230.9</v>
      </c>
      <c r="T21">
        <v>171.8</v>
      </c>
      <c r="U21">
        <v>128.80000000000001</v>
      </c>
      <c r="V21">
        <v>70.900000000000006</v>
      </c>
      <c r="W21">
        <v>47.8</v>
      </c>
    </row>
    <row r="22" spans="1:23" x14ac:dyDescent="0.25">
      <c r="A22" s="5" t="s">
        <v>68</v>
      </c>
      <c r="B22" s="5" t="s">
        <v>69</v>
      </c>
      <c r="C22" t="s">
        <v>67</v>
      </c>
      <c r="D22">
        <v>811.1</v>
      </c>
      <c r="E22">
        <v>811</v>
      </c>
      <c r="F22">
        <v>958.9</v>
      </c>
      <c r="G22">
        <v>647.20000000000005</v>
      </c>
      <c r="H22">
        <v>555.70000000000005</v>
      </c>
      <c r="I22">
        <v>616.70000000000005</v>
      </c>
      <c r="J22">
        <v>312.5</v>
      </c>
      <c r="K22">
        <v>204.3</v>
      </c>
      <c r="L22">
        <v>276</v>
      </c>
      <c r="M22">
        <v>271.5</v>
      </c>
      <c r="N22">
        <v>360.6</v>
      </c>
      <c r="O22">
        <v>256.60000000000002</v>
      </c>
      <c r="P22">
        <v>236.9</v>
      </c>
      <c r="Q22">
        <v>181.6</v>
      </c>
      <c r="R22">
        <v>99.9</v>
      </c>
      <c r="S22">
        <v>72.599999999999994</v>
      </c>
      <c r="T22">
        <v>62.5</v>
      </c>
      <c r="U22">
        <v>42.2</v>
      </c>
      <c r="V22">
        <v>-37.1</v>
      </c>
      <c r="W22">
        <v>-34.799999999999997</v>
      </c>
    </row>
    <row r="23" spans="1:23" x14ac:dyDescent="0.25">
      <c r="A23" s="5" t="s">
        <v>70</v>
      </c>
      <c r="B23" s="5" t="s">
        <v>71</v>
      </c>
      <c r="C23" t="s">
        <v>67</v>
      </c>
      <c r="D23">
        <v>-31.4</v>
      </c>
      <c r="E23">
        <v>-249.1</v>
      </c>
      <c r="F23">
        <v>-67.900000000000006</v>
      </c>
      <c r="G23">
        <v>-280.10000000000002</v>
      </c>
      <c r="H23">
        <v>-20.6</v>
      </c>
      <c r="I23">
        <v>-37.799999999999997</v>
      </c>
      <c r="J23">
        <v>-16.2</v>
      </c>
      <c r="K23">
        <v>-11.3</v>
      </c>
      <c r="L23">
        <v>-25.4</v>
      </c>
      <c r="M23">
        <v>-55.7</v>
      </c>
      <c r="N23">
        <v>-32.9</v>
      </c>
      <c r="O23">
        <v>-306.2</v>
      </c>
      <c r="P23">
        <v>-2.4</v>
      </c>
      <c r="Q23">
        <v>-0.1</v>
      </c>
      <c r="R23">
        <v>1.1000000000000001</v>
      </c>
      <c r="S23">
        <v>-0.6</v>
      </c>
      <c r="T23">
        <v>2.2999999999999998</v>
      </c>
      <c r="U23">
        <v>-1.1000000000000001</v>
      </c>
      <c r="V23">
        <v>-5.5</v>
      </c>
      <c r="W23">
        <v>-18.399999999999999</v>
      </c>
    </row>
    <row r="24" spans="1:23" x14ac:dyDescent="0.25">
      <c r="A24" s="5" t="s">
        <v>72</v>
      </c>
      <c r="B24" s="5" t="s">
        <v>73</v>
      </c>
      <c r="C24" t="s">
        <v>67</v>
      </c>
      <c r="D24">
        <v>779.7</v>
      </c>
      <c r="E24">
        <v>561.9</v>
      </c>
      <c r="F24">
        <v>891</v>
      </c>
      <c r="G24">
        <v>367.1</v>
      </c>
      <c r="H24">
        <v>535.1</v>
      </c>
      <c r="I24">
        <v>578.9</v>
      </c>
      <c r="J24">
        <v>296.3</v>
      </c>
      <c r="K24">
        <v>193</v>
      </c>
      <c r="L24">
        <v>250.6</v>
      </c>
      <c r="M24">
        <v>215.8</v>
      </c>
      <c r="N24">
        <v>327.7</v>
      </c>
      <c r="O24">
        <v>-49.6</v>
      </c>
      <c r="P24">
        <v>234.5</v>
      </c>
      <c r="Q24">
        <v>181.5</v>
      </c>
      <c r="R24">
        <v>101</v>
      </c>
      <c r="S24">
        <v>72</v>
      </c>
      <c r="T24">
        <v>64.8</v>
      </c>
      <c r="U24">
        <v>41.1</v>
      </c>
      <c r="V24">
        <v>-42.6</v>
      </c>
      <c r="W24">
        <v>-53.2</v>
      </c>
    </row>
    <row r="25" spans="1:23" x14ac:dyDescent="0.25">
      <c r="A25" s="5" t="s">
        <v>74</v>
      </c>
      <c r="B25" s="5" t="s">
        <v>75</v>
      </c>
      <c r="C25" t="s">
        <v>67</v>
      </c>
      <c r="D25">
        <v>240.7</v>
      </c>
      <c r="E25">
        <v>249.8</v>
      </c>
      <c r="F25">
        <v>242.5</v>
      </c>
      <c r="G25">
        <v>188</v>
      </c>
      <c r="H25">
        <v>168.5</v>
      </c>
      <c r="I25">
        <v>131.5</v>
      </c>
      <c r="J25">
        <v>89.3</v>
      </c>
      <c r="K25">
        <v>84.7</v>
      </c>
      <c r="L25">
        <v>88.2</v>
      </c>
      <c r="M25">
        <v>88.1</v>
      </c>
      <c r="N25">
        <v>56.5</v>
      </c>
      <c r="O25">
        <v>71.900000000000006</v>
      </c>
      <c r="P25">
        <v>79.099999999999994</v>
      </c>
      <c r="Q25">
        <v>61.3</v>
      </c>
      <c r="R25">
        <v>41.7</v>
      </c>
      <c r="S25">
        <v>36.799999999999997</v>
      </c>
      <c r="T25">
        <v>25.5</v>
      </c>
      <c r="U25">
        <v>8.6999999999999993</v>
      </c>
      <c r="V25">
        <v>-1.2</v>
      </c>
      <c r="W25">
        <v>1.8</v>
      </c>
    </row>
    <row r="26" spans="1:23" x14ac:dyDescent="0.25">
      <c r="A26" s="5" t="s">
        <v>76</v>
      </c>
      <c r="B26" s="5" t="s">
        <v>77</v>
      </c>
      <c r="C26" t="s">
        <v>67</v>
      </c>
      <c r="D26">
        <v>539</v>
      </c>
      <c r="E26">
        <v>312.10000000000002</v>
      </c>
      <c r="F26">
        <v>648.5</v>
      </c>
      <c r="G26">
        <v>179.2</v>
      </c>
      <c r="H26">
        <v>366.6</v>
      </c>
      <c r="I26">
        <v>447.4</v>
      </c>
      <c r="J26">
        <v>207</v>
      </c>
      <c r="K26">
        <v>108.3</v>
      </c>
      <c r="L26">
        <v>162.30000000000001</v>
      </c>
      <c r="M26">
        <v>127.7</v>
      </c>
      <c r="N26">
        <v>271.2</v>
      </c>
      <c r="O26">
        <v>-121.5</v>
      </c>
      <c r="P26">
        <v>155.4</v>
      </c>
      <c r="Q26">
        <v>120.2</v>
      </c>
      <c r="R26">
        <v>59.3</v>
      </c>
      <c r="S26">
        <v>35.200000000000003</v>
      </c>
      <c r="T26">
        <v>39.299999999999997</v>
      </c>
      <c r="U26">
        <v>32.299999999999997</v>
      </c>
      <c r="V26">
        <v>-41.4</v>
      </c>
      <c r="W26">
        <v>-55</v>
      </c>
    </row>
    <row r="27" spans="1:23" x14ac:dyDescent="0.25">
      <c r="A27" s="5" t="s">
        <v>78</v>
      </c>
      <c r="B27" s="5" t="s">
        <v>79</v>
      </c>
      <c r="C27" t="s">
        <v>67</v>
      </c>
      <c r="D27">
        <v>-115</v>
      </c>
      <c r="E27">
        <v>-123.3</v>
      </c>
      <c r="F27">
        <v>-36.700000000000003</v>
      </c>
      <c r="G27">
        <v>-0.2</v>
      </c>
      <c r="H27">
        <v>-0.2</v>
      </c>
      <c r="I27">
        <v>-0.3</v>
      </c>
      <c r="J27">
        <v>-0.5</v>
      </c>
      <c r="K27">
        <v>-0.5</v>
      </c>
      <c r="L27" t="s">
        <v>67</v>
      </c>
      <c r="M27">
        <v>-0.4</v>
      </c>
      <c r="N27">
        <v>-3.2</v>
      </c>
      <c r="O27">
        <v>1.3</v>
      </c>
      <c r="P27">
        <v>-3.3</v>
      </c>
      <c r="Q27">
        <v>-7</v>
      </c>
      <c r="R27">
        <v>-2.2000000000000002</v>
      </c>
      <c r="S27">
        <v>0.2</v>
      </c>
      <c r="T27">
        <v>1.2</v>
      </c>
      <c r="U27">
        <v>4.9000000000000004</v>
      </c>
      <c r="V27">
        <v>5.6</v>
      </c>
      <c r="W27">
        <v>6.5</v>
      </c>
    </row>
    <row r="28" spans="1:23" x14ac:dyDescent="0.25">
      <c r="A28" s="5" t="s">
        <v>80</v>
      </c>
      <c r="B28" s="5" t="s">
        <v>81</v>
      </c>
      <c r="C28" t="s">
        <v>67</v>
      </c>
      <c r="D28">
        <v>423.9</v>
      </c>
      <c r="E28">
        <v>188.8</v>
      </c>
      <c r="F28">
        <v>650.4</v>
      </c>
      <c r="G28">
        <v>179</v>
      </c>
      <c r="H28">
        <v>366.4</v>
      </c>
      <c r="I28">
        <v>447.1</v>
      </c>
      <c r="J28">
        <v>206.4</v>
      </c>
      <c r="K28">
        <v>107.8</v>
      </c>
      <c r="L28">
        <v>162.30000000000001</v>
      </c>
      <c r="M28">
        <v>129.1</v>
      </c>
      <c r="N28">
        <v>279.89999999999998</v>
      </c>
      <c r="O28">
        <v>-120.2</v>
      </c>
      <c r="P28">
        <v>220.2</v>
      </c>
      <c r="Q28">
        <v>113.3</v>
      </c>
      <c r="R28">
        <v>57.1</v>
      </c>
      <c r="S28">
        <v>35.4</v>
      </c>
      <c r="T28">
        <v>38.200000000000003</v>
      </c>
      <c r="U28">
        <v>37.299999999999997</v>
      </c>
      <c r="V28">
        <v>-35.799999999999997</v>
      </c>
      <c r="W28">
        <v>-49.4</v>
      </c>
    </row>
    <row r="29" spans="1:23" x14ac:dyDescent="0.25">
      <c r="A29" s="5" t="s">
        <v>82</v>
      </c>
      <c r="B29" s="5" t="s">
        <v>83</v>
      </c>
      <c r="C29" t="s">
        <v>67</v>
      </c>
      <c r="D29">
        <v>1371</v>
      </c>
      <c r="E29">
        <v>1365</v>
      </c>
      <c r="F29">
        <v>823.9</v>
      </c>
      <c r="G29">
        <v>631.4</v>
      </c>
      <c r="H29">
        <v>564.9</v>
      </c>
      <c r="I29">
        <v>744.1</v>
      </c>
      <c r="J29">
        <v>300</v>
      </c>
      <c r="K29">
        <v>286.5</v>
      </c>
      <c r="L29">
        <v>318.3</v>
      </c>
      <c r="M29">
        <v>275.8</v>
      </c>
      <c r="N29">
        <v>300.89999999999998</v>
      </c>
      <c r="O29">
        <v>235</v>
      </c>
      <c r="P29">
        <v>243.7</v>
      </c>
      <c r="Q29">
        <v>207.7</v>
      </c>
      <c r="R29">
        <v>175.8</v>
      </c>
      <c r="S29">
        <v>169.8</v>
      </c>
      <c r="T29">
        <v>141.9</v>
      </c>
      <c r="U29">
        <v>117.8</v>
      </c>
      <c r="V29">
        <v>157.30000000000001</v>
      </c>
      <c r="W29">
        <v>163.19999999999999</v>
      </c>
    </row>
    <row r="30" spans="1:23" x14ac:dyDescent="0.25">
      <c r="A30" s="5" t="s">
        <v>84</v>
      </c>
      <c r="B30" s="5" t="s">
        <v>85</v>
      </c>
      <c r="C30" t="s">
        <v>67</v>
      </c>
      <c r="D30">
        <v>7715</v>
      </c>
      <c r="E30">
        <v>6809</v>
      </c>
      <c r="F30">
        <v>6782</v>
      </c>
      <c r="G30">
        <v>3442</v>
      </c>
      <c r="H30">
        <v>3313</v>
      </c>
      <c r="I30">
        <v>2929</v>
      </c>
      <c r="J30">
        <v>974.7</v>
      </c>
      <c r="K30">
        <v>821.2</v>
      </c>
      <c r="L30">
        <v>868.7</v>
      </c>
      <c r="M30">
        <v>995.5</v>
      </c>
      <c r="N30">
        <v>1023</v>
      </c>
      <c r="O30">
        <v>867</v>
      </c>
      <c r="P30">
        <v>970.3</v>
      </c>
      <c r="Q30">
        <v>611.79999999999995</v>
      </c>
      <c r="R30">
        <v>468</v>
      </c>
      <c r="S30">
        <v>88.7</v>
      </c>
      <c r="T30">
        <v>125.8</v>
      </c>
      <c r="U30">
        <v>120</v>
      </c>
      <c r="V30">
        <v>112</v>
      </c>
      <c r="W30">
        <v>143.6</v>
      </c>
    </row>
    <row r="31" spans="1:23" x14ac:dyDescent="0.25">
      <c r="A31" s="5" t="s">
        <v>86</v>
      </c>
      <c r="B31" s="5" t="s">
        <v>87</v>
      </c>
      <c r="C31" t="s">
        <v>67</v>
      </c>
      <c r="D31">
        <v>9086</v>
      </c>
      <c r="E31">
        <v>8174</v>
      </c>
      <c r="F31">
        <v>7606</v>
      </c>
      <c r="G31">
        <v>4074</v>
      </c>
      <c r="H31">
        <v>3878</v>
      </c>
      <c r="I31">
        <v>3673</v>
      </c>
      <c r="J31">
        <v>1275</v>
      </c>
      <c r="K31">
        <v>1108</v>
      </c>
      <c r="L31">
        <v>1187</v>
      </c>
      <c r="M31">
        <v>1271</v>
      </c>
      <c r="N31">
        <v>1323</v>
      </c>
      <c r="O31">
        <v>1102</v>
      </c>
      <c r="P31">
        <v>1214</v>
      </c>
      <c r="Q31">
        <v>819.5</v>
      </c>
      <c r="R31">
        <v>643.79999999999995</v>
      </c>
      <c r="S31">
        <v>258.5</v>
      </c>
      <c r="T31">
        <v>267.7</v>
      </c>
      <c r="U31">
        <v>237.8</v>
      </c>
      <c r="V31">
        <v>269.3</v>
      </c>
      <c r="W31">
        <v>306.8</v>
      </c>
    </row>
    <row r="32" spans="1:23" x14ac:dyDescent="0.25">
      <c r="A32" s="5" t="s">
        <v>88</v>
      </c>
      <c r="B32" s="5" t="s">
        <v>89</v>
      </c>
      <c r="C32" t="s">
        <v>67</v>
      </c>
      <c r="D32">
        <v>1269</v>
      </c>
      <c r="E32">
        <v>1300</v>
      </c>
      <c r="F32">
        <v>1285</v>
      </c>
      <c r="G32">
        <v>1269</v>
      </c>
      <c r="H32">
        <v>969</v>
      </c>
      <c r="I32">
        <v>887.6</v>
      </c>
      <c r="J32">
        <v>603.79999999999995</v>
      </c>
      <c r="K32">
        <v>665.6</v>
      </c>
      <c r="L32">
        <v>597.4</v>
      </c>
      <c r="M32">
        <v>645.5</v>
      </c>
      <c r="N32">
        <v>489.2</v>
      </c>
      <c r="O32">
        <v>399.8</v>
      </c>
      <c r="P32">
        <v>440.8</v>
      </c>
      <c r="Q32">
        <v>355.4</v>
      </c>
      <c r="R32">
        <v>249.8</v>
      </c>
      <c r="S32">
        <v>145.80000000000001</v>
      </c>
      <c r="T32">
        <v>117.3</v>
      </c>
      <c r="U32">
        <v>98.7</v>
      </c>
      <c r="V32">
        <v>165.1</v>
      </c>
      <c r="W32">
        <v>158.9</v>
      </c>
    </row>
    <row r="33" spans="1:23" x14ac:dyDescent="0.25">
      <c r="A33" s="5" t="s">
        <v>90</v>
      </c>
      <c r="B33" s="5" t="s">
        <v>91</v>
      </c>
      <c r="C33" t="s">
        <v>67</v>
      </c>
      <c r="D33">
        <v>3203</v>
      </c>
      <c r="E33">
        <v>2353</v>
      </c>
      <c r="F33">
        <v>2271</v>
      </c>
      <c r="G33">
        <v>1607</v>
      </c>
      <c r="H33">
        <v>1759</v>
      </c>
      <c r="I33">
        <v>1581</v>
      </c>
      <c r="J33">
        <v>363</v>
      </c>
      <c r="K33">
        <v>243.9</v>
      </c>
      <c r="L33">
        <v>434.9</v>
      </c>
      <c r="M33">
        <v>243.4</v>
      </c>
      <c r="N33">
        <v>394.5</v>
      </c>
      <c r="O33">
        <v>556.6</v>
      </c>
      <c r="P33">
        <v>389.2</v>
      </c>
      <c r="Q33">
        <v>129.1</v>
      </c>
      <c r="R33">
        <v>98.8</v>
      </c>
      <c r="S33">
        <v>8.6</v>
      </c>
      <c r="T33">
        <v>7.6</v>
      </c>
      <c r="U33">
        <v>9</v>
      </c>
      <c r="V33">
        <v>12.9</v>
      </c>
      <c r="W33">
        <v>19</v>
      </c>
    </row>
    <row r="34" spans="1:23" x14ac:dyDescent="0.25">
      <c r="A34" s="5" t="s">
        <v>92</v>
      </c>
      <c r="B34" s="5" t="s">
        <v>93</v>
      </c>
      <c r="C34" t="s">
        <v>67</v>
      </c>
      <c r="D34">
        <v>4472</v>
      </c>
      <c r="E34">
        <v>3652</v>
      </c>
      <c r="F34">
        <v>3555</v>
      </c>
      <c r="G34">
        <v>2876</v>
      </c>
      <c r="H34">
        <v>2728</v>
      </c>
      <c r="I34">
        <v>2469</v>
      </c>
      <c r="J34">
        <v>966.8</v>
      </c>
      <c r="K34">
        <v>909.6</v>
      </c>
      <c r="L34">
        <v>1032</v>
      </c>
      <c r="M34">
        <v>888.9</v>
      </c>
      <c r="N34">
        <v>883.7</v>
      </c>
      <c r="O34">
        <v>956.4</v>
      </c>
      <c r="P34">
        <v>830.1</v>
      </c>
      <c r="Q34">
        <v>484.5</v>
      </c>
      <c r="R34">
        <v>348.5</v>
      </c>
      <c r="S34">
        <v>154.4</v>
      </c>
      <c r="T34">
        <v>124.9</v>
      </c>
      <c r="U34">
        <v>107.7</v>
      </c>
      <c r="V34">
        <v>178.1</v>
      </c>
      <c r="W34">
        <v>177.9</v>
      </c>
    </row>
    <row r="35" spans="1:23" x14ac:dyDescent="0.25">
      <c r="A35" s="5" t="s">
        <v>78</v>
      </c>
      <c r="B35" s="5" t="s">
        <v>79</v>
      </c>
      <c r="C35" t="s">
        <v>67</v>
      </c>
      <c r="D35">
        <v>304.8</v>
      </c>
      <c r="E35">
        <v>223.3</v>
      </c>
      <c r="F35">
        <v>59.3</v>
      </c>
      <c r="G35">
        <v>0.3</v>
      </c>
      <c r="H35">
        <v>0.5</v>
      </c>
      <c r="I35">
        <v>0.7</v>
      </c>
      <c r="J35">
        <v>2.5</v>
      </c>
      <c r="K35">
        <v>9.9</v>
      </c>
      <c r="L35">
        <v>9.6</v>
      </c>
      <c r="M35">
        <v>9.6999999999999993</v>
      </c>
      <c r="N35">
        <v>9.6</v>
      </c>
      <c r="O35">
        <v>8.3000000000000007</v>
      </c>
      <c r="P35">
        <v>12.4</v>
      </c>
      <c r="Q35">
        <v>11.6</v>
      </c>
      <c r="R35">
        <v>8.5</v>
      </c>
      <c r="S35">
        <v>6.3</v>
      </c>
      <c r="T35">
        <v>11.8</v>
      </c>
      <c r="U35">
        <v>13</v>
      </c>
      <c r="V35">
        <v>13.3</v>
      </c>
      <c r="W35">
        <v>27.7</v>
      </c>
    </row>
    <row r="36" spans="1:23" x14ac:dyDescent="0.25">
      <c r="A36" s="5" t="s">
        <v>94</v>
      </c>
      <c r="B36" s="5" t="s">
        <v>95</v>
      </c>
      <c r="C36" t="s">
        <v>67</v>
      </c>
      <c r="D36">
        <v>4310</v>
      </c>
      <c r="E36">
        <v>4298</v>
      </c>
      <c r="F36">
        <v>3991</v>
      </c>
      <c r="G36">
        <v>1198</v>
      </c>
      <c r="H36">
        <v>1149</v>
      </c>
      <c r="I36">
        <v>1204</v>
      </c>
      <c r="J36">
        <v>305.3</v>
      </c>
      <c r="K36">
        <v>188.3</v>
      </c>
      <c r="L36">
        <v>145.1</v>
      </c>
      <c r="M36">
        <v>372.7</v>
      </c>
      <c r="N36">
        <v>430.1</v>
      </c>
      <c r="O36">
        <v>137.30000000000001</v>
      </c>
      <c r="P36">
        <v>371.6</v>
      </c>
      <c r="Q36">
        <v>323.39999999999998</v>
      </c>
      <c r="R36">
        <v>286.7</v>
      </c>
      <c r="S36">
        <v>97.8</v>
      </c>
      <c r="T36">
        <v>131</v>
      </c>
      <c r="U36">
        <v>117.1</v>
      </c>
      <c r="V36">
        <v>78</v>
      </c>
      <c r="W36">
        <v>101.1</v>
      </c>
    </row>
    <row r="37" spans="1:23" x14ac:dyDescent="0.25">
      <c r="A37" s="5" t="s">
        <v>96</v>
      </c>
      <c r="B37" s="5" t="s">
        <v>97</v>
      </c>
      <c r="C37" t="s">
        <v>67</v>
      </c>
      <c r="D37">
        <v>9086</v>
      </c>
      <c r="E37">
        <v>8174</v>
      </c>
      <c r="F37">
        <v>7606</v>
      </c>
      <c r="G37">
        <v>4074</v>
      </c>
      <c r="H37">
        <v>3878</v>
      </c>
      <c r="I37">
        <v>3673</v>
      </c>
      <c r="J37">
        <v>1275</v>
      </c>
      <c r="K37">
        <v>1108</v>
      </c>
      <c r="L37">
        <v>1187</v>
      </c>
      <c r="M37">
        <v>1271</v>
      </c>
      <c r="N37">
        <v>1323</v>
      </c>
      <c r="O37">
        <v>1102</v>
      </c>
      <c r="P37">
        <v>1214</v>
      </c>
      <c r="Q37">
        <v>819.5</v>
      </c>
      <c r="R37">
        <v>643.79999999999995</v>
      </c>
      <c r="S37">
        <v>258.5</v>
      </c>
      <c r="T37">
        <v>267.7</v>
      </c>
      <c r="U37">
        <v>237.8</v>
      </c>
      <c r="V37">
        <v>269.3</v>
      </c>
      <c r="W37">
        <v>306.8</v>
      </c>
    </row>
    <row r="38" spans="1:23" x14ac:dyDescent="0.25">
      <c r="A38" s="5" t="s">
        <v>98</v>
      </c>
      <c r="B38" s="5" t="s">
        <v>99</v>
      </c>
      <c r="C38">
        <v>194</v>
      </c>
      <c r="D38">
        <v>205</v>
      </c>
      <c r="E38">
        <v>205</v>
      </c>
      <c r="F38">
        <v>205</v>
      </c>
      <c r="G38">
        <v>205</v>
      </c>
      <c r="H38">
        <v>205</v>
      </c>
      <c r="I38">
        <v>205</v>
      </c>
      <c r="J38">
        <v>194</v>
      </c>
      <c r="K38">
        <v>200</v>
      </c>
      <c r="L38">
        <v>215</v>
      </c>
      <c r="M38">
        <v>240</v>
      </c>
      <c r="N38">
        <v>240</v>
      </c>
      <c r="O38">
        <v>251.5</v>
      </c>
      <c r="P38">
        <v>251.4</v>
      </c>
      <c r="Q38">
        <v>250.2</v>
      </c>
      <c r="R38">
        <v>249.2</v>
      </c>
      <c r="S38">
        <v>232</v>
      </c>
      <c r="T38">
        <v>230</v>
      </c>
      <c r="U38">
        <v>227.6</v>
      </c>
      <c r="V38">
        <v>227.6</v>
      </c>
      <c r="W38">
        <v>206.8</v>
      </c>
    </row>
    <row r="39" spans="1:23" x14ac:dyDescent="0.25">
      <c r="A39" s="5" t="s">
        <v>100</v>
      </c>
      <c r="B39" s="5" t="s">
        <v>101</v>
      </c>
      <c r="C39">
        <v>194</v>
      </c>
      <c r="D39">
        <v>205</v>
      </c>
      <c r="E39">
        <v>205</v>
      </c>
      <c r="F39">
        <v>205</v>
      </c>
      <c r="G39">
        <v>205</v>
      </c>
      <c r="H39">
        <v>205</v>
      </c>
      <c r="I39">
        <v>205</v>
      </c>
      <c r="J39">
        <v>194</v>
      </c>
      <c r="K39">
        <v>200</v>
      </c>
      <c r="L39">
        <v>215</v>
      </c>
      <c r="M39">
        <v>240</v>
      </c>
      <c r="N39">
        <v>240</v>
      </c>
      <c r="O39">
        <v>251.5</v>
      </c>
      <c r="P39">
        <v>251.4</v>
      </c>
      <c r="Q39">
        <v>250.2</v>
      </c>
      <c r="R39">
        <v>249.2</v>
      </c>
      <c r="S39">
        <v>232</v>
      </c>
      <c r="T39">
        <v>230</v>
      </c>
      <c r="U39">
        <v>227.6</v>
      </c>
      <c r="V39">
        <v>227.6</v>
      </c>
      <c r="W39">
        <v>206.8</v>
      </c>
    </row>
    <row r="40" spans="1:23" x14ac:dyDescent="0.25">
      <c r="A40" s="5" t="s">
        <v>102</v>
      </c>
      <c r="B40" s="5" t="s">
        <v>103</v>
      </c>
      <c r="C40" t="s">
        <v>67</v>
      </c>
      <c r="D40">
        <v>3.8</v>
      </c>
      <c r="E40">
        <v>2.74</v>
      </c>
      <c r="F40">
        <v>4.3499999999999996</v>
      </c>
      <c r="G40">
        <v>1.79</v>
      </c>
      <c r="H40">
        <v>2.61</v>
      </c>
      <c r="I40">
        <v>2.82</v>
      </c>
      <c r="J40">
        <v>1.53</v>
      </c>
      <c r="K40">
        <v>0.97</v>
      </c>
      <c r="L40">
        <v>1.17</v>
      </c>
      <c r="M40">
        <v>0.9</v>
      </c>
      <c r="N40">
        <v>1.37</v>
      </c>
      <c r="O40">
        <v>-0.2</v>
      </c>
      <c r="P40">
        <v>0.93</v>
      </c>
      <c r="Q40">
        <v>0.73</v>
      </c>
      <c r="R40">
        <v>0.41</v>
      </c>
      <c r="S40">
        <v>0.31</v>
      </c>
      <c r="T40">
        <v>0.28000000000000003</v>
      </c>
      <c r="U40">
        <v>0.18</v>
      </c>
      <c r="V40">
        <v>-0.19</v>
      </c>
      <c r="W40">
        <v>-0.26</v>
      </c>
    </row>
    <row r="41" spans="1:23" x14ac:dyDescent="0.25">
      <c r="A41" s="5" t="s">
        <v>104</v>
      </c>
      <c r="B41" s="5" t="s">
        <v>105</v>
      </c>
      <c r="C41" t="s">
        <v>67</v>
      </c>
      <c r="D41">
        <v>2.13</v>
      </c>
      <c r="E41">
        <v>0.94</v>
      </c>
      <c r="F41">
        <v>3.25</v>
      </c>
      <c r="G41">
        <v>0.88</v>
      </c>
      <c r="H41">
        <v>1.8</v>
      </c>
      <c r="I41">
        <v>2.2799999999999998</v>
      </c>
      <c r="J41">
        <v>1.07</v>
      </c>
      <c r="K41">
        <v>0.56000000000000005</v>
      </c>
      <c r="L41">
        <v>0.79</v>
      </c>
      <c r="M41">
        <v>0.57999999999999996</v>
      </c>
      <c r="N41">
        <v>1.22</v>
      </c>
      <c r="O41">
        <v>-0.52</v>
      </c>
      <c r="P41">
        <v>0.93</v>
      </c>
      <c r="Q41">
        <v>0.46</v>
      </c>
      <c r="R41">
        <v>0.25</v>
      </c>
      <c r="S41">
        <v>0.15</v>
      </c>
      <c r="T41">
        <v>0.17</v>
      </c>
      <c r="U41">
        <v>0.17</v>
      </c>
      <c r="V41">
        <v>-0.16</v>
      </c>
      <c r="W41">
        <v>-0.22</v>
      </c>
    </row>
    <row r="42" spans="1:23" x14ac:dyDescent="0.25">
      <c r="A42" s="5" t="s">
        <v>106</v>
      </c>
      <c r="B42" s="5" t="s">
        <v>107</v>
      </c>
      <c r="C42" t="s">
        <v>67</v>
      </c>
      <c r="D42">
        <v>2.13</v>
      </c>
      <c r="E42">
        <v>0.94</v>
      </c>
      <c r="F42">
        <v>3.25</v>
      </c>
      <c r="G42">
        <v>0.88</v>
      </c>
      <c r="H42">
        <v>1.79</v>
      </c>
      <c r="I42">
        <v>2.2599999999999998</v>
      </c>
      <c r="J42">
        <v>1.06</v>
      </c>
      <c r="K42">
        <v>0.56000000000000005</v>
      </c>
      <c r="L42">
        <v>0.79</v>
      </c>
      <c r="M42">
        <v>0.57999999999999996</v>
      </c>
      <c r="N42">
        <v>1.21</v>
      </c>
      <c r="O42">
        <v>-0.52</v>
      </c>
      <c r="P42">
        <v>0.93</v>
      </c>
      <c r="Q42">
        <v>0.46</v>
      </c>
      <c r="R42">
        <v>0.25</v>
      </c>
      <c r="S42">
        <v>0.15</v>
      </c>
      <c r="T42">
        <v>0.17</v>
      </c>
      <c r="U42">
        <v>0.16</v>
      </c>
      <c r="V42">
        <v>-0.16</v>
      </c>
      <c r="W42">
        <v>-0.22</v>
      </c>
    </row>
    <row r="43" spans="1:23" x14ac:dyDescent="0.25">
      <c r="A43" s="5" t="s">
        <v>108</v>
      </c>
      <c r="B43" s="5" t="s">
        <v>109</v>
      </c>
      <c r="C43" t="s">
        <v>67</v>
      </c>
      <c r="D43">
        <v>0.5</v>
      </c>
      <c r="E43">
        <v>0.05</v>
      </c>
      <c r="F43">
        <v>0.85</v>
      </c>
      <c r="G43">
        <v>0.8</v>
      </c>
      <c r="H43">
        <v>0.7</v>
      </c>
      <c r="I43">
        <v>0.6</v>
      </c>
      <c r="J43">
        <v>0.4</v>
      </c>
      <c r="K43">
        <v>0.3</v>
      </c>
      <c r="L43">
        <v>0.3</v>
      </c>
      <c r="M43">
        <v>0.2</v>
      </c>
      <c r="N43">
        <v>0.4</v>
      </c>
      <c r="O43" t="s">
        <v>67</v>
      </c>
      <c r="P43">
        <v>0.2</v>
      </c>
      <c r="Q43">
        <v>0.18</v>
      </c>
      <c r="R43">
        <v>0.06</v>
      </c>
      <c r="S43">
        <v>0.05</v>
      </c>
      <c r="T43">
        <v>0.04</v>
      </c>
      <c r="U43">
        <v>0.13</v>
      </c>
      <c r="V43" t="s">
        <v>67</v>
      </c>
      <c r="W43" t="s">
        <v>67</v>
      </c>
    </row>
    <row r="44" spans="1:23" x14ac:dyDescent="0.25">
      <c r="A44" s="5" t="s">
        <v>110</v>
      </c>
      <c r="B44" s="5" t="s">
        <v>111</v>
      </c>
      <c r="C44" t="s">
        <v>67</v>
      </c>
      <c r="D44">
        <v>93.9</v>
      </c>
      <c r="E44">
        <v>10</v>
      </c>
      <c r="F44">
        <v>169.9</v>
      </c>
      <c r="G44">
        <v>161.30000000000001</v>
      </c>
      <c r="H44">
        <v>142.9</v>
      </c>
      <c r="I44">
        <v>122.3</v>
      </c>
      <c r="J44">
        <v>77.3</v>
      </c>
      <c r="K44">
        <v>58</v>
      </c>
      <c r="L44">
        <v>58.1</v>
      </c>
      <c r="M44">
        <v>42.4</v>
      </c>
      <c r="N44">
        <v>90</v>
      </c>
      <c r="O44" t="s">
        <v>67</v>
      </c>
      <c r="P44">
        <v>50.3</v>
      </c>
      <c r="Q44">
        <v>42.5</v>
      </c>
      <c r="R44">
        <v>15.6</v>
      </c>
      <c r="S44">
        <v>11.6</v>
      </c>
      <c r="T44">
        <v>8.6</v>
      </c>
      <c r="U44">
        <v>28.5</v>
      </c>
      <c r="V44" t="s">
        <v>67</v>
      </c>
      <c r="W44" t="s">
        <v>67</v>
      </c>
    </row>
    <row r="45" spans="1:23" x14ac:dyDescent="0.25">
      <c r="A45" s="5" t="s">
        <v>124</v>
      </c>
      <c r="B45" s="5" t="s">
        <v>125</v>
      </c>
      <c r="C45" t="s">
        <v>67</v>
      </c>
      <c r="D45">
        <v>25.34</v>
      </c>
      <c r="E45">
        <v>25.03</v>
      </c>
      <c r="F45">
        <v>20.52</v>
      </c>
      <c r="G45">
        <v>19.260000000000002</v>
      </c>
      <c r="H45">
        <v>18.13</v>
      </c>
      <c r="I45">
        <v>14.95</v>
      </c>
      <c r="J45">
        <v>13.69</v>
      </c>
      <c r="K45">
        <v>11.98</v>
      </c>
      <c r="L45">
        <v>9.74</v>
      </c>
      <c r="M45">
        <v>7.95</v>
      </c>
      <c r="N45">
        <v>6.91</v>
      </c>
      <c r="O45">
        <v>6.56</v>
      </c>
      <c r="P45">
        <v>5.92</v>
      </c>
      <c r="Q45">
        <v>5.07</v>
      </c>
      <c r="R45">
        <v>3.22</v>
      </c>
      <c r="S45">
        <v>2.2000000000000002</v>
      </c>
      <c r="T45">
        <v>1.8</v>
      </c>
      <c r="U45">
        <v>1.41</v>
      </c>
      <c r="V45">
        <v>1.01</v>
      </c>
      <c r="W45">
        <v>0.94</v>
      </c>
    </row>
    <row r="46" spans="1:23" x14ac:dyDescent="0.25">
      <c r="A46" s="5" t="s">
        <v>112</v>
      </c>
      <c r="B46" s="5" t="s">
        <v>113</v>
      </c>
      <c r="C46" t="s">
        <v>67</v>
      </c>
      <c r="D46">
        <v>21.02</v>
      </c>
      <c r="E46">
        <v>20.97</v>
      </c>
      <c r="F46">
        <v>19.47</v>
      </c>
      <c r="G46">
        <v>5.84</v>
      </c>
      <c r="H46">
        <v>5.61</v>
      </c>
      <c r="I46">
        <v>5.87</v>
      </c>
      <c r="J46">
        <v>1.57</v>
      </c>
      <c r="K46">
        <v>0.94</v>
      </c>
      <c r="L46">
        <v>0.67</v>
      </c>
      <c r="M46">
        <v>1.55</v>
      </c>
      <c r="N46">
        <v>1.79</v>
      </c>
      <c r="O46">
        <v>0.55000000000000004</v>
      </c>
      <c r="P46">
        <v>1.48</v>
      </c>
      <c r="Q46">
        <v>1.29</v>
      </c>
      <c r="R46">
        <v>1.1499999999999999</v>
      </c>
      <c r="S46">
        <v>0.42</v>
      </c>
      <c r="T46">
        <v>0.56999999999999995</v>
      </c>
      <c r="U46">
        <v>0.51</v>
      </c>
      <c r="V46">
        <v>0.34</v>
      </c>
      <c r="W46">
        <v>0.49</v>
      </c>
    </row>
    <row r="47" spans="1:23" x14ac:dyDescent="0.25">
      <c r="A47" s="5" t="s">
        <v>114</v>
      </c>
      <c r="B47" s="5" t="s">
        <v>115</v>
      </c>
      <c r="C47" t="s">
        <v>67</v>
      </c>
      <c r="D47">
        <v>4.04</v>
      </c>
      <c r="E47">
        <v>2.35</v>
      </c>
      <c r="F47">
        <v>3.2</v>
      </c>
      <c r="G47">
        <v>3.14</v>
      </c>
      <c r="H47">
        <v>2.7</v>
      </c>
      <c r="I47">
        <v>1.86</v>
      </c>
      <c r="J47">
        <v>1.38</v>
      </c>
      <c r="K47">
        <v>1.3</v>
      </c>
      <c r="L47">
        <v>0.91</v>
      </c>
      <c r="M47">
        <v>1.21</v>
      </c>
      <c r="N47">
        <v>1.3</v>
      </c>
      <c r="O47">
        <v>0.61</v>
      </c>
      <c r="P47">
        <v>1.1599999999999999</v>
      </c>
      <c r="Q47">
        <v>0.9</v>
      </c>
      <c r="R47">
        <v>0.5</v>
      </c>
      <c r="S47">
        <v>0.4</v>
      </c>
      <c r="T47">
        <v>0.32</v>
      </c>
      <c r="U47">
        <v>0.24</v>
      </c>
      <c r="V47">
        <v>0.11</v>
      </c>
      <c r="W47">
        <v>-0.06</v>
      </c>
    </row>
    <row r="48" spans="1:23" x14ac:dyDescent="0.25">
      <c r="A48" s="5" t="s">
        <v>116</v>
      </c>
      <c r="B48" s="5" t="s">
        <v>117</v>
      </c>
      <c r="C48" t="s">
        <v>67</v>
      </c>
      <c r="D48">
        <v>44.32</v>
      </c>
      <c r="E48">
        <v>39.869999999999997</v>
      </c>
      <c r="F48">
        <v>37.1</v>
      </c>
      <c r="G48">
        <v>19.87</v>
      </c>
      <c r="H48">
        <v>18.920000000000002</v>
      </c>
      <c r="I48">
        <v>17.920000000000002</v>
      </c>
      <c r="J48">
        <v>6.57</v>
      </c>
      <c r="K48">
        <v>5.54</v>
      </c>
      <c r="L48">
        <v>5.52</v>
      </c>
      <c r="M48">
        <v>5.3</v>
      </c>
      <c r="N48">
        <v>5.51</v>
      </c>
      <c r="O48">
        <v>4.38</v>
      </c>
      <c r="P48">
        <v>4.83</v>
      </c>
      <c r="Q48">
        <v>3.28</v>
      </c>
      <c r="R48">
        <v>2.58</v>
      </c>
      <c r="S48">
        <v>1.1100000000000001</v>
      </c>
      <c r="T48">
        <v>1.1599999999999999</v>
      </c>
      <c r="U48">
        <v>1.04</v>
      </c>
      <c r="V48">
        <v>1.18</v>
      </c>
      <c r="W48">
        <v>1.48</v>
      </c>
    </row>
    <row r="49" spans="1:23" x14ac:dyDescent="0.25">
      <c r="A49" s="5" t="s">
        <v>118</v>
      </c>
      <c r="B49" s="5" t="s">
        <v>119</v>
      </c>
      <c r="C49" t="s">
        <v>67</v>
      </c>
      <c r="D49">
        <v>9374</v>
      </c>
      <c r="E49">
        <v>9093</v>
      </c>
      <c r="F49">
        <v>9414</v>
      </c>
      <c r="G49">
        <v>8082</v>
      </c>
      <c r="H49">
        <v>8239</v>
      </c>
      <c r="I49">
        <v>7832</v>
      </c>
      <c r="J49">
        <v>6894</v>
      </c>
      <c r="K49">
        <v>6254</v>
      </c>
      <c r="L49">
        <v>5593</v>
      </c>
      <c r="M49">
        <v>5018</v>
      </c>
      <c r="N49">
        <v>4571</v>
      </c>
      <c r="O49">
        <v>4565</v>
      </c>
      <c r="P49">
        <v>3669</v>
      </c>
      <c r="Q49">
        <v>6347</v>
      </c>
      <c r="R49">
        <v>5540</v>
      </c>
      <c r="S49">
        <v>4558</v>
      </c>
      <c r="T49">
        <v>4032</v>
      </c>
      <c r="U49">
        <v>3195</v>
      </c>
      <c r="V49">
        <v>2886</v>
      </c>
      <c r="W49">
        <v>2992</v>
      </c>
    </row>
    <row r="50" spans="1:23" x14ac:dyDescent="0.25">
      <c r="A50" s="5" t="s">
        <v>120</v>
      </c>
      <c r="B50" s="5" t="s">
        <v>121</v>
      </c>
      <c r="C50" t="s">
        <v>67</v>
      </c>
      <c r="D50">
        <v>552.79999999999995</v>
      </c>
      <c r="E50">
        <v>538.79999999999995</v>
      </c>
      <c r="F50">
        <v>489</v>
      </c>
      <c r="G50">
        <v>445.7</v>
      </c>
      <c r="H50">
        <v>429.7</v>
      </c>
      <c r="I50">
        <v>351.7</v>
      </c>
      <c r="J50">
        <v>306.10000000000002</v>
      </c>
      <c r="K50">
        <v>275.10000000000002</v>
      </c>
      <c r="L50">
        <v>230.1</v>
      </c>
      <c r="M50">
        <v>202.9</v>
      </c>
      <c r="N50">
        <v>181</v>
      </c>
      <c r="O50">
        <v>171.8</v>
      </c>
      <c r="P50">
        <v>145.80000000000001</v>
      </c>
      <c r="Q50">
        <v>192</v>
      </c>
      <c r="R50">
        <v>146.1</v>
      </c>
      <c r="S50">
        <v>128</v>
      </c>
      <c r="T50">
        <v>107.8</v>
      </c>
      <c r="U50">
        <v>89.5</v>
      </c>
      <c r="V50">
        <v>86.2</v>
      </c>
      <c r="W50">
        <v>67.099999999999994</v>
      </c>
    </row>
    <row r="51" spans="1:23" x14ac:dyDescent="0.25">
      <c r="A51" s="5" t="s">
        <v>122</v>
      </c>
      <c r="B51" s="5" t="s">
        <v>123</v>
      </c>
      <c r="C51" t="s">
        <v>67</v>
      </c>
      <c r="D51">
        <v>58972</v>
      </c>
      <c r="E51">
        <v>59254</v>
      </c>
      <c r="F51">
        <v>51944</v>
      </c>
      <c r="G51">
        <v>55147</v>
      </c>
      <c r="H51">
        <v>52154</v>
      </c>
      <c r="I51">
        <v>44906</v>
      </c>
      <c r="J51">
        <v>44401</v>
      </c>
      <c r="K51">
        <v>43988</v>
      </c>
      <c r="L51">
        <v>41141</v>
      </c>
      <c r="M51">
        <v>40434</v>
      </c>
      <c r="N51">
        <v>39597</v>
      </c>
      <c r="O51">
        <v>37634</v>
      </c>
      <c r="P51">
        <v>39738</v>
      </c>
      <c r="Q51">
        <v>30251</v>
      </c>
      <c r="R51">
        <v>26372</v>
      </c>
      <c r="S51">
        <v>28082</v>
      </c>
      <c r="T51">
        <v>26736</v>
      </c>
      <c r="U51">
        <v>28013</v>
      </c>
      <c r="V51">
        <v>29868</v>
      </c>
      <c r="W51">
        <v>22426</v>
      </c>
    </row>
    <row r="52" spans="1:23" x14ac:dyDescent="0.25">
      <c r="A52" s="5" t="s">
        <v>301</v>
      </c>
      <c r="B52" s="5" t="s">
        <v>302</v>
      </c>
      <c r="C52" t="s">
        <v>67</v>
      </c>
      <c r="D52">
        <v>554096</v>
      </c>
      <c r="E52">
        <v>564259</v>
      </c>
      <c r="F52">
        <v>446813</v>
      </c>
      <c r="G52">
        <v>488609</v>
      </c>
      <c r="H52">
        <v>450987</v>
      </c>
      <c r="I52">
        <v>391338</v>
      </c>
      <c r="J52">
        <v>385220</v>
      </c>
      <c r="K52">
        <v>383217</v>
      </c>
      <c r="L52">
        <v>374408</v>
      </c>
      <c r="M52">
        <v>380059</v>
      </c>
      <c r="N52">
        <v>362918</v>
      </c>
      <c r="O52">
        <v>361358</v>
      </c>
      <c r="P52">
        <v>405396</v>
      </c>
      <c r="Q52">
        <v>199716</v>
      </c>
      <c r="R52">
        <v>144675</v>
      </c>
      <c r="S52">
        <v>111825</v>
      </c>
      <c r="T52">
        <v>102926</v>
      </c>
      <c r="U52">
        <v>100156</v>
      </c>
      <c r="V52">
        <v>79937</v>
      </c>
      <c r="W52">
        <v>64939</v>
      </c>
    </row>
    <row r="53" spans="1:23" x14ac:dyDescent="0.25">
      <c r="A53" s="5" t="s">
        <v>126</v>
      </c>
      <c r="B53" s="5" t="s">
        <v>127</v>
      </c>
      <c r="C53" t="s">
        <v>67</v>
      </c>
      <c r="D53">
        <v>188511</v>
      </c>
      <c r="E53">
        <v>192764</v>
      </c>
      <c r="F53">
        <v>161164</v>
      </c>
      <c r="G53">
        <v>167582</v>
      </c>
      <c r="H53">
        <v>155177</v>
      </c>
      <c r="I53">
        <v>131576</v>
      </c>
      <c r="J53">
        <v>132652</v>
      </c>
      <c r="K53">
        <v>131436</v>
      </c>
      <c r="L53">
        <v>128446</v>
      </c>
      <c r="M53">
        <v>135711</v>
      </c>
      <c r="N53">
        <v>140516</v>
      </c>
      <c r="O53">
        <v>140767</v>
      </c>
      <c r="P53">
        <v>161188</v>
      </c>
      <c r="Q53">
        <v>77139</v>
      </c>
      <c r="R53">
        <v>60018</v>
      </c>
      <c r="S53">
        <v>50658</v>
      </c>
      <c r="T53">
        <v>42609</v>
      </c>
      <c r="U53">
        <v>40313</v>
      </c>
      <c r="V53">
        <v>24567</v>
      </c>
      <c r="W53">
        <v>15976</v>
      </c>
    </row>
    <row r="54" spans="1:23" x14ac:dyDescent="0.25">
      <c r="A54" s="5" t="s">
        <v>128</v>
      </c>
      <c r="B54" s="5" t="s">
        <v>129</v>
      </c>
      <c r="C54" t="s">
        <v>67</v>
      </c>
      <c r="D54">
        <v>45221</v>
      </c>
      <c r="E54">
        <v>20763</v>
      </c>
      <c r="F54">
        <v>69089</v>
      </c>
      <c r="G54">
        <v>22148</v>
      </c>
      <c r="H54">
        <v>44471</v>
      </c>
      <c r="I54">
        <v>57086</v>
      </c>
      <c r="J54">
        <v>29939</v>
      </c>
      <c r="K54">
        <v>17237</v>
      </c>
      <c r="L54">
        <v>29018</v>
      </c>
      <c r="M54">
        <v>25727</v>
      </c>
      <c r="N54">
        <v>61234</v>
      </c>
      <c r="O54">
        <v>-26331</v>
      </c>
      <c r="P54">
        <v>60016</v>
      </c>
      <c r="Q54">
        <v>17851</v>
      </c>
      <c r="R54">
        <v>10307</v>
      </c>
      <c r="S54">
        <v>7767</v>
      </c>
      <c r="T54">
        <v>9474</v>
      </c>
      <c r="U54">
        <v>11674</v>
      </c>
      <c r="V54">
        <v>-12405</v>
      </c>
      <c r="W54">
        <v>-16511</v>
      </c>
    </row>
    <row r="55" spans="1:23" x14ac:dyDescent="0.25">
      <c r="A55" s="5" t="s">
        <v>130</v>
      </c>
      <c r="B55" s="5" t="s">
        <v>131</v>
      </c>
      <c r="C55" t="s">
        <v>67</v>
      </c>
      <c r="D55">
        <v>13.7</v>
      </c>
      <c r="E55">
        <v>40.6</v>
      </c>
      <c r="F55">
        <v>17.600000000000001</v>
      </c>
      <c r="G55">
        <v>42.2</v>
      </c>
      <c r="H55">
        <v>28.3</v>
      </c>
      <c r="I55">
        <v>16.399999999999999</v>
      </c>
      <c r="J55">
        <v>28.9</v>
      </c>
      <c r="K55">
        <v>29.1</v>
      </c>
      <c r="L55">
        <v>17.5</v>
      </c>
      <c r="M55">
        <v>21</v>
      </c>
      <c r="N55">
        <v>7.6</v>
      </c>
      <c r="O55" t="s">
        <v>67</v>
      </c>
      <c r="P55">
        <v>17.899999999999999</v>
      </c>
      <c r="Q55">
        <v>27.2</v>
      </c>
      <c r="R55">
        <v>32.200000000000003</v>
      </c>
      <c r="S55">
        <v>33.299999999999997</v>
      </c>
      <c r="T55">
        <v>27.7</v>
      </c>
      <c r="U55">
        <v>9.8000000000000007</v>
      </c>
      <c r="V55" t="s">
        <v>67</v>
      </c>
      <c r="W55" t="s">
        <v>67</v>
      </c>
    </row>
    <row r="56" spans="1:23" x14ac:dyDescent="0.25">
      <c r="A56" s="5" t="s">
        <v>132</v>
      </c>
      <c r="B56" s="5" t="s">
        <v>133</v>
      </c>
      <c r="C56" t="s">
        <v>67</v>
      </c>
      <c r="D56">
        <v>1.1599999999999999</v>
      </c>
      <c r="E56">
        <v>1.53</v>
      </c>
      <c r="F56">
        <v>2.79</v>
      </c>
      <c r="G56">
        <v>1.93</v>
      </c>
      <c r="H56">
        <v>2.81</v>
      </c>
      <c r="I56">
        <v>2.5099999999999998</v>
      </c>
      <c r="J56">
        <v>2.2599999999999998</v>
      </c>
      <c r="K56">
        <v>1.36</v>
      </c>
      <c r="L56">
        <v>1.42</v>
      </c>
      <c r="M56">
        <v>1.53</v>
      </c>
      <c r="N56">
        <v>1.33</v>
      </c>
      <c r="O56">
        <v>0.96</v>
      </c>
      <c r="P56">
        <v>2.81</v>
      </c>
      <c r="Q56">
        <v>2.4700000000000002</v>
      </c>
      <c r="R56">
        <v>2.5099999999999998</v>
      </c>
      <c r="S56">
        <v>2.27</v>
      </c>
      <c r="T56">
        <v>2.61</v>
      </c>
      <c r="U56">
        <v>1.18</v>
      </c>
      <c r="V56">
        <v>1.0900000000000001</v>
      </c>
      <c r="W56">
        <v>1.1499999999999999</v>
      </c>
    </row>
    <row r="57" spans="1:23" x14ac:dyDescent="0.25">
      <c r="A57" s="5" t="s">
        <v>134</v>
      </c>
      <c r="B57" s="5" t="s">
        <v>135</v>
      </c>
      <c r="C57" t="s">
        <v>67</v>
      </c>
      <c r="D57">
        <v>1.39</v>
      </c>
      <c r="E57">
        <v>1.82</v>
      </c>
      <c r="F57">
        <v>2.95</v>
      </c>
      <c r="G57">
        <v>6.35</v>
      </c>
      <c r="H57">
        <v>9.08</v>
      </c>
      <c r="I57">
        <v>6.38</v>
      </c>
      <c r="J57">
        <v>19.649999999999999</v>
      </c>
      <c r="K57">
        <v>17.32</v>
      </c>
      <c r="L57">
        <v>20.45</v>
      </c>
      <c r="M57">
        <v>7.83</v>
      </c>
      <c r="N57">
        <v>5.14</v>
      </c>
      <c r="O57">
        <v>11.52</v>
      </c>
      <c r="P57">
        <v>11.26</v>
      </c>
      <c r="Q57">
        <v>9.69</v>
      </c>
      <c r="R57">
        <v>7.01</v>
      </c>
      <c r="S57">
        <v>11.84</v>
      </c>
      <c r="T57">
        <v>8.27</v>
      </c>
      <c r="U57">
        <v>3.23</v>
      </c>
      <c r="V57">
        <v>3.21</v>
      </c>
      <c r="W57">
        <v>2.21</v>
      </c>
    </row>
    <row r="58" spans="1:23" x14ac:dyDescent="0.25">
      <c r="A58" s="5" t="s">
        <v>136</v>
      </c>
      <c r="B58" s="5" t="s">
        <v>137</v>
      </c>
      <c r="C58" t="s">
        <v>67</v>
      </c>
      <c r="D58">
        <v>7.24</v>
      </c>
      <c r="E58">
        <v>16.239999999999998</v>
      </c>
      <c r="F58">
        <v>17.91</v>
      </c>
      <c r="G58">
        <v>11.81</v>
      </c>
      <c r="H58">
        <v>18.82</v>
      </c>
      <c r="I58">
        <v>20.190000000000001</v>
      </c>
      <c r="J58">
        <v>22.33</v>
      </c>
      <c r="K58">
        <v>12.52</v>
      </c>
      <c r="L58">
        <v>15.23</v>
      </c>
      <c r="M58">
        <v>10.050000000000001</v>
      </c>
      <c r="N58">
        <v>7.07</v>
      </c>
      <c r="O58">
        <v>10.34</v>
      </c>
      <c r="P58">
        <v>14.34</v>
      </c>
      <c r="Q58">
        <v>13.87</v>
      </c>
      <c r="R58">
        <v>16</v>
      </c>
      <c r="S58">
        <v>12.34</v>
      </c>
      <c r="T58">
        <v>14.7</v>
      </c>
      <c r="U58">
        <v>6.95</v>
      </c>
      <c r="V58">
        <v>9.67</v>
      </c>
      <c r="W58">
        <v>-16.920000000000002</v>
      </c>
    </row>
    <row r="59" spans="1:23" x14ac:dyDescent="0.25">
      <c r="A59" s="5" t="s">
        <v>138</v>
      </c>
      <c r="B59" s="5" t="s">
        <v>139</v>
      </c>
      <c r="C59" t="s">
        <v>67</v>
      </c>
      <c r="D59">
        <v>1.71</v>
      </c>
      <c r="E59">
        <v>0.13</v>
      </c>
      <c r="F59">
        <v>1.48</v>
      </c>
      <c r="G59">
        <v>2.16</v>
      </c>
      <c r="H59">
        <v>1.37</v>
      </c>
      <c r="I59">
        <v>1.6</v>
      </c>
      <c r="J59">
        <v>1.29</v>
      </c>
      <c r="K59">
        <v>1.84</v>
      </c>
      <c r="L59">
        <v>2.17</v>
      </c>
      <c r="M59">
        <v>1.64</v>
      </c>
      <c r="N59">
        <v>4.34</v>
      </c>
      <c r="O59" t="s">
        <v>67</v>
      </c>
      <c r="P59">
        <v>1.2</v>
      </c>
      <c r="Q59">
        <v>1.44</v>
      </c>
      <c r="R59">
        <v>0.74</v>
      </c>
      <c r="S59">
        <v>1</v>
      </c>
      <c r="T59">
        <v>0.85</v>
      </c>
      <c r="U59">
        <v>7.83</v>
      </c>
      <c r="V59" t="s">
        <v>67</v>
      </c>
      <c r="W59" t="s">
        <v>67</v>
      </c>
    </row>
    <row r="60" spans="1:23" x14ac:dyDescent="0.25">
      <c r="A60" s="5" t="s">
        <v>140</v>
      </c>
      <c r="B60" s="5" t="s">
        <v>141</v>
      </c>
      <c r="C60" t="s">
        <v>67</v>
      </c>
      <c r="D60">
        <v>7.3</v>
      </c>
      <c r="E60">
        <v>2.5</v>
      </c>
      <c r="F60">
        <v>5.7</v>
      </c>
      <c r="G60">
        <v>2.4</v>
      </c>
      <c r="H60">
        <v>3.5</v>
      </c>
      <c r="I60">
        <v>6.1</v>
      </c>
      <c r="J60">
        <v>3.5</v>
      </c>
      <c r="K60">
        <v>3.4</v>
      </c>
      <c r="L60">
        <v>5.7</v>
      </c>
      <c r="M60">
        <v>4.8</v>
      </c>
      <c r="N60">
        <v>13.2</v>
      </c>
      <c r="O60">
        <v>-8.3000000000000007</v>
      </c>
      <c r="P60">
        <v>5.6</v>
      </c>
      <c r="Q60">
        <v>3.7</v>
      </c>
      <c r="R60">
        <v>3.1</v>
      </c>
      <c r="S60">
        <v>3</v>
      </c>
      <c r="T60">
        <v>3.6</v>
      </c>
      <c r="U60">
        <v>10.199999999999999</v>
      </c>
      <c r="V60">
        <v>-14.5</v>
      </c>
      <c r="W60">
        <v>-20.399999999999999</v>
      </c>
    </row>
    <row r="61" spans="1:23" x14ac:dyDescent="0.25">
      <c r="A61" s="5" t="s">
        <v>142</v>
      </c>
      <c r="B61" s="5" t="s">
        <v>143</v>
      </c>
      <c r="C61" t="s">
        <v>67</v>
      </c>
      <c r="D61">
        <v>9.84</v>
      </c>
      <c r="E61">
        <v>4.3899999999999997</v>
      </c>
      <c r="F61">
        <v>16.3</v>
      </c>
      <c r="G61">
        <v>14.95</v>
      </c>
      <c r="H61">
        <v>31.88</v>
      </c>
      <c r="I61">
        <v>37.130000000000003</v>
      </c>
      <c r="J61">
        <v>67.61</v>
      </c>
      <c r="K61">
        <v>57.25</v>
      </c>
      <c r="L61">
        <v>111.85</v>
      </c>
      <c r="M61">
        <v>34.64</v>
      </c>
      <c r="N61">
        <v>65.08</v>
      </c>
      <c r="O61">
        <v>-87.55</v>
      </c>
      <c r="P61">
        <v>59.26</v>
      </c>
      <c r="Q61">
        <v>35.03</v>
      </c>
      <c r="R61">
        <v>19.920000000000002</v>
      </c>
      <c r="S61">
        <v>36.200000000000003</v>
      </c>
      <c r="T61">
        <v>29.16</v>
      </c>
      <c r="U61">
        <v>31.85</v>
      </c>
      <c r="V61">
        <v>-45.9</v>
      </c>
      <c r="W61">
        <v>-48.86</v>
      </c>
    </row>
    <row r="62" spans="1:23" x14ac:dyDescent="0.25">
      <c r="A62" s="5" t="s">
        <v>144</v>
      </c>
      <c r="B62" s="5" t="s">
        <v>145</v>
      </c>
      <c r="C62" t="s">
        <v>67</v>
      </c>
      <c r="D62">
        <v>8.16</v>
      </c>
      <c r="E62">
        <v>3.68</v>
      </c>
      <c r="F62">
        <v>15.46</v>
      </c>
      <c r="G62">
        <v>4.53</v>
      </c>
      <c r="H62">
        <v>9.86</v>
      </c>
      <c r="I62">
        <v>14.59</v>
      </c>
      <c r="J62">
        <v>7.77</v>
      </c>
      <c r="K62">
        <v>4.5</v>
      </c>
      <c r="L62">
        <v>7.75</v>
      </c>
      <c r="M62">
        <v>6.77</v>
      </c>
      <c r="N62">
        <v>16.87</v>
      </c>
      <c r="O62">
        <v>-7.29</v>
      </c>
      <c r="P62">
        <v>14.8</v>
      </c>
      <c r="Q62">
        <v>8.94</v>
      </c>
      <c r="R62">
        <v>7.12</v>
      </c>
      <c r="S62">
        <v>6.95</v>
      </c>
      <c r="T62">
        <v>9.1999999999999993</v>
      </c>
      <c r="U62">
        <v>11.66</v>
      </c>
      <c r="V62">
        <v>-15.52</v>
      </c>
      <c r="W62">
        <v>-25.42</v>
      </c>
    </row>
    <row r="63" spans="1:23" x14ac:dyDescent="0.25">
      <c r="A63" s="5" t="s">
        <v>146</v>
      </c>
      <c r="B63" s="5" t="s">
        <v>147</v>
      </c>
      <c r="C63" t="s">
        <v>67</v>
      </c>
      <c r="D63">
        <v>5.16</v>
      </c>
      <c r="E63">
        <v>2.73</v>
      </c>
      <c r="F63">
        <v>9.1300000000000008</v>
      </c>
      <c r="G63">
        <v>5.16</v>
      </c>
      <c r="H63">
        <v>10.15</v>
      </c>
      <c r="I63">
        <v>12.97</v>
      </c>
      <c r="J63">
        <v>17.670000000000002</v>
      </c>
      <c r="K63">
        <v>11.93</v>
      </c>
      <c r="L63">
        <v>15.8</v>
      </c>
      <c r="M63">
        <v>11.35</v>
      </c>
      <c r="N63">
        <v>22.93</v>
      </c>
      <c r="O63">
        <v>-7.87</v>
      </c>
      <c r="P63">
        <v>18.690000000000001</v>
      </c>
      <c r="Q63">
        <v>14.48</v>
      </c>
      <c r="R63">
        <v>9.1199999999999992</v>
      </c>
      <c r="S63">
        <v>13.93</v>
      </c>
      <c r="T63">
        <v>14.42</v>
      </c>
      <c r="U63">
        <v>16.86</v>
      </c>
      <c r="V63">
        <v>-12.18</v>
      </c>
      <c r="W63">
        <v>-15.55</v>
      </c>
    </row>
    <row r="64" spans="1:23" x14ac:dyDescent="0.25">
      <c r="A64" s="5" t="s">
        <v>148</v>
      </c>
      <c r="B64" s="5" t="s">
        <v>148</v>
      </c>
      <c r="C64" t="s">
        <v>67</v>
      </c>
      <c r="D64">
        <v>4.67</v>
      </c>
      <c r="E64">
        <v>2.31</v>
      </c>
      <c r="F64">
        <v>8.5500000000000007</v>
      </c>
      <c r="G64">
        <v>4.3899999999999997</v>
      </c>
      <c r="H64">
        <v>9.4499999999999993</v>
      </c>
      <c r="I64">
        <v>12.17</v>
      </c>
      <c r="J64">
        <v>16.190000000000001</v>
      </c>
      <c r="K64">
        <v>9.73</v>
      </c>
      <c r="L64">
        <v>13.67</v>
      </c>
      <c r="M64">
        <v>10.15</v>
      </c>
      <c r="N64">
        <v>21.15</v>
      </c>
      <c r="O64">
        <v>-10.91</v>
      </c>
      <c r="P64">
        <v>18.14</v>
      </c>
      <c r="Q64">
        <v>13.83</v>
      </c>
      <c r="R64">
        <v>8.8699999999999992</v>
      </c>
      <c r="S64">
        <v>13.69</v>
      </c>
      <c r="T64">
        <v>14.27</v>
      </c>
      <c r="U64">
        <v>15.69</v>
      </c>
      <c r="V64">
        <v>-13.29</v>
      </c>
      <c r="W64">
        <v>-16.100000000000001</v>
      </c>
    </row>
    <row r="65" spans="1:23" x14ac:dyDescent="0.25">
      <c r="A65" s="5" t="s">
        <v>149</v>
      </c>
      <c r="B65" s="5" t="s">
        <v>150</v>
      </c>
      <c r="C65" t="s">
        <v>67</v>
      </c>
      <c r="D65">
        <v>15.09</v>
      </c>
      <c r="E65">
        <v>16.7</v>
      </c>
      <c r="F65">
        <v>10.83</v>
      </c>
      <c r="G65">
        <v>15.5</v>
      </c>
      <c r="H65">
        <v>14.57</v>
      </c>
      <c r="I65">
        <v>20.260000000000002</v>
      </c>
      <c r="J65">
        <v>23.53</v>
      </c>
      <c r="K65">
        <v>25.86</v>
      </c>
      <c r="L65">
        <v>26.82</v>
      </c>
      <c r="M65">
        <v>21.69</v>
      </c>
      <c r="N65">
        <v>22.74</v>
      </c>
      <c r="O65">
        <v>21.32</v>
      </c>
      <c r="P65">
        <v>20.07</v>
      </c>
      <c r="Q65">
        <v>25.34</v>
      </c>
      <c r="R65">
        <v>27.31</v>
      </c>
      <c r="S65">
        <v>65.69</v>
      </c>
      <c r="T65">
        <v>53.01</v>
      </c>
      <c r="U65">
        <v>49.54</v>
      </c>
      <c r="V65">
        <v>58.41</v>
      </c>
      <c r="W65">
        <v>53.19</v>
      </c>
    </row>
    <row r="66" spans="1:23" x14ac:dyDescent="0.25">
      <c r="A66" s="5" t="s">
        <v>151</v>
      </c>
      <c r="B66" s="5" t="s">
        <v>152</v>
      </c>
      <c r="C66" t="s">
        <v>67</v>
      </c>
      <c r="D66">
        <v>47.43</v>
      </c>
      <c r="E66">
        <v>52.58</v>
      </c>
      <c r="F66">
        <v>52.48</v>
      </c>
      <c r="G66">
        <v>29.4</v>
      </c>
      <c r="H66">
        <v>29.64</v>
      </c>
      <c r="I66">
        <v>32.78</v>
      </c>
      <c r="J66">
        <v>23.95</v>
      </c>
      <c r="K66">
        <v>17</v>
      </c>
      <c r="L66">
        <v>12.22</v>
      </c>
      <c r="M66">
        <v>29.32</v>
      </c>
      <c r="N66">
        <v>32.5</v>
      </c>
      <c r="O66">
        <v>12.46</v>
      </c>
      <c r="P66">
        <v>30.61</v>
      </c>
      <c r="Q66">
        <v>39.46</v>
      </c>
      <c r="R66">
        <v>44.53</v>
      </c>
      <c r="S66">
        <v>37.83</v>
      </c>
      <c r="T66">
        <v>48.94</v>
      </c>
      <c r="U66">
        <v>49.24</v>
      </c>
      <c r="V66">
        <v>28.96</v>
      </c>
      <c r="W66">
        <v>32.950000000000003</v>
      </c>
    </row>
    <row r="67" spans="1:23" x14ac:dyDescent="0.25">
      <c r="A67" s="5" t="s">
        <v>153</v>
      </c>
      <c r="B67" s="5" t="s">
        <v>154</v>
      </c>
      <c r="C67" t="s">
        <v>67</v>
      </c>
      <c r="D67">
        <v>52.57</v>
      </c>
      <c r="E67">
        <v>47.42</v>
      </c>
      <c r="F67">
        <v>47.52</v>
      </c>
      <c r="G67">
        <v>70.599999999999994</v>
      </c>
      <c r="H67">
        <v>70.36</v>
      </c>
      <c r="I67">
        <v>67.22</v>
      </c>
      <c r="J67">
        <v>76.05</v>
      </c>
      <c r="K67">
        <v>83</v>
      </c>
      <c r="L67">
        <v>87.78</v>
      </c>
      <c r="M67">
        <v>70.680000000000007</v>
      </c>
      <c r="N67">
        <v>67.5</v>
      </c>
      <c r="O67">
        <v>87.54</v>
      </c>
      <c r="P67">
        <v>69.39</v>
      </c>
      <c r="Q67">
        <v>60.54</v>
      </c>
      <c r="R67">
        <v>55.47</v>
      </c>
      <c r="S67">
        <v>62.17</v>
      </c>
      <c r="T67">
        <v>51.06</v>
      </c>
      <c r="U67">
        <v>50.76</v>
      </c>
      <c r="V67">
        <v>71.040000000000006</v>
      </c>
      <c r="W67">
        <v>67.05</v>
      </c>
    </row>
    <row r="68" spans="1:23" x14ac:dyDescent="0.25">
      <c r="A68" s="5" t="s">
        <v>155</v>
      </c>
      <c r="B68" s="5" t="s">
        <v>156</v>
      </c>
      <c r="C68" t="s">
        <v>67</v>
      </c>
      <c r="D68">
        <v>110.82</v>
      </c>
      <c r="E68">
        <v>90.17</v>
      </c>
      <c r="F68">
        <v>90.56</v>
      </c>
      <c r="G68">
        <v>240.18</v>
      </c>
      <c r="H68">
        <v>237.42</v>
      </c>
      <c r="I68">
        <v>205.1</v>
      </c>
      <c r="J68">
        <v>317.52</v>
      </c>
      <c r="K68">
        <v>488.26</v>
      </c>
      <c r="L68">
        <v>718.06</v>
      </c>
      <c r="M68">
        <v>241.11</v>
      </c>
      <c r="N68">
        <v>207.7</v>
      </c>
      <c r="O68">
        <v>702.62</v>
      </c>
      <c r="P68">
        <v>226.7</v>
      </c>
      <c r="Q68">
        <v>153.4</v>
      </c>
      <c r="R68">
        <v>124.56</v>
      </c>
      <c r="S68">
        <v>164.31</v>
      </c>
      <c r="T68">
        <v>104.35</v>
      </c>
      <c r="U68">
        <v>103.07</v>
      </c>
      <c r="V68">
        <v>245.26</v>
      </c>
      <c r="W68">
        <v>203.46</v>
      </c>
    </row>
    <row r="69" spans="1:23" x14ac:dyDescent="0.25">
      <c r="A69" s="5" t="s">
        <v>303</v>
      </c>
      <c r="B69" s="5" t="s">
        <v>304</v>
      </c>
      <c r="C69" t="s">
        <v>67</v>
      </c>
      <c r="D69">
        <v>34.020000000000003</v>
      </c>
      <c r="E69">
        <v>34.159999999999997</v>
      </c>
      <c r="F69">
        <v>36.07</v>
      </c>
      <c r="G69">
        <v>34.29</v>
      </c>
      <c r="H69">
        <v>34.42</v>
      </c>
      <c r="I69">
        <v>33.64</v>
      </c>
      <c r="J69">
        <v>34.43</v>
      </c>
      <c r="K69">
        <v>34.29</v>
      </c>
      <c r="L69">
        <v>34.31</v>
      </c>
      <c r="M69">
        <v>35.71</v>
      </c>
      <c r="N69">
        <v>38.72</v>
      </c>
      <c r="O69">
        <v>38.950000000000003</v>
      </c>
      <c r="P69">
        <v>39.770000000000003</v>
      </c>
      <c r="Q69">
        <v>38.61</v>
      </c>
      <c r="R69">
        <v>41.48</v>
      </c>
      <c r="S69">
        <v>45.3</v>
      </c>
      <c r="T69">
        <v>41.4</v>
      </c>
      <c r="U69">
        <v>40.25</v>
      </c>
      <c r="V69">
        <v>30.73</v>
      </c>
    </row>
    <row r="70" spans="1:23" x14ac:dyDescent="0.25">
      <c r="A70" s="5" t="s">
        <v>157</v>
      </c>
      <c r="B70" s="5" t="s">
        <v>158</v>
      </c>
      <c r="C70" t="s">
        <v>67</v>
      </c>
      <c r="D70">
        <v>15.09</v>
      </c>
      <c r="E70">
        <v>16.7</v>
      </c>
      <c r="F70">
        <v>10.83</v>
      </c>
      <c r="G70">
        <v>15.5</v>
      </c>
      <c r="H70">
        <v>14.57</v>
      </c>
      <c r="I70">
        <v>20.260000000000002</v>
      </c>
      <c r="J70">
        <v>23.53</v>
      </c>
      <c r="K70">
        <v>25.86</v>
      </c>
      <c r="L70">
        <v>26.82</v>
      </c>
      <c r="M70">
        <v>21.7</v>
      </c>
      <c r="N70">
        <v>22.74</v>
      </c>
      <c r="O70">
        <v>21.32</v>
      </c>
      <c r="P70">
        <v>20.07</v>
      </c>
      <c r="Q70">
        <v>25.34</v>
      </c>
      <c r="R70">
        <v>27.31</v>
      </c>
      <c r="S70">
        <v>65.69</v>
      </c>
      <c r="T70">
        <v>53.01</v>
      </c>
      <c r="U70">
        <v>49.54</v>
      </c>
      <c r="V70">
        <v>58.41</v>
      </c>
    </row>
    <row r="71" spans="1:23" x14ac:dyDescent="0.25">
      <c r="A71" s="5" t="s">
        <v>159</v>
      </c>
      <c r="B71" s="5" t="s">
        <v>160</v>
      </c>
      <c r="C71" t="s">
        <v>67</v>
      </c>
      <c r="D71">
        <v>8.16</v>
      </c>
      <c r="E71">
        <v>3.68</v>
      </c>
      <c r="F71">
        <v>15.46</v>
      </c>
      <c r="G71">
        <v>4.53</v>
      </c>
      <c r="H71">
        <v>9.86</v>
      </c>
      <c r="I71">
        <v>14.59</v>
      </c>
      <c r="J71">
        <v>7.77</v>
      </c>
      <c r="K71">
        <v>4.5</v>
      </c>
      <c r="L71">
        <v>7.75</v>
      </c>
      <c r="M71">
        <v>6.77</v>
      </c>
      <c r="N71">
        <v>16.87</v>
      </c>
      <c r="O71">
        <v>-7.28</v>
      </c>
      <c r="P71">
        <v>14.81</v>
      </c>
      <c r="Q71">
        <v>8.94</v>
      </c>
      <c r="R71">
        <v>7.12</v>
      </c>
      <c r="S71">
        <v>6.95</v>
      </c>
      <c r="T71">
        <v>9.1999999999999993</v>
      </c>
      <c r="U71">
        <v>11.66</v>
      </c>
      <c r="V71">
        <v>-15.52</v>
      </c>
    </row>
    <row r="72" spans="1:23" x14ac:dyDescent="0.25">
      <c r="A72" s="5" t="s">
        <v>161</v>
      </c>
      <c r="B72" s="5" t="s">
        <v>162</v>
      </c>
      <c r="C72" t="s">
        <v>67</v>
      </c>
      <c r="D72">
        <v>15.62</v>
      </c>
      <c r="E72">
        <v>15.81</v>
      </c>
      <c r="F72">
        <v>22.8</v>
      </c>
      <c r="G72">
        <v>16.39</v>
      </c>
      <c r="H72">
        <v>14.95</v>
      </c>
      <c r="I72">
        <v>20.12</v>
      </c>
      <c r="J72">
        <v>11.77</v>
      </c>
      <c r="K72">
        <v>8.52</v>
      </c>
      <c r="L72">
        <v>13.18</v>
      </c>
      <c r="M72">
        <v>14.24</v>
      </c>
      <c r="N72">
        <v>21.74</v>
      </c>
      <c r="O72">
        <v>15.55</v>
      </c>
      <c r="P72">
        <v>15.93</v>
      </c>
      <c r="Q72">
        <v>14.32</v>
      </c>
      <c r="R72">
        <v>12.46</v>
      </c>
      <c r="S72">
        <v>14.24</v>
      </c>
      <c r="T72">
        <v>15.06</v>
      </c>
      <c r="U72">
        <v>13.19</v>
      </c>
      <c r="V72">
        <v>-16.079999999999998</v>
      </c>
    </row>
    <row r="73" spans="1:23" x14ac:dyDescent="0.25">
      <c r="A73" s="5" t="s">
        <v>163</v>
      </c>
      <c r="B73" s="5" t="s">
        <v>164</v>
      </c>
      <c r="C73" t="s">
        <v>67</v>
      </c>
      <c r="D73">
        <v>57.16</v>
      </c>
      <c r="E73">
        <v>62.77</v>
      </c>
      <c r="F73">
        <v>55.3</v>
      </c>
      <c r="G73">
        <v>96.93</v>
      </c>
      <c r="H73">
        <v>95.82</v>
      </c>
      <c r="I73">
        <v>83.45</v>
      </c>
      <c r="J73">
        <v>208.31</v>
      </c>
      <c r="K73">
        <v>216.34</v>
      </c>
      <c r="L73">
        <v>176.41</v>
      </c>
      <c r="M73">
        <v>150.04</v>
      </c>
      <c r="N73">
        <v>125.4</v>
      </c>
      <c r="O73">
        <v>149.72999999999999</v>
      </c>
      <c r="P73">
        <v>122.49</v>
      </c>
      <c r="Q73">
        <v>154.72999999999999</v>
      </c>
      <c r="R73">
        <v>124.5</v>
      </c>
      <c r="S73">
        <v>197.18</v>
      </c>
      <c r="T73">
        <v>155.02000000000001</v>
      </c>
      <c r="U73">
        <v>134.57</v>
      </c>
      <c r="V73">
        <v>85.67</v>
      </c>
    </row>
    <row r="74" spans="1:23" x14ac:dyDescent="0.25">
      <c r="A74" s="5" t="s">
        <v>165</v>
      </c>
      <c r="B74" s="5" t="s">
        <v>166</v>
      </c>
      <c r="C74" t="s">
        <v>67</v>
      </c>
      <c r="D74">
        <v>84.91</v>
      </c>
      <c r="E74">
        <v>83.3</v>
      </c>
      <c r="F74">
        <v>89.17</v>
      </c>
      <c r="G74">
        <v>84.49</v>
      </c>
      <c r="H74">
        <v>85.43</v>
      </c>
      <c r="I74">
        <v>79.739999999999995</v>
      </c>
      <c r="J74">
        <v>76.45</v>
      </c>
      <c r="K74">
        <v>74.12</v>
      </c>
      <c r="L74">
        <v>73.180000000000007</v>
      </c>
      <c r="M74">
        <v>78.319999999999993</v>
      </c>
      <c r="N74">
        <v>77.319999999999993</v>
      </c>
      <c r="O74">
        <v>78.680000000000007</v>
      </c>
      <c r="P74">
        <v>79.930000000000007</v>
      </c>
      <c r="Q74">
        <v>74.66</v>
      </c>
      <c r="R74">
        <v>72.69</v>
      </c>
      <c r="S74">
        <v>34.31</v>
      </c>
      <c r="T74">
        <v>46.99</v>
      </c>
      <c r="U74">
        <v>50.46</v>
      </c>
      <c r="V74">
        <v>41.59</v>
      </c>
    </row>
    <row r="75" spans="1:23" x14ac:dyDescent="0.25">
      <c r="A75" s="5" t="s">
        <v>167</v>
      </c>
      <c r="B75" s="5" t="s">
        <v>168</v>
      </c>
      <c r="C75" t="s">
        <v>67</v>
      </c>
      <c r="D75">
        <v>4.67</v>
      </c>
      <c r="E75">
        <v>2.31</v>
      </c>
      <c r="F75">
        <v>8.5500000000000007</v>
      </c>
      <c r="G75">
        <v>4.3899999999999997</v>
      </c>
      <c r="H75">
        <v>9.4499999999999993</v>
      </c>
      <c r="I75">
        <v>12.17</v>
      </c>
      <c r="J75">
        <v>16.190000000000001</v>
      </c>
      <c r="K75">
        <v>9.73</v>
      </c>
      <c r="L75">
        <v>13.67</v>
      </c>
      <c r="M75">
        <v>10.16</v>
      </c>
      <c r="N75">
        <v>21.16</v>
      </c>
      <c r="O75">
        <v>-10.91</v>
      </c>
      <c r="P75">
        <v>18.14</v>
      </c>
      <c r="Q75">
        <v>13.83</v>
      </c>
      <c r="R75">
        <v>8.8699999999999992</v>
      </c>
      <c r="S75">
        <v>13.69</v>
      </c>
      <c r="T75">
        <v>14.27</v>
      </c>
      <c r="U75">
        <v>15.69</v>
      </c>
      <c r="V75">
        <v>-13.29</v>
      </c>
    </row>
    <row r="76" spans="1:23" x14ac:dyDescent="0.25">
      <c r="A76" s="5" t="s">
        <v>169</v>
      </c>
      <c r="B76" s="5" t="s">
        <v>170</v>
      </c>
      <c r="C76" t="s">
        <v>67</v>
      </c>
      <c r="D76">
        <v>10.38</v>
      </c>
      <c r="E76">
        <v>11.8</v>
      </c>
      <c r="F76">
        <v>15.17</v>
      </c>
      <c r="G76">
        <v>23.07</v>
      </c>
      <c r="H76">
        <v>19.100000000000001</v>
      </c>
      <c r="I76">
        <v>22.14</v>
      </c>
      <c r="J76">
        <v>46.56</v>
      </c>
      <c r="K76">
        <v>46.18</v>
      </c>
      <c r="L76">
        <v>46.81</v>
      </c>
      <c r="M76">
        <v>43.41</v>
      </c>
      <c r="N76">
        <v>43.25</v>
      </c>
      <c r="O76">
        <v>36.54</v>
      </c>
      <c r="P76">
        <v>30.64</v>
      </c>
      <c r="Q76">
        <v>39.130000000000003</v>
      </c>
      <c r="R76">
        <v>25.36</v>
      </c>
      <c r="S76">
        <v>64.42</v>
      </c>
      <c r="T76">
        <v>41.56</v>
      </c>
      <c r="U76">
        <v>30.34</v>
      </c>
      <c r="V76">
        <v>-35.6</v>
      </c>
    </row>
    <row r="77" spans="1:23" x14ac:dyDescent="0.25">
      <c r="A77" s="5" t="s">
        <v>171</v>
      </c>
      <c r="B77" s="5" t="s">
        <v>172</v>
      </c>
      <c r="C77" t="s">
        <v>67</v>
      </c>
      <c r="D77">
        <v>55.87</v>
      </c>
      <c r="E77">
        <v>63.12</v>
      </c>
      <c r="F77">
        <v>58.85</v>
      </c>
      <c r="G77">
        <v>34.81</v>
      </c>
      <c r="H77">
        <v>34.68</v>
      </c>
      <c r="I77">
        <v>41.11</v>
      </c>
      <c r="J77">
        <v>31.32</v>
      </c>
      <c r="K77">
        <v>22.93</v>
      </c>
      <c r="L77">
        <v>16.7</v>
      </c>
      <c r="M77">
        <v>37.44</v>
      </c>
      <c r="N77">
        <v>42.04</v>
      </c>
      <c r="O77">
        <v>15.84</v>
      </c>
      <c r="P77">
        <v>38.299999999999997</v>
      </c>
      <c r="Q77">
        <v>52.86</v>
      </c>
      <c r="R77">
        <v>61.26</v>
      </c>
      <c r="S77">
        <v>110.26</v>
      </c>
      <c r="T77">
        <v>104.13</v>
      </c>
      <c r="U77">
        <v>97.58</v>
      </c>
      <c r="V77">
        <v>69.64</v>
      </c>
    </row>
    <row r="78" spans="1:23" x14ac:dyDescent="0.25">
      <c r="A78" s="5" t="s">
        <v>173</v>
      </c>
      <c r="B78" s="5" t="s">
        <v>174</v>
      </c>
      <c r="C78" t="s">
        <v>67</v>
      </c>
      <c r="D78">
        <v>108.04</v>
      </c>
      <c r="E78">
        <v>105</v>
      </c>
      <c r="F78">
        <v>64.12</v>
      </c>
      <c r="G78">
        <v>49.76</v>
      </c>
      <c r="H78">
        <v>58.3</v>
      </c>
      <c r="I78">
        <v>83.83</v>
      </c>
      <c r="J78">
        <v>49.69</v>
      </c>
      <c r="K78">
        <v>43.04</v>
      </c>
      <c r="L78">
        <v>53.28</v>
      </c>
      <c r="M78">
        <v>42.73</v>
      </c>
      <c r="N78">
        <v>61.51</v>
      </c>
      <c r="O78">
        <v>58.78</v>
      </c>
      <c r="P78">
        <v>55.29</v>
      </c>
      <c r="Q78">
        <v>58.44</v>
      </c>
      <c r="R78">
        <v>70.38</v>
      </c>
      <c r="S78">
        <v>116.46</v>
      </c>
      <c r="T78">
        <v>120.97</v>
      </c>
      <c r="U78">
        <v>119.35</v>
      </c>
      <c r="V78">
        <v>95.28</v>
      </c>
    </row>
    <row r="79" spans="1:23" x14ac:dyDescent="0.25">
      <c r="A79" s="5" t="s">
        <v>175</v>
      </c>
      <c r="B79" s="5" t="s">
        <v>176</v>
      </c>
      <c r="C79" t="s">
        <v>67</v>
      </c>
      <c r="D79">
        <v>1484.2</v>
      </c>
      <c r="E79">
        <v>3329.2</v>
      </c>
      <c r="F79">
        <v>3671.55</v>
      </c>
      <c r="G79">
        <v>2421.0500000000002</v>
      </c>
      <c r="H79">
        <v>3858.1</v>
      </c>
      <c r="I79">
        <v>4138.95</v>
      </c>
      <c r="J79">
        <v>4332.0200000000004</v>
      </c>
      <c r="K79">
        <v>2504</v>
      </c>
      <c r="L79">
        <v>3274.45</v>
      </c>
      <c r="M79">
        <v>2412</v>
      </c>
      <c r="N79">
        <v>1696.8</v>
      </c>
      <c r="O79">
        <v>2600.5100000000002</v>
      </c>
      <c r="P79">
        <v>3605.076</v>
      </c>
      <c r="Q79">
        <v>3470.273999999999</v>
      </c>
      <c r="R79">
        <v>3987.2</v>
      </c>
      <c r="S79">
        <v>2862.88</v>
      </c>
      <c r="T79">
        <v>3381</v>
      </c>
      <c r="U79">
        <v>1581.82</v>
      </c>
      <c r="V79">
        <v>2200.8919999999998</v>
      </c>
    </row>
    <row r="80" spans="1:23" x14ac:dyDescent="0.25">
      <c r="A80" s="5" t="s">
        <v>177</v>
      </c>
      <c r="B80" s="5" t="s">
        <v>178</v>
      </c>
      <c r="C80">
        <v>11</v>
      </c>
      <c r="D80">
        <v>0</v>
      </c>
      <c r="E80">
        <v>0</v>
      </c>
      <c r="F80">
        <v>0</v>
      </c>
      <c r="G80">
        <v>0</v>
      </c>
      <c r="H80">
        <v>0</v>
      </c>
      <c r="I80">
        <v>-11</v>
      </c>
      <c r="J80">
        <v>6</v>
      </c>
      <c r="K80">
        <v>15</v>
      </c>
      <c r="L80">
        <v>25</v>
      </c>
      <c r="M80">
        <v>0</v>
      </c>
      <c r="N80">
        <v>11.5</v>
      </c>
      <c r="O80">
        <v>-9.9999999999994316E-2</v>
      </c>
      <c r="P80">
        <v>-1.2000000000000171</v>
      </c>
      <c r="Q80">
        <v>-1</v>
      </c>
      <c r="R80">
        <v>-17.199999999999989</v>
      </c>
      <c r="S80">
        <v>-2</v>
      </c>
      <c r="T80">
        <v>-2.4000000000000061</v>
      </c>
      <c r="U80">
        <v>0</v>
      </c>
      <c r="V80">
        <v>-20.799999999999979</v>
      </c>
    </row>
    <row r="81" spans="1:22" x14ac:dyDescent="0.25">
      <c r="A81" s="5" t="s">
        <v>179</v>
      </c>
      <c r="B81" s="5" t="s">
        <v>180</v>
      </c>
      <c r="C81" t="s">
        <v>67</v>
      </c>
      <c r="D81">
        <v>1.23</v>
      </c>
      <c r="E81">
        <v>21.99</v>
      </c>
      <c r="F81">
        <v>6.51</v>
      </c>
      <c r="G81">
        <v>6.27</v>
      </c>
      <c r="H81">
        <v>21.24</v>
      </c>
      <c r="I81">
        <v>15.4</v>
      </c>
      <c r="J81">
        <v>10.81</v>
      </c>
      <c r="K81">
        <v>14.47</v>
      </c>
      <c r="L81">
        <v>9.81</v>
      </c>
      <c r="M81">
        <v>14.95</v>
      </c>
      <c r="N81">
        <v>0.55000000000000004</v>
      </c>
      <c r="O81">
        <v>10.96</v>
      </c>
      <c r="P81">
        <v>17.27</v>
      </c>
      <c r="Q81">
        <v>58.2</v>
      </c>
      <c r="R81">
        <v>57.25</v>
      </c>
      <c r="S81">
        <v>22.82</v>
      </c>
      <c r="T81">
        <v>29.69</v>
      </c>
      <c r="U81">
        <v>38.71</v>
      </c>
      <c r="V81">
        <v>18.73</v>
      </c>
    </row>
    <row r="82" spans="1:22" x14ac:dyDescent="0.25">
      <c r="A82" s="5" t="s">
        <v>181</v>
      </c>
      <c r="B82" s="5" t="s">
        <v>182</v>
      </c>
      <c r="C82" t="s">
        <v>67</v>
      </c>
      <c r="D82">
        <v>9.91</v>
      </c>
      <c r="E82">
        <v>11.59</v>
      </c>
      <c r="F82">
        <v>11.34</v>
      </c>
      <c r="G82">
        <v>14.3</v>
      </c>
      <c r="H82">
        <v>15.82</v>
      </c>
      <c r="I82">
        <v>13.56</v>
      </c>
      <c r="J82">
        <v>11.7</v>
      </c>
      <c r="K82">
        <v>13.08</v>
      </c>
      <c r="L82">
        <v>8.44</v>
      </c>
      <c r="M82">
        <v>8.82</v>
      </c>
      <c r="N82">
        <v>9.59</v>
      </c>
      <c r="O82">
        <v>28.81</v>
      </c>
      <c r="P82">
        <v>44.24</v>
      </c>
      <c r="Q82">
        <v>46.09</v>
      </c>
      <c r="R82">
        <v>36.590000000000003</v>
      </c>
      <c r="S82">
        <v>30.41</v>
      </c>
      <c r="T82">
        <v>29.04</v>
      </c>
      <c r="U82" t="s">
        <v>67</v>
      </c>
      <c r="V82" t="s">
        <v>67</v>
      </c>
    </row>
    <row r="83" spans="1:22" x14ac:dyDescent="0.25">
      <c r="A83" s="5" t="s">
        <v>183</v>
      </c>
      <c r="B83" s="5" t="s">
        <v>184</v>
      </c>
      <c r="C83" t="s">
        <v>67</v>
      </c>
      <c r="D83">
        <v>11.45</v>
      </c>
      <c r="E83">
        <v>14.28</v>
      </c>
      <c r="F83">
        <v>12.05</v>
      </c>
      <c r="G83">
        <v>13.64</v>
      </c>
      <c r="H83">
        <v>14.35</v>
      </c>
      <c r="I83">
        <v>13.09</v>
      </c>
      <c r="J83">
        <v>10.119999999999999</v>
      </c>
      <c r="K83">
        <v>10.15</v>
      </c>
      <c r="L83">
        <v>10.71</v>
      </c>
      <c r="M83">
        <v>20.39</v>
      </c>
      <c r="N83">
        <v>28.85</v>
      </c>
      <c r="O83">
        <v>33.299999999999997</v>
      </c>
      <c r="P83">
        <v>37.049999999999997</v>
      </c>
      <c r="Q83">
        <v>41.33</v>
      </c>
      <c r="R83">
        <v>33.44</v>
      </c>
      <c r="S83" t="s">
        <v>67</v>
      </c>
      <c r="T83" t="s">
        <v>67</v>
      </c>
      <c r="U83" t="s">
        <v>67</v>
      </c>
      <c r="V83" t="s">
        <v>67</v>
      </c>
    </row>
    <row r="84" spans="1:22" x14ac:dyDescent="0.25">
      <c r="A84" s="5" t="s">
        <v>185</v>
      </c>
      <c r="B84" s="5" t="s">
        <v>186</v>
      </c>
      <c r="C84" t="s">
        <v>67</v>
      </c>
      <c r="D84">
        <v>12.27</v>
      </c>
      <c r="E84">
        <v>12.2</v>
      </c>
      <c r="F84">
        <v>11.1</v>
      </c>
      <c r="G84">
        <v>12.17</v>
      </c>
      <c r="H84">
        <v>17.37</v>
      </c>
      <c r="I84">
        <v>20.97</v>
      </c>
      <c r="J84">
        <v>21.71</v>
      </c>
      <c r="K84">
        <v>23.6</v>
      </c>
      <c r="L84">
        <v>26.02</v>
      </c>
      <c r="M84">
        <v>26.91</v>
      </c>
      <c r="N84" t="s">
        <v>67</v>
      </c>
      <c r="O84" t="s">
        <v>67</v>
      </c>
      <c r="P84" t="s">
        <v>67</v>
      </c>
      <c r="Q84" t="s">
        <v>67</v>
      </c>
      <c r="R84" t="s">
        <v>67</v>
      </c>
      <c r="S84" t="s">
        <v>67</v>
      </c>
      <c r="T84" t="s">
        <v>67</v>
      </c>
      <c r="U84" t="s">
        <v>67</v>
      </c>
      <c r="V84" t="s">
        <v>67</v>
      </c>
    </row>
    <row r="85" spans="1:22" x14ac:dyDescent="0.25">
      <c r="A85" s="5" t="s">
        <v>187</v>
      </c>
      <c r="B85" s="5" t="s">
        <v>188</v>
      </c>
      <c r="C85" t="s">
        <v>67</v>
      </c>
      <c r="D85">
        <v>124.52</v>
      </c>
      <c r="E85">
        <v>-70.97</v>
      </c>
      <c r="F85">
        <v>263.35000000000002</v>
      </c>
      <c r="G85">
        <v>-51.15</v>
      </c>
      <c r="H85">
        <v>-18.05</v>
      </c>
      <c r="I85">
        <v>116.62</v>
      </c>
      <c r="J85">
        <v>91.47</v>
      </c>
      <c r="K85">
        <v>-33.58</v>
      </c>
      <c r="L85">
        <v>25.72</v>
      </c>
      <c r="M85">
        <v>-53.88</v>
      </c>
      <c r="N85">
        <v>-332.86</v>
      </c>
      <c r="O85">
        <v>-154.59</v>
      </c>
      <c r="P85">
        <v>94.35</v>
      </c>
      <c r="Q85">
        <v>98.42</v>
      </c>
      <c r="R85">
        <v>61.3</v>
      </c>
      <c r="S85">
        <v>-7.33</v>
      </c>
      <c r="T85">
        <v>2.41</v>
      </c>
      <c r="U85">
        <v>-204.19</v>
      </c>
      <c r="V85">
        <v>-27.53</v>
      </c>
    </row>
    <row r="86" spans="1:22" x14ac:dyDescent="0.25">
      <c r="A86" s="5" t="s">
        <v>189</v>
      </c>
      <c r="B86" s="5" t="s">
        <v>190</v>
      </c>
      <c r="C86" t="s">
        <v>67</v>
      </c>
      <c r="D86">
        <v>105.63</v>
      </c>
      <c r="E86">
        <v>47.08</v>
      </c>
      <c r="F86">
        <v>64.72</v>
      </c>
      <c r="G86">
        <v>15.81</v>
      </c>
      <c r="H86">
        <v>63.35</v>
      </c>
      <c r="I86">
        <v>58.17</v>
      </c>
      <c r="J86">
        <v>27.87</v>
      </c>
      <c r="K86">
        <v>-20.58</v>
      </c>
      <c r="L86">
        <v>-120.34</v>
      </c>
      <c r="M86">
        <v>-180.44</v>
      </c>
      <c r="N86">
        <v>-131.03</v>
      </c>
      <c r="O86">
        <v>12.73</v>
      </c>
      <c r="P86">
        <v>84.69</v>
      </c>
      <c r="Q86">
        <v>50.8</v>
      </c>
      <c r="R86">
        <v>18.79</v>
      </c>
      <c r="S86">
        <v>-69.7</v>
      </c>
      <c r="T86">
        <v>-76.44</v>
      </c>
      <c r="U86" t="s">
        <v>67</v>
      </c>
      <c r="V86" t="s">
        <v>67</v>
      </c>
    </row>
    <row r="87" spans="1:22" x14ac:dyDescent="0.25">
      <c r="A87" s="5" t="s">
        <v>191</v>
      </c>
      <c r="B87" s="5" t="s">
        <v>192</v>
      </c>
      <c r="C87" t="s">
        <v>67</v>
      </c>
      <c r="D87">
        <v>49.54</v>
      </c>
      <c r="E87">
        <v>47.96</v>
      </c>
      <c r="F87">
        <v>80.45</v>
      </c>
      <c r="G87">
        <v>21.06</v>
      </c>
      <c r="H87">
        <v>36.44</v>
      </c>
      <c r="I87">
        <v>29.27</v>
      </c>
      <c r="J87">
        <v>-60.63</v>
      </c>
      <c r="K87">
        <v>-109.84</v>
      </c>
      <c r="L87">
        <v>-84.25</v>
      </c>
      <c r="M87">
        <v>-69.709999999999994</v>
      </c>
      <c r="N87">
        <v>-46.68</v>
      </c>
      <c r="O87">
        <v>18.43</v>
      </c>
      <c r="P87">
        <v>49.83</v>
      </c>
      <c r="Q87">
        <v>-9.8800000000000008</v>
      </c>
      <c r="R87">
        <v>-35.07</v>
      </c>
      <c r="S87" t="s">
        <v>67</v>
      </c>
      <c r="T87" t="s">
        <v>67</v>
      </c>
      <c r="U87" t="s">
        <v>67</v>
      </c>
      <c r="V87" t="s">
        <v>67</v>
      </c>
    </row>
    <row r="88" spans="1:22" x14ac:dyDescent="0.25">
      <c r="A88" s="5" t="s">
        <v>193</v>
      </c>
      <c r="B88" s="5" t="s">
        <v>194</v>
      </c>
      <c r="C88" t="s">
        <v>67</v>
      </c>
      <c r="D88">
        <v>39.409999999999997</v>
      </c>
      <c r="E88">
        <v>-6.33</v>
      </c>
      <c r="F88">
        <v>-14.7</v>
      </c>
      <c r="G88">
        <v>-31.6</v>
      </c>
      <c r="H88">
        <v>-16.64</v>
      </c>
      <c r="I88">
        <v>-8.6999999999999993</v>
      </c>
      <c r="J88">
        <v>-21.1</v>
      </c>
      <c r="K88">
        <v>-30</v>
      </c>
      <c r="L88">
        <v>-47.06</v>
      </c>
      <c r="M88">
        <v>-52.39</v>
      </c>
      <c r="N88" t="s">
        <v>67</v>
      </c>
      <c r="O88" t="s">
        <v>67</v>
      </c>
      <c r="P88" t="s">
        <v>67</v>
      </c>
      <c r="Q88" t="s">
        <v>67</v>
      </c>
      <c r="R88" t="s">
        <v>67</v>
      </c>
      <c r="S88" t="s">
        <v>67</v>
      </c>
      <c r="T88" t="s">
        <v>67</v>
      </c>
      <c r="U88" t="s">
        <v>67</v>
      </c>
      <c r="V88" t="s">
        <v>67</v>
      </c>
    </row>
    <row r="89" spans="1:22" x14ac:dyDescent="0.25">
      <c r="A89" s="5" t="s">
        <v>195</v>
      </c>
      <c r="B89" s="5" t="s">
        <v>196</v>
      </c>
      <c r="C89" t="s">
        <v>67</v>
      </c>
      <c r="D89">
        <v>0.28000000000000003</v>
      </c>
      <c r="E89">
        <v>0.85</v>
      </c>
      <c r="F89">
        <v>0.22</v>
      </c>
      <c r="G89">
        <v>2</v>
      </c>
      <c r="H89">
        <v>0.78</v>
      </c>
      <c r="I89">
        <v>0.56000000000000005</v>
      </c>
      <c r="J89">
        <v>-0.48</v>
      </c>
      <c r="K89">
        <v>-0.26</v>
      </c>
      <c r="L89">
        <v>-0.21</v>
      </c>
      <c r="M89">
        <v>-0.3</v>
      </c>
      <c r="N89">
        <v>-0.16</v>
      </c>
      <c r="O89" t="s">
        <v>67</v>
      </c>
      <c r="P89">
        <v>0.36</v>
      </c>
      <c r="Q89">
        <v>-2.75</v>
      </c>
      <c r="R89">
        <v>-0.92</v>
      </c>
      <c r="S89" t="s">
        <v>67</v>
      </c>
      <c r="T89" t="s">
        <v>67</v>
      </c>
      <c r="U89" t="s">
        <v>67</v>
      </c>
      <c r="V89" t="s">
        <v>67</v>
      </c>
    </row>
    <row r="90" spans="1:22" x14ac:dyDescent="0.25">
      <c r="A90" s="5" t="s">
        <v>197</v>
      </c>
      <c r="B90" s="5" t="s">
        <v>198</v>
      </c>
      <c r="C90" t="s">
        <v>67</v>
      </c>
      <c r="D90">
        <v>0.01</v>
      </c>
      <c r="E90">
        <v>-15.42</v>
      </c>
      <c r="F90">
        <v>48.16</v>
      </c>
      <c r="G90">
        <v>16.47</v>
      </c>
      <c r="H90">
        <v>-9.89</v>
      </c>
      <c r="I90">
        <v>97.34</v>
      </c>
      <c r="J90">
        <v>52.96</v>
      </c>
      <c r="K90">
        <v>-25.98</v>
      </c>
      <c r="L90">
        <v>1.66</v>
      </c>
      <c r="M90">
        <v>-24.71</v>
      </c>
      <c r="N90">
        <v>40.53</v>
      </c>
      <c r="O90">
        <v>8.32</v>
      </c>
      <c r="P90">
        <v>30.45</v>
      </c>
      <c r="Q90">
        <v>81.78</v>
      </c>
      <c r="R90">
        <v>37.6</v>
      </c>
      <c r="S90">
        <v>16.16</v>
      </c>
      <c r="T90">
        <v>48.1</v>
      </c>
      <c r="U90">
        <v>-213.75</v>
      </c>
      <c r="V90">
        <v>6.61</v>
      </c>
    </row>
    <row r="91" spans="1:22" x14ac:dyDescent="0.25">
      <c r="A91" s="5" t="s">
        <v>199</v>
      </c>
      <c r="B91" s="5" t="s">
        <v>200</v>
      </c>
      <c r="C91" t="s">
        <v>67</v>
      </c>
      <c r="D91">
        <v>10.92</v>
      </c>
      <c r="E91">
        <v>16.399999999999999</v>
      </c>
      <c r="F91">
        <v>18.25</v>
      </c>
      <c r="G91">
        <v>34.64</v>
      </c>
      <c r="H91">
        <v>46.8</v>
      </c>
      <c r="I91">
        <v>41.44</v>
      </c>
      <c r="J91">
        <v>9.5500000000000007</v>
      </c>
      <c r="K91">
        <v>-16.34</v>
      </c>
      <c r="L91">
        <v>5.83</v>
      </c>
      <c r="M91">
        <v>8.0500000000000007</v>
      </c>
      <c r="N91">
        <v>26.43</v>
      </c>
      <c r="O91">
        <v>40.18</v>
      </c>
      <c r="P91">
        <v>49.94</v>
      </c>
      <c r="Q91">
        <v>45.18</v>
      </c>
      <c r="R91">
        <v>33.950000000000003</v>
      </c>
      <c r="S91">
        <v>-49.83</v>
      </c>
      <c r="T91">
        <v>-53.01</v>
      </c>
      <c r="U91" t="s">
        <v>67</v>
      </c>
      <c r="V91" t="s">
        <v>67</v>
      </c>
    </row>
    <row r="92" spans="1:22" x14ac:dyDescent="0.25">
      <c r="A92" s="5" t="s">
        <v>201</v>
      </c>
      <c r="B92" s="5" t="s">
        <v>202</v>
      </c>
      <c r="C92" t="s">
        <v>67</v>
      </c>
      <c r="D92">
        <v>7.87</v>
      </c>
      <c r="E92">
        <v>27.33</v>
      </c>
      <c r="F92">
        <v>41.01</v>
      </c>
      <c r="G92">
        <v>26.18</v>
      </c>
      <c r="H92">
        <v>23.22</v>
      </c>
      <c r="I92">
        <v>20.25</v>
      </c>
      <c r="J92">
        <v>8.89</v>
      </c>
      <c r="K92">
        <v>-0.04</v>
      </c>
      <c r="L92">
        <v>11.25</v>
      </c>
      <c r="M92">
        <v>27.27</v>
      </c>
      <c r="N92">
        <v>39.74</v>
      </c>
      <c r="O92">
        <v>34.86</v>
      </c>
      <c r="P92">
        <v>42.82</v>
      </c>
      <c r="Q92">
        <v>-6.02</v>
      </c>
      <c r="R92">
        <v>-21.06</v>
      </c>
      <c r="S92" t="s">
        <v>67</v>
      </c>
      <c r="T92" t="s">
        <v>67</v>
      </c>
      <c r="U92" t="s">
        <v>67</v>
      </c>
      <c r="V92" t="s">
        <v>67</v>
      </c>
    </row>
    <row r="93" spans="1:22" x14ac:dyDescent="0.25">
      <c r="A93" s="5" t="s">
        <v>203</v>
      </c>
      <c r="B93" s="5" t="s">
        <v>204</v>
      </c>
      <c r="C93" t="s">
        <v>67</v>
      </c>
      <c r="D93">
        <v>14.06</v>
      </c>
      <c r="E93">
        <v>18.11</v>
      </c>
      <c r="F93">
        <v>20.49</v>
      </c>
      <c r="G93">
        <v>18.71</v>
      </c>
      <c r="H93">
        <v>25.25</v>
      </c>
      <c r="I93">
        <v>30</v>
      </c>
      <c r="J93">
        <v>21.88</v>
      </c>
      <c r="K93">
        <v>21.39</v>
      </c>
      <c r="L93">
        <v>2.61</v>
      </c>
      <c r="M93">
        <v>3.11</v>
      </c>
      <c r="N93" t="s">
        <v>67</v>
      </c>
      <c r="O93" t="s">
        <v>67</v>
      </c>
      <c r="P93" t="s">
        <v>67</v>
      </c>
      <c r="Q93" t="s">
        <v>67</v>
      </c>
      <c r="R93" t="s">
        <v>67</v>
      </c>
      <c r="S93" t="s">
        <v>67</v>
      </c>
      <c r="T93" t="s">
        <v>67</v>
      </c>
      <c r="U93" t="s">
        <v>67</v>
      </c>
      <c r="V93" t="s">
        <v>67</v>
      </c>
    </row>
    <row r="94" spans="1:22" x14ac:dyDescent="0.25">
      <c r="A94" s="5" t="s">
        <v>205</v>
      </c>
      <c r="B94" s="5" t="s">
        <v>206</v>
      </c>
      <c r="C94" t="s">
        <v>67</v>
      </c>
      <c r="D94">
        <v>-55.42</v>
      </c>
      <c r="E94">
        <v>-9.32</v>
      </c>
      <c r="F94">
        <v>51.65</v>
      </c>
      <c r="G94">
        <v>-37.25</v>
      </c>
      <c r="H94">
        <v>-6.79</v>
      </c>
      <c r="I94">
        <v>-9.58</v>
      </c>
      <c r="J94">
        <v>78.349999999999994</v>
      </c>
      <c r="K94">
        <v>-17.79</v>
      </c>
      <c r="L94">
        <v>51.54</v>
      </c>
      <c r="M94">
        <v>42.15</v>
      </c>
      <c r="N94">
        <v>-31.62</v>
      </c>
      <c r="O94">
        <v>-27.89</v>
      </c>
      <c r="P94">
        <v>3.39</v>
      </c>
      <c r="Q94">
        <v>-13.31</v>
      </c>
      <c r="R94">
        <v>29.66</v>
      </c>
      <c r="S94">
        <v>-16.05</v>
      </c>
      <c r="T94">
        <v>111.51</v>
      </c>
      <c r="U94">
        <v>-28.13</v>
      </c>
      <c r="V94">
        <v>-157.15</v>
      </c>
    </row>
    <row r="95" spans="1:22" x14ac:dyDescent="0.25">
      <c r="A95" s="5" t="s">
        <v>207</v>
      </c>
      <c r="B95" s="5" t="s">
        <v>208</v>
      </c>
      <c r="C95" t="s">
        <v>67</v>
      </c>
      <c r="D95">
        <v>-4.3600000000000003</v>
      </c>
      <c r="E95">
        <v>1.69</v>
      </c>
      <c r="F95">
        <v>2.54</v>
      </c>
      <c r="G95">
        <v>-17.87</v>
      </c>
      <c r="H95">
        <v>20.66</v>
      </c>
      <c r="I95">
        <v>16.989999999999998</v>
      </c>
      <c r="J95">
        <v>37.369999999999997</v>
      </c>
      <c r="K95">
        <v>25.3</v>
      </c>
      <c r="L95">
        <v>20.69</v>
      </c>
      <c r="M95">
        <v>-5.79</v>
      </c>
      <c r="N95">
        <v>-18.71</v>
      </c>
      <c r="O95">
        <v>-12.6</v>
      </c>
      <c r="P95">
        <v>6.58</v>
      </c>
      <c r="Q95">
        <v>0.1</v>
      </c>
      <c r="R95">
        <v>41.71</v>
      </c>
      <c r="S95">
        <v>22.44</v>
      </c>
      <c r="T95">
        <v>-24.59</v>
      </c>
      <c r="U95" t="s">
        <v>67</v>
      </c>
      <c r="V95" t="s">
        <v>67</v>
      </c>
    </row>
    <row r="96" spans="1:22" x14ac:dyDescent="0.25">
      <c r="A96" s="5" t="s">
        <v>209</v>
      </c>
      <c r="B96" s="5" t="s">
        <v>210</v>
      </c>
      <c r="C96" t="s">
        <v>67</v>
      </c>
      <c r="D96">
        <v>-11.43</v>
      </c>
      <c r="E96">
        <v>-2.2599999999999998</v>
      </c>
      <c r="F96">
        <v>15.28</v>
      </c>
      <c r="G96">
        <v>1.39</v>
      </c>
      <c r="H96">
        <v>19.149999999999999</v>
      </c>
      <c r="I96">
        <v>28.93</v>
      </c>
      <c r="J96">
        <v>24.53</v>
      </c>
      <c r="K96">
        <v>3.28</v>
      </c>
      <c r="L96">
        <v>7.51</v>
      </c>
      <c r="M96">
        <v>-5.46</v>
      </c>
      <c r="N96">
        <v>-7.95</v>
      </c>
      <c r="O96">
        <v>-4.84</v>
      </c>
      <c r="P96">
        <v>23.04</v>
      </c>
      <c r="Q96">
        <v>16.739999999999998</v>
      </c>
      <c r="R96">
        <v>-12.03</v>
      </c>
      <c r="S96" t="s">
        <v>67</v>
      </c>
      <c r="T96" t="s">
        <v>67</v>
      </c>
      <c r="U96" t="s">
        <v>67</v>
      </c>
      <c r="V96" t="s">
        <v>67</v>
      </c>
    </row>
    <row r="97" spans="1:23" x14ac:dyDescent="0.25">
      <c r="A97" s="5" t="s">
        <v>211</v>
      </c>
      <c r="B97" s="5" t="s">
        <v>212</v>
      </c>
      <c r="C97" t="s">
        <v>67</v>
      </c>
      <c r="D97">
        <v>8.75</v>
      </c>
      <c r="E97">
        <v>11.13</v>
      </c>
      <c r="F97">
        <v>9.2799999999999994</v>
      </c>
      <c r="G97">
        <v>4.45</v>
      </c>
      <c r="H97">
        <v>6.84</v>
      </c>
      <c r="I97">
        <v>10.49</v>
      </c>
      <c r="J97">
        <v>9.84</v>
      </c>
      <c r="K97">
        <v>13.16</v>
      </c>
      <c r="L97">
        <v>12.12</v>
      </c>
      <c r="M97">
        <v>-8.74</v>
      </c>
      <c r="N97" t="s">
        <v>67</v>
      </c>
      <c r="O97" t="s">
        <v>67</v>
      </c>
      <c r="P97" t="s">
        <v>67</v>
      </c>
      <c r="Q97" t="s">
        <v>67</v>
      </c>
      <c r="R97" t="s">
        <v>67</v>
      </c>
      <c r="S97" t="s">
        <v>67</v>
      </c>
      <c r="T97" t="s">
        <v>67</v>
      </c>
      <c r="U97" t="s">
        <v>67</v>
      </c>
      <c r="V97" t="s">
        <v>67</v>
      </c>
    </row>
    <row r="98" spans="1:23" x14ac:dyDescent="0.25">
      <c r="A98" s="5" t="s">
        <v>213</v>
      </c>
      <c r="B98" s="5" t="s">
        <v>214</v>
      </c>
      <c r="C98" t="s">
        <v>67</v>
      </c>
      <c r="D98">
        <v>102.2</v>
      </c>
      <c r="E98">
        <v>65</v>
      </c>
      <c r="F98">
        <v>-460.6</v>
      </c>
      <c r="G98">
        <v>-638</v>
      </c>
      <c r="H98">
        <v>-404.1</v>
      </c>
      <c r="I98">
        <v>-143.5</v>
      </c>
      <c r="J98">
        <v>-303.8</v>
      </c>
      <c r="K98">
        <v>-379.1</v>
      </c>
      <c r="L98">
        <v>-279.10000000000002</v>
      </c>
      <c r="M98">
        <v>-369.7</v>
      </c>
      <c r="N98">
        <v>-188.3</v>
      </c>
      <c r="O98">
        <v>-164.8</v>
      </c>
      <c r="P98">
        <v>-197.1</v>
      </c>
      <c r="Q98">
        <v>-147.69999999999999</v>
      </c>
      <c r="R98">
        <v>-74</v>
      </c>
      <c r="S98">
        <v>24</v>
      </c>
      <c r="T98">
        <v>24.6</v>
      </c>
      <c r="U98">
        <v>19.100000000000001</v>
      </c>
      <c r="V98">
        <v>-7.8</v>
      </c>
      <c r="W98">
        <v>4.3</v>
      </c>
    </row>
  </sheetData>
  <pageMargins left="0.75" right="0.75" top="1" bottom="1" header="0.5" footer="0.5"/>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L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8" customWidth="1"/>
  </cols>
  <sheetData>
    <row r="1" spans="1:12" ht="18.75" customHeight="1" x14ac:dyDescent="0.3">
      <c r="A1" s="1" t="s">
        <v>3775</v>
      </c>
      <c r="B1" s="2" t="s">
        <v>3776</v>
      </c>
      <c r="C1" s="2"/>
      <c r="D1" s="2"/>
      <c r="E1" s="2"/>
      <c r="F1" s="2" t="str">
        <f>HYPERLINK("dax-30_Stock_Data_EUR.xlsx#INDEX!A1", "Back to INDEX")</f>
        <v>Back to INDEX</v>
      </c>
      <c r="G1" s="2"/>
      <c r="H1" s="2"/>
      <c r="I1" s="2"/>
      <c r="J1" s="2"/>
      <c r="K1" s="2"/>
      <c r="L1" s="2"/>
    </row>
    <row r="2" spans="1:12" x14ac:dyDescent="0.25">
      <c r="A2" s="3"/>
      <c r="B2" s="4"/>
      <c r="C2" s="4"/>
      <c r="D2" s="4"/>
      <c r="E2" s="4"/>
      <c r="F2" s="4"/>
      <c r="G2" s="4"/>
      <c r="H2" s="4"/>
      <c r="I2" s="4"/>
      <c r="J2" s="4"/>
      <c r="K2" s="4"/>
      <c r="L2" s="4"/>
    </row>
    <row r="3" spans="1:12" x14ac:dyDescent="0.25">
      <c r="A3" s="5" t="s">
        <v>3</v>
      </c>
      <c r="C3" s="5" t="s">
        <v>4</v>
      </c>
      <c r="D3" s="5"/>
      <c r="G3" s="5" t="s">
        <v>5</v>
      </c>
      <c r="H3" s="5"/>
      <c r="J3" s="5" t="s">
        <v>6</v>
      </c>
      <c r="K3" s="5"/>
    </row>
    <row r="4" spans="1:12" x14ac:dyDescent="0.25">
      <c r="A4" s="5" t="s">
        <v>7</v>
      </c>
      <c r="B4" t="s">
        <v>307</v>
      </c>
      <c r="C4" s="5" t="s">
        <v>9</v>
      </c>
      <c r="D4" s="5"/>
      <c r="E4" t="s">
        <v>3777</v>
      </c>
      <c r="G4" t="s">
        <v>753</v>
      </c>
      <c r="H4" t="s">
        <v>220</v>
      </c>
      <c r="J4" t="s">
        <v>3778</v>
      </c>
      <c r="L4" t="s">
        <v>3779</v>
      </c>
    </row>
    <row r="5" spans="1:12" x14ac:dyDescent="0.25">
      <c r="A5" s="5" t="s">
        <v>15</v>
      </c>
      <c r="B5" t="s">
        <v>3780</v>
      </c>
      <c r="C5" s="5" t="s">
        <v>17</v>
      </c>
      <c r="D5" s="5"/>
      <c r="E5" t="s">
        <v>67</v>
      </c>
      <c r="G5" t="s">
        <v>309</v>
      </c>
      <c r="H5" t="s">
        <v>12</v>
      </c>
      <c r="J5" t="s">
        <v>21</v>
      </c>
      <c r="L5" t="s">
        <v>3781</v>
      </c>
    </row>
    <row r="6" spans="1:12" x14ac:dyDescent="0.25">
      <c r="A6" s="5" t="s">
        <v>23</v>
      </c>
      <c r="B6" t="s">
        <v>3782</v>
      </c>
      <c r="C6" s="5" t="s">
        <v>25</v>
      </c>
      <c r="D6" s="5"/>
      <c r="E6" t="s">
        <v>3783</v>
      </c>
      <c r="G6" t="s">
        <v>574</v>
      </c>
      <c r="H6" t="s">
        <v>20</v>
      </c>
    </row>
    <row r="7" spans="1:12" x14ac:dyDescent="0.25">
      <c r="A7" s="5" t="s">
        <v>29</v>
      </c>
      <c r="B7" t="s">
        <v>67</v>
      </c>
      <c r="C7" s="5" t="s">
        <v>31</v>
      </c>
      <c r="D7" s="5"/>
      <c r="E7" t="s">
        <v>3784</v>
      </c>
      <c r="G7" t="s">
        <v>601</v>
      </c>
      <c r="H7" t="s">
        <v>28</v>
      </c>
    </row>
    <row r="8" spans="1:12" x14ac:dyDescent="0.25">
      <c r="A8" s="5" t="s">
        <v>35</v>
      </c>
      <c r="B8" t="s">
        <v>36</v>
      </c>
      <c r="C8" s="5" t="s">
        <v>47</v>
      </c>
      <c r="D8" s="5"/>
      <c r="E8" t="s">
        <v>67</v>
      </c>
      <c r="G8" t="s">
        <v>2048</v>
      </c>
      <c r="H8" t="s">
        <v>34</v>
      </c>
    </row>
    <row r="9" spans="1:12" x14ac:dyDescent="0.25">
      <c r="A9" s="5" t="s">
        <v>41</v>
      </c>
      <c r="B9" t="s">
        <v>42</v>
      </c>
      <c r="C9" s="5" t="s">
        <v>239</v>
      </c>
      <c r="D9" s="5" t="s">
        <v>40</v>
      </c>
    </row>
    <row r="10" spans="1:12" x14ac:dyDescent="0.25">
      <c r="A10" s="5" t="s">
        <v>45</v>
      </c>
      <c r="B10" t="s">
        <v>2311</v>
      </c>
      <c r="C10" s="5"/>
      <c r="D10" s="5"/>
    </row>
    <row r="11" spans="1:12" x14ac:dyDescent="0.25">
      <c r="A11" s="5" t="s">
        <v>49</v>
      </c>
      <c r="B11" t="s">
        <v>355</v>
      </c>
    </row>
    <row r="12" spans="1:12" x14ac:dyDescent="0.25">
      <c r="A12" s="5" t="s">
        <v>51</v>
      </c>
      <c r="B12" t="s">
        <v>52</v>
      </c>
    </row>
    <row r="13" spans="1:12" x14ac:dyDescent="0.25">
      <c r="A13" s="5" t="s">
        <v>53</v>
      </c>
      <c r="B13" t="s">
        <v>3785</v>
      </c>
    </row>
    <row r="14" spans="1:12" x14ac:dyDescent="0.25">
      <c r="A14" s="5" t="s">
        <v>55</v>
      </c>
      <c r="B14" t="s">
        <v>3786</v>
      </c>
    </row>
    <row r="15" spans="1:12" x14ac:dyDescent="0.25">
      <c r="A15" s="5" t="s">
        <v>57</v>
      </c>
      <c r="B15" t="s">
        <v>3787</v>
      </c>
    </row>
    <row r="16" spans="1:12" x14ac:dyDescent="0.25">
      <c r="A16" s="5" t="s">
        <v>59</v>
      </c>
      <c r="B16" t="s">
        <v>3788</v>
      </c>
    </row>
    <row r="17" spans="1:12" x14ac:dyDescent="0.25">
      <c r="A17" s="5" t="s">
        <v>61</v>
      </c>
      <c r="B17" t="s">
        <v>3789</v>
      </c>
    </row>
    <row r="18" spans="1:12" x14ac:dyDescent="0.25">
      <c r="A18" s="3"/>
      <c r="B18" s="4"/>
      <c r="C18" s="4"/>
      <c r="D18" s="4"/>
      <c r="E18" s="4"/>
      <c r="F18" s="4"/>
      <c r="G18" s="4"/>
      <c r="H18" s="4"/>
      <c r="I18" s="4"/>
      <c r="J18" s="4"/>
      <c r="K18" s="4"/>
      <c r="L18" s="4"/>
    </row>
    <row r="19" spans="1:12" x14ac:dyDescent="0.25">
      <c r="A19" s="5" t="s">
        <v>63</v>
      </c>
      <c r="B19" s="5" t="s">
        <v>64</v>
      </c>
      <c r="C19" s="5">
        <v>2019</v>
      </c>
      <c r="D19" s="5">
        <v>2018</v>
      </c>
      <c r="E19" s="5">
        <v>2017</v>
      </c>
      <c r="F19" s="5">
        <v>2016</v>
      </c>
      <c r="G19" s="5">
        <v>2015</v>
      </c>
      <c r="H19" s="5"/>
      <c r="I19" s="5"/>
      <c r="J19" s="5"/>
      <c r="K19" s="5"/>
      <c r="L19" s="5"/>
    </row>
    <row r="20" spans="1:12" x14ac:dyDescent="0.25">
      <c r="A20" s="5" t="s">
        <v>65</v>
      </c>
      <c r="B20" s="5" t="s">
        <v>66</v>
      </c>
      <c r="C20">
        <v>362.7</v>
      </c>
      <c r="D20">
        <v>271.7</v>
      </c>
      <c r="E20">
        <v>242.2</v>
      </c>
      <c r="F20">
        <v>213.8</v>
      </c>
      <c r="G20">
        <v>195.1</v>
      </c>
    </row>
    <row r="21" spans="1:12" x14ac:dyDescent="0.25">
      <c r="A21" s="5" t="s">
        <v>68</v>
      </c>
      <c r="B21" s="5" t="s">
        <v>69</v>
      </c>
      <c r="C21">
        <v>70.8</v>
      </c>
      <c r="D21">
        <v>36.9</v>
      </c>
      <c r="E21">
        <v>23.6</v>
      </c>
      <c r="F21">
        <v>14.8</v>
      </c>
      <c r="G21">
        <v>22.5</v>
      </c>
    </row>
    <row r="22" spans="1:12" x14ac:dyDescent="0.25">
      <c r="A22" s="5" t="s">
        <v>70</v>
      </c>
      <c r="B22" s="5" t="s">
        <v>71</v>
      </c>
      <c r="C22">
        <v>0.3</v>
      </c>
      <c r="D22">
        <v>-0.4</v>
      </c>
      <c r="E22">
        <v>-2.6</v>
      </c>
      <c r="F22">
        <v>-2.7</v>
      </c>
      <c r="G22">
        <v>-3.1</v>
      </c>
    </row>
    <row r="23" spans="1:12" x14ac:dyDescent="0.25">
      <c r="A23" s="5" t="s">
        <v>72</v>
      </c>
      <c r="B23" s="5" t="s">
        <v>73</v>
      </c>
      <c r="C23">
        <v>71.099999999999994</v>
      </c>
      <c r="D23">
        <v>36.5</v>
      </c>
      <c r="E23">
        <v>21</v>
      </c>
      <c r="F23">
        <v>12.1</v>
      </c>
      <c r="G23">
        <v>19.399999999999999</v>
      </c>
    </row>
    <row r="24" spans="1:12" x14ac:dyDescent="0.25">
      <c r="A24" s="5" t="s">
        <v>74</v>
      </c>
      <c r="B24" s="5" t="s">
        <v>75</v>
      </c>
      <c r="C24">
        <v>20.6</v>
      </c>
      <c r="D24">
        <v>10.8</v>
      </c>
      <c r="E24">
        <v>7.5</v>
      </c>
      <c r="F24">
        <v>2.7</v>
      </c>
      <c r="G24">
        <v>7.8</v>
      </c>
    </row>
    <row r="25" spans="1:12" x14ac:dyDescent="0.25">
      <c r="A25" s="5" t="s">
        <v>76</v>
      </c>
      <c r="B25" s="5" t="s">
        <v>77</v>
      </c>
      <c r="C25">
        <v>50.5</v>
      </c>
      <c r="D25">
        <v>25.7</v>
      </c>
      <c r="E25">
        <v>13.5</v>
      </c>
      <c r="F25">
        <v>9.4</v>
      </c>
      <c r="G25">
        <v>11.6</v>
      </c>
    </row>
    <row r="26" spans="1:12" x14ac:dyDescent="0.25">
      <c r="A26" s="5" t="s">
        <v>78</v>
      </c>
      <c r="B26" s="5" t="s">
        <v>79</v>
      </c>
      <c r="C26">
        <v>-7.0000000000000007E-2</v>
      </c>
      <c r="D26">
        <v>-0.4</v>
      </c>
      <c r="E26">
        <v>-0.3</v>
      </c>
      <c r="F26" t="s">
        <v>67</v>
      </c>
      <c r="G26" t="s">
        <v>67</v>
      </c>
    </row>
    <row r="27" spans="1:12" x14ac:dyDescent="0.25">
      <c r="A27" s="5" t="s">
        <v>80</v>
      </c>
      <c r="B27" s="5" t="s">
        <v>81</v>
      </c>
      <c r="C27">
        <v>50.4</v>
      </c>
      <c r="D27">
        <v>25.3</v>
      </c>
      <c r="E27">
        <v>13.3</v>
      </c>
      <c r="F27">
        <v>9.4</v>
      </c>
      <c r="G27">
        <v>11.6</v>
      </c>
    </row>
    <row r="28" spans="1:12" x14ac:dyDescent="0.25">
      <c r="A28" s="5" t="s">
        <v>82</v>
      </c>
      <c r="B28" s="5" t="s">
        <v>83</v>
      </c>
      <c r="C28">
        <v>380.4</v>
      </c>
      <c r="D28">
        <v>249.9</v>
      </c>
      <c r="E28">
        <v>226.2</v>
      </c>
      <c r="F28">
        <v>83.3</v>
      </c>
      <c r="G28">
        <v>77.2</v>
      </c>
    </row>
    <row r="29" spans="1:12" x14ac:dyDescent="0.25">
      <c r="A29" s="5" t="s">
        <v>84</v>
      </c>
      <c r="B29" s="5" t="s">
        <v>85</v>
      </c>
      <c r="C29">
        <v>288.39999999999998</v>
      </c>
      <c r="D29">
        <v>151.80000000000001</v>
      </c>
      <c r="E29">
        <v>105.3</v>
      </c>
      <c r="F29">
        <v>81.599999999999994</v>
      </c>
      <c r="G29">
        <v>78.5</v>
      </c>
    </row>
    <row r="30" spans="1:12" x14ac:dyDescent="0.25">
      <c r="A30" s="5" t="s">
        <v>86</v>
      </c>
      <c r="B30" s="5" t="s">
        <v>87</v>
      </c>
      <c r="C30">
        <v>668.8</v>
      </c>
      <c r="D30">
        <v>401.7</v>
      </c>
      <c r="E30">
        <v>331.5</v>
      </c>
      <c r="F30">
        <v>164.9</v>
      </c>
      <c r="G30">
        <v>155.69999999999999</v>
      </c>
    </row>
    <row r="31" spans="1:12" x14ac:dyDescent="0.25">
      <c r="A31" s="5" t="s">
        <v>88</v>
      </c>
      <c r="B31" s="5" t="s">
        <v>89</v>
      </c>
      <c r="C31">
        <v>165.2</v>
      </c>
      <c r="D31">
        <v>81.900000000000006</v>
      </c>
      <c r="E31">
        <v>71.599999999999994</v>
      </c>
      <c r="F31">
        <v>55.1</v>
      </c>
      <c r="G31">
        <v>66.400000000000006</v>
      </c>
    </row>
    <row r="32" spans="1:12" x14ac:dyDescent="0.25">
      <c r="A32" s="5" t="s">
        <v>90</v>
      </c>
      <c r="B32" s="5" t="s">
        <v>91</v>
      </c>
      <c r="C32">
        <v>88.8</v>
      </c>
      <c r="D32">
        <v>60.4</v>
      </c>
      <c r="E32">
        <v>29.4</v>
      </c>
      <c r="F32">
        <v>44.5</v>
      </c>
      <c r="G32">
        <v>34.299999999999997</v>
      </c>
    </row>
    <row r="33" spans="1:7" x14ac:dyDescent="0.25">
      <c r="A33" s="5" t="s">
        <v>92</v>
      </c>
      <c r="B33" s="5" t="s">
        <v>93</v>
      </c>
      <c r="C33">
        <v>254</v>
      </c>
      <c r="D33">
        <v>142.30000000000001</v>
      </c>
      <c r="E33">
        <v>101</v>
      </c>
      <c r="F33">
        <v>99.6</v>
      </c>
      <c r="G33">
        <v>100.7</v>
      </c>
    </row>
    <row r="34" spans="1:7" x14ac:dyDescent="0.25">
      <c r="A34" s="5" t="s">
        <v>78</v>
      </c>
      <c r="B34" s="5" t="s">
        <v>79</v>
      </c>
      <c r="C34">
        <v>0.2</v>
      </c>
      <c r="D34">
        <v>1.4</v>
      </c>
      <c r="E34">
        <v>1</v>
      </c>
      <c r="F34" t="s">
        <v>67</v>
      </c>
      <c r="G34" t="s">
        <v>67</v>
      </c>
    </row>
    <row r="35" spans="1:7" x14ac:dyDescent="0.25">
      <c r="A35" s="5" t="s">
        <v>94</v>
      </c>
      <c r="B35" s="5" t="s">
        <v>95</v>
      </c>
      <c r="C35">
        <v>414.6</v>
      </c>
      <c r="D35">
        <v>258</v>
      </c>
      <c r="E35">
        <v>229.5</v>
      </c>
      <c r="F35" t="s">
        <v>67</v>
      </c>
      <c r="G35" t="s">
        <v>67</v>
      </c>
    </row>
    <row r="36" spans="1:7" x14ac:dyDescent="0.25">
      <c r="A36" s="5" t="s">
        <v>96</v>
      </c>
      <c r="B36" s="5" t="s">
        <v>97</v>
      </c>
      <c r="C36">
        <v>668.8</v>
      </c>
      <c r="D36">
        <v>401.7</v>
      </c>
      <c r="E36">
        <v>331.5</v>
      </c>
      <c r="F36">
        <v>164.9</v>
      </c>
      <c r="G36">
        <v>155.69999999999999</v>
      </c>
    </row>
    <row r="37" spans="1:7" x14ac:dyDescent="0.25">
      <c r="A37" s="5" t="s">
        <v>98</v>
      </c>
      <c r="B37" s="5" t="s">
        <v>99</v>
      </c>
      <c r="C37">
        <v>40.42</v>
      </c>
      <c r="D37">
        <v>38.200000000000003</v>
      </c>
      <c r="E37">
        <v>38.200000000000003</v>
      </c>
      <c r="F37">
        <v>29.6</v>
      </c>
      <c r="G37" t="s">
        <v>67</v>
      </c>
    </row>
    <row r="38" spans="1:7" x14ac:dyDescent="0.25">
      <c r="A38" s="5" t="s">
        <v>100</v>
      </c>
      <c r="B38" s="5" t="s">
        <v>101</v>
      </c>
      <c r="C38">
        <v>40.42</v>
      </c>
      <c r="D38">
        <v>38.200000000000003</v>
      </c>
      <c r="E38">
        <v>38.200000000000003</v>
      </c>
      <c r="F38">
        <v>29.6</v>
      </c>
      <c r="G38" t="s">
        <v>67</v>
      </c>
    </row>
    <row r="39" spans="1:7" x14ac:dyDescent="0.25">
      <c r="A39" s="5" t="s">
        <v>102</v>
      </c>
      <c r="B39" s="5" t="s">
        <v>103</v>
      </c>
      <c r="C39">
        <v>1.76</v>
      </c>
      <c r="D39">
        <v>0.96</v>
      </c>
      <c r="E39">
        <v>0.55000000000000004</v>
      </c>
      <c r="F39">
        <v>0.41</v>
      </c>
      <c r="G39" t="s">
        <v>67</v>
      </c>
    </row>
    <row r="40" spans="1:7" x14ac:dyDescent="0.25">
      <c r="A40" s="5" t="s">
        <v>104</v>
      </c>
      <c r="B40" s="5" t="s">
        <v>105</v>
      </c>
      <c r="C40">
        <v>1.28</v>
      </c>
      <c r="D40">
        <v>0.66</v>
      </c>
      <c r="E40">
        <v>0.36</v>
      </c>
      <c r="F40">
        <v>0.59</v>
      </c>
      <c r="G40">
        <v>0.39</v>
      </c>
    </row>
    <row r="41" spans="1:7" x14ac:dyDescent="0.25">
      <c r="A41" s="5" t="s">
        <v>106</v>
      </c>
      <c r="B41" s="5" t="s">
        <v>107</v>
      </c>
      <c r="C41">
        <v>1.28</v>
      </c>
      <c r="D41">
        <v>0.66</v>
      </c>
      <c r="E41">
        <v>0.36</v>
      </c>
      <c r="F41">
        <v>0.59</v>
      </c>
      <c r="G41">
        <v>0.39</v>
      </c>
    </row>
    <row r="42" spans="1:7" x14ac:dyDescent="0.25">
      <c r="A42" s="5" t="s">
        <v>108</v>
      </c>
      <c r="B42" s="5" t="s">
        <v>109</v>
      </c>
      <c r="C42" t="s">
        <v>67</v>
      </c>
      <c r="D42" t="s">
        <v>67</v>
      </c>
      <c r="E42" t="s">
        <v>67</v>
      </c>
      <c r="F42" t="s">
        <v>67</v>
      </c>
      <c r="G42" t="s">
        <v>67</v>
      </c>
    </row>
    <row r="43" spans="1:7" x14ac:dyDescent="0.25">
      <c r="A43" s="5" t="s">
        <v>110</v>
      </c>
      <c r="B43" s="5" t="s">
        <v>111</v>
      </c>
      <c r="C43" t="s">
        <v>67</v>
      </c>
      <c r="D43" t="s">
        <v>67</v>
      </c>
      <c r="E43" t="s">
        <v>67</v>
      </c>
      <c r="F43" t="s">
        <v>67</v>
      </c>
      <c r="G43" t="s">
        <v>67</v>
      </c>
    </row>
    <row r="44" spans="1:7" x14ac:dyDescent="0.25">
      <c r="A44" s="5" t="s">
        <v>65</v>
      </c>
      <c r="B44" s="5" t="s">
        <v>66</v>
      </c>
      <c r="C44">
        <v>8.9700000000000006</v>
      </c>
      <c r="D44">
        <v>7.11</v>
      </c>
      <c r="E44">
        <v>6.34</v>
      </c>
      <c r="F44">
        <v>7.22</v>
      </c>
      <c r="G44" t="s">
        <v>67</v>
      </c>
    </row>
    <row r="45" spans="1:7" x14ac:dyDescent="0.25">
      <c r="A45" s="5" t="s">
        <v>112</v>
      </c>
      <c r="B45" s="5" t="s">
        <v>113</v>
      </c>
      <c r="C45">
        <v>10.26</v>
      </c>
      <c r="D45">
        <v>6.79</v>
      </c>
      <c r="E45">
        <v>6.03</v>
      </c>
      <c r="F45">
        <v>2.21</v>
      </c>
      <c r="G45" t="s">
        <v>67</v>
      </c>
    </row>
    <row r="46" spans="1:7" x14ac:dyDescent="0.25">
      <c r="A46" s="5" t="s">
        <v>114</v>
      </c>
      <c r="B46" s="5" t="s">
        <v>115</v>
      </c>
      <c r="C46">
        <v>2.61</v>
      </c>
      <c r="D46">
        <v>1.83</v>
      </c>
      <c r="E46">
        <v>0.48</v>
      </c>
      <c r="F46">
        <v>0.82</v>
      </c>
      <c r="G46" t="s">
        <v>67</v>
      </c>
    </row>
    <row r="47" spans="1:7" x14ac:dyDescent="0.25">
      <c r="A47" s="5" t="s">
        <v>116</v>
      </c>
      <c r="B47" s="5" t="s">
        <v>117</v>
      </c>
      <c r="C47">
        <v>16.55</v>
      </c>
      <c r="D47">
        <v>10.52</v>
      </c>
      <c r="E47">
        <v>8.68</v>
      </c>
      <c r="F47">
        <v>5.57</v>
      </c>
      <c r="G47" t="s">
        <v>67</v>
      </c>
    </row>
    <row r="48" spans="1:7" x14ac:dyDescent="0.25">
      <c r="A48" s="5" t="s">
        <v>118</v>
      </c>
      <c r="B48" s="5" t="s">
        <v>119</v>
      </c>
      <c r="C48">
        <v>1317</v>
      </c>
      <c r="D48">
        <v>1224</v>
      </c>
      <c r="E48">
        <v>1155</v>
      </c>
      <c r="F48">
        <v>1070</v>
      </c>
      <c r="G48" t="s">
        <v>67</v>
      </c>
    </row>
    <row r="49" spans="1:7" x14ac:dyDescent="0.25">
      <c r="A49" s="5" t="s">
        <v>120</v>
      </c>
      <c r="B49" s="5" t="s">
        <v>121</v>
      </c>
      <c r="C49">
        <v>114.4</v>
      </c>
      <c r="D49">
        <v>92.4</v>
      </c>
      <c r="E49">
        <v>86</v>
      </c>
      <c r="F49">
        <v>76.7</v>
      </c>
      <c r="G49" t="s">
        <v>67</v>
      </c>
    </row>
    <row r="50" spans="1:7" x14ac:dyDescent="0.25">
      <c r="A50" s="5" t="s">
        <v>122</v>
      </c>
      <c r="B50" s="5" t="s">
        <v>123</v>
      </c>
      <c r="C50">
        <v>86864</v>
      </c>
      <c r="D50">
        <v>75490</v>
      </c>
      <c r="E50">
        <v>74459</v>
      </c>
      <c r="F50">
        <v>71682</v>
      </c>
      <c r="G50" t="s">
        <v>67</v>
      </c>
    </row>
    <row r="51" spans="1:7" x14ac:dyDescent="0.25">
      <c r="A51" s="5" t="s">
        <v>124</v>
      </c>
      <c r="B51" s="5" t="s">
        <v>125</v>
      </c>
      <c r="C51">
        <v>276021</v>
      </c>
      <c r="D51">
        <v>221936</v>
      </c>
      <c r="E51">
        <v>209660</v>
      </c>
      <c r="F51">
        <v>199827</v>
      </c>
      <c r="G51" t="s">
        <v>67</v>
      </c>
    </row>
    <row r="52" spans="1:7" x14ac:dyDescent="0.25">
      <c r="A52" s="5" t="s">
        <v>126</v>
      </c>
      <c r="B52" s="5" t="s">
        <v>127</v>
      </c>
      <c r="C52" t="s">
        <v>67</v>
      </c>
      <c r="D52" t="s">
        <v>67</v>
      </c>
      <c r="E52" t="s">
        <v>67</v>
      </c>
      <c r="F52" t="s">
        <v>67</v>
      </c>
      <c r="G52" t="s">
        <v>67</v>
      </c>
    </row>
    <row r="53" spans="1:7" x14ac:dyDescent="0.25">
      <c r="A53" s="5" t="s">
        <v>128</v>
      </c>
      <c r="B53" s="5" t="s">
        <v>129</v>
      </c>
      <c r="C53">
        <v>38269</v>
      </c>
      <c r="D53">
        <v>20670</v>
      </c>
      <c r="E53">
        <v>11515</v>
      </c>
      <c r="F53">
        <v>8785</v>
      </c>
      <c r="G53" t="s">
        <v>67</v>
      </c>
    </row>
    <row r="54" spans="1:7" x14ac:dyDescent="0.25">
      <c r="A54" s="5" t="s">
        <v>130</v>
      </c>
      <c r="B54" s="5" t="s">
        <v>131</v>
      </c>
      <c r="C54">
        <v>95.2</v>
      </c>
      <c r="D54">
        <v>37.700000000000003</v>
      </c>
      <c r="E54">
        <v>59.4</v>
      </c>
      <c r="F54" t="s">
        <v>67</v>
      </c>
      <c r="G54" t="s">
        <v>67</v>
      </c>
    </row>
    <row r="55" spans="1:7" x14ac:dyDescent="0.25">
      <c r="A55" s="5" t="s">
        <v>132</v>
      </c>
      <c r="B55" s="5" t="s">
        <v>133</v>
      </c>
      <c r="C55">
        <v>13.57</v>
      </c>
      <c r="D55">
        <v>3.5</v>
      </c>
      <c r="E55">
        <v>3.37</v>
      </c>
      <c r="F55" t="s">
        <v>67</v>
      </c>
      <c r="G55" t="s">
        <v>67</v>
      </c>
    </row>
    <row r="56" spans="1:7" x14ac:dyDescent="0.25">
      <c r="A56" s="5" t="s">
        <v>134</v>
      </c>
      <c r="B56" s="5" t="s">
        <v>135</v>
      </c>
      <c r="C56">
        <v>11.88</v>
      </c>
      <c r="D56">
        <v>3.68</v>
      </c>
      <c r="E56">
        <v>3.56</v>
      </c>
      <c r="F56" t="s">
        <v>67</v>
      </c>
      <c r="G56" t="s">
        <v>67</v>
      </c>
    </row>
    <row r="57" spans="1:7" x14ac:dyDescent="0.25">
      <c r="A57" s="5" t="s">
        <v>136</v>
      </c>
      <c r="B57" s="5" t="s">
        <v>137</v>
      </c>
      <c r="C57">
        <v>46.58</v>
      </c>
      <c r="D57">
        <v>13.62</v>
      </c>
      <c r="E57">
        <v>44.15</v>
      </c>
      <c r="F57" t="s">
        <v>67</v>
      </c>
      <c r="G57" t="s">
        <v>67</v>
      </c>
    </row>
    <row r="58" spans="1:7" x14ac:dyDescent="0.25">
      <c r="A58" s="5" t="s">
        <v>138</v>
      </c>
      <c r="B58" s="5" t="s">
        <v>139</v>
      </c>
      <c r="C58" t="s">
        <v>67</v>
      </c>
      <c r="D58" t="s">
        <v>67</v>
      </c>
      <c r="E58" t="s">
        <v>67</v>
      </c>
      <c r="F58" t="s">
        <v>67</v>
      </c>
      <c r="G58" t="s">
        <v>67</v>
      </c>
    </row>
    <row r="59" spans="1:7" x14ac:dyDescent="0.25">
      <c r="A59" s="5" t="s">
        <v>140</v>
      </c>
      <c r="B59" s="5" t="s">
        <v>141</v>
      </c>
      <c r="C59">
        <v>1.1000000000000001</v>
      </c>
      <c r="D59">
        <v>2.7</v>
      </c>
      <c r="E59">
        <v>1.7</v>
      </c>
      <c r="F59" t="s">
        <v>67</v>
      </c>
      <c r="G59" t="s">
        <v>67</v>
      </c>
    </row>
    <row r="60" spans="1:7" x14ac:dyDescent="0.25">
      <c r="A60" s="5" t="s">
        <v>142</v>
      </c>
      <c r="B60" s="5" t="s">
        <v>143</v>
      </c>
      <c r="C60">
        <v>12.15</v>
      </c>
      <c r="D60">
        <v>9.75</v>
      </c>
      <c r="E60">
        <v>5.77</v>
      </c>
      <c r="F60">
        <v>14.4</v>
      </c>
      <c r="G60">
        <v>21.13</v>
      </c>
    </row>
    <row r="61" spans="1:7" x14ac:dyDescent="0.25">
      <c r="A61" s="5" t="s">
        <v>144</v>
      </c>
      <c r="B61" s="5" t="s">
        <v>145</v>
      </c>
      <c r="C61">
        <v>13.9</v>
      </c>
      <c r="D61">
        <v>9.31</v>
      </c>
      <c r="E61">
        <v>5.49</v>
      </c>
      <c r="F61">
        <v>4.4000000000000004</v>
      </c>
      <c r="G61">
        <v>5.95</v>
      </c>
    </row>
    <row r="62" spans="1:7" x14ac:dyDescent="0.25">
      <c r="A62" s="5" t="s">
        <v>146</v>
      </c>
      <c r="B62" s="5" t="s">
        <v>147</v>
      </c>
      <c r="C62">
        <v>7.7</v>
      </c>
      <c r="D62">
        <v>6.4</v>
      </c>
      <c r="E62">
        <v>4.25</v>
      </c>
      <c r="F62">
        <v>6.79</v>
      </c>
      <c r="G62">
        <v>9.44</v>
      </c>
    </row>
    <row r="63" spans="1:7" x14ac:dyDescent="0.25">
      <c r="A63" s="5" t="s">
        <v>148</v>
      </c>
      <c r="B63" s="5" t="s">
        <v>148</v>
      </c>
      <c r="C63">
        <v>7.54</v>
      </c>
      <c r="D63">
        <v>6.3</v>
      </c>
      <c r="E63">
        <v>4.01</v>
      </c>
      <c r="F63">
        <v>5.7</v>
      </c>
      <c r="G63">
        <v>7.45</v>
      </c>
    </row>
    <row r="64" spans="1:7" x14ac:dyDescent="0.25">
      <c r="A64" s="5" t="s">
        <v>149</v>
      </c>
      <c r="B64" s="5" t="s">
        <v>150</v>
      </c>
      <c r="C64">
        <v>56.88</v>
      </c>
      <c r="D64">
        <v>62.21</v>
      </c>
      <c r="E64">
        <v>68.239999999999995</v>
      </c>
      <c r="F64">
        <v>50.52</v>
      </c>
      <c r="G64">
        <v>49.58</v>
      </c>
    </row>
    <row r="65" spans="1:7" x14ac:dyDescent="0.25">
      <c r="A65" s="5" t="s">
        <v>151</v>
      </c>
      <c r="B65" s="5" t="s">
        <v>152</v>
      </c>
      <c r="C65">
        <v>62.02</v>
      </c>
      <c r="D65">
        <v>64.58</v>
      </c>
      <c r="E65">
        <v>69.53</v>
      </c>
      <c r="F65">
        <v>39.6</v>
      </c>
      <c r="G65">
        <v>35.26</v>
      </c>
    </row>
    <row r="66" spans="1:7" x14ac:dyDescent="0.25">
      <c r="A66" s="5" t="s">
        <v>153</v>
      </c>
      <c r="B66" s="5" t="s">
        <v>154</v>
      </c>
      <c r="C66">
        <v>37.979999999999997</v>
      </c>
      <c r="D66">
        <v>35.42</v>
      </c>
      <c r="E66">
        <v>30.47</v>
      </c>
      <c r="F66">
        <v>60.4</v>
      </c>
      <c r="G66">
        <v>64.739999999999995</v>
      </c>
    </row>
    <row r="67" spans="1:7" x14ac:dyDescent="0.25">
      <c r="A67" s="5" t="s">
        <v>155</v>
      </c>
      <c r="B67" s="5" t="s">
        <v>156</v>
      </c>
      <c r="C67">
        <v>61.23</v>
      </c>
      <c r="D67">
        <v>54.86</v>
      </c>
      <c r="E67">
        <v>43.82</v>
      </c>
      <c r="F67">
        <v>152.53</v>
      </c>
      <c r="G67">
        <v>183.61</v>
      </c>
    </row>
    <row r="68" spans="1:7" x14ac:dyDescent="0.25">
      <c r="A68" s="5"/>
      <c r="B68" s="5"/>
    </row>
    <row r="69" spans="1:7" x14ac:dyDescent="0.25">
      <c r="A69" s="5" t="s">
        <v>157</v>
      </c>
      <c r="B69" s="5" t="s">
        <v>158</v>
      </c>
      <c r="C69">
        <v>56.88</v>
      </c>
      <c r="D69">
        <v>62.21</v>
      </c>
      <c r="E69">
        <v>68.239999999999995</v>
      </c>
      <c r="F69">
        <v>50.52</v>
      </c>
    </row>
    <row r="70" spans="1:7" x14ac:dyDescent="0.25">
      <c r="A70" s="5" t="s">
        <v>159</v>
      </c>
      <c r="B70" s="5" t="s">
        <v>160</v>
      </c>
      <c r="C70">
        <v>561.87</v>
      </c>
      <c r="D70">
        <v>355.84</v>
      </c>
      <c r="E70">
        <v>209.78</v>
      </c>
      <c r="F70">
        <v>130.19</v>
      </c>
    </row>
    <row r="71" spans="1:7" x14ac:dyDescent="0.25">
      <c r="A71" s="5" t="s">
        <v>161</v>
      </c>
      <c r="B71" s="5" t="s">
        <v>162</v>
      </c>
      <c r="C71">
        <v>789.3</v>
      </c>
      <c r="D71">
        <v>518.99</v>
      </c>
      <c r="E71">
        <v>372.24</v>
      </c>
      <c r="F71">
        <v>204.99</v>
      </c>
    </row>
    <row r="72" spans="1:7" x14ac:dyDescent="0.25">
      <c r="A72" s="5" t="s">
        <v>163</v>
      </c>
      <c r="B72" s="5" t="s">
        <v>164</v>
      </c>
      <c r="C72">
        <v>1.34</v>
      </c>
      <c r="D72">
        <v>1.77</v>
      </c>
      <c r="E72">
        <v>1.91</v>
      </c>
      <c r="F72">
        <v>4.38</v>
      </c>
    </row>
    <row r="73" spans="1:7" x14ac:dyDescent="0.25">
      <c r="A73" s="5" t="s">
        <v>165</v>
      </c>
      <c r="B73" s="5" t="s">
        <v>166</v>
      </c>
      <c r="C73">
        <v>43.12</v>
      </c>
      <c r="D73">
        <v>37.79</v>
      </c>
      <c r="E73">
        <v>31.76</v>
      </c>
      <c r="F73">
        <v>49.48</v>
      </c>
    </row>
    <row r="74" spans="1:7" x14ac:dyDescent="0.25">
      <c r="A74" s="5" t="s">
        <v>167</v>
      </c>
      <c r="B74" s="5" t="s">
        <v>168</v>
      </c>
      <c r="C74">
        <v>7.54</v>
      </c>
      <c r="D74">
        <v>6.3</v>
      </c>
      <c r="E74">
        <v>4.01</v>
      </c>
      <c r="F74">
        <v>5.7</v>
      </c>
    </row>
    <row r="75" spans="1:7" x14ac:dyDescent="0.25">
      <c r="A75" s="5" t="s">
        <v>169</v>
      </c>
      <c r="B75" s="5" t="s">
        <v>170</v>
      </c>
      <c r="C75">
        <v>14.06</v>
      </c>
      <c r="D75">
        <v>11.54</v>
      </c>
      <c r="E75">
        <v>9.08</v>
      </c>
      <c r="F75">
        <v>13.48</v>
      </c>
    </row>
    <row r="76" spans="1:7" x14ac:dyDescent="0.25">
      <c r="A76" s="5" t="s">
        <v>171</v>
      </c>
      <c r="B76" s="5" t="s">
        <v>172</v>
      </c>
      <c r="C76">
        <v>143.76</v>
      </c>
      <c r="D76">
        <v>169.96</v>
      </c>
      <c r="E76">
        <v>217.95</v>
      </c>
      <c r="F76" t="s">
        <v>67</v>
      </c>
    </row>
    <row r="77" spans="1:7" x14ac:dyDescent="0.25">
      <c r="A77" s="5" t="s">
        <v>173</v>
      </c>
      <c r="B77" s="5" t="s">
        <v>174</v>
      </c>
      <c r="C77">
        <v>230.27</v>
      </c>
      <c r="D77">
        <v>305.13</v>
      </c>
      <c r="E77">
        <v>315.92</v>
      </c>
      <c r="F77">
        <v>151.18</v>
      </c>
    </row>
    <row r="78" spans="1:7" x14ac:dyDescent="0.25">
      <c r="A78" s="5" t="s">
        <v>175</v>
      </c>
      <c r="B78" s="5" t="s">
        <v>176</v>
      </c>
      <c r="C78">
        <v>1882.7636</v>
      </c>
      <c r="D78">
        <v>520.28399999999999</v>
      </c>
      <c r="E78">
        <v>1686.53</v>
      </c>
      <c r="F78" t="s">
        <v>67</v>
      </c>
    </row>
    <row r="79" spans="1:7" x14ac:dyDescent="0.25">
      <c r="A79" s="5" t="s">
        <v>177</v>
      </c>
      <c r="B79" s="5" t="s">
        <v>178</v>
      </c>
      <c r="C79">
        <v>-2.2199999999999989</v>
      </c>
      <c r="D79">
        <v>0</v>
      </c>
      <c r="E79">
        <v>-8.6000000000000014</v>
      </c>
      <c r="F79" t="s">
        <v>67</v>
      </c>
    </row>
    <row r="80" spans="1:7" x14ac:dyDescent="0.25">
      <c r="A80" s="5" t="s">
        <v>179</v>
      </c>
      <c r="B80" s="5" t="s">
        <v>180</v>
      </c>
      <c r="C80">
        <v>26.16</v>
      </c>
      <c r="D80">
        <v>12.15</v>
      </c>
      <c r="E80">
        <v>-12.19</v>
      </c>
      <c r="F80" t="s">
        <v>67</v>
      </c>
    </row>
    <row r="81" spans="1:6" x14ac:dyDescent="0.25">
      <c r="A81" s="5" t="s">
        <v>181</v>
      </c>
      <c r="B81" s="5" t="s">
        <v>182</v>
      </c>
      <c r="C81">
        <v>8.7100000000000009</v>
      </c>
      <c r="D81" t="s">
        <v>67</v>
      </c>
      <c r="E81" t="s">
        <v>67</v>
      </c>
      <c r="F81" t="s">
        <v>67</v>
      </c>
    </row>
    <row r="82" spans="1:6" x14ac:dyDescent="0.25">
      <c r="A82" s="5" t="s">
        <v>183</v>
      </c>
      <c r="B82" s="5" t="s">
        <v>184</v>
      </c>
      <c r="C82" t="s">
        <v>67</v>
      </c>
      <c r="D82" t="s">
        <v>67</v>
      </c>
      <c r="E82" t="s">
        <v>67</v>
      </c>
      <c r="F82" t="s">
        <v>67</v>
      </c>
    </row>
    <row r="83" spans="1:6" x14ac:dyDescent="0.25">
      <c r="A83" s="5" t="s">
        <v>185</v>
      </c>
      <c r="B83" s="5" t="s">
        <v>186</v>
      </c>
      <c r="C83" t="s">
        <v>67</v>
      </c>
      <c r="D83" t="s">
        <v>67</v>
      </c>
      <c r="E83" t="s">
        <v>67</v>
      </c>
      <c r="F83" t="s">
        <v>67</v>
      </c>
    </row>
    <row r="84" spans="1:6" x14ac:dyDescent="0.25">
      <c r="A84" s="5" t="s">
        <v>187</v>
      </c>
      <c r="B84" s="5" t="s">
        <v>188</v>
      </c>
      <c r="C84">
        <v>99.21</v>
      </c>
      <c r="D84">
        <v>90.23</v>
      </c>
      <c r="E84">
        <v>41.49</v>
      </c>
      <c r="F84">
        <v>-18.97</v>
      </c>
    </row>
    <row r="85" spans="1:6" x14ac:dyDescent="0.25">
      <c r="A85" s="5" t="s">
        <v>189</v>
      </c>
      <c r="B85" s="5" t="s">
        <v>190</v>
      </c>
      <c r="C85">
        <v>76.98</v>
      </c>
      <c r="D85">
        <v>37.58</v>
      </c>
      <c r="E85" t="s">
        <v>67</v>
      </c>
      <c r="F85" t="s">
        <v>67</v>
      </c>
    </row>
    <row r="86" spans="1:6" x14ac:dyDescent="0.25">
      <c r="A86" s="5" t="s">
        <v>191</v>
      </c>
      <c r="B86" s="5" t="s">
        <v>192</v>
      </c>
      <c r="C86" t="s">
        <v>67</v>
      </c>
      <c r="D86" t="s">
        <v>67</v>
      </c>
      <c r="E86" t="s">
        <v>67</v>
      </c>
      <c r="F86" t="s">
        <v>67</v>
      </c>
    </row>
    <row r="87" spans="1:6" x14ac:dyDescent="0.25">
      <c r="A87" s="5" t="s">
        <v>193</v>
      </c>
      <c r="B87" s="5" t="s">
        <v>194</v>
      </c>
      <c r="C87" t="s">
        <v>67</v>
      </c>
      <c r="D87" t="s">
        <v>67</v>
      </c>
      <c r="E87" t="s">
        <v>67</v>
      </c>
      <c r="F87" t="s">
        <v>67</v>
      </c>
    </row>
    <row r="88" spans="1:6" x14ac:dyDescent="0.25">
      <c r="A88" s="5" t="s">
        <v>195</v>
      </c>
      <c r="B88" s="5" t="s">
        <v>196</v>
      </c>
      <c r="C88" t="s">
        <v>67</v>
      </c>
      <c r="D88" t="s">
        <v>67</v>
      </c>
      <c r="E88" t="s">
        <v>67</v>
      </c>
      <c r="F88" t="s">
        <v>67</v>
      </c>
    </row>
    <row r="89" spans="1:6" x14ac:dyDescent="0.25">
      <c r="A89" s="5" t="s">
        <v>197</v>
      </c>
      <c r="B89" s="5" t="s">
        <v>198</v>
      </c>
      <c r="C89">
        <v>91.87</v>
      </c>
      <c r="D89">
        <v>56.36</v>
      </c>
      <c r="E89">
        <v>59.46</v>
      </c>
      <c r="F89">
        <v>-34.22</v>
      </c>
    </row>
    <row r="90" spans="1:6" x14ac:dyDescent="0.25">
      <c r="A90" s="5" t="s">
        <v>199</v>
      </c>
      <c r="B90" s="5" t="s">
        <v>200</v>
      </c>
      <c r="C90">
        <v>69.23</v>
      </c>
      <c r="D90">
        <v>27.2</v>
      </c>
      <c r="E90" t="s">
        <v>67</v>
      </c>
      <c r="F90" t="s">
        <v>67</v>
      </c>
    </row>
    <row r="91" spans="1:6" x14ac:dyDescent="0.25">
      <c r="A91" s="5" t="s">
        <v>201</v>
      </c>
      <c r="B91" s="5" t="s">
        <v>202</v>
      </c>
      <c r="C91" t="s">
        <v>67</v>
      </c>
      <c r="D91" t="s">
        <v>67</v>
      </c>
      <c r="E91" t="s">
        <v>67</v>
      </c>
      <c r="F91" t="s">
        <v>67</v>
      </c>
    </row>
    <row r="92" spans="1:6" x14ac:dyDescent="0.25">
      <c r="A92" s="5" t="s">
        <v>203</v>
      </c>
      <c r="B92" s="5" t="s">
        <v>204</v>
      </c>
      <c r="C92" t="s">
        <v>67</v>
      </c>
      <c r="D92" t="s">
        <v>67</v>
      </c>
      <c r="E92" t="s">
        <v>67</v>
      </c>
      <c r="F92" t="s">
        <v>67</v>
      </c>
    </row>
    <row r="93" spans="1:6" x14ac:dyDescent="0.25">
      <c r="A93" s="5" t="s">
        <v>205</v>
      </c>
      <c r="B93" s="5" t="s">
        <v>206</v>
      </c>
      <c r="C93">
        <v>242</v>
      </c>
      <c r="D93">
        <v>-69.150000000000006</v>
      </c>
      <c r="E93" t="s">
        <v>67</v>
      </c>
      <c r="F93" t="s">
        <v>67</v>
      </c>
    </row>
    <row r="94" spans="1:6" x14ac:dyDescent="0.25">
      <c r="A94" s="5" t="s">
        <v>207</v>
      </c>
      <c r="B94" s="5" t="s">
        <v>208</v>
      </c>
      <c r="C94" t="s">
        <v>67</v>
      </c>
      <c r="D94" t="s">
        <v>67</v>
      </c>
      <c r="E94" t="s">
        <v>67</v>
      </c>
      <c r="F94" t="s">
        <v>67</v>
      </c>
    </row>
    <row r="95" spans="1:6" x14ac:dyDescent="0.25">
      <c r="A95" s="5" t="s">
        <v>209</v>
      </c>
      <c r="B95" s="5" t="s">
        <v>210</v>
      </c>
      <c r="C95" t="s">
        <v>67</v>
      </c>
      <c r="D95" t="s">
        <v>67</v>
      </c>
      <c r="E95" t="s">
        <v>67</v>
      </c>
      <c r="F95" t="s">
        <v>67</v>
      </c>
    </row>
    <row r="96" spans="1:6" x14ac:dyDescent="0.25">
      <c r="A96" s="5" t="s">
        <v>211</v>
      </c>
      <c r="B96" s="5" t="s">
        <v>212</v>
      </c>
      <c r="C96" t="s">
        <v>67</v>
      </c>
      <c r="D96" t="s">
        <v>67</v>
      </c>
      <c r="E96" t="s">
        <v>67</v>
      </c>
      <c r="F96" t="s">
        <v>67</v>
      </c>
    </row>
    <row r="97" spans="1:7" x14ac:dyDescent="0.25">
      <c r="A97" s="5" t="s">
        <v>213</v>
      </c>
      <c r="B97" s="5" t="s">
        <v>214</v>
      </c>
      <c r="C97">
        <v>215.2</v>
      </c>
      <c r="D97">
        <v>168</v>
      </c>
      <c r="E97">
        <v>154.6</v>
      </c>
      <c r="F97">
        <v>28.2</v>
      </c>
      <c r="G97">
        <v>10.8</v>
      </c>
    </row>
  </sheetData>
  <pageMargins left="0.75" right="0.75" top="1" bottom="1" header="0.5" footer="0.5"/>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W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3" width="20" customWidth="1"/>
    <col min="14" max="15" width="10" customWidth="1"/>
    <col min="16" max="16" width="20" customWidth="1"/>
    <col min="17" max="22" width="10" customWidth="1"/>
    <col min="23" max="23" width="8" customWidth="1"/>
  </cols>
  <sheetData>
    <row r="1" spans="1:23" ht="18.75" customHeight="1" x14ac:dyDescent="0.3">
      <c r="A1" s="1" t="s">
        <v>3790</v>
      </c>
      <c r="B1" s="2" t="s">
        <v>3791</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3792</v>
      </c>
      <c r="C4" s="5" t="s">
        <v>9</v>
      </c>
      <c r="D4" s="5"/>
      <c r="E4" t="s">
        <v>3793</v>
      </c>
      <c r="G4" t="s">
        <v>1149</v>
      </c>
      <c r="H4" t="s">
        <v>12</v>
      </c>
      <c r="J4" t="s">
        <v>21</v>
      </c>
      <c r="L4" t="s">
        <v>1337</v>
      </c>
    </row>
    <row r="5" spans="1:23" x14ac:dyDescent="0.25">
      <c r="A5" s="5" t="s">
        <v>15</v>
      </c>
      <c r="B5" t="s">
        <v>3794</v>
      </c>
      <c r="C5" s="5" t="s">
        <v>17</v>
      </c>
      <c r="D5" s="5"/>
      <c r="E5" t="s">
        <v>3795</v>
      </c>
      <c r="G5" t="s">
        <v>381</v>
      </c>
      <c r="H5" t="s">
        <v>20</v>
      </c>
    </row>
    <row r="6" spans="1:23" x14ac:dyDescent="0.25">
      <c r="A6" s="5" t="s">
        <v>23</v>
      </c>
      <c r="B6" t="s">
        <v>3796</v>
      </c>
      <c r="C6" s="5" t="s">
        <v>25</v>
      </c>
      <c r="D6" s="5"/>
      <c r="E6" t="s">
        <v>3797</v>
      </c>
      <c r="G6" t="s">
        <v>449</v>
      </c>
      <c r="H6" t="s">
        <v>274</v>
      </c>
    </row>
    <row r="7" spans="1:23" x14ac:dyDescent="0.25">
      <c r="A7" s="5" t="s">
        <v>29</v>
      </c>
      <c r="B7" t="s">
        <v>67</v>
      </c>
      <c r="C7" s="5" t="s">
        <v>31</v>
      </c>
      <c r="D7" s="5"/>
      <c r="E7" t="s">
        <v>3798</v>
      </c>
      <c r="G7" t="s">
        <v>385</v>
      </c>
      <c r="H7" t="s">
        <v>34</v>
      </c>
    </row>
    <row r="8" spans="1:23" x14ac:dyDescent="0.25">
      <c r="A8" s="5" t="s">
        <v>35</v>
      </c>
      <c r="B8" t="s">
        <v>36</v>
      </c>
      <c r="C8" s="5" t="s">
        <v>37</v>
      </c>
      <c r="D8" s="5"/>
      <c r="E8" t="s">
        <v>3799</v>
      </c>
      <c r="G8" t="s">
        <v>387</v>
      </c>
      <c r="H8" t="s">
        <v>40</v>
      </c>
    </row>
    <row r="9" spans="1:23" x14ac:dyDescent="0.25">
      <c r="A9" s="5" t="s">
        <v>41</v>
      </c>
      <c r="B9" t="s">
        <v>42</v>
      </c>
      <c r="C9" s="5" t="s">
        <v>43</v>
      </c>
      <c r="D9" s="5"/>
      <c r="E9" t="s">
        <v>3800</v>
      </c>
    </row>
    <row r="10" spans="1:23" x14ac:dyDescent="0.25">
      <c r="A10" s="5" t="s">
        <v>45</v>
      </c>
      <c r="B10" t="s">
        <v>830</v>
      </c>
      <c r="C10" s="5" t="s">
        <v>47</v>
      </c>
      <c r="D10" s="5"/>
      <c r="E10" t="s">
        <v>3801</v>
      </c>
    </row>
    <row r="11" spans="1:23" x14ac:dyDescent="0.25">
      <c r="A11" s="5" t="s">
        <v>49</v>
      </c>
      <c r="B11" t="s">
        <v>776</v>
      </c>
    </row>
    <row r="12" spans="1:23" x14ac:dyDescent="0.25">
      <c r="A12" s="5" t="s">
        <v>51</v>
      </c>
      <c r="B12" t="s">
        <v>1347</v>
      </c>
    </row>
    <row r="13" spans="1:23" x14ac:dyDescent="0.25">
      <c r="A13" s="5" t="s">
        <v>53</v>
      </c>
      <c r="B13" t="s">
        <v>3802</v>
      </c>
    </row>
    <row r="14" spans="1:23" x14ac:dyDescent="0.25">
      <c r="A14" s="5" t="s">
        <v>55</v>
      </c>
      <c r="B14" t="s">
        <v>3803</v>
      </c>
    </row>
    <row r="15" spans="1:23" x14ac:dyDescent="0.25">
      <c r="A15" s="5" t="s">
        <v>57</v>
      </c>
      <c r="B15" t="s">
        <v>3804</v>
      </c>
    </row>
    <row r="16" spans="1:23" x14ac:dyDescent="0.25">
      <c r="A16" s="5" t="s">
        <v>59</v>
      </c>
      <c r="B16" t="s">
        <v>3805</v>
      </c>
    </row>
    <row r="17" spans="1:23" x14ac:dyDescent="0.25">
      <c r="A17" s="5" t="s">
        <v>61</v>
      </c>
      <c r="B17" t="s">
        <v>3806</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252632</v>
      </c>
      <c r="D20">
        <v>235849</v>
      </c>
      <c r="E20">
        <v>230682</v>
      </c>
      <c r="F20">
        <v>217267</v>
      </c>
      <c r="G20">
        <v>213292</v>
      </c>
      <c r="H20">
        <v>202458</v>
      </c>
      <c r="I20">
        <v>197007</v>
      </c>
      <c r="J20">
        <v>192676</v>
      </c>
      <c r="K20">
        <v>159337</v>
      </c>
      <c r="L20">
        <v>126875</v>
      </c>
      <c r="M20">
        <v>105187</v>
      </c>
      <c r="N20">
        <v>113808</v>
      </c>
      <c r="O20">
        <v>108897</v>
      </c>
      <c r="P20">
        <v>104875</v>
      </c>
      <c r="Q20">
        <v>95268</v>
      </c>
      <c r="R20">
        <v>88963</v>
      </c>
      <c r="S20">
        <v>87153</v>
      </c>
      <c r="T20">
        <v>86948</v>
      </c>
      <c r="U20">
        <v>88540</v>
      </c>
      <c r="V20">
        <v>83127</v>
      </c>
      <c r="W20" t="s">
        <v>67</v>
      </c>
    </row>
    <row r="21" spans="1:23" x14ac:dyDescent="0.25">
      <c r="A21" s="5" t="s">
        <v>299</v>
      </c>
      <c r="B21" s="5" t="s">
        <v>300</v>
      </c>
      <c r="C21">
        <v>49142</v>
      </c>
      <c r="D21">
        <v>46350</v>
      </c>
      <c r="E21">
        <v>42542</v>
      </c>
      <c r="F21">
        <v>40997</v>
      </c>
      <c r="G21">
        <v>33911</v>
      </c>
      <c r="H21">
        <v>36524</v>
      </c>
      <c r="I21">
        <v>35600</v>
      </c>
      <c r="J21">
        <v>35158</v>
      </c>
      <c r="K21">
        <v>27965</v>
      </c>
      <c r="L21">
        <v>21444</v>
      </c>
      <c r="M21">
        <v>13579</v>
      </c>
      <c r="N21">
        <v>17196</v>
      </c>
      <c r="O21">
        <v>16294</v>
      </c>
      <c r="P21">
        <v>13855</v>
      </c>
      <c r="Q21">
        <v>12877</v>
      </c>
      <c r="R21">
        <v>10523</v>
      </c>
      <c r="S21">
        <v>10660</v>
      </c>
      <c r="T21">
        <v>13998</v>
      </c>
      <c r="U21">
        <v>14282</v>
      </c>
      <c r="V21">
        <v>13210</v>
      </c>
      <c r="W21" t="s">
        <v>67</v>
      </c>
    </row>
    <row r="22" spans="1:23" x14ac:dyDescent="0.25">
      <c r="A22" s="5" t="s">
        <v>68</v>
      </c>
      <c r="B22" s="5" t="s">
        <v>69</v>
      </c>
      <c r="C22">
        <v>16960</v>
      </c>
      <c r="D22">
        <v>13920</v>
      </c>
      <c r="E22">
        <v>13818</v>
      </c>
      <c r="F22">
        <v>7103</v>
      </c>
      <c r="G22">
        <v>-4069</v>
      </c>
      <c r="H22">
        <v>12697</v>
      </c>
      <c r="I22">
        <v>11671</v>
      </c>
      <c r="J22">
        <v>11510</v>
      </c>
      <c r="K22">
        <v>11271</v>
      </c>
      <c r="L22">
        <v>7141</v>
      </c>
      <c r="M22">
        <v>1855</v>
      </c>
      <c r="N22">
        <v>6333</v>
      </c>
      <c r="O22">
        <v>6151</v>
      </c>
      <c r="P22">
        <v>2009</v>
      </c>
      <c r="Q22">
        <v>2792</v>
      </c>
      <c r="R22">
        <v>1620</v>
      </c>
      <c r="S22">
        <v>1780</v>
      </c>
      <c r="T22">
        <v>4761</v>
      </c>
      <c r="U22">
        <v>5424</v>
      </c>
      <c r="V22">
        <v>4024</v>
      </c>
      <c r="W22" t="s">
        <v>67</v>
      </c>
    </row>
    <row r="23" spans="1:23" x14ac:dyDescent="0.25">
      <c r="A23" s="5" t="s">
        <v>70</v>
      </c>
      <c r="B23" s="5" t="s">
        <v>71</v>
      </c>
      <c r="C23">
        <v>1396</v>
      </c>
      <c r="D23">
        <v>1723</v>
      </c>
      <c r="E23">
        <v>95</v>
      </c>
      <c r="F23">
        <v>189</v>
      </c>
      <c r="G23">
        <v>2768</v>
      </c>
      <c r="H23">
        <v>2097</v>
      </c>
      <c r="I23">
        <v>757</v>
      </c>
      <c r="J23">
        <v>13982</v>
      </c>
      <c r="K23">
        <v>7655</v>
      </c>
      <c r="L23">
        <v>1853</v>
      </c>
      <c r="M23">
        <v>-594</v>
      </c>
      <c r="N23">
        <v>275</v>
      </c>
      <c r="O23">
        <v>392</v>
      </c>
      <c r="P23">
        <v>-216</v>
      </c>
      <c r="Q23">
        <v>-1070</v>
      </c>
      <c r="R23">
        <v>-521</v>
      </c>
      <c r="S23">
        <v>-251</v>
      </c>
      <c r="T23">
        <v>-775</v>
      </c>
      <c r="U23">
        <v>-1015</v>
      </c>
      <c r="V23">
        <v>-305</v>
      </c>
      <c r="W23" t="s">
        <v>67</v>
      </c>
    </row>
    <row r="24" spans="1:23" x14ac:dyDescent="0.25">
      <c r="A24" s="5" t="s">
        <v>72</v>
      </c>
      <c r="B24" s="5" t="s">
        <v>73</v>
      </c>
      <c r="C24">
        <v>18356</v>
      </c>
      <c r="D24">
        <v>15643</v>
      </c>
      <c r="E24">
        <v>13913</v>
      </c>
      <c r="F24">
        <v>7292</v>
      </c>
      <c r="G24">
        <v>-1301</v>
      </c>
      <c r="H24">
        <v>14794</v>
      </c>
      <c r="I24">
        <v>12428</v>
      </c>
      <c r="J24">
        <v>25492</v>
      </c>
      <c r="K24">
        <v>18926</v>
      </c>
      <c r="L24">
        <v>8994</v>
      </c>
      <c r="M24">
        <v>1261</v>
      </c>
      <c r="N24">
        <v>6608</v>
      </c>
      <c r="O24">
        <v>6543</v>
      </c>
      <c r="P24">
        <v>1793</v>
      </c>
      <c r="Q24">
        <v>1722</v>
      </c>
      <c r="R24">
        <v>1099</v>
      </c>
      <c r="S24">
        <v>1529</v>
      </c>
      <c r="T24">
        <v>3986</v>
      </c>
      <c r="U24">
        <v>4409</v>
      </c>
      <c r="V24">
        <v>3719</v>
      </c>
      <c r="W24" t="s">
        <v>67</v>
      </c>
    </row>
    <row r="25" spans="1:23" x14ac:dyDescent="0.25">
      <c r="A25" s="5" t="s">
        <v>74</v>
      </c>
      <c r="B25" s="5" t="s">
        <v>75</v>
      </c>
      <c r="C25">
        <v>4147</v>
      </c>
      <c r="D25">
        <v>3533</v>
      </c>
      <c r="E25">
        <v>3205</v>
      </c>
      <c r="F25">
        <v>3273</v>
      </c>
      <c r="G25">
        <v>2859</v>
      </c>
      <c r="H25">
        <v>3632</v>
      </c>
      <c r="I25">
        <v>3733</v>
      </c>
      <c r="J25">
        <v>3608</v>
      </c>
      <c r="K25">
        <v>3126</v>
      </c>
      <c r="L25">
        <v>1767</v>
      </c>
      <c r="M25">
        <v>349</v>
      </c>
      <c r="N25">
        <v>1920</v>
      </c>
      <c r="O25">
        <v>2421</v>
      </c>
      <c r="P25">
        <v>-162</v>
      </c>
      <c r="Q25">
        <v>602</v>
      </c>
      <c r="R25">
        <v>383</v>
      </c>
      <c r="S25">
        <v>411</v>
      </c>
      <c r="T25">
        <v>1389</v>
      </c>
      <c r="U25">
        <v>1483</v>
      </c>
      <c r="V25">
        <v>1105</v>
      </c>
      <c r="W25" t="s">
        <v>67</v>
      </c>
    </row>
    <row r="26" spans="1:23" x14ac:dyDescent="0.25">
      <c r="A26" s="5" t="s">
        <v>76</v>
      </c>
      <c r="B26" s="5" t="s">
        <v>77</v>
      </c>
      <c r="C26">
        <v>14029</v>
      </c>
      <c r="D26">
        <v>12153</v>
      </c>
      <c r="E26">
        <v>11638</v>
      </c>
      <c r="F26">
        <v>5379</v>
      </c>
      <c r="G26">
        <v>-1361</v>
      </c>
      <c r="H26">
        <v>11068</v>
      </c>
      <c r="I26">
        <v>9145</v>
      </c>
      <c r="J26">
        <v>21884</v>
      </c>
      <c r="K26">
        <v>15799</v>
      </c>
      <c r="L26">
        <v>7226</v>
      </c>
      <c r="M26">
        <v>911</v>
      </c>
      <c r="N26">
        <v>4688</v>
      </c>
      <c r="O26">
        <v>4122</v>
      </c>
      <c r="P26">
        <v>1955</v>
      </c>
      <c r="Q26">
        <v>1120</v>
      </c>
      <c r="R26">
        <v>716</v>
      </c>
      <c r="S26">
        <v>1118</v>
      </c>
      <c r="T26">
        <v>2597</v>
      </c>
      <c r="U26">
        <v>2926</v>
      </c>
      <c r="V26">
        <v>2614</v>
      </c>
      <c r="W26" t="s">
        <v>67</v>
      </c>
    </row>
    <row r="27" spans="1:23" x14ac:dyDescent="0.25">
      <c r="A27" s="5" t="s">
        <v>78</v>
      </c>
      <c r="B27" s="5" t="s">
        <v>79</v>
      </c>
      <c r="C27">
        <v>-683</v>
      </c>
      <c r="D27">
        <v>-326</v>
      </c>
      <c r="E27">
        <v>-284</v>
      </c>
      <c r="F27">
        <v>-235</v>
      </c>
      <c r="G27">
        <v>-222</v>
      </c>
      <c r="H27">
        <v>-222</v>
      </c>
      <c r="I27">
        <v>-79</v>
      </c>
      <c r="J27">
        <v>-168</v>
      </c>
      <c r="K27">
        <v>-391</v>
      </c>
      <c r="L27">
        <v>-392</v>
      </c>
      <c r="M27">
        <v>49</v>
      </c>
      <c r="N27">
        <v>65</v>
      </c>
      <c r="O27">
        <v>-2</v>
      </c>
      <c r="P27">
        <v>-1</v>
      </c>
      <c r="Q27" t="s">
        <v>67</v>
      </c>
      <c r="R27">
        <v>-39</v>
      </c>
      <c r="S27">
        <v>-23</v>
      </c>
      <c r="T27">
        <v>-13</v>
      </c>
      <c r="U27">
        <v>-11</v>
      </c>
      <c r="V27">
        <v>-7</v>
      </c>
      <c r="W27" t="s">
        <v>67</v>
      </c>
    </row>
    <row r="28" spans="1:23" x14ac:dyDescent="0.25">
      <c r="A28" s="5" t="s">
        <v>80</v>
      </c>
      <c r="B28" s="5" t="s">
        <v>81</v>
      </c>
      <c r="C28">
        <v>13346</v>
      </c>
      <c r="D28">
        <v>11827</v>
      </c>
      <c r="E28">
        <v>11354</v>
      </c>
      <c r="F28">
        <v>5144</v>
      </c>
      <c r="G28">
        <v>-1582</v>
      </c>
      <c r="H28">
        <v>10847</v>
      </c>
      <c r="I28">
        <v>9066</v>
      </c>
      <c r="J28">
        <v>21717</v>
      </c>
      <c r="K28">
        <v>15409</v>
      </c>
      <c r="L28">
        <v>6835</v>
      </c>
      <c r="M28">
        <v>960</v>
      </c>
      <c r="N28">
        <v>4753</v>
      </c>
      <c r="O28">
        <v>4120</v>
      </c>
      <c r="P28">
        <v>2749</v>
      </c>
      <c r="Q28">
        <v>1120</v>
      </c>
      <c r="R28">
        <v>677</v>
      </c>
      <c r="S28">
        <v>1095</v>
      </c>
      <c r="T28">
        <v>2584</v>
      </c>
      <c r="U28">
        <v>2915</v>
      </c>
      <c r="V28">
        <v>2607</v>
      </c>
      <c r="W28" t="s">
        <v>67</v>
      </c>
    </row>
    <row r="29" spans="1:23" x14ac:dyDescent="0.25">
      <c r="A29" s="5" t="s">
        <v>82</v>
      </c>
      <c r="B29" s="5" t="s">
        <v>83</v>
      </c>
      <c r="C29">
        <v>187463</v>
      </c>
      <c r="D29">
        <v>183536</v>
      </c>
      <c r="E29">
        <v>160112</v>
      </c>
      <c r="F29">
        <v>155722</v>
      </c>
      <c r="G29">
        <v>145387</v>
      </c>
      <c r="H29">
        <v>131102</v>
      </c>
      <c r="I29">
        <v>122192</v>
      </c>
      <c r="J29">
        <v>113061</v>
      </c>
      <c r="K29">
        <v>105640</v>
      </c>
      <c r="L29">
        <v>85936</v>
      </c>
      <c r="M29">
        <v>77776</v>
      </c>
      <c r="N29">
        <v>76163</v>
      </c>
      <c r="O29">
        <v>68516</v>
      </c>
      <c r="P29">
        <v>61229</v>
      </c>
      <c r="Q29">
        <v>57846</v>
      </c>
      <c r="R29">
        <v>55391</v>
      </c>
      <c r="S29">
        <v>72417</v>
      </c>
      <c r="T29">
        <v>64170</v>
      </c>
      <c r="U29">
        <v>63006</v>
      </c>
      <c r="V29">
        <v>56809</v>
      </c>
      <c r="W29" t="s">
        <v>67</v>
      </c>
    </row>
    <row r="30" spans="1:23" x14ac:dyDescent="0.25">
      <c r="A30" s="5" t="s">
        <v>84</v>
      </c>
      <c r="B30" s="5" t="s">
        <v>85</v>
      </c>
      <c r="C30">
        <v>287502</v>
      </c>
      <c r="D30">
        <v>264489</v>
      </c>
      <c r="E30">
        <v>252271</v>
      </c>
      <c r="F30">
        <v>244254</v>
      </c>
      <c r="G30">
        <v>228522</v>
      </c>
      <c r="H30">
        <v>214229</v>
      </c>
      <c r="I30">
        <v>196519</v>
      </c>
      <c r="J30">
        <v>188668</v>
      </c>
      <c r="K30">
        <v>141653</v>
      </c>
      <c r="L30">
        <v>109209</v>
      </c>
      <c r="M30">
        <v>96389</v>
      </c>
      <c r="N30">
        <v>88412</v>
      </c>
      <c r="O30">
        <v>73732</v>
      </c>
      <c r="P30">
        <v>72336</v>
      </c>
      <c r="Q30">
        <v>72363</v>
      </c>
      <c r="R30">
        <v>69525</v>
      </c>
      <c r="S30">
        <v>44927</v>
      </c>
      <c r="T30">
        <v>43008</v>
      </c>
      <c r="U30">
        <v>39614</v>
      </c>
      <c r="V30">
        <v>34080</v>
      </c>
      <c r="W30" t="s">
        <v>67</v>
      </c>
    </row>
    <row r="31" spans="1:23" x14ac:dyDescent="0.25">
      <c r="A31" s="5" t="s">
        <v>86</v>
      </c>
      <c r="B31" s="5" t="s">
        <v>87</v>
      </c>
      <c r="C31">
        <v>488071</v>
      </c>
      <c r="D31">
        <v>458156</v>
      </c>
      <c r="E31">
        <v>422193</v>
      </c>
      <c r="F31">
        <v>409732</v>
      </c>
      <c r="G31">
        <v>381935</v>
      </c>
      <c r="H31">
        <v>351209</v>
      </c>
      <c r="I31">
        <v>324333</v>
      </c>
      <c r="J31">
        <v>309644</v>
      </c>
      <c r="K31">
        <v>253626</v>
      </c>
      <c r="L31">
        <v>199393</v>
      </c>
      <c r="M31">
        <v>177178</v>
      </c>
      <c r="N31">
        <v>167919</v>
      </c>
      <c r="O31">
        <v>145357</v>
      </c>
      <c r="P31">
        <v>136603</v>
      </c>
      <c r="Q31">
        <v>133081</v>
      </c>
      <c r="R31">
        <v>126972</v>
      </c>
      <c r="S31">
        <v>119136</v>
      </c>
      <c r="T31">
        <v>108896</v>
      </c>
      <c r="U31">
        <v>104424</v>
      </c>
      <c r="V31">
        <v>92565</v>
      </c>
      <c r="W31" t="s">
        <v>67</v>
      </c>
    </row>
    <row r="32" spans="1:23" x14ac:dyDescent="0.25">
      <c r="A32" s="5" t="s">
        <v>88</v>
      </c>
      <c r="B32" s="5" t="s">
        <v>89</v>
      </c>
      <c r="C32">
        <v>167924</v>
      </c>
      <c r="D32">
        <v>167968</v>
      </c>
      <c r="E32">
        <v>160389</v>
      </c>
      <c r="F32">
        <v>177515</v>
      </c>
      <c r="G32">
        <v>148489</v>
      </c>
      <c r="H32">
        <v>130706</v>
      </c>
      <c r="I32">
        <v>118625</v>
      </c>
      <c r="J32">
        <v>105513</v>
      </c>
      <c r="K32">
        <v>101057</v>
      </c>
      <c r="L32">
        <v>76900</v>
      </c>
      <c r="M32">
        <v>69534</v>
      </c>
      <c r="N32">
        <v>64802</v>
      </c>
      <c r="O32">
        <v>56068</v>
      </c>
      <c r="P32">
        <v>53485</v>
      </c>
      <c r="Q32">
        <v>53309</v>
      </c>
      <c r="R32">
        <v>48669</v>
      </c>
      <c r="S32" t="s">
        <v>67</v>
      </c>
      <c r="T32" t="s">
        <v>67</v>
      </c>
      <c r="U32" t="s">
        <v>67</v>
      </c>
      <c r="V32" t="s">
        <v>67</v>
      </c>
      <c r="W32" t="s">
        <v>67</v>
      </c>
    </row>
    <row r="33" spans="1:23" x14ac:dyDescent="0.25">
      <c r="A33" s="5" t="s">
        <v>90</v>
      </c>
      <c r="B33" s="5" t="s">
        <v>91</v>
      </c>
      <c r="C33">
        <v>196497</v>
      </c>
      <c r="D33">
        <v>172846</v>
      </c>
      <c r="E33">
        <v>152726</v>
      </c>
      <c r="F33">
        <v>139306</v>
      </c>
      <c r="G33">
        <v>145175</v>
      </c>
      <c r="H33">
        <v>130314</v>
      </c>
      <c r="I33">
        <v>115672</v>
      </c>
      <c r="J33">
        <v>122306</v>
      </c>
      <c r="K33">
        <v>89216</v>
      </c>
      <c r="L33">
        <v>73781</v>
      </c>
      <c r="M33">
        <v>70215</v>
      </c>
      <c r="N33">
        <v>65729</v>
      </c>
      <c r="O33">
        <v>57351</v>
      </c>
      <c r="P33">
        <v>56159</v>
      </c>
      <c r="Q33">
        <v>56125</v>
      </c>
      <c r="R33">
        <v>54346</v>
      </c>
      <c r="S33" t="s">
        <v>67</v>
      </c>
      <c r="T33" t="s">
        <v>67</v>
      </c>
      <c r="U33" t="s">
        <v>67</v>
      </c>
      <c r="V33" t="s">
        <v>67</v>
      </c>
      <c r="W33" t="s">
        <v>67</v>
      </c>
    </row>
    <row r="34" spans="1:23" x14ac:dyDescent="0.25">
      <c r="A34" s="5" t="s">
        <v>92</v>
      </c>
      <c r="B34" s="5" t="s">
        <v>93</v>
      </c>
      <c r="C34">
        <v>364421</v>
      </c>
      <c r="D34">
        <v>340814</v>
      </c>
      <c r="E34">
        <v>313115</v>
      </c>
      <c r="F34">
        <v>316821</v>
      </c>
      <c r="G34">
        <v>293665</v>
      </c>
      <c r="H34">
        <v>261020</v>
      </c>
      <c r="I34">
        <v>234297</v>
      </c>
      <c r="J34">
        <v>227819</v>
      </c>
      <c r="K34">
        <v>190272</v>
      </c>
      <c r="L34">
        <v>150681</v>
      </c>
      <c r="M34">
        <v>139748</v>
      </c>
      <c r="N34">
        <v>130531</v>
      </c>
      <c r="O34">
        <v>113419</v>
      </c>
      <c r="P34">
        <v>109644</v>
      </c>
      <c r="Q34">
        <v>109434</v>
      </c>
      <c r="R34">
        <v>103015</v>
      </c>
      <c r="S34">
        <v>94602</v>
      </c>
      <c r="T34">
        <v>84205</v>
      </c>
      <c r="U34">
        <v>80376</v>
      </c>
      <c r="V34">
        <v>71145</v>
      </c>
      <c r="W34" t="s">
        <v>67</v>
      </c>
    </row>
    <row r="35" spans="1:23" x14ac:dyDescent="0.25">
      <c r="A35" s="5" t="s">
        <v>78</v>
      </c>
      <c r="B35" s="5" t="s">
        <v>79</v>
      </c>
      <c r="C35">
        <v>1870</v>
      </c>
      <c r="D35">
        <v>225</v>
      </c>
      <c r="E35">
        <v>229</v>
      </c>
      <c r="F35">
        <v>221</v>
      </c>
      <c r="G35">
        <v>210</v>
      </c>
      <c r="H35">
        <v>198</v>
      </c>
      <c r="I35">
        <v>2304</v>
      </c>
      <c r="J35">
        <v>4310</v>
      </c>
      <c r="K35">
        <v>5815</v>
      </c>
      <c r="L35">
        <v>2734</v>
      </c>
      <c r="M35">
        <v>2149</v>
      </c>
      <c r="N35">
        <v>2377</v>
      </c>
      <c r="O35">
        <v>63</v>
      </c>
      <c r="P35">
        <v>55</v>
      </c>
      <c r="Q35">
        <v>47</v>
      </c>
      <c r="R35">
        <v>92</v>
      </c>
      <c r="S35">
        <v>104</v>
      </c>
      <c r="T35">
        <v>57</v>
      </c>
      <c r="U35">
        <v>53</v>
      </c>
      <c r="V35">
        <v>49</v>
      </c>
      <c r="W35" t="s">
        <v>67</v>
      </c>
    </row>
    <row r="36" spans="1:23" x14ac:dyDescent="0.25">
      <c r="A36" s="5" t="s">
        <v>94</v>
      </c>
      <c r="B36" s="5" t="s">
        <v>95</v>
      </c>
      <c r="C36">
        <v>121781</v>
      </c>
      <c r="D36">
        <v>117117</v>
      </c>
      <c r="E36">
        <v>108849</v>
      </c>
      <c r="F36">
        <v>92689</v>
      </c>
      <c r="G36">
        <v>88060</v>
      </c>
      <c r="H36">
        <v>89991</v>
      </c>
      <c r="I36">
        <v>87733</v>
      </c>
      <c r="J36">
        <v>77515</v>
      </c>
      <c r="K36">
        <v>57539</v>
      </c>
      <c r="L36">
        <v>45978</v>
      </c>
      <c r="M36">
        <v>35281</v>
      </c>
      <c r="N36">
        <v>35011</v>
      </c>
      <c r="O36">
        <v>31875</v>
      </c>
      <c r="P36">
        <v>26904</v>
      </c>
      <c r="Q36">
        <v>23600</v>
      </c>
      <c r="R36">
        <v>23865</v>
      </c>
      <c r="S36">
        <v>24430</v>
      </c>
      <c r="T36">
        <v>24634</v>
      </c>
      <c r="U36">
        <v>23995</v>
      </c>
      <c r="V36">
        <v>21371</v>
      </c>
      <c r="W36" t="s">
        <v>67</v>
      </c>
    </row>
    <row r="37" spans="1:23" x14ac:dyDescent="0.25">
      <c r="A37" s="5" t="s">
        <v>96</v>
      </c>
      <c r="B37" s="5" t="s">
        <v>97</v>
      </c>
      <c r="C37">
        <v>488071</v>
      </c>
      <c r="D37">
        <v>458156</v>
      </c>
      <c r="E37">
        <v>422193</v>
      </c>
      <c r="F37">
        <v>409732</v>
      </c>
      <c r="G37">
        <v>381935</v>
      </c>
      <c r="H37">
        <v>351209</v>
      </c>
      <c r="I37">
        <v>324333</v>
      </c>
      <c r="J37">
        <v>309644</v>
      </c>
      <c r="K37">
        <v>253626</v>
      </c>
      <c r="L37">
        <v>199393</v>
      </c>
      <c r="M37">
        <v>177178</v>
      </c>
      <c r="N37">
        <v>167919</v>
      </c>
      <c r="O37">
        <v>145357</v>
      </c>
      <c r="P37">
        <v>136603</v>
      </c>
      <c r="Q37">
        <v>133081</v>
      </c>
      <c r="R37">
        <v>126972</v>
      </c>
      <c r="S37">
        <v>119136</v>
      </c>
      <c r="T37">
        <v>108896</v>
      </c>
      <c r="U37">
        <v>104424</v>
      </c>
      <c r="V37">
        <v>92565</v>
      </c>
      <c r="W37" t="s">
        <v>67</v>
      </c>
    </row>
    <row r="38" spans="1:23" x14ac:dyDescent="0.25">
      <c r="A38" s="5" t="s">
        <v>98</v>
      </c>
      <c r="B38" s="5" t="s">
        <v>99</v>
      </c>
      <c r="C38">
        <v>501.3</v>
      </c>
      <c r="D38">
        <v>501.3</v>
      </c>
      <c r="E38">
        <v>501.3</v>
      </c>
      <c r="F38">
        <v>501.3</v>
      </c>
      <c r="G38">
        <v>501.3</v>
      </c>
      <c r="H38">
        <v>475.73</v>
      </c>
      <c r="I38">
        <v>465.23</v>
      </c>
      <c r="J38">
        <v>465.23</v>
      </c>
      <c r="K38">
        <v>465.19</v>
      </c>
      <c r="L38">
        <v>465.2</v>
      </c>
      <c r="M38">
        <v>400.2</v>
      </c>
      <c r="N38">
        <v>400.2</v>
      </c>
      <c r="O38">
        <v>396.5</v>
      </c>
      <c r="P38">
        <v>392.2</v>
      </c>
      <c r="Q38">
        <v>427.1</v>
      </c>
      <c r="R38">
        <v>425.5</v>
      </c>
      <c r="S38">
        <v>425.6</v>
      </c>
      <c r="T38">
        <v>425.6</v>
      </c>
      <c r="U38">
        <v>424.8</v>
      </c>
      <c r="V38">
        <v>418.4</v>
      </c>
      <c r="W38">
        <v>417.2</v>
      </c>
    </row>
    <row r="39" spans="1:23" x14ac:dyDescent="0.25">
      <c r="A39" s="5" t="s">
        <v>98</v>
      </c>
      <c r="B39" s="5" t="s">
        <v>99</v>
      </c>
      <c r="C39">
        <v>206.21</v>
      </c>
      <c r="D39">
        <v>206.21</v>
      </c>
      <c r="E39">
        <v>206.21</v>
      </c>
      <c r="F39">
        <v>206.21</v>
      </c>
      <c r="G39">
        <v>206.21</v>
      </c>
      <c r="H39">
        <v>180.64</v>
      </c>
      <c r="I39">
        <v>170.14</v>
      </c>
      <c r="J39">
        <v>170.14</v>
      </c>
      <c r="K39">
        <v>170.1</v>
      </c>
      <c r="L39">
        <v>170.1</v>
      </c>
      <c r="M39">
        <v>105.2</v>
      </c>
      <c r="N39">
        <v>105.2</v>
      </c>
      <c r="O39">
        <v>105.2</v>
      </c>
      <c r="P39">
        <v>105.2</v>
      </c>
      <c r="Q39">
        <v>105.2</v>
      </c>
      <c r="R39">
        <v>105.2</v>
      </c>
      <c r="S39">
        <v>105.2</v>
      </c>
      <c r="T39">
        <v>105.2</v>
      </c>
      <c r="U39">
        <v>105.2</v>
      </c>
      <c r="V39">
        <v>105.2</v>
      </c>
      <c r="W39">
        <v>105.2</v>
      </c>
    </row>
    <row r="40" spans="1:23" x14ac:dyDescent="0.25">
      <c r="A40" s="5" t="s">
        <v>102</v>
      </c>
      <c r="B40" s="5" t="s">
        <v>103</v>
      </c>
      <c r="C40">
        <v>36.619999999999997</v>
      </c>
      <c r="D40">
        <v>31.21</v>
      </c>
      <c r="E40">
        <v>27.75</v>
      </c>
      <c r="F40">
        <v>14.55</v>
      </c>
      <c r="G40">
        <v>-2.6</v>
      </c>
      <c r="H40">
        <v>31.1</v>
      </c>
      <c r="I40">
        <v>26.71</v>
      </c>
      <c r="J40">
        <v>54.79</v>
      </c>
      <c r="K40">
        <v>40.68</v>
      </c>
      <c r="L40">
        <v>19.329999999999998</v>
      </c>
      <c r="M40">
        <v>3.15</v>
      </c>
      <c r="N40">
        <v>16.510000000000002</v>
      </c>
      <c r="O40">
        <v>16.5</v>
      </c>
      <c r="P40">
        <v>4.57</v>
      </c>
      <c r="Q40">
        <v>4.03</v>
      </c>
      <c r="R40">
        <v>2.58</v>
      </c>
      <c r="S40">
        <v>3.59</v>
      </c>
      <c r="T40">
        <v>9.3699999999999992</v>
      </c>
      <c r="U40">
        <v>10.38</v>
      </c>
      <c r="V40">
        <v>8.89</v>
      </c>
      <c r="W40" t="s">
        <v>67</v>
      </c>
    </row>
    <row r="41" spans="1:23" x14ac:dyDescent="0.25">
      <c r="A41" s="5" t="s">
        <v>104</v>
      </c>
      <c r="B41" s="5" t="s">
        <v>105</v>
      </c>
      <c r="C41">
        <v>26.6</v>
      </c>
      <c r="D41">
        <v>23.63</v>
      </c>
      <c r="E41">
        <v>22.69</v>
      </c>
      <c r="F41">
        <v>10.3</v>
      </c>
      <c r="G41">
        <v>-3.09</v>
      </c>
      <c r="H41">
        <v>21.9</v>
      </c>
      <c r="I41">
        <v>18.690000000000001</v>
      </c>
      <c r="J41">
        <v>46.48</v>
      </c>
      <c r="K41">
        <v>33.159999999999997</v>
      </c>
      <c r="L41">
        <v>15.23</v>
      </c>
      <c r="M41">
        <v>2.44</v>
      </c>
      <c r="N41">
        <v>11.98</v>
      </c>
      <c r="O41">
        <v>10.49</v>
      </c>
      <c r="P41">
        <v>7.1</v>
      </c>
      <c r="Q41">
        <v>2.96</v>
      </c>
      <c r="R41">
        <v>1.81</v>
      </c>
      <c r="S41">
        <v>2.9</v>
      </c>
      <c r="T41">
        <v>6.78</v>
      </c>
      <c r="U41">
        <v>7.67</v>
      </c>
      <c r="V41">
        <v>6.72</v>
      </c>
      <c r="W41" t="s">
        <v>67</v>
      </c>
    </row>
    <row r="42" spans="1:23" x14ac:dyDescent="0.25">
      <c r="A42" s="5" t="s">
        <v>106</v>
      </c>
      <c r="B42" s="5" t="s">
        <v>107</v>
      </c>
      <c r="C42">
        <v>26.66</v>
      </c>
      <c r="D42">
        <v>23.63</v>
      </c>
      <c r="E42">
        <v>22.69</v>
      </c>
      <c r="F42">
        <v>10.3</v>
      </c>
      <c r="G42">
        <v>-3.09</v>
      </c>
      <c r="H42">
        <v>21.9</v>
      </c>
      <c r="I42">
        <v>18.690000000000001</v>
      </c>
      <c r="J42">
        <v>46.48</v>
      </c>
      <c r="K42">
        <v>33.159999999999997</v>
      </c>
      <c r="L42">
        <v>15.23</v>
      </c>
      <c r="M42">
        <v>2.44</v>
      </c>
      <c r="N42">
        <v>11.94</v>
      </c>
      <c r="O42">
        <v>10.4</v>
      </c>
      <c r="P42">
        <v>7.1</v>
      </c>
      <c r="Q42">
        <v>2.96</v>
      </c>
      <c r="R42">
        <v>1.81</v>
      </c>
      <c r="S42">
        <v>2.9</v>
      </c>
      <c r="T42">
        <v>6.78</v>
      </c>
      <c r="U42">
        <v>7.62</v>
      </c>
      <c r="V42">
        <v>6.72</v>
      </c>
      <c r="W42" t="s">
        <v>67</v>
      </c>
    </row>
    <row r="43" spans="1:23" x14ac:dyDescent="0.25">
      <c r="A43" s="5" t="s">
        <v>108</v>
      </c>
      <c r="B43" s="5" t="s">
        <v>109</v>
      </c>
      <c r="C43">
        <v>6.56</v>
      </c>
      <c r="D43">
        <v>4.8600000000000003</v>
      </c>
      <c r="E43">
        <v>3.96</v>
      </c>
      <c r="F43">
        <v>2.06</v>
      </c>
      <c r="G43">
        <v>0.17</v>
      </c>
      <c r="H43">
        <v>4.8600000000000003</v>
      </c>
      <c r="I43">
        <v>4.0599999999999996</v>
      </c>
      <c r="J43">
        <v>3.56</v>
      </c>
      <c r="K43">
        <v>3.06</v>
      </c>
      <c r="L43">
        <v>2.2599999999999998</v>
      </c>
      <c r="M43">
        <v>1.66</v>
      </c>
      <c r="N43">
        <v>1.99</v>
      </c>
      <c r="O43">
        <v>1.86</v>
      </c>
      <c r="P43">
        <v>1.31</v>
      </c>
      <c r="Q43">
        <v>1.21</v>
      </c>
      <c r="R43">
        <v>1.1100000000000001</v>
      </c>
      <c r="S43">
        <v>1.1100000000000001</v>
      </c>
      <c r="T43">
        <v>1.36</v>
      </c>
      <c r="U43">
        <v>1.36</v>
      </c>
      <c r="V43">
        <v>1.26</v>
      </c>
      <c r="W43">
        <v>0.83</v>
      </c>
    </row>
    <row r="44" spans="1:23" x14ac:dyDescent="0.25">
      <c r="A44" s="5" t="s">
        <v>110</v>
      </c>
      <c r="B44" s="5" t="s">
        <v>111</v>
      </c>
      <c r="C44">
        <v>1353</v>
      </c>
      <c r="D44">
        <v>1002</v>
      </c>
      <c r="E44">
        <v>817</v>
      </c>
      <c r="F44">
        <v>425</v>
      </c>
      <c r="G44">
        <v>35</v>
      </c>
      <c r="H44">
        <v>878</v>
      </c>
      <c r="I44">
        <v>691</v>
      </c>
      <c r="J44">
        <v>606</v>
      </c>
      <c r="K44">
        <v>521</v>
      </c>
      <c r="L44">
        <v>385</v>
      </c>
      <c r="M44">
        <v>282</v>
      </c>
      <c r="N44">
        <v>209</v>
      </c>
      <c r="O44">
        <v>196</v>
      </c>
      <c r="P44">
        <v>138</v>
      </c>
      <c r="Q44">
        <v>128</v>
      </c>
      <c r="R44">
        <v>117</v>
      </c>
      <c r="S44">
        <v>117</v>
      </c>
      <c r="T44">
        <v>143</v>
      </c>
      <c r="U44">
        <v>143</v>
      </c>
      <c r="V44">
        <v>133</v>
      </c>
      <c r="W44" t="s">
        <v>67</v>
      </c>
    </row>
    <row r="45" spans="1:23" x14ac:dyDescent="0.25">
      <c r="A45" s="5" t="s">
        <v>124</v>
      </c>
      <c r="B45" s="5" t="s">
        <v>125</v>
      </c>
      <c r="C45">
        <v>503.96</v>
      </c>
      <c r="D45">
        <v>470.48</v>
      </c>
      <c r="E45">
        <v>460.17</v>
      </c>
      <c r="F45">
        <v>433.41</v>
      </c>
      <c r="G45">
        <v>425.48</v>
      </c>
      <c r="H45">
        <v>425.57</v>
      </c>
      <c r="I45">
        <v>423.46</v>
      </c>
      <c r="J45">
        <v>414.15</v>
      </c>
      <c r="K45">
        <v>342.52</v>
      </c>
      <c r="L45">
        <v>272.73</v>
      </c>
      <c r="M45">
        <v>262.83999999999997</v>
      </c>
      <c r="N45">
        <v>284.38</v>
      </c>
      <c r="O45">
        <v>274.64999999999998</v>
      </c>
      <c r="P45">
        <v>267.39999999999998</v>
      </c>
      <c r="Q45">
        <v>223.06</v>
      </c>
      <c r="R45">
        <v>209.08</v>
      </c>
      <c r="S45">
        <v>204.78</v>
      </c>
      <c r="T45">
        <v>204.3</v>
      </c>
      <c r="U45">
        <v>208.43</v>
      </c>
      <c r="V45">
        <v>198.68</v>
      </c>
      <c r="W45" t="s">
        <v>67</v>
      </c>
    </row>
    <row r="46" spans="1:23" x14ac:dyDescent="0.25">
      <c r="A46" s="5" t="s">
        <v>112</v>
      </c>
      <c r="B46" s="5" t="s">
        <v>113</v>
      </c>
      <c r="C46">
        <v>242.93</v>
      </c>
      <c r="D46">
        <v>233.63</v>
      </c>
      <c r="E46">
        <v>217.14</v>
      </c>
      <c r="F46">
        <v>184.9</v>
      </c>
      <c r="G46">
        <v>175.67</v>
      </c>
      <c r="H46">
        <v>189.16</v>
      </c>
      <c r="I46">
        <v>188.58</v>
      </c>
      <c r="J46">
        <v>166.62</v>
      </c>
      <c r="K46">
        <v>123.69</v>
      </c>
      <c r="L46">
        <v>98.83</v>
      </c>
      <c r="M46">
        <v>88.16</v>
      </c>
      <c r="N46">
        <v>87.48</v>
      </c>
      <c r="O46">
        <v>80.39</v>
      </c>
      <c r="P46">
        <v>68.599999999999994</v>
      </c>
      <c r="Q46">
        <v>55.26</v>
      </c>
      <c r="R46">
        <v>56.09</v>
      </c>
      <c r="S46">
        <v>57.4</v>
      </c>
      <c r="T46">
        <v>57.88</v>
      </c>
      <c r="U46">
        <v>56.49</v>
      </c>
      <c r="V46">
        <v>51.08</v>
      </c>
      <c r="W46" t="s">
        <v>67</v>
      </c>
    </row>
    <row r="47" spans="1:23" x14ac:dyDescent="0.25">
      <c r="A47" s="5" t="s">
        <v>114</v>
      </c>
      <c r="B47" s="5" t="s">
        <v>115</v>
      </c>
      <c r="C47">
        <v>35.869999999999997</v>
      </c>
      <c r="D47">
        <v>14.51</v>
      </c>
      <c r="E47">
        <v>-2.36</v>
      </c>
      <c r="F47">
        <v>18.809999999999999</v>
      </c>
      <c r="G47">
        <v>27.29</v>
      </c>
      <c r="H47">
        <v>22.67</v>
      </c>
      <c r="I47">
        <v>27.07</v>
      </c>
      <c r="J47">
        <v>15.5</v>
      </c>
      <c r="K47">
        <v>18.27</v>
      </c>
      <c r="L47">
        <v>24.62</v>
      </c>
      <c r="M47">
        <v>31.84</v>
      </c>
      <c r="N47">
        <v>26.98</v>
      </c>
      <c r="O47">
        <v>39.5</v>
      </c>
      <c r="P47">
        <v>36.89</v>
      </c>
      <c r="Q47">
        <v>25.31</v>
      </c>
      <c r="R47">
        <v>27.01</v>
      </c>
      <c r="S47">
        <v>20.48</v>
      </c>
      <c r="T47">
        <v>24.58</v>
      </c>
      <c r="U47">
        <v>23.63</v>
      </c>
      <c r="V47">
        <v>22.01</v>
      </c>
      <c r="W47" t="s">
        <v>67</v>
      </c>
    </row>
    <row r="48" spans="1:23" x14ac:dyDescent="0.25">
      <c r="A48" s="5" t="s">
        <v>116</v>
      </c>
      <c r="B48" s="5" t="s">
        <v>117</v>
      </c>
      <c r="C48">
        <v>973.62</v>
      </c>
      <c r="D48">
        <v>913.94</v>
      </c>
      <c r="E48">
        <v>842.2</v>
      </c>
      <c r="F48">
        <v>817.35</v>
      </c>
      <c r="G48">
        <v>761.9</v>
      </c>
      <c r="H48">
        <v>738.25</v>
      </c>
      <c r="I48">
        <v>697.14</v>
      </c>
      <c r="J48">
        <v>665.57</v>
      </c>
      <c r="K48">
        <v>545.21</v>
      </c>
      <c r="L48">
        <v>428.62</v>
      </c>
      <c r="M48">
        <v>442.72</v>
      </c>
      <c r="N48">
        <v>419.59</v>
      </c>
      <c r="O48">
        <v>366.6</v>
      </c>
      <c r="P48">
        <v>348.3</v>
      </c>
      <c r="Q48">
        <v>311.58999999999997</v>
      </c>
      <c r="R48">
        <v>298.41000000000003</v>
      </c>
      <c r="S48">
        <v>279.92</v>
      </c>
      <c r="T48">
        <v>255.86</v>
      </c>
      <c r="U48">
        <v>245.82</v>
      </c>
      <c r="V48">
        <v>221.24</v>
      </c>
      <c r="W48" t="s">
        <v>67</v>
      </c>
    </row>
    <row r="49" spans="1:23" x14ac:dyDescent="0.25">
      <c r="A49" s="5" t="s">
        <v>118</v>
      </c>
      <c r="B49" s="5" t="s">
        <v>119</v>
      </c>
      <c r="C49">
        <v>671200</v>
      </c>
      <c r="D49">
        <v>664500</v>
      </c>
      <c r="E49">
        <v>634396</v>
      </c>
      <c r="F49">
        <v>626715</v>
      </c>
      <c r="G49">
        <v>610076</v>
      </c>
      <c r="H49">
        <v>592586</v>
      </c>
      <c r="I49">
        <v>572800</v>
      </c>
      <c r="J49">
        <v>549763</v>
      </c>
      <c r="K49">
        <v>501956</v>
      </c>
      <c r="L49">
        <v>399381</v>
      </c>
      <c r="M49">
        <v>368500</v>
      </c>
      <c r="N49">
        <v>369928</v>
      </c>
      <c r="O49">
        <v>329305</v>
      </c>
      <c r="P49">
        <v>324875</v>
      </c>
      <c r="Q49">
        <v>344902</v>
      </c>
      <c r="R49">
        <v>342502</v>
      </c>
      <c r="S49">
        <v>336843</v>
      </c>
      <c r="T49">
        <v>324892</v>
      </c>
      <c r="U49">
        <v>322070</v>
      </c>
      <c r="V49">
        <v>324402</v>
      </c>
      <c r="W49" t="s">
        <v>67</v>
      </c>
    </row>
    <row r="50" spans="1:23" x14ac:dyDescent="0.25">
      <c r="A50" s="5" t="s">
        <v>120</v>
      </c>
      <c r="B50" s="5" t="s">
        <v>121</v>
      </c>
      <c r="C50">
        <v>42913</v>
      </c>
      <c r="D50">
        <v>41158</v>
      </c>
      <c r="E50">
        <v>38950</v>
      </c>
      <c r="F50">
        <v>37017</v>
      </c>
      <c r="G50">
        <v>36268</v>
      </c>
      <c r="H50">
        <v>33834</v>
      </c>
      <c r="I50">
        <v>31747</v>
      </c>
      <c r="J50">
        <v>29503</v>
      </c>
      <c r="K50">
        <v>23854</v>
      </c>
      <c r="L50">
        <v>19027</v>
      </c>
      <c r="M50">
        <v>16027</v>
      </c>
      <c r="N50">
        <v>15784</v>
      </c>
      <c r="O50">
        <v>14549</v>
      </c>
      <c r="P50">
        <v>17400</v>
      </c>
      <c r="Q50">
        <v>14644</v>
      </c>
      <c r="R50">
        <v>14060</v>
      </c>
      <c r="S50">
        <v>13878</v>
      </c>
      <c r="T50">
        <v>13313</v>
      </c>
      <c r="U50">
        <v>13213</v>
      </c>
      <c r="V50">
        <v>12691</v>
      </c>
      <c r="W50" t="s">
        <v>67</v>
      </c>
    </row>
    <row r="51" spans="1:23" x14ac:dyDescent="0.25">
      <c r="A51" s="5" t="s">
        <v>122</v>
      </c>
      <c r="B51" s="5" t="s">
        <v>123</v>
      </c>
      <c r="C51">
        <v>63935</v>
      </c>
      <c r="D51">
        <v>61938</v>
      </c>
      <c r="E51">
        <v>61397</v>
      </c>
      <c r="F51">
        <v>59065</v>
      </c>
      <c r="G51">
        <v>59448</v>
      </c>
      <c r="H51">
        <v>57096</v>
      </c>
      <c r="I51">
        <v>55424</v>
      </c>
      <c r="J51">
        <v>53665</v>
      </c>
      <c r="K51">
        <v>47522</v>
      </c>
      <c r="L51">
        <v>47641</v>
      </c>
      <c r="M51">
        <v>43493</v>
      </c>
      <c r="N51">
        <v>42668</v>
      </c>
      <c r="O51">
        <v>44181</v>
      </c>
      <c r="P51">
        <v>53559</v>
      </c>
      <c r="Q51">
        <v>42458</v>
      </c>
      <c r="R51">
        <v>41051</v>
      </c>
      <c r="S51">
        <v>41200</v>
      </c>
      <c r="T51">
        <v>40977</v>
      </c>
      <c r="U51">
        <v>41025</v>
      </c>
      <c r="V51">
        <v>39121</v>
      </c>
      <c r="W51" t="s">
        <v>67</v>
      </c>
    </row>
    <row r="52" spans="1:23" x14ac:dyDescent="0.25">
      <c r="A52" s="5" t="s">
        <v>301</v>
      </c>
      <c r="B52" s="5" t="s">
        <v>302</v>
      </c>
      <c r="C52">
        <v>376389</v>
      </c>
      <c r="D52">
        <v>354927</v>
      </c>
      <c r="E52">
        <v>363625</v>
      </c>
      <c r="F52">
        <v>346676</v>
      </c>
      <c r="G52">
        <v>349615</v>
      </c>
      <c r="H52">
        <v>341652</v>
      </c>
      <c r="I52">
        <v>343937</v>
      </c>
      <c r="J52">
        <v>350471</v>
      </c>
      <c r="K52">
        <v>317432</v>
      </c>
      <c r="L52">
        <v>317679</v>
      </c>
      <c r="M52">
        <v>285446</v>
      </c>
      <c r="N52">
        <v>307649</v>
      </c>
      <c r="O52">
        <v>330687</v>
      </c>
      <c r="P52">
        <v>322816</v>
      </c>
      <c r="Q52">
        <v>276217</v>
      </c>
      <c r="R52">
        <v>259744</v>
      </c>
      <c r="S52">
        <v>258734</v>
      </c>
      <c r="T52">
        <v>267621</v>
      </c>
      <c r="U52">
        <v>274909</v>
      </c>
      <c r="V52">
        <v>256256</v>
      </c>
      <c r="W52" t="s">
        <v>67</v>
      </c>
    </row>
    <row r="53" spans="1:23" x14ac:dyDescent="0.25">
      <c r="A53" s="5" t="s">
        <v>126</v>
      </c>
      <c r="B53" s="5" t="s">
        <v>127</v>
      </c>
      <c r="C53">
        <v>73215</v>
      </c>
      <c r="D53">
        <v>69752</v>
      </c>
      <c r="E53">
        <v>67059</v>
      </c>
      <c r="F53">
        <v>65416</v>
      </c>
      <c r="G53">
        <v>55585</v>
      </c>
      <c r="H53">
        <v>61635</v>
      </c>
      <c r="I53">
        <v>62151</v>
      </c>
      <c r="J53">
        <v>63951</v>
      </c>
      <c r="K53">
        <v>55712</v>
      </c>
      <c r="L53">
        <v>53693</v>
      </c>
      <c r="M53">
        <v>36849</v>
      </c>
      <c r="N53">
        <v>46485</v>
      </c>
      <c r="O53">
        <v>49480</v>
      </c>
      <c r="P53">
        <v>42647</v>
      </c>
      <c r="Q53">
        <v>37335</v>
      </c>
      <c r="R53">
        <v>30724</v>
      </c>
      <c r="S53">
        <v>31647</v>
      </c>
      <c r="T53">
        <v>43085</v>
      </c>
      <c r="U53">
        <v>44344</v>
      </c>
      <c r="V53">
        <v>40721</v>
      </c>
      <c r="W53" t="s">
        <v>67</v>
      </c>
    </row>
    <row r="54" spans="1:23" x14ac:dyDescent="0.25">
      <c r="A54" s="5" t="s">
        <v>128</v>
      </c>
      <c r="B54" s="5" t="s">
        <v>129</v>
      </c>
      <c r="C54">
        <v>19884</v>
      </c>
      <c r="D54">
        <v>17798</v>
      </c>
      <c r="E54">
        <v>17897</v>
      </c>
      <c r="F54">
        <v>8208</v>
      </c>
      <c r="G54">
        <v>-2593</v>
      </c>
      <c r="H54">
        <v>18305</v>
      </c>
      <c r="I54">
        <v>15828</v>
      </c>
      <c r="J54">
        <v>39502</v>
      </c>
      <c r="K54">
        <v>30698</v>
      </c>
      <c r="L54">
        <v>17114</v>
      </c>
      <c r="M54">
        <v>2605</v>
      </c>
      <c r="N54">
        <v>12848</v>
      </c>
      <c r="O54">
        <v>12511</v>
      </c>
      <c r="P54">
        <v>8462</v>
      </c>
      <c r="Q54">
        <v>3247</v>
      </c>
      <c r="R54">
        <v>1977</v>
      </c>
      <c r="S54">
        <v>3251</v>
      </c>
      <c r="T54">
        <v>7953</v>
      </c>
      <c r="U54">
        <v>9051</v>
      </c>
      <c r="V54">
        <v>8036</v>
      </c>
      <c r="W54" t="s">
        <v>67</v>
      </c>
    </row>
    <row r="55" spans="1:23" x14ac:dyDescent="0.25">
      <c r="A55" s="5" t="s">
        <v>130</v>
      </c>
      <c r="B55" s="5" t="s">
        <v>131</v>
      </c>
      <c r="C55">
        <v>6.6</v>
      </c>
      <c r="D55">
        <v>5.9</v>
      </c>
      <c r="E55">
        <v>7.3</v>
      </c>
      <c r="F55">
        <v>12.3</v>
      </c>
      <c r="G55" t="s">
        <v>67</v>
      </c>
      <c r="H55">
        <v>8.4</v>
      </c>
      <c r="I55">
        <v>10.9</v>
      </c>
      <c r="J55">
        <v>3.7</v>
      </c>
      <c r="K55">
        <v>3.5</v>
      </c>
      <c r="L55">
        <v>8</v>
      </c>
      <c r="M55">
        <v>26.9</v>
      </c>
      <c r="N55">
        <v>3.2</v>
      </c>
      <c r="O55">
        <v>9.5</v>
      </c>
      <c r="P55">
        <v>8</v>
      </c>
      <c r="Q55">
        <v>11</v>
      </c>
      <c r="R55">
        <v>13.5</v>
      </c>
      <c r="S55">
        <v>9.9</v>
      </c>
      <c r="T55">
        <v>3.7</v>
      </c>
      <c r="U55">
        <v>4.5</v>
      </c>
      <c r="V55">
        <v>4.7</v>
      </c>
      <c r="W55" t="s">
        <v>67</v>
      </c>
    </row>
    <row r="56" spans="1:23" x14ac:dyDescent="0.25">
      <c r="A56" s="5" t="s">
        <v>132</v>
      </c>
      <c r="B56" s="5" t="s">
        <v>133</v>
      </c>
      <c r="C56">
        <v>0.35</v>
      </c>
      <c r="D56">
        <v>0.3</v>
      </c>
      <c r="E56">
        <v>0.36</v>
      </c>
      <c r="F56">
        <v>0.28999999999999998</v>
      </c>
      <c r="G56">
        <v>0.31</v>
      </c>
      <c r="H56">
        <v>0.43</v>
      </c>
      <c r="I56">
        <v>0.48</v>
      </c>
      <c r="J56">
        <v>0.42</v>
      </c>
      <c r="K56">
        <v>0.34</v>
      </c>
      <c r="L56">
        <v>0.45</v>
      </c>
      <c r="M56">
        <v>0.25</v>
      </c>
      <c r="N56">
        <v>0.13</v>
      </c>
      <c r="O56">
        <v>0.36</v>
      </c>
      <c r="P56">
        <v>0.21</v>
      </c>
      <c r="Q56">
        <v>0.15</v>
      </c>
      <c r="R56">
        <v>0.12</v>
      </c>
      <c r="S56">
        <v>0.14000000000000001</v>
      </c>
      <c r="T56">
        <v>0.12</v>
      </c>
      <c r="U56">
        <v>0.17</v>
      </c>
      <c r="V56">
        <v>0.16</v>
      </c>
      <c r="W56" t="s">
        <v>67</v>
      </c>
    </row>
    <row r="57" spans="1:23" x14ac:dyDescent="0.25">
      <c r="A57" s="5" t="s">
        <v>134</v>
      </c>
      <c r="B57" s="5" t="s">
        <v>135</v>
      </c>
      <c r="C57">
        <v>0.73</v>
      </c>
      <c r="D57">
        <v>0.59</v>
      </c>
      <c r="E57">
        <v>0.77</v>
      </c>
      <c r="F57">
        <v>0.69</v>
      </c>
      <c r="G57">
        <v>0.76</v>
      </c>
      <c r="H57">
        <v>0.98</v>
      </c>
      <c r="I57">
        <v>1.08</v>
      </c>
      <c r="J57">
        <v>1.03</v>
      </c>
      <c r="K57">
        <v>0.94</v>
      </c>
      <c r="L57">
        <v>1.23</v>
      </c>
      <c r="M57">
        <v>0.75</v>
      </c>
      <c r="N57">
        <v>0.43</v>
      </c>
      <c r="O57">
        <v>1.24</v>
      </c>
      <c r="P57">
        <v>0.82</v>
      </c>
      <c r="Q57">
        <v>0.59</v>
      </c>
      <c r="R57">
        <v>0.44</v>
      </c>
      <c r="S57">
        <v>0.5</v>
      </c>
      <c r="T57">
        <v>0.43</v>
      </c>
      <c r="U57">
        <v>0.62</v>
      </c>
      <c r="V57">
        <v>0.62</v>
      </c>
      <c r="W57" t="s">
        <v>67</v>
      </c>
    </row>
    <row r="58" spans="1:23" x14ac:dyDescent="0.25">
      <c r="A58" s="5" t="s">
        <v>136</v>
      </c>
      <c r="B58" s="5" t="s">
        <v>137</v>
      </c>
      <c r="C58">
        <v>4.91</v>
      </c>
      <c r="D58">
        <v>9.58</v>
      </c>
      <c r="E58">
        <v>-70.41</v>
      </c>
      <c r="F58">
        <v>6.75</v>
      </c>
      <c r="G58">
        <v>4.9000000000000004</v>
      </c>
      <c r="H58">
        <v>8.15</v>
      </c>
      <c r="I58">
        <v>7.54</v>
      </c>
      <c r="J58">
        <v>11.11</v>
      </c>
      <c r="K58">
        <v>6.33</v>
      </c>
      <c r="L58">
        <v>4.93</v>
      </c>
      <c r="M58">
        <v>2.06</v>
      </c>
      <c r="N58">
        <v>1.41</v>
      </c>
      <c r="O58">
        <v>2.5299999999999998</v>
      </c>
      <c r="P58">
        <v>1.53</v>
      </c>
      <c r="Q58">
        <v>1.28</v>
      </c>
      <c r="R58">
        <v>0.9</v>
      </c>
      <c r="S58">
        <v>1.4</v>
      </c>
      <c r="T58">
        <v>1.02</v>
      </c>
      <c r="U58">
        <v>1.47</v>
      </c>
      <c r="V58">
        <v>1.44</v>
      </c>
      <c r="W58" t="s">
        <v>67</v>
      </c>
    </row>
    <row r="59" spans="1:23" x14ac:dyDescent="0.25">
      <c r="A59" s="5" t="s">
        <v>138</v>
      </c>
      <c r="B59" s="5" t="s">
        <v>139</v>
      </c>
      <c r="C59">
        <v>3.72</v>
      </c>
      <c r="D59">
        <v>3.5</v>
      </c>
      <c r="E59">
        <v>2.38</v>
      </c>
      <c r="F59">
        <v>1.62</v>
      </c>
      <c r="G59">
        <v>0.13</v>
      </c>
      <c r="H59">
        <v>2.63</v>
      </c>
      <c r="I59">
        <v>1.99</v>
      </c>
      <c r="J59">
        <v>2.0699999999999998</v>
      </c>
      <c r="K59">
        <v>2.64</v>
      </c>
      <c r="L59">
        <v>1.86</v>
      </c>
      <c r="M59">
        <v>2.5299999999999998</v>
      </c>
      <c r="N59">
        <v>5.23</v>
      </c>
      <c r="O59">
        <v>1.86</v>
      </c>
      <c r="P59">
        <v>2.3199999999999998</v>
      </c>
      <c r="Q59">
        <v>3.72</v>
      </c>
      <c r="R59">
        <v>4.55</v>
      </c>
      <c r="S59">
        <v>3.86</v>
      </c>
      <c r="T59">
        <v>5.44</v>
      </c>
      <c r="U59">
        <v>3.9</v>
      </c>
      <c r="V59">
        <v>3.97</v>
      </c>
      <c r="W59">
        <v>2.66</v>
      </c>
    </row>
    <row r="60" spans="1:23" x14ac:dyDescent="0.25">
      <c r="A60" s="5" t="s">
        <v>140</v>
      </c>
      <c r="B60" s="5" t="s">
        <v>141</v>
      </c>
      <c r="C60">
        <v>15.1</v>
      </c>
      <c r="D60">
        <v>17</v>
      </c>
      <c r="E60">
        <v>13.6</v>
      </c>
      <c r="F60">
        <v>8.1</v>
      </c>
      <c r="G60">
        <v>-2.2999999999999998</v>
      </c>
      <c r="H60">
        <v>11.9</v>
      </c>
      <c r="I60">
        <v>9.1999999999999993</v>
      </c>
      <c r="J60">
        <v>27</v>
      </c>
      <c r="K60">
        <v>28.6</v>
      </c>
      <c r="L60">
        <v>12.5</v>
      </c>
      <c r="M60">
        <v>3.7</v>
      </c>
      <c r="N60">
        <v>31.5</v>
      </c>
      <c r="O60">
        <v>10.5</v>
      </c>
      <c r="P60">
        <v>12.6</v>
      </c>
      <c r="Q60">
        <v>9.1</v>
      </c>
      <c r="R60">
        <v>7.4</v>
      </c>
      <c r="S60">
        <v>10.1</v>
      </c>
      <c r="T60">
        <v>27.1</v>
      </c>
      <c r="U60">
        <v>22</v>
      </c>
      <c r="V60">
        <v>21.2</v>
      </c>
      <c r="W60" t="s">
        <v>67</v>
      </c>
    </row>
    <row r="61" spans="1:23" x14ac:dyDescent="0.25">
      <c r="A61" s="5" t="s">
        <v>142</v>
      </c>
      <c r="B61" s="5" t="s">
        <v>143</v>
      </c>
      <c r="C61">
        <v>10.96</v>
      </c>
      <c r="D61">
        <v>10.1</v>
      </c>
      <c r="E61">
        <v>10.43</v>
      </c>
      <c r="F61">
        <v>5.55</v>
      </c>
      <c r="G61">
        <v>-1.8</v>
      </c>
      <c r="H61">
        <v>12.05</v>
      </c>
      <c r="I61">
        <v>10.33</v>
      </c>
      <c r="J61">
        <v>28.02</v>
      </c>
      <c r="K61">
        <v>26.78</v>
      </c>
      <c r="L61">
        <v>14.87</v>
      </c>
      <c r="M61">
        <v>2.72</v>
      </c>
      <c r="N61">
        <v>13.58</v>
      </c>
      <c r="O61">
        <v>12.93</v>
      </c>
      <c r="P61">
        <v>10.220000000000001</v>
      </c>
      <c r="Q61">
        <v>4.75</v>
      </c>
      <c r="R61">
        <v>2.84</v>
      </c>
      <c r="S61">
        <v>4.4800000000000004</v>
      </c>
      <c r="T61">
        <v>10.49</v>
      </c>
      <c r="U61">
        <v>12.15</v>
      </c>
      <c r="V61">
        <v>12.2</v>
      </c>
      <c r="W61" t="s">
        <v>67</v>
      </c>
    </row>
    <row r="62" spans="1:23" x14ac:dyDescent="0.25">
      <c r="A62" s="5" t="s">
        <v>144</v>
      </c>
      <c r="B62" s="5" t="s">
        <v>145</v>
      </c>
      <c r="C62">
        <v>5.28</v>
      </c>
      <c r="D62">
        <v>5.01</v>
      </c>
      <c r="E62">
        <v>4.92</v>
      </c>
      <c r="F62">
        <v>2.37</v>
      </c>
      <c r="G62">
        <v>-0.74</v>
      </c>
      <c r="H62">
        <v>5.36</v>
      </c>
      <c r="I62">
        <v>4.5999999999999996</v>
      </c>
      <c r="J62">
        <v>11.27</v>
      </c>
      <c r="K62">
        <v>9.67</v>
      </c>
      <c r="L62">
        <v>5.39</v>
      </c>
      <c r="M62">
        <v>0.91</v>
      </c>
      <c r="N62">
        <v>4.18</v>
      </c>
      <c r="O62">
        <v>3.78</v>
      </c>
      <c r="P62">
        <v>2.62</v>
      </c>
      <c r="Q62">
        <v>1.18</v>
      </c>
      <c r="R62">
        <v>0.76</v>
      </c>
      <c r="S62">
        <v>1.26</v>
      </c>
      <c r="T62">
        <v>2.97</v>
      </c>
      <c r="U62">
        <v>3.29</v>
      </c>
      <c r="V62">
        <v>3.14</v>
      </c>
      <c r="W62" t="s">
        <v>67</v>
      </c>
    </row>
    <row r="63" spans="1:23" x14ac:dyDescent="0.25">
      <c r="A63" s="5" t="s">
        <v>146</v>
      </c>
      <c r="B63" s="5" t="s">
        <v>147</v>
      </c>
      <c r="C63">
        <v>3.07</v>
      </c>
      <c r="D63">
        <v>2.71</v>
      </c>
      <c r="E63">
        <v>3.24</v>
      </c>
      <c r="F63">
        <v>2.0499999999999998</v>
      </c>
      <c r="G63">
        <v>0.21</v>
      </c>
      <c r="H63">
        <v>3.85</v>
      </c>
      <c r="I63">
        <v>3.52</v>
      </c>
      <c r="J63">
        <v>7.84</v>
      </c>
      <c r="K63">
        <v>6.88</v>
      </c>
      <c r="L63">
        <v>3.43</v>
      </c>
      <c r="M63">
        <v>0.54</v>
      </c>
      <c r="N63">
        <v>2.83</v>
      </c>
      <c r="O63">
        <v>2.83</v>
      </c>
      <c r="P63">
        <v>2.0099999999999998</v>
      </c>
      <c r="Q63">
        <v>0.84</v>
      </c>
      <c r="R63">
        <v>0.53</v>
      </c>
      <c r="S63">
        <v>0.92</v>
      </c>
      <c r="T63">
        <v>2.37</v>
      </c>
      <c r="U63">
        <v>2.79</v>
      </c>
      <c r="V63">
        <v>2.82</v>
      </c>
      <c r="W63" t="s">
        <v>67</v>
      </c>
    </row>
    <row r="64" spans="1:23" x14ac:dyDescent="0.25">
      <c r="A64" s="5" t="s">
        <v>148</v>
      </c>
      <c r="B64" s="5" t="s">
        <v>148</v>
      </c>
      <c r="C64">
        <v>2.73</v>
      </c>
      <c r="D64">
        <v>2.58</v>
      </c>
      <c r="E64">
        <v>2.69</v>
      </c>
      <c r="F64">
        <v>1.26</v>
      </c>
      <c r="G64">
        <v>-0.41</v>
      </c>
      <c r="H64">
        <v>3.09</v>
      </c>
      <c r="I64">
        <v>2.8</v>
      </c>
      <c r="J64">
        <v>7.01</v>
      </c>
      <c r="K64">
        <v>6.08</v>
      </c>
      <c r="L64">
        <v>3.43</v>
      </c>
      <c r="M64">
        <v>0.54</v>
      </c>
      <c r="N64">
        <v>2.83</v>
      </c>
      <c r="O64">
        <v>2.83</v>
      </c>
      <c r="P64">
        <v>2.0099999999999998</v>
      </c>
      <c r="Q64">
        <v>0.84</v>
      </c>
      <c r="R64">
        <v>0.53</v>
      </c>
      <c r="S64">
        <v>0.92</v>
      </c>
      <c r="T64">
        <v>2.37</v>
      </c>
      <c r="U64">
        <v>2.79</v>
      </c>
      <c r="V64">
        <v>2.82</v>
      </c>
      <c r="W64" t="s">
        <v>67</v>
      </c>
    </row>
    <row r="65" spans="1:23" x14ac:dyDescent="0.25">
      <c r="A65" s="5" t="s">
        <v>149</v>
      </c>
      <c r="B65" s="5" t="s">
        <v>150</v>
      </c>
      <c r="C65">
        <v>38.409999999999997</v>
      </c>
      <c r="D65">
        <v>40.06</v>
      </c>
      <c r="E65">
        <v>37.92</v>
      </c>
      <c r="F65">
        <v>38.01</v>
      </c>
      <c r="G65">
        <v>38.07</v>
      </c>
      <c r="H65">
        <v>37.33</v>
      </c>
      <c r="I65">
        <v>37.67</v>
      </c>
      <c r="J65">
        <v>36.51</v>
      </c>
      <c r="K65">
        <v>41.65</v>
      </c>
      <c r="L65">
        <v>43.1</v>
      </c>
      <c r="M65">
        <v>43.9</v>
      </c>
      <c r="N65">
        <v>45.36</v>
      </c>
      <c r="O65">
        <v>47.14</v>
      </c>
      <c r="P65">
        <v>44.82</v>
      </c>
      <c r="Q65">
        <v>43.47</v>
      </c>
      <c r="R65">
        <v>43.62</v>
      </c>
      <c r="S65">
        <v>60.79</v>
      </c>
      <c r="T65">
        <v>58.93</v>
      </c>
      <c r="U65">
        <v>60.34</v>
      </c>
      <c r="V65">
        <v>61.37</v>
      </c>
      <c r="W65" t="s">
        <v>67</v>
      </c>
    </row>
    <row r="66" spans="1:23" x14ac:dyDescent="0.25">
      <c r="A66" s="5" t="s">
        <v>151</v>
      </c>
      <c r="B66" s="5" t="s">
        <v>152</v>
      </c>
      <c r="C66">
        <v>24.95</v>
      </c>
      <c r="D66">
        <v>25.56</v>
      </c>
      <c r="E66">
        <v>25.78</v>
      </c>
      <c r="F66">
        <v>22.62</v>
      </c>
      <c r="G66">
        <v>23.06</v>
      </c>
      <c r="H66">
        <v>25.62</v>
      </c>
      <c r="I66">
        <v>27.05</v>
      </c>
      <c r="J66">
        <v>25.03</v>
      </c>
      <c r="K66">
        <v>22.69</v>
      </c>
      <c r="L66">
        <v>23.06</v>
      </c>
      <c r="M66">
        <v>19.91</v>
      </c>
      <c r="N66">
        <v>20.85</v>
      </c>
      <c r="O66">
        <v>21.93</v>
      </c>
      <c r="P66">
        <v>19.7</v>
      </c>
      <c r="Q66">
        <v>17.73</v>
      </c>
      <c r="R66">
        <v>18.8</v>
      </c>
      <c r="S66">
        <v>20.51</v>
      </c>
      <c r="T66">
        <v>22.62</v>
      </c>
      <c r="U66">
        <v>22.98</v>
      </c>
      <c r="V66">
        <v>23.09</v>
      </c>
      <c r="W66" t="s">
        <v>67</v>
      </c>
    </row>
    <row r="67" spans="1:23" x14ac:dyDescent="0.25">
      <c r="A67" s="5" t="s">
        <v>153</v>
      </c>
      <c r="B67" s="5" t="s">
        <v>154</v>
      </c>
      <c r="C67">
        <v>75.05</v>
      </c>
      <c r="D67">
        <v>74.44</v>
      </c>
      <c r="E67">
        <v>74.22</v>
      </c>
      <c r="F67">
        <v>77.38</v>
      </c>
      <c r="G67">
        <v>76.94</v>
      </c>
      <c r="H67">
        <v>74.38</v>
      </c>
      <c r="I67">
        <v>72.95</v>
      </c>
      <c r="J67">
        <v>74.97</v>
      </c>
      <c r="K67">
        <v>77.31</v>
      </c>
      <c r="L67">
        <v>76.94</v>
      </c>
      <c r="M67">
        <v>80.09</v>
      </c>
      <c r="N67">
        <v>79.150000000000006</v>
      </c>
      <c r="O67">
        <v>78.069999999999993</v>
      </c>
      <c r="P67">
        <v>80.3</v>
      </c>
      <c r="Q67">
        <v>82.27</v>
      </c>
      <c r="R67">
        <v>81.2</v>
      </c>
      <c r="S67">
        <v>79.489999999999995</v>
      </c>
      <c r="T67">
        <v>77.38</v>
      </c>
      <c r="U67">
        <v>77.02</v>
      </c>
      <c r="V67">
        <v>76.91</v>
      </c>
      <c r="W67" t="s">
        <v>67</v>
      </c>
    </row>
    <row r="68" spans="1:23" x14ac:dyDescent="0.25">
      <c r="A68" s="5" t="s">
        <v>155</v>
      </c>
      <c r="B68" s="5" t="s">
        <v>156</v>
      </c>
      <c r="C68">
        <v>300.77999999999997</v>
      </c>
      <c r="D68">
        <v>291.2</v>
      </c>
      <c r="E68">
        <v>287.87</v>
      </c>
      <c r="F68">
        <v>342.05</v>
      </c>
      <c r="G68">
        <v>333.72</v>
      </c>
      <c r="H68">
        <v>290.27</v>
      </c>
      <c r="I68">
        <v>269.68</v>
      </c>
      <c r="J68">
        <v>299.45999999999998</v>
      </c>
      <c r="K68">
        <v>340.79</v>
      </c>
      <c r="L68">
        <v>333.67</v>
      </c>
      <c r="M68">
        <v>402.19</v>
      </c>
      <c r="N68">
        <v>379.62</v>
      </c>
      <c r="O68">
        <v>356.02</v>
      </c>
      <c r="P68">
        <v>407.74</v>
      </c>
      <c r="Q68">
        <v>463.9</v>
      </c>
      <c r="R68">
        <v>432.04</v>
      </c>
      <c r="S68">
        <v>387.66</v>
      </c>
      <c r="T68">
        <v>342.06</v>
      </c>
      <c r="U68">
        <v>335.19</v>
      </c>
      <c r="V68">
        <v>333.13</v>
      </c>
      <c r="W68" t="s">
        <v>67</v>
      </c>
    </row>
    <row r="69" spans="1:23" x14ac:dyDescent="0.25">
      <c r="A69" s="5" t="s">
        <v>303</v>
      </c>
      <c r="B69" s="5" t="s">
        <v>304</v>
      </c>
      <c r="C69">
        <v>19.45</v>
      </c>
      <c r="D69">
        <v>19.649999999999999</v>
      </c>
      <c r="E69">
        <v>18.440000000000001</v>
      </c>
      <c r="F69">
        <v>18.87</v>
      </c>
      <c r="G69">
        <v>15.9</v>
      </c>
      <c r="H69">
        <v>18.04</v>
      </c>
      <c r="I69">
        <v>18.07</v>
      </c>
      <c r="J69">
        <v>18.25</v>
      </c>
      <c r="K69">
        <v>17.55</v>
      </c>
      <c r="L69">
        <v>16.899999999999999</v>
      </c>
      <c r="M69">
        <v>12.91</v>
      </c>
      <c r="N69">
        <v>15.11</v>
      </c>
      <c r="O69">
        <v>14.96</v>
      </c>
      <c r="P69">
        <v>13.21</v>
      </c>
      <c r="Q69">
        <v>13.52</v>
      </c>
      <c r="R69">
        <v>11.83</v>
      </c>
      <c r="S69">
        <v>12.23</v>
      </c>
      <c r="T69">
        <v>16.100000000000001</v>
      </c>
      <c r="U69">
        <v>16.13</v>
      </c>
      <c r="V69">
        <v>15.89</v>
      </c>
    </row>
    <row r="70" spans="1:23" x14ac:dyDescent="0.25">
      <c r="A70" s="5" t="s">
        <v>157</v>
      </c>
      <c r="B70" s="5" t="s">
        <v>158</v>
      </c>
      <c r="C70">
        <v>38.409999999999997</v>
      </c>
      <c r="D70">
        <v>40.06</v>
      </c>
      <c r="E70">
        <v>37.92</v>
      </c>
      <c r="F70">
        <v>38.01</v>
      </c>
      <c r="G70">
        <v>38.07</v>
      </c>
      <c r="H70">
        <v>37.33</v>
      </c>
      <c r="I70">
        <v>37.67</v>
      </c>
      <c r="J70">
        <v>36.51</v>
      </c>
      <c r="K70">
        <v>41.65</v>
      </c>
      <c r="L70">
        <v>43.1</v>
      </c>
      <c r="M70">
        <v>43.9</v>
      </c>
      <c r="N70">
        <v>45.36</v>
      </c>
      <c r="O70">
        <v>47.14</v>
      </c>
      <c r="P70">
        <v>44.82</v>
      </c>
      <c r="Q70">
        <v>43.47</v>
      </c>
      <c r="R70">
        <v>43.62</v>
      </c>
      <c r="S70">
        <v>60.79</v>
      </c>
      <c r="T70">
        <v>58.93</v>
      </c>
      <c r="U70">
        <v>60.34</v>
      </c>
      <c r="V70">
        <v>61.37</v>
      </c>
    </row>
    <row r="71" spans="1:23" x14ac:dyDescent="0.25">
      <c r="A71" s="5" t="s">
        <v>159</v>
      </c>
      <c r="B71" s="5" t="s">
        <v>160</v>
      </c>
      <c r="C71">
        <v>5.28</v>
      </c>
      <c r="D71">
        <v>5.01</v>
      </c>
      <c r="E71">
        <v>4.92</v>
      </c>
      <c r="F71">
        <v>2.37</v>
      </c>
      <c r="G71">
        <v>-0.74</v>
      </c>
      <c r="H71">
        <v>5.36</v>
      </c>
      <c r="I71">
        <v>4.5999999999999996</v>
      </c>
      <c r="J71">
        <v>11.27</v>
      </c>
      <c r="K71">
        <v>9.67</v>
      </c>
      <c r="L71">
        <v>5.39</v>
      </c>
      <c r="M71">
        <v>0.91</v>
      </c>
      <c r="N71">
        <v>4.18</v>
      </c>
      <c r="O71">
        <v>3.78</v>
      </c>
      <c r="P71">
        <v>2.62</v>
      </c>
      <c r="Q71">
        <v>1.18</v>
      </c>
      <c r="R71">
        <v>0.76</v>
      </c>
      <c r="S71">
        <v>1.26</v>
      </c>
      <c r="T71">
        <v>2.97</v>
      </c>
      <c r="U71">
        <v>3.29</v>
      </c>
      <c r="V71">
        <v>3.14</v>
      </c>
    </row>
    <row r="72" spans="1:23" x14ac:dyDescent="0.25">
      <c r="A72" s="5" t="s">
        <v>161</v>
      </c>
      <c r="B72" s="5" t="s">
        <v>162</v>
      </c>
      <c r="C72">
        <v>6.71</v>
      </c>
      <c r="D72">
        <v>5.9</v>
      </c>
      <c r="E72">
        <v>5.99</v>
      </c>
      <c r="F72">
        <v>3.27</v>
      </c>
      <c r="G72">
        <v>-1.91</v>
      </c>
      <c r="H72">
        <v>6.27</v>
      </c>
      <c r="I72">
        <v>5.92</v>
      </c>
      <c r="J72">
        <v>5.97</v>
      </c>
      <c r="K72">
        <v>7.07</v>
      </c>
      <c r="L72">
        <v>5.63</v>
      </c>
      <c r="M72">
        <v>1.76</v>
      </c>
      <c r="N72">
        <v>5.56</v>
      </c>
      <c r="O72">
        <v>5.65</v>
      </c>
      <c r="P72">
        <v>1.92</v>
      </c>
      <c r="Q72">
        <v>2.93</v>
      </c>
      <c r="R72">
        <v>1.82</v>
      </c>
      <c r="S72">
        <v>2.04</v>
      </c>
      <c r="T72">
        <v>5.48</v>
      </c>
      <c r="U72">
        <v>6.13</v>
      </c>
      <c r="V72">
        <v>4.84</v>
      </c>
    </row>
    <row r="73" spans="1:23" x14ac:dyDescent="0.25">
      <c r="A73" s="5" t="s">
        <v>163</v>
      </c>
      <c r="B73" s="5" t="s">
        <v>164</v>
      </c>
      <c r="C73">
        <v>51.76</v>
      </c>
      <c r="D73">
        <v>51.48</v>
      </c>
      <c r="E73">
        <v>54.64</v>
      </c>
      <c r="F73">
        <v>53.03</v>
      </c>
      <c r="G73">
        <v>55.85</v>
      </c>
      <c r="H73">
        <v>57.65</v>
      </c>
      <c r="I73">
        <v>60.74</v>
      </c>
      <c r="J73">
        <v>62.23</v>
      </c>
      <c r="K73">
        <v>62.82</v>
      </c>
      <c r="L73">
        <v>63.63</v>
      </c>
      <c r="M73">
        <v>59.37</v>
      </c>
      <c r="N73">
        <v>67.78</v>
      </c>
      <c r="O73">
        <v>74.92</v>
      </c>
      <c r="P73">
        <v>76.77</v>
      </c>
      <c r="Q73">
        <v>71.59</v>
      </c>
      <c r="R73">
        <v>70.069999999999993</v>
      </c>
      <c r="S73">
        <v>73.150000000000006</v>
      </c>
      <c r="T73">
        <v>79.84</v>
      </c>
      <c r="U73">
        <v>84.79</v>
      </c>
      <c r="V73">
        <v>89.8</v>
      </c>
    </row>
    <row r="74" spans="1:23" x14ac:dyDescent="0.25">
      <c r="A74" s="5" t="s">
        <v>165</v>
      </c>
      <c r="B74" s="5" t="s">
        <v>166</v>
      </c>
      <c r="C74">
        <v>58.91</v>
      </c>
      <c r="D74">
        <v>57.73</v>
      </c>
      <c r="E74">
        <v>59.75</v>
      </c>
      <c r="F74">
        <v>59.61</v>
      </c>
      <c r="G74">
        <v>59.83</v>
      </c>
      <c r="H74">
        <v>61</v>
      </c>
      <c r="I74">
        <v>60.59</v>
      </c>
      <c r="J74">
        <v>60.93</v>
      </c>
      <c r="K74">
        <v>55.85</v>
      </c>
      <c r="L74">
        <v>54.77</v>
      </c>
      <c r="M74">
        <v>54.4</v>
      </c>
      <c r="N74">
        <v>52.65</v>
      </c>
      <c r="O74">
        <v>50.72</v>
      </c>
      <c r="P74">
        <v>52.95</v>
      </c>
      <c r="Q74">
        <v>54.38</v>
      </c>
      <c r="R74">
        <v>54.76</v>
      </c>
      <c r="S74">
        <v>37.71</v>
      </c>
      <c r="T74">
        <v>39.49</v>
      </c>
      <c r="U74">
        <v>37.94</v>
      </c>
      <c r="V74">
        <v>36.82</v>
      </c>
    </row>
    <row r="75" spans="1:23" x14ac:dyDescent="0.25">
      <c r="A75" s="5" t="s">
        <v>167</v>
      </c>
      <c r="B75" s="5" t="s">
        <v>168</v>
      </c>
      <c r="C75">
        <v>2.73</v>
      </c>
      <c r="D75">
        <v>2.58</v>
      </c>
      <c r="E75">
        <v>2.69</v>
      </c>
      <c r="F75">
        <v>1.26</v>
      </c>
      <c r="G75">
        <v>-0.41</v>
      </c>
      <c r="H75">
        <v>3.09</v>
      </c>
      <c r="I75">
        <v>2.8</v>
      </c>
      <c r="J75">
        <v>7.01</v>
      </c>
      <c r="K75">
        <v>6.08</v>
      </c>
      <c r="L75">
        <v>3.43</v>
      </c>
      <c r="M75">
        <v>0.54</v>
      </c>
      <c r="N75">
        <v>2.83</v>
      </c>
      <c r="O75">
        <v>2.83</v>
      </c>
      <c r="P75">
        <v>2.0099999999999998</v>
      </c>
      <c r="Q75">
        <v>0.84</v>
      </c>
      <c r="R75">
        <v>0.53</v>
      </c>
      <c r="S75">
        <v>0.92</v>
      </c>
      <c r="T75">
        <v>2.37</v>
      </c>
      <c r="U75">
        <v>2.79</v>
      </c>
      <c r="V75">
        <v>2.82</v>
      </c>
    </row>
    <row r="76" spans="1:23" x14ac:dyDescent="0.25">
      <c r="A76" s="5" t="s">
        <v>169</v>
      </c>
      <c r="B76" s="5" t="s">
        <v>170</v>
      </c>
      <c r="C76">
        <v>5.3</v>
      </c>
      <c r="D76">
        <v>4.8</v>
      </c>
      <c r="E76">
        <v>5.28</v>
      </c>
      <c r="F76">
        <v>3.06</v>
      </c>
      <c r="G76">
        <v>-1.74</v>
      </c>
      <c r="H76">
        <v>5.76</v>
      </c>
      <c r="I76">
        <v>5.67</v>
      </c>
      <c r="J76">
        <v>5.64</v>
      </c>
      <c r="K76">
        <v>7.39</v>
      </c>
      <c r="L76">
        <v>5.83</v>
      </c>
      <c r="M76">
        <v>1.72</v>
      </c>
      <c r="N76">
        <v>6.14</v>
      </c>
      <c r="O76">
        <v>6.89</v>
      </c>
      <c r="P76">
        <v>2.42</v>
      </c>
      <c r="Q76">
        <v>3.5</v>
      </c>
      <c r="R76">
        <v>2.0699999999999998</v>
      </c>
      <c r="S76" t="s">
        <v>67</v>
      </c>
      <c r="T76" t="s">
        <v>67</v>
      </c>
      <c r="U76" t="s">
        <v>67</v>
      </c>
      <c r="V76" t="s">
        <v>67</v>
      </c>
    </row>
    <row r="77" spans="1:23" x14ac:dyDescent="0.25">
      <c r="A77" s="5" t="s">
        <v>171</v>
      </c>
      <c r="B77" s="5" t="s">
        <v>172</v>
      </c>
      <c r="C77">
        <v>42.36</v>
      </c>
      <c r="D77">
        <v>44.28</v>
      </c>
      <c r="E77">
        <v>43.15</v>
      </c>
      <c r="F77">
        <v>37.950000000000003</v>
      </c>
      <c r="G77">
        <v>38.53</v>
      </c>
      <c r="H77">
        <v>42.01</v>
      </c>
      <c r="I77">
        <v>44.64</v>
      </c>
      <c r="J77">
        <v>41.09</v>
      </c>
      <c r="K77">
        <v>40.619999999999997</v>
      </c>
      <c r="L77">
        <v>42.1</v>
      </c>
      <c r="M77">
        <v>36.6</v>
      </c>
      <c r="N77">
        <v>39.6</v>
      </c>
      <c r="O77">
        <v>43.23</v>
      </c>
      <c r="P77">
        <v>37.19</v>
      </c>
      <c r="Q77">
        <v>32.61</v>
      </c>
      <c r="R77">
        <v>34.33</v>
      </c>
      <c r="S77">
        <v>54.38</v>
      </c>
      <c r="T77">
        <v>57.28</v>
      </c>
      <c r="U77">
        <v>60.57</v>
      </c>
      <c r="V77">
        <v>62.71</v>
      </c>
    </row>
    <row r="78" spans="1:23" x14ac:dyDescent="0.25">
      <c r="A78" s="5" t="s">
        <v>173</v>
      </c>
      <c r="B78" s="5" t="s">
        <v>174</v>
      </c>
      <c r="C78">
        <v>111.64</v>
      </c>
      <c r="D78">
        <v>109.27</v>
      </c>
      <c r="E78">
        <v>99.83</v>
      </c>
      <c r="F78">
        <v>87.72</v>
      </c>
      <c r="G78">
        <v>97.91</v>
      </c>
      <c r="H78">
        <v>100.3</v>
      </c>
      <c r="I78">
        <v>103.01</v>
      </c>
      <c r="J78">
        <v>107.15</v>
      </c>
      <c r="K78">
        <v>104.54</v>
      </c>
      <c r="L78">
        <v>111.75</v>
      </c>
      <c r="M78">
        <v>111.85</v>
      </c>
      <c r="N78">
        <v>117.53</v>
      </c>
      <c r="O78">
        <v>122.2</v>
      </c>
      <c r="P78">
        <v>114.48</v>
      </c>
      <c r="Q78">
        <v>108.51</v>
      </c>
      <c r="R78">
        <v>113.81</v>
      </c>
      <c r="S78" t="s">
        <v>67</v>
      </c>
      <c r="T78" t="s">
        <v>67</v>
      </c>
      <c r="U78" t="s">
        <v>67</v>
      </c>
      <c r="V78" t="s">
        <v>67</v>
      </c>
    </row>
    <row r="79" spans="1:23" x14ac:dyDescent="0.25">
      <c r="A79" s="5" t="s">
        <v>175</v>
      </c>
      <c r="B79" s="5" t="s">
        <v>176</v>
      </c>
      <c r="C79">
        <v>1012.4911</v>
      </c>
      <c r="D79">
        <v>1975.4918</v>
      </c>
      <c r="E79">
        <v>-14519.2461</v>
      </c>
      <c r="F79">
        <v>1391.9175</v>
      </c>
      <c r="G79">
        <v>1010.429</v>
      </c>
      <c r="H79">
        <v>1472.2159999999999</v>
      </c>
      <c r="I79">
        <v>1282.8556000000001</v>
      </c>
      <c r="J79">
        <v>1890.2554</v>
      </c>
      <c r="K79">
        <v>1076.7329999999999</v>
      </c>
      <c r="L79">
        <v>838.59299999999996</v>
      </c>
      <c r="M79">
        <v>216.71199999999999</v>
      </c>
      <c r="N79">
        <v>148.33199999999999</v>
      </c>
      <c r="O79">
        <v>266.15600000000001</v>
      </c>
      <c r="P79">
        <v>160.95599999999999</v>
      </c>
      <c r="Q79">
        <v>134.65600000000001</v>
      </c>
      <c r="R79">
        <v>94.68</v>
      </c>
      <c r="S79">
        <v>147.28</v>
      </c>
      <c r="T79">
        <v>107.304</v>
      </c>
      <c r="U79">
        <v>154.64400000000001</v>
      </c>
      <c r="V79">
        <v>151.488</v>
      </c>
    </row>
    <row r="80" spans="1:23" x14ac:dyDescent="0.25">
      <c r="A80" s="5" t="s">
        <v>177</v>
      </c>
      <c r="B80" s="5" t="s">
        <v>178</v>
      </c>
      <c r="C80">
        <v>0</v>
      </c>
      <c r="D80">
        <v>0</v>
      </c>
      <c r="E80">
        <v>0</v>
      </c>
      <c r="F80">
        <v>0</v>
      </c>
      <c r="G80">
        <v>-25.570000000000022</v>
      </c>
      <c r="H80">
        <v>-10.5</v>
      </c>
      <c r="I80">
        <v>0</v>
      </c>
      <c r="J80">
        <v>-3.9999999999992042E-2</v>
      </c>
      <c r="K80">
        <v>0</v>
      </c>
      <c r="L80">
        <v>-64.899999999999991</v>
      </c>
      <c r="M80">
        <v>0</v>
      </c>
      <c r="N80">
        <v>0</v>
      </c>
      <c r="O80">
        <v>0</v>
      </c>
      <c r="P80">
        <v>0</v>
      </c>
      <c r="Q80">
        <v>0</v>
      </c>
      <c r="R80">
        <v>0</v>
      </c>
      <c r="S80">
        <v>0</v>
      </c>
      <c r="T80">
        <v>0</v>
      </c>
      <c r="U80">
        <v>0</v>
      </c>
      <c r="V80">
        <v>0</v>
      </c>
    </row>
    <row r="81" spans="1:22" x14ac:dyDescent="0.25">
      <c r="A81" s="5" t="s">
        <v>179</v>
      </c>
      <c r="B81" s="5" t="s">
        <v>180</v>
      </c>
      <c r="C81">
        <v>7.12</v>
      </c>
      <c r="D81">
        <v>2.2400000000000002</v>
      </c>
      <c r="E81">
        <v>6.17</v>
      </c>
      <c r="F81">
        <v>1.86</v>
      </c>
      <c r="G81">
        <v>5.35</v>
      </c>
      <c r="H81">
        <v>2.77</v>
      </c>
      <c r="I81">
        <v>2.25</v>
      </c>
      <c r="J81">
        <v>20.92</v>
      </c>
      <c r="K81">
        <v>25.59</v>
      </c>
      <c r="L81">
        <v>20.62</v>
      </c>
      <c r="M81">
        <v>-7.58</v>
      </c>
      <c r="N81">
        <v>4.51</v>
      </c>
      <c r="O81">
        <v>3.84</v>
      </c>
      <c r="P81">
        <v>10.08</v>
      </c>
      <c r="Q81">
        <v>7.09</v>
      </c>
      <c r="R81">
        <v>2.08</v>
      </c>
      <c r="S81">
        <v>0.24</v>
      </c>
      <c r="T81">
        <v>-1.8</v>
      </c>
      <c r="U81">
        <v>6.51</v>
      </c>
      <c r="V81" t="s">
        <v>67</v>
      </c>
    </row>
    <row r="82" spans="1:22" x14ac:dyDescent="0.25">
      <c r="A82" s="5" t="s">
        <v>181</v>
      </c>
      <c r="B82" s="5" t="s">
        <v>182</v>
      </c>
      <c r="C82">
        <v>5.18</v>
      </c>
      <c r="D82">
        <v>3.42</v>
      </c>
      <c r="E82">
        <v>4.46</v>
      </c>
      <c r="F82">
        <v>3.33</v>
      </c>
      <c r="G82">
        <v>3.46</v>
      </c>
      <c r="H82">
        <v>8.65</v>
      </c>
      <c r="I82">
        <v>16.25</v>
      </c>
      <c r="J82">
        <v>22.38</v>
      </c>
      <c r="K82">
        <v>12.88</v>
      </c>
      <c r="L82">
        <v>5.85</v>
      </c>
      <c r="M82">
        <v>0.26</v>
      </c>
      <c r="N82">
        <v>6.14</v>
      </c>
      <c r="O82">
        <v>7</v>
      </c>
      <c r="P82">
        <v>6.42</v>
      </c>
      <c r="Q82">
        <v>3.14</v>
      </c>
      <c r="R82">
        <v>0.17</v>
      </c>
      <c r="S82">
        <v>1.65</v>
      </c>
      <c r="T82" t="s">
        <v>67</v>
      </c>
      <c r="U82" t="s">
        <v>67</v>
      </c>
      <c r="V82" t="s">
        <v>67</v>
      </c>
    </row>
    <row r="83" spans="1:22" x14ac:dyDescent="0.25">
      <c r="A83" s="5" t="s">
        <v>183</v>
      </c>
      <c r="B83" s="5" t="s">
        <v>184</v>
      </c>
      <c r="C83">
        <v>4.55</v>
      </c>
      <c r="D83">
        <v>3.68</v>
      </c>
      <c r="E83">
        <v>3.68</v>
      </c>
      <c r="F83">
        <v>6.63</v>
      </c>
      <c r="G83">
        <v>11.38</v>
      </c>
      <c r="H83">
        <v>14.43</v>
      </c>
      <c r="I83">
        <v>12.36</v>
      </c>
      <c r="J83">
        <v>12.81</v>
      </c>
      <c r="K83">
        <v>9.4</v>
      </c>
      <c r="L83">
        <v>6.29</v>
      </c>
      <c r="M83">
        <v>3.59</v>
      </c>
      <c r="N83">
        <v>5.52</v>
      </c>
      <c r="O83">
        <v>4.67</v>
      </c>
      <c r="P83">
        <v>3.54</v>
      </c>
      <c r="Q83">
        <v>2.82</v>
      </c>
      <c r="R83" t="s">
        <v>67</v>
      </c>
      <c r="S83" t="s">
        <v>67</v>
      </c>
      <c r="T83" t="s">
        <v>67</v>
      </c>
      <c r="U83" t="s">
        <v>67</v>
      </c>
      <c r="V83" t="s">
        <v>67</v>
      </c>
    </row>
    <row r="84" spans="1:22" x14ac:dyDescent="0.25">
      <c r="A84" s="5" t="s">
        <v>185</v>
      </c>
      <c r="B84" s="5" t="s">
        <v>186</v>
      </c>
      <c r="C84">
        <v>9.49</v>
      </c>
      <c r="D84">
        <v>8.02</v>
      </c>
      <c r="E84">
        <v>8.25</v>
      </c>
      <c r="F84">
        <v>8.01</v>
      </c>
      <c r="G84">
        <v>8.84</v>
      </c>
      <c r="H84">
        <v>9.01</v>
      </c>
      <c r="I84">
        <v>8.94</v>
      </c>
      <c r="J84">
        <v>8.74</v>
      </c>
      <c r="K84">
        <v>6.47</v>
      </c>
      <c r="L84">
        <v>4.5599999999999996</v>
      </c>
      <c r="M84" t="s">
        <v>67</v>
      </c>
      <c r="N84" t="s">
        <v>67</v>
      </c>
      <c r="O84" t="s">
        <v>67</v>
      </c>
      <c r="P84" t="s">
        <v>67</v>
      </c>
      <c r="Q84" t="s">
        <v>67</v>
      </c>
      <c r="R84" t="s">
        <v>67</v>
      </c>
      <c r="S84" t="s">
        <v>67</v>
      </c>
      <c r="T84" t="s">
        <v>67</v>
      </c>
      <c r="U84" t="s">
        <v>67</v>
      </c>
      <c r="V84" t="s">
        <v>67</v>
      </c>
    </row>
    <row r="85" spans="1:22" x14ac:dyDescent="0.25">
      <c r="A85" s="5" t="s">
        <v>187</v>
      </c>
      <c r="B85" s="5" t="s">
        <v>188</v>
      </c>
      <c r="C85">
        <v>12.84</v>
      </c>
      <c r="D85">
        <v>4.17</v>
      </c>
      <c r="E85">
        <v>120.72</v>
      </c>
      <c r="F85">
        <v>-425.16</v>
      </c>
      <c r="G85">
        <v>-114.58</v>
      </c>
      <c r="H85">
        <v>19.64</v>
      </c>
      <c r="I85">
        <v>-58.25</v>
      </c>
      <c r="J85">
        <v>40.94</v>
      </c>
      <c r="K85">
        <v>125.44</v>
      </c>
      <c r="L85">
        <v>611.98</v>
      </c>
      <c r="M85">
        <v>-79.8</v>
      </c>
      <c r="N85">
        <v>15.36</v>
      </c>
      <c r="O85">
        <v>49.87</v>
      </c>
      <c r="P85">
        <v>145.44999999999999</v>
      </c>
      <c r="Q85">
        <v>65.44</v>
      </c>
      <c r="R85">
        <v>-38.17</v>
      </c>
      <c r="S85">
        <v>-57.62</v>
      </c>
      <c r="T85">
        <v>-11.36</v>
      </c>
      <c r="U85">
        <v>11.81</v>
      </c>
      <c r="V85" t="s">
        <v>67</v>
      </c>
    </row>
    <row r="86" spans="1:22" x14ac:dyDescent="0.25">
      <c r="A86" s="5" t="s">
        <v>189</v>
      </c>
      <c r="B86" s="5" t="s">
        <v>190</v>
      </c>
      <c r="C86">
        <v>45.91</v>
      </c>
      <c r="D86">
        <v>-100.09</v>
      </c>
      <c r="E86">
        <v>-139.66999999999999</v>
      </c>
      <c r="F86">
        <v>-173.37</v>
      </c>
      <c r="G86">
        <v>-51.06</v>
      </c>
      <c r="H86">
        <v>0.78</v>
      </c>
      <c r="I86">
        <v>36.04</v>
      </c>
      <c r="J86">
        <v>259.45</v>
      </c>
      <c r="K86">
        <v>219.21</v>
      </c>
      <c r="L86">
        <v>182.51</v>
      </c>
      <c r="M86">
        <v>-4.8600000000000003</v>
      </c>
      <c r="N86">
        <v>70.23</v>
      </c>
      <c r="O86">
        <v>86.92</v>
      </c>
      <c r="P86">
        <v>57.57</v>
      </c>
      <c r="Q86">
        <v>-10.119999999999999</v>
      </c>
      <c r="R86">
        <v>-35.72</v>
      </c>
      <c r="S86">
        <v>-19.059999999999999</v>
      </c>
      <c r="T86" t="s">
        <v>67</v>
      </c>
      <c r="U86" t="s">
        <v>67</v>
      </c>
      <c r="V86" t="s">
        <v>67</v>
      </c>
    </row>
    <row r="87" spans="1:22" x14ac:dyDescent="0.25">
      <c r="A87" s="5" t="s">
        <v>191</v>
      </c>
      <c r="B87" s="5" t="s">
        <v>192</v>
      </c>
      <c r="C87">
        <v>-80.400000000000006</v>
      </c>
      <c r="D87">
        <v>-79.040000000000006</v>
      </c>
      <c r="E87">
        <v>-91.53</v>
      </c>
      <c r="F87">
        <v>-107.48</v>
      </c>
      <c r="G87">
        <v>2.64</v>
      </c>
      <c r="H87">
        <v>147.94999999999999</v>
      </c>
      <c r="I87">
        <v>128.06</v>
      </c>
      <c r="J87">
        <v>142.78</v>
      </c>
      <c r="K87">
        <v>144.57</v>
      </c>
      <c r="L87">
        <v>148.57</v>
      </c>
      <c r="M87">
        <v>39.26</v>
      </c>
      <c r="N87">
        <v>47.59</v>
      </c>
      <c r="O87">
        <v>32.99</v>
      </c>
      <c r="P87">
        <v>20.75</v>
      </c>
      <c r="Q87">
        <v>-5.98</v>
      </c>
      <c r="R87" t="s">
        <v>67</v>
      </c>
      <c r="S87" t="s">
        <v>67</v>
      </c>
      <c r="T87" t="s">
        <v>67</v>
      </c>
      <c r="U87" t="s">
        <v>67</v>
      </c>
      <c r="V87" t="s">
        <v>67</v>
      </c>
    </row>
    <row r="88" spans="1:22" x14ac:dyDescent="0.25">
      <c r="A88" s="5" t="s">
        <v>193</v>
      </c>
      <c r="B88" s="5" t="s">
        <v>194</v>
      </c>
      <c r="C88">
        <v>33.770000000000003</v>
      </c>
      <c r="D88">
        <v>24.51</v>
      </c>
      <c r="E88">
        <v>25.63</v>
      </c>
      <c r="F88">
        <v>18.54</v>
      </c>
      <c r="G88">
        <v>75.61</v>
      </c>
      <c r="H88">
        <v>93.61</v>
      </c>
      <c r="I88">
        <v>87.83</v>
      </c>
      <c r="J88">
        <v>87.89</v>
      </c>
      <c r="K88">
        <v>82.66</v>
      </c>
      <c r="L88">
        <v>71.3</v>
      </c>
      <c r="M88" t="s">
        <v>67</v>
      </c>
      <c r="N88" t="s">
        <v>67</v>
      </c>
      <c r="O88" t="s">
        <v>67</v>
      </c>
      <c r="P88" t="s">
        <v>67</v>
      </c>
      <c r="Q88" t="s">
        <v>67</v>
      </c>
      <c r="R88" t="s">
        <v>67</v>
      </c>
      <c r="S88" t="s">
        <v>67</v>
      </c>
      <c r="T88" t="s">
        <v>67</v>
      </c>
      <c r="U88" t="s">
        <v>67</v>
      </c>
      <c r="V88" t="s">
        <v>67</v>
      </c>
    </row>
    <row r="89" spans="1:22" x14ac:dyDescent="0.25">
      <c r="A89" s="5" t="s">
        <v>195</v>
      </c>
      <c r="B89" s="5" t="s">
        <v>196</v>
      </c>
      <c r="C89">
        <v>-0.08</v>
      </c>
      <c r="D89">
        <v>-7.0000000000000007E-2</v>
      </c>
      <c r="E89">
        <v>-0.08</v>
      </c>
      <c r="F89">
        <v>-0.11</v>
      </c>
      <c r="G89" t="s">
        <v>67</v>
      </c>
      <c r="H89">
        <v>0.06</v>
      </c>
      <c r="I89">
        <v>0.09</v>
      </c>
      <c r="J89">
        <v>0.03</v>
      </c>
      <c r="K89">
        <v>0.02</v>
      </c>
      <c r="L89">
        <v>0.05</v>
      </c>
      <c r="M89">
        <v>0.69</v>
      </c>
      <c r="N89">
        <v>7.0000000000000007E-2</v>
      </c>
      <c r="O89">
        <v>0.28999999999999998</v>
      </c>
      <c r="P89">
        <v>0.39</v>
      </c>
      <c r="Q89">
        <v>-1.84</v>
      </c>
      <c r="R89" t="s">
        <v>67</v>
      </c>
      <c r="S89" t="s">
        <v>67</v>
      </c>
      <c r="T89" t="s">
        <v>67</v>
      </c>
      <c r="U89" t="s">
        <v>67</v>
      </c>
      <c r="V89" t="s">
        <v>67</v>
      </c>
    </row>
    <row r="90" spans="1:22" x14ac:dyDescent="0.25">
      <c r="A90" s="5" t="s">
        <v>197</v>
      </c>
      <c r="B90" s="5" t="s">
        <v>198</v>
      </c>
      <c r="C90">
        <v>21.84</v>
      </c>
      <c r="D90">
        <v>0.74</v>
      </c>
      <c r="E90">
        <v>94.54</v>
      </c>
      <c r="F90">
        <v>-274.56</v>
      </c>
      <c r="G90">
        <v>-132.05000000000001</v>
      </c>
      <c r="H90">
        <v>8.7899999999999991</v>
      </c>
      <c r="I90">
        <v>1.4</v>
      </c>
      <c r="J90">
        <v>2.12</v>
      </c>
      <c r="K90">
        <v>57.84</v>
      </c>
      <c r="L90">
        <v>284.95999999999998</v>
      </c>
      <c r="M90">
        <v>-70.709999999999994</v>
      </c>
      <c r="N90">
        <v>2.96</v>
      </c>
      <c r="O90">
        <v>206.17</v>
      </c>
      <c r="P90">
        <v>-28.04</v>
      </c>
      <c r="Q90">
        <v>72.349999999999994</v>
      </c>
      <c r="R90">
        <v>-8.99</v>
      </c>
      <c r="S90">
        <v>-62.61</v>
      </c>
      <c r="T90">
        <v>-12.22</v>
      </c>
      <c r="U90">
        <v>34.79</v>
      </c>
      <c r="V90" t="s">
        <v>67</v>
      </c>
    </row>
    <row r="91" spans="1:22" x14ac:dyDescent="0.25">
      <c r="A91" s="5" t="s">
        <v>199</v>
      </c>
      <c r="B91" s="5" t="s">
        <v>200</v>
      </c>
      <c r="C91">
        <v>39.04</v>
      </c>
      <c r="D91">
        <v>-59.76</v>
      </c>
      <c r="E91">
        <v>-104.02</v>
      </c>
      <c r="F91">
        <v>-132.61000000000001</v>
      </c>
      <c r="G91">
        <v>-40.619999999999997</v>
      </c>
      <c r="H91">
        <v>4.0999999999999996</v>
      </c>
      <c r="I91">
        <v>20.45</v>
      </c>
      <c r="J91">
        <v>114.97</v>
      </c>
      <c r="K91">
        <v>90.7</v>
      </c>
      <c r="L91">
        <v>72.400000000000006</v>
      </c>
      <c r="M91">
        <v>46.14</v>
      </c>
      <c r="N91">
        <v>60.36</v>
      </c>
      <c r="O91">
        <v>83.49</v>
      </c>
      <c r="P91">
        <v>11.77</v>
      </c>
      <c r="Q91">
        <v>0.25</v>
      </c>
      <c r="R91">
        <v>-27.94</v>
      </c>
      <c r="S91">
        <v>-13.35</v>
      </c>
      <c r="T91" t="s">
        <v>67</v>
      </c>
      <c r="U91" t="s">
        <v>67</v>
      </c>
      <c r="V91" t="s">
        <v>67</v>
      </c>
    </row>
    <row r="92" spans="1:22" x14ac:dyDescent="0.25">
      <c r="A92" s="5" t="s">
        <v>201</v>
      </c>
      <c r="B92" s="5" t="s">
        <v>202</v>
      </c>
      <c r="C92">
        <v>-57.9</v>
      </c>
      <c r="D92">
        <v>-60.51</v>
      </c>
      <c r="E92">
        <v>-60.38</v>
      </c>
      <c r="F92">
        <v>-78.86</v>
      </c>
      <c r="G92">
        <v>-12.38</v>
      </c>
      <c r="H92">
        <v>71.02</v>
      </c>
      <c r="I92">
        <v>55.12</v>
      </c>
      <c r="J92">
        <v>55.43</v>
      </c>
      <c r="K92">
        <v>96.24</v>
      </c>
      <c r="L92">
        <v>79.069999999999993</v>
      </c>
      <c r="M92">
        <v>36.549999999999997</v>
      </c>
      <c r="N92">
        <v>48.89</v>
      </c>
      <c r="O92">
        <v>35.78</v>
      </c>
      <c r="P92">
        <v>-7.9</v>
      </c>
      <c r="Q92">
        <v>4.66</v>
      </c>
      <c r="R92" t="s">
        <v>67</v>
      </c>
      <c r="S92" t="s">
        <v>67</v>
      </c>
      <c r="T92" t="s">
        <v>67</v>
      </c>
      <c r="U92" t="s">
        <v>67</v>
      </c>
      <c r="V92" t="s">
        <v>67</v>
      </c>
    </row>
    <row r="93" spans="1:22" x14ac:dyDescent="0.25">
      <c r="A93" s="5" t="s">
        <v>203</v>
      </c>
      <c r="B93" s="5" t="s">
        <v>204</v>
      </c>
      <c r="C93">
        <v>6.56</v>
      </c>
      <c r="D93">
        <v>-2.69</v>
      </c>
      <c r="E93">
        <v>-2.4700000000000002</v>
      </c>
      <c r="F93">
        <v>8.69</v>
      </c>
      <c r="G93">
        <v>33.340000000000003</v>
      </c>
      <c r="H93">
        <v>53.78</v>
      </c>
      <c r="I93">
        <v>52.01</v>
      </c>
      <c r="J93">
        <v>45.6</v>
      </c>
      <c r="K93">
        <v>44.17</v>
      </c>
      <c r="L93">
        <v>41.87</v>
      </c>
      <c r="M93" t="s">
        <v>67</v>
      </c>
      <c r="N93" t="s">
        <v>67</v>
      </c>
      <c r="O93" t="s">
        <v>67</v>
      </c>
      <c r="P93" t="s">
        <v>67</v>
      </c>
      <c r="Q93" t="s">
        <v>67</v>
      </c>
      <c r="R93" t="s">
        <v>67</v>
      </c>
      <c r="S93" t="s">
        <v>67</v>
      </c>
      <c r="T93" t="s">
        <v>67</v>
      </c>
      <c r="U93" t="s">
        <v>67</v>
      </c>
      <c r="V93" t="s">
        <v>67</v>
      </c>
    </row>
    <row r="94" spans="1:22" x14ac:dyDescent="0.25">
      <c r="A94" s="5" t="s">
        <v>205</v>
      </c>
      <c r="B94" s="5" t="s">
        <v>206</v>
      </c>
      <c r="C94">
        <v>-48.75</v>
      </c>
      <c r="D94">
        <v>-113.61</v>
      </c>
      <c r="E94">
        <v>-1143.1099999999999</v>
      </c>
      <c r="F94">
        <v>37.76</v>
      </c>
      <c r="G94">
        <v>-39.880000000000003</v>
      </c>
      <c r="H94">
        <v>8.09</v>
      </c>
      <c r="I94">
        <v>-32.130000000000003</v>
      </c>
      <c r="J94">
        <v>75.510000000000005</v>
      </c>
      <c r="K94">
        <v>28.4</v>
      </c>
      <c r="L94">
        <v>139.32</v>
      </c>
      <c r="M94">
        <v>46.1</v>
      </c>
      <c r="N94">
        <v>-44.27</v>
      </c>
      <c r="O94">
        <v>65.36</v>
      </c>
      <c r="P94">
        <v>19.53</v>
      </c>
      <c r="Q94">
        <v>42.22</v>
      </c>
      <c r="R94">
        <v>-35.71</v>
      </c>
      <c r="S94">
        <v>37.25</v>
      </c>
      <c r="T94">
        <v>-30.61</v>
      </c>
      <c r="U94">
        <v>2.08</v>
      </c>
      <c r="V94" t="s">
        <v>67</v>
      </c>
    </row>
    <row r="95" spans="1:22" x14ac:dyDescent="0.25">
      <c r="A95" s="5" t="s">
        <v>207</v>
      </c>
      <c r="B95" s="5" t="s">
        <v>208</v>
      </c>
      <c r="C95">
        <v>-435.16</v>
      </c>
      <c r="D95">
        <v>-406.32</v>
      </c>
      <c r="E95">
        <v>-381.74</v>
      </c>
      <c r="F95">
        <v>1.99</v>
      </c>
      <c r="G95">
        <v>-21.31</v>
      </c>
      <c r="H95">
        <v>17.16</v>
      </c>
      <c r="I95">
        <v>23.93</v>
      </c>
      <c r="J95">
        <v>81.08</v>
      </c>
      <c r="K95">
        <v>71.27</v>
      </c>
      <c r="L95">
        <v>47.05</v>
      </c>
      <c r="M95">
        <v>22.4</v>
      </c>
      <c r="N95">
        <v>13.54</v>
      </c>
      <c r="O95">
        <v>42.37</v>
      </c>
      <c r="P95">
        <v>8.68</v>
      </c>
      <c r="Q95">
        <v>14.59</v>
      </c>
      <c r="R95">
        <v>-9.69</v>
      </c>
      <c r="S95">
        <v>2.91</v>
      </c>
      <c r="T95" t="s">
        <v>67</v>
      </c>
      <c r="U95" t="s">
        <v>67</v>
      </c>
      <c r="V95" t="s">
        <v>67</v>
      </c>
    </row>
    <row r="96" spans="1:22" x14ac:dyDescent="0.25">
      <c r="A96" s="5" t="s">
        <v>209</v>
      </c>
      <c r="B96" s="5" t="s">
        <v>210</v>
      </c>
      <c r="C96">
        <v>-261.52</v>
      </c>
      <c r="D96">
        <v>-250.15</v>
      </c>
      <c r="E96">
        <v>-233.85</v>
      </c>
      <c r="F96">
        <v>9.8699999999999992</v>
      </c>
      <c r="G96">
        <v>8</v>
      </c>
      <c r="H96">
        <v>43.84</v>
      </c>
      <c r="I96">
        <v>51.44</v>
      </c>
      <c r="J96">
        <v>49.01</v>
      </c>
      <c r="K96">
        <v>46.98</v>
      </c>
      <c r="L96">
        <v>45.21</v>
      </c>
      <c r="M96">
        <v>25.79</v>
      </c>
      <c r="N96">
        <v>9.43</v>
      </c>
      <c r="O96">
        <v>25.73</v>
      </c>
      <c r="P96">
        <v>6.54</v>
      </c>
      <c r="Q96">
        <v>3.05</v>
      </c>
      <c r="R96" t="s">
        <v>67</v>
      </c>
      <c r="S96" t="s">
        <v>67</v>
      </c>
      <c r="T96" t="s">
        <v>67</v>
      </c>
      <c r="U96" t="s">
        <v>67</v>
      </c>
      <c r="V96" t="s">
        <v>67</v>
      </c>
    </row>
    <row r="97" spans="1:23" x14ac:dyDescent="0.25">
      <c r="A97" s="5" t="s">
        <v>211</v>
      </c>
      <c r="B97" s="5" t="s">
        <v>212</v>
      </c>
      <c r="C97">
        <v>-108.84</v>
      </c>
      <c r="D97">
        <v>-99.36</v>
      </c>
      <c r="E97">
        <v>-92.42</v>
      </c>
      <c r="F97">
        <v>28.43</v>
      </c>
      <c r="G97">
        <v>26.6</v>
      </c>
      <c r="H97">
        <v>34.81</v>
      </c>
      <c r="I97">
        <v>30.43</v>
      </c>
      <c r="J97">
        <v>37.369999999999997</v>
      </c>
      <c r="K97">
        <v>26.76</v>
      </c>
      <c r="L97">
        <v>24.13</v>
      </c>
      <c r="M97" t="s">
        <v>67</v>
      </c>
      <c r="N97" t="s">
        <v>67</v>
      </c>
      <c r="O97" t="s">
        <v>67</v>
      </c>
      <c r="P97" t="s">
        <v>67</v>
      </c>
      <c r="Q97" t="s">
        <v>67</v>
      </c>
      <c r="R97" t="s">
        <v>67</v>
      </c>
      <c r="S97" t="s">
        <v>67</v>
      </c>
      <c r="T97" t="s">
        <v>67</v>
      </c>
      <c r="U97" t="s">
        <v>67</v>
      </c>
      <c r="V97" t="s">
        <v>67</v>
      </c>
    </row>
    <row r="98" spans="1:23" x14ac:dyDescent="0.25">
      <c r="A98" s="5" t="s">
        <v>213</v>
      </c>
      <c r="B98" s="5" t="s">
        <v>214</v>
      </c>
      <c r="C98">
        <v>19539</v>
      </c>
      <c r="D98">
        <v>15568</v>
      </c>
      <c r="E98">
        <v>-277</v>
      </c>
      <c r="F98">
        <v>-21793</v>
      </c>
      <c r="G98">
        <v>-3102</v>
      </c>
      <c r="H98">
        <v>396</v>
      </c>
      <c r="I98">
        <v>3567</v>
      </c>
      <c r="J98">
        <v>7548</v>
      </c>
      <c r="K98">
        <v>4583</v>
      </c>
      <c r="L98">
        <v>9036</v>
      </c>
      <c r="M98">
        <v>8242</v>
      </c>
      <c r="N98">
        <v>11361</v>
      </c>
      <c r="O98">
        <v>12448</v>
      </c>
      <c r="P98">
        <v>7744</v>
      </c>
      <c r="Q98">
        <v>4537</v>
      </c>
      <c r="R98">
        <v>6722</v>
      </c>
      <c r="S98">
        <v>72417</v>
      </c>
      <c r="T98">
        <v>64170</v>
      </c>
      <c r="U98">
        <v>63006</v>
      </c>
      <c r="V98">
        <v>56809</v>
      </c>
      <c r="W98" t="s">
        <v>67</v>
      </c>
    </row>
  </sheetData>
  <pageMargins left="0.75" right="0.75" top="1" bottom="1" header="0.5" footer="0.5"/>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L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11" customWidth="1"/>
  </cols>
  <sheetData>
    <row r="1" spans="1:12" ht="18.75" customHeight="1" x14ac:dyDescent="0.3">
      <c r="A1" s="1" t="s">
        <v>3807</v>
      </c>
      <c r="B1" s="2" t="s">
        <v>3808</v>
      </c>
      <c r="C1" s="2"/>
      <c r="D1" s="2"/>
      <c r="E1" s="2"/>
      <c r="F1" s="2" t="str">
        <f>HYPERLINK("dax-30_Stock_Data_EUR.xlsx#INDEX!A1", "Back to INDEX")</f>
        <v>Back to INDEX</v>
      </c>
      <c r="G1" s="2"/>
      <c r="H1" s="2"/>
      <c r="I1" s="2"/>
      <c r="J1" s="2"/>
      <c r="K1" s="2"/>
      <c r="L1" s="2"/>
    </row>
    <row r="2" spans="1:12" x14ac:dyDescent="0.25">
      <c r="A2" s="3"/>
      <c r="B2" s="4"/>
      <c r="C2" s="4"/>
      <c r="D2" s="4"/>
      <c r="E2" s="4"/>
      <c r="F2" s="4"/>
      <c r="G2" s="4"/>
      <c r="H2" s="4"/>
      <c r="I2" s="4"/>
      <c r="J2" s="4"/>
      <c r="K2" s="4"/>
      <c r="L2" s="4"/>
    </row>
    <row r="3" spans="1:12" x14ac:dyDescent="0.25">
      <c r="A3" s="5" t="s">
        <v>3</v>
      </c>
      <c r="C3" s="5" t="s">
        <v>4</v>
      </c>
      <c r="D3" s="5"/>
      <c r="G3" s="5" t="s">
        <v>5</v>
      </c>
      <c r="H3" s="5"/>
      <c r="J3" s="5" t="s">
        <v>6</v>
      </c>
      <c r="K3" s="5"/>
    </row>
    <row r="4" spans="1:12" x14ac:dyDescent="0.25">
      <c r="A4" s="5" t="s">
        <v>7</v>
      </c>
      <c r="B4" t="s">
        <v>365</v>
      </c>
      <c r="C4" s="5" t="s">
        <v>9</v>
      </c>
      <c r="D4" s="5"/>
      <c r="E4" t="s">
        <v>3809</v>
      </c>
      <c r="G4" t="s">
        <v>1073</v>
      </c>
      <c r="H4" t="s">
        <v>12</v>
      </c>
      <c r="J4" t="s">
        <v>3810</v>
      </c>
      <c r="L4" t="s">
        <v>1530</v>
      </c>
    </row>
    <row r="5" spans="1:12" x14ac:dyDescent="0.25">
      <c r="A5" s="5" t="s">
        <v>15</v>
      </c>
      <c r="B5" t="s">
        <v>3811</v>
      </c>
      <c r="C5" s="5" t="s">
        <v>17</v>
      </c>
      <c r="D5" s="5"/>
      <c r="E5" t="s">
        <v>3812</v>
      </c>
      <c r="G5" t="s">
        <v>479</v>
      </c>
      <c r="H5" t="s">
        <v>20</v>
      </c>
      <c r="J5" t="s">
        <v>237</v>
      </c>
      <c r="L5" t="s">
        <v>3813</v>
      </c>
    </row>
    <row r="6" spans="1:12" x14ac:dyDescent="0.25">
      <c r="A6" s="5" t="s">
        <v>23</v>
      </c>
      <c r="B6" t="s">
        <v>3814</v>
      </c>
      <c r="C6" s="5" t="s">
        <v>25</v>
      </c>
      <c r="D6" s="5"/>
      <c r="E6" t="s">
        <v>3815</v>
      </c>
      <c r="G6" t="s">
        <v>914</v>
      </c>
      <c r="H6" t="s">
        <v>28</v>
      </c>
      <c r="J6" t="s">
        <v>225</v>
      </c>
      <c r="L6" t="s">
        <v>3816</v>
      </c>
    </row>
    <row r="7" spans="1:12" x14ac:dyDescent="0.25">
      <c r="A7" s="5" t="s">
        <v>29</v>
      </c>
      <c r="B7" t="s">
        <v>277</v>
      </c>
      <c r="C7" s="5" t="s">
        <v>31</v>
      </c>
      <c r="D7" s="5"/>
      <c r="E7" t="s">
        <v>3817</v>
      </c>
      <c r="G7" t="s">
        <v>460</v>
      </c>
      <c r="H7" t="s">
        <v>34</v>
      </c>
      <c r="J7" t="s">
        <v>3818</v>
      </c>
      <c r="L7" t="s">
        <v>569</v>
      </c>
    </row>
    <row r="8" spans="1:12" x14ac:dyDescent="0.25">
      <c r="A8" s="5" t="s">
        <v>35</v>
      </c>
      <c r="B8" t="s">
        <v>36</v>
      </c>
      <c r="C8" s="5" t="s">
        <v>37</v>
      </c>
      <c r="D8" s="5"/>
      <c r="E8" t="s">
        <v>3819</v>
      </c>
      <c r="G8" t="s">
        <v>833</v>
      </c>
      <c r="H8" t="s">
        <v>40</v>
      </c>
      <c r="J8" t="s">
        <v>1416</v>
      </c>
      <c r="L8" t="s">
        <v>792</v>
      </c>
    </row>
    <row r="9" spans="1:12" x14ac:dyDescent="0.25">
      <c r="A9" s="5" t="s">
        <v>41</v>
      </c>
      <c r="B9" t="s">
        <v>42</v>
      </c>
      <c r="C9" s="5" t="s">
        <v>43</v>
      </c>
      <c r="D9" s="5"/>
      <c r="E9" t="s">
        <v>3820</v>
      </c>
      <c r="J9" t="s">
        <v>892</v>
      </c>
      <c r="L9" t="s">
        <v>523</v>
      </c>
    </row>
    <row r="10" spans="1:12" x14ac:dyDescent="0.25">
      <c r="A10" s="5" t="s">
        <v>45</v>
      </c>
      <c r="B10" t="s">
        <v>322</v>
      </c>
      <c r="C10" s="5" t="s">
        <v>47</v>
      </c>
      <c r="D10" s="5"/>
      <c r="E10" t="s">
        <v>3821</v>
      </c>
      <c r="J10" t="s">
        <v>3822</v>
      </c>
      <c r="L10" t="s">
        <v>1138</v>
      </c>
    </row>
    <row r="11" spans="1:12" x14ac:dyDescent="0.25">
      <c r="A11" s="5" t="s">
        <v>49</v>
      </c>
      <c r="B11" t="s">
        <v>323</v>
      </c>
      <c r="J11" t="s">
        <v>3823</v>
      </c>
      <c r="L11" t="s">
        <v>3824</v>
      </c>
    </row>
    <row r="12" spans="1:12" x14ac:dyDescent="0.25">
      <c r="A12" s="5" t="s">
        <v>51</v>
      </c>
      <c r="B12" t="s">
        <v>423</v>
      </c>
      <c r="J12" t="s">
        <v>862</v>
      </c>
      <c r="L12" t="s">
        <v>509</v>
      </c>
    </row>
    <row r="13" spans="1:12" x14ac:dyDescent="0.25">
      <c r="A13" s="5" t="s">
        <v>53</v>
      </c>
      <c r="B13" t="s">
        <v>3825</v>
      </c>
    </row>
    <row r="14" spans="1:12" x14ac:dyDescent="0.25">
      <c r="A14" s="5" t="s">
        <v>55</v>
      </c>
      <c r="B14" t="s">
        <v>3826</v>
      </c>
    </row>
    <row r="15" spans="1:12" x14ac:dyDescent="0.25">
      <c r="A15" s="5" t="s">
        <v>57</v>
      </c>
      <c r="B15" t="s">
        <v>3827</v>
      </c>
    </row>
    <row r="16" spans="1:12" x14ac:dyDescent="0.25">
      <c r="A16" s="5" t="s">
        <v>59</v>
      </c>
      <c r="B16" t="s">
        <v>3828</v>
      </c>
    </row>
    <row r="17" spans="1:12" x14ac:dyDescent="0.25">
      <c r="A17" s="5" t="s">
        <v>61</v>
      </c>
      <c r="B17" t="s">
        <v>3829</v>
      </c>
    </row>
    <row r="18" spans="1:12" x14ac:dyDescent="0.25">
      <c r="A18" s="3"/>
      <c r="B18" s="4"/>
      <c r="C18" s="4"/>
      <c r="D18" s="4"/>
      <c r="E18" s="4"/>
      <c r="F18" s="4"/>
      <c r="G18" s="4"/>
      <c r="H18" s="4"/>
      <c r="I18" s="4"/>
      <c r="J18" s="4"/>
      <c r="K18" s="4"/>
      <c r="L18" s="4"/>
    </row>
    <row r="19" spans="1:12" x14ac:dyDescent="0.25">
      <c r="A19" s="5" t="s">
        <v>63</v>
      </c>
      <c r="B19" s="5" t="s">
        <v>64</v>
      </c>
      <c r="C19" s="5">
        <v>2019</v>
      </c>
      <c r="D19" s="5">
        <v>2018</v>
      </c>
      <c r="E19" s="5">
        <v>2017</v>
      </c>
      <c r="F19" s="5">
        <v>2016</v>
      </c>
      <c r="G19" s="5">
        <v>2015</v>
      </c>
      <c r="H19" s="5">
        <v>2014</v>
      </c>
      <c r="I19" s="5">
        <v>2013</v>
      </c>
      <c r="J19" s="5">
        <v>2012</v>
      </c>
      <c r="K19" s="5">
        <v>2011</v>
      </c>
      <c r="L19" s="5">
        <v>2010</v>
      </c>
    </row>
    <row r="20" spans="1:12" x14ac:dyDescent="0.25">
      <c r="A20" s="5" t="s">
        <v>65</v>
      </c>
      <c r="B20" s="5" t="s">
        <v>66</v>
      </c>
      <c r="C20">
        <v>7223</v>
      </c>
      <c r="D20">
        <v>6502</v>
      </c>
      <c r="E20">
        <v>5977</v>
      </c>
      <c r="F20">
        <v>5548</v>
      </c>
      <c r="G20">
        <v>3506</v>
      </c>
      <c r="H20">
        <v>1593</v>
      </c>
      <c r="I20">
        <v>1673</v>
      </c>
      <c r="J20">
        <v>1322</v>
      </c>
      <c r="K20">
        <v>1393</v>
      </c>
      <c r="L20" t="s">
        <v>67</v>
      </c>
    </row>
    <row r="21" spans="1:12" x14ac:dyDescent="0.25">
      <c r="A21" s="5" t="s">
        <v>68</v>
      </c>
      <c r="B21" s="5" t="s">
        <v>69</v>
      </c>
      <c r="C21">
        <v>3518</v>
      </c>
      <c r="D21">
        <v>4290</v>
      </c>
      <c r="E21">
        <v>4314</v>
      </c>
      <c r="F21">
        <v>4282</v>
      </c>
      <c r="G21">
        <v>2145</v>
      </c>
      <c r="H21">
        <v>860.6</v>
      </c>
      <c r="I21">
        <v>975.2</v>
      </c>
      <c r="J21">
        <v>646.70000000000005</v>
      </c>
      <c r="K21">
        <v>925.3</v>
      </c>
      <c r="L21" t="s">
        <v>67</v>
      </c>
    </row>
    <row r="22" spans="1:12" x14ac:dyDescent="0.25">
      <c r="A22" s="5" t="s">
        <v>70</v>
      </c>
      <c r="B22" s="5" t="s">
        <v>71</v>
      </c>
      <c r="C22">
        <v>-378.8</v>
      </c>
      <c r="D22">
        <v>-415.2</v>
      </c>
      <c r="E22">
        <v>-306.2</v>
      </c>
      <c r="F22">
        <v>-421.9</v>
      </c>
      <c r="G22">
        <v>-410.4</v>
      </c>
      <c r="H22">
        <v>-271.5</v>
      </c>
      <c r="I22">
        <v>-285.60000000000002</v>
      </c>
      <c r="J22">
        <v>-430.9</v>
      </c>
      <c r="K22">
        <v>-347.4</v>
      </c>
      <c r="L22" t="s">
        <v>67</v>
      </c>
    </row>
    <row r="23" spans="1:12" x14ac:dyDescent="0.25">
      <c r="A23" s="5" t="s">
        <v>72</v>
      </c>
      <c r="B23" s="5" t="s">
        <v>73</v>
      </c>
      <c r="C23">
        <v>3139</v>
      </c>
      <c r="D23">
        <v>3874</v>
      </c>
      <c r="E23">
        <v>4007</v>
      </c>
      <c r="F23">
        <v>3860</v>
      </c>
      <c r="G23">
        <v>1735</v>
      </c>
      <c r="H23">
        <v>589.1</v>
      </c>
      <c r="I23">
        <v>689.6</v>
      </c>
      <c r="J23">
        <v>215.8</v>
      </c>
      <c r="K23">
        <v>577.9</v>
      </c>
      <c r="L23" t="s">
        <v>67</v>
      </c>
    </row>
    <row r="24" spans="1:12" x14ac:dyDescent="0.25">
      <c r="A24" s="5" t="s">
        <v>74</v>
      </c>
      <c r="B24" s="5" t="s">
        <v>75</v>
      </c>
      <c r="C24">
        <v>1845</v>
      </c>
      <c r="D24">
        <v>1472</v>
      </c>
      <c r="E24">
        <v>1441</v>
      </c>
      <c r="F24">
        <v>1347</v>
      </c>
      <c r="G24">
        <v>739.8</v>
      </c>
      <c r="H24">
        <v>179.4</v>
      </c>
      <c r="I24">
        <v>205.4</v>
      </c>
      <c r="J24">
        <v>43.6</v>
      </c>
      <c r="K24">
        <v>154.30000000000001</v>
      </c>
      <c r="L24" t="s">
        <v>67</v>
      </c>
    </row>
    <row r="25" spans="1:12" x14ac:dyDescent="0.25">
      <c r="A25" s="5" t="s">
        <v>76</v>
      </c>
      <c r="B25" s="5" t="s">
        <v>77</v>
      </c>
      <c r="C25">
        <v>1294</v>
      </c>
      <c r="D25">
        <v>2403</v>
      </c>
      <c r="E25">
        <v>2567</v>
      </c>
      <c r="F25">
        <v>2513</v>
      </c>
      <c r="G25">
        <v>994.7</v>
      </c>
      <c r="H25">
        <v>409.7</v>
      </c>
      <c r="I25">
        <v>484.2</v>
      </c>
      <c r="J25">
        <v>172.2</v>
      </c>
      <c r="K25">
        <v>423.6</v>
      </c>
      <c r="L25" t="s">
        <v>67</v>
      </c>
    </row>
    <row r="26" spans="1:12" x14ac:dyDescent="0.25">
      <c r="A26" s="5" t="s">
        <v>78</v>
      </c>
      <c r="B26" s="5" t="s">
        <v>79</v>
      </c>
      <c r="C26">
        <v>-107.3</v>
      </c>
      <c r="D26">
        <v>-96.3</v>
      </c>
      <c r="E26">
        <v>-116.2</v>
      </c>
      <c r="F26">
        <v>-172.2</v>
      </c>
      <c r="G26">
        <v>-31.2</v>
      </c>
      <c r="H26">
        <v>-8.3000000000000007</v>
      </c>
      <c r="I26">
        <v>-4</v>
      </c>
      <c r="J26">
        <v>-0.8</v>
      </c>
      <c r="K26">
        <v>-0.6</v>
      </c>
      <c r="L26" t="s">
        <v>67</v>
      </c>
    </row>
    <row r="27" spans="1:12" x14ac:dyDescent="0.25">
      <c r="A27" s="5" t="s">
        <v>80</v>
      </c>
      <c r="B27" s="5" t="s">
        <v>81</v>
      </c>
      <c r="C27">
        <v>1147</v>
      </c>
      <c r="D27">
        <v>2267</v>
      </c>
      <c r="E27">
        <v>2411</v>
      </c>
      <c r="F27">
        <v>2301</v>
      </c>
      <c r="G27">
        <v>923.5</v>
      </c>
      <c r="H27">
        <v>401.4</v>
      </c>
      <c r="I27">
        <v>480.2</v>
      </c>
      <c r="J27">
        <v>171.4</v>
      </c>
      <c r="K27">
        <v>423</v>
      </c>
      <c r="L27" t="s">
        <v>67</v>
      </c>
    </row>
    <row r="28" spans="1:12" x14ac:dyDescent="0.25">
      <c r="A28" s="5" t="s">
        <v>82</v>
      </c>
      <c r="B28" s="5" t="s">
        <v>83</v>
      </c>
      <c r="C28">
        <v>1431</v>
      </c>
      <c r="D28">
        <v>1748</v>
      </c>
      <c r="E28">
        <v>796.7</v>
      </c>
      <c r="F28">
        <v>2062</v>
      </c>
      <c r="G28">
        <v>4281</v>
      </c>
      <c r="H28">
        <v>1779</v>
      </c>
      <c r="I28">
        <v>740.2</v>
      </c>
      <c r="J28">
        <v>661.5</v>
      </c>
      <c r="K28">
        <v>411.1</v>
      </c>
      <c r="L28" t="s">
        <v>67</v>
      </c>
    </row>
    <row r="29" spans="1:12" x14ac:dyDescent="0.25">
      <c r="A29" s="5" t="s">
        <v>84</v>
      </c>
      <c r="B29" s="5" t="s">
        <v>85</v>
      </c>
      <c r="C29">
        <v>55067</v>
      </c>
      <c r="D29">
        <v>47640</v>
      </c>
      <c r="E29">
        <v>36720</v>
      </c>
      <c r="F29">
        <v>30460</v>
      </c>
      <c r="G29">
        <v>26679</v>
      </c>
      <c r="H29">
        <v>12980</v>
      </c>
      <c r="I29">
        <v>10353</v>
      </c>
      <c r="J29">
        <v>9947</v>
      </c>
      <c r="K29">
        <v>9972</v>
      </c>
      <c r="L29" t="s">
        <v>67</v>
      </c>
    </row>
    <row r="30" spans="1:12" x14ac:dyDescent="0.25">
      <c r="A30" s="5" t="s">
        <v>86</v>
      </c>
      <c r="B30" s="5" t="s">
        <v>87</v>
      </c>
      <c r="C30">
        <v>56498</v>
      </c>
      <c r="D30">
        <v>49388</v>
      </c>
      <c r="E30">
        <v>37516</v>
      </c>
      <c r="F30">
        <v>32522</v>
      </c>
      <c r="G30">
        <v>30959</v>
      </c>
      <c r="H30">
        <v>14759</v>
      </c>
      <c r="I30">
        <v>11093</v>
      </c>
      <c r="J30">
        <v>10608</v>
      </c>
      <c r="K30">
        <v>10383</v>
      </c>
      <c r="L30" t="s">
        <v>67</v>
      </c>
    </row>
    <row r="31" spans="1:12" x14ac:dyDescent="0.25">
      <c r="A31" s="5" t="s">
        <v>88</v>
      </c>
      <c r="B31" s="5" t="s">
        <v>89</v>
      </c>
      <c r="C31">
        <v>3682</v>
      </c>
      <c r="D31">
        <v>4146</v>
      </c>
      <c r="E31">
        <v>2240</v>
      </c>
      <c r="F31">
        <v>2405</v>
      </c>
      <c r="G31">
        <v>1687</v>
      </c>
      <c r="H31">
        <v>504.1</v>
      </c>
      <c r="I31">
        <v>444.1</v>
      </c>
      <c r="J31">
        <v>990.4</v>
      </c>
      <c r="K31">
        <v>907.3</v>
      </c>
      <c r="L31" t="s">
        <v>67</v>
      </c>
    </row>
    <row r="32" spans="1:12" x14ac:dyDescent="0.25">
      <c r="A32" s="5" t="s">
        <v>90</v>
      </c>
      <c r="B32" s="5" t="s">
        <v>91</v>
      </c>
      <c r="C32">
        <v>31746</v>
      </c>
      <c r="D32">
        <v>25578</v>
      </c>
      <c r="E32">
        <v>18585</v>
      </c>
      <c r="F32">
        <v>16229</v>
      </c>
      <c r="G32">
        <v>17405</v>
      </c>
      <c r="H32">
        <v>8293</v>
      </c>
      <c r="I32">
        <v>6831</v>
      </c>
      <c r="J32">
        <v>6941</v>
      </c>
      <c r="K32">
        <v>7246</v>
      </c>
      <c r="L32" t="s">
        <v>67</v>
      </c>
    </row>
    <row r="33" spans="1:12" x14ac:dyDescent="0.25">
      <c r="A33" s="5" t="s">
        <v>92</v>
      </c>
      <c r="B33" s="5" t="s">
        <v>93</v>
      </c>
      <c r="C33">
        <v>35428</v>
      </c>
      <c r="D33">
        <v>29724</v>
      </c>
      <c r="E33">
        <v>20825</v>
      </c>
      <c r="F33">
        <v>18634</v>
      </c>
      <c r="G33">
        <v>19092</v>
      </c>
      <c r="H33">
        <v>8797</v>
      </c>
      <c r="I33">
        <v>7275</v>
      </c>
      <c r="J33">
        <v>7931</v>
      </c>
      <c r="K33">
        <v>8153</v>
      </c>
      <c r="L33" t="s">
        <v>67</v>
      </c>
    </row>
    <row r="34" spans="1:12" x14ac:dyDescent="0.25">
      <c r="A34" s="5" t="s">
        <v>78</v>
      </c>
      <c r="B34" s="5" t="s">
        <v>79</v>
      </c>
      <c r="C34">
        <v>759.8</v>
      </c>
      <c r="D34">
        <v>782.3</v>
      </c>
      <c r="E34">
        <v>608.79999999999995</v>
      </c>
      <c r="F34">
        <v>419</v>
      </c>
      <c r="G34">
        <v>244.8</v>
      </c>
      <c r="H34">
        <v>28</v>
      </c>
      <c r="I34">
        <v>12.5</v>
      </c>
      <c r="J34">
        <v>11</v>
      </c>
      <c r="K34">
        <v>13.5</v>
      </c>
      <c r="L34" t="s">
        <v>67</v>
      </c>
    </row>
    <row r="35" spans="1:12" x14ac:dyDescent="0.25">
      <c r="A35" s="5" t="s">
        <v>94</v>
      </c>
      <c r="B35" s="5" t="s">
        <v>95</v>
      </c>
      <c r="C35">
        <v>20310</v>
      </c>
      <c r="D35">
        <v>18882</v>
      </c>
      <c r="E35">
        <v>16082</v>
      </c>
      <c r="F35">
        <v>13469</v>
      </c>
      <c r="G35">
        <v>11622</v>
      </c>
      <c r="H35">
        <v>5934</v>
      </c>
      <c r="I35">
        <v>3806</v>
      </c>
      <c r="J35">
        <v>2666</v>
      </c>
      <c r="K35">
        <v>2216</v>
      </c>
      <c r="L35" t="s">
        <v>67</v>
      </c>
    </row>
    <row r="36" spans="1:12" x14ac:dyDescent="0.25">
      <c r="A36" s="5" t="s">
        <v>96</v>
      </c>
      <c r="B36" s="5" t="s">
        <v>97</v>
      </c>
      <c r="C36">
        <v>56498</v>
      </c>
      <c r="D36">
        <v>49388</v>
      </c>
      <c r="E36">
        <v>37516</v>
      </c>
      <c r="F36">
        <v>32522</v>
      </c>
      <c r="G36">
        <v>30959</v>
      </c>
      <c r="H36">
        <v>14759</v>
      </c>
      <c r="I36">
        <v>11093</v>
      </c>
      <c r="J36">
        <v>10608</v>
      </c>
      <c r="K36">
        <v>10383</v>
      </c>
      <c r="L36" t="s">
        <v>67</v>
      </c>
    </row>
    <row r="37" spans="1:12" x14ac:dyDescent="0.25">
      <c r="A37" s="5" t="s">
        <v>98</v>
      </c>
      <c r="B37" s="5" t="s">
        <v>99</v>
      </c>
      <c r="C37">
        <v>542.27</v>
      </c>
      <c r="D37">
        <v>518.08000000000004</v>
      </c>
      <c r="E37">
        <v>485.1</v>
      </c>
      <c r="F37">
        <v>466</v>
      </c>
      <c r="G37">
        <v>466</v>
      </c>
      <c r="H37">
        <v>271.62</v>
      </c>
      <c r="I37">
        <v>224.24</v>
      </c>
      <c r="J37" t="s">
        <v>67</v>
      </c>
      <c r="K37" t="s">
        <v>67</v>
      </c>
      <c r="L37" t="s">
        <v>67</v>
      </c>
    </row>
    <row r="38" spans="1:12" x14ac:dyDescent="0.25">
      <c r="A38" s="5" t="s">
        <v>100</v>
      </c>
      <c r="B38" s="5" t="s">
        <v>101</v>
      </c>
      <c r="C38">
        <v>542.27</v>
      </c>
      <c r="D38">
        <v>518.08000000000004</v>
      </c>
      <c r="E38">
        <v>485.1</v>
      </c>
      <c r="F38">
        <v>466</v>
      </c>
      <c r="G38">
        <v>466</v>
      </c>
      <c r="H38">
        <v>271.62</v>
      </c>
      <c r="I38">
        <v>224.24</v>
      </c>
      <c r="J38" t="s">
        <v>67</v>
      </c>
      <c r="K38" t="s">
        <v>67</v>
      </c>
      <c r="L38" t="s">
        <v>67</v>
      </c>
    </row>
    <row r="39" spans="1:12" x14ac:dyDescent="0.25">
      <c r="A39" s="5" t="s">
        <v>102</v>
      </c>
      <c r="B39" s="5" t="s">
        <v>103</v>
      </c>
      <c r="C39">
        <v>5.79</v>
      </c>
      <c r="D39">
        <v>7.48</v>
      </c>
      <c r="E39">
        <v>8.26</v>
      </c>
      <c r="F39">
        <v>8.2799999999999994</v>
      </c>
      <c r="G39">
        <v>3.72</v>
      </c>
      <c r="H39">
        <v>2.17</v>
      </c>
      <c r="I39">
        <v>3.08</v>
      </c>
      <c r="J39" t="s">
        <v>67</v>
      </c>
      <c r="K39" t="s">
        <v>67</v>
      </c>
      <c r="L39" t="s">
        <v>67</v>
      </c>
    </row>
    <row r="40" spans="1:12" x14ac:dyDescent="0.25">
      <c r="A40" s="5" t="s">
        <v>104</v>
      </c>
      <c r="B40" s="5" t="s">
        <v>105</v>
      </c>
      <c r="C40">
        <v>2.15</v>
      </c>
      <c r="D40">
        <v>4.4800000000000004</v>
      </c>
      <c r="E40">
        <v>5.0599999999999996</v>
      </c>
      <c r="F40">
        <v>4.9400000000000004</v>
      </c>
      <c r="G40">
        <v>2.29</v>
      </c>
      <c r="H40">
        <v>1.56</v>
      </c>
      <c r="I40">
        <v>2.2599999999999998</v>
      </c>
      <c r="J40">
        <v>0.86</v>
      </c>
      <c r="K40" t="s">
        <v>67</v>
      </c>
      <c r="L40" t="s">
        <v>67</v>
      </c>
    </row>
    <row r="41" spans="1:12" x14ac:dyDescent="0.25">
      <c r="A41" s="5" t="s">
        <v>106</v>
      </c>
      <c r="B41" s="5" t="s">
        <v>107</v>
      </c>
      <c r="C41">
        <v>2.15</v>
      </c>
      <c r="D41">
        <v>4.4800000000000004</v>
      </c>
      <c r="E41">
        <v>5.0599999999999996</v>
      </c>
      <c r="F41">
        <v>4.9400000000000004</v>
      </c>
      <c r="G41">
        <v>2.29</v>
      </c>
      <c r="H41">
        <v>1.56</v>
      </c>
      <c r="I41">
        <v>2.2599999999999998</v>
      </c>
      <c r="J41">
        <v>0.86</v>
      </c>
      <c r="K41" t="s">
        <v>67</v>
      </c>
      <c r="L41" t="s">
        <v>67</v>
      </c>
    </row>
    <row r="42" spans="1:12" x14ac:dyDescent="0.25">
      <c r="A42" s="5" t="s">
        <v>108</v>
      </c>
      <c r="B42" s="5" t="s">
        <v>109</v>
      </c>
      <c r="C42">
        <v>1.57</v>
      </c>
      <c r="D42">
        <v>1.44</v>
      </c>
      <c r="E42">
        <v>1.32</v>
      </c>
      <c r="F42">
        <v>1.1200000000000001</v>
      </c>
      <c r="G42">
        <v>0.94</v>
      </c>
      <c r="H42">
        <v>0.78</v>
      </c>
      <c r="I42">
        <v>0.7</v>
      </c>
      <c r="J42" t="s">
        <v>67</v>
      </c>
      <c r="K42" t="s">
        <v>67</v>
      </c>
      <c r="L42" t="s">
        <v>67</v>
      </c>
    </row>
    <row r="43" spans="1:12" x14ac:dyDescent="0.25">
      <c r="A43" s="5" t="s">
        <v>110</v>
      </c>
      <c r="B43" s="5" t="s">
        <v>111</v>
      </c>
      <c r="C43" t="s">
        <v>67</v>
      </c>
      <c r="D43">
        <v>746</v>
      </c>
      <c r="E43">
        <v>640.29999999999995</v>
      </c>
      <c r="F43">
        <v>521.9</v>
      </c>
      <c r="G43">
        <v>438.04</v>
      </c>
      <c r="H43">
        <v>168.2</v>
      </c>
      <c r="I43">
        <v>156.97</v>
      </c>
      <c r="J43" t="s">
        <v>67</v>
      </c>
      <c r="K43" t="s">
        <v>67</v>
      </c>
      <c r="L43" t="s">
        <v>67</v>
      </c>
    </row>
    <row r="44" spans="1:12" x14ac:dyDescent="0.25">
      <c r="A44" s="5" t="s">
        <v>65</v>
      </c>
      <c r="B44" s="5" t="s">
        <v>66</v>
      </c>
      <c r="C44">
        <v>13.32</v>
      </c>
      <c r="D44">
        <v>12.55</v>
      </c>
      <c r="E44">
        <v>12.32</v>
      </c>
      <c r="F44">
        <v>11.9</v>
      </c>
      <c r="G44">
        <v>7.52</v>
      </c>
      <c r="H44">
        <v>5.86</v>
      </c>
      <c r="I44">
        <v>7.46</v>
      </c>
      <c r="J44" t="s">
        <v>67</v>
      </c>
      <c r="K44" t="s">
        <v>67</v>
      </c>
      <c r="L44" t="s">
        <v>67</v>
      </c>
    </row>
    <row r="45" spans="1:12" x14ac:dyDescent="0.25">
      <c r="A45" s="5" t="s">
        <v>112</v>
      </c>
      <c r="B45" s="5" t="s">
        <v>113</v>
      </c>
      <c r="C45">
        <v>38.85</v>
      </c>
      <c r="D45">
        <v>37.96</v>
      </c>
      <c r="E45">
        <v>34.409999999999997</v>
      </c>
      <c r="F45">
        <v>29.8</v>
      </c>
      <c r="G45">
        <v>25.47</v>
      </c>
      <c r="H45">
        <v>21.95</v>
      </c>
      <c r="I45">
        <v>17.03</v>
      </c>
      <c r="J45" t="s">
        <v>67</v>
      </c>
      <c r="K45" t="s">
        <v>67</v>
      </c>
      <c r="L45" t="s">
        <v>67</v>
      </c>
    </row>
    <row r="46" spans="1:12" x14ac:dyDescent="0.25">
      <c r="A46" s="5" t="s">
        <v>114</v>
      </c>
      <c r="B46" s="5" t="s">
        <v>115</v>
      </c>
      <c r="C46">
        <v>2.87</v>
      </c>
      <c r="D46">
        <v>2.19</v>
      </c>
      <c r="E46">
        <v>1.95</v>
      </c>
      <c r="F46">
        <v>1.78</v>
      </c>
      <c r="G46">
        <v>1.48</v>
      </c>
      <c r="H46">
        <v>1.71</v>
      </c>
      <c r="I46">
        <v>1.1599999999999999</v>
      </c>
      <c r="J46" t="s">
        <v>67</v>
      </c>
      <c r="K46" t="s">
        <v>67</v>
      </c>
      <c r="L46" t="s">
        <v>67</v>
      </c>
    </row>
    <row r="47" spans="1:12" x14ac:dyDescent="0.25">
      <c r="A47" s="5" t="s">
        <v>116</v>
      </c>
      <c r="B47" s="5" t="s">
        <v>117</v>
      </c>
      <c r="C47">
        <v>104.19</v>
      </c>
      <c r="D47">
        <v>95.33</v>
      </c>
      <c r="E47">
        <v>77.34</v>
      </c>
      <c r="F47">
        <v>69.790000000000006</v>
      </c>
      <c r="G47">
        <v>66.44</v>
      </c>
      <c r="H47">
        <v>54.34</v>
      </c>
      <c r="I47">
        <v>49.47</v>
      </c>
      <c r="J47" t="s">
        <v>67</v>
      </c>
      <c r="K47" t="s">
        <v>67</v>
      </c>
      <c r="L47" t="s">
        <v>67</v>
      </c>
    </row>
    <row r="48" spans="1:12" x14ac:dyDescent="0.25">
      <c r="A48" s="5" t="s">
        <v>118</v>
      </c>
      <c r="B48" s="5" t="s">
        <v>119</v>
      </c>
      <c r="C48">
        <v>10345</v>
      </c>
      <c r="D48">
        <v>9923</v>
      </c>
      <c r="E48">
        <v>8448</v>
      </c>
      <c r="F48">
        <v>7437</v>
      </c>
      <c r="G48">
        <v>6368</v>
      </c>
      <c r="H48">
        <v>3850</v>
      </c>
      <c r="I48">
        <v>2935</v>
      </c>
      <c r="J48">
        <v>2260</v>
      </c>
      <c r="K48">
        <v>1279</v>
      </c>
      <c r="L48">
        <v>1101</v>
      </c>
    </row>
    <row r="49" spans="1:12" x14ac:dyDescent="0.25">
      <c r="A49" s="5" t="s">
        <v>120</v>
      </c>
      <c r="B49" s="5" t="s">
        <v>121</v>
      </c>
      <c r="C49">
        <v>535.70000000000005</v>
      </c>
      <c r="D49">
        <v>513.1</v>
      </c>
      <c r="E49">
        <v>416</v>
      </c>
      <c r="F49">
        <v>353.8</v>
      </c>
      <c r="G49">
        <v>359.7</v>
      </c>
      <c r="H49">
        <v>184.6</v>
      </c>
      <c r="I49">
        <v>172.1</v>
      </c>
      <c r="J49">
        <v>116.2</v>
      </c>
      <c r="K49">
        <v>90.8</v>
      </c>
      <c r="L49">
        <v>83.1</v>
      </c>
    </row>
    <row r="50" spans="1:12" x14ac:dyDescent="0.25">
      <c r="A50" s="5" t="s">
        <v>122</v>
      </c>
      <c r="B50" s="5" t="s">
        <v>123</v>
      </c>
      <c r="C50">
        <v>51783</v>
      </c>
      <c r="D50">
        <v>51708</v>
      </c>
      <c r="E50">
        <v>49242</v>
      </c>
      <c r="F50">
        <v>47573</v>
      </c>
      <c r="G50">
        <v>56486</v>
      </c>
      <c r="H50">
        <v>47948</v>
      </c>
      <c r="I50">
        <v>58637</v>
      </c>
      <c r="J50">
        <v>51416</v>
      </c>
      <c r="K50">
        <v>70993</v>
      </c>
      <c r="L50" t="s">
        <v>67</v>
      </c>
    </row>
    <row r="51" spans="1:12" x14ac:dyDescent="0.25">
      <c r="A51" s="5" t="s">
        <v>124</v>
      </c>
      <c r="B51" s="5" t="s">
        <v>125</v>
      </c>
      <c r="C51">
        <v>698231</v>
      </c>
      <c r="D51">
        <v>655215</v>
      </c>
      <c r="E51">
        <v>707528</v>
      </c>
      <c r="F51">
        <v>745946</v>
      </c>
      <c r="G51">
        <v>550565</v>
      </c>
      <c r="H51">
        <v>311847</v>
      </c>
      <c r="I51">
        <v>570119</v>
      </c>
      <c r="J51">
        <v>585000</v>
      </c>
      <c r="K51">
        <v>1090000</v>
      </c>
      <c r="L51">
        <v>1050000</v>
      </c>
    </row>
    <row r="52" spans="1:12" x14ac:dyDescent="0.25">
      <c r="A52" s="5" t="s">
        <v>126</v>
      </c>
      <c r="B52" s="5" t="s">
        <v>127</v>
      </c>
      <c r="C52" t="s">
        <v>67</v>
      </c>
      <c r="D52" t="s">
        <v>67</v>
      </c>
      <c r="E52" t="s">
        <v>67</v>
      </c>
      <c r="F52" t="s">
        <v>67</v>
      </c>
      <c r="G52" t="s">
        <v>67</v>
      </c>
      <c r="H52" t="s">
        <v>67</v>
      </c>
      <c r="I52" t="s">
        <v>67</v>
      </c>
      <c r="J52" t="s">
        <v>67</v>
      </c>
      <c r="K52" t="s">
        <v>67</v>
      </c>
      <c r="L52" t="s">
        <v>67</v>
      </c>
    </row>
    <row r="53" spans="1:12" x14ac:dyDescent="0.25">
      <c r="A53" s="5" t="s">
        <v>128</v>
      </c>
      <c r="B53" s="5" t="s">
        <v>129</v>
      </c>
      <c r="C53">
        <v>110875</v>
      </c>
      <c r="D53">
        <v>228409</v>
      </c>
      <c r="E53">
        <v>285357</v>
      </c>
      <c r="F53">
        <v>309359</v>
      </c>
      <c r="G53">
        <v>145022</v>
      </c>
      <c r="H53">
        <v>104260</v>
      </c>
      <c r="I53">
        <v>163612</v>
      </c>
      <c r="J53">
        <v>75841</v>
      </c>
      <c r="K53">
        <v>330727</v>
      </c>
      <c r="L53" t="s">
        <v>67</v>
      </c>
    </row>
    <row r="54" spans="1:12" x14ac:dyDescent="0.25">
      <c r="A54" s="5" t="s">
        <v>130</v>
      </c>
      <c r="B54" s="5" t="s">
        <v>131</v>
      </c>
      <c r="C54">
        <v>22.3</v>
      </c>
      <c r="D54">
        <v>8.8000000000000007</v>
      </c>
      <c r="E54">
        <v>8.1999999999999993</v>
      </c>
      <c r="F54">
        <v>6.3</v>
      </c>
      <c r="G54">
        <v>12.5</v>
      </c>
      <c r="H54">
        <v>18</v>
      </c>
      <c r="I54">
        <v>8</v>
      </c>
      <c r="J54" t="s">
        <v>67</v>
      </c>
      <c r="K54" t="s">
        <v>67</v>
      </c>
      <c r="L54" t="s">
        <v>67</v>
      </c>
    </row>
    <row r="55" spans="1:12" x14ac:dyDescent="0.25">
      <c r="A55" s="5" t="s">
        <v>132</v>
      </c>
      <c r="B55" s="5" t="s">
        <v>133</v>
      </c>
      <c r="C55">
        <v>3.6</v>
      </c>
      <c r="D55">
        <v>3.15</v>
      </c>
      <c r="E55">
        <v>3.36</v>
      </c>
      <c r="F55">
        <v>2.6</v>
      </c>
      <c r="G55">
        <v>3.79</v>
      </c>
      <c r="H55">
        <v>4.79</v>
      </c>
      <c r="I55">
        <v>2.41</v>
      </c>
      <c r="J55" t="s">
        <v>67</v>
      </c>
      <c r="K55" t="s">
        <v>67</v>
      </c>
      <c r="L55" t="s">
        <v>67</v>
      </c>
    </row>
    <row r="56" spans="1:12" x14ac:dyDescent="0.25">
      <c r="A56" s="5" t="s">
        <v>134</v>
      </c>
      <c r="B56" s="5" t="s">
        <v>135</v>
      </c>
      <c r="C56">
        <v>1.28</v>
      </c>
      <c r="D56">
        <v>1.0900000000000001</v>
      </c>
      <c r="E56">
        <v>1.25</v>
      </c>
      <c r="F56">
        <v>1.07</v>
      </c>
      <c r="G56">
        <v>1.1399999999999999</v>
      </c>
      <c r="H56">
        <v>1.29</v>
      </c>
      <c r="I56">
        <v>1.06</v>
      </c>
      <c r="J56" t="s">
        <v>67</v>
      </c>
      <c r="K56" t="s">
        <v>67</v>
      </c>
      <c r="L56" t="s">
        <v>67</v>
      </c>
    </row>
    <row r="57" spans="1:12" x14ac:dyDescent="0.25">
      <c r="A57" s="5" t="s">
        <v>136</v>
      </c>
      <c r="B57" s="5" t="s">
        <v>137</v>
      </c>
      <c r="C57">
        <v>16.73</v>
      </c>
      <c r="D57">
        <v>18.11</v>
      </c>
      <c r="E57">
        <v>21.22</v>
      </c>
      <c r="F57">
        <v>17.38</v>
      </c>
      <c r="G57">
        <v>19.29</v>
      </c>
      <c r="H57">
        <v>16.48</v>
      </c>
      <c r="I57">
        <v>15.55</v>
      </c>
      <c r="J57" t="s">
        <v>67</v>
      </c>
      <c r="K57" t="s">
        <v>67</v>
      </c>
      <c r="L57" t="s">
        <v>67</v>
      </c>
    </row>
    <row r="58" spans="1:12" x14ac:dyDescent="0.25">
      <c r="A58" s="5" t="s">
        <v>138</v>
      </c>
      <c r="B58" s="5" t="s">
        <v>139</v>
      </c>
      <c r="C58">
        <v>3.27</v>
      </c>
      <c r="D58">
        <v>3.64</v>
      </c>
      <c r="E58">
        <v>3.19</v>
      </c>
      <c r="F58">
        <v>3.62</v>
      </c>
      <c r="G58">
        <v>3.29</v>
      </c>
      <c r="H58">
        <v>2.77</v>
      </c>
      <c r="I58">
        <v>3.89</v>
      </c>
      <c r="J58" t="s">
        <v>67</v>
      </c>
      <c r="K58" t="s">
        <v>67</v>
      </c>
      <c r="L58" t="s">
        <v>67</v>
      </c>
    </row>
    <row r="59" spans="1:12" x14ac:dyDescent="0.25">
      <c r="A59" s="5" t="s">
        <v>140</v>
      </c>
      <c r="B59" s="5" t="s">
        <v>141</v>
      </c>
      <c r="C59">
        <v>4.5</v>
      </c>
      <c r="D59">
        <v>11.3</v>
      </c>
      <c r="E59">
        <v>12.2</v>
      </c>
      <c r="F59">
        <v>16</v>
      </c>
      <c r="G59">
        <v>8</v>
      </c>
      <c r="H59">
        <v>5.5</v>
      </c>
      <c r="I59">
        <v>12.6</v>
      </c>
      <c r="J59" t="s">
        <v>67</v>
      </c>
      <c r="K59" t="s">
        <v>67</v>
      </c>
      <c r="L59" t="s">
        <v>67</v>
      </c>
    </row>
    <row r="60" spans="1:12" x14ac:dyDescent="0.25">
      <c r="A60" s="5" t="s">
        <v>142</v>
      </c>
      <c r="B60" s="5" t="s">
        <v>143</v>
      </c>
      <c r="C60">
        <v>5.44</v>
      </c>
      <c r="D60">
        <v>11.53</v>
      </c>
      <c r="E60">
        <v>14.44</v>
      </c>
      <c r="F60">
        <v>16.57</v>
      </c>
      <c r="G60">
        <v>7.78</v>
      </c>
      <c r="H60">
        <v>6.73</v>
      </c>
      <c r="I60">
        <v>12.58</v>
      </c>
      <c r="J60">
        <v>6.4</v>
      </c>
      <c r="K60">
        <v>18.97</v>
      </c>
      <c r="L60" t="s">
        <v>67</v>
      </c>
    </row>
    <row r="61" spans="1:12" x14ac:dyDescent="0.25">
      <c r="A61" s="5" t="s">
        <v>144</v>
      </c>
      <c r="B61" s="5" t="s">
        <v>145</v>
      </c>
      <c r="C61">
        <v>15.88</v>
      </c>
      <c r="D61">
        <v>34.86</v>
      </c>
      <c r="E61">
        <v>40.33</v>
      </c>
      <c r="F61">
        <v>41.47</v>
      </c>
      <c r="G61">
        <v>26.34</v>
      </c>
      <c r="H61">
        <v>25.2</v>
      </c>
      <c r="I61">
        <v>28.7</v>
      </c>
      <c r="J61">
        <v>12.96</v>
      </c>
      <c r="K61">
        <v>30.37</v>
      </c>
      <c r="L61" t="s">
        <v>67</v>
      </c>
    </row>
    <row r="62" spans="1:12" x14ac:dyDescent="0.25">
      <c r="A62" s="5" t="s">
        <v>146</v>
      </c>
      <c r="B62" s="5" t="s">
        <v>147</v>
      </c>
      <c r="C62">
        <v>2.77</v>
      </c>
      <c r="D62">
        <v>5.5</v>
      </c>
      <c r="E62">
        <v>7.37</v>
      </c>
      <c r="F62">
        <v>8.4499999999999993</v>
      </c>
      <c r="G62">
        <v>4.33</v>
      </c>
      <c r="H62">
        <v>4.62</v>
      </c>
      <c r="I62">
        <v>7.03</v>
      </c>
      <c r="J62">
        <v>5.79</v>
      </c>
      <c r="K62">
        <v>7.56</v>
      </c>
      <c r="L62" t="s">
        <v>67</v>
      </c>
    </row>
    <row r="63" spans="1:12" x14ac:dyDescent="0.25">
      <c r="A63" s="5" t="s">
        <v>148</v>
      </c>
      <c r="B63" s="5" t="s">
        <v>148</v>
      </c>
      <c r="C63">
        <v>2.0299999999999998</v>
      </c>
      <c r="D63">
        <v>4.59</v>
      </c>
      <c r="E63">
        <v>6.43</v>
      </c>
      <c r="F63">
        <v>7.07</v>
      </c>
      <c r="G63">
        <v>2.98</v>
      </c>
      <c r="H63">
        <v>2.72</v>
      </c>
      <c r="I63">
        <v>4.33</v>
      </c>
      <c r="J63">
        <v>1.62</v>
      </c>
      <c r="K63">
        <v>4.07</v>
      </c>
      <c r="L63" t="s">
        <v>67</v>
      </c>
    </row>
    <row r="64" spans="1:12" x14ac:dyDescent="0.25">
      <c r="A64" s="5" t="s">
        <v>149</v>
      </c>
      <c r="B64" s="5" t="s">
        <v>150</v>
      </c>
      <c r="C64">
        <v>2.5299999999999998</v>
      </c>
      <c r="D64">
        <v>3.54</v>
      </c>
      <c r="E64">
        <v>2.12</v>
      </c>
      <c r="F64">
        <v>6.34</v>
      </c>
      <c r="G64">
        <v>13.83</v>
      </c>
      <c r="H64">
        <v>12.05</v>
      </c>
      <c r="I64">
        <v>6.67</v>
      </c>
      <c r="J64">
        <v>6.24</v>
      </c>
      <c r="K64">
        <v>3.96</v>
      </c>
      <c r="L64" t="s">
        <v>67</v>
      </c>
    </row>
    <row r="65" spans="1:12" x14ac:dyDescent="0.25">
      <c r="A65" s="5" t="s">
        <v>151</v>
      </c>
      <c r="B65" s="5" t="s">
        <v>152</v>
      </c>
      <c r="C65">
        <v>37.29</v>
      </c>
      <c r="D65">
        <v>39.82</v>
      </c>
      <c r="E65">
        <v>44.49</v>
      </c>
      <c r="F65">
        <v>42.7</v>
      </c>
      <c r="G65">
        <v>38.33</v>
      </c>
      <c r="H65">
        <v>40.4</v>
      </c>
      <c r="I65">
        <v>34.42</v>
      </c>
      <c r="J65">
        <v>25.24</v>
      </c>
      <c r="K65">
        <v>21.48</v>
      </c>
      <c r="L65" t="s">
        <v>67</v>
      </c>
    </row>
    <row r="66" spans="1:12" x14ac:dyDescent="0.25">
      <c r="A66" s="5" t="s">
        <v>153</v>
      </c>
      <c r="B66" s="5" t="s">
        <v>154</v>
      </c>
      <c r="C66">
        <v>62.71</v>
      </c>
      <c r="D66">
        <v>60.18</v>
      </c>
      <c r="E66">
        <v>55.51</v>
      </c>
      <c r="F66">
        <v>57.3</v>
      </c>
      <c r="G66">
        <v>61.67</v>
      </c>
      <c r="H66">
        <v>59.6</v>
      </c>
      <c r="I66">
        <v>65.58</v>
      </c>
      <c r="J66">
        <v>74.760000000000005</v>
      </c>
      <c r="K66">
        <v>78.52</v>
      </c>
      <c r="L66" t="s">
        <v>67</v>
      </c>
    </row>
    <row r="67" spans="1:12" x14ac:dyDescent="0.25">
      <c r="A67" s="5" t="s">
        <v>155</v>
      </c>
      <c r="B67" s="5" t="s">
        <v>156</v>
      </c>
      <c r="C67">
        <v>168.15</v>
      </c>
      <c r="D67">
        <v>151.16</v>
      </c>
      <c r="E67">
        <v>124.77</v>
      </c>
      <c r="F67">
        <v>134.16999999999999</v>
      </c>
      <c r="G67">
        <v>160.88999999999999</v>
      </c>
      <c r="H67">
        <v>147.55000000000001</v>
      </c>
      <c r="I67">
        <v>190.54</v>
      </c>
      <c r="J67">
        <v>296.22000000000003</v>
      </c>
      <c r="K67">
        <v>365.65</v>
      </c>
      <c r="L67" t="s">
        <v>67</v>
      </c>
    </row>
    <row r="68" spans="1:12" x14ac:dyDescent="0.25">
      <c r="A68" s="5"/>
      <c r="B68" s="5"/>
    </row>
    <row r="69" spans="1:12" x14ac:dyDescent="0.25">
      <c r="A69" s="5" t="s">
        <v>157</v>
      </c>
      <c r="B69" s="5" t="s">
        <v>158</v>
      </c>
      <c r="C69">
        <v>2.5299999999999998</v>
      </c>
      <c r="D69">
        <v>3.54</v>
      </c>
      <c r="E69">
        <v>2.12</v>
      </c>
      <c r="F69">
        <v>6.34</v>
      </c>
      <c r="G69">
        <v>13.83</v>
      </c>
      <c r="H69">
        <v>12.05</v>
      </c>
      <c r="I69">
        <v>6.67</v>
      </c>
      <c r="J69">
        <v>6.24</v>
      </c>
      <c r="K69">
        <v>3.96</v>
      </c>
    </row>
    <row r="70" spans="1:12" x14ac:dyDescent="0.25">
      <c r="A70" s="5" t="s">
        <v>159</v>
      </c>
      <c r="B70" s="5" t="s">
        <v>160</v>
      </c>
      <c r="C70">
        <v>8611.11</v>
      </c>
      <c r="D70">
        <v>18063.75</v>
      </c>
      <c r="E70">
        <v>19569.810000000001</v>
      </c>
      <c r="F70">
        <v>19336.13</v>
      </c>
      <c r="G70">
        <v>12280.59</v>
      </c>
      <c r="H70">
        <v>6849.83</v>
      </c>
      <c r="I70">
        <v>6437</v>
      </c>
      <c r="J70" t="s">
        <v>67</v>
      </c>
      <c r="K70" t="s">
        <v>67</v>
      </c>
    </row>
    <row r="71" spans="1:12" x14ac:dyDescent="0.25">
      <c r="A71" s="5" t="s">
        <v>161</v>
      </c>
      <c r="B71" s="5" t="s">
        <v>162</v>
      </c>
      <c r="C71">
        <v>26411.41</v>
      </c>
      <c r="D71">
        <v>34183.269999999997</v>
      </c>
      <c r="E71">
        <v>35016.230000000003</v>
      </c>
      <c r="F71">
        <v>35983.19</v>
      </c>
      <c r="G71">
        <v>28523.94</v>
      </c>
      <c r="H71">
        <v>14686.01</v>
      </c>
      <c r="I71">
        <v>13072.39</v>
      </c>
      <c r="J71" t="s">
        <v>67</v>
      </c>
      <c r="K71" t="s">
        <v>67</v>
      </c>
    </row>
    <row r="72" spans="1:12" x14ac:dyDescent="0.25">
      <c r="A72" s="5" t="s">
        <v>163</v>
      </c>
      <c r="B72" s="5" t="s">
        <v>164</v>
      </c>
      <c r="C72">
        <v>0.02</v>
      </c>
      <c r="D72">
        <v>0.03</v>
      </c>
      <c r="E72">
        <v>0.03</v>
      </c>
      <c r="F72">
        <v>0.04</v>
      </c>
      <c r="G72">
        <v>0.02</v>
      </c>
      <c r="H72">
        <v>0.04</v>
      </c>
      <c r="I72">
        <v>7.0000000000000007E-2</v>
      </c>
      <c r="J72" t="s">
        <v>67</v>
      </c>
      <c r="K72" t="s">
        <v>67</v>
      </c>
    </row>
    <row r="73" spans="1:12" x14ac:dyDescent="0.25">
      <c r="A73" s="5" t="s">
        <v>165</v>
      </c>
      <c r="B73" s="5" t="s">
        <v>166</v>
      </c>
      <c r="C73">
        <v>97.47</v>
      </c>
      <c r="D73">
        <v>96.46</v>
      </c>
      <c r="E73">
        <v>97.88</v>
      </c>
      <c r="F73">
        <v>93.66</v>
      </c>
      <c r="G73">
        <v>86.18</v>
      </c>
      <c r="H73">
        <v>87.95</v>
      </c>
      <c r="I73">
        <v>93.33</v>
      </c>
      <c r="J73">
        <v>93.77</v>
      </c>
      <c r="K73">
        <v>96.04</v>
      </c>
    </row>
    <row r="74" spans="1:12" x14ac:dyDescent="0.25">
      <c r="A74" s="5" t="s">
        <v>167</v>
      </c>
      <c r="B74" s="5" t="s">
        <v>168</v>
      </c>
      <c r="C74">
        <v>2.0299999999999998</v>
      </c>
      <c r="D74">
        <v>4.59</v>
      </c>
      <c r="E74">
        <v>6.43</v>
      </c>
      <c r="F74">
        <v>7.08</v>
      </c>
      <c r="G74">
        <v>2.98</v>
      </c>
      <c r="H74">
        <v>2.72</v>
      </c>
      <c r="I74">
        <v>4.33</v>
      </c>
      <c r="J74">
        <v>1.62</v>
      </c>
      <c r="K74">
        <v>4.07</v>
      </c>
    </row>
    <row r="75" spans="1:12" x14ac:dyDescent="0.25">
      <c r="A75" s="5" t="s">
        <v>169</v>
      </c>
      <c r="B75" s="5" t="s">
        <v>170</v>
      </c>
      <c r="C75">
        <v>6.66</v>
      </c>
      <c r="D75">
        <v>9.48</v>
      </c>
      <c r="E75">
        <v>12.23</v>
      </c>
      <c r="F75">
        <v>14.22</v>
      </c>
      <c r="G75">
        <v>7.33</v>
      </c>
      <c r="H75">
        <v>6.04</v>
      </c>
      <c r="I75">
        <v>9.16</v>
      </c>
      <c r="J75">
        <v>6.72</v>
      </c>
      <c r="K75">
        <v>9.76</v>
      </c>
    </row>
    <row r="76" spans="1:12" x14ac:dyDescent="0.25">
      <c r="A76" s="5" t="s">
        <v>171</v>
      </c>
      <c r="B76" s="5" t="s">
        <v>172</v>
      </c>
      <c r="C76">
        <v>36.880000000000003</v>
      </c>
      <c r="D76">
        <v>39.630000000000003</v>
      </c>
      <c r="E76">
        <v>43.8</v>
      </c>
      <c r="F76">
        <v>44.22</v>
      </c>
      <c r="G76">
        <v>43.56</v>
      </c>
      <c r="H76">
        <v>45.72</v>
      </c>
      <c r="I76">
        <v>36.76</v>
      </c>
      <c r="J76">
        <v>26.8</v>
      </c>
      <c r="K76">
        <v>22.22</v>
      </c>
    </row>
    <row r="77" spans="1:12" x14ac:dyDescent="0.25">
      <c r="A77" s="5" t="s">
        <v>173</v>
      </c>
      <c r="B77" s="5" t="s">
        <v>174</v>
      </c>
      <c r="C77">
        <v>38.86</v>
      </c>
      <c r="D77">
        <v>42.16</v>
      </c>
      <c r="E77">
        <v>35.57</v>
      </c>
      <c r="F77">
        <v>85.74</v>
      </c>
      <c r="G77">
        <v>253.76</v>
      </c>
      <c r="H77">
        <v>352.91</v>
      </c>
      <c r="I77">
        <v>166.67</v>
      </c>
      <c r="J77">
        <v>66.790000000000006</v>
      </c>
      <c r="K77">
        <v>45.31</v>
      </c>
    </row>
    <row r="78" spans="1:12" x14ac:dyDescent="0.25">
      <c r="A78" s="5" t="s">
        <v>175</v>
      </c>
      <c r="B78" s="5" t="s">
        <v>176</v>
      </c>
      <c r="C78">
        <v>9072.1771000000008</v>
      </c>
      <c r="D78">
        <v>9382.4287999999997</v>
      </c>
      <c r="E78">
        <v>10293.822</v>
      </c>
      <c r="F78">
        <v>8099.08</v>
      </c>
      <c r="G78">
        <v>8989.14</v>
      </c>
      <c r="H78">
        <v>4476.2975999999999</v>
      </c>
      <c r="I78">
        <v>3486.9319999999998</v>
      </c>
      <c r="J78" t="s">
        <v>67</v>
      </c>
      <c r="K78" t="s">
        <v>67</v>
      </c>
    </row>
    <row r="79" spans="1:12" x14ac:dyDescent="0.25">
      <c r="A79" s="5" t="s">
        <v>177</v>
      </c>
      <c r="B79" s="5" t="s">
        <v>178</v>
      </c>
      <c r="C79">
        <v>-24.189999999999941</v>
      </c>
      <c r="D79">
        <v>-32.980000000000018</v>
      </c>
      <c r="E79">
        <v>-19.100000000000019</v>
      </c>
      <c r="F79">
        <v>0</v>
      </c>
      <c r="G79">
        <v>-194.38</v>
      </c>
      <c r="H79">
        <v>-47.38</v>
      </c>
      <c r="I79" t="s">
        <v>67</v>
      </c>
      <c r="J79" t="s">
        <v>67</v>
      </c>
      <c r="K79" t="s">
        <v>67</v>
      </c>
    </row>
    <row r="80" spans="1:12" x14ac:dyDescent="0.25">
      <c r="A80" s="5" t="s">
        <v>179</v>
      </c>
      <c r="B80" s="5" t="s">
        <v>180</v>
      </c>
      <c r="C80">
        <v>6.14</v>
      </c>
      <c r="D80">
        <v>1.87</v>
      </c>
      <c r="E80">
        <v>3.53</v>
      </c>
      <c r="F80">
        <v>58.24</v>
      </c>
      <c r="G80">
        <v>28.33</v>
      </c>
      <c r="H80">
        <v>-21.45</v>
      </c>
      <c r="I80" t="s">
        <v>67</v>
      </c>
      <c r="J80" t="s">
        <v>67</v>
      </c>
      <c r="K80" t="s">
        <v>67</v>
      </c>
    </row>
    <row r="81" spans="1:11" x14ac:dyDescent="0.25">
      <c r="A81" s="5" t="s">
        <v>181</v>
      </c>
      <c r="B81" s="5" t="s">
        <v>182</v>
      </c>
      <c r="C81">
        <v>3.85</v>
      </c>
      <c r="D81">
        <v>21.21</v>
      </c>
      <c r="E81">
        <v>30.03</v>
      </c>
      <c r="F81">
        <v>21.71</v>
      </c>
      <c r="G81" t="s">
        <v>67</v>
      </c>
      <c r="H81" t="s">
        <v>67</v>
      </c>
      <c r="I81" t="s">
        <v>67</v>
      </c>
      <c r="J81" t="s">
        <v>67</v>
      </c>
      <c r="K81" t="s">
        <v>67</v>
      </c>
    </row>
    <row r="82" spans="1:11" x14ac:dyDescent="0.25">
      <c r="A82" s="5" t="s">
        <v>183</v>
      </c>
      <c r="B82" s="5" t="s">
        <v>184</v>
      </c>
      <c r="C82">
        <v>19.62</v>
      </c>
      <c r="D82">
        <v>14.1</v>
      </c>
      <c r="E82" t="s">
        <v>67</v>
      </c>
      <c r="F82" t="s">
        <v>67</v>
      </c>
      <c r="G82" t="s">
        <v>67</v>
      </c>
      <c r="H82" t="s">
        <v>67</v>
      </c>
      <c r="I82" t="s">
        <v>67</v>
      </c>
      <c r="J82" t="s">
        <v>67</v>
      </c>
      <c r="K82" t="s">
        <v>67</v>
      </c>
    </row>
    <row r="83" spans="1:11" x14ac:dyDescent="0.25">
      <c r="A83" s="5" t="s">
        <v>185</v>
      </c>
      <c r="B83" s="5" t="s">
        <v>186</v>
      </c>
      <c r="C83" t="s">
        <v>67</v>
      </c>
      <c r="D83" t="s">
        <v>67</v>
      </c>
      <c r="E83" t="s">
        <v>67</v>
      </c>
      <c r="F83" t="s">
        <v>67</v>
      </c>
      <c r="G83" t="s">
        <v>67</v>
      </c>
      <c r="H83" t="s">
        <v>67</v>
      </c>
      <c r="I83" t="s">
        <v>67</v>
      </c>
      <c r="J83" t="s">
        <v>67</v>
      </c>
      <c r="K83" t="s">
        <v>67</v>
      </c>
    </row>
    <row r="84" spans="1:11" x14ac:dyDescent="0.25">
      <c r="A84" s="5" t="s">
        <v>187</v>
      </c>
      <c r="B84" s="5" t="s">
        <v>188</v>
      </c>
      <c r="C84">
        <v>-49.4</v>
      </c>
      <c r="D84">
        <v>-5.97</v>
      </c>
      <c r="E84">
        <v>4.78</v>
      </c>
      <c r="F84">
        <v>149.16</v>
      </c>
      <c r="G84">
        <v>130.07</v>
      </c>
      <c r="H84">
        <v>-16.41</v>
      </c>
      <c r="I84">
        <v>180.16</v>
      </c>
      <c r="J84">
        <v>-59.48</v>
      </c>
      <c r="K84" t="s">
        <v>67</v>
      </c>
    </row>
    <row r="85" spans="1:11" x14ac:dyDescent="0.25">
      <c r="A85" s="5" t="s">
        <v>189</v>
      </c>
      <c r="B85" s="5" t="s">
        <v>190</v>
      </c>
      <c r="C85">
        <v>-16.86</v>
      </c>
      <c r="D85">
        <v>49.32</v>
      </c>
      <c r="E85">
        <v>94.67</v>
      </c>
      <c r="F85">
        <v>87.61</v>
      </c>
      <c r="G85">
        <v>97.94</v>
      </c>
      <c r="H85">
        <v>34.76</v>
      </c>
      <c r="I85" t="s">
        <v>67</v>
      </c>
      <c r="J85" t="s">
        <v>67</v>
      </c>
      <c r="K85" t="s">
        <v>67</v>
      </c>
    </row>
    <row r="86" spans="1:11" x14ac:dyDescent="0.25">
      <c r="A86" s="5" t="s">
        <v>191</v>
      </c>
      <c r="B86" s="5" t="s">
        <v>192</v>
      </c>
      <c r="C86">
        <v>45.73</v>
      </c>
      <c r="D86">
        <v>52.33</v>
      </c>
      <c r="E86">
        <v>89.55</v>
      </c>
      <c r="F86">
        <v>76.7</v>
      </c>
      <c r="G86" t="s">
        <v>67</v>
      </c>
      <c r="H86" t="s">
        <v>67</v>
      </c>
      <c r="I86" t="s">
        <v>67</v>
      </c>
      <c r="J86" t="s">
        <v>67</v>
      </c>
      <c r="K86" t="s">
        <v>67</v>
      </c>
    </row>
    <row r="87" spans="1:11" x14ac:dyDescent="0.25">
      <c r="A87" s="5" t="s">
        <v>193</v>
      </c>
      <c r="B87" s="5" t="s">
        <v>194</v>
      </c>
      <c r="C87" t="s">
        <v>67</v>
      </c>
      <c r="D87" t="s">
        <v>67</v>
      </c>
      <c r="E87" t="s">
        <v>67</v>
      </c>
      <c r="F87" t="s">
        <v>67</v>
      </c>
      <c r="G87" t="s">
        <v>67</v>
      </c>
      <c r="H87" t="s">
        <v>67</v>
      </c>
      <c r="I87" t="s">
        <v>67</v>
      </c>
      <c r="J87" t="s">
        <v>67</v>
      </c>
      <c r="K87" t="s">
        <v>67</v>
      </c>
    </row>
    <row r="88" spans="1:11" x14ac:dyDescent="0.25">
      <c r="A88" s="5" t="s">
        <v>195</v>
      </c>
      <c r="B88" s="5" t="s">
        <v>196</v>
      </c>
      <c r="C88">
        <v>0.49</v>
      </c>
      <c r="D88">
        <v>0.17</v>
      </c>
      <c r="E88">
        <v>0.09</v>
      </c>
      <c r="F88">
        <v>0.08</v>
      </c>
      <c r="G88" t="s">
        <v>67</v>
      </c>
      <c r="H88" t="s">
        <v>67</v>
      </c>
      <c r="I88" t="s">
        <v>67</v>
      </c>
      <c r="J88" t="s">
        <v>67</v>
      </c>
      <c r="K88" t="s">
        <v>67</v>
      </c>
    </row>
    <row r="89" spans="1:11" x14ac:dyDescent="0.25">
      <c r="A89" s="5" t="s">
        <v>197</v>
      </c>
      <c r="B89" s="5" t="s">
        <v>198</v>
      </c>
      <c r="C89">
        <v>-18</v>
      </c>
      <c r="D89">
        <v>-0.56000000000000005</v>
      </c>
      <c r="E89">
        <v>0.75</v>
      </c>
      <c r="F89">
        <v>99.63</v>
      </c>
      <c r="G89">
        <v>149.24</v>
      </c>
      <c r="H89">
        <v>-11.75</v>
      </c>
      <c r="I89">
        <v>50.8</v>
      </c>
      <c r="J89">
        <v>-30.11</v>
      </c>
      <c r="K89" t="s">
        <v>67</v>
      </c>
    </row>
    <row r="90" spans="1:11" x14ac:dyDescent="0.25">
      <c r="A90" s="5" t="s">
        <v>199</v>
      </c>
      <c r="B90" s="5" t="s">
        <v>200</v>
      </c>
      <c r="C90">
        <v>-5.94</v>
      </c>
      <c r="D90">
        <v>33.270000000000003</v>
      </c>
      <c r="E90">
        <v>83.21</v>
      </c>
      <c r="F90">
        <v>79.040000000000006</v>
      </c>
      <c r="G90">
        <v>62.76</v>
      </c>
      <c r="H90">
        <v>2.98</v>
      </c>
      <c r="I90" t="s">
        <v>67</v>
      </c>
      <c r="J90" t="s">
        <v>67</v>
      </c>
      <c r="K90" t="s">
        <v>67</v>
      </c>
    </row>
    <row r="91" spans="1:11" x14ac:dyDescent="0.25">
      <c r="A91" s="5" t="s">
        <v>201</v>
      </c>
      <c r="B91" s="5" t="s">
        <v>202</v>
      </c>
      <c r="C91">
        <v>46.21</v>
      </c>
      <c r="D91">
        <v>47.46</v>
      </c>
      <c r="E91">
        <v>57.73</v>
      </c>
      <c r="F91">
        <v>51.56</v>
      </c>
      <c r="G91" t="s">
        <v>67</v>
      </c>
      <c r="H91" t="s">
        <v>67</v>
      </c>
      <c r="I91" t="s">
        <v>67</v>
      </c>
      <c r="J91" t="s">
        <v>67</v>
      </c>
      <c r="K91" t="s">
        <v>67</v>
      </c>
    </row>
    <row r="92" spans="1:11" x14ac:dyDescent="0.25">
      <c r="A92" s="5" t="s">
        <v>203</v>
      </c>
      <c r="B92" s="5" t="s">
        <v>204</v>
      </c>
      <c r="C92" t="s">
        <v>67</v>
      </c>
      <c r="D92" t="s">
        <v>67</v>
      </c>
      <c r="E92" t="s">
        <v>67</v>
      </c>
      <c r="F92" t="s">
        <v>67</v>
      </c>
      <c r="G92" t="s">
        <v>67</v>
      </c>
      <c r="H92" t="s">
        <v>67</v>
      </c>
      <c r="I92" t="s">
        <v>67</v>
      </c>
      <c r="J92" t="s">
        <v>67</v>
      </c>
      <c r="K92" t="s">
        <v>67</v>
      </c>
    </row>
    <row r="93" spans="1:11" x14ac:dyDescent="0.25">
      <c r="A93" s="5" t="s">
        <v>205</v>
      </c>
      <c r="B93" s="5" t="s">
        <v>206</v>
      </c>
      <c r="C93">
        <v>-7.62</v>
      </c>
      <c r="D93">
        <v>-14.66</v>
      </c>
      <c r="E93">
        <v>22.09</v>
      </c>
      <c r="F93">
        <v>-9.9</v>
      </c>
      <c r="G93">
        <v>17.05</v>
      </c>
      <c r="H93">
        <v>5.98</v>
      </c>
      <c r="I93" t="s">
        <v>67</v>
      </c>
      <c r="J93" t="s">
        <v>67</v>
      </c>
      <c r="K93" t="s">
        <v>67</v>
      </c>
    </row>
    <row r="94" spans="1:11" x14ac:dyDescent="0.25">
      <c r="A94" s="5" t="s">
        <v>207</v>
      </c>
      <c r="B94" s="5" t="s">
        <v>208</v>
      </c>
      <c r="C94">
        <v>-0.06</v>
      </c>
      <c r="D94">
        <v>-0.82</v>
      </c>
      <c r="E94">
        <v>9.75</v>
      </c>
      <c r="F94">
        <v>4.38</v>
      </c>
      <c r="G94" t="s">
        <v>67</v>
      </c>
      <c r="H94" t="s">
        <v>67</v>
      </c>
      <c r="I94" t="s">
        <v>67</v>
      </c>
      <c r="J94" t="s">
        <v>67</v>
      </c>
      <c r="K94" t="s">
        <v>67</v>
      </c>
    </row>
    <row r="95" spans="1:11" x14ac:dyDescent="0.25">
      <c r="A95" s="5" t="s">
        <v>209</v>
      </c>
      <c r="B95" s="5" t="s">
        <v>210</v>
      </c>
      <c r="C95">
        <v>1.39</v>
      </c>
      <c r="D95">
        <v>4.1100000000000003</v>
      </c>
      <c r="E95" t="s">
        <v>67</v>
      </c>
      <c r="F95" t="s">
        <v>67</v>
      </c>
      <c r="G95" t="s">
        <v>67</v>
      </c>
      <c r="H95" t="s">
        <v>67</v>
      </c>
      <c r="I95" t="s">
        <v>67</v>
      </c>
      <c r="J95" t="s">
        <v>67</v>
      </c>
      <c r="K95" t="s">
        <v>67</v>
      </c>
    </row>
    <row r="96" spans="1:11" x14ac:dyDescent="0.25">
      <c r="A96" s="5" t="s">
        <v>211</v>
      </c>
      <c r="B96" s="5" t="s">
        <v>212</v>
      </c>
      <c r="C96" t="s">
        <v>67</v>
      </c>
      <c r="D96" t="s">
        <v>67</v>
      </c>
      <c r="E96" t="s">
        <v>67</v>
      </c>
      <c r="F96" t="s">
        <v>67</v>
      </c>
      <c r="G96" t="s">
        <v>67</v>
      </c>
      <c r="H96" t="s">
        <v>67</v>
      </c>
      <c r="I96" t="s">
        <v>67</v>
      </c>
      <c r="J96" t="s">
        <v>67</v>
      </c>
      <c r="K96" t="s">
        <v>67</v>
      </c>
    </row>
    <row r="97" spans="1:12" x14ac:dyDescent="0.25">
      <c r="A97" s="5" t="s">
        <v>213</v>
      </c>
      <c r="B97" s="5" t="s">
        <v>214</v>
      </c>
      <c r="C97">
        <v>-2251</v>
      </c>
      <c r="D97">
        <v>-2398</v>
      </c>
      <c r="E97">
        <v>-1443</v>
      </c>
      <c r="F97">
        <v>-342.3</v>
      </c>
      <c r="G97">
        <v>2593</v>
      </c>
      <c r="H97">
        <v>1275</v>
      </c>
      <c r="I97">
        <v>296.10000000000002</v>
      </c>
      <c r="J97">
        <v>-328.9</v>
      </c>
      <c r="K97">
        <v>-496.2</v>
      </c>
      <c r="L97" t="s">
        <v>67</v>
      </c>
    </row>
  </sheetData>
  <pageMargins left="0.75" right="0.75" top="1" bottom="1" header="0.5" footer="0.5"/>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W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21" customWidth="1"/>
    <col min="13" max="13" width="20" customWidth="1"/>
    <col min="14" max="14" width="10" customWidth="1"/>
    <col min="15" max="15" width="22" customWidth="1"/>
    <col min="16" max="16" width="19" customWidth="1"/>
    <col min="17" max="17" width="22" customWidth="1"/>
    <col min="18" max="18" width="10" customWidth="1"/>
    <col min="19" max="19" width="21" customWidth="1"/>
    <col min="20" max="23" width="10" customWidth="1"/>
  </cols>
  <sheetData>
    <row r="1" spans="1:23" ht="18.75" customHeight="1" x14ac:dyDescent="0.3">
      <c r="A1" s="1" t="s">
        <v>3830</v>
      </c>
      <c r="B1" s="2" t="s">
        <v>3831</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1260</v>
      </c>
      <c r="C4" s="5" t="s">
        <v>9</v>
      </c>
      <c r="D4" s="5"/>
      <c r="E4" t="s">
        <v>3832</v>
      </c>
      <c r="G4" t="s">
        <v>678</v>
      </c>
      <c r="H4" t="s">
        <v>12</v>
      </c>
      <c r="J4" t="s">
        <v>3833</v>
      </c>
      <c r="L4" t="s">
        <v>3834</v>
      </c>
    </row>
    <row r="5" spans="1:23" x14ac:dyDescent="0.25">
      <c r="A5" s="5" t="s">
        <v>15</v>
      </c>
      <c r="B5" t="s">
        <v>3835</v>
      </c>
      <c r="C5" s="5" t="s">
        <v>17</v>
      </c>
      <c r="D5" s="5"/>
      <c r="E5" t="s">
        <v>3836</v>
      </c>
      <c r="G5" t="s">
        <v>403</v>
      </c>
      <c r="H5" t="s">
        <v>20</v>
      </c>
      <c r="J5" t="s">
        <v>3837</v>
      </c>
      <c r="L5" t="s">
        <v>1660</v>
      </c>
    </row>
    <row r="6" spans="1:23" x14ac:dyDescent="0.25">
      <c r="A6" s="5" t="s">
        <v>23</v>
      </c>
      <c r="B6" t="s">
        <v>3838</v>
      </c>
      <c r="C6" s="5" t="s">
        <v>25</v>
      </c>
      <c r="D6" s="5"/>
      <c r="E6" t="s">
        <v>3839</v>
      </c>
      <c r="G6" t="s">
        <v>233</v>
      </c>
      <c r="H6" t="s">
        <v>28</v>
      </c>
      <c r="J6" t="s">
        <v>21</v>
      </c>
      <c r="L6" t="s">
        <v>3840</v>
      </c>
    </row>
    <row r="7" spans="1:23" x14ac:dyDescent="0.25">
      <c r="A7" s="5" t="s">
        <v>29</v>
      </c>
      <c r="B7" t="s">
        <v>67</v>
      </c>
      <c r="C7" s="5" t="s">
        <v>31</v>
      </c>
      <c r="D7" s="5"/>
      <c r="E7" t="s">
        <v>3841</v>
      </c>
      <c r="G7" t="s">
        <v>385</v>
      </c>
      <c r="H7" t="s">
        <v>34</v>
      </c>
    </row>
    <row r="8" spans="1:23" x14ac:dyDescent="0.25">
      <c r="A8" s="5" t="s">
        <v>35</v>
      </c>
      <c r="B8" t="s">
        <v>36</v>
      </c>
      <c r="C8" s="5" t="s">
        <v>37</v>
      </c>
      <c r="D8" s="5"/>
      <c r="E8" t="s">
        <v>3842</v>
      </c>
      <c r="G8" t="s">
        <v>387</v>
      </c>
      <c r="H8" t="s">
        <v>40</v>
      </c>
    </row>
    <row r="9" spans="1:23" x14ac:dyDescent="0.25">
      <c r="A9" s="5" t="s">
        <v>41</v>
      </c>
      <c r="B9" t="s">
        <v>42</v>
      </c>
      <c r="C9" s="5" t="s">
        <v>43</v>
      </c>
      <c r="D9" s="5"/>
      <c r="E9" t="s">
        <v>3843</v>
      </c>
    </row>
    <row r="10" spans="1:23" x14ac:dyDescent="0.25">
      <c r="A10" s="5" t="s">
        <v>45</v>
      </c>
      <c r="B10" t="s">
        <v>2311</v>
      </c>
      <c r="C10" s="5" t="s">
        <v>47</v>
      </c>
      <c r="D10" s="5"/>
      <c r="E10" t="s">
        <v>3844</v>
      </c>
    </row>
    <row r="11" spans="1:23" x14ac:dyDescent="0.25">
      <c r="A11" s="5" t="s">
        <v>49</v>
      </c>
      <c r="B11" t="s">
        <v>355</v>
      </c>
    </row>
    <row r="12" spans="1:23" x14ac:dyDescent="0.25">
      <c r="A12" s="5" t="s">
        <v>51</v>
      </c>
      <c r="B12" t="s">
        <v>52</v>
      </c>
    </row>
    <row r="13" spans="1:23" x14ac:dyDescent="0.25">
      <c r="A13" s="5" t="s">
        <v>53</v>
      </c>
      <c r="B13" t="s">
        <v>3845</v>
      </c>
    </row>
    <row r="14" spans="1:23" x14ac:dyDescent="0.25">
      <c r="A14" s="5" t="s">
        <v>55</v>
      </c>
      <c r="B14" t="s">
        <v>3846</v>
      </c>
    </row>
    <row r="15" spans="1:23" x14ac:dyDescent="0.25">
      <c r="A15" s="5" t="s">
        <v>57</v>
      </c>
      <c r="B15" t="s">
        <v>3847</v>
      </c>
    </row>
    <row r="16" spans="1:23" x14ac:dyDescent="0.25">
      <c r="A16" s="5" t="s">
        <v>59</v>
      </c>
      <c r="B16" t="s">
        <v>3848</v>
      </c>
    </row>
    <row r="17" spans="1:23" x14ac:dyDescent="0.25">
      <c r="A17" s="5" t="s">
        <v>61</v>
      </c>
      <c r="B17" t="s">
        <v>3849</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916.4</v>
      </c>
      <c r="D20">
        <v>865</v>
      </c>
      <c r="E20">
        <v>918.3</v>
      </c>
      <c r="F20">
        <v>931.6</v>
      </c>
      <c r="G20">
        <v>1201</v>
      </c>
      <c r="H20">
        <v>1324</v>
      </c>
      <c r="I20">
        <v>1321</v>
      </c>
      <c r="J20">
        <v>1243</v>
      </c>
      <c r="K20">
        <v>1197</v>
      </c>
      <c r="L20">
        <v>1351</v>
      </c>
      <c r="M20">
        <v>1174</v>
      </c>
      <c r="N20">
        <v>1213</v>
      </c>
      <c r="O20">
        <v>1232</v>
      </c>
      <c r="P20">
        <v>1015</v>
      </c>
      <c r="Q20">
        <v>996.4</v>
      </c>
      <c r="R20">
        <v>922.2</v>
      </c>
      <c r="S20">
        <v>919.8</v>
      </c>
      <c r="T20">
        <v>744.5</v>
      </c>
      <c r="U20">
        <v>903</v>
      </c>
      <c r="V20">
        <v>854.4</v>
      </c>
      <c r="W20">
        <v>790.1</v>
      </c>
    </row>
    <row r="21" spans="1:23" x14ac:dyDescent="0.25">
      <c r="A21" s="5" t="s">
        <v>68</v>
      </c>
      <c r="B21" s="5" t="s">
        <v>69</v>
      </c>
      <c r="C21">
        <v>-37.6</v>
      </c>
      <c r="D21">
        <v>50.8</v>
      </c>
      <c r="E21">
        <v>68.400000000000006</v>
      </c>
      <c r="F21">
        <v>46.2</v>
      </c>
      <c r="G21">
        <v>47.3</v>
      </c>
      <c r="H21">
        <v>-170</v>
      </c>
      <c r="I21">
        <v>53.6</v>
      </c>
      <c r="J21">
        <v>97.1</v>
      </c>
      <c r="K21">
        <v>96.4</v>
      </c>
      <c r="L21">
        <v>152.4</v>
      </c>
      <c r="M21">
        <v>137.80000000000001</v>
      </c>
      <c r="N21">
        <v>140.19999999999999</v>
      </c>
      <c r="O21">
        <v>121.5</v>
      </c>
      <c r="P21">
        <v>82.4</v>
      </c>
      <c r="Q21">
        <v>90.8</v>
      </c>
      <c r="R21">
        <v>105.8</v>
      </c>
      <c r="S21">
        <v>101.7</v>
      </c>
      <c r="T21">
        <v>78.400000000000006</v>
      </c>
      <c r="U21">
        <v>60</v>
      </c>
      <c r="V21">
        <v>77.900000000000006</v>
      </c>
      <c r="W21">
        <v>48.4</v>
      </c>
    </row>
    <row r="22" spans="1:23" x14ac:dyDescent="0.25">
      <c r="A22" s="5" t="s">
        <v>70</v>
      </c>
      <c r="B22" s="5" t="s">
        <v>71</v>
      </c>
      <c r="C22">
        <v>-18.5</v>
      </c>
      <c r="D22">
        <v>-10</v>
      </c>
      <c r="E22">
        <v>-10.6</v>
      </c>
      <c r="F22">
        <v>-5.6</v>
      </c>
      <c r="G22">
        <v>-15.7</v>
      </c>
      <c r="H22">
        <v>-24.7</v>
      </c>
      <c r="I22">
        <v>-21.2</v>
      </c>
      <c r="J22">
        <v>-21</v>
      </c>
      <c r="K22">
        <v>-12.2</v>
      </c>
      <c r="L22">
        <v>-12</v>
      </c>
      <c r="M22">
        <v>-9.3000000000000007</v>
      </c>
      <c r="N22">
        <v>-11.8</v>
      </c>
      <c r="O22">
        <v>-12.3</v>
      </c>
      <c r="P22">
        <v>-13.8</v>
      </c>
      <c r="Q22">
        <v>-19.600000000000001</v>
      </c>
      <c r="R22">
        <v>-16.2</v>
      </c>
      <c r="S22">
        <v>-14.8</v>
      </c>
      <c r="T22">
        <v>-14.8</v>
      </c>
      <c r="U22">
        <v>-17.2</v>
      </c>
      <c r="V22">
        <v>-13.6</v>
      </c>
      <c r="W22">
        <v>-7</v>
      </c>
    </row>
    <row r="23" spans="1:23" x14ac:dyDescent="0.25">
      <c r="A23" s="5" t="s">
        <v>72</v>
      </c>
      <c r="B23" s="5" t="s">
        <v>73</v>
      </c>
      <c r="C23">
        <v>-56.1</v>
      </c>
      <c r="D23">
        <v>40.799999999999997</v>
      </c>
      <c r="E23">
        <v>57.8</v>
      </c>
      <c r="F23">
        <v>40.6</v>
      </c>
      <c r="G23">
        <v>31.6</v>
      </c>
      <c r="H23">
        <v>-194.7</v>
      </c>
      <c r="I23">
        <v>32.4</v>
      </c>
      <c r="J23">
        <v>76.099999999999994</v>
      </c>
      <c r="K23">
        <v>84.2</v>
      </c>
      <c r="L23">
        <v>140.4</v>
      </c>
      <c r="M23">
        <v>128.5</v>
      </c>
      <c r="N23">
        <v>128.4</v>
      </c>
      <c r="O23">
        <v>109.2</v>
      </c>
      <c r="P23">
        <v>68.599999999999994</v>
      </c>
      <c r="Q23">
        <v>71.2</v>
      </c>
      <c r="R23">
        <v>89.6</v>
      </c>
      <c r="S23">
        <v>86.9</v>
      </c>
      <c r="T23">
        <v>63.6</v>
      </c>
      <c r="U23">
        <v>42.8</v>
      </c>
      <c r="V23">
        <v>64.3</v>
      </c>
      <c r="W23">
        <v>41.4</v>
      </c>
    </row>
    <row r="24" spans="1:23" x14ac:dyDescent="0.25">
      <c r="A24" s="5" t="s">
        <v>74</v>
      </c>
      <c r="B24" s="5" t="s">
        <v>75</v>
      </c>
      <c r="C24">
        <v>10.3</v>
      </c>
      <c r="D24">
        <v>16</v>
      </c>
      <c r="E24">
        <v>21.7</v>
      </c>
      <c r="F24">
        <v>21.8</v>
      </c>
      <c r="G24">
        <v>20.2</v>
      </c>
      <c r="H24">
        <v>11.1</v>
      </c>
      <c r="I24">
        <v>11.2</v>
      </c>
      <c r="J24">
        <v>20.8</v>
      </c>
      <c r="K24">
        <v>23.7</v>
      </c>
      <c r="L24">
        <v>34.6</v>
      </c>
      <c r="M24">
        <v>31.8</v>
      </c>
      <c r="N24">
        <v>29</v>
      </c>
      <c r="O24">
        <v>37.1</v>
      </c>
      <c r="P24">
        <v>22.4</v>
      </c>
      <c r="Q24">
        <v>24.7</v>
      </c>
      <c r="R24">
        <v>31.8</v>
      </c>
      <c r="S24">
        <v>30.1</v>
      </c>
      <c r="T24">
        <v>7.8</v>
      </c>
      <c r="U24">
        <v>17.7</v>
      </c>
      <c r="V24">
        <v>28.7</v>
      </c>
      <c r="W24">
        <v>16.8</v>
      </c>
    </row>
    <row r="25" spans="1:23" x14ac:dyDescent="0.25">
      <c r="A25" s="5" t="s">
        <v>76</v>
      </c>
      <c r="B25" s="5" t="s">
        <v>77</v>
      </c>
      <c r="C25">
        <v>-66.400000000000006</v>
      </c>
      <c r="D25">
        <v>24.8</v>
      </c>
      <c r="E25">
        <v>36.1</v>
      </c>
      <c r="F25">
        <v>18.8</v>
      </c>
      <c r="G25">
        <v>11.4</v>
      </c>
      <c r="H25">
        <v>-205.8</v>
      </c>
      <c r="I25">
        <v>21.2</v>
      </c>
      <c r="J25">
        <v>55.3</v>
      </c>
      <c r="K25">
        <v>60.5</v>
      </c>
      <c r="L25">
        <v>105.8</v>
      </c>
      <c r="M25">
        <v>96.7</v>
      </c>
      <c r="N25">
        <v>99.4</v>
      </c>
      <c r="O25">
        <v>72.099999999999994</v>
      </c>
      <c r="P25">
        <v>46.2</v>
      </c>
      <c r="Q25">
        <v>46.5</v>
      </c>
      <c r="R25">
        <v>57.8</v>
      </c>
      <c r="S25">
        <v>56.8</v>
      </c>
      <c r="T25">
        <v>55.8</v>
      </c>
      <c r="U25">
        <v>25.1</v>
      </c>
      <c r="V25">
        <v>35.6</v>
      </c>
      <c r="W25">
        <v>24.6</v>
      </c>
    </row>
    <row r="26" spans="1:23" x14ac:dyDescent="0.25">
      <c r="A26" s="5" t="s">
        <v>78</v>
      </c>
      <c r="B26" s="5" t="s">
        <v>79</v>
      </c>
      <c r="C26">
        <v>-2.9</v>
      </c>
      <c r="D26">
        <v>-4.5</v>
      </c>
      <c r="E26">
        <v>-8.3000000000000007</v>
      </c>
      <c r="F26">
        <v>-6.8</v>
      </c>
      <c r="G26">
        <v>-5.6</v>
      </c>
      <c r="H26">
        <v>-8.1999999999999993</v>
      </c>
      <c r="I26">
        <v>-9.1</v>
      </c>
      <c r="J26">
        <v>-5.6</v>
      </c>
      <c r="K26">
        <v>-4.8</v>
      </c>
      <c r="L26">
        <v>-13.6</v>
      </c>
      <c r="M26">
        <v>-8.8000000000000007</v>
      </c>
      <c r="N26">
        <v>-6.8</v>
      </c>
      <c r="O26">
        <v>-2.7</v>
      </c>
      <c r="P26">
        <v>-2.2999999999999998</v>
      </c>
      <c r="Q26">
        <v>-0.8</v>
      </c>
      <c r="R26">
        <v>-0.6</v>
      </c>
      <c r="S26">
        <v>-1.8</v>
      </c>
      <c r="T26">
        <v>-7.3</v>
      </c>
      <c r="U26">
        <v>-7.9</v>
      </c>
      <c r="V26">
        <v>-7.8</v>
      </c>
      <c r="W26">
        <v>-6.9</v>
      </c>
    </row>
    <row r="27" spans="1:23" x14ac:dyDescent="0.25">
      <c r="A27" s="5" t="s">
        <v>80</v>
      </c>
      <c r="B27" s="5" t="s">
        <v>81</v>
      </c>
      <c r="C27">
        <v>-139.69999999999999</v>
      </c>
      <c r="D27">
        <v>18.2</v>
      </c>
      <c r="E27">
        <v>-8</v>
      </c>
      <c r="F27">
        <v>3.3</v>
      </c>
      <c r="G27">
        <v>72.2</v>
      </c>
      <c r="H27">
        <v>-213.9</v>
      </c>
      <c r="I27">
        <v>15</v>
      </c>
      <c r="J27">
        <v>59.2</v>
      </c>
      <c r="K27">
        <v>55.7</v>
      </c>
      <c r="L27">
        <v>97.5</v>
      </c>
      <c r="M27">
        <v>87.9</v>
      </c>
      <c r="N27">
        <v>139.4</v>
      </c>
      <c r="O27">
        <v>71.400000000000006</v>
      </c>
      <c r="P27">
        <v>20.3</v>
      </c>
      <c r="Q27">
        <v>45.1</v>
      </c>
      <c r="R27">
        <v>57.2</v>
      </c>
      <c r="S27">
        <v>55</v>
      </c>
      <c r="T27">
        <v>52.4</v>
      </c>
      <c r="U27">
        <v>17.2</v>
      </c>
      <c r="V27">
        <v>27.8</v>
      </c>
      <c r="W27">
        <v>17.7</v>
      </c>
    </row>
    <row r="28" spans="1:23" x14ac:dyDescent="0.25">
      <c r="A28" s="5" t="s">
        <v>82</v>
      </c>
      <c r="B28" s="5" t="s">
        <v>83</v>
      </c>
      <c r="C28">
        <v>487.8</v>
      </c>
      <c r="D28">
        <v>497.2</v>
      </c>
      <c r="E28">
        <v>656.9</v>
      </c>
      <c r="F28">
        <v>844.9</v>
      </c>
      <c r="G28">
        <v>794.8</v>
      </c>
      <c r="H28">
        <v>938.4</v>
      </c>
      <c r="I28">
        <v>840.8</v>
      </c>
      <c r="J28">
        <v>807</v>
      </c>
      <c r="K28">
        <v>841.2</v>
      </c>
      <c r="L28">
        <v>779.4</v>
      </c>
      <c r="M28">
        <v>848.8</v>
      </c>
      <c r="N28">
        <v>875.7</v>
      </c>
      <c r="O28">
        <v>793</v>
      </c>
      <c r="P28">
        <v>732.7</v>
      </c>
      <c r="Q28">
        <v>608.4</v>
      </c>
      <c r="R28">
        <v>608</v>
      </c>
      <c r="S28">
        <v>537.20000000000005</v>
      </c>
      <c r="T28">
        <v>513.6</v>
      </c>
      <c r="U28">
        <v>567.29999999999995</v>
      </c>
      <c r="V28">
        <v>575.20000000000005</v>
      </c>
      <c r="W28">
        <v>485.9</v>
      </c>
    </row>
    <row r="29" spans="1:23" x14ac:dyDescent="0.25">
      <c r="A29" s="5" t="s">
        <v>84</v>
      </c>
      <c r="B29" s="5" t="s">
        <v>85</v>
      </c>
      <c r="C29">
        <v>825.9</v>
      </c>
      <c r="D29">
        <v>754.8</v>
      </c>
      <c r="E29">
        <v>572.29999999999995</v>
      </c>
      <c r="F29">
        <v>494.5</v>
      </c>
      <c r="G29">
        <v>561.6</v>
      </c>
      <c r="H29">
        <v>622.70000000000005</v>
      </c>
      <c r="I29">
        <v>718.7</v>
      </c>
      <c r="J29">
        <v>665.1</v>
      </c>
      <c r="K29">
        <v>626.5</v>
      </c>
      <c r="L29">
        <v>591.20000000000005</v>
      </c>
      <c r="M29">
        <v>459</v>
      </c>
      <c r="N29">
        <v>439</v>
      </c>
      <c r="O29">
        <v>507.7</v>
      </c>
      <c r="P29">
        <v>424.4</v>
      </c>
      <c r="Q29">
        <v>454.2</v>
      </c>
      <c r="R29">
        <v>392.5</v>
      </c>
      <c r="S29">
        <v>384.4</v>
      </c>
      <c r="T29">
        <v>433.6</v>
      </c>
      <c r="U29">
        <v>331.7</v>
      </c>
      <c r="V29">
        <v>321.10000000000002</v>
      </c>
      <c r="W29">
        <v>299.60000000000002</v>
      </c>
    </row>
    <row r="30" spans="1:23" x14ac:dyDescent="0.25">
      <c r="A30" s="5" t="s">
        <v>86</v>
      </c>
      <c r="B30" s="5" t="s">
        <v>87</v>
      </c>
      <c r="C30">
        <v>1331</v>
      </c>
      <c r="D30">
        <v>1265</v>
      </c>
      <c r="E30">
        <v>1253</v>
      </c>
      <c r="F30">
        <v>1368</v>
      </c>
      <c r="G30">
        <v>1375</v>
      </c>
      <c r="H30">
        <v>1598</v>
      </c>
      <c r="I30">
        <v>1586</v>
      </c>
      <c r="J30">
        <v>1523</v>
      </c>
      <c r="K30">
        <v>1512</v>
      </c>
      <c r="L30">
        <v>1406</v>
      </c>
      <c r="M30">
        <v>1338</v>
      </c>
      <c r="N30">
        <v>1339</v>
      </c>
      <c r="O30">
        <v>1327</v>
      </c>
      <c r="P30">
        <v>1199</v>
      </c>
      <c r="Q30">
        <v>1091</v>
      </c>
      <c r="R30">
        <v>1021</v>
      </c>
      <c r="S30">
        <v>921.6</v>
      </c>
      <c r="T30">
        <v>947.2</v>
      </c>
      <c r="U30">
        <v>899</v>
      </c>
      <c r="V30">
        <v>896.3</v>
      </c>
      <c r="W30">
        <v>785.5</v>
      </c>
    </row>
    <row r="31" spans="1:23" x14ac:dyDescent="0.25">
      <c r="A31" s="5" t="s">
        <v>88</v>
      </c>
      <c r="B31" s="5" t="s">
        <v>89</v>
      </c>
      <c r="C31">
        <v>329.8</v>
      </c>
      <c r="D31">
        <v>350</v>
      </c>
      <c r="E31">
        <v>408</v>
      </c>
      <c r="F31">
        <v>506.5</v>
      </c>
      <c r="G31">
        <v>599.4</v>
      </c>
      <c r="H31">
        <v>1089</v>
      </c>
      <c r="I31">
        <v>864.2</v>
      </c>
      <c r="J31">
        <v>663.3</v>
      </c>
      <c r="K31">
        <v>688.6</v>
      </c>
      <c r="L31">
        <v>488.2</v>
      </c>
      <c r="M31">
        <v>510.3</v>
      </c>
      <c r="N31">
        <v>541.20000000000005</v>
      </c>
      <c r="O31">
        <v>601.29999999999995</v>
      </c>
      <c r="P31">
        <v>531.9</v>
      </c>
      <c r="Q31">
        <v>419.9</v>
      </c>
      <c r="R31">
        <v>380.3</v>
      </c>
      <c r="S31">
        <v>409.6</v>
      </c>
      <c r="T31">
        <v>468.9</v>
      </c>
      <c r="U31">
        <v>382.6</v>
      </c>
      <c r="V31">
        <v>464.1</v>
      </c>
      <c r="W31">
        <v>312.2</v>
      </c>
    </row>
    <row r="32" spans="1:23" x14ac:dyDescent="0.25">
      <c r="A32" s="5" t="s">
        <v>90</v>
      </c>
      <c r="B32" s="5" t="s">
        <v>91</v>
      </c>
      <c r="C32">
        <v>449.4</v>
      </c>
      <c r="D32">
        <v>321.5</v>
      </c>
      <c r="E32">
        <v>312.5</v>
      </c>
      <c r="F32">
        <v>310.3</v>
      </c>
      <c r="G32">
        <v>347</v>
      </c>
      <c r="H32">
        <v>160</v>
      </c>
      <c r="I32">
        <v>231.8</v>
      </c>
      <c r="J32">
        <v>354.1</v>
      </c>
      <c r="K32">
        <v>340.9</v>
      </c>
      <c r="L32">
        <v>337.6</v>
      </c>
      <c r="M32">
        <v>335.5</v>
      </c>
      <c r="N32">
        <v>305.5</v>
      </c>
      <c r="O32">
        <v>291.5</v>
      </c>
      <c r="P32">
        <v>295.5</v>
      </c>
      <c r="Q32">
        <v>310.3</v>
      </c>
      <c r="R32">
        <v>309.89999999999998</v>
      </c>
      <c r="S32">
        <v>214.1</v>
      </c>
      <c r="T32">
        <v>239.7</v>
      </c>
      <c r="U32">
        <v>202</v>
      </c>
      <c r="V32">
        <v>111.2</v>
      </c>
      <c r="W32">
        <v>179.4</v>
      </c>
    </row>
    <row r="33" spans="1:23" x14ac:dyDescent="0.25">
      <c r="A33" s="5" t="s">
        <v>92</v>
      </c>
      <c r="B33" s="5" t="s">
        <v>93</v>
      </c>
      <c r="C33">
        <v>927.8</v>
      </c>
      <c r="D33">
        <v>741.5</v>
      </c>
      <c r="E33">
        <v>720.5</v>
      </c>
      <c r="F33">
        <v>816.8</v>
      </c>
      <c r="G33">
        <v>946.4</v>
      </c>
      <c r="H33">
        <v>1249</v>
      </c>
      <c r="I33">
        <v>1096</v>
      </c>
      <c r="J33">
        <v>1017</v>
      </c>
      <c r="K33">
        <v>1030</v>
      </c>
      <c r="L33">
        <v>825.8</v>
      </c>
      <c r="M33">
        <v>845.8</v>
      </c>
      <c r="N33">
        <v>846.7</v>
      </c>
      <c r="O33">
        <v>892.8</v>
      </c>
      <c r="P33">
        <v>827.4</v>
      </c>
      <c r="Q33">
        <v>730.2</v>
      </c>
      <c r="R33">
        <v>690.2</v>
      </c>
      <c r="S33">
        <v>623.70000000000005</v>
      </c>
      <c r="T33">
        <v>708.6</v>
      </c>
      <c r="U33">
        <v>584.6</v>
      </c>
      <c r="V33">
        <v>575.29999999999995</v>
      </c>
      <c r="W33">
        <v>491.6</v>
      </c>
    </row>
    <row r="34" spans="1:23" x14ac:dyDescent="0.25">
      <c r="A34" s="5" t="s">
        <v>78</v>
      </c>
      <c r="B34" s="5" t="s">
        <v>79</v>
      </c>
      <c r="C34">
        <v>9.4</v>
      </c>
      <c r="D34">
        <v>10.8</v>
      </c>
      <c r="E34">
        <v>15</v>
      </c>
      <c r="F34">
        <v>18</v>
      </c>
      <c r="G34">
        <v>17</v>
      </c>
      <c r="H34">
        <v>19.7</v>
      </c>
      <c r="I34">
        <v>19.7</v>
      </c>
      <c r="J34">
        <v>15.9</v>
      </c>
      <c r="K34">
        <v>14</v>
      </c>
      <c r="L34">
        <v>27.9</v>
      </c>
      <c r="M34">
        <v>20.399999999999999</v>
      </c>
      <c r="N34">
        <v>16.899999999999999</v>
      </c>
      <c r="O34">
        <v>12.1</v>
      </c>
      <c r="P34">
        <v>9.3000000000000007</v>
      </c>
      <c r="Q34">
        <v>6.1</v>
      </c>
      <c r="R34">
        <v>5.8</v>
      </c>
      <c r="S34">
        <v>5.6</v>
      </c>
      <c r="T34">
        <v>4.5999999999999996</v>
      </c>
      <c r="U34">
        <v>121.2</v>
      </c>
      <c r="V34">
        <v>116.7</v>
      </c>
      <c r="W34">
        <v>106</v>
      </c>
    </row>
    <row r="35" spans="1:23" x14ac:dyDescent="0.25">
      <c r="A35" s="5" t="s">
        <v>94</v>
      </c>
      <c r="B35" s="5" t="s">
        <v>95</v>
      </c>
      <c r="C35">
        <v>394.2</v>
      </c>
      <c r="D35">
        <v>512.5</v>
      </c>
      <c r="E35">
        <v>517.4</v>
      </c>
      <c r="F35">
        <v>532.79999999999995</v>
      </c>
      <c r="G35">
        <v>411.7</v>
      </c>
      <c r="H35">
        <v>329.9</v>
      </c>
      <c r="I35">
        <v>470.6</v>
      </c>
      <c r="J35">
        <v>489.8</v>
      </c>
      <c r="K35">
        <v>468.8</v>
      </c>
      <c r="L35">
        <v>552.1</v>
      </c>
      <c r="M35">
        <v>472.2</v>
      </c>
      <c r="N35">
        <v>475.8</v>
      </c>
      <c r="O35">
        <v>421.9</v>
      </c>
      <c r="P35">
        <v>361.8</v>
      </c>
      <c r="Q35">
        <v>354.9</v>
      </c>
      <c r="R35">
        <v>325.3</v>
      </c>
      <c r="S35">
        <v>292.3</v>
      </c>
      <c r="T35">
        <v>234</v>
      </c>
      <c r="U35">
        <v>193.2</v>
      </c>
      <c r="V35">
        <v>204.3</v>
      </c>
      <c r="W35">
        <v>187.9</v>
      </c>
    </row>
    <row r="36" spans="1:23" x14ac:dyDescent="0.25">
      <c r="A36" s="5" t="s">
        <v>96</v>
      </c>
      <c r="B36" s="5" t="s">
        <v>97</v>
      </c>
      <c r="C36">
        <v>1331</v>
      </c>
      <c r="D36">
        <v>1265</v>
      </c>
      <c r="E36">
        <v>1253</v>
      </c>
      <c r="F36">
        <v>1368</v>
      </c>
      <c r="G36">
        <v>1375</v>
      </c>
      <c r="H36">
        <v>1598</v>
      </c>
      <c r="I36">
        <v>1586</v>
      </c>
      <c r="J36">
        <v>1523</v>
      </c>
      <c r="K36">
        <v>1512</v>
      </c>
      <c r="L36">
        <v>1406</v>
      </c>
      <c r="M36">
        <v>1338</v>
      </c>
      <c r="N36">
        <v>1339</v>
      </c>
      <c r="O36">
        <v>1327</v>
      </c>
      <c r="P36">
        <v>1199</v>
      </c>
      <c r="Q36">
        <v>1091</v>
      </c>
      <c r="R36">
        <v>1021</v>
      </c>
      <c r="S36">
        <v>921.6</v>
      </c>
      <c r="T36">
        <v>947.2</v>
      </c>
      <c r="U36">
        <v>899</v>
      </c>
      <c r="V36">
        <v>896.3</v>
      </c>
      <c r="W36">
        <v>785.5</v>
      </c>
    </row>
    <row r="37" spans="1:23" x14ac:dyDescent="0.25">
      <c r="A37" s="5" t="s">
        <v>98</v>
      </c>
      <c r="B37" s="5" t="s">
        <v>99</v>
      </c>
      <c r="C37">
        <v>17.559999999999999</v>
      </c>
      <c r="D37">
        <v>15.97</v>
      </c>
      <c r="E37">
        <v>15.97</v>
      </c>
      <c r="F37">
        <v>15.97</v>
      </c>
      <c r="G37">
        <v>13.33</v>
      </c>
      <c r="H37">
        <v>13.33</v>
      </c>
      <c r="I37">
        <v>13.33</v>
      </c>
      <c r="J37">
        <v>13.33</v>
      </c>
      <c r="K37">
        <v>13.3</v>
      </c>
      <c r="L37">
        <v>13.3</v>
      </c>
      <c r="M37">
        <v>13.4</v>
      </c>
      <c r="N37">
        <v>14.8</v>
      </c>
      <c r="O37">
        <v>14.8</v>
      </c>
      <c r="P37">
        <v>14.7</v>
      </c>
      <c r="Q37">
        <v>14.7</v>
      </c>
      <c r="R37">
        <v>14.6</v>
      </c>
      <c r="S37">
        <v>14.6</v>
      </c>
      <c r="T37">
        <v>14.4</v>
      </c>
      <c r="U37">
        <v>14.4</v>
      </c>
      <c r="V37">
        <v>14.4</v>
      </c>
      <c r="W37">
        <v>14.4</v>
      </c>
    </row>
    <row r="38" spans="1:23" x14ac:dyDescent="0.25">
      <c r="A38" s="5" t="s">
        <v>100</v>
      </c>
      <c r="B38" s="5" t="s">
        <v>101</v>
      </c>
      <c r="C38">
        <v>49.86</v>
      </c>
      <c r="D38">
        <v>45.33</v>
      </c>
      <c r="E38">
        <v>45.33</v>
      </c>
      <c r="F38">
        <v>45.33</v>
      </c>
      <c r="G38">
        <v>37.83</v>
      </c>
      <c r="H38">
        <v>37.83</v>
      </c>
      <c r="I38">
        <v>37.83</v>
      </c>
      <c r="J38">
        <v>37.83</v>
      </c>
      <c r="K38">
        <v>37.799999999999997</v>
      </c>
      <c r="L38">
        <v>37.799999999999997</v>
      </c>
      <c r="M38">
        <v>37.799999999999997</v>
      </c>
      <c r="N38">
        <v>37.799999999999997</v>
      </c>
      <c r="O38">
        <v>37.799999999999997</v>
      </c>
      <c r="P38">
        <v>37.700000000000003</v>
      </c>
      <c r="Q38">
        <v>37.700000000000003</v>
      </c>
      <c r="R38">
        <v>37.4</v>
      </c>
      <c r="S38">
        <v>37.4</v>
      </c>
      <c r="T38">
        <v>36.799999999999997</v>
      </c>
      <c r="U38">
        <v>36.799999999999997</v>
      </c>
      <c r="V38">
        <v>36.799999999999997</v>
      </c>
      <c r="W38">
        <v>36.799999999999997</v>
      </c>
    </row>
    <row r="39" spans="1:23" x14ac:dyDescent="0.25">
      <c r="A39" s="5" t="s">
        <v>102</v>
      </c>
      <c r="B39" s="5" t="s">
        <v>103</v>
      </c>
      <c r="C39">
        <v>-3.19</v>
      </c>
      <c r="D39">
        <v>2.56</v>
      </c>
      <c r="E39">
        <v>3.62</v>
      </c>
      <c r="F39">
        <v>2.54</v>
      </c>
      <c r="G39">
        <v>2.37</v>
      </c>
      <c r="H39">
        <v>-14.61</v>
      </c>
      <c r="I39">
        <v>2.4300000000000002</v>
      </c>
      <c r="J39">
        <v>5.71</v>
      </c>
      <c r="K39">
        <v>6.33</v>
      </c>
      <c r="L39">
        <v>10.56</v>
      </c>
      <c r="M39">
        <v>9.59</v>
      </c>
      <c r="N39">
        <v>8.68</v>
      </c>
      <c r="O39">
        <v>7.38</v>
      </c>
      <c r="P39">
        <v>4.67</v>
      </c>
      <c r="Q39">
        <v>4.84</v>
      </c>
      <c r="R39">
        <v>6.14</v>
      </c>
      <c r="S39">
        <v>5.95</v>
      </c>
      <c r="T39">
        <v>4.42</v>
      </c>
      <c r="U39">
        <v>2.97</v>
      </c>
      <c r="V39">
        <v>4.47</v>
      </c>
      <c r="W39">
        <v>2.88</v>
      </c>
    </row>
    <row r="40" spans="1:23" x14ac:dyDescent="0.25">
      <c r="A40" s="5" t="s">
        <v>104</v>
      </c>
      <c r="B40" s="5" t="s">
        <v>105</v>
      </c>
      <c r="C40">
        <v>8.32</v>
      </c>
      <c r="D40">
        <v>1.1399999999999999</v>
      </c>
      <c r="E40">
        <v>-0.5</v>
      </c>
      <c r="F40">
        <v>0.22</v>
      </c>
      <c r="G40">
        <v>5.42</v>
      </c>
      <c r="H40">
        <v>-16.46</v>
      </c>
      <c r="I40">
        <v>1.25</v>
      </c>
      <c r="J40">
        <v>4.9400000000000004</v>
      </c>
      <c r="K40">
        <v>4.28</v>
      </c>
      <c r="L40">
        <v>7.32</v>
      </c>
      <c r="M40">
        <v>6.57</v>
      </c>
      <c r="N40">
        <v>9.48</v>
      </c>
      <c r="O40">
        <v>4.83</v>
      </c>
      <c r="P40">
        <v>1.38</v>
      </c>
      <c r="Q40">
        <v>3.07</v>
      </c>
      <c r="R40">
        <v>3.91</v>
      </c>
      <c r="S40">
        <v>3.87</v>
      </c>
      <c r="T40">
        <v>3.85</v>
      </c>
      <c r="U40">
        <v>1.2</v>
      </c>
      <c r="V40">
        <v>1.93</v>
      </c>
      <c r="W40">
        <v>1.23</v>
      </c>
    </row>
    <row r="41" spans="1:23" x14ac:dyDescent="0.25">
      <c r="A41" s="5" t="s">
        <v>106</v>
      </c>
      <c r="B41" s="5" t="s">
        <v>107</v>
      </c>
      <c r="C41">
        <v>8.32</v>
      </c>
      <c r="D41">
        <v>1.1399999999999999</v>
      </c>
      <c r="E41">
        <v>-0.5</v>
      </c>
      <c r="F41">
        <v>0.22</v>
      </c>
      <c r="G41">
        <v>5.42</v>
      </c>
      <c r="H41">
        <v>-16.46</v>
      </c>
      <c r="I41">
        <v>1.25</v>
      </c>
      <c r="J41">
        <v>4.9400000000000004</v>
      </c>
      <c r="K41">
        <v>4.28</v>
      </c>
      <c r="L41">
        <v>7.32</v>
      </c>
      <c r="M41">
        <v>6.57</v>
      </c>
      <c r="N41">
        <v>9.48</v>
      </c>
      <c r="O41">
        <v>4.83</v>
      </c>
      <c r="P41">
        <v>1.38</v>
      </c>
      <c r="Q41">
        <v>3.07</v>
      </c>
      <c r="R41">
        <v>3.91</v>
      </c>
      <c r="S41">
        <v>3.87</v>
      </c>
      <c r="T41">
        <v>3.85</v>
      </c>
      <c r="U41">
        <v>1.2</v>
      </c>
      <c r="V41">
        <v>1.93</v>
      </c>
      <c r="W41">
        <v>1.23</v>
      </c>
    </row>
    <row r="42" spans="1:23" x14ac:dyDescent="0.25">
      <c r="A42" s="5" t="s">
        <v>108</v>
      </c>
      <c r="B42" s="5" t="s">
        <v>109</v>
      </c>
      <c r="C42" t="s">
        <v>67</v>
      </c>
      <c r="D42">
        <v>1</v>
      </c>
      <c r="E42">
        <v>1</v>
      </c>
      <c r="F42" t="s">
        <v>67</v>
      </c>
      <c r="G42" t="s">
        <v>67</v>
      </c>
      <c r="H42" t="s">
        <v>67</v>
      </c>
      <c r="I42">
        <v>0.5</v>
      </c>
      <c r="J42">
        <v>2</v>
      </c>
      <c r="K42">
        <v>2.5</v>
      </c>
      <c r="L42">
        <v>2.5</v>
      </c>
      <c r="M42">
        <v>2</v>
      </c>
      <c r="N42">
        <v>3</v>
      </c>
      <c r="O42">
        <v>1.7</v>
      </c>
      <c r="P42">
        <v>1.3</v>
      </c>
      <c r="Q42">
        <v>1.3</v>
      </c>
      <c r="R42">
        <v>1.3</v>
      </c>
      <c r="S42">
        <v>1.3</v>
      </c>
      <c r="T42">
        <v>1.2</v>
      </c>
      <c r="U42">
        <v>0.75</v>
      </c>
      <c r="V42">
        <v>0.75</v>
      </c>
      <c r="W42">
        <v>0.6</v>
      </c>
    </row>
    <row r="43" spans="1:23" x14ac:dyDescent="0.25">
      <c r="A43" s="5" t="s">
        <v>110</v>
      </c>
      <c r="B43" s="5" t="s">
        <v>111</v>
      </c>
      <c r="C43" t="s">
        <v>67</v>
      </c>
      <c r="D43">
        <v>16</v>
      </c>
      <c r="E43">
        <v>16</v>
      </c>
      <c r="F43" t="s">
        <v>67</v>
      </c>
      <c r="G43" t="s">
        <v>67</v>
      </c>
      <c r="H43" t="s">
        <v>67</v>
      </c>
      <c r="I43">
        <v>6.7</v>
      </c>
      <c r="J43">
        <v>24</v>
      </c>
      <c r="K43">
        <v>30</v>
      </c>
      <c r="L43">
        <v>33.299999999999997</v>
      </c>
      <c r="M43">
        <v>26.6</v>
      </c>
      <c r="N43">
        <v>41.7</v>
      </c>
      <c r="O43">
        <v>25.2</v>
      </c>
      <c r="P43">
        <v>19.2</v>
      </c>
      <c r="Q43">
        <v>19.2</v>
      </c>
      <c r="R43">
        <v>19</v>
      </c>
      <c r="S43">
        <v>19</v>
      </c>
      <c r="T43">
        <v>17.2</v>
      </c>
      <c r="U43">
        <v>10.1</v>
      </c>
      <c r="V43" t="s">
        <v>67</v>
      </c>
      <c r="W43" t="s">
        <v>67</v>
      </c>
    </row>
    <row r="44" spans="1:23" x14ac:dyDescent="0.25">
      <c r="A44" s="5" t="s">
        <v>65</v>
      </c>
      <c r="B44" s="5" t="s">
        <v>66</v>
      </c>
      <c r="C44">
        <v>52.17</v>
      </c>
      <c r="D44">
        <v>54.17</v>
      </c>
      <c r="E44">
        <v>57.51</v>
      </c>
      <c r="F44">
        <v>58.35</v>
      </c>
      <c r="G44">
        <v>90.11</v>
      </c>
      <c r="H44">
        <v>99.35</v>
      </c>
      <c r="I44">
        <v>99.15</v>
      </c>
      <c r="J44">
        <v>93.28</v>
      </c>
      <c r="K44">
        <v>90.02</v>
      </c>
      <c r="L44">
        <v>101.6</v>
      </c>
      <c r="M44">
        <v>87.59</v>
      </c>
      <c r="N44">
        <v>81.94</v>
      </c>
      <c r="O44">
        <v>83.25</v>
      </c>
      <c r="P44">
        <v>69.06</v>
      </c>
      <c r="Q44">
        <v>67.78</v>
      </c>
      <c r="R44">
        <v>63.16</v>
      </c>
      <c r="S44">
        <v>63</v>
      </c>
      <c r="T44">
        <v>51.7</v>
      </c>
      <c r="U44">
        <v>62.71</v>
      </c>
      <c r="V44">
        <v>59.33</v>
      </c>
      <c r="W44">
        <v>54.87</v>
      </c>
    </row>
    <row r="45" spans="1:23" x14ac:dyDescent="0.25">
      <c r="A45" s="5" t="s">
        <v>112</v>
      </c>
      <c r="B45" s="5" t="s">
        <v>113</v>
      </c>
      <c r="C45">
        <v>22.98</v>
      </c>
      <c r="D45">
        <v>32.770000000000003</v>
      </c>
      <c r="E45">
        <v>33.340000000000003</v>
      </c>
      <c r="F45">
        <v>34.5</v>
      </c>
      <c r="G45">
        <v>32.17</v>
      </c>
      <c r="H45">
        <v>26.24</v>
      </c>
      <c r="I45">
        <v>36.799999999999997</v>
      </c>
      <c r="J45">
        <v>37.950000000000003</v>
      </c>
      <c r="K45">
        <v>36.299999999999997</v>
      </c>
      <c r="L45">
        <v>43.61</v>
      </c>
      <c r="M45">
        <v>36.76</v>
      </c>
      <c r="N45">
        <v>33.29</v>
      </c>
      <c r="O45">
        <v>29.32</v>
      </c>
      <c r="P45">
        <v>25.24</v>
      </c>
      <c r="Q45">
        <v>24.56</v>
      </c>
      <c r="R45">
        <v>22.68</v>
      </c>
      <c r="S45">
        <v>20.399999999999999</v>
      </c>
      <c r="T45">
        <v>16.57</v>
      </c>
      <c r="U45">
        <v>21.83</v>
      </c>
      <c r="V45">
        <v>22.29</v>
      </c>
      <c r="W45">
        <v>20.41</v>
      </c>
    </row>
    <row r="46" spans="1:23" x14ac:dyDescent="0.25">
      <c r="A46" s="5" t="s">
        <v>114</v>
      </c>
      <c r="B46" s="5" t="s">
        <v>115</v>
      </c>
      <c r="C46">
        <v>0.7</v>
      </c>
      <c r="D46">
        <v>2.35</v>
      </c>
      <c r="E46">
        <v>1.53</v>
      </c>
      <c r="F46">
        <v>4.12</v>
      </c>
      <c r="G46">
        <v>8.09</v>
      </c>
      <c r="H46">
        <v>-3.17</v>
      </c>
      <c r="I46">
        <v>9.1999999999999993</v>
      </c>
      <c r="J46">
        <v>12.2</v>
      </c>
      <c r="K46">
        <v>10.41</v>
      </c>
      <c r="L46">
        <v>10.46</v>
      </c>
      <c r="M46">
        <v>3.35</v>
      </c>
      <c r="N46">
        <v>10.68</v>
      </c>
      <c r="O46">
        <v>5.42</v>
      </c>
      <c r="P46">
        <v>11.71</v>
      </c>
      <c r="Q46">
        <v>3.71</v>
      </c>
      <c r="R46">
        <v>2.25</v>
      </c>
      <c r="S46">
        <v>0.91</v>
      </c>
      <c r="T46">
        <v>8.5299999999999994</v>
      </c>
      <c r="U46">
        <v>3.51</v>
      </c>
      <c r="V46">
        <v>2.44</v>
      </c>
      <c r="W46">
        <v>-1.31</v>
      </c>
    </row>
    <row r="47" spans="1:23" x14ac:dyDescent="0.25">
      <c r="A47" s="5" t="s">
        <v>116</v>
      </c>
      <c r="B47" s="5" t="s">
        <v>117</v>
      </c>
      <c r="C47">
        <v>75.8</v>
      </c>
      <c r="D47">
        <v>79.25</v>
      </c>
      <c r="E47">
        <v>78.47</v>
      </c>
      <c r="F47">
        <v>85.65</v>
      </c>
      <c r="G47">
        <v>103.2</v>
      </c>
      <c r="H47">
        <v>119.95</v>
      </c>
      <c r="I47">
        <v>119.05</v>
      </c>
      <c r="J47">
        <v>114.3</v>
      </c>
      <c r="K47">
        <v>113.71</v>
      </c>
      <c r="L47">
        <v>105.7</v>
      </c>
      <c r="M47">
        <v>99.88</v>
      </c>
      <c r="N47">
        <v>90.5</v>
      </c>
      <c r="O47">
        <v>89.65</v>
      </c>
      <c r="P47">
        <v>81.53</v>
      </c>
      <c r="Q47">
        <v>74.23</v>
      </c>
      <c r="R47">
        <v>69.95</v>
      </c>
      <c r="S47">
        <v>63.12</v>
      </c>
      <c r="T47">
        <v>65.78</v>
      </c>
      <c r="U47">
        <v>62.43</v>
      </c>
      <c r="V47">
        <v>62.24</v>
      </c>
      <c r="W47" t="s">
        <v>67</v>
      </c>
    </row>
    <row r="48" spans="1:23" x14ac:dyDescent="0.25">
      <c r="A48" s="5" t="s">
        <v>118</v>
      </c>
      <c r="B48" s="5" t="s">
        <v>119</v>
      </c>
      <c r="C48">
        <v>3773</v>
      </c>
      <c r="D48">
        <v>3773</v>
      </c>
      <c r="E48">
        <v>3934</v>
      </c>
      <c r="F48">
        <v>4051</v>
      </c>
      <c r="G48">
        <v>4793</v>
      </c>
      <c r="H48">
        <v>5781</v>
      </c>
      <c r="I48">
        <v>5376</v>
      </c>
      <c r="J48">
        <v>5078</v>
      </c>
      <c r="K48">
        <v>5000</v>
      </c>
      <c r="L48">
        <v>4984</v>
      </c>
      <c r="M48">
        <v>4717</v>
      </c>
      <c r="N48">
        <v>4631</v>
      </c>
      <c r="O48">
        <v>5493</v>
      </c>
      <c r="P48">
        <v>4765</v>
      </c>
      <c r="Q48">
        <v>4732</v>
      </c>
      <c r="R48">
        <v>4540</v>
      </c>
      <c r="S48">
        <v>4422</v>
      </c>
      <c r="T48">
        <v>4190</v>
      </c>
      <c r="U48">
        <v>5370</v>
      </c>
      <c r="V48">
        <v>5583</v>
      </c>
      <c r="W48">
        <v>5575</v>
      </c>
    </row>
    <row r="49" spans="1:23" x14ac:dyDescent="0.25">
      <c r="A49" s="5" t="s">
        <v>120</v>
      </c>
      <c r="B49" s="5" t="s">
        <v>121</v>
      </c>
      <c r="C49">
        <v>260.10000000000002</v>
      </c>
      <c r="D49">
        <v>214.9</v>
      </c>
      <c r="E49">
        <v>214.8</v>
      </c>
      <c r="F49">
        <v>225.4</v>
      </c>
      <c r="G49">
        <v>285.39999999999998</v>
      </c>
      <c r="H49">
        <v>326.5</v>
      </c>
      <c r="I49">
        <v>288.39999999999998</v>
      </c>
      <c r="J49">
        <v>271</v>
      </c>
      <c r="K49">
        <v>259.7</v>
      </c>
      <c r="L49">
        <v>249.5</v>
      </c>
      <c r="M49">
        <v>229.6</v>
      </c>
      <c r="N49">
        <v>223.2</v>
      </c>
      <c r="O49">
        <v>268.89999999999998</v>
      </c>
      <c r="P49">
        <v>223.9</v>
      </c>
      <c r="Q49">
        <v>234.5</v>
      </c>
      <c r="R49">
        <v>218.9</v>
      </c>
      <c r="S49">
        <v>214.3</v>
      </c>
      <c r="T49">
        <v>178.4</v>
      </c>
      <c r="U49">
        <v>208.1</v>
      </c>
      <c r="V49">
        <v>228.2</v>
      </c>
      <c r="W49">
        <v>222.8</v>
      </c>
    </row>
    <row r="50" spans="1:23" x14ac:dyDescent="0.25">
      <c r="A50" s="5" t="s">
        <v>122</v>
      </c>
      <c r="B50" s="5" t="s">
        <v>123</v>
      </c>
      <c r="C50">
        <v>68937</v>
      </c>
      <c r="D50">
        <v>56957</v>
      </c>
      <c r="E50">
        <v>54601</v>
      </c>
      <c r="F50">
        <v>55641</v>
      </c>
      <c r="G50">
        <v>59545</v>
      </c>
      <c r="H50">
        <v>56478</v>
      </c>
      <c r="I50">
        <v>53646</v>
      </c>
      <c r="J50">
        <v>53367</v>
      </c>
      <c r="K50">
        <v>51940</v>
      </c>
      <c r="L50">
        <v>50060</v>
      </c>
      <c r="M50">
        <v>48675</v>
      </c>
      <c r="N50">
        <v>48197</v>
      </c>
      <c r="O50">
        <v>48953</v>
      </c>
      <c r="P50">
        <v>46988</v>
      </c>
      <c r="Q50">
        <v>49556</v>
      </c>
      <c r="R50">
        <v>48216</v>
      </c>
      <c r="S50">
        <v>48462</v>
      </c>
      <c r="T50">
        <v>42578</v>
      </c>
      <c r="U50">
        <v>38752</v>
      </c>
      <c r="V50">
        <v>40874</v>
      </c>
      <c r="W50" t="s">
        <v>67</v>
      </c>
    </row>
    <row r="51" spans="1:23" x14ac:dyDescent="0.25">
      <c r="A51" s="5" t="s">
        <v>124</v>
      </c>
      <c r="B51" s="5" t="s">
        <v>125</v>
      </c>
      <c r="C51">
        <v>242884</v>
      </c>
      <c r="D51">
        <v>229261</v>
      </c>
      <c r="E51">
        <v>233427</v>
      </c>
      <c r="F51">
        <v>229968</v>
      </c>
      <c r="G51">
        <v>250511</v>
      </c>
      <c r="H51">
        <v>229009</v>
      </c>
      <c r="I51">
        <v>245759</v>
      </c>
      <c r="J51">
        <v>244781</v>
      </c>
      <c r="K51">
        <v>239440</v>
      </c>
      <c r="L51">
        <v>271128</v>
      </c>
      <c r="M51">
        <v>248823</v>
      </c>
      <c r="N51">
        <v>261865</v>
      </c>
      <c r="O51">
        <v>224303</v>
      </c>
      <c r="P51">
        <v>213053</v>
      </c>
      <c r="Q51">
        <v>210566</v>
      </c>
      <c r="R51">
        <v>203127</v>
      </c>
      <c r="S51">
        <v>208005</v>
      </c>
      <c r="T51">
        <v>177684</v>
      </c>
      <c r="U51">
        <v>168156</v>
      </c>
      <c r="V51">
        <v>153036</v>
      </c>
      <c r="W51">
        <v>141721</v>
      </c>
    </row>
    <row r="52" spans="1:23" x14ac:dyDescent="0.25">
      <c r="A52" s="5" t="s">
        <v>126</v>
      </c>
      <c r="B52" s="5" t="s">
        <v>127</v>
      </c>
      <c r="C52" t="s">
        <v>67</v>
      </c>
      <c r="D52" t="s">
        <v>67</v>
      </c>
      <c r="E52" t="s">
        <v>67</v>
      </c>
      <c r="F52" t="s">
        <v>67</v>
      </c>
      <c r="G52" t="s">
        <v>67</v>
      </c>
      <c r="H52" t="s">
        <v>67</v>
      </c>
      <c r="I52" t="s">
        <v>67</v>
      </c>
      <c r="J52" t="s">
        <v>67</v>
      </c>
      <c r="K52" t="s">
        <v>67</v>
      </c>
      <c r="L52" t="s">
        <v>67</v>
      </c>
      <c r="M52" t="s">
        <v>67</v>
      </c>
      <c r="N52" t="s">
        <v>67</v>
      </c>
      <c r="O52" t="s">
        <v>67</v>
      </c>
      <c r="P52" t="s">
        <v>67</v>
      </c>
      <c r="Q52" t="s">
        <v>67</v>
      </c>
      <c r="R52" t="s">
        <v>67</v>
      </c>
      <c r="S52" t="s">
        <v>67</v>
      </c>
      <c r="T52" t="s">
        <v>67</v>
      </c>
      <c r="U52" t="s">
        <v>67</v>
      </c>
      <c r="V52" t="s">
        <v>67</v>
      </c>
      <c r="W52" t="s">
        <v>67</v>
      </c>
    </row>
    <row r="53" spans="1:23" x14ac:dyDescent="0.25">
      <c r="A53" s="5" t="s">
        <v>128</v>
      </c>
      <c r="B53" s="5" t="s">
        <v>129</v>
      </c>
      <c r="C53">
        <v>-37026</v>
      </c>
      <c r="D53">
        <v>4824</v>
      </c>
      <c r="E53">
        <v>-2034</v>
      </c>
      <c r="F53">
        <v>814.61</v>
      </c>
      <c r="G53">
        <v>15064</v>
      </c>
      <c r="H53">
        <v>-37001</v>
      </c>
      <c r="I53">
        <v>2790</v>
      </c>
      <c r="J53">
        <v>11658</v>
      </c>
      <c r="K53">
        <v>11140</v>
      </c>
      <c r="L53">
        <v>19563</v>
      </c>
      <c r="M53">
        <v>18635</v>
      </c>
      <c r="N53">
        <v>30101</v>
      </c>
      <c r="O53">
        <v>12998</v>
      </c>
      <c r="P53">
        <v>4260</v>
      </c>
      <c r="Q53">
        <v>9531</v>
      </c>
      <c r="R53">
        <v>12599</v>
      </c>
      <c r="S53">
        <v>12438</v>
      </c>
      <c r="T53">
        <v>12506</v>
      </c>
      <c r="U53">
        <v>3203</v>
      </c>
      <c r="V53">
        <v>4979</v>
      </c>
      <c r="W53">
        <v>3175</v>
      </c>
    </row>
    <row r="54" spans="1:23" x14ac:dyDescent="0.25">
      <c r="A54" s="5" t="s">
        <v>130</v>
      </c>
      <c r="B54" s="5" t="s">
        <v>131</v>
      </c>
      <c r="C54">
        <v>4.4000000000000004</v>
      </c>
      <c r="D54">
        <v>37.200000000000003</v>
      </c>
      <c r="E54" t="s">
        <v>67</v>
      </c>
      <c r="F54">
        <v>271</v>
      </c>
      <c r="G54">
        <v>11</v>
      </c>
      <c r="H54" t="s">
        <v>67</v>
      </c>
      <c r="I54">
        <v>58</v>
      </c>
      <c r="J54">
        <v>15.1</v>
      </c>
      <c r="K54">
        <v>17.3</v>
      </c>
      <c r="L54">
        <v>13</v>
      </c>
      <c r="M54">
        <v>10.6</v>
      </c>
      <c r="N54">
        <v>8.4</v>
      </c>
      <c r="O54">
        <v>16.600000000000001</v>
      </c>
      <c r="P54">
        <v>41.4</v>
      </c>
      <c r="Q54">
        <v>13.4</v>
      </c>
      <c r="R54">
        <v>9.3000000000000007</v>
      </c>
      <c r="S54">
        <v>11.6</v>
      </c>
      <c r="T54">
        <v>6.4</v>
      </c>
      <c r="U54">
        <v>18.8</v>
      </c>
      <c r="V54">
        <v>7.7</v>
      </c>
      <c r="W54">
        <v>12</v>
      </c>
    </row>
    <row r="55" spans="1:23" x14ac:dyDescent="0.25">
      <c r="A55" s="5" t="s">
        <v>132</v>
      </c>
      <c r="B55" s="5" t="s">
        <v>133</v>
      </c>
      <c r="C55">
        <v>0.71</v>
      </c>
      <c r="D55">
        <v>0.78</v>
      </c>
      <c r="E55">
        <v>0.81</v>
      </c>
      <c r="F55">
        <v>1.02</v>
      </c>
      <c r="G55">
        <v>0.66</v>
      </c>
      <c r="H55">
        <v>0.54</v>
      </c>
      <c r="I55">
        <v>0.73</v>
      </c>
      <c r="J55">
        <v>0.8</v>
      </c>
      <c r="K55">
        <v>0.82</v>
      </c>
      <c r="L55">
        <v>0.94</v>
      </c>
      <c r="M55">
        <v>0.79</v>
      </c>
      <c r="N55">
        <v>0.97</v>
      </c>
      <c r="O55">
        <v>0.96</v>
      </c>
      <c r="P55">
        <v>0.83</v>
      </c>
      <c r="Q55">
        <v>0.61</v>
      </c>
      <c r="R55">
        <v>0.57999999999999996</v>
      </c>
      <c r="S55">
        <v>0.71</v>
      </c>
      <c r="T55">
        <v>0.48</v>
      </c>
      <c r="U55">
        <v>0.36</v>
      </c>
      <c r="V55">
        <v>0.25</v>
      </c>
      <c r="W55">
        <v>0.27</v>
      </c>
    </row>
    <row r="56" spans="1:23" x14ac:dyDescent="0.25">
      <c r="A56" s="5" t="s">
        <v>134</v>
      </c>
      <c r="B56" s="5" t="s">
        <v>135</v>
      </c>
      <c r="C56">
        <v>1.65</v>
      </c>
      <c r="D56">
        <v>1.32</v>
      </c>
      <c r="E56">
        <v>1.44</v>
      </c>
      <c r="F56">
        <v>1.79</v>
      </c>
      <c r="G56">
        <v>1.93</v>
      </c>
      <c r="H56">
        <v>2.16</v>
      </c>
      <c r="I56">
        <v>2.0499999999999998</v>
      </c>
      <c r="J56">
        <v>2.0299999999999998</v>
      </c>
      <c r="K56">
        <v>2.1</v>
      </c>
      <c r="L56">
        <v>2.2999999999999998</v>
      </c>
      <c r="M56">
        <v>1.97</v>
      </c>
      <c r="N56">
        <v>2.4700000000000002</v>
      </c>
      <c r="O56">
        <v>2.81</v>
      </c>
      <c r="P56">
        <v>2.3199999999999998</v>
      </c>
      <c r="Q56">
        <v>1.7</v>
      </c>
      <c r="R56">
        <v>1.63</v>
      </c>
      <c r="S56">
        <v>2.2400000000000002</v>
      </c>
      <c r="T56">
        <v>1.52</v>
      </c>
      <c r="U56">
        <v>1.68</v>
      </c>
      <c r="V56">
        <v>1.05</v>
      </c>
      <c r="W56">
        <v>1.1299999999999999</v>
      </c>
    </row>
    <row r="57" spans="1:23" x14ac:dyDescent="0.25">
      <c r="A57" s="5" t="s">
        <v>136</v>
      </c>
      <c r="B57" s="5" t="s">
        <v>137</v>
      </c>
      <c r="C57">
        <v>52.83</v>
      </c>
      <c r="D57">
        <v>18.03</v>
      </c>
      <c r="E57">
        <v>30.5</v>
      </c>
      <c r="F57">
        <v>14.46</v>
      </c>
      <c r="G57">
        <v>7.36</v>
      </c>
      <c r="H57">
        <v>-16.89</v>
      </c>
      <c r="I57">
        <v>7.88</v>
      </c>
      <c r="J57">
        <v>6.1</v>
      </c>
      <c r="K57">
        <v>7.11</v>
      </c>
      <c r="L57">
        <v>9.1300000000000008</v>
      </c>
      <c r="M57">
        <v>20.76</v>
      </c>
      <c r="N57">
        <v>7.45</v>
      </c>
      <c r="O57">
        <v>14.78</v>
      </c>
      <c r="P57">
        <v>4.88</v>
      </c>
      <c r="Q57">
        <v>11.07</v>
      </c>
      <c r="R57">
        <v>16.13</v>
      </c>
      <c r="S57">
        <v>49.18</v>
      </c>
      <c r="T57">
        <v>2.89</v>
      </c>
      <c r="U57">
        <v>6.41</v>
      </c>
      <c r="V57">
        <v>6.13</v>
      </c>
      <c r="W57">
        <v>-11.3</v>
      </c>
    </row>
    <row r="58" spans="1:23" x14ac:dyDescent="0.25">
      <c r="A58" s="5" t="s">
        <v>138</v>
      </c>
      <c r="B58" s="5" t="s">
        <v>139</v>
      </c>
      <c r="C58" t="s">
        <v>67</v>
      </c>
      <c r="D58">
        <v>2.36</v>
      </c>
      <c r="E58">
        <v>2.14</v>
      </c>
      <c r="F58" t="s">
        <v>67</v>
      </c>
      <c r="G58" t="s">
        <v>67</v>
      </c>
      <c r="H58" t="s">
        <v>67</v>
      </c>
      <c r="I58">
        <v>0.69</v>
      </c>
      <c r="J58">
        <v>2.69</v>
      </c>
      <c r="K58">
        <v>3.38</v>
      </c>
      <c r="L58">
        <v>2.62</v>
      </c>
      <c r="M58">
        <v>2.88</v>
      </c>
      <c r="N58">
        <v>3.77</v>
      </c>
      <c r="O58">
        <v>2.12</v>
      </c>
      <c r="P58">
        <v>2.2799999999999998</v>
      </c>
      <c r="Q58">
        <v>3.16</v>
      </c>
      <c r="R58">
        <v>3.58</v>
      </c>
      <c r="S58">
        <v>2.9</v>
      </c>
      <c r="T58">
        <v>4.8600000000000003</v>
      </c>
      <c r="U58">
        <v>3.33</v>
      </c>
      <c r="V58">
        <v>5.0199999999999996</v>
      </c>
      <c r="W58">
        <v>4.07</v>
      </c>
    </row>
    <row r="59" spans="1:23" x14ac:dyDescent="0.25">
      <c r="A59" s="5" t="s">
        <v>140</v>
      </c>
      <c r="B59" s="5" t="s">
        <v>141</v>
      </c>
      <c r="C59">
        <v>22.5</v>
      </c>
      <c r="D59">
        <v>2.7</v>
      </c>
      <c r="E59">
        <v>-1.1000000000000001</v>
      </c>
      <c r="F59">
        <v>0.4</v>
      </c>
      <c r="G59">
        <v>9.1</v>
      </c>
      <c r="H59">
        <v>-30.8</v>
      </c>
      <c r="I59">
        <v>1.7</v>
      </c>
      <c r="J59">
        <v>6.6</v>
      </c>
      <c r="K59">
        <v>5.8</v>
      </c>
      <c r="L59">
        <v>7.7</v>
      </c>
      <c r="M59">
        <v>9.4</v>
      </c>
      <c r="N59">
        <v>11.9</v>
      </c>
      <c r="O59">
        <v>6</v>
      </c>
      <c r="P59">
        <v>2.4</v>
      </c>
      <c r="Q59">
        <v>7.5</v>
      </c>
      <c r="R59">
        <v>10.8</v>
      </c>
      <c r="S59">
        <v>8.6</v>
      </c>
      <c r="T59">
        <v>15.6</v>
      </c>
      <c r="U59">
        <v>5.3</v>
      </c>
      <c r="V59">
        <v>12.9</v>
      </c>
      <c r="W59">
        <v>8.3000000000000007</v>
      </c>
    </row>
    <row r="60" spans="1:23" x14ac:dyDescent="0.25">
      <c r="A60" s="5" t="s">
        <v>142</v>
      </c>
      <c r="B60" s="5" t="s">
        <v>143</v>
      </c>
      <c r="C60">
        <v>-34.61</v>
      </c>
      <c r="D60">
        <v>3.48</v>
      </c>
      <c r="E60">
        <v>-1.5</v>
      </c>
      <c r="F60">
        <v>0.6</v>
      </c>
      <c r="G60">
        <v>16.84</v>
      </c>
      <c r="H60">
        <v>-61.18</v>
      </c>
      <c r="I60">
        <v>3.06</v>
      </c>
      <c r="J60">
        <v>11.71</v>
      </c>
      <c r="K60">
        <v>11.54</v>
      </c>
      <c r="L60">
        <v>16.809999999999999</v>
      </c>
      <c r="M60">
        <v>17.84</v>
      </c>
      <c r="N60">
        <v>28.29</v>
      </c>
      <c r="O60">
        <v>16.45</v>
      </c>
      <c r="P60">
        <v>5.47</v>
      </c>
      <c r="Q60">
        <v>12.49</v>
      </c>
      <c r="R60">
        <v>17.28</v>
      </c>
      <c r="S60">
        <v>18.46</v>
      </c>
      <c r="T60">
        <v>21.96</v>
      </c>
      <c r="U60">
        <v>5.47</v>
      </c>
      <c r="V60">
        <v>8.66</v>
      </c>
      <c r="W60">
        <v>6.02</v>
      </c>
    </row>
    <row r="61" spans="1:23" x14ac:dyDescent="0.25">
      <c r="A61" s="5" t="s">
        <v>144</v>
      </c>
      <c r="B61" s="5" t="s">
        <v>145</v>
      </c>
      <c r="C61">
        <v>-15.24</v>
      </c>
      <c r="D61">
        <v>2.1</v>
      </c>
      <c r="E61">
        <v>-0.87</v>
      </c>
      <c r="F61">
        <v>0.35</v>
      </c>
      <c r="G61">
        <v>6.01</v>
      </c>
      <c r="H61">
        <v>-16.16</v>
      </c>
      <c r="I61">
        <v>1.1399999999999999</v>
      </c>
      <c r="J61">
        <v>4.76</v>
      </c>
      <c r="K61">
        <v>4.6500000000000004</v>
      </c>
      <c r="L61">
        <v>7.22</v>
      </c>
      <c r="M61">
        <v>7.49</v>
      </c>
      <c r="N61">
        <v>11.5</v>
      </c>
      <c r="O61">
        <v>5.79</v>
      </c>
      <c r="P61">
        <v>2</v>
      </c>
      <c r="Q61">
        <v>4.53</v>
      </c>
      <c r="R61">
        <v>12.41</v>
      </c>
      <c r="S61">
        <v>5.98</v>
      </c>
      <c r="T61">
        <v>7.04</v>
      </c>
      <c r="U61">
        <v>1.9</v>
      </c>
      <c r="V61">
        <v>3.25</v>
      </c>
      <c r="W61">
        <v>2.2400000000000002</v>
      </c>
    </row>
    <row r="62" spans="1:23" x14ac:dyDescent="0.25">
      <c r="A62" s="5" t="s">
        <v>146</v>
      </c>
      <c r="B62" s="5" t="s">
        <v>147</v>
      </c>
      <c r="C62">
        <v>-8.91</v>
      </c>
      <c r="D62">
        <v>2.62</v>
      </c>
      <c r="E62">
        <v>0.64</v>
      </c>
      <c r="F62">
        <v>1.02</v>
      </c>
      <c r="G62">
        <v>6.53</v>
      </c>
      <c r="H62">
        <v>-11.73</v>
      </c>
      <c r="I62">
        <v>2.5099999999999998</v>
      </c>
      <c r="J62">
        <v>5.67</v>
      </c>
      <c r="K62">
        <v>5.41</v>
      </c>
      <c r="L62">
        <v>7.77</v>
      </c>
      <c r="M62">
        <v>7.27</v>
      </c>
      <c r="N62">
        <v>11.1</v>
      </c>
      <c r="O62">
        <v>6.31</v>
      </c>
      <c r="P62">
        <v>2.87</v>
      </c>
      <c r="Q62">
        <v>5.93</v>
      </c>
      <c r="R62">
        <v>7.19</v>
      </c>
      <c r="S62">
        <v>7.57</v>
      </c>
      <c r="T62">
        <v>7.09</v>
      </c>
      <c r="U62">
        <v>3.83</v>
      </c>
      <c r="V62">
        <v>4.62</v>
      </c>
      <c r="W62">
        <v>3.14</v>
      </c>
    </row>
    <row r="63" spans="1:23" x14ac:dyDescent="0.25">
      <c r="A63" s="5" t="s">
        <v>148</v>
      </c>
      <c r="B63" s="5" t="s">
        <v>148</v>
      </c>
      <c r="C63">
        <v>-10.49</v>
      </c>
      <c r="D63">
        <v>1.44</v>
      </c>
      <c r="E63">
        <v>-0.64</v>
      </c>
      <c r="F63">
        <v>0.24</v>
      </c>
      <c r="G63">
        <v>5.25</v>
      </c>
      <c r="H63">
        <v>-13.38</v>
      </c>
      <c r="I63">
        <v>0.95</v>
      </c>
      <c r="J63">
        <v>3.89</v>
      </c>
      <c r="K63">
        <v>3.68</v>
      </c>
      <c r="L63">
        <v>6.94</v>
      </c>
      <c r="M63">
        <v>6.57</v>
      </c>
      <c r="N63">
        <v>10.41</v>
      </c>
      <c r="O63">
        <v>5.38</v>
      </c>
      <c r="P63">
        <v>1.69</v>
      </c>
      <c r="Q63">
        <v>4.13</v>
      </c>
      <c r="R63">
        <v>5.6</v>
      </c>
      <c r="S63">
        <v>5.97</v>
      </c>
      <c r="T63">
        <v>5.53</v>
      </c>
      <c r="U63">
        <v>1.91</v>
      </c>
      <c r="V63">
        <v>3.1</v>
      </c>
      <c r="W63">
        <v>2.25</v>
      </c>
    </row>
    <row r="64" spans="1:23" x14ac:dyDescent="0.25">
      <c r="A64" s="5" t="s">
        <v>149</v>
      </c>
      <c r="B64" s="5" t="s">
        <v>150</v>
      </c>
      <c r="C64">
        <v>36.64</v>
      </c>
      <c r="D64">
        <v>39.29</v>
      </c>
      <c r="E64">
        <v>52.43</v>
      </c>
      <c r="F64">
        <v>61.78</v>
      </c>
      <c r="G64">
        <v>57.8</v>
      </c>
      <c r="H64">
        <v>58.71</v>
      </c>
      <c r="I64">
        <v>53</v>
      </c>
      <c r="J64">
        <v>52.98</v>
      </c>
      <c r="K64">
        <v>55.62</v>
      </c>
      <c r="L64">
        <v>55.44</v>
      </c>
      <c r="M64">
        <v>63.42</v>
      </c>
      <c r="N64">
        <v>65.38</v>
      </c>
      <c r="O64">
        <v>59.77</v>
      </c>
      <c r="P64">
        <v>61.13</v>
      </c>
      <c r="Q64">
        <v>55.76</v>
      </c>
      <c r="R64">
        <v>59.53</v>
      </c>
      <c r="S64">
        <v>58.29</v>
      </c>
      <c r="T64">
        <v>54.22</v>
      </c>
      <c r="U64">
        <v>63.1</v>
      </c>
      <c r="V64">
        <v>64.17</v>
      </c>
      <c r="W64">
        <v>61.86</v>
      </c>
    </row>
    <row r="65" spans="1:23" x14ac:dyDescent="0.25">
      <c r="A65" s="5" t="s">
        <v>151</v>
      </c>
      <c r="B65" s="5" t="s">
        <v>152</v>
      </c>
      <c r="C65">
        <v>30.31</v>
      </c>
      <c r="D65">
        <v>41.35</v>
      </c>
      <c r="E65">
        <v>42.49</v>
      </c>
      <c r="F65">
        <v>40.270000000000003</v>
      </c>
      <c r="G65">
        <v>31.18</v>
      </c>
      <c r="H65">
        <v>21.87</v>
      </c>
      <c r="I65">
        <v>30.91</v>
      </c>
      <c r="J65">
        <v>33.200000000000003</v>
      </c>
      <c r="K65">
        <v>31.92</v>
      </c>
      <c r="L65">
        <v>41.26</v>
      </c>
      <c r="M65">
        <v>36.81</v>
      </c>
      <c r="N65">
        <v>36.79</v>
      </c>
      <c r="O65">
        <v>32.71</v>
      </c>
      <c r="P65">
        <v>30.96</v>
      </c>
      <c r="Q65">
        <v>33.08</v>
      </c>
      <c r="R65">
        <v>32.42</v>
      </c>
      <c r="S65">
        <v>32.32</v>
      </c>
      <c r="T65">
        <v>25.19</v>
      </c>
      <c r="U65">
        <v>34.97</v>
      </c>
      <c r="V65">
        <v>35.81</v>
      </c>
      <c r="W65">
        <v>37.42</v>
      </c>
    </row>
    <row r="66" spans="1:23" x14ac:dyDescent="0.25">
      <c r="A66" s="5" t="s">
        <v>153</v>
      </c>
      <c r="B66" s="5" t="s">
        <v>154</v>
      </c>
      <c r="C66">
        <v>69.69</v>
      </c>
      <c r="D66">
        <v>58.65</v>
      </c>
      <c r="E66">
        <v>57.51</v>
      </c>
      <c r="F66">
        <v>59.73</v>
      </c>
      <c r="G66">
        <v>68.819999999999993</v>
      </c>
      <c r="H66">
        <v>78.13</v>
      </c>
      <c r="I66">
        <v>69.09</v>
      </c>
      <c r="J66">
        <v>66.8</v>
      </c>
      <c r="K66">
        <v>68.08</v>
      </c>
      <c r="L66">
        <v>58.74</v>
      </c>
      <c r="M66">
        <v>63.19</v>
      </c>
      <c r="N66">
        <v>63.21</v>
      </c>
      <c r="O66">
        <v>67.290000000000006</v>
      </c>
      <c r="P66">
        <v>69.040000000000006</v>
      </c>
      <c r="Q66">
        <v>66.92</v>
      </c>
      <c r="R66">
        <v>67.58</v>
      </c>
      <c r="S66">
        <v>67.680000000000007</v>
      </c>
      <c r="T66">
        <v>74.81</v>
      </c>
      <c r="U66">
        <v>65.03</v>
      </c>
      <c r="V66">
        <v>64.19</v>
      </c>
      <c r="W66">
        <v>62.58</v>
      </c>
    </row>
    <row r="67" spans="1:23" x14ac:dyDescent="0.25">
      <c r="A67" s="5" t="s">
        <v>155</v>
      </c>
      <c r="B67" s="5" t="s">
        <v>156</v>
      </c>
      <c r="C67">
        <v>229.88</v>
      </c>
      <c r="D67">
        <v>141.81</v>
      </c>
      <c r="E67">
        <v>135.33000000000001</v>
      </c>
      <c r="F67">
        <v>148.29</v>
      </c>
      <c r="G67">
        <v>220.76</v>
      </c>
      <c r="H67">
        <v>357.18</v>
      </c>
      <c r="I67">
        <v>223.54</v>
      </c>
      <c r="J67">
        <v>201.19</v>
      </c>
      <c r="K67">
        <v>213.24</v>
      </c>
      <c r="L67">
        <v>142.38</v>
      </c>
      <c r="M67">
        <v>171.7</v>
      </c>
      <c r="N67">
        <v>171.85</v>
      </c>
      <c r="O67">
        <v>205.71</v>
      </c>
      <c r="P67">
        <v>222.96</v>
      </c>
      <c r="Q67">
        <v>202.27</v>
      </c>
      <c r="R67">
        <v>208.46</v>
      </c>
      <c r="S67">
        <v>209.37</v>
      </c>
      <c r="T67">
        <v>296.98</v>
      </c>
      <c r="U67">
        <v>185.94</v>
      </c>
      <c r="V67">
        <v>179.22</v>
      </c>
      <c r="W67">
        <v>167.27</v>
      </c>
    </row>
    <row r="68" spans="1:23" x14ac:dyDescent="0.25">
      <c r="A68" s="5"/>
      <c r="B68" s="5"/>
    </row>
    <row r="69" spans="1:23" x14ac:dyDescent="0.25">
      <c r="A69" s="5" t="s">
        <v>157</v>
      </c>
      <c r="B69" s="5" t="s">
        <v>158</v>
      </c>
      <c r="C69">
        <v>36.65</v>
      </c>
      <c r="D69">
        <v>39.299999999999997</v>
      </c>
      <c r="E69">
        <v>52.43</v>
      </c>
      <c r="F69">
        <v>61.76</v>
      </c>
      <c r="G69">
        <v>57.8</v>
      </c>
      <c r="H69">
        <v>58.72</v>
      </c>
      <c r="I69">
        <v>53.01</v>
      </c>
      <c r="J69">
        <v>52.99</v>
      </c>
      <c r="K69">
        <v>55.63</v>
      </c>
      <c r="L69">
        <v>55.43</v>
      </c>
      <c r="M69">
        <v>63.44</v>
      </c>
      <c r="N69">
        <v>65.400000000000006</v>
      </c>
      <c r="O69">
        <v>59.76</v>
      </c>
      <c r="P69">
        <v>61.11</v>
      </c>
      <c r="Q69">
        <v>55.77</v>
      </c>
      <c r="R69">
        <v>59.55</v>
      </c>
      <c r="S69">
        <v>58.29</v>
      </c>
      <c r="T69">
        <v>54.22</v>
      </c>
      <c r="U69">
        <v>63.1</v>
      </c>
      <c r="V69">
        <v>64.17</v>
      </c>
    </row>
    <row r="70" spans="1:23" x14ac:dyDescent="0.25">
      <c r="A70" s="5" t="s">
        <v>159</v>
      </c>
      <c r="B70" s="5" t="s">
        <v>160</v>
      </c>
      <c r="C70">
        <v>-267.77999999999997</v>
      </c>
      <c r="D70">
        <v>33.6</v>
      </c>
      <c r="E70">
        <v>-13.91</v>
      </c>
      <c r="F70">
        <v>5.66</v>
      </c>
      <c r="G70">
        <v>80.12</v>
      </c>
      <c r="H70">
        <v>-215.3</v>
      </c>
      <c r="I70">
        <v>15.13</v>
      </c>
      <c r="J70">
        <v>63.46</v>
      </c>
      <c r="K70">
        <v>61.88</v>
      </c>
      <c r="L70">
        <v>95.96</v>
      </c>
      <c r="M70">
        <v>100.35</v>
      </c>
      <c r="N70">
        <v>170.12</v>
      </c>
      <c r="O70">
        <v>85.77</v>
      </c>
      <c r="P70">
        <v>29.39</v>
      </c>
      <c r="Q70">
        <v>66.540000000000006</v>
      </c>
      <c r="R70">
        <v>90.56</v>
      </c>
      <c r="S70">
        <v>87.3</v>
      </c>
      <c r="T70">
        <v>101.35</v>
      </c>
      <c r="U70">
        <v>27.43</v>
      </c>
      <c r="V70">
        <v>46.86</v>
      </c>
    </row>
    <row r="71" spans="1:23" x14ac:dyDescent="0.25">
      <c r="A71" s="5" t="s">
        <v>161</v>
      </c>
      <c r="B71" s="5" t="s">
        <v>162</v>
      </c>
      <c r="C71">
        <v>-72.069999999999993</v>
      </c>
      <c r="D71">
        <v>93.78</v>
      </c>
      <c r="E71">
        <v>118.94</v>
      </c>
      <c r="F71">
        <v>79.180000000000007</v>
      </c>
      <c r="G71">
        <v>52.49</v>
      </c>
      <c r="H71">
        <v>-171.11</v>
      </c>
      <c r="I71">
        <v>54.06</v>
      </c>
      <c r="J71">
        <v>104.1</v>
      </c>
      <c r="K71">
        <v>107.09</v>
      </c>
      <c r="L71">
        <v>150</v>
      </c>
      <c r="M71">
        <v>157.32</v>
      </c>
      <c r="N71">
        <v>171.1</v>
      </c>
      <c r="O71">
        <v>145.94999999999999</v>
      </c>
      <c r="P71">
        <v>119.32</v>
      </c>
      <c r="Q71">
        <v>133.96</v>
      </c>
      <c r="R71">
        <v>167.51</v>
      </c>
      <c r="S71">
        <v>161.43</v>
      </c>
      <c r="T71">
        <v>151.63999999999999</v>
      </c>
      <c r="U71">
        <v>95.68</v>
      </c>
      <c r="V71">
        <v>131.30000000000001</v>
      </c>
    </row>
    <row r="72" spans="1:23" x14ac:dyDescent="0.25">
      <c r="A72" s="5" t="s">
        <v>163</v>
      </c>
      <c r="B72" s="5" t="s">
        <v>164</v>
      </c>
      <c r="C72">
        <v>3.92</v>
      </c>
      <c r="D72">
        <v>4.28</v>
      </c>
      <c r="E72">
        <v>4.59</v>
      </c>
      <c r="F72">
        <v>4.2699999999999996</v>
      </c>
      <c r="G72">
        <v>6.55</v>
      </c>
      <c r="H72">
        <v>6.22</v>
      </c>
      <c r="I72">
        <v>6.25</v>
      </c>
      <c r="J72">
        <v>6.12</v>
      </c>
      <c r="K72">
        <v>5.95</v>
      </c>
      <c r="L72">
        <v>7.23</v>
      </c>
      <c r="M72">
        <v>6.55</v>
      </c>
      <c r="N72">
        <v>6.12</v>
      </c>
      <c r="O72">
        <v>6.27</v>
      </c>
      <c r="P72">
        <v>5.76</v>
      </c>
      <c r="Q72">
        <v>6.21</v>
      </c>
      <c r="R72">
        <v>6.19</v>
      </c>
      <c r="S72">
        <v>6.84</v>
      </c>
      <c r="T72">
        <v>5.46</v>
      </c>
      <c r="U72">
        <v>6.98</v>
      </c>
      <c r="V72">
        <v>6.62</v>
      </c>
    </row>
    <row r="73" spans="1:23" x14ac:dyDescent="0.25">
      <c r="A73" s="5" t="s">
        <v>165</v>
      </c>
      <c r="B73" s="5" t="s">
        <v>166</v>
      </c>
      <c r="C73">
        <v>62.05</v>
      </c>
      <c r="D73">
        <v>59.67</v>
      </c>
      <c r="E73">
        <v>45.67</v>
      </c>
      <c r="F73">
        <v>36.15</v>
      </c>
      <c r="G73">
        <v>40.840000000000003</v>
      </c>
      <c r="H73">
        <v>38.97</v>
      </c>
      <c r="I73">
        <v>45.32</v>
      </c>
      <c r="J73">
        <v>43.67</v>
      </c>
      <c r="K73">
        <v>41.44</v>
      </c>
      <c r="L73">
        <v>42.05</v>
      </c>
      <c r="M73">
        <v>34.299999999999997</v>
      </c>
      <c r="N73">
        <v>32.79</v>
      </c>
      <c r="O73">
        <v>38.26</v>
      </c>
      <c r="P73">
        <v>35.4</v>
      </c>
      <c r="Q73">
        <v>41.63</v>
      </c>
      <c r="R73">
        <v>38.44</v>
      </c>
      <c r="S73">
        <v>41.71</v>
      </c>
      <c r="T73">
        <v>45.78</v>
      </c>
      <c r="U73">
        <v>36.9</v>
      </c>
      <c r="V73">
        <v>35.83</v>
      </c>
    </row>
    <row r="74" spans="1:23" x14ac:dyDescent="0.25">
      <c r="A74" s="5" t="s">
        <v>167</v>
      </c>
      <c r="B74" s="5" t="s">
        <v>168</v>
      </c>
      <c r="C74">
        <v>-10.5</v>
      </c>
      <c r="D74">
        <v>1.44</v>
      </c>
      <c r="E74">
        <v>-0.64</v>
      </c>
      <c r="F74">
        <v>0.24</v>
      </c>
      <c r="G74">
        <v>5.25</v>
      </c>
      <c r="H74">
        <v>-13.39</v>
      </c>
      <c r="I74">
        <v>0.95</v>
      </c>
      <c r="J74">
        <v>3.89</v>
      </c>
      <c r="K74">
        <v>3.68</v>
      </c>
      <c r="L74">
        <v>6.93</v>
      </c>
      <c r="M74">
        <v>6.57</v>
      </c>
      <c r="N74">
        <v>10.41</v>
      </c>
      <c r="O74">
        <v>5.38</v>
      </c>
      <c r="P74">
        <v>1.69</v>
      </c>
      <c r="Q74">
        <v>4.13</v>
      </c>
      <c r="R74">
        <v>5.6</v>
      </c>
      <c r="S74">
        <v>5.97</v>
      </c>
      <c r="T74">
        <v>5.53</v>
      </c>
      <c r="U74">
        <v>1.91</v>
      </c>
      <c r="V74">
        <v>3.1</v>
      </c>
    </row>
    <row r="75" spans="1:23" x14ac:dyDescent="0.25">
      <c r="A75" s="5" t="s">
        <v>169</v>
      </c>
      <c r="B75" s="5" t="s">
        <v>170</v>
      </c>
      <c r="C75">
        <v>-3.76</v>
      </c>
      <c r="D75">
        <v>5.55</v>
      </c>
      <c r="E75">
        <v>8.09</v>
      </c>
      <c r="F75">
        <v>5.36</v>
      </c>
      <c r="G75">
        <v>6.1</v>
      </c>
      <c r="H75">
        <v>-33.4</v>
      </c>
      <c r="I75">
        <v>7.43</v>
      </c>
      <c r="J75">
        <v>11.29</v>
      </c>
      <c r="K75">
        <v>11.71</v>
      </c>
      <c r="L75">
        <v>16.600000000000001</v>
      </c>
      <c r="M75">
        <v>16.649999999999999</v>
      </c>
      <c r="N75">
        <v>17.57</v>
      </c>
      <c r="O75">
        <v>16.739999999999998</v>
      </c>
      <c r="P75">
        <v>12.35</v>
      </c>
      <c r="Q75">
        <v>13.53</v>
      </c>
      <c r="R75">
        <v>16.510000000000002</v>
      </c>
      <c r="S75">
        <v>19.86</v>
      </c>
      <c r="T75">
        <v>16.39</v>
      </c>
      <c r="U75">
        <v>11.62</v>
      </c>
      <c r="V75">
        <v>18.02</v>
      </c>
    </row>
    <row r="76" spans="1:23" x14ac:dyDescent="0.25">
      <c r="A76" s="5" t="s">
        <v>171</v>
      </c>
      <c r="B76" s="5" t="s">
        <v>172</v>
      </c>
      <c r="C76">
        <v>47.73</v>
      </c>
      <c r="D76">
        <v>67.900000000000006</v>
      </c>
      <c r="E76">
        <v>90.41</v>
      </c>
      <c r="F76">
        <v>107.75</v>
      </c>
      <c r="G76">
        <v>73.31</v>
      </c>
      <c r="H76">
        <v>52.98</v>
      </c>
      <c r="I76">
        <v>65.48</v>
      </c>
      <c r="J76">
        <v>73.64</v>
      </c>
      <c r="K76">
        <v>74.83</v>
      </c>
      <c r="L76">
        <v>93.39</v>
      </c>
      <c r="M76">
        <v>102.88</v>
      </c>
      <c r="N76">
        <v>108.38</v>
      </c>
      <c r="O76">
        <v>83.1</v>
      </c>
      <c r="P76">
        <v>85.25</v>
      </c>
      <c r="Q76">
        <v>78.14</v>
      </c>
      <c r="R76">
        <v>82.88</v>
      </c>
      <c r="S76">
        <v>76.040000000000006</v>
      </c>
      <c r="T76">
        <v>53.97</v>
      </c>
      <c r="U76">
        <v>58.25</v>
      </c>
      <c r="V76">
        <v>63.63</v>
      </c>
    </row>
    <row r="77" spans="1:23" x14ac:dyDescent="0.25">
      <c r="A77" s="5" t="s">
        <v>173</v>
      </c>
      <c r="B77" s="5" t="s">
        <v>174</v>
      </c>
      <c r="C77">
        <v>147.91</v>
      </c>
      <c r="D77">
        <v>142.06</v>
      </c>
      <c r="E77">
        <v>161</v>
      </c>
      <c r="F77">
        <v>166.81</v>
      </c>
      <c r="G77">
        <v>132.6</v>
      </c>
      <c r="H77">
        <v>86.17</v>
      </c>
      <c r="I77">
        <v>97.29</v>
      </c>
      <c r="J77">
        <v>121.66</v>
      </c>
      <c r="K77">
        <v>122.16</v>
      </c>
      <c r="L77">
        <v>159.65</v>
      </c>
      <c r="M77">
        <v>166.33</v>
      </c>
      <c r="N77">
        <v>161.81</v>
      </c>
      <c r="O77">
        <v>131.88</v>
      </c>
      <c r="P77">
        <v>137.75</v>
      </c>
      <c r="Q77">
        <v>144.88999999999999</v>
      </c>
      <c r="R77">
        <v>159.87</v>
      </c>
      <c r="S77">
        <v>131.15</v>
      </c>
      <c r="T77">
        <v>109.53</v>
      </c>
      <c r="U77">
        <v>148.27000000000001</v>
      </c>
      <c r="V77">
        <v>123.94</v>
      </c>
    </row>
    <row r="78" spans="1:23" x14ac:dyDescent="0.25">
      <c r="A78" s="5" t="s">
        <v>175</v>
      </c>
      <c r="B78" s="5" t="s">
        <v>176</v>
      </c>
      <c r="C78">
        <v>927.69479999999987</v>
      </c>
      <c r="D78">
        <v>287.93910000000011</v>
      </c>
      <c r="E78">
        <v>487.08499999999998</v>
      </c>
      <c r="F78">
        <v>230.92619999999999</v>
      </c>
      <c r="G78">
        <v>98.108800000000002</v>
      </c>
      <c r="H78">
        <v>-225.1437</v>
      </c>
      <c r="I78">
        <v>105.04040000000001</v>
      </c>
      <c r="J78">
        <v>81.313000000000002</v>
      </c>
      <c r="K78">
        <v>94.563000000000002</v>
      </c>
      <c r="L78">
        <v>121.429</v>
      </c>
      <c r="M78">
        <v>278.18400000000003</v>
      </c>
      <c r="N78">
        <v>110.26</v>
      </c>
      <c r="O78">
        <v>218.744</v>
      </c>
      <c r="P78">
        <v>71.73599999999999</v>
      </c>
      <c r="Q78">
        <v>162.72900000000001</v>
      </c>
      <c r="R78">
        <v>235.49799999999999</v>
      </c>
      <c r="S78">
        <v>718.02800000000002</v>
      </c>
      <c r="T78">
        <v>41.616</v>
      </c>
      <c r="U78">
        <v>92.304000000000002</v>
      </c>
      <c r="V78">
        <v>88.272000000000006</v>
      </c>
    </row>
    <row r="79" spans="1:23" x14ac:dyDescent="0.25">
      <c r="A79" s="5" t="s">
        <v>177</v>
      </c>
      <c r="B79" s="5" t="s">
        <v>178</v>
      </c>
      <c r="C79">
        <v>-1.5899999999999981</v>
      </c>
      <c r="D79">
        <v>0</v>
      </c>
      <c r="E79">
        <v>0</v>
      </c>
      <c r="F79">
        <v>-2.640000000000001</v>
      </c>
      <c r="G79">
        <v>0</v>
      </c>
      <c r="H79">
        <v>0</v>
      </c>
      <c r="I79">
        <v>0</v>
      </c>
      <c r="J79">
        <v>-2.9999999999999361E-2</v>
      </c>
      <c r="K79">
        <v>0</v>
      </c>
      <c r="L79">
        <v>9.9999999999999645E-2</v>
      </c>
      <c r="M79">
        <v>1.4</v>
      </c>
      <c r="N79">
        <v>0</v>
      </c>
      <c r="O79">
        <v>-0.10000000000000139</v>
      </c>
      <c r="P79">
        <v>0</v>
      </c>
      <c r="Q79">
        <v>-9.9999999999999645E-2</v>
      </c>
      <c r="R79">
        <v>0</v>
      </c>
      <c r="S79">
        <v>-0.19999999999999929</v>
      </c>
      <c r="T79">
        <v>0</v>
      </c>
      <c r="U79">
        <v>0</v>
      </c>
      <c r="V79">
        <v>0</v>
      </c>
    </row>
    <row r="80" spans="1:23" x14ac:dyDescent="0.25">
      <c r="A80" s="5" t="s">
        <v>179</v>
      </c>
      <c r="B80" s="5" t="s">
        <v>180</v>
      </c>
      <c r="C80">
        <v>-3.69</v>
      </c>
      <c r="D80">
        <v>-5.81</v>
      </c>
      <c r="E80">
        <v>-1.44</v>
      </c>
      <c r="F80">
        <v>-35.25</v>
      </c>
      <c r="G80">
        <v>-9.3000000000000007</v>
      </c>
      <c r="H80">
        <v>0.2</v>
      </c>
      <c r="I80">
        <v>6.29</v>
      </c>
      <c r="J80">
        <v>3.62</v>
      </c>
      <c r="K80">
        <v>-11.4</v>
      </c>
      <c r="L80">
        <v>15.99</v>
      </c>
      <c r="M80">
        <v>6.9</v>
      </c>
      <c r="N80">
        <v>-1.57</v>
      </c>
      <c r="O80">
        <v>20.55</v>
      </c>
      <c r="P80">
        <v>1.89</v>
      </c>
      <c r="Q80">
        <v>7.31</v>
      </c>
      <c r="R80">
        <v>0.25</v>
      </c>
      <c r="S80">
        <v>21.86</v>
      </c>
      <c r="T80">
        <v>-17.559999999999999</v>
      </c>
      <c r="U80">
        <v>5.7</v>
      </c>
      <c r="V80">
        <v>8.1300000000000008</v>
      </c>
    </row>
    <row r="81" spans="1:22" x14ac:dyDescent="0.25">
      <c r="A81" s="5" t="s">
        <v>181</v>
      </c>
      <c r="B81" s="5" t="s">
        <v>182</v>
      </c>
      <c r="C81">
        <v>-3.65</v>
      </c>
      <c r="D81">
        <v>-14.17</v>
      </c>
      <c r="E81">
        <v>-15.33</v>
      </c>
      <c r="F81">
        <v>-14.78</v>
      </c>
      <c r="G81">
        <v>-0.94</v>
      </c>
      <c r="H81">
        <v>3.37</v>
      </c>
      <c r="I81">
        <v>-0.5</v>
      </c>
      <c r="J81">
        <v>2.74</v>
      </c>
      <c r="K81">
        <v>3.83</v>
      </c>
      <c r="L81">
        <v>7.11</v>
      </c>
      <c r="M81">
        <v>8.6300000000000008</v>
      </c>
      <c r="N81">
        <v>6.96</v>
      </c>
      <c r="O81">
        <v>9.92</v>
      </c>
      <c r="P81">
        <v>3.15</v>
      </c>
      <c r="Q81">
        <v>9.81</v>
      </c>
      <c r="R81">
        <v>1.52</v>
      </c>
      <c r="S81">
        <v>3.33</v>
      </c>
      <c r="T81">
        <v>-1.24</v>
      </c>
      <c r="U81" t="s">
        <v>67</v>
      </c>
      <c r="V81" t="s">
        <v>67</v>
      </c>
    </row>
    <row r="82" spans="1:22" x14ac:dyDescent="0.25">
      <c r="A82" s="5" t="s">
        <v>183</v>
      </c>
      <c r="B82" s="5" t="s">
        <v>184</v>
      </c>
      <c r="C82">
        <v>-11.1</v>
      </c>
      <c r="D82">
        <v>-10.32</v>
      </c>
      <c r="E82">
        <v>-7.9</v>
      </c>
      <c r="F82">
        <v>-6.89</v>
      </c>
      <c r="G82">
        <v>-2.12</v>
      </c>
      <c r="H82">
        <v>2.94</v>
      </c>
      <c r="I82">
        <v>4.28</v>
      </c>
      <c r="J82">
        <v>2.71</v>
      </c>
      <c r="K82">
        <v>6.09</v>
      </c>
      <c r="L82">
        <v>8.75</v>
      </c>
      <c r="M82">
        <v>7.02</v>
      </c>
      <c r="N82">
        <v>5.69</v>
      </c>
      <c r="O82">
        <v>10.37</v>
      </c>
      <c r="P82">
        <v>2.75</v>
      </c>
      <c r="Q82">
        <v>3.51</v>
      </c>
      <c r="R82">
        <v>3.68</v>
      </c>
      <c r="S82" t="s">
        <v>67</v>
      </c>
      <c r="T82" t="s">
        <v>67</v>
      </c>
      <c r="U82" t="s">
        <v>67</v>
      </c>
      <c r="V82" t="s">
        <v>67</v>
      </c>
    </row>
    <row r="83" spans="1:22" x14ac:dyDescent="0.25">
      <c r="A83" s="5" t="s">
        <v>185</v>
      </c>
      <c r="B83" s="5" t="s">
        <v>186</v>
      </c>
      <c r="C83">
        <v>-4.08</v>
      </c>
      <c r="D83">
        <v>-3.02</v>
      </c>
      <c r="E83">
        <v>-2.6</v>
      </c>
      <c r="F83">
        <v>-0.4</v>
      </c>
      <c r="G83">
        <v>3.32</v>
      </c>
      <c r="H83">
        <v>4.9800000000000004</v>
      </c>
      <c r="I83">
        <v>4.9800000000000004</v>
      </c>
      <c r="J83">
        <v>6.54</v>
      </c>
      <c r="K83">
        <v>4.42</v>
      </c>
      <c r="L83">
        <v>6.13</v>
      </c>
      <c r="M83">
        <v>5.35</v>
      </c>
      <c r="N83" t="s">
        <v>67</v>
      </c>
      <c r="O83" t="s">
        <v>67</v>
      </c>
      <c r="P83" t="s">
        <v>67</v>
      </c>
      <c r="Q83" t="s">
        <v>67</v>
      </c>
      <c r="R83" t="s">
        <v>67</v>
      </c>
      <c r="S83" t="s">
        <v>67</v>
      </c>
      <c r="T83" t="s">
        <v>67</v>
      </c>
      <c r="U83" t="s">
        <v>67</v>
      </c>
      <c r="V83" t="s">
        <v>67</v>
      </c>
    </row>
    <row r="84" spans="1:22" x14ac:dyDescent="0.25">
      <c r="A84" s="5" t="s">
        <v>187</v>
      </c>
      <c r="B84" s="5" t="s">
        <v>188</v>
      </c>
      <c r="C84">
        <v>-867.58</v>
      </c>
      <c r="D84">
        <v>-327.5</v>
      </c>
      <c r="E84">
        <v>-342.42</v>
      </c>
      <c r="F84">
        <v>-95.43</v>
      </c>
      <c r="G84">
        <v>-133.75</v>
      </c>
      <c r="H84">
        <v>-1526</v>
      </c>
      <c r="I84">
        <v>-74.66</v>
      </c>
      <c r="J84">
        <v>6.28</v>
      </c>
      <c r="K84">
        <v>-42.87</v>
      </c>
      <c r="L84">
        <v>10.92</v>
      </c>
      <c r="M84">
        <v>-36.94</v>
      </c>
      <c r="N84">
        <v>95.24</v>
      </c>
      <c r="O84">
        <v>251.72</v>
      </c>
      <c r="P84">
        <v>-54.99</v>
      </c>
      <c r="Q84">
        <v>-21.15</v>
      </c>
      <c r="R84">
        <v>4</v>
      </c>
      <c r="S84">
        <v>4.96</v>
      </c>
      <c r="T84">
        <v>204.65</v>
      </c>
      <c r="U84">
        <v>-38.130000000000003</v>
      </c>
      <c r="V84">
        <v>57.06</v>
      </c>
    </row>
    <row r="85" spans="1:22" x14ac:dyDescent="0.25">
      <c r="A85" s="5" t="s">
        <v>189</v>
      </c>
      <c r="B85" s="5" t="s">
        <v>190</v>
      </c>
      <c r="C85">
        <v>-512.5</v>
      </c>
      <c r="D85">
        <v>-255.12</v>
      </c>
      <c r="E85">
        <v>-190.53</v>
      </c>
      <c r="F85">
        <v>-585.05999999999995</v>
      </c>
      <c r="G85">
        <v>-578.14</v>
      </c>
      <c r="H85">
        <v>-531.46</v>
      </c>
      <c r="I85">
        <v>-37.08</v>
      </c>
      <c r="J85">
        <v>-8.56</v>
      </c>
      <c r="K85">
        <v>-22.96</v>
      </c>
      <c r="L85">
        <v>23.07</v>
      </c>
      <c r="M85">
        <v>103.34</v>
      </c>
      <c r="N85">
        <v>97.32</v>
      </c>
      <c r="O85">
        <v>58.53</v>
      </c>
      <c r="P85">
        <v>-24.05</v>
      </c>
      <c r="Q85">
        <v>-4.0599999999999996</v>
      </c>
      <c r="R85">
        <v>71.2</v>
      </c>
      <c r="S85">
        <v>57.16</v>
      </c>
      <c r="T85">
        <v>74.53</v>
      </c>
      <c r="U85" t="s">
        <v>67</v>
      </c>
      <c r="V85" t="s">
        <v>67</v>
      </c>
    </row>
    <row r="86" spans="1:22" x14ac:dyDescent="0.25">
      <c r="A86" s="5" t="s">
        <v>191</v>
      </c>
      <c r="B86" s="5" t="s">
        <v>192</v>
      </c>
      <c r="C86">
        <v>-353.34</v>
      </c>
      <c r="D86">
        <v>-485.02</v>
      </c>
      <c r="E86">
        <v>-434.45</v>
      </c>
      <c r="F86">
        <v>-364.71</v>
      </c>
      <c r="G86">
        <v>-354.2</v>
      </c>
      <c r="H86">
        <v>-325.27</v>
      </c>
      <c r="I86">
        <v>-27.45</v>
      </c>
      <c r="J86">
        <v>6.53</v>
      </c>
      <c r="K86">
        <v>55.61</v>
      </c>
      <c r="L86">
        <v>53.19</v>
      </c>
      <c r="M86">
        <v>46.78</v>
      </c>
      <c r="N86">
        <v>54.96</v>
      </c>
      <c r="O86">
        <v>36.909999999999997</v>
      </c>
      <c r="P86">
        <v>27.49</v>
      </c>
      <c r="Q86">
        <v>30.87</v>
      </c>
      <c r="R86">
        <v>46.51</v>
      </c>
      <c r="S86" t="s">
        <v>67</v>
      </c>
      <c r="T86" t="s">
        <v>67</v>
      </c>
      <c r="U86" t="s">
        <v>67</v>
      </c>
      <c r="V86" t="s">
        <v>67</v>
      </c>
    </row>
    <row r="87" spans="1:22" x14ac:dyDescent="0.25">
      <c r="A87" s="5" t="s">
        <v>193</v>
      </c>
      <c r="B87" s="5" t="s">
        <v>194</v>
      </c>
      <c r="C87">
        <v>-339.3</v>
      </c>
      <c r="D87">
        <v>-256.24</v>
      </c>
      <c r="E87">
        <v>-213.96</v>
      </c>
      <c r="F87">
        <v>-154.55000000000001</v>
      </c>
      <c r="G87">
        <v>-150.5</v>
      </c>
      <c r="H87">
        <v>-139.25</v>
      </c>
      <c r="I87">
        <v>13.75</v>
      </c>
      <c r="J87">
        <v>21.72</v>
      </c>
      <c r="K87">
        <v>41.55</v>
      </c>
      <c r="L87">
        <v>42.03</v>
      </c>
      <c r="M87">
        <v>46.64</v>
      </c>
      <c r="N87" t="s">
        <v>67</v>
      </c>
      <c r="O87" t="s">
        <v>67</v>
      </c>
      <c r="P87" t="s">
        <v>67</v>
      </c>
      <c r="Q87" t="s">
        <v>67</v>
      </c>
      <c r="R87" t="s">
        <v>67</v>
      </c>
      <c r="S87" t="s">
        <v>67</v>
      </c>
      <c r="T87" t="s">
        <v>67</v>
      </c>
      <c r="U87" t="s">
        <v>67</v>
      </c>
      <c r="V87" t="s">
        <v>67</v>
      </c>
    </row>
    <row r="88" spans="1:22" x14ac:dyDescent="0.25">
      <c r="A88" s="5" t="s">
        <v>195</v>
      </c>
      <c r="B88" s="5" t="s">
        <v>196</v>
      </c>
      <c r="C88">
        <v>-0.01</v>
      </c>
      <c r="D88">
        <v>-0.08</v>
      </c>
      <c r="E88" t="s">
        <v>67</v>
      </c>
      <c r="F88">
        <v>-0.74</v>
      </c>
      <c r="G88">
        <v>-0.03</v>
      </c>
      <c r="H88" t="s">
        <v>67</v>
      </c>
      <c r="I88">
        <v>-2.11</v>
      </c>
      <c r="J88">
        <v>2.31</v>
      </c>
      <c r="K88">
        <v>0.31</v>
      </c>
      <c r="L88">
        <v>0.24</v>
      </c>
      <c r="M88">
        <v>0.23</v>
      </c>
      <c r="N88">
        <v>0.15</v>
      </c>
      <c r="O88">
        <v>0.45</v>
      </c>
      <c r="P88">
        <v>1.51</v>
      </c>
      <c r="Q88">
        <v>0.43</v>
      </c>
      <c r="R88">
        <v>0.2</v>
      </c>
      <c r="S88" t="s">
        <v>67</v>
      </c>
      <c r="T88" t="s">
        <v>67</v>
      </c>
      <c r="U88" t="s">
        <v>67</v>
      </c>
      <c r="V88" t="s">
        <v>67</v>
      </c>
    </row>
    <row r="89" spans="1:22" x14ac:dyDescent="0.25">
      <c r="A89" s="5" t="s">
        <v>197</v>
      </c>
      <c r="B89" s="5" t="s">
        <v>198</v>
      </c>
      <c r="C89">
        <v>-174.02</v>
      </c>
      <c r="D89">
        <v>-25.73</v>
      </c>
      <c r="E89">
        <v>48.05</v>
      </c>
      <c r="F89">
        <v>-2.33</v>
      </c>
      <c r="G89">
        <v>-127.82</v>
      </c>
      <c r="H89">
        <v>-417.16</v>
      </c>
      <c r="I89">
        <v>-44.8</v>
      </c>
      <c r="J89">
        <v>0.73</v>
      </c>
      <c r="K89">
        <v>-36.75</v>
      </c>
      <c r="L89">
        <v>10.6</v>
      </c>
      <c r="M89">
        <v>-1.71</v>
      </c>
      <c r="N89">
        <v>15.39</v>
      </c>
      <c r="O89">
        <v>47.45</v>
      </c>
      <c r="P89">
        <v>-9.25</v>
      </c>
      <c r="Q89">
        <v>-14.18</v>
      </c>
      <c r="R89">
        <v>4.03</v>
      </c>
      <c r="S89">
        <v>29.72</v>
      </c>
      <c r="T89">
        <v>30.67</v>
      </c>
      <c r="U89">
        <v>-22.98</v>
      </c>
      <c r="V89">
        <v>60.95</v>
      </c>
    </row>
    <row r="90" spans="1:22" x14ac:dyDescent="0.25">
      <c r="A90" s="5" t="s">
        <v>199</v>
      </c>
      <c r="B90" s="5" t="s">
        <v>200</v>
      </c>
      <c r="C90">
        <v>-50.57</v>
      </c>
      <c r="D90">
        <v>6.66</v>
      </c>
      <c r="E90">
        <v>-27.37</v>
      </c>
      <c r="F90">
        <v>-182.44</v>
      </c>
      <c r="G90">
        <v>-196.59</v>
      </c>
      <c r="H90">
        <v>-153.74</v>
      </c>
      <c r="I90">
        <v>-26.94</v>
      </c>
      <c r="J90">
        <v>-8.4700000000000006</v>
      </c>
      <c r="K90">
        <v>-9.2899999999999991</v>
      </c>
      <c r="L90">
        <v>8.09</v>
      </c>
      <c r="M90">
        <v>20.38</v>
      </c>
      <c r="N90">
        <v>17.86</v>
      </c>
      <c r="O90">
        <v>8.01</v>
      </c>
      <c r="P90">
        <v>-6.47</v>
      </c>
      <c r="Q90">
        <v>6.52</v>
      </c>
      <c r="R90">
        <v>21.47</v>
      </c>
      <c r="S90">
        <v>12.47</v>
      </c>
      <c r="T90">
        <v>22.88</v>
      </c>
      <c r="U90" t="s">
        <v>67</v>
      </c>
      <c r="V90" t="s">
        <v>67</v>
      </c>
    </row>
    <row r="91" spans="1:22" x14ac:dyDescent="0.25">
      <c r="A91" s="5" t="s">
        <v>201</v>
      </c>
      <c r="B91" s="5" t="s">
        <v>202</v>
      </c>
      <c r="C91">
        <v>-56.37</v>
      </c>
      <c r="D91">
        <v>-105</v>
      </c>
      <c r="E91">
        <v>-108.81</v>
      </c>
      <c r="F91">
        <v>-118.28</v>
      </c>
      <c r="G91">
        <v>-125.16</v>
      </c>
      <c r="H91">
        <v>-97.48</v>
      </c>
      <c r="I91">
        <v>-14.39</v>
      </c>
      <c r="J91">
        <v>-2.35</v>
      </c>
      <c r="K91">
        <v>7</v>
      </c>
      <c r="L91">
        <v>12.5</v>
      </c>
      <c r="M91">
        <v>7.54</v>
      </c>
      <c r="N91">
        <v>8.69</v>
      </c>
      <c r="O91">
        <v>11.55</v>
      </c>
      <c r="P91">
        <v>8.1999999999999993</v>
      </c>
      <c r="Q91">
        <v>5.45</v>
      </c>
      <c r="R91">
        <v>20.48</v>
      </c>
      <c r="S91" t="s">
        <v>67</v>
      </c>
      <c r="T91" t="s">
        <v>67</v>
      </c>
      <c r="U91" t="s">
        <v>67</v>
      </c>
      <c r="V91" t="s">
        <v>67</v>
      </c>
    </row>
    <row r="92" spans="1:22" x14ac:dyDescent="0.25">
      <c r="A92" s="5" t="s">
        <v>203</v>
      </c>
      <c r="B92" s="5" t="s">
        <v>204</v>
      </c>
      <c r="C92">
        <v>-76.92</v>
      </c>
      <c r="D92">
        <v>-59.69</v>
      </c>
      <c r="E92">
        <v>-55.58</v>
      </c>
      <c r="F92">
        <v>-55.64</v>
      </c>
      <c r="G92">
        <v>-56.33</v>
      </c>
      <c r="H92">
        <v>-44.97</v>
      </c>
      <c r="I92">
        <v>-2.85</v>
      </c>
      <c r="J92">
        <v>4.5999999999999996</v>
      </c>
      <c r="K92">
        <v>7.6</v>
      </c>
      <c r="L92">
        <v>8.9700000000000006</v>
      </c>
      <c r="M92">
        <v>14.01</v>
      </c>
      <c r="N92" t="s">
        <v>67</v>
      </c>
      <c r="O92" t="s">
        <v>67</v>
      </c>
      <c r="P92" t="s">
        <v>67</v>
      </c>
      <c r="Q92" t="s">
        <v>67</v>
      </c>
      <c r="R92" t="s">
        <v>67</v>
      </c>
      <c r="S92" t="s">
        <v>67</v>
      </c>
      <c r="T92" t="s">
        <v>67</v>
      </c>
      <c r="U92" t="s">
        <v>67</v>
      </c>
      <c r="V92" t="s">
        <v>67</v>
      </c>
    </row>
    <row r="93" spans="1:22" x14ac:dyDescent="0.25">
      <c r="A93" s="5" t="s">
        <v>205</v>
      </c>
      <c r="B93" s="5" t="s">
        <v>206</v>
      </c>
      <c r="C93">
        <v>193.01</v>
      </c>
      <c r="D93">
        <v>-40.89</v>
      </c>
      <c r="E93">
        <v>110.93</v>
      </c>
      <c r="F93">
        <v>96.47</v>
      </c>
      <c r="G93">
        <v>-143.58000000000001</v>
      </c>
      <c r="H93">
        <v>-314.33999999999997</v>
      </c>
      <c r="I93">
        <v>29.18</v>
      </c>
      <c r="J93">
        <v>-14.21</v>
      </c>
      <c r="K93">
        <v>-22.12</v>
      </c>
      <c r="L93">
        <v>-56.02</v>
      </c>
      <c r="M93">
        <v>178.66</v>
      </c>
      <c r="N93">
        <v>-49.59</v>
      </c>
      <c r="O93">
        <v>202.87</v>
      </c>
      <c r="P93">
        <v>-55.92</v>
      </c>
      <c r="Q93">
        <v>-31.37</v>
      </c>
      <c r="R93">
        <v>-67.2</v>
      </c>
      <c r="S93">
        <v>1601.73</v>
      </c>
      <c r="T93">
        <v>-54.91</v>
      </c>
      <c r="U93">
        <v>4.57</v>
      </c>
      <c r="V93">
        <v>-154.25</v>
      </c>
    </row>
    <row r="94" spans="1:22" x14ac:dyDescent="0.25">
      <c r="A94" s="5" t="s">
        <v>207</v>
      </c>
      <c r="B94" s="5" t="s">
        <v>208</v>
      </c>
      <c r="C94">
        <v>87.68</v>
      </c>
      <c r="D94">
        <v>55.5</v>
      </c>
      <c r="E94">
        <v>21.27</v>
      </c>
      <c r="F94">
        <v>-120.48</v>
      </c>
      <c r="G94">
        <v>-142.91</v>
      </c>
      <c r="H94">
        <v>-99.79</v>
      </c>
      <c r="I94">
        <v>-2.38</v>
      </c>
      <c r="J94">
        <v>-30.78</v>
      </c>
      <c r="K94">
        <v>33.51</v>
      </c>
      <c r="L94">
        <v>24.35</v>
      </c>
      <c r="M94">
        <v>110.65</v>
      </c>
      <c r="N94">
        <v>32.450000000000003</v>
      </c>
      <c r="O94">
        <v>38.53</v>
      </c>
      <c r="P94">
        <v>-51.5</v>
      </c>
      <c r="Q94">
        <v>501.05</v>
      </c>
      <c r="R94">
        <v>493.21</v>
      </c>
      <c r="S94">
        <v>517.13</v>
      </c>
      <c r="T94">
        <v>-68.2</v>
      </c>
      <c r="U94" t="s">
        <v>67</v>
      </c>
      <c r="V94" t="s">
        <v>67</v>
      </c>
    </row>
    <row r="95" spans="1:22" x14ac:dyDescent="0.25">
      <c r="A95" s="5" t="s">
        <v>209</v>
      </c>
      <c r="B95" s="5" t="s">
        <v>210</v>
      </c>
      <c r="C95">
        <v>43.19</v>
      </c>
      <c r="D95">
        <v>-58.28</v>
      </c>
      <c r="E95">
        <v>-44.27</v>
      </c>
      <c r="F95">
        <v>-69.3</v>
      </c>
      <c r="G95">
        <v>-93.01</v>
      </c>
      <c r="H95">
        <v>-75.5</v>
      </c>
      <c r="I95">
        <v>23.1</v>
      </c>
      <c r="J95">
        <v>7.34</v>
      </c>
      <c r="K95">
        <v>50.76</v>
      </c>
      <c r="L95">
        <v>44</v>
      </c>
      <c r="M95">
        <v>48.93</v>
      </c>
      <c r="N95">
        <v>-0.24</v>
      </c>
      <c r="O95">
        <v>330.02</v>
      </c>
      <c r="P95">
        <v>278.47000000000003</v>
      </c>
      <c r="Q95">
        <v>290.56</v>
      </c>
      <c r="R95">
        <v>265.99</v>
      </c>
      <c r="S95" t="s">
        <v>67</v>
      </c>
      <c r="T95" t="s">
        <v>67</v>
      </c>
      <c r="U95" t="s">
        <v>67</v>
      </c>
      <c r="V95" t="s">
        <v>67</v>
      </c>
    </row>
    <row r="96" spans="1:22" x14ac:dyDescent="0.25">
      <c r="A96" s="5" t="s">
        <v>211</v>
      </c>
      <c r="B96" s="5" t="s">
        <v>212</v>
      </c>
      <c r="C96">
        <v>-16.16</v>
      </c>
      <c r="D96">
        <v>-17.59</v>
      </c>
      <c r="E96">
        <v>-18.46</v>
      </c>
      <c r="F96">
        <v>-9.27</v>
      </c>
      <c r="G96">
        <v>-24.51</v>
      </c>
      <c r="H96">
        <v>-13.29</v>
      </c>
      <c r="I96">
        <v>11.43</v>
      </c>
      <c r="J96">
        <v>168.68</v>
      </c>
      <c r="K96">
        <v>164.61</v>
      </c>
      <c r="L96">
        <v>167.28</v>
      </c>
      <c r="M96">
        <v>157.46</v>
      </c>
      <c r="N96" t="s">
        <v>67</v>
      </c>
      <c r="O96" t="s">
        <v>67</v>
      </c>
      <c r="P96" t="s">
        <v>67</v>
      </c>
      <c r="Q96" t="s">
        <v>67</v>
      </c>
      <c r="R96" t="s">
        <v>67</v>
      </c>
      <c r="S96" t="s">
        <v>67</v>
      </c>
      <c r="T96" t="s">
        <v>67</v>
      </c>
      <c r="U96" t="s">
        <v>67</v>
      </c>
      <c r="V96" t="s">
        <v>67</v>
      </c>
    </row>
    <row r="97" spans="1:23" x14ac:dyDescent="0.25">
      <c r="A97" s="5" t="s">
        <v>213</v>
      </c>
      <c r="B97" s="5" t="s">
        <v>214</v>
      </c>
      <c r="C97">
        <v>158</v>
      </c>
      <c r="D97">
        <v>147.19999999999999</v>
      </c>
      <c r="E97">
        <v>248.9</v>
      </c>
      <c r="F97">
        <v>338.4</v>
      </c>
      <c r="G97">
        <v>195.4</v>
      </c>
      <c r="H97">
        <v>-150.30000000000001</v>
      </c>
      <c r="I97">
        <v>-23.4</v>
      </c>
      <c r="J97">
        <v>143.69999999999999</v>
      </c>
      <c r="K97">
        <v>152.6</v>
      </c>
      <c r="L97">
        <v>291.2</v>
      </c>
      <c r="M97">
        <v>338.5</v>
      </c>
      <c r="N97">
        <v>334.5</v>
      </c>
      <c r="O97">
        <v>191.7</v>
      </c>
      <c r="P97">
        <v>200.8</v>
      </c>
      <c r="Q97">
        <v>188.5</v>
      </c>
      <c r="R97">
        <v>227.7</v>
      </c>
      <c r="S97">
        <v>127.6</v>
      </c>
      <c r="T97">
        <v>44.7</v>
      </c>
      <c r="U97">
        <v>184.7</v>
      </c>
      <c r="V97">
        <v>111.1</v>
      </c>
      <c r="W97">
        <v>173.7</v>
      </c>
    </row>
  </sheetData>
  <pageMargins left="0.75" right="0.75" top="1" bottom="1" header="0.5" footer="0.5"/>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Q99"/>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10" customWidth="1"/>
    <col min="13" max="13" width="20" customWidth="1"/>
    <col min="14" max="17" width="10" customWidth="1"/>
  </cols>
  <sheetData>
    <row r="1" spans="1:17" ht="18.75" customHeight="1" x14ac:dyDescent="0.3">
      <c r="A1" s="1" t="s">
        <v>3850</v>
      </c>
      <c r="B1" s="2" t="s">
        <v>3851</v>
      </c>
      <c r="C1" s="2"/>
      <c r="D1" s="2"/>
      <c r="E1" s="2"/>
      <c r="F1" s="2" t="str">
        <f>HYPERLINK("dax-30_Stock_Data_EUR.xlsx#INDEX!A1", "Back to INDEX")</f>
        <v>Back to INDEX</v>
      </c>
      <c r="G1" s="2"/>
      <c r="H1" s="2"/>
      <c r="I1" s="2"/>
      <c r="J1" s="2"/>
      <c r="K1" s="2"/>
      <c r="L1" s="2"/>
      <c r="M1" s="2"/>
      <c r="N1" s="2"/>
      <c r="O1" s="2"/>
      <c r="P1" s="2"/>
      <c r="Q1" s="2"/>
    </row>
    <row r="2" spans="1:17" x14ac:dyDescent="0.25">
      <c r="A2" s="3"/>
      <c r="B2" s="4"/>
      <c r="C2" s="4"/>
      <c r="D2" s="4"/>
      <c r="E2" s="4"/>
      <c r="F2" s="4"/>
      <c r="G2" s="4"/>
      <c r="H2" s="4"/>
      <c r="I2" s="4"/>
      <c r="J2" s="4"/>
      <c r="K2" s="4"/>
      <c r="L2" s="4"/>
      <c r="M2" s="4"/>
      <c r="N2" s="4"/>
      <c r="O2" s="4"/>
      <c r="P2" s="4"/>
      <c r="Q2" s="4"/>
    </row>
    <row r="3" spans="1:17" x14ac:dyDescent="0.25">
      <c r="A3" s="5" t="s">
        <v>3</v>
      </c>
      <c r="C3" s="5" t="s">
        <v>4</v>
      </c>
      <c r="D3" s="5"/>
      <c r="G3" s="5" t="s">
        <v>5</v>
      </c>
      <c r="H3" s="5"/>
      <c r="J3" s="5" t="s">
        <v>6</v>
      </c>
      <c r="K3" s="5"/>
    </row>
    <row r="4" spans="1:17" x14ac:dyDescent="0.25">
      <c r="A4" s="5" t="s">
        <v>7</v>
      </c>
      <c r="B4" t="s">
        <v>3852</v>
      </c>
      <c r="C4" s="5" t="s">
        <v>9</v>
      </c>
      <c r="D4" s="5"/>
      <c r="E4" t="s">
        <v>3853</v>
      </c>
      <c r="G4" t="s">
        <v>3209</v>
      </c>
      <c r="H4" t="s">
        <v>220</v>
      </c>
      <c r="J4" t="s">
        <v>3854</v>
      </c>
      <c r="L4" t="s">
        <v>2813</v>
      </c>
    </row>
    <row r="5" spans="1:17" x14ac:dyDescent="0.25">
      <c r="A5" s="5" t="s">
        <v>15</v>
      </c>
      <c r="B5" t="s">
        <v>3855</v>
      </c>
      <c r="C5" s="5" t="s">
        <v>17</v>
      </c>
      <c r="D5" s="5"/>
      <c r="E5" t="s">
        <v>3856</v>
      </c>
      <c r="G5" t="s">
        <v>1149</v>
      </c>
      <c r="H5" t="s">
        <v>12</v>
      </c>
      <c r="J5" t="s">
        <v>3857</v>
      </c>
      <c r="L5" t="s">
        <v>1295</v>
      </c>
    </row>
    <row r="6" spans="1:17" x14ac:dyDescent="0.25">
      <c r="A6" s="5" t="s">
        <v>23</v>
      </c>
      <c r="B6" t="s">
        <v>3858</v>
      </c>
      <c r="C6" s="5" t="s">
        <v>25</v>
      </c>
      <c r="D6" s="5"/>
      <c r="E6" t="s">
        <v>3859</v>
      </c>
      <c r="G6" t="s">
        <v>403</v>
      </c>
      <c r="H6" t="s">
        <v>20</v>
      </c>
      <c r="J6" t="s">
        <v>21</v>
      </c>
      <c r="L6" t="s">
        <v>3860</v>
      </c>
    </row>
    <row r="7" spans="1:17" x14ac:dyDescent="0.25">
      <c r="A7" s="5" t="s">
        <v>29</v>
      </c>
      <c r="B7" t="s">
        <v>67</v>
      </c>
      <c r="C7" s="5" t="s">
        <v>31</v>
      </c>
      <c r="D7" s="5"/>
      <c r="E7" t="s">
        <v>3861</v>
      </c>
      <c r="G7" t="s">
        <v>407</v>
      </c>
      <c r="H7" t="s">
        <v>28</v>
      </c>
    </row>
    <row r="8" spans="1:17" x14ac:dyDescent="0.25">
      <c r="A8" s="5" t="s">
        <v>35</v>
      </c>
      <c r="B8" t="s">
        <v>36</v>
      </c>
      <c r="C8" s="5" t="s">
        <v>37</v>
      </c>
      <c r="D8" s="5"/>
      <c r="E8" t="s">
        <v>3862</v>
      </c>
      <c r="G8" t="s">
        <v>385</v>
      </c>
      <c r="H8" t="s">
        <v>34</v>
      </c>
    </row>
    <row r="9" spans="1:17" x14ac:dyDescent="0.25">
      <c r="A9" s="5" t="s">
        <v>41</v>
      </c>
      <c r="B9" t="s">
        <v>42</v>
      </c>
      <c r="C9" s="5" t="s">
        <v>43</v>
      </c>
      <c r="D9" s="5"/>
      <c r="E9" t="s">
        <v>3863</v>
      </c>
      <c r="G9" t="s">
        <v>387</v>
      </c>
      <c r="H9" t="s">
        <v>40</v>
      </c>
    </row>
    <row r="10" spans="1:17" x14ac:dyDescent="0.25">
      <c r="A10" s="5" t="s">
        <v>45</v>
      </c>
      <c r="B10" t="s">
        <v>611</v>
      </c>
      <c r="C10" s="5" t="s">
        <v>47</v>
      </c>
      <c r="D10" s="5"/>
      <c r="E10" t="s">
        <v>3864</v>
      </c>
    </row>
    <row r="11" spans="1:17" x14ac:dyDescent="0.25">
      <c r="A11" s="5" t="s">
        <v>49</v>
      </c>
      <c r="B11" t="s">
        <v>613</v>
      </c>
    </row>
    <row r="12" spans="1:17" x14ac:dyDescent="0.25">
      <c r="A12" s="5" t="s">
        <v>51</v>
      </c>
      <c r="B12" t="s">
        <v>52</v>
      </c>
    </row>
    <row r="13" spans="1:17" x14ac:dyDescent="0.25">
      <c r="A13" s="5" t="s">
        <v>53</v>
      </c>
      <c r="B13" t="s">
        <v>3865</v>
      </c>
    </row>
    <row r="14" spans="1:17" x14ac:dyDescent="0.25">
      <c r="A14" s="5" t="s">
        <v>55</v>
      </c>
      <c r="B14" t="s">
        <v>3866</v>
      </c>
    </row>
    <row r="15" spans="1:17" x14ac:dyDescent="0.25">
      <c r="A15" s="5" t="s">
        <v>57</v>
      </c>
      <c r="B15" t="s">
        <v>3867</v>
      </c>
    </row>
    <row r="16" spans="1:17" x14ac:dyDescent="0.25">
      <c r="A16" s="5" t="s">
        <v>59</v>
      </c>
      <c r="B16" t="s">
        <v>3868</v>
      </c>
    </row>
    <row r="17" spans="1:17" x14ac:dyDescent="0.25">
      <c r="A17" s="5" t="s">
        <v>61</v>
      </c>
      <c r="B17" t="s">
        <v>3869</v>
      </c>
    </row>
    <row r="18" spans="1:17" x14ac:dyDescent="0.25">
      <c r="A18" s="3"/>
      <c r="B18" s="4"/>
      <c r="C18" s="4"/>
      <c r="D18" s="4"/>
      <c r="E18" s="4"/>
      <c r="F18" s="4"/>
      <c r="G18" s="4"/>
      <c r="H18" s="4"/>
      <c r="I18" s="4"/>
      <c r="J18" s="4"/>
      <c r="K18" s="4"/>
      <c r="L18" s="4"/>
      <c r="M18" s="4"/>
      <c r="N18" s="4"/>
      <c r="O18" s="4"/>
      <c r="P18" s="4"/>
      <c r="Q18" s="4"/>
    </row>
    <row r="19" spans="1:17"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row>
    <row r="20" spans="1:17" x14ac:dyDescent="0.25">
      <c r="A20" s="5" t="s">
        <v>65</v>
      </c>
      <c r="B20" s="5" t="s">
        <v>66</v>
      </c>
      <c r="C20">
        <v>4928</v>
      </c>
      <c r="D20">
        <v>4979</v>
      </c>
      <c r="E20">
        <v>4924</v>
      </c>
      <c r="F20">
        <v>5404</v>
      </c>
      <c r="G20">
        <v>5296</v>
      </c>
      <c r="H20">
        <v>4826</v>
      </c>
      <c r="I20">
        <v>4479</v>
      </c>
      <c r="J20">
        <v>4635</v>
      </c>
      <c r="K20">
        <v>4910</v>
      </c>
      <c r="L20">
        <v>4748</v>
      </c>
      <c r="M20">
        <v>3719</v>
      </c>
      <c r="N20">
        <v>4298</v>
      </c>
      <c r="O20">
        <v>3781</v>
      </c>
      <c r="P20">
        <v>3337</v>
      </c>
      <c r="Q20">
        <v>2756</v>
      </c>
    </row>
    <row r="21" spans="1:17" x14ac:dyDescent="0.25">
      <c r="A21" s="5" t="s">
        <v>299</v>
      </c>
      <c r="B21" s="5" t="s">
        <v>300</v>
      </c>
      <c r="C21">
        <v>803.2</v>
      </c>
      <c r="D21">
        <v>874.7</v>
      </c>
      <c r="E21">
        <v>954.4</v>
      </c>
      <c r="F21">
        <v>990.7</v>
      </c>
      <c r="G21">
        <v>1129</v>
      </c>
      <c r="H21">
        <v>844.2</v>
      </c>
      <c r="I21">
        <v>663.5</v>
      </c>
      <c r="J21">
        <v>813.1</v>
      </c>
      <c r="K21">
        <v>1163</v>
      </c>
      <c r="L21">
        <v>1346</v>
      </c>
      <c r="M21">
        <v>843.5</v>
      </c>
      <c r="N21">
        <v>1188</v>
      </c>
      <c r="O21">
        <v>1152</v>
      </c>
      <c r="P21">
        <v>958.9</v>
      </c>
      <c r="Q21">
        <v>648.1</v>
      </c>
    </row>
    <row r="22" spans="1:17" x14ac:dyDescent="0.25">
      <c r="A22" s="5" t="s">
        <v>68</v>
      </c>
      <c r="B22" s="5" t="s">
        <v>69</v>
      </c>
      <c r="C22">
        <v>-536.29999999999995</v>
      </c>
      <c r="D22">
        <v>389.6</v>
      </c>
      <c r="E22">
        <v>423.7</v>
      </c>
      <c r="F22">
        <v>366.2</v>
      </c>
      <c r="G22">
        <v>473.4</v>
      </c>
      <c r="H22">
        <v>443.3</v>
      </c>
      <c r="I22">
        <v>114.3</v>
      </c>
      <c r="J22">
        <v>258</v>
      </c>
      <c r="K22">
        <v>603.20000000000005</v>
      </c>
      <c r="L22">
        <v>764.6</v>
      </c>
      <c r="M22">
        <v>26.8</v>
      </c>
      <c r="N22">
        <v>647.9</v>
      </c>
      <c r="O22">
        <v>649.6</v>
      </c>
      <c r="P22">
        <v>456.3</v>
      </c>
      <c r="Q22">
        <v>260.89999999999998</v>
      </c>
    </row>
    <row r="23" spans="1:17" x14ac:dyDescent="0.25">
      <c r="A23" s="5" t="s">
        <v>70</v>
      </c>
      <c r="B23" s="5" t="s">
        <v>71</v>
      </c>
      <c r="C23">
        <v>-54.9</v>
      </c>
      <c r="D23">
        <v>-65.2</v>
      </c>
      <c r="E23">
        <v>-88.7</v>
      </c>
      <c r="F23">
        <v>-101.4</v>
      </c>
      <c r="G23">
        <v>-66.7</v>
      </c>
      <c r="H23">
        <v>-78.099999999999994</v>
      </c>
      <c r="I23">
        <v>-83.3</v>
      </c>
      <c r="J23">
        <v>-64.8</v>
      </c>
      <c r="K23">
        <v>-35.799999999999997</v>
      </c>
      <c r="L23">
        <v>-32.299999999999997</v>
      </c>
      <c r="M23">
        <v>-23.5</v>
      </c>
      <c r="N23">
        <v>-6.1</v>
      </c>
      <c r="O23">
        <v>-17.5</v>
      </c>
      <c r="P23">
        <v>-40.700000000000003</v>
      </c>
      <c r="Q23">
        <v>-53.9</v>
      </c>
    </row>
    <row r="24" spans="1:17" x14ac:dyDescent="0.25">
      <c r="A24" s="5" t="s">
        <v>72</v>
      </c>
      <c r="B24" s="5" t="s">
        <v>73</v>
      </c>
      <c r="C24">
        <v>-591.20000000000005</v>
      </c>
      <c r="D24">
        <v>324.39999999999998</v>
      </c>
      <c r="E24">
        <v>335</v>
      </c>
      <c r="F24">
        <v>264.8</v>
      </c>
      <c r="G24">
        <v>406.7</v>
      </c>
      <c r="H24">
        <v>365.2</v>
      </c>
      <c r="I24">
        <v>31</v>
      </c>
      <c r="J24">
        <v>193.2</v>
      </c>
      <c r="K24">
        <v>567.4</v>
      </c>
      <c r="L24">
        <v>732.3</v>
      </c>
      <c r="M24">
        <v>3.3</v>
      </c>
      <c r="N24">
        <v>641.79999999999995</v>
      </c>
      <c r="O24">
        <v>632.1</v>
      </c>
      <c r="P24">
        <v>415.6</v>
      </c>
      <c r="Q24">
        <v>207</v>
      </c>
    </row>
    <row r="25" spans="1:17" x14ac:dyDescent="0.25">
      <c r="A25" s="5" t="s">
        <v>74</v>
      </c>
      <c r="B25" s="5" t="s">
        <v>75</v>
      </c>
      <c r="C25">
        <v>38.4</v>
      </c>
      <c r="D25">
        <v>64.3</v>
      </c>
      <c r="E25">
        <v>84.9</v>
      </c>
      <c r="F25">
        <v>75.5</v>
      </c>
      <c r="G25">
        <v>164.9</v>
      </c>
      <c r="H25">
        <v>169.8</v>
      </c>
      <c r="I25">
        <v>24.7</v>
      </c>
      <c r="J25">
        <v>86.4</v>
      </c>
      <c r="K25">
        <v>211.3</v>
      </c>
      <c r="L25">
        <v>235.3</v>
      </c>
      <c r="M25">
        <v>77.8</v>
      </c>
      <c r="N25">
        <v>203.5</v>
      </c>
      <c r="O25">
        <v>209.9</v>
      </c>
      <c r="P25">
        <v>103.8</v>
      </c>
      <c r="Q25">
        <v>63.1</v>
      </c>
    </row>
    <row r="26" spans="1:17" x14ac:dyDescent="0.25">
      <c r="A26" s="5" t="s">
        <v>76</v>
      </c>
      <c r="B26" s="5" t="s">
        <v>77</v>
      </c>
      <c r="C26">
        <v>-629.6</v>
      </c>
      <c r="D26">
        <v>260.10000000000002</v>
      </c>
      <c r="E26">
        <v>250.1</v>
      </c>
      <c r="F26">
        <v>189.3</v>
      </c>
      <c r="G26">
        <v>241.8</v>
      </c>
      <c r="H26">
        <v>195.4</v>
      </c>
      <c r="I26">
        <v>6.3</v>
      </c>
      <c r="J26">
        <v>106.8</v>
      </c>
      <c r="K26">
        <v>356.1</v>
      </c>
      <c r="L26">
        <v>497</v>
      </c>
      <c r="M26">
        <v>-74.5</v>
      </c>
      <c r="N26">
        <v>438.3</v>
      </c>
      <c r="O26">
        <v>422.2</v>
      </c>
      <c r="P26">
        <v>311.8</v>
      </c>
      <c r="Q26">
        <v>143.9</v>
      </c>
    </row>
    <row r="27" spans="1:17" x14ac:dyDescent="0.25">
      <c r="A27" s="5" t="s">
        <v>78</v>
      </c>
      <c r="B27" s="5" t="s">
        <v>79</v>
      </c>
      <c r="C27">
        <v>-13</v>
      </c>
      <c r="D27">
        <v>-14</v>
      </c>
      <c r="E27">
        <v>-18.100000000000001</v>
      </c>
      <c r="F27">
        <v>-10.1</v>
      </c>
      <c r="G27">
        <v>4.9000000000000004</v>
      </c>
      <c r="H27">
        <v>8.4</v>
      </c>
      <c r="I27">
        <v>-3.7</v>
      </c>
      <c r="J27">
        <v>6</v>
      </c>
      <c r="K27">
        <v>-3.5</v>
      </c>
      <c r="L27">
        <v>-6.3</v>
      </c>
      <c r="M27">
        <v>3.7</v>
      </c>
      <c r="N27">
        <v>1.1000000000000001</v>
      </c>
      <c r="O27">
        <v>-0.2</v>
      </c>
      <c r="P27">
        <v>-0.5</v>
      </c>
      <c r="Q27" t="s">
        <v>67</v>
      </c>
    </row>
    <row r="28" spans="1:17" x14ac:dyDescent="0.25">
      <c r="A28" s="5" t="s">
        <v>80</v>
      </c>
      <c r="B28" s="5" t="s">
        <v>81</v>
      </c>
      <c r="C28">
        <v>-642.6</v>
      </c>
      <c r="D28">
        <v>246.1</v>
      </c>
      <c r="E28">
        <v>866.7</v>
      </c>
      <c r="F28">
        <v>179.2</v>
      </c>
      <c r="G28">
        <v>246.7</v>
      </c>
      <c r="H28">
        <v>203.8</v>
      </c>
      <c r="I28">
        <v>2.6</v>
      </c>
      <c r="J28">
        <v>112.8</v>
      </c>
      <c r="K28">
        <v>352.6</v>
      </c>
      <c r="L28">
        <v>490.7</v>
      </c>
      <c r="M28">
        <v>-70.8</v>
      </c>
      <c r="N28">
        <v>439.4</v>
      </c>
      <c r="O28">
        <v>422</v>
      </c>
      <c r="P28">
        <v>311.3</v>
      </c>
      <c r="Q28">
        <v>143.9</v>
      </c>
    </row>
    <row r="29" spans="1:17" x14ac:dyDescent="0.25">
      <c r="A29" s="5" t="s">
        <v>82</v>
      </c>
      <c r="B29" s="5" t="s">
        <v>83</v>
      </c>
      <c r="C29">
        <v>2348</v>
      </c>
      <c r="D29">
        <v>2255</v>
      </c>
      <c r="E29">
        <v>2123</v>
      </c>
      <c r="F29">
        <v>2183</v>
      </c>
      <c r="G29">
        <v>1970</v>
      </c>
      <c r="H29">
        <v>2093</v>
      </c>
      <c r="I29">
        <v>1945</v>
      </c>
      <c r="J29">
        <v>1957</v>
      </c>
      <c r="K29">
        <v>2241</v>
      </c>
      <c r="L29">
        <v>1954</v>
      </c>
      <c r="M29">
        <v>1422</v>
      </c>
      <c r="N29">
        <v>1464</v>
      </c>
      <c r="O29">
        <v>1428</v>
      </c>
      <c r="P29">
        <v>1112</v>
      </c>
      <c r="Q29">
        <v>946.8</v>
      </c>
    </row>
    <row r="30" spans="1:17" x14ac:dyDescent="0.25">
      <c r="A30" s="5" t="s">
        <v>84</v>
      </c>
      <c r="B30" s="5" t="s">
        <v>85</v>
      </c>
      <c r="C30">
        <v>4143</v>
      </c>
      <c r="D30">
        <v>4864</v>
      </c>
      <c r="E30">
        <v>4713</v>
      </c>
      <c r="F30">
        <v>5279</v>
      </c>
      <c r="G30">
        <v>5295</v>
      </c>
      <c r="H30">
        <v>4854</v>
      </c>
      <c r="I30">
        <v>4387</v>
      </c>
      <c r="J30">
        <v>4373</v>
      </c>
      <c r="K30">
        <v>3996</v>
      </c>
      <c r="L30">
        <v>3548</v>
      </c>
      <c r="M30">
        <v>3120</v>
      </c>
      <c r="N30">
        <v>3161</v>
      </c>
      <c r="O30">
        <v>2491</v>
      </c>
      <c r="P30">
        <v>2146</v>
      </c>
      <c r="Q30">
        <v>1938</v>
      </c>
    </row>
    <row r="31" spans="1:17" x14ac:dyDescent="0.25">
      <c r="A31" s="5" t="s">
        <v>86</v>
      </c>
      <c r="B31" s="5" t="s">
        <v>87</v>
      </c>
      <c r="C31">
        <v>6491</v>
      </c>
      <c r="D31">
        <v>7119</v>
      </c>
      <c r="E31">
        <v>6836</v>
      </c>
      <c r="F31">
        <v>7462</v>
      </c>
      <c r="G31">
        <v>7264</v>
      </c>
      <c r="H31">
        <v>6947</v>
      </c>
      <c r="I31">
        <v>6332</v>
      </c>
      <c r="J31">
        <v>6330</v>
      </c>
      <c r="K31">
        <v>6237</v>
      </c>
      <c r="L31">
        <v>5501</v>
      </c>
      <c r="M31">
        <v>4542</v>
      </c>
      <c r="N31">
        <v>4625</v>
      </c>
      <c r="O31">
        <v>3918</v>
      </c>
      <c r="P31">
        <v>3258</v>
      </c>
      <c r="Q31">
        <v>2885</v>
      </c>
    </row>
    <row r="32" spans="1:17" x14ac:dyDescent="0.25">
      <c r="A32" s="5" t="s">
        <v>88</v>
      </c>
      <c r="B32" s="5" t="s">
        <v>89</v>
      </c>
      <c r="C32">
        <v>752.3</v>
      </c>
      <c r="D32">
        <v>900.8</v>
      </c>
      <c r="E32">
        <v>852.1</v>
      </c>
      <c r="F32">
        <v>1476</v>
      </c>
      <c r="G32">
        <v>1158</v>
      </c>
      <c r="H32">
        <v>1165</v>
      </c>
      <c r="I32">
        <v>1059</v>
      </c>
      <c r="J32">
        <v>1161</v>
      </c>
      <c r="K32">
        <v>1121</v>
      </c>
      <c r="L32">
        <v>992.5</v>
      </c>
      <c r="M32">
        <v>732.1</v>
      </c>
      <c r="N32">
        <v>839.4</v>
      </c>
      <c r="O32">
        <v>591.6</v>
      </c>
      <c r="P32">
        <v>539.9</v>
      </c>
      <c r="Q32">
        <v>494.9</v>
      </c>
    </row>
    <row r="33" spans="1:17" x14ac:dyDescent="0.25">
      <c r="A33" s="5" t="s">
        <v>90</v>
      </c>
      <c r="B33" s="5" t="s">
        <v>91</v>
      </c>
      <c r="C33">
        <v>3710</v>
      </c>
      <c r="D33">
        <v>3072</v>
      </c>
      <c r="E33">
        <v>2814</v>
      </c>
      <c r="F33">
        <v>3393</v>
      </c>
      <c r="G33">
        <v>3312</v>
      </c>
      <c r="H33">
        <v>3836</v>
      </c>
      <c r="I33">
        <v>3077</v>
      </c>
      <c r="J33">
        <v>2551</v>
      </c>
      <c r="K33">
        <v>2486</v>
      </c>
      <c r="L33">
        <v>2062</v>
      </c>
      <c r="M33">
        <v>1867</v>
      </c>
      <c r="N33">
        <v>1703</v>
      </c>
      <c r="O33">
        <v>1461</v>
      </c>
      <c r="P33">
        <v>1133</v>
      </c>
      <c r="Q33">
        <v>1453</v>
      </c>
    </row>
    <row r="34" spans="1:17" x14ac:dyDescent="0.25">
      <c r="A34" s="5" t="s">
        <v>92</v>
      </c>
      <c r="B34" s="5" t="s">
        <v>93</v>
      </c>
      <c r="C34">
        <v>4462</v>
      </c>
      <c r="D34">
        <v>3973</v>
      </c>
      <c r="E34">
        <v>3666</v>
      </c>
      <c r="F34">
        <v>4868</v>
      </c>
      <c r="G34">
        <v>4469</v>
      </c>
      <c r="H34">
        <v>5001</v>
      </c>
      <c r="I34">
        <v>4135</v>
      </c>
      <c r="J34">
        <v>3712</v>
      </c>
      <c r="K34">
        <v>3607</v>
      </c>
      <c r="L34">
        <v>3054</v>
      </c>
      <c r="M34">
        <v>2600</v>
      </c>
      <c r="N34">
        <v>2542</v>
      </c>
      <c r="O34">
        <v>2053</v>
      </c>
      <c r="P34">
        <v>1672</v>
      </c>
      <c r="Q34">
        <v>1948</v>
      </c>
    </row>
    <row r="35" spans="1:17" x14ac:dyDescent="0.25">
      <c r="A35" s="5" t="s">
        <v>78</v>
      </c>
      <c r="B35" s="5" t="s">
        <v>79</v>
      </c>
      <c r="C35">
        <v>62.1</v>
      </c>
      <c r="D35">
        <v>58.3</v>
      </c>
      <c r="E35">
        <v>50.1</v>
      </c>
      <c r="F35">
        <v>213.8</v>
      </c>
      <c r="G35">
        <v>226.9</v>
      </c>
      <c r="H35">
        <v>24.1</v>
      </c>
      <c r="I35">
        <v>18.3</v>
      </c>
      <c r="J35">
        <v>18.2</v>
      </c>
      <c r="K35">
        <v>26.3</v>
      </c>
      <c r="L35">
        <v>24.7</v>
      </c>
      <c r="M35">
        <v>16.899999999999999</v>
      </c>
      <c r="N35">
        <v>14.4</v>
      </c>
      <c r="O35">
        <v>15.3</v>
      </c>
      <c r="P35">
        <v>15.9</v>
      </c>
      <c r="Q35">
        <v>3.3</v>
      </c>
    </row>
    <row r="36" spans="1:17" x14ac:dyDescent="0.25">
      <c r="A36" s="5" t="s">
        <v>94</v>
      </c>
      <c r="B36" s="5" t="s">
        <v>95</v>
      </c>
      <c r="C36">
        <v>1967</v>
      </c>
      <c r="D36">
        <v>3087</v>
      </c>
      <c r="E36">
        <v>3119</v>
      </c>
      <c r="F36">
        <v>2379</v>
      </c>
      <c r="G36">
        <v>2568</v>
      </c>
      <c r="H36">
        <v>1922</v>
      </c>
      <c r="I36">
        <v>2179</v>
      </c>
      <c r="J36">
        <v>2600</v>
      </c>
      <c r="K36">
        <v>2603</v>
      </c>
      <c r="L36">
        <v>2422</v>
      </c>
      <c r="M36">
        <v>1926</v>
      </c>
      <c r="N36">
        <v>2068</v>
      </c>
      <c r="O36">
        <v>1850</v>
      </c>
      <c r="P36">
        <v>1570</v>
      </c>
      <c r="Q36">
        <v>932.9</v>
      </c>
    </row>
    <row r="37" spans="1:17" x14ac:dyDescent="0.25">
      <c r="A37" s="5" t="s">
        <v>96</v>
      </c>
      <c r="B37" s="5" t="s">
        <v>97</v>
      </c>
      <c r="C37">
        <v>6491</v>
      </c>
      <c r="D37">
        <v>7119</v>
      </c>
      <c r="E37">
        <v>6836</v>
      </c>
      <c r="F37">
        <v>7462</v>
      </c>
      <c r="G37">
        <v>7264</v>
      </c>
      <c r="H37">
        <v>6947</v>
      </c>
      <c r="I37">
        <v>6332</v>
      </c>
      <c r="J37">
        <v>6330</v>
      </c>
      <c r="K37">
        <v>6237</v>
      </c>
      <c r="L37">
        <v>5501</v>
      </c>
      <c r="M37">
        <v>4542</v>
      </c>
      <c r="N37">
        <v>4625</v>
      </c>
      <c r="O37">
        <v>3918</v>
      </c>
      <c r="P37">
        <v>3258</v>
      </c>
      <c r="Q37">
        <v>2885</v>
      </c>
    </row>
    <row r="38" spans="1:17" x14ac:dyDescent="0.25">
      <c r="A38" s="5" t="s">
        <v>98</v>
      </c>
      <c r="B38" s="5" t="s">
        <v>99</v>
      </c>
      <c r="C38">
        <v>52.15</v>
      </c>
      <c r="D38">
        <v>52.15</v>
      </c>
      <c r="E38">
        <v>52.15</v>
      </c>
      <c r="F38">
        <v>52.15</v>
      </c>
      <c r="G38">
        <v>52.15</v>
      </c>
      <c r="H38">
        <v>52.15</v>
      </c>
      <c r="I38">
        <v>52.15</v>
      </c>
      <c r="J38">
        <v>52.15</v>
      </c>
      <c r="K38">
        <v>52.2</v>
      </c>
      <c r="L38">
        <v>52.2</v>
      </c>
      <c r="M38">
        <v>52.2</v>
      </c>
      <c r="N38">
        <v>52.2</v>
      </c>
      <c r="O38">
        <v>52.2</v>
      </c>
      <c r="P38">
        <v>52.2</v>
      </c>
      <c r="Q38">
        <v>52.2</v>
      </c>
    </row>
    <row r="39" spans="1:17" x14ac:dyDescent="0.25">
      <c r="A39" s="5" t="s">
        <v>100</v>
      </c>
      <c r="B39" s="5" t="s">
        <v>101</v>
      </c>
      <c r="C39">
        <v>260.8</v>
      </c>
      <c r="D39">
        <v>260.8</v>
      </c>
      <c r="E39">
        <v>260.8</v>
      </c>
      <c r="F39">
        <v>260.8</v>
      </c>
      <c r="G39">
        <v>260.8</v>
      </c>
      <c r="H39">
        <v>260.8</v>
      </c>
      <c r="I39">
        <v>260.76</v>
      </c>
      <c r="J39">
        <v>260.8</v>
      </c>
      <c r="K39">
        <v>260.8</v>
      </c>
      <c r="L39">
        <v>260.8</v>
      </c>
      <c r="M39">
        <v>260.8</v>
      </c>
      <c r="N39">
        <v>260.8</v>
      </c>
      <c r="O39">
        <v>260.8</v>
      </c>
      <c r="P39">
        <v>260.8</v>
      </c>
      <c r="Q39">
        <v>260.8</v>
      </c>
    </row>
    <row r="40" spans="1:17" x14ac:dyDescent="0.25">
      <c r="A40" s="5" t="s">
        <v>102</v>
      </c>
      <c r="B40" s="5" t="s">
        <v>103</v>
      </c>
      <c r="C40">
        <v>-11.34</v>
      </c>
      <c r="D40">
        <v>6.22</v>
      </c>
      <c r="E40">
        <v>6.42</v>
      </c>
      <c r="F40">
        <v>5.08</v>
      </c>
      <c r="G40">
        <v>7.8</v>
      </c>
      <c r="H40">
        <v>7</v>
      </c>
      <c r="I40">
        <v>0.59</v>
      </c>
      <c r="J40">
        <v>3.7</v>
      </c>
      <c r="K40">
        <v>10.87</v>
      </c>
      <c r="L40">
        <v>14.03</v>
      </c>
      <c r="M40">
        <v>0.06</v>
      </c>
      <c r="N40">
        <v>12.3</v>
      </c>
      <c r="O40">
        <v>12.11</v>
      </c>
      <c r="P40">
        <v>7.96</v>
      </c>
      <c r="Q40">
        <v>3.97</v>
      </c>
    </row>
    <row r="41" spans="1:17" x14ac:dyDescent="0.25">
      <c r="A41" s="5" t="s">
        <v>104</v>
      </c>
      <c r="B41" s="5" t="s">
        <v>105</v>
      </c>
      <c r="C41">
        <v>-12.94</v>
      </c>
      <c r="D41">
        <v>4.95</v>
      </c>
      <c r="E41">
        <v>17.45</v>
      </c>
      <c r="F41">
        <v>3.61</v>
      </c>
      <c r="G41">
        <v>4.97</v>
      </c>
      <c r="H41">
        <v>4.0999999999999996</v>
      </c>
      <c r="I41">
        <v>0.05</v>
      </c>
      <c r="J41">
        <v>2.27</v>
      </c>
      <c r="K41">
        <v>7.1</v>
      </c>
      <c r="L41">
        <v>9.8800000000000008</v>
      </c>
      <c r="M41">
        <v>-1.43</v>
      </c>
      <c r="N41">
        <v>8.84</v>
      </c>
      <c r="O41">
        <v>8.49</v>
      </c>
      <c r="P41">
        <v>6.46</v>
      </c>
      <c r="Q41">
        <v>2.91</v>
      </c>
    </row>
    <row r="42" spans="1:17" x14ac:dyDescent="0.25">
      <c r="A42" s="5" t="s">
        <v>106</v>
      </c>
      <c r="B42" s="5" t="s">
        <v>107</v>
      </c>
      <c r="C42">
        <v>-12.94</v>
      </c>
      <c r="D42">
        <v>4.95</v>
      </c>
      <c r="E42">
        <v>17.45</v>
      </c>
      <c r="F42">
        <v>3.61</v>
      </c>
      <c r="G42">
        <v>4.97</v>
      </c>
      <c r="H42">
        <v>4.0999999999999996</v>
      </c>
      <c r="I42">
        <v>0.05</v>
      </c>
      <c r="J42">
        <v>2.27</v>
      </c>
      <c r="K42">
        <v>7.1</v>
      </c>
      <c r="L42">
        <v>9.8800000000000008</v>
      </c>
      <c r="M42">
        <v>-1.43</v>
      </c>
      <c r="N42">
        <v>8.84</v>
      </c>
      <c r="O42">
        <v>8.49</v>
      </c>
      <c r="P42">
        <v>6.46</v>
      </c>
      <c r="Q42">
        <v>2.91</v>
      </c>
    </row>
    <row r="43" spans="1:17" x14ac:dyDescent="0.25">
      <c r="A43" s="5" t="s">
        <v>108</v>
      </c>
      <c r="B43" s="5" t="s">
        <v>109</v>
      </c>
      <c r="C43">
        <v>0.5</v>
      </c>
      <c r="D43">
        <v>2.5</v>
      </c>
      <c r="E43">
        <v>2.5</v>
      </c>
      <c r="F43">
        <v>2</v>
      </c>
      <c r="G43">
        <v>2</v>
      </c>
      <c r="H43">
        <v>1.5</v>
      </c>
      <c r="I43">
        <v>0.5</v>
      </c>
      <c r="J43">
        <v>0.6</v>
      </c>
      <c r="K43">
        <v>2.2000000000000002</v>
      </c>
      <c r="L43">
        <v>3.2</v>
      </c>
      <c r="M43">
        <v>1.2</v>
      </c>
      <c r="N43">
        <v>1.8</v>
      </c>
      <c r="O43">
        <v>3</v>
      </c>
      <c r="P43">
        <v>2.5</v>
      </c>
      <c r="Q43">
        <v>1.6</v>
      </c>
    </row>
    <row r="44" spans="1:17" x14ac:dyDescent="0.25">
      <c r="A44" s="5" t="s">
        <v>705</v>
      </c>
      <c r="B44" s="5" t="s">
        <v>706</v>
      </c>
      <c r="C44" t="s">
        <v>67</v>
      </c>
      <c r="D44" t="s">
        <v>67</v>
      </c>
      <c r="E44">
        <v>2</v>
      </c>
      <c r="F44" t="s">
        <v>67</v>
      </c>
      <c r="G44" t="s">
        <v>67</v>
      </c>
      <c r="H44" t="s">
        <v>67</v>
      </c>
      <c r="I44" t="s">
        <v>67</v>
      </c>
      <c r="J44" t="s">
        <v>67</v>
      </c>
      <c r="K44" t="s">
        <v>67</v>
      </c>
      <c r="L44" t="s">
        <v>67</v>
      </c>
      <c r="M44" t="s">
        <v>67</v>
      </c>
      <c r="N44" t="s">
        <v>67</v>
      </c>
      <c r="O44" t="s">
        <v>67</v>
      </c>
      <c r="P44" t="s">
        <v>67</v>
      </c>
      <c r="Q44" t="s">
        <v>67</v>
      </c>
    </row>
    <row r="45" spans="1:17" x14ac:dyDescent="0.25">
      <c r="A45" s="5" t="s">
        <v>110</v>
      </c>
      <c r="B45" s="5" t="s">
        <v>111</v>
      </c>
      <c r="C45">
        <v>24.8</v>
      </c>
      <c r="D45">
        <v>124.2</v>
      </c>
      <c r="E45">
        <v>223.5</v>
      </c>
      <c r="F45">
        <v>99.4</v>
      </c>
      <c r="G45">
        <v>99.4</v>
      </c>
      <c r="H45">
        <v>74.5</v>
      </c>
      <c r="I45">
        <v>24.8</v>
      </c>
      <c r="J45">
        <v>29.8</v>
      </c>
      <c r="K45">
        <v>109.3</v>
      </c>
      <c r="L45">
        <v>158.9</v>
      </c>
      <c r="M45">
        <v>59.6</v>
      </c>
      <c r="N45">
        <v>89.4</v>
      </c>
      <c r="O45">
        <v>149.1</v>
      </c>
      <c r="P45">
        <v>124.2</v>
      </c>
      <c r="Q45">
        <v>70.900000000000006</v>
      </c>
    </row>
    <row r="46" spans="1:17" x14ac:dyDescent="0.25">
      <c r="A46" s="5" t="s">
        <v>124</v>
      </c>
      <c r="B46" s="5" t="s">
        <v>125</v>
      </c>
      <c r="C46">
        <v>94.48</v>
      </c>
      <c r="D46">
        <v>95.47</v>
      </c>
      <c r="E46">
        <v>94.42</v>
      </c>
      <c r="F46">
        <v>103.62</v>
      </c>
      <c r="G46">
        <v>101.55</v>
      </c>
      <c r="H46">
        <v>92.54</v>
      </c>
      <c r="I46">
        <v>85.88</v>
      </c>
      <c r="J46">
        <v>88.87</v>
      </c>
      <c r="K46">
        <v>94.06</v>
      </c>
      <c r="L46">
        <v>90.97</v>
      </c>
      <c r="M46">
        <v>71.25</v>
      </c>
      <c r="N46">
        <v>82.34</v>
      </c>
      <c r="O46">
        <v>72.44</v>
      </c>
      <c r="P46">
        <v>63.93</v>
      </c>
      <c r="Q46">
        <v>52.79</v>
      </c>
    </row>
    <row r="47" spans="1:17" x14ac:dyDescent="0.25">
      <c r="A47" s="5" t="s">
        <v>112</v>
      </c>
      <c r="B47" s="5" t="s">
        <v>113</v>
      </c>
      <c r="C47">
        <v>37.71</v>
      </c>
      <c r="D47">
        <v>59.2</v>
      </c>
      <c r="E47">
        <v>59.81</v>
      </c>
      <c r="F47">
        <v>45.62</v>
      </c>
      <c r="G47">
        <v>49.24</v>
      </c>
      <c r="H47">
        <v>36.86</v>
      </c>
      <c r="I47">
        <v>41.78</v>
      </c>
      <c r="J47">
        <v>49.85</v>
      </c>
      <c r="K47">
        <v>49.87</v>
      </c>
      <c r="L47">
        <v>46.4</v>
      </c>
      <c r="M47">
        <v>36.89</v>
      </c>
      <c r="N47">
        <v>39.619999999999997</v>
      </c>
      <c r="O47">
        <v>35.450000000000003</v>
      </c>
      <c r="P47">
        <v>30.07</v>
      </c>
      <c r="Q47">
        <v>17.87</v>
      </c>
    </row>
    <row r="48" spans="1:17" x14ac:dyDescent="0.25">
      <c r="A48" s="5" t="s">
        <v>114</v>
      </c>
      <c r="B48" s="5" t="s">
        <v>115</v>
      </c>
      <c r="C48">
        <v>11.6</v>
      </c>
      <c r="D48">
        <v>9.77</v>
      </c>
      <c r="E48">
        <v>12.6</v>
      </c>
      <c r="F48">
        <v>14.12</v>
      </c>
      <c r="G48">
        <v>11.83</v>
      </c>
      <c r="H48">
        <v>9.3000000000000007</v>
      </c>
      <c r="I48">
        <v>8.9</v>
      </c>
      <c r="J48">
        <v>6.96</v>
      </c>
      <c r="K48">
        <v>16.61</v>
      </c>
      <c r="L48">
        <v>21.13</v>
      </c>
      <c r="M48">
        <v>14.7</v>
      </c>
      <c r="N48">
        <v>19.260000000000002</v>
      </c>
      <c r="O48">
        <v>25.34</v>
      </c>
      <c r="P48">
        <v>14.58</v>
      </c>
      <c r="Q48">
        <v>8.68</v>
      </c>
    </row>
    <row r="49" spans="1:17" x14ac:dyDescent="0.25">
      <c r="A49" s="5" t="s">
        <v>116</v>
      </c>
      <c r="B49" s="5" t="s">
        <v>117</v>
      </c>
      <c r="C49">
        <v>124.46</v>
      </c>
      <c r="D49">
        <v>136.5</v>
      </c>
      <c r="E49">
        <v>131.07</v>
      </c>
      <c r="F49">
        <v>143.07</v>
      </c>
      <c r="G49">
        <v>139.29</v>
      </c>
      <c r="H49">
        <v>133.21</v>
      </c>
      <c r="I49">
        <v>121.42</v>
      </c>
      <c r="J49">
        <v>121.37</v>
      </c>
      <c r="K49">
        <v>119.48</v>
      </c>
      <c r="L49">
        <v>105.39</v>
      </c>
      <c r="M49">
        <v>87.01</v>
      </c>
      <c r="N49">
        <v>88.6</v>
      </c>
      <c r="O49">
        <v>75.06</v>
      </c>
      <c r="P49">
        <v>62.42</v>
      </c>
      <c r="Q49">
        <v>55.26</v>
      </c>
    </row>
    <row r="50" spans="1:17" x14ac:dyDescent="0.25">
      <c r="A50" s="5" t="s">
        <v>118</v>
      </c>
      <c r="B50" s="5" t="s">
        <v>119</v>
      </c>
      <c r="C50">
        <v>14658</v>
      </c>
      <c r="D50">
        <v>14542</v>
      </c>
      <c r="E50">
        <v>13811</v>
      </c>
      <c r="F50">
        <v>17205</v>
      </c>
      <c r="G50">
        <v>16972</v>
      </c>
      <c r="H50">
        <v>16703</v>
      </c>
      <c r="I50">
        <v>16009</v>
      </c>
      <c r="J50">
        <v>16292</v>
      </c>
      <c r="K50">
        <v>17168</v>
      </c>
      <c r="L50">
        <v>16314</v>
      </c>
      <c r="M50">
        <v>15618</v>
      </c>
      <c r="N50">
        <v>15922</v>
      </c>
      <c r="O50">
        <v>15044</v>
      </c>
      <c r="P50">
        <v>14668</v>
      </c>
      <c r="Q50">
        <v>14434</v>
      </c>
    </row>
    <row r="51" spans="1:17" x14ac:dyDescent="0.25">
      <c r="A51" s="5" t="s">
        <v>120</v>
      </c>
      <c r="B51" s="5" t="s">
        <v>121</v>
      </c>
      <c r="C51">
        <v>1254</v>
      </c>
      <c r="D51">
        <v>1232</v>
      </c>
      <c r="E51">
        <v>1276</v>
      </c>
      <c r="F51">
        <v>1379</v>
      </c>
      <c r="G51">
        <v>1350</v>
      </c>
      <c r="H51">
        <v>1247</v>
      </c>
      <c r="I51">
        <v>1133</v>
      </c>
      <c r="J51">
        <v>1205</v>
      </c>
      <c r="K51">
        <v>1283</v>
      </c>
      <c r="L51">
        <v>1136</v>
      </c>
      <c r="M51">
        <v>1090</v>
      </c>
      <c r="N51">
        <v>1086</v>
      </c>
      <c r="O51">
        <v>1015</v>
      </c>
      <c r="P51">
        <v>962.4</v>
      </c>
      <c r="Q51">
        <v>867.8</v>
      </c>
    </row>
    <row r="52" spans="1:17" x14ac:dyDescent="0.25">
      <c r="A52" s="5" t="s">
        <v>122</v>
      </c>
      <c r="B52" s="5" t="s">
        <v>123</v>
      </c>
      <c r="C52">
        <v>85537</v>
      </c>
      <c r="D52">
        <v>84686</v>
      </c>
      <c r="E52">
        <v>92376</v>
      </c>
      <c r="F52">
        <v>80174</v>
      </c>
      <c r="G52">
        <v>79549</v>
      </c>
      <c r="H52">
        <v>74651</v>
      </c>
      <c r="I52">
        <v>70773</v>
      </c>
      <c r="J52">
        <v>73981</v>
      </c>
      <c r="K52">
        <v>74703</v>
      </c>
      <c r="L52">
        <v>69615</v>
      </c>
      <c r="M52">
        <v>69810</v>
      </c>
      <c r="N52">
        <v>68208</v>
      </c>
      <c r="O52">
        <v>67462</v>
      </c>
      <c r="P52">
        <v>65612</v>
      </c>
      <c r="Q52">
        <v>60122</v>
      </c>
    </row>
    <row r="53" spans="1:17" x14ac:dyDescent="0.25">
      <c r="A53" s="5" t="s">
        <v>301</v>
      </c>
      <c r="B53" s="5" t="s">
        <v>302</v>
      </c>
      <c r="C53">
        <v>336171</v>
      </c>
      <c r="D53">
        <v>342374</v>
      </c>
      <c r="E53">
        <v>356542</v>
      </c>
      <c r="F53">
        <v>314106</v>
      </c>
      <c r="G53">
        <v>312055</v>
      </c>
      <c r="H53">
        <v>288954</v>
      </c>
      <c r="I53">
        <v>279774</v>
      </c>
      <c r="J53">
        <v>284489</v>
      </c>
      <c r="K53">
        <v>285980</v>
      </c>
      <c r="L53">
        <v>291063</v>
      </c>
      <c r="M53">
        <v>238142</v>
      </c>
      <c r="N53">
        <v>269947</v>
      </c>
      <c r="O53">
        <v>251349</v>
      </c>
      <c r="P53">
        <v>227495</v>
      </c>
      <c r="Q53">
        <v>190917</v>
      </c>
    </row>
    <row r="54" spans="1:17" x14ac:dyDescent="0.25">
      <c r="A54" s="5" t="s">
        <v>126</v>
      </c>
      <c r="B54" s="5" t="s">
        <v>127</v>
      </c>
      <c r="C54">
        <v>54796</v>
      </c>
      <c r="D54">
        <v>60150</v>
      </c>
      <c r="E54">
        <v>69104</v>
      </c>
      <c r="F54">
        <v>57582</v>
      </c>
      <c r="G54">
        <v>66527</v>
      </c>
      <c r="H54">
        <v>50542</v>
      </c>
      <c r="I54">
        <v>41445</v>
      </c>
      <c r="J54">
        <v>49908</v>
      </c>
      <c r="K54">
        <v>67713</v>
      </c>
      <c r="L54">
        <v>82524</v>
      </c>
      <c r="M54">
        <v>54008</v>
      </c>
      <c r="N54">
        <v>74614</v>
      </c>
      <c r="O54">
        <v>76575</v>
      </c>
      <c r="P54">
        <v>65374</v>
      </c>
      <c r="Q54">
        <v>44901</v>
      </c>
    </row>
    <row r="55" spans="1:17" x14ac:dyDescent="0.25">
      <c r="A55" s="5" t="s">
        <v>128</v>
      </c>
      <c r="B55" s="5" t="s">
        <v>129</v>
      </c>
      <c r="C55">
        <v>-43840</v>
      </c>
      <c r="D55">
        <v>16923</v>
      </c>
      <c r="E55">
        <v>62754</v>
      </c>
      <c r="F55">
        <v>10416</v>
      </c>
      <c r="G55">
        <v>14536</v>
      </c>
      <c r="H55">
        <v>12201</v>
      </c>
      <c r="I55">
        <v>162.41</v>
      </c>
      <c r="J55">
        <v>6924</v>
      </c>
      <c r="K55">
        <v>20538</v>
      </c>
      <c r="L55">
        <v>30078</v>
      </c>
      <c r="M55">
        <v>-4533</v>
      </c>
      <c r="N55">
        <v>27597</v>
      </c>
      <c r="O55">
        <v>28051</v>
      </c>
      <c r="P55">
        <v>21223</v>
      </c>
      <c r="Q55">
        <v>9970</v>
      </c>
    </row>
    <row r="56" spans="1:17" x14ac:dyDescent="0.25">
      <c r="A56" s="5" t="s">
        <v>130</v>
      </c>
      <c r="B56" s="5" t="s">
        <v>131</v>
      </c>
      <c r="C56" t="s">
        <v>67</v>
      </c>
      <c r="D56">
        <v>16</v>
      </c>
      <c r="E56">
        <v>9.3000000000000007</v>
      </c>
      <c r="F56">
        <v>27.4</v>
      </c>
      <c r="G56">
        <v>15.6</v>
      </c>
      <c r="H56">
        <v>22.2</v>
      </c>
      <c r="I56">
        <v>1608</v>
      </c>
      <c r="J56">
        <v>21.9</v>
      </c>
      <c r="K56">
        <v>8.8000000000000007</v>
      </c>
      <c r="L56">
        <v>13.2</v>
      </c>
      <c r="M56" t="s">
        <v>67</v>
      </c>
      <c r="N56">
        <v>8.5</v>
      </c>
      <c r="O56">
        <v>23.3</v>
      </c>
      <c r="P56">
        <v>15.3</v>
      </c>
      <c r="Q56" t="s">
        <v>67</v>
      </c>
    </row>
    <row r="57" spans="1:17" x14ac:dyDescent="0.25">
      <c r="A57" s="5" t="s">
        <v>132</v>
      </c>
      <c r="B57" s="5" t="s">
        <v>133</v>
      </c>
      <c r="C57">
        <v>0.72</v>
      </c>
      <c r="D57">
        <v>0.83</v>
      </c>
      <c r="E57">
        <v>1.72</v>
      </c>
      <c r="F57">
        <v>0.95</v>
      </c>
      <c r="G57">
        <v>0.76</v>
      </c>
      <c r="H57">
        <v>0.98</v>
      </c>
      <c r="I57">
        <v>0.94</v>
      </c>
      <c r="J57">
        <v>0.56000000000000005</v>
      </c>
      <c r="K57">
        <v>0.66</v>
      </c>
      <c r="L57">
        <v>1.44</v>
      </c>
      <c r="M57">
        <v>1.71</v>
      </c>
      <c r="N57">
        <v>0.91</v>
      </c>
      <c r="O57">
        <v>2.73</v>
      </c>
      <c r="P57">
        <v>1.54</v>
      </c>
      <c r="Q57" t="s">
        <v>67</v>
      </c>
    </row>
    <row r="58" spans="1:17" x14ac:dyDescent="0.25">
      <c r="A58" s="5" t="s">
        <v>134</v>
      </c>
      <c r="B58" s="5" t="s">
        <v>135</v>
      </c>
      <c r="C58">
        <v>1.79</v>
      </c>
      <c r="D58">
        <v>1.34</v>
      </c>
      <c r="E58">
        <v>2.71</v>
      </c>
      <c r="F58">
        <v>2.17</v>
      </c>
      <c r="G58">
        <v>1.57</v>
      </c>
      <c r="H58">
        <v>2.4700000000000002</v>
      </c>
      <c r="I58">
        <v>1.92</v>
      </c>
      <c r="J58">
        <v>1</v>
      </c>
      <c r="K58">
        <v>1.25</v>
      </c>
      <c r="L58">
        <v>2.81</v>
      </c>
      <c r="M58">
        <v>3.31</v>
      </c>
      <c r="N58">
        <v>1.89</v>
      </c>
      <c r="O58">
        <v>5.58</v>
      </c>
      <c r="P58">
        <v>3.28</v>
      </c>
      <c r="Q58" t="s">
        <v>67</v>
      </c>
    </row>
    <row r="59" spans="1:17" x14ac:dyDescent="0.25">
      <c r="A59" s="5" t="s">
        <v>136</v>
      </c>
      <c r="B59" s="5" t="s">
        <v>137</v>
      </c>
      <c r="C59">
        <v>5.83</v>
      </c>
      <c r="D59">
        <v>8.1</v>
      </c>
      <c r="E59">
        <v>12.87</v>
      </c>
      <c r="F59">
        <v>7</v>
      </c>
      <c r="G59">
        <v>6.55</v>
      </c>
      <c r="H59">
        <v>9.7899999999999991</v>
      </c>
      <c r="I59">
        <v>9.0299999999999994</v>
      </c>
      <c r="J59">
        <v>7.13</v>
      </c>
      <c r="K59">
        <v>3.74</v>
      </c>
      <c r="L59">
        <v>6.18</v>
      </c>
      <c r="M59">
        <v>8.31</v>
      </c>
      <c r="N59">
        <v>3.88</v>
      </c>
      <c r="O59">
        <v>7.8</v>
      </c>
      <c r="P59">
        <v>6.77</v>
      </c>
      <c r="Q59" t="s">
        <v>67</v>
      </c>
    </row>
    <row r="60" spans="1:17" x14ac:dyDescent="0.25">
      <c r="A60" s="5" t="s">
        <v>138</v>
      </c>
      <c r="B60" s="5" t="s">
        <v>139</v>
      </c>
      <c r="C60">
        <v>0.74</v>
      </c>
      <c r="D60">
        <v>3.16</v>
      </c>
      <c r="E60">
        <v>1.54</v>
      </c>
      <c r="F60">
        <v>2.02</v>
      </c>
      <c r="G60">
        <v>2.58</v>
      </c>
      <c r="H60">
        <v>1.65</v>
      </c>
      <c r="I60">
        <v>0.62</v>
      </c>
      <c r="J60">
        <v>1.21</v>
      </c>
      <c r="K60">
        <v>3.54</v>
      </c>
      <c r="L60">
        <v>2.4500000000000002</v>
      </c>
      <c r="M60">
        <v>0.98</v>
      </c>
      <c r="N60">
        <v>2.41</v>
      </c>
      <c r="O60">
        <v>1.52</v>
      </c>
      <c r="P60">
        <v>2.5299999999999998</v>
      </c>
      <c r="Q60" t="s">
        <v>67</v>
      </c>
    </row>
    <row r="61" spans="1:17" x14ac:dyDescent="0.25">
      <c r="A61" s="5" t="s">
        <v>140</v>
      </c>
      <c r="B61" s="5" t="s">
        <v>141</v>
      </c>
      <c r="C61">
        <v>-19.100000000000001</v>
      </c>
      <c r="D61">
        <v>6.3</v>
      </c>
      <c r="E61">
        <v>10.8</v>
      </c>
      <c r="F61">
        <v>3.7</v>
      </c>
      <c r="G61">
        <v>6.4</v>
      </c>
      <c r="H61">
        <v>4.5</v>
      </c>
      <c r="I61">
        <v>0.1</v>
      </c>
      <c r="J61">
        <v>4.5999999999999996</v>
      </c>
      <c r="K61">
        <v>11.4</v>
      </c>
      <c r="L61">
        <v>7.6</v>
      </c>
      <c r="M61">
        <v>-1.2</v>
      </c>
      <c r="N61">
        <v>11.8</v>
      </c>
      <c r="O61">
        <v>4.3</v>
      </c>
      <c r="P61">
        <v>6.5</v>
      </c>
      <c r="Q61" t="s">
        <v>67</v>
      </c>
    </row>
    <row r="62" spans="1:17" x14ac:dyDescent="0.25">
      <c r="A62" s="5" t="s">
        <v>142</v>
      </c>
      <c r="B62" s="5" t="s">
        <v>143</v>
      </c>
      <c r="C62">
        <v>-32.67</v>
      </c>
      <c r="D62">
        <v>7.97</v>
      </c>
      <c r="E62">
        <v>27.79</v>
      </c>
      <c r="F62">
        <v>7.53</v>
      </c>
      <c r="G62">
        <v>9.61</v>
      </c>
      <c r="H62">
        <v>10.6</v>
      </c>
      <c r="I62">
        <v>0.12</v>
      </c>
      <c r="J62">
        <v>4.34</v>
      </c>
      <c r="K62">
        <v>13.54</v>
      </c>
      <c r="L62">
        <v>20.260000000000002</v>
      </c>
      <c r="M62">
        <v>-3.68</v>
      </c>
      <c r="N62">
        <v>21.24</v>
      </c>
      <c r="O62">
        <v>22.81</v>
      </c>
      <c r="P62">
        <v>19.829999999999998</v>
      </c>
      <c r="Q62">
        <v>15.43</v>
      </c>
    </row>
    <row r="63" spans="1:17" x14ac:dyDescent="0.25">
      <c r="A63" s="5" t="s">
        <v>144</v>
      </c>
      <c r="B63" s="5" t="s">
        <v>145</v>
      </c>
      <c r="C63">
        <v>-13.04</v>
      </c>
      <c r="D63">
        <v>4.9400000000000004</v>
      </c>
      <c r="E63">
        <v>17.600000000000001</v>
      </c>
      <c r="F63">
        <v>3.32</v>
      </c>
      <c r="G63">
        <v>4.66</v>
      </c>
      <c r="H63">
        <v>4.22</v>
      </c>
      <c r="I63">
        <v>0.06</v>
      </c>
      <c r="J63">
        <v>2.4300000000000002</v>
      </c>
      <c r="K63">
        <v>7.18</v>
      </c>
      <c r="L63">
        <v>10.33</v>
      </c>
      <c r="M63">
        <v>-1.9</v>
      </c>
      <c r="N63">
        <v>10.220000000000001</v>
      </c>
      <c r="O63">
        <v>11.16</v>
      </c>
      <c r="P63">
        <v>9.33</v>
      </c>
      <c r="Q63">
        <v>5.22</v>
      </c>
    </row>
    <row r="64" spans="1:17" x14ac:dyDescent="0.25">
      <c r="A64" s="5" t="s">
        <v>146</v>
      </c>
      <c r="B64" s="5" t="s">
        <v>147</v>
      </c>
      <c r="C64">
        <v>-9.59</v>
      </c>
      <c r="D64">
        <v>3.77</v>
      </c>
      <c r="E64">
        <v>13.24</v>
      </c>
      <c r="F64">
        <v>2.97</v>
      </c>
      <c r="G64">
        <v>3.83</v>
      </c>
      <c r="H64">
        <v>3.6</v>
      </c>
      <c r="I64">
        <v>0.7</v>
      </c>
      <c r="J64">
        <v>2.2000000000000002</v>
      </c>
      <c r="K64">
        <v>5.87</v>
      </c>
      <c r="L64">
        <v>9.09</v>
      </c>
      <c r="M64">
        <v>-1.56</v>
      </c>
      <c r="N64">
        <v>9.5</v>
      </c>
      <c r="O64">
        <v>10.8</v>
      </c>
      <c r="P64">
        <v>10.27</v>
      </c>
      <c r="Q64">
        <v>6.2</v>
      </c>
    </row>
    <row r="65" spans="1:17" x14ac:dyDescent="0.25">
      <c r="A65" s="5" t="s">
        <v>148</v>
      </c>
      <c r="B65" s="5" t="s">
        <v>148</v>
      </c>
      <c r="C65">
        <v>-9.9</v>
      </c>
      <c r="D65">
        <v>3.46</v>
      </c>
      <c r="E65">
        <v>12.68</v>
      </c>
      <c r="F65">
        <v>2.4</v>
      </c>
      <c r="G65">
        <v>3.4</v>
      </c>
      <c r="H65">
        <v>2.93</v>
      </c>
      <c r="I65">
        <v>0.04</v>
      </c>
      <c r="J65">
        <v>1.78</v>
      </c>
      <c r="K65">
        <v>5.65</v>
      </c>
      <c r="L65">
        <v>8.92</v>
      </c>
      <c r="M65">
        <v>-1.56</v>
      </c>
      <c r="N65">
        <v>9.5</v>
      </c>
      <c r="O65">
        <v>10.77</v>
      </c>
      <c r="P65">
        <v>9.5500000000000007</v>
      </c>
      <c r="Q65">
        <v>4.99</v>
      </c>
    </row>
    <row r="66" spans="1:17" x14ac:dyDescent="0.25">
      <c r="A66" s="5" t="s">
        <v>149</v>
      </c>
      <c r="B66" s="5" t="s">
        <v>150</v>
      </c>
      <c r="C66">
        <v>36.17</v>
      </c>
      <c r="D66">
        <v>31.68</v>
      </c>
      <c r="E66">
        <v>31.05</v>
      </c>
      <c r="F66">
        <v>29.25</v>
      </c>
      <c r="G66">
        <v>27.11</v>
      </c>
      <c r="H66">
        <v>30.13</v>
      </c>
      <c r="I66">
        <v>30.72</v>
      </c>
      <c r="J66">
        <v>30.92</v>
      </c>
      <c r="K66">
        <v>35.93</v>
      </c>
      <c r="L66">
        <v>35.51</v>
      </c>
      <c r="M66">
        <v>31.3</v>
      </c>
      <c r="N66">
        <v>31.66</v>
      </c>
      <c r="O66">
        <v>36.43</v>
      </c>
      <c r="P66">
        <v>34.130000000000003</v>
      </c>
      <c r="Q66">
        <v>32.82</v>
      </c>
    </row>
    <row r="67" spans="1:17" x14ac:dyDescent="0.25">
      <c r="A67" s="5" t="s">
        <v>151</v>
      </c>
      <c r="B67" s="5" t="s">
        <v>152</v>
      </c>
      <c r="C67">
        <v>30.3</v>
      </c>
      <c r="D67">
        <v>43.37</v>
      </c>
      <c r="E67">
        <v>45.63</v>
      </c>
      <c r="F67">
        <v>31.89</v>
      </c>
      <c r="G67">
        <v>35.35</v>
      </c>
      <c r="H67">
        <v>27.67</v>
      </c>
      <c r="I67">
        <v>34.409999999999997</v>
      </c>
      <c r="J67">
        <v>41.07</v>
      </c>
      <c r="K67">
        <v>41.74</v>
      </c>
      <c r="L67">
        <v>44.03</v>
      </c>
      <c r="M67">
        <v>42.39</v>
      </c>
      <c r="N67">
        <v>44.72</v>
      </c>
      <c r="O67">
        <v>47.22</v>
      </c>
      <c r="P67">
        <v>48.18</v>
      </c>
      <c r="Q67">
        <v>32.340000000000003</v>
      </c>
    </row>
    <row r="68" spans="1:17" x14ac:dyDescent="0.25">
      <c r="A68" s="5" t="s">
        <v>153</v>
      </c>
      <c r="B68" s="5" t="s">
        <v>154</v>
      </c>
      <c r="C68">
        <v>69.7</v>
      </c>
      <c r="D68">
        <v>56.63</v>
      </c>
      <c r="E68">
        <v>54.37</v>
      </c>
      <c r="F68">
        <v>68.11</v>
      </c>
      <c r="G68">
        <v>64.650000000000006</v>
      </c>
      <c r="H68">
        <v>72.33</v>
      </c>
      <c r="I68">
        <v>65.59</v>
      </c>
      <c r="J68">
        <v>58.93</v>
      </c>
      <c r="K68">
        <v>58.26</v>
      </c>
      <c r="L68">
        <v>55.97</v>
      </c>
      <c r="M68">
        <v>57.61</v>
      </c>
      <c r="N68">
        <v>55.28</v>
      </c>
      <c r="O68">
        <v>52.78</v>
      </c>
      <c r="P68">
        <v>51.82</v>
      </c>
      <c r="Q68">
        <v>67.66</v>
      </c>
    </row>
    <row r="69" spans="1:17" x14ac:dyDescent="0.25">
      <c r="A69" s="5" t="s">
        <v>155</v>
      </c>
      <c r="B69" s="5" t="s">
        <v>156</v>
      </c>
      <c r="C69">
        <v>230.01</v>
      </c>
      <c r="D69">
        <v>130.59</v>
      </c>
      <c r="E69">
        <v>119.15</v>
      </c>
      <c r="F69">
        <v>213.59</v>
      </c>
      <c r="G69">
        <v>182.86</v>
      </c>
      <c r="H69">
        <v>261.38</v>
      </c>
      <c r="I69">
        <v>190.64</v>
      </c>
      <c r="J69">
        <v>143.5</v>
      </c>
      <c r="K69">
        <v>139.57</v>
      </c>
      <c r="L69">
        <v>127.13</v>
      </c>
      <c r="M69">
        <v>135.88</v>
      </c>
      <c r="N69">
        <v>123.61</v>
      </c>
      <c r="O69">
        <v>111.75</v>
      </c>
      <c r="P69">
        <v>107.54</v>
      </c>
      <c r="Q69">
        <v>209.2</v>
      </c>
    </row>
    <row r="70" spans="1:17" x14ac:dyDescent="0.25">
      <c r="A70" s="5" t="s">
        <v>303</v>
      </c>
      <c r="B70" s="5" t="s">
        <v>304</v>
      </c>
      <c r="C70">
        <v>16.3</v>
      </c>
      <c r="D70">
        <v>17.57</v>
      </c>
      <c r="E70">
        <v>19.38</v>
      </c>
      <c r="F70">
        <v>18.329999999999998</v>
      </c>
      <c r="G70">
        <v>21.32</v>
      </c>
      <c r="H70">
        <v>17.489999999999998</v>
      </c>
      <c r="I70">
        <v>14.81</v>
      </c>
      <c r="J70">
        <v>17.54</v>
      </c>
      <c r="K70">
        <v>23.69</v>
      </c>
      <c r="L70">
        <v>28.35</v>
      </c>
      <c r="M70">
        <v>22.68</v>
      </c>
      <c r="N70">
        <v>27.64</v>
      </c>
      <c r="O70">
        <v>30.47</v>
      </c>
      <c r="P70">
        <v>28.74</v>
      </c>
    </row>
    <row r="71" spans="1:17" x14ac:dyDescent="0.25">
      <c r="A71" s="5" t="s">
        <v>157</v>
      </c>
      <c r="B71" s="5" t="s">
        <v>158</v>
      </c>
      <c r="C71">
        <v>36.17</v>
      </c>
      <c r="D71">
        <v>31.68</v>
      </c>
      <c r="E71">
        <v>31.06</v>
      </c>
      <c r="F71">
        <v>29.25</v>
      </c>
      <c r="G71">
        <v>27.12</v>
      </c>
      <c r="H71">
        <v>30.13</v>
      </c>
      <c r="I71">
        <v>30.72</v>
      </c>
      <c r="J71">
        <v>30.92</v>
      </c>
      <c r="K71">
        <v>35.93</v>
      </c>
      <c r="L71">
        <v>35.520000000000003</v>
      </c>
      <c r="M71">
        <v>31.31</v>
      </c>
      <c r="N71">
        <v>31.65</v>
      </c>
      <c r="O71">
        <v>36.450000000000003</v>
      </c>
      <c r="P71">
        <v>34.130000000000003</v>
      </c>
    </row>
    <row r="72" spans="1:17" x14ac:dyDescent="0.25">
      <c r="A72" s="5" t="s">
        <v>159</v>
      </c>
      <c r="B72" s="5" t="s">
        <v>160</v>
      </c>
      <c r="C72">
        <v>-13.04</v>
      </c>
      <c r="D72">
        <v>4.9400000000000004</v>
      </c>
      <c r="E72">
        <v>17.600000000000001</v>
      </c>
      <c r="F72">
        <v>3.32</v>
      </c>
      <c r="G72">
        <v>4.66</v>
      </c>
      <c r="H72">
        <v>4.22</v>
      </c>
      <c r="I72">
        <v>0.06</v>
      </c>
      <c r="J72">
        <v>2.4300000000000002</v>
      </c>
      <c r="K72">
        <v>7.18</v>
      </c>
      <c r="L72">
        <v>10.33</v>
      </c>
      <c r="M72">
        <v>-1.9</v>
      </c>
      <c r="N72">
        <v>10.220000000000001</v>
      </c>
      <c r="O72">
        <v>11.16</v>
      </c>
      <c r="P72">
        <v>9.33</v>
      </c>
    </row>
    <row r="73" spans="1:17" x14ac:dyDescent="0.25">
      <c r="A73" s="5" t="s">
        <v>161</v>
      </c>
      <c r="B73" s="5" t="s">
        <v>162</v>
      </c>
      <c r="C73">
        <v>-10.88</v>
      </c>
      <c r="D73">
        <v>7.82</v>
      </c>
      <c r="E73">
        <v>8.6</v>
      </c>
      <c r="F73">
        <v>6.78</v>
      </c>
      <c r="G73">
        <v>8.94</v>
      </c>
      <c r="H73">
        <v>9.19</v>
      </c>
      <c r="I73">
        <v>2.5499999999999998</v>
      </c>
      <c r="J73">
        <v>5.57</v>
      </c>
      <c r="K73">
        <v>12.29</v>
      </c>
      <c r="L73">
        <v>16.100000000000001</v>
      </c>
      <c r="M73">
        <v>0.72</v>
      </c>
      <c r="N73">
        <v>15.07</v>
      </c>
      <c r="O73">
        <v>17.18</v>
      </c>
      <c r="P73">
        <v>13.67</v>
      </c>
    </row>
    <row r="74" spans="1:17" x14ac:dyDescent="0.25">
      <c r="A74" s="5" t="s">
        <v>163</v>
      </c>
      <c r="B74" s="5" t="s">
        <v>164</v>
      </c>
      <c r="C74">
        <v>75.92</v>
      </c>
      <c r="D74">
        <v>69.94</v>
      </c>
      <c r="E74">
        <v>72.03</v>
      </c>
      <c r="F74">
        <v>72.42</v>
      </c>
      <c r="G74">
        <v>72.91</v>
      </c>
      <c r="H74">
        <v>69.47</v>
      </c>
      <c r="I74">
        <v>70.739999999999995</v>
      </c>
      <c r="J74">
        <v>73.22</v>
      </c>
      <c r="K74">
        <v>78.72</v>
      </c>
      <c r="L74">
        <v>86.31</v>
      </c>
      <c r="M74">
        <v>81.88</v>
      </c>
      <c r="N74">
        <v>92.93</v>
      </c>
      <c r="O74">
        <v>96.5</v>
      </c>
      <c r="P74">
        <v>102.42</v>
      </c>
    </row>
    <row r="75" spans="1:17" x14ac:dyDescent="0.25">
      <c r="A75" s="5" t="s">
        <v>165</v>
      </c>
      <c r="B75" s="5" t="s">
        <v>166</v>
      </c>
      <c r="C75">
        <v>63.83</v>
      </c>
      <c r="D75">
        <v>68.319999999999993</v>
      </c>
      <c r="E75">
        <v>68.94</v>
      </c>
      <c r="F75">
        <v>70.75</v>
      </c>
      <c r="G75">
        <v>72.89</v>
      </c>
      <c r="H75">
        <v>69.87</v>
      </c>
      <c r="I75">
        <v>69.28</v>
      </c>
      <c r="J75">
        <v>69.08</v>
      </c>
      <c r="K75">
        <v>64.069999999999993</v>
      </c>
      <c r="L75">
        <v>64.5</v>
      </c>
      <c r="M75">
        <v>68.69</v>
      </c>
      <c r="N75">
        <v>68.349999999999994</v>
      </c>
      <c r="O75">
        <v>63.58</v>
      </c>
      <c r="P75">
        <v>65.87</v>
      </c>
    </row>
    <row r="76" spans="1:17" x14ac:dyDescent="0.25">
      <c r="A76" s="5" t="s">
        <v>167</v>
      </c>
      <c r="B76" s="5" t="s">
        <v>168</v>
      </c>
      <c r="C76">
        <v>-9.9</v>
      </c>
      <c r="D76">
        <v>3.46</v>
      </c>
      <c r="E76">
        <v>12.68</v>
      </c>
      <c r="F76">
        <v>2.4</v>
      </c>
      <c r="G76">
        <v>3.4</v>
      </c>
      <c r="H76">
        <v>2.93</v>
      </c>
      <c r="I76">
        <v>0.04</v>
      </c>
      <c r="J76">
        <v>1.78</v>
      </c>
      <c r="K76">
        <v>5.65</v>
      </c>
      <c r="L76">
        <v>8.92</v>
      </c>
      <c r="M76">
        <v>-1.56</v>
      </c>
      <c r="N76">
        <v>9.5</v>
      </c>
      <c r="O76">
        <v>10.77</v>
      </c>
      <c r="P76">
        <v>9.5500000000000007</v>
      </c>
    </row>
    <row r="77" spans="1:17" x14ac:dyDescent="0.25">
      <c r="A77" s="5" t="s">
        <v>169</v>
      </c>
      <c r="B77" s="5" t="s">
        <v>170</v>
      </c>
      <c r="C77">
        <v>-9.35</v>
      </c>
      <c r="D77">
        <v>6.27</v>
      </c>
      <c r="E77">
        <v>7.08</v>
      </c>
      <c r="F77">
        <v>6.12</v>
      </c>
      <c r="G77">
        <v>7.75</v>
      </c>
      <c r="H77">
        <v>7.67</v>
      </c>
      <c r="I77">
        <v>2.17</v>
      </c>
      <c r="J77">
        <v>4.99</v>
      </c>
      <c r="K77">
        <v>11.79</v>
      </c>
      <c r="L77">
        <v>16.96</v>
      </c>
      <c r="M77">
        <v>0.7</v>
      </c>
      <c r="N77">
        <v>17.11</v>
      </c>
      <c r="O77">
        <v>19.53</v>
      </c>
      <c r="P77">
        <v>16.79</v>
      </c>
    </row>
    <row r="78" spans="1:17" x14ac:dyDescent="0.25">
      <c r="A78" s="5" t="s">
        <v>171</v>
      </c>
      <c r="B78" s="5" t="s">
        <v>172</v>
      </c>
      <c r="C78">
        <v>47.48</v>
      </c>
      <c r="D78">
        <v>63.47</v>
      </c>
      <c r="E78">
        <v>66.180000000000007</v>
      </c>
      <c r="F78">
        <v>45.07</v>
      </c>
      <c r="G78">
        <v>48.5</v>
      </c>
      <c r="H78">
        <v>39.6</v>
      </c>
      <c r="I78">
        <v>49.67</v>
      </c>
      <c r="J78">
        <v>59.46</v>
      </c>
      <c r="K78">
        <v>65.14</v>
      </c>
      <c r="L78">
        <v>68.260000000000005</v>
      </c>
      <c r="M78">
        <v>61.73</v>
      </c>
      <c r="N78">
        <v>65.42</v>
      </c>
      <c r="O78">
        <v>74.27</v>
      </c>
      <c r="P78">
        <v>73.16</v>
      </c>
    </row>
    <row r="79" spans="1:17" x14ac:dyDescent="0.25">
      <c r="A79" s="5" t="s">
        <v>173</v>
      </c>
      <c r="B79" s="5" t="s">
        <v>174</v>
      </c>
      <c r="C79">
        <v>312.11</v>
      </c>
      <c r="D79">
        <v>250.33</v>
      </c>
      <c r="E79">
        <v>249.15</v>
      </c>
      <c r="F79">
        <v>147.9</v>
      </c>
      <c r="G79">
        <v>170.12</v>
      </c>
      <c r="H79">
        <v>179.66</v>
      </c>
      <c r="I79">
        <v>183.66</v>
      </c>
      <c r="J79">
        <v>168.56</v>
      </c>
      <c r="K79">
        <v>199.91</v>
      </c>
      <c r="L79">
        <v>196.88</v>
      </c>
      <c r="M79">
        <v>194.24</v>
      </c>
      <c r="N79">
        <v>174.41</v>
      </c>
      <c r="O79">
        <v>241.38</v>
      </c>
      <c r="P79">
        <v>205.96</v>
      </c>
    </row>
    <row r="80" spans="1:17" x14ac:dyDescent="0.25">
      <c r="A80" s="5" t="s">
        <v>175</v>
      </c>
      <c r="B80" s="5" t="s">
        <v>176</v>
      </c>
      <c r="C80">
        <v>304.03449999999998</v>
      </c>
      <c r="D80">
        <v>422.41500000000002</v>
      </c>
      <c r="E80">
        <v>671.17049999999995</v>
      </c>
      <c r="F80">
        <v>365.05</v>
      </c>
      <c r="G80">
        <v>341.58249999999998</v>
      </c>
      <c r="H80">
        <v>510.54849999999988</v>
      </c>
      <c r="I80">
        <v>470.91449999999998</v>
      </c>
      <c r="J80">
        <v>371.8295</v>
      </c>
      <c r="K80">
        <v>195.22800000000001</v>
      </c>
      <c r="L80">
        <v>322.596</v>
      </c>
      <c r="M80">
        <v>433.78199999999998</v>
      </c>
      <c r="N80">
        <v>202.536</v>
      </c>
      <c r="O80">
        <v>407.16</v>
      </c>
      <c r="P80">
        <v>353.39400000000001</v>
      </c>
    </row>
    <row r="81" spans="1:16" x14ac:dyDescent="0.25">
      <c r="A81" s="5" t="s">
        <v>177</v>
      </c>
      <c r="B81" s="5" t="s">
        <v>178</v>
      </c>
      <c r="C81">
        <v>0</v>
      </c>
      <c r="D81">
        <v>0</v>
      </c>
      <c r="E81">
        <v>0</v>
      </c>
      <c r="F81">
        <v>0</v>
      </c>
      <c r="G81">
        <v>0</v>
      </c>
      <c r="H81">
        <v>0</v>
      </c>
      <c r="I81">
        <v>0</v>
      </c>
      <c r="J81">
        <v>5.0000000000004263E-2</v>
      </c>
      <c r="K81">
        <v>0</v>
      </c>
      <c r="L81">
        <v>0</v>
      </c>
      <c r="M81">
        <v>0</v>
      </c>
      <c r="N81">
        <v>0</v>
      </c>
      <c r="O81">
        <v>0</v>
      </c>
      <c r="P81">
        <v>0</v>
      </c>
    </row>
    <row r="82" spans="1:16" x14ac:dyDescent="0.25">
      <c r="A82" s="5" t="s">
        <v>179</v>
      </c>
      <c r="B82" s="5" t="s">
        <v>180</v>
      </c>
      <c r="C82">
        <v>-1.02</v>
      </c>
      <c r="D82">
        <v>1.1200000000000001</v>
      </c>
      <c r="E82">
        <v>-8.8800000000000008</v>
      </c>
      <c r="F82">
        <v>2.04</v>
      </c>
      <c r="G82">
        <v>9.74</v>
      </c>
      <c r="H82">
        <v>7.75</v>
      </c>
      <c r="I82">
        <v>-3.37</v>
      </c>
      <c r="J82">
        <v>-5.6</v>
      </c>
      <c r="K82">
        <v>3.41</v>
      </c>
      <c r="L82">
        <v>27.67</v>
      </c>
      <c r="M82">
        <v>-13.47</v>
      </c>
      <c r="N82">
        <v>13.67</v>
      </c>
      <c r="O82">
        <v>13.31</v>
      </c>
      <c r="P82">
        <v>21.08</v>
      </c>
    </row>
    <row r="83" spans="1:16" x14ac:dyDescent="0.25">
      <c r="A83" s="5" t="s">
        <v>181</v>
      </c>
      <c r="B83" s="5" t="s">
        <v>182</v>
      </c>
      <c r="C83">
        <v>-2.93</v>
      </c>
      <c r="D83">
        <v>-1.91</v>
      </c>
      <c r="E83">
        <v>0.97</v>
      </c>
      <c r="F83">
        <v>6.51</v>
      </c>
      <c r="G83">
        <v>4.71</v>
      </c>
      <c r="H83">
        <v>-0.41</v>
      </c>
      <c r="I83">
        <v>-1.85</v>
      </c>
      <c r="J83">
        <v>8.49</v>
      </c>
      <c r="K83">
        <v>5.87</v>
      </c>
      <c r="L83">
        <v>9.2899999999999991</v>
      </c>
      <c r="M83">
        <v>4.5</v>
      </c>
      <c r="N83">
        <v>16.02</v>
      </c>
      <c r="O83" t="s">
        <v>67</v>
      </c>
      <c r="P83" t="s">
        <v>67</v>
      </c>
    </row>
    <row r="84" spans="1:16" x14ac:dyDescent="0.25">
      <c r="A84" s="5" t="s">
        <v>183</v>
      </c>
      <c r="B84" s="5" t="s">
        <v>184</v>
      </c>
      <c r="C84">
        <v>0.6</v>
      </c>
      <c r="D84">
        <v>2.35</v>
      </c>
      <c r="E84">
        <v>1.46</v>
      </c>
      <c r="F84">
        <v>2.11</v>
      </c>
      <c r="G84">
        <v>2.39</v>
      </c>
      <c r="H84">
        <v>5.97</v>
      </c>
      <c r="I84">
        <v>1.73</v>
      </c>
      <c r="J84">
        <v>5.14</v>
      </c>
      <c r="K84">
        <v>8.92</v>
      </c>
      <c r="L84">
        <v>12.45</v>
      </c>
      <c r="M84" t="s">
        <v>67</v>
      </c>
      <c r="N84" t="s">
        <v>67</v>
      </c>
      <c r="O84" t="s">
        <v>67</v>
      </c>
      <c r="P84" t="s">
        <v>67</v>
      </c>
    </row>
    <row r="85" spans="1:16" x14ac:dyDescent="0.25">
      <c r="A85" s="5" t="s">
        <v>185</v>
      </c>
      <c r="B85" s="5" t="s">
        <v>186</v>
      </c>
      <c r="C85">
        <v>3.29</v>
      </c>
      <c r="D85">
        <v>2.04</v>
      </c>
      <c r="E85">
        <v>3.3</v>
      </c>
      <c r="F85">
        <v>5.52</v>
      </c>
      <c r="G85">
        <v>7.42</v>
      </c>
      <c r="H85" t="s">
        <v>67</v>
      </c>
      <c r="I85" t="s">
        <v>67</v>
      </c>
      <c r="J85" t="s">
        <v>67</v>
      </c>
      <c r="K85" t="s">
        <v>67</v>
      </c>
      <c r="L85" t="s">
        <v>67</v>
      </c>
      <c r="M85" t="s">
        <v>67</v>
      </c>
      <c r="N85" t="s">
        <v>67</v>
      </c>
      <c r="O85" t="s">
        <v>67</v>
      </c>
      <c r="P85" t="s">
        <v>67</v>
      </c>
    </row>
    <row r="86" spans="1:16" x14ac:dyDescent="0.25">
      <c r="A86" s="5" t="s">
        <v>187</v>
      </c>
      <c r="B86" s="5" t="s">
        <v>188</v>
      </c>
      <c r="C86">
        <v>-361.11</v>
      </c>
      <c r="D86">
        <v>-71.599999999999994</v>
      </c>
      <c r="E86">
        <v>383.65</v>
      </c>
      <c r="F86">
        <v>-27.36</v>
      </c>
      <c r="G86">
        <v>21.05</v>
      </c>
      <c r="H86">
        <v>7738.46</v>
      </c>
      <c r="I86">
        <v>-97.7</v>
      </c>
      <c r="J86">
        <v>-68.010000000000005</v>
      </c>
      <c r="K86">
        <v>-28.14</v>
      </c>
      <c r="L86">
        <v>-793.08</v>
      </c>
      <c r="M86">
        <v>-116.11</v>
      </c>
      <c r="N86">
        <v>4.12</v>
      </c>
      <c r="O86">
        <v>35.56</v>
      </c>
      <c r="P86">
        <v>116.33</v>
      </c>
    </row>
    <row r="87" spans="1:16" x14ac:dyDescent="0.25">
      <c r="A87" s="5" t="s">
        <v>189</v>
      </c>
      <c r="B87" s="5" t="s">
        <v>190</v>
      </c>
      <c r="C87">
        <v>-16.350000000000001</v>
      </c>
      <c r="D87">
        <v>94.9</v>
      </c>
      <c r="E87">
        <v>125.78</v>
      </c>
      <c r="F87">
        <v>2577.38</v>
      </c>
      <c r="G87">
        <v>2553.94</v>
      </c>
      <c r="H87">
        <v>2524.25</v>
      </c>
      <c r="I87">
        <v>-64.62</v>
      </c>
      <c r="J87">
        <v>-296.41000000000003</v>
      </c>
      <c r="K87">
        <v>-312.44</v>
      </c>
      <c r="L87">
        <v>-301.69</v>
      </c>
      <c r="M87">
        <v>-25.48</v>
      </c>
      <c r="N87">
        <v>52</v>
      </c>
      <c r="O87" t="s">
        <v>67</v>
      </c>
      <c r="P87" t="s">
        <v>67</v>
      </c>
    </row>
    <row r="88" spans="1:16" x14ac:dyDescent="0.25">
      <c r="A88" s="5" t="s">
        <v>191</v>
      </c>
      <c r="B88" s="5" t="s">
        <v>192</v>
      </c>
      <c r="C88">
        <v>-11.07</v>
      </c>
      <c r="D88">
        <v>1608.84</v>
      </c>
      <c r="E88">
        <v>1603.62</v>
      </c>
      <c r="F88">
        <v>1513.29</v>
      </c>
      <c r="G88">
        <v>1513.13</v>
      </c>
      <c r="H88">
        <v>1350.31</v>
      </c>
      <c r="I88">
        <v>-220.61</v>
      </c>
      <c r="J88">
        <v>-200.24</v>
      </c>
      <c r="K88">
        <v>-179.53</v>
      </c>
      <c r="L88">
        <v>-150.63999999999999</v>
      </c>
      <c r="M88" t="s">
        <v>67</v>
      </c>
      <c r="N88" t="s">
        <v>67</v>
      </c>
      <c r="O88" t="s">
        <v>67</v>
      </c>
      <c r="P88" t="s">
        <v>67</v>
      </c>
    </row>
    <row r="89" spans="1:16" x14ac:dyDescent="0.25">
      <c r="A89" s="5" t="s">
        <v>193</v>
      </c>
      <c r="B89" s="5" t="s">
        <v>194</v>
      </c>
      <c r="C89">
        <v>669.62</v>
      </c>
      <c r="D89">
        <v>694.12</v>
      </c>
      <c r="E89">
        <v>701.69</v>
      </c>
      <c r="F89">
        <v>666.88</v>
      </c>
      <c r="G89">
        <v>681.25</v>
      </c>
      <c r="H89" t="s">
        <v>67</v>
      </c>
      <c r="I89" t="s">
        <v>67</v>
      </c>
      <c r="J89" t="s">
        <v>67</v>
      </c>
      <c r="K89" t="s">
        <v>67</v>
      </c>
      <c r="L89" t="s">
        <v>67</v>
      </c>
      <c r="M89" t="s">
        <v>67</v>
      </c>
      <c r="N89" t="s">
        <v>67</v>
      </c>
      <c r="O89" t="s">
        <v>67</v>
      </c>
      <c r="P89" t="s">
        <v>67</v>
      </c>
    </row>
    <row r="90" spans="1:16" x14ac:dyDescent="0.25">
      <c r="A90" s="5" t="s">
        <v>195</v>
      </c>
      <c r="B90" s="5" t="s">
        <v>196</v>
      </c>
      <c r="C90" t="s">
        <v>67</v>
      </c>
      <c r="D90">
        <v>0.01</v>
      </c>
      <c r="E90">
        <v>0.01</v>
      </c>
      <c r="F90">
        <v>0.02</v>
      </c>
      <c r="G90">
        <v>0.01</v>
      </c>
      <c r="H90">
        <v>0.02</v>
      </c>
      <c r="I90">
        <v>-7.29</v>
      </c>
      <c r="J90">
        <v>-0.11</v>
      </c>
      <c r="K90">
        <v>-0.05</v>
      </c>
      <c r="L90">
        <v>-0.09</v>
      </c>
      <c r="M90" t="s">
        <v>67</v>
      </c>
      <c r="N90" t="s">
        <v>67</v>
      </c>
      <c r="O90" t="s">
        <v>67</v>
      </c>
      <c r="P90" t="s">
        <v>67</v>
      </c>
    </row>
    <row r="91" spans="1:16" x14ac:dyDescent="0.25">
      <c r="A91" s="5" t="s">
        <v>197</v>
      </c>
      <c r="B91" s="5" t="s">
        <v>198</v>
      </c>
      <c r="C91">
        <v>-237.65</v>
      </c>
      <c r="D91">
        <v>-8.0500000000000007</v>
      </c>
      <c r="E91">
        <v>15.7</v>
      </c>
      <c r="F91">
        <v>-22.64</v>
      </c>
      <c r="G91">
        <v>6.79</v>
      </c>
      <c r="H91">
        <v>287.83999999999997</v>
      </c>
      <c r="I91">
        <v>-55.7</v>
      </c>
      <c r="J91">
        <v>-57.23</v>
      </c>
      <c r="K91">
        <v>-21.11</v>
      </c>
      <c r="L91">
        <v>2752.99</v>
      </c>
      <c r="M91">
        <v>-95.86</v>
      </c>
      <c r="N91">
        <v>-0.26</v>
      </c>
      <c r="O91">
        <v>42.36</v>
      </c>
      <c r="P91">
        <v>74.89</v>
      </c>
    </row>
    <row r="92" spans="1:16" x14ac:dyDescent="0.25">
      <c r="A92" s="5" t="s">
        <v>199</v>
      </c>
      <c r="B92" s="5" t="s">
        <v>200</v>
      </c>
      <c r="C92">
        <v>-76.67</v>
      </c>
      <c r="D92">
        <v>-5</v>
      </c>
      <c r="E92">
        <v>-0.05</v>
      </c>
      <c r="F92">
        <v>90.66</v>
      </c>
      <c r="G92">
        <v>79.64</v>
      </c>
      <c r="H92">
        <v>58.3</v>
      </c>
      <c r="I92">
        <v>-44.68</v>
      </c>
      <c r="J92">
        <v>891.55</v>
      </c>
      <c r="K92">
        <v>878.67</v>
      </c>
      <c r="L92">
        <v>885.62</v>
      </c>
      <c r="M92">
        <v>-17.920000000000002</v>
      </c>
      <c r="N92">
        <v>39</v>
      </c>
      <c r="O92" t="s">
        <v>67</v>
      </c>
      <c r="P92" t="s">
        <v>67</v>
      </c>
    </row>
    <row r="93" spans="1:16" x14ac:dyDescent="0.25">
      <c r="A93" s="5" t="s">
        <v>201</v>
      </c>
      <c r="B93" s="5" t="s">
        <v>202</v>
      </c>
      <c r="C93">
        <v>-49.17</v>
      </c>
      <c r="D93">
        <v>55.93</v>
      </c>
      <c r="E93">
        <v>46.4</v>
      </c>
      <c r="F93">
        <v>31.81</v>
      </c>
      <c r="G93">
        <v>32.119999999999997</v>
      </c>
      <c r="H93">
        <v>581.36</v>
      </c>
      <c r="I93">
        <v>504.62</v>
      </c>
      <c r="J93">
        <v>515.71</v>
      </c>
      <c r="K93">
        <v>535.62</v>
      </c>
      <c r="L93">
        <v>554.82000000000005</v>
      </c>
      <c r="M93" t="s">
        <v>67</v>
      </c>
      <c r="N93" t="s">
        <v>67</v>
      </c>
      <c r="O93" t="s">
        <v>67</v>
      </c>
      <c r="P93" t="s">
        <v>67</v>
      </c>
    </row>
    <row r="94" spans="1:16" x14ac:dyDescent="0.25">
      <c r="A94" s="5" t="s">
        <v>203</v>
      </c>
      <c r="B94" s="5" t="s">
        <v>204</v>
      </c>
      <c r="C94">
        <v>266.08999999999997</v>
      </c>
      <c r="D94">
        <v>280.27</v>
      </c>
      <c r="E94">
        <v>281.05</v>
      </c>
      <c r="F94">
        <v>283.72000000000003</v>
      </c>
      <c r="G94">
        <v>293.47000000000003</v>
      </c>
      <c r="H94" t="s">
        <v>67</v>
      </c>
      <c r="I94" t="s">
        <v>67</v>
      </c>
      <c r="J94" t="s">
        <v>67</v>
      </c>
      <c r="K94" t="s">
        <v>67</v>
      </c>
      <c r="L94" t="s">
        <v>67</v>
      </c>
      <c r="M94" t="s">
        <v>67</v>
      </c>
      <c r="N94" t="s">
        <v>67</v>
      </c>
      <c r="O94" t="s">
        <v>67</v>
      </c>
      <c r="P94" t="s">
        <v>67</v>
      </c>
    </row>
    <row r="95" spans="1:16" x14ac:dyDescent="0.25">
      <c r="A95" s="5" t="s">
        <v>205</v>
      </c>
      <c r="B95" s="5" t="s">
        <v>206</v>
      </c>
      <c r="C95">
        <v>-28.02</v>
      </c>
      <c r="D95">
        <v>-37.06</v>
      </c>
      <c r="E95">
        <v>83.86</v>
      </c>
      <c r="F95">
        <v>6.87</v>
      </c>
      <c r="G95">
        <v>-33.090000000000003</v>
      </c>
      <c r="H95">
        <v>8.42</v>
      </c>
      <c r="I95">
        <v>26.65</v>
      </c>
      <c r="J95">
        <v>90.64</v>
      </c>
      <c r="K95">
        <v>-39.479999999999997</v>
      </c>
      <c r="L95">
        <v>-25.63</v>
      </c>
      <c r="M95">
        <v>114.18</v>
      </c>
      <c r="N95">
        <v>-50.26</v>
      </c>
      <c r="O95">
        <v>15.21</v>
      </c>
      <c r="P95" t="s">
        <v>67</v>
      </c>
    </row>
    <row r="96" spans="1:16" x14ac:dyDescent="0.25">
      <c r="A96" s="5" t="s">
        <v>207</v>
      </c>
      <c r="B96" s="5" t="s">
        <v>208</v>
      </c>
      <c r="C96">
        <v>6.26</v>
      </c>
      <c r="D96">
        <v>17.89</v>
      </c>
      <c r="E96">
        <v>19.21</v>
      </c>
      <c r="F96">
        <v>-5.93</v>
      </c>
      <c r="G96">
        <v>0.66</v>
      </c>
      <c r="H96">
        <v>41.9</v>
      </c>
      <c r="I96">
        <v>25.94</v>
      </c>
      <c r="J96">
        <v>8.51</v>
      </c>
      <c r="K96">
        <v>16.36</v>
      </c>
      <c r="L96">
        <v>12.76</v>
      </c>
      <c r="M96">
        <v>26.38</v>
      </c>
      <c r="N96" t="s">
        <v>67</v>
      </c>
      <c r="O96" t="s">
        <v>67</v>
      </c>
      <c r="P96" t="s">
        <v>67</v>
      </c>
    </row>
    <row r="97" spans="1:17" x14ac:dyDescent="0.25">
      <c r="A97" s="5" t="s">
        <v>209</v>
      </c>
      <c r="B97" s="5" t="s">
        <v>210</v>
      </c>
      <c r="C97">
        <v>-1.49</v>
      </c>
      <c r="D97">
        <v>5.8</v>
      </c>
      <c r="E97">
        <v>18.54</v>
      </c>
      <c r="F97">
        <v>19.899999999999999</v>
      </c>
      <c r="G97">
        <v>10.63</v>
      </c>
      <c r="H97">
        <v>12.12</v>
      </c>
      <c r="I97">
        <v>33.270000000000003</v>
      </c>
      <c r="J97">
        <v>17.89</v>
      </c>
      <c r="K97">
        <v>2.8</v>
      </c>
      <c r="L97" t="s">
        <v>67</v>
      </c>
      <c r="M97" t="s">
        <v>67</v>
      </c>
      <c r="N97" t="s">
        <v>67</v>
      </c>
      <c r="O97" t="s">
        <v>67</v>
      </c>
      <c r="P97" t="s">
        <v>67</v>
      </c>
    </row>
    <row r="98" spans="1:17" x14ac:dyDescent="0.25">
      <c r="A98" s="5" t="s">
        <v>211</v>
      </c>
      <c r="B98" s="5" t="s">
        <v>212</v>
      </c>
      <c r="C98">
        <v>5.32</v>
      </c>
      <c r="D98">
        <v>19.54</v>
      </c>
      <c r="E98">
        <v>18.22</v>
      </c>
      <c r="F98">
        <v>11.35</v>
      </c>
      <c r="G98" t="s">
        <v>67</v>
      </c>
      <c r="H98" t="s">
        <v>67</v>
      </c>
      <c r="I98" t="s">
        <v>67</v>
      </c>
      <c r="J98" t="s">
        <v>67</v>
      </c>
      <c r="K98" t="s">
        <v>67</v>
      </c>
      <c r="L98" t="s">
        <v>67</v>
      </c>
      <c r="M98" t="s">
        <v>67</v>
      </c>
      <c r="N98" t="s">
        <v>67</v>
      </c>
      <c r="O98" t="s">
        <v>67</v>
      </c>
      <c r="P98" t="s">
        <v>67</v>
      </c>
    </row>
    <row r="99" spans="1:17" x14ac:dyDescent="0.25">
      <c r="A99" s="5" t="s">
        <v>213</v>
      </c>
      <c r="B99" s="5" t="s">
        <v>214</v>
      </c>
      <c r="C99">
        <v>1596</v>
      </c>
      <c r="D99">
        <v>1354</v>
      </c>
      <c r="E99">
        <v>1271</v>
      </c>
      <c r="F99">
        <v>706.8</v>
      </c>
      <c r="G99">
        <v>812</v>
      </c>
      <c r="H99">
        <v>928.2</v>
      </c>
      <c r="I99">
        <v>886.7</v>
      </c>
      <c r="J99">
        <v>795.9</v>
      </c>
      <c r="K99">
        <v>1120</v>
      </c>
      <c r="L99">
        <v>961.1</v>
      </c>
      <c r="M99">
        <v>689.6</v>
      </c>
      <c r="N99">
        <v>624.70000000000005</v>
      </c>
      <c r="O99">
        <v>835.9</v>
      </c>
      <c r="P99">
        <v>572.1</v>
      </c>
      <c r="Q99">
        <v>451.9</v>
      </c>
    </row>
  </sheetData>
  <pageMargins left="0.75" right="0.75" top="1" bottom="1" header="0.5" footer="0.5"/>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P99"/>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10" customWidth="1"/>
    <col min="13" max="13" width="20" customWidth="1"/>
    <col min="14" max="14" width="19" customWidth="1"/>
    <col min="15" max="15" width="20" customWidth="1"/>
    <col min="16" max="16" width="10" customWidth="1"/>
  </cols>
  <sheetData>
    <row r="1" spans="1:16" ht="18.75" customHeight="1" x14ac:dyDescent="0.3">
      <c r="A1" s="1" t="s">
        <v>3870</v>
      </c>
      <c r="B1" s="2" t="s">
        <v>3871</v>
      </c>
      <c r="C1" s="2"/>
      <c r="D1" s="2"/>
      <c r="E1" s="2"/>
      <c r="F1" s="2" t="str">
        <f>HYPERLINK("dax-30_Stock_Data_EUR.xlsx#INDEX!A1", "Back to INDEX")</f>
        <v>Back to INDEX</v>
      </c>
      <c r="G1" s="2"/>
      <c r="H1" s="2"/>
      <c r="I1" s="2"/>
      <c r="J1" s="2"/>
      <c r="K1" s="2"/>
      <c r="L1" s="2"/>
      <c r="M1" s="2"/>
      <c r="N1" s="2"/>
      <c r="O1" s="2"/>
      <c r="P1" s="2"/>
    </row>
    <row r="2" spans="1:16" x14ac:dyDescent="0.25">
      <c r="A2" s="3"/>
      <c r="B2" s="4"/>
      <c r="C2" s="4"/>
      <c r="D2" s="4"/>
      <c r="E2" s="4"/>
      <c r="F2" s="4"/>
      <c r="G2" s="4"/>
      <c r="H2" s="4"/>
      <c r="I2" s="4"/>
      <c r="J2" s="4"/>
      <c r="K2" s="4"/>
      <c r="L2" s="4"/>
      <c r="M2" s="4"/>
      <c r="N2" s="4"/>
      <c r="O2" s="4"/>
      <c r="P2" s="4"/>
    </row>
    <row r="3" spans="1:16" x14ac:dyDescent="0.25">
      <c r="A3" s="5" t="s">
        <v>3</v>
      </c>
      <c r="C3" s="5" t="s">
        <v>4</v>
      </c>
      <c r="D3" s="5"/>
      <c r="G3" s="5" t="s">
        <v>5</v>
      </c>
      <c r="H3" s="5"/>
      <c r="J3" s="5" t="s">
        <v>6</v>
      </c>
      <c r="K3" s="5"/>
    </row>
    <row r="4" spans="1:16" x14ac:dyDescent="0.25">
      <c r="A4" s="5" t="s">
        <v>7</v>
      </c>
      <c r="B4" t="s">
        <v>3872</v>
      </c>
      <c r="C4" s="5" t="s">
        <v>9</v>
      </c>
      <c r="D4" s="5"/>
      <c r="E4" t="s">
        <v>3873</v>
      </c>
      <c r="G4" t="s">
        <v>2185</v>
      </c>
      <c r="H4" t="s">
        <v>220</v>
      </c>
      <c r="J4" t="s">
        <v>3874</v>
      </c>
      <c r="L4" t="s">
        <v>3583</v>
      </c>
    </row>
    <row r="5" spans="1:16" x14ac:dyDescent="0.25">
      <c r="A5" s="5" t="s">
        <v>15</v>
      </c>
      <c r="B5" t="s">
        <v>3875</v>
      </c>
      <c r="C5" s="5" t="s">
        <v>17</v>
      </c>
      <c r="D5" s="5"/>
      <c r="E5" t="s">
        <v>3876</v>
      </c>
      <c r="G5" t="s">
        <v>1930</v>
      </c>
      <c r="H5" t="s">
        <v>12</v>
      </c>
      <c r="J5" t="s">
        <v>21</v>
      </c>
      <c r="L5" t="s">
        <v>3877</v>
      </c>
    </row>
    <row r="6" spans="1:16" x14ac:dyDescent="0.25">
      <c r="A6" s="5" t="s">
        <v>23</v>
      </c>
      <c r="B6" t="s">
        <v>3878</v>
      </c>
      <c r="C6" s="5" t="s">
        <v>25</v>
      </c>
      <c r="D6" s="5"/>
      <c r="E6" t="s">
        <v>3879</v>
      </c>
      <c r="G6" t="s">
        <v>449</v>
      </c>
      <c r="H6" t="s">
        <v>20</v>
      </c>
    </row>
    <row r="7" spans="1:16" x14ac:dyDescent="0.25">
      <c r="A7" s="5" t="s">
        <v>29</v>
      </c>
      <c r="B7" t="s">
        <v>67</v>
      </c>
      <c r="C7" s="5" t="s">
        <v>31</v>
      </c>
      <c r="D7" s="5"/>
      <c r="E7" t="s">
        <v>3880</v>
      </c>
      <c r="G7" t="s">
        <v>914</v>
      </c>
      <c r="H7" t="s">
        <v>28</v>
      </c>
    </row>
    <row r="8" spans="1:16" x14ac:dyDescent="0.25">
      <c r="A8" s="5" t="s">
        <v>35</v>
      </c>
      <c r="B8" t="s">
        <v>36</v>
      </c>
      <c r="C8" s="5" t="s">
        <v>37</v>
      </c>
      <c r="D8" s="5"/>
      <c r="E8" t="s">
        <v>3881</v>
      </c>
      <c r="G8" t="s">
        <v>460</v>
      </c>
      <c r="H8" t="s">
        <v>34</v>
      </c>
    </row>
    <row r="9" spans="1:16" x14ac:dyDescent="0.25">
      <c r="A9" s="5" t="s">
        <v>41</v>
      </c>
      <c r="B9" t="s">
        <v>42</v>
      </c>
      <c r="C9" s="5" t="s">
        <v>43</v>
      </c>
      <c r="D9" s="5"/>
      <c r="E9" t="s">
        <v>3882</v>
      </c>
      <c r="G9" t="s">
        <v>484</v>
      </c>
      <c r="H9" t="s">
        <v>40</v>
      </c>
    </row>
    <row r="10" spans="1:16" x14ac:dyDescent="0.25">
      <c r="A10" s="5" t="s">
        <v>45</v>
      </c>
      <c r="B10" t="s">
        <v>1325</v>
      </c>
      <c r="C10" s="5" t="s">
        <v>47</v>
      </c>
      <c r="D10" s="5"/>
      <c r="E10" t="s">
        <v>3883</v>
      </c>
    </row>
    <row r="11" spans="1:16" x14ac:dyDescent="0.25">
      <c r="A11" s="5" t="s">
        <v>49</v>
      </c>
      <c r="B11" t="s">
        <v>719</v>
      </c>
    </row>
    <row r="12" spans="1:16" x14ac:dyDescent="0.25">
      <c r="A12" s="5" t="s">
        <v>51</v>
      </c>
      <c r="B12" t="s">
        <v>292</v>
      </c>
    </row>
    <row r="13" spans="1:16" x14ac:dyDescent="0.25">
      <c r="A13" s="5" t="s">
        <v>53</v>
      </c>
      <c r="B13" t="s">
        <v>3884</v>
      </c>
    </row>
    <row r="14" spans="1:16" x14ac:dyDescent="0.25">
      <c r="A14" s="5" t="s">
        <v>55</v>
      </c>
      <c r="B14" t="s">
        <v>3885</v>
      </c>
    </row>
    <row r="15" spans="1:16" x14ac:dyDescent="0.25">
      <c r="A15" s="5" t="s">
        <v>57</v>
      </c>
      <c r="B15" t="s">
        <v>3886</v>
      </c>
    </row>
    <row r="16" spans="1:16" x14ac:dyDescent="0.25">
      <c r="A16" s="5" t="s">
        <v>59</v>
      </c>
      <c r="B16" t="s">
        <v>3887</v>
      </c>
    </row>
    <row r="17" spans="1:16" x14ac:dyDescent="0.25">
      <c r="A17" s="5" t="s">
        <v>61</v>
      </c>
      <c r="B17" t="s">
        <v>3888</v>
      </c>
    </row>
    <row r="18" spans="1:16" x14ac:dyDescent="0.25">
      <c r="A18" s="3"/>
      <c r="B18" s="4"/>
      <c r="C18" s="4"/>
      <c r="D18" s="4"/>
      <c r="E18" s="4"/>
      <c r="F18" s="4"/>
      <c r="G18" s="4"/>
      <c r="H18" s="4"/>
      <c r="I18" s="4"/>
      <c r="J18" s="4"/>
      <c r="K18" s="4"/>
      <c r="L18" s="4"/>
      <c r="M18" s="4"/>
      <c r="N18" s="4"/>
      <c r="O18" s="4"/>
      <c r="P18" s="4"/>
    </row>
    <row r="19" spans="1:16"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2007</v>
      </c>
    </row>
    <row r="20" spans="1:16" x14ac:dyDescent="0.25">
      <c r="A20" s="5" t="s">
        <v>65</v>
      </c>
      <c r="B20" s="5" t="s">
        <v>66</v>
      </c>
      <c r="C20">
        <v>1901</v>
      </c>
      <c r="D20">
        <v>1707</v>
      </c>
      <c r="E20">
        <v>1534</v>
      </c>
      <c r="F20">
        <v>1361</v>
      </c>
      <c r="G20">
        <v>1375</v>
      </c>
      <c r="H20">
        <v>1284</v>
      </c>
      <c r="I20">
        <v>1160</v>
      </c>
      <c r="J20">
        <v>1092</v>
      </c>
      <c r="K20">
        <v>991.6</v>
      </c>
      <c r="L20">
        <v>757.9</v>
      </c>
      <c r="M20">
        <v>597</v>
      </c>
      <c r="N20">
        <v>870.3</v>
      </c>
      <c r="O20">
        <v>742.1</v>
      </c>
      <c r="P20">
        <v>742.1</v>
      </c>
    </row>
    <row r="21" spans="1:16" x14ac:dyDescent="0.25">
      <c r="A21" s="5" t="s">
        <v>299</v>
      </c>
      <c r="B21" s="5" t="s">
        <v>300</v>
      </c>
      <c r="C21">
        <v>474.9</v>
      </c>
      <c r="D21">
        <v>474</v>
      </c>
      <c r="E21">
        <v>436.5</v>
      </c>
      <c r="F21">
        <v>376.2</v>
      </c>
      <c r="G21">
        <v>384.5</v>
      </c>
      <c r="H21">
        <v>381.3</v>
      </c>
      <c r="I21">
        <v>352.7</v>
      </c>
      <c r="J21">
        <v>331.5</v>
      </c>
      <c r="K21">
        <v>323.2</v>
      </c>
      <c r="L21">
        <v>251</v>
      </c>
      <c r="M21">
        <v>184.1</v>
      </c>
      <c r="N21">
        <v>293.39999999999998</v>
      </c>
      <c r="O21">
        <v>282.5</v>
      </c>
      <c r="P21">
        <v>282.5</v>
      </c>
    </row>
    <row r="22" spans="1:16" x14ac:dyDescent="0.25">
      <c r="A22" s="5" t="s">
        <v>68</v>
      </c>
      <c r="B22" s="5" t="s">
        <v>69</v>
      </c>
      <c r="C22">
        <v>153.1</v>
      </c>
      <c r="D22">
        <v>159.69999999999999</v>
      </c>
      <c r="E22">
        <v>131.4</v>
      </c>
      <c r="F22">
        <v>88.1</v>
      </c>
      <c r="G22">
        <v>103.6</v>
      </c>
      <c r="H22">
        <v>136.19999999999999</v>
      </c>
      <c r="I22">
        <v>94.7</v>
      </c>
      <c r="J22">
        <v>84.9</v>
      </c>
      <c r="K22">
        <v>123.8</v>
      </c>
      <c r="L22">
        <v>36.700000000000003</v>
      </c>
      <c r="M22">
        <v>-113.1</v>
      </c>
      <c r="N22">
        <v>58</v>
      </c>
      <c r="O22">
        <v>78.900000000000006</v>
      </c>
      <c r="P22">
        <v>78.900000000000006</v>
      </c>
    </row>
    <row r="23" spans="1:16" x14ac:dyDescent="0.25">
      <c r="A23" s="5" t="s">
        <v>70</v>
      </c>
      <c r="B23" s="5" t="s">
        <v>71</v>
      </c>
      <c r="C23">
        <v>-15.6</v>
      </c>
      <c r="D23">
        <v>43.3</v>
      </c>
      <c r="E23">
        <v>-6</v>
      </c>
      <c r="F23">
        <v>-6.7</v>
      </c>
      <c r="G23">
        <v>-6.1</v>
      </c>
      <c r="H23">
        <v>-6.1</v>
      </c>
      <c r="I23">
        <v>-6.7</v>
      </c>
      <c r="J23">
        <v>-7.1</v>
      </c>
      <c r="K23">
        <v>-3.5</v>
      </c>
      <c r="L23">
        <v>-4</v>
      </c>
      <c r="M23">
        <v>-2.4</v>
      </c>
      <c r="N23">
        <v>-2.2999999999999998</v>
      </c>
      <c r="O23">
        <v>-0.7</v>
      </c>
      <c r="P23">
        <v>-0.7</v>
      </c>
    </row>
    <row r="24" spans="1:16" x14ac:dyDescent="0.25">
      <c r="A24" s="5" t="s">
        <v>72</v>
      </c>
      <c r="B24" s="5" t="s">
        <v>73</v>
      </c>
      <c r="C24">
        <v>137.5</v>
      </c>
      <c r="D24">
        <v>203</v>
      </c>
      <c r="E24">
        <v>125.4</v>
      </c>
      <c r="F24">
        <v>81.400000000000006</v>
      </c>
      <c r="G24">
        <v>97.5</v>
      </c>
      <c r="H24">
        <v>130.1</v>
      </c>
      <c r="I24">
        <v>88</v>
      </c>
      <c r="J24">
        <v>77.8</v>
      </c>
      <c r="K24">
        <v>120.3</v>
      </c>
      <c r="L24">
        <v>32.700000000000003</v>
      </c>
      <c r="M24">
        <v>-115.5</v>
      </c>
      <c r="N24">
        <v>55.7</v>
      </c>
      <c r="O24">
        <v>78.2</v>
      </c>
      <c r="P24">
        <v>78.2</v>
      </c>
    </row>
    <row r="25" spans="1:16" x14ac:dyDescent="0.25">
      <c r="A25" s="5" t="s">
        <v>74</v>
      </c>
      <c r="B25" s="5" t="s">
        <v>75</v>
      </c>
      <c r="C25">
        <v>49</v>
      </c>
      <c r="D25">
        <v>58.4</v>
      </c>
      <c r="E25">
        <v>37.9</v>
      </c>
      <c r="F25">
        <v>24.2</v>
      </c>
      <c r="G25">
        <v>30.9</v>
      </c>
      <c r="H25">
        <v>38</v>
      </c>
      <c r="I25">
        <v>26.4</v>
      </c>
      <c r="J25">
        <v>23.1</v>
      </c>
      <c r="K25">
        <v>33.9</v>
      </c>
      <c r="L25">
        <v>8.1</v>
      </c>
      <c r="M25">
        <v>-5.5</v>
      </c>
      <c r="N25">
        <v>17.600000000000001</v>
      </c>
      <c r="O25">
        <v>24.1</v>
      </c>
      <c r="P25">
        <v>24.1</v>
      </c>
    </row>
    <row r="26" spans="1:16" x14ac:dyDescent="0.25">
      <c r="A26" s="5" t="s">
        <v>76</v>
      </c>
      <c r="B26" s="5" t="s">
        <v>77</v>
      </c>
      <c r="C26">
        <v>88.5</v>
      </c>
      <c r="D26">
        <v>144.6</v>
      </c>
      <c r="E26">
        <v>87.5</v>
      </c>
      <c r="F26">
        <v>57.2</v>
      </c>
      <c r="G26">
        <v>66.7</v>
      </c>
      <c r="H26">
        <v>92.1</v>
      </c>
      <c r="I26">
        <v>61.5</v>
      </c>
      <c r="J26">
        <v>54.7</v>
      </c>
      <c r="K26">
        <v>86.4</v>
      </c>
      <c r="L26">
        <v>24.6</v>
      </c>
      <c r="M26">
        <v>-109.9</v>
      </c>
      <c r="N26">
        <v>38.1</v>
      </c>
      <c r="O26">
        <v>54.1</v>
      </c>
      <c r="P26">
        <v>54.1</v>
      </c>
    </row>
    <row r="27" spans="1:16" x14ac:dyDescent="0.25">
      <c r="A27" s="5" t="s">
        <v>78</v>
      </c>
      <c r="B27" s="5" t="s">
        <v>79</v>
      </c>
      <c r="C27" t="s">
        <v>67</v>
      </c>
      <c r="D27" t="s">
        <v>67</v>
      </c>
      <c r="E27" t="s">
        <v>67</v>
      </c>
      <c r="F27">
        <v>-0.4</v>
      </c>
      <c r="G27">
        <v>-0.5</v>
      </c>
      <c r="H27">
        <v>-0.6</v>
      </c>
      <c r="I27">
        <v>-0.4</v>
      </c>
      <c r="J27">
        <v>-0.6</v>
      </c>
      <c r="K27">
        <v>-0.6</v>
      </c>
      <c r="L27">
        <v>-0.7</v>
      </c>
      <c r="M27">
        <v>-0.2</v>
      </c>
      <c r="N27">
        <v>-0.7</v>
      </c>
      <c r="O27" t="s">
        <v>67</v>
      </c>
      <c r="P27" t="s">
        <v>67</v>
      </c>
    </row>
    <row r="28" spans="1:16" x14ac:dyDescent="0.25">
      <c r="A28" s="5" t="s">
        <v>80</v>
      </c>
      <c r="B28" s="5" t="s">
        <v>81</v>
      </c>
      <c r="C28">
        <v>88.5</v>
      </c>
      <c r="D28">
        <v>144.6</v>
      </c>
      <c r="E28">
        <v>87.5</v>
      </c>
      <c r="F28">
        <v>56.8</v>
      </c>
      <c r="G28">
        <v>66.2</v>
      </c>
      <c r="H28">
        <v>91.5</v>
      </c>
      <c r="I28">
        <v>61.2</v>
      </c>
      <c r="J28">
        <v>54.1</v>
      </c>
      <c r="K28">
        <v>85.8</v>
      </c>
      <c r="L28">
        <v>23.9</v>
      </c>
      <c r="M28">
        <v>-110.1</v>
      </c>
      <c r="N28">
        <v>37.4</v>
      </c>
      <c r="O28">
        <v>54.1</v>
      </c>
      <c r="P28">
        <v>54.1</v>
      </c>
    </row>
    <row r="29" spans="1:16" x14ac:dyDescent="0.25">
      <c r="A29" s="5" t="s">
        <v>82</v>
      </c>
      <c r="B29" s="5" t="s">
        <v>83</v>
      </c>
      <c r="C29">
        <v>1223</v>
      </c>
      <c r="D29">
        <v>1092</v>
      </c>
      <c r="E29">
        <v>739.3</v>
      </c>
      <c r="F29">
        <v>701.4</v>
      </c>
      <c r="G29">
        <v>701.4</v>
      </c>
      <c r="H29">
        <v>633.5</v>
      </c>
      <c r="I29">
        <v>530.4</v>
      </c>
      <c r="J29">
        <v>554.6</v>
      </c>
      <c r="K29">
        <v>471.2</v>
      </c>
      <c r="L29">
        <v>356.3</v>
      </c>
      <c r="M29">
        <v>339</v>
      </c>
      <c r="N29">
        <v>428.6</v>
      </c>
      <c r="O29">
        <v>517.5</v>
      </c>
      <c r="P29">
        <v>517.5</v>
      </c>
    </row>
    <row r="30" spans="1:16" x14ac:dyDescent="0.25">
      <c r="A30" s="5" t="s">
        <v>84</v>
      </c>
      <c r="B30" s="5" t="s">
        <v>85</v>
      </c>
      <c r="C30">
        <v>974.1</v>
      </c>
      <c r="D30">
        <v>822.4</v>
      </c>
      <c r="E30">
        <v>876.6</v>
      </c>
      <c r="F30">
        <v>879.4</v>
      </c>
      <c r="G30">
        <v>850.8</v>
      </c>
      <c r="H30">
        <v>814.1</v>
      </c>
      <c r="I30">
        <v>792</v>
      </c>
      <c r="J30">
        <v>790.2</v>
      </c>
      <c r="K30">
        <v>742.1</v>
      </c>
      <c r="L30">
        <v>673.9</v>
      </c>
      <c r="M30">
        <v>632.70000000000005</v>
      </c>
      <c r="N30">
        <v>750</v>
      </c>
      <c r="O30">
        <v>697</v>
      </c>
      <c r="P30">
        <v>697</v>
      </c>
    </row>
    <row r="31" spans="1:16" x14ac:dyDescent="0.25">
      <c r="A31" s="5" t="s">
        <v>86</v>
      </c>
      <c r="B31" s="5" t="s">
        <v>87</v>
      </c>
      <c r="C31">
        <v>2197</v>
      </c>
      <c r="D31">
        <v>1914</v>
      </c>
      <c r="E31">
        <v>1616</v>
      </c>
      <c r="F31">
        <v>1581</v>
      </c>
      <c r="G31">
        <v>1552</v>
      </c>
      <c r="H31">
        <v>1448</v>
      </c>
      <c r="I31">
        <v>1322</v>
      </c>
      <c r="J31">
        <v>1345</v>
      </c>
      <c r="K31">
        <v>1213</v>
      </c>
      <c r="L31">
        <v>1030</v>
      </c>
      <c r="M31">
        <v>971.7</v>
      </c>
      <c r="N31">
        <v>1179</v>
      </c>
      <c r="O31">
        <v>1215</v>
      </c>
      <c r="P31">
        <v>1215</v>
      </c>
    </row>
    <row r="32" spans="1:16" x14ac:dyDescent="0.25">
      <c r="A32" s="5" t="s">
        <v>88</v>
      </c>
      <c r="B32" s="5" t="s">
        <v>89</v>
      </c>
      <c r="C32">
        <v>425.8</v>
      </c>
      <c r="D32">
        <v>382.7</v>
      </c>
      <c r="E32">
        <v>259.8</v>
      </c>
      <c r="F32">
        <v>373.1</v>
      </c>
      <c r="G32">
        <v>277</v>
      </c>
      <c r="H32">
        <v>222.2</v>
      </c>
      <c r="I32">
        <v>179.8</v>
      </c>
      <c r="J32">
        <v>219.5</v>
      </c>
      <c r="K32">
        <v>228.7</v>
      </c>
      <c r="L32">
        <v>110.8</v>
      </c>
      <c r="M32">
        <v>90.9</v>
      </c>
      <c r="N32">
        <v>166.7</v>
      </c>
      <c r="O32">
        <v>194.6</v>
      </c>
      <c r="P32">
        <v>194.6</v>
      </c>
    </row>
    <row r="33" spans="1:16" x14ac:dyDescent="0.25">
      <c r="A33" s="5" t="s">
        <v>90</v>
      </c>
      <c r="B33" s="5" t="s">
        <v>91</v>
      </c>
      <c r="C33">
        <v>545.79999999999995</v>
      </c>
      <c r="D33">
        <v>310.10000000000002</v>
      </c>
      <c r="E33">
        <v>241.3</v>
      </c>
      <c r="F33">
        <v>115.1</v>
      </c>
      <c r="G33">
        <v>206.1</v>
      </c>
      <c r="H33">
        <v>209.1</v>
      </c>
      <c r="I33">
        <v>203.2</v>
      </c>
      <c r="J33">
        <v>207.1</v>
      </c>
      <c r="K33">
        <v>76.8</v>
      </c>
      <c r="L33">
        <v>86.4</v>
      </c>
      <c r="M33">
        <v>89.3</v>
      </c>
      <c r="N33">
        <v>100.1</v>
      </c>
      <c r="O33">
        <v>107.1</v>
      </c>
      <c r="P33">
        <v>107.1</v>
      </c>
    </row>
    <row r="34" spans="1:16" x14ac:dyDescent="0.25">
      <c r="A34" s="5" t="s">
        <v>92</v>
      </c>
      <c r="B34" s="5" t="s">
        <v>93</v>
      </c>
      <c r="C34">
        <v>971.6</v>
      </c>
      <c r="D34">
        <v>692.8</v>
      </c>
      <c r="E34">
        <v>501.1</v>
      </c>
      <c r="F34">
        <v>488.2</v>
      </c>
      <c r="G34">
        <v>483.1</v>
      </c>
      <c r="H34">
        <v>431.3</v>
      </c>
      <c r="I34">
        <v>383.1</v>
      </c>
      <c r="J34">
        <v>426.6</v>
      </c>
      <c r="K34">
        <v>305.5</v>
      </c>
      <c r="L34">
        <v>197.2</v>
      </c>
      <c r="M34">
        <v>180.2</v>
      </c>
      <c r="N34">
        <v>266.8</v>
      </c>
      <c r="O34">
        <v>301.8</v>
      </c>
      <c r="P34">
        <v>301.8</v>
      </c>
    </row>
    <row r="35" spans="1:16" x14ac:dyDescent="0.25">
      <c r="A35" s="5" t="s">
        <v>78</v>
      </c>
      <c r="B35" s="5" t="s">
        <v>79</v>
      </c>
      <c r="C35" t="s">
        <v>67</v>
      </c>
      <c r="D35" t="s">
        <v>67</v>
      </c>
      <c r="E35" t="s">
        <v>67</v>
      </c>
      <c r="F35">
        <v>5.4</v>
      </c>
      <c r="G35">
        <v>5</v>
      </c>
      <c r="H35">
        <v>4.5</v>
      </c>
      <c r="I35">
        <v>3.9</v>
      </c>
      <c r="J35">
        <v>3.5</v>
      </c>
      <c r="K35">
        <v>2.9</v>
      </c>
      <c r="L35">
        <v>2.2999999999999998</v>
      </c>
      <c r="M35">
        <v>2.5</v>
      </c>
      <c r="N35">
        <v>2.7</v>
      </c>
      <c r="O35">
        <v>2.2999999999999998</v>
      </c>
      <c r="P35">
        <v>2.2999999999999998</v>
      </c>
    </row>
    <row r="36" spans="1:16" x14ac:dyDescent="0.25">
      <c r="A36" s="5" t="s">
        <v>94</v>
      </c>
      <c r="B36" s="5" t="s">
        <v>95</v>
      </c>
      <c r="C36">
        <v>1225</v>
      </c>
      <c r="D36">
        <v>1221</v>
      </c>
      <c r="E36">
        <v>1115</v>
      </c>
      <c r="F36">
        <v>1087</v>
      </c>
      <c r="G36">
        <v>1064</v>
      </c>
      <c r="H36">
        <v>1012</v>
      </c>
      <c r="I36">
        <v>935.5</v>
      </c>
      <c r="J36">
        <v>914.7</v>
      </c>
      <c r="K36">
        <v>905</v>
      </c>
      <c r="L36">
        <v>830.6</v>
      </c>
      <c r="M36">
        <v>789</v>
      </c>
      <c r="N36">
        <v>909.1</v>
      </c>
      <c r="O36">
        <v>910.4</v>
      </c>
      <c r="P36">
        <v>910.4</v>
      </c>
    </row>
    <row r="37" spans="1:16" x14ac:dyDescent="0.25">
      <c r="A37" s="5" t="s">
        <v>96</v>
      </c>
      <c r="B37" s="5" t="s">
        <v>97</v>
      </c>
      <c r="C37">
        <v>2197</v>
      </c>
      <c r="D37">
        <v>1914</v>
      </c>
      <c r="E37">
        <v>1616</v>
      </c>
      <c r="F37">
        <v>1581</v>
      </c>
      <c r="G37">
        <v>1552</v>
      </c>
      <c r="H37">
        <v>1448</v>
      </c>
      <c r="I37">
        <v>1322</v>
      </c>
      <c r="J37">
        <v>1345</v>
      </c>
      <c r="K37">
        <v>1213</v>
      </c>
      <c r="L37">
        <v>1030</v>
      </c>
      <c r="M37">
        <v>971.7</v>
      </c>
      <c r="N37">
        <v>1179</v>
      </c>
      <c r="O37">
        <v>1215</v>
      </c>
      <c r="P37">
        <v>1215</v>
      </c>
    </row>
    <row r="38" spans="1:16" x14ac:dyDescent="0.25">
      <c r="A38" s="5" t="s">
        <v>98</v>
      </c>
      <c r="B38" s="5" t="s">
        <v>99</v>
      </c>
      <c r="C38">
        <v>70.14</v>
      </c>
      <c r="D38">
        <v>70.14</v>
      </c>
      <c r="E38">
        <v>70.14</v>
      </c>
      <c r="F38">
        <v>70.14</v>
      </c>
      <c r="G38">
        <v>70.14</v>
      </c>
      <c r="H38">
        <v>70.14</v>
      </c>
      <c r="I38">
        <v>70.14</v>
      </c>
      <c r="J38">
        <v>70.14</v>
      </c>
      <c r="K38">
        <v>70.14</v>
      </c>
      <c r="L38">
        <v>70.099999999999994</v>
      </c>
      <c r="M38">
        <v>70.099999999999994</v>
      </c>
      <c r="N38">
        <v>70.099999999999994</v>
      </c>
      <c r="O38">
        <v>70.099999999999994</v>
      </c>
      <c r="P38">
        <v>70.099999999999994</v>
      </c>
    </row>
    <row r="39" spans="1:16" x14ac:dyDescent="0.25">
      <c r="A39" s="5" t="s">
        <v>100</v>
      </c>
      <c r="B39" s="5" t="s">
        <v>101</v>
      </c>
      <c r="C39">
        <v>70.14</v>
      </c>
      <c r="D39">
        <v>70.14</v>
      </c>
      <c r="E39">
        <v>70.14</v>
      </c>
      <c r="F39">
        <v>70.14</v>
      </c>
      <c r="G39">
        <v>70.14</v>
      </c>
      <c r="H39">
        <v>70.14</v>
      </c>
      <c r="I39">
        <v>70.14</v>
      </c>
      <c r="J39">
        <v>70.14</v>
      </c>
      <c r="K39">
        <v>70.14</v>
      </c>
      <c r="L39">
        <v>70.099999999999994</v>
      </c>
      <c r="M39">
        <v>70.099999999999994</v>
      </c>
      <c r="N39">
        <v>70.099999999999994</v>
      </c>
      <c r="O39">
        <v>70.099999999999994</v>
      </c>
      <c r="P39">
        <v>70.099999999999994</v>
      </c>
    </row>
    <row r="40" spans="1:16" x14ac:dyDescent="0.25">
      <c r="A40" s="5" t="s">
        <v>102</v>
      </c>
      <c r="B40" s="5" t="s">
        <v>103</v>
      </c>
      <c r="C40">
        <v>1.96</v>
      </c>
      <c r="D40">
        <v>2.89</v>
      </c>
      <c r="E40">
        <v>1.79</v>
      </c>
      <c r="F40">
        <v>1.1599999999999999</v>
      </c>
      <c r="G40">
        <v>1.39</v>
      </c>
      <c r="H40">
        <v>1.85</v>
      </c>
      <c r="I40">
        <v>1.25</v>
      </c>
      <c r="J40">
        <v>1.1100000000000001</v>
      </c>
      <c r="K40">
        <v>1.72</v>
      </c>
      <c r="L40">
        <v>0.47</v>
      </c>
      <c r="M40">
        <v>-1.65</v>
      </c>
      <c r="N40">
        <v>0.79</v>
      </c>
      <c r="O40">
        <v>1.1200000000000001</v>
      </c>
      <c r="P40">
        <v>1.1200000000000001</v>
      </c>
    </row>
    <row r="41" spans="1:16" x14ac:dyDescent="0.25">
      <c r="A41" s="5" t="s">
        <v>104</v>
      </c>
      <c r="B41" s="5" t="s">
        <v>105</v>
      </c>
      <c r="C41">
        <v>1.26</v>
      </c>
      <c r="D41">
        <v>2.06</v>
      </c>
      <c r="E41">
        <v>1.25</v>
      </c>
      <c r="F41">
        <v>0.81</v>
      </c>
      <c r="G41">
        <v>0.94</v>
      </c>
      <c r="H41">
        <v>1.3</v>
      </c>
      <c r="I41">
        <v>0.87</v>
      </c>
      <c r="J41">
        <v>0.77</v>
      </c>
      <c r="K41">
        <v>1.22</v>
      </c>
      <c r="L41">
        <v>0.34</v>
      </c>
      <c r="M41">
        <v>-1.57</v>
      </c>
      <c r="N41">
        <v>0.53</v>
      </c>
      <c r="O41">
        <v>1.1000000000000001</v>
      </c>
      <c r="P41">
        <v>1.1000000000000001</v>
      </c>
    </row>
    <row r="42" spans="1:16" x14ac:dyDescent="0.25">
      <c r="A42" s="5" t="s">
        <v>106</v>
      </c>
      <c r="B42" s="5" t="s">
        <v>107</v>
      </c>
      <c r="C42">
        <v>1.26</v>
      </c>
      <c r="D42">
        <v>2.06</v>
      </c>
      <c r="E42">
        <v>1.25</v>
      </c>
      <c r="F42">
        <v>0.81</v>
      </c>
      <c r="G42">
        <v>0.94</v>
      </c>
      <c r="H42">
        <v>1.3</v>
      </c>
      <c r="I42">
        <v>0.87</v>
      </c>
      <c r="J42">
        <v>0.77</v>
      </c>
      <c r="K42">
        <v>1.22</v>
      </c>
      <c r="L42">
        <v>0.34</v>
      </c>
      <c r="M42">
        <v>-1.57</v>
      </c>
      <c r="N42">
        <v>0.53</v>
      </c>
      <c r="O42">
        <v>1.1000000000000001</v>
      </c>
      <c r="P42">
        <v>1.1000000000000001</v>
      </c>
    </row>
    <row r="43" spans="1:16" x14ac:dyDescent="0.25">
      <c r="A43" s="5" t="s">
        <v>108</v>
      </c>
      <c r="B43" s="5" t="s">
        <v>109</v>
      </c>
      <c r="C43" t="s">
        <v>67</v>
      </c>
      <c r="D43">
        <v>0.6</v>
      </c>
      <c r="E43">
        <v>0.6</v>
      </c>
      <c r="F43">
        <v>0.5</v>
      </c>
      <c r="G43">
        <v>0.5</v>
      </c>
      <c r="H43">
        <v>0.5</v>
      </c>
      <c r="I43">
        <v>0.4</v>
      </c>
      <c r="J43">
        <v>0.3</v>
      </c>
      <c r="K43">
        <v>0.5</v>
      </c>
      <c r="L43">
        <v>0.17</v>
      </c>
      <c r="M43" t="s">
        <v>67</v>
      </c>
      <c r="N43">
        <v>0.19</v>
      </c>
      <c r="O43">
        <v>0.5</v>
      </c>
      <c r="P43">
        <v>0.5</v>
      </c>
    </row>
    <row r="44" spans="1:16" x14ac:dyDescent="0.25">
      <c r="A44" s="5" t="s">
        <v>705</v>
      </c>
      <c r="B44" s="5" t="s">
        <v>706</v>
      </c>
      <c r="C44" t="s">
        <v>67</v>
      </c>
      <c r="D44">
        <v>0.5</v>
      </c>
      <c r="E44" t="s">
        <v>67</v>
      </c>
      <c r="F44" t="s">
        <v>67</v>
      </c>
      <c r="G44" t="s">
        <v>67</v>
      </c>
      <c r="H44" t="s">
        <v>67</v>
      </c>
      <c r="I44" t="s">
        <v>67</v>
      </c>
      <c r="J44" t="s">
        <v>67</v>
      </c>
      <c r="K44" t="s">
        <v>67</v>
      </c>
      <c r="L44" t="s">
        <v>67</v>
      </c>
      <c r="M44" t="s">
        <v>67</v>
      </c>
      <c r="N44" t="s">
        <v>67</v>
      </c>
      <c r="O44" t="s">
        <v>67</v>
      </c>
      <c r="P44" t="s">
        <v>67</v>
      </c>
    </row>
    <row r="45" spans="1:16" x14ac:dyDescent="0.25">
      <c r="A45" s="5" t="s">
        <v>110</v>
      </c>
      <c r="B45" s="5" t="s">
        <v>111</v>
      </c>
      <c r="C45" t="s">
        <v>67</v>
      </c>
      <c r="D45">
        <v>77.150000000000006</v>
      </c>
      <c r="E45">
        <v>42.1</v>
      </c>
      <c r="F45">
        <v>35.1</v>
      </c>
      <c r="G45">
        <v>35.1</v>
      </c>
      <c r="H45">
        <v>35.1</v>
      </c>
      <c r="I45">
        <v>28.1</v>
      </c>
      <c r="J45">
        <v>21</v>
      </c>
      <c r="K45">
        <v>35.1</v>
      </c>
      <c r="L45">
        <v>11.9</v>
      </c>
      <c r="M45" t="s">
        <v>67</v>
      </c>
      <c r="N45">
        <v>13.3</v>
      </c>
      <c r="O45">
        <v>35.1</v>
      </c>
      <c r="P45">
        <v>35.1</v>
      </c>
    </row>
    <row r="46" spans="1:16" x14ac:dyDescent="0.25">
      <c r="A46" s="5" t="s">
        <v>124</v>
      </c>
      <c r="B46" s="5" t="s">
        <v>125</v>
      </c>
      <c r="C46">
        <v>27.1</v>
      </c>
      <c r="D46">
        <v>24.33</v>
      </c>
      <c r="E46">
        <v>21.87</v>
      </c>
      <c r="F46">
        <v>19.41</v>
      </c>
      <c r="G46">
        <v>19.61</v>
      </c>
      <c r="H46">
        <v>18.309999999999999</v>
      </c>
      <c r="I46">
        <v>16.53</v>
      </c>
      <c r="J46">
        <v>15.56</v>
      </c>
      <c r="K46">
        <v>14.14</v>
      </c>
      <c r="L46">
        <v>10.81</v>
      </c>
      <c r="M46">
        <v>8.52</v>
      </c>
      <c r="N46">
        <v>12.42</v>
      </c>
      <c r="O46">
        <v>10.59</v>
      </c>
      <c r="P46">
        <v>10.59</v>
      </c>
    </row>
    <row r="47" spans="1:16" x14ac:dyDescent="0.25">
      <c r="A47" s="5" t="s">
        <v>112</v>
      </c>
      <c r="B47" s="5" t="s">
        <v>113</v>
      </c>
      <c r="C47">
        <v>17.47</v>
      </c>
      <c r="D47">
        <v>17.41</v>
      </c>
      <c r="E47">
        <v>15.89</v>
      </c>
      <c r="F47">
        <v>15.5</v>
      </c>
      <c r="G47">
        <v>15.17</v>
      </c>
      <c r="H47">
        <v>14.42</v>
      </c>
      <c r="I47">
        <v>13.34</v>
      </c>
      <c r="J47">
        <v>13.04</v>
      </c>
      <c r="K47">
        <v>12.9</v>
      </c>
      <c r="L47">
        <v>11.85</v>
      </c>
      <c r="M47">
        <v>11.26</v>
      </c>
      <c r="N47">
        <v>12.97</v>
      </c>
      <c r="O47">
        <v>12.99</v>
      </c>
      <c r="P47">
        <v>12.99</v>
      </c>
    </row>
    <row r="48" spans="1:16" x14ac:dyDescent="0.25">
      <c r="A48" s="5" t="s">
        <v>114</v>
      </c>
      <c r="B48" s="5" t="s">
        <v>115</v>
      </c>
      <c r="C48">
        <v>-0.3</v>
      </c>
      <c r="D48">
        <v>-0.26</v>
      </c>
      <c r="E48">
        <v>1.97</v>
      </c>
      <c r="F48">
        <v>1.87</v>
      </c>
      <c r="G48">
        <v>1.87</v>
      </c>
      <c r="H48">
        <v>1.52</v>
      </c>
      <c r="I48">
        <v>1.89</v>
      </c>
      <c r="J48">
        <v>0.19</v>
      </c>
      <c r="K48">
        <v>0.62</v>
      </c>
      <c r="L48">
        <v>0.64</v>
      </c>
      <c r="M48">
        <v>1.97</v>
      </c>
      <c r="N48">
        <v>0.44</v>
      </c>
      <c r="O48">
        <v>0.78</v>
      </c>
      <c r="P48">
        <v>0.78</v>
      </c>
    </row>
    <row r="49" spans="1:16" x14ac:dyDescent="0.25">
      <c r="A49" s="5" t="s">
        <v>116</v>
      </c>
      <c r="B49" s="5" t="s">
        <v>117</v>
      </c>
      <c r="C49">
        <v>31.32</v>
      </c>
      <c r="D49">
        <v>27.29</v>
      </c>
      <c r="E49">
        <v>23.04</v>
      </c>
      <c r="F49">
        <v>22.54</v>
      </c>
      <c r="G49">
        <v>22.13</v>
      </c>
      <c r="H49">
        <v>20.64</v>
      </c>
      <c r="I49">
        <v>18.850000000000001</v>
      </c>
      <c r="J49">
        <v>19.170000000000002</v>
      </c>
      <c r="K49">
        <v>17.3</v>
      </c>
      <c r="L49">
        <v>14.7</v>
      </c>
      <c r="M49">
        <v>13.86</v>
      </c>
      <c r="N49">
        <v>16.809999999999999</v>
      </c>
      <c r="O49">
        <v>17.329999999999998</v>
      </c>
      <c r="P49">
        <v>17.329999999999998</v>
      </c>
    </row>
    <row r="50" spans="1:16" x14ac:dyDescent="0.25">
      <c r="A50" s="5" t="s">
        <v>118</v>
      </c>
      <c r="B50" s="5" t="s">
        <v>119</v>
      </c>
      <c r="C50">
        <v>5654</v>
      </c>
      <c r="D50">
        <v>5370</v>
      </c>
      <c r="E50">
        <v>5064</v>
      </c>
      <c r="F50">
        <v>4792</v>
      </c>
      <c r="G50">
        <v>4632</v>
      </c>
      <c r="H50">
        <v>4372</v>
      </c>
      <c r="I50">
        <v>4157</v>
      </c>
      <c r="J50">
        <v>4096</v>
      </c>
      <c r="K50">
        <v>3514</v>
      </c>
      <c r="L50">
        <v>3142</v>
      </c>
      <c r="M50">
        <v>3059</v>
      </c>
      <c r="N50">
        <v>3665</v>
      </c>
      <c r="O50">
        <v>3659</v>
      </c>
      <c r="P50">
        <v>3659</v>
      </c>
    </row>
    <row r="51" spans="1:16" x14ac:dyDescent="0.25">
      <c r="A51" s="5" t="s">
        <v>120</v>
      </c>
      <c r="B51" s="5" t="s">
        <v>121</v>
      </c>
      <c r="C51">
        <v>392.6</v>
      </c>
      <c r="D51">
        <v>351.7</v>
      </c>
      <c r="E51">
        <v>330.8</v>
      </c>
      <c r="F51">
        <v>303.8</v>
      </c>
      <c r="G51">
        <v>288.8</v>
      </c>
      <c r="H51">
        <v>254.3</v>
      </c>
      <c r="I51">
        <v>250.7</v>
      </c>
      <c r="J51">
        <v>238.9</v>
      </c>
      <c r="K51">
        <v>203.2</v>
      </c>
      <c r="L51">
        <v>183.1</v>
      </c>
      <c r="M51">
        <v>170.5</v>
      </c>
      <c r="N51">
        <v>191.5</v>
      </c>
      <c r="O51">
        <v>167.8</v>
      </c>
      <c r="P51">
        <v>167.8</v>
      </c>
    </row>
    <row r="52" spans="1:16" x14ac:dyDescent="0.25">
      <c r="A52" s="5" t="s">
        <v>122</v>
      </c>
      <c r="B52" s="5" t="s">
        <v>123</v>
      </c>
      <c r="C52">
        <v>69438</v>
      </c>
      <c r="D52">
        <v>65493</v>
      </c>
      <c r="E52">
        <v>65324</v>
      </c>
      <c r="F52">
        <v>63397</v>
      </c>
      <c r="G52">
        <v>62349</v>
      </c>
      <c r="H52">
        <v>58166</v>
      </c>
      <c r="I52">
        <v>60308</v>
      </c>
      <c r="J52">
        <v>58325</v>
      </c>
      <c r="K52">
        <v>57826</v>
      </c>
      <c r="L52">
        <v>58275</v>
      </c>
      <c r="M52">
        <v>55737</v>
      </c>
      <c r="N52">
        <v>52251</v>
      </c>
      <c r="O52">
        <v>45860</v>
      </c>
      <c r="P52">
        <v>45860</v>
      </c>
    </row>
    <row r="53" spans="1:16" x14ac:dyDescent="0.25">
      <c r="A53" s="5" t="s">
        <v>301</v>
      </c>
      <c r="B53" s="5" t="s">
        <v>302</v>
      </c>
      <c r="C53">
        <v>336240</v>
      </c>
      <c r="D53">
        <v>317784</v>
      </c>
      <c r="E53">
        <v>302903</v>
      </c>
      <c r="F53">
        <v>284107</v>
      </c>
      <c r="G53">
        <v>296919</v>
      </c>
      <c r="H53">
        <v>293747</v>
      </c>
      <c r="I53">
        <v>278932</v>
      </c>
      <c r="J53">
        <v>266532</v>
      </c>
      <c r="K53">
        <v>260561</v>
      </c>
      <c r="L53">
        <v>241224</v>
      </c>
      <c r="M53">
        <v>195162</v>
      </c>
      <c r="N53">
        <v>237462</v>
      </c>
      <c r="O53">
        <v>202814</v>
      </c>
      <c r="P53">
        <v>202814</v>
      </c>
    </row>
    <row r="54" spans="1:16" x14ac:dyDescent="0.25">
      <c r="A54" s="5" t="s">
        <v>126</v>
      </c>
      <c r="B54" s="5" t="s">
        <v>127</v>
      </c>
      <c r="C54">
        <v>83994</v>
      </c>
      <c r="D54">
        <v>88268</v>
      </c>
      <c r="E54">
        <v>86197</v>
      </c>
      <c r="F54">
        <v>78506</v>
      </c>
      <c r="G54">
        <v>83010</v>
      </c>
      <c r="H54">
        <v>87214</v>
      </c>
      <c r="I54">
        <v>84845</v>
      </c>
      <c r="J54">
        <v>80933</v>
      </c>
      <c r="K54">
        <v>91975</v>
      </c>
      <c r="L54">
        <v>79885</v>
      </c>
      <c r="M54">
        <v>60183</v>
      </c>
      <c r="N54">
        <v>80055</v>
      </c>
      <c r="O54">
        <v>77207</v>
      </c>
      <c r="P54">
        <v>77207</v>
      </c>
    </row>
    <row r="55" spans="1:16" x14ac:dyDescent="0.25">
      <c r="A55" s="5" t="s">
        <v>128</v>
      </c>
      <c r="B55" s="5" t="s">
        <v>129</v>
      </c>
      <c r="C55">
        <v>15653</v>
      </c>
      <c r="D55">
        <v>26927</v>
      </c>
      <c r="E55">
        <v>17279</v>
      </c>
      <c r="F55">
        <v>11853</v>
      </c>
      <c r="G55">
        <v>14292</v>
      </c>
      <c r="H55">
        <v>20929</v>
      </c>
      <c r="I55">
        <v>14722</v>
      </c>
      <c r="J55">
        <v>13208</v>
      </c>
      <c r="K55">
        <v>24417</v>
      </c>
      <c r="L55">
        <v>7607</v>
      </c>
      <c r="M55">
        <v>-35992</v>
      </c>
      <c r="N55">
        <v>10205</v>
      </c>
      <c r="O55">
        <v>14785</v>
      </c>
      <c r="P55">
        <v>14785</v>
      </c>
    </row>
    <row r="56" spans="1:16" x14ac:dyDescent="0.25">
      <c r="A56" s="5" t="s">
        <v>130</v>
      </c>
      <c r="B56" s="5" t="s">
        <v>131</v>
      </c>
      <c r="C56">
        <v>13.5</v>
      </c>
      <c r="D56">
        <v>8</v>
      </c>
      <c r="E56">
        <v>24.1</v>
      </c>
      <c r="F56">
        <v>19</v>
      </c>
      <c r="G56">
        <v>15.1</v>
      </c>
      <c r="H56">
        <v>13</v>
      </c>
      <c r="I56">
        <v>13.2</v>
      </c>
      <c r="J56">
        <v>13.4</v>
      </c>
      <c r="K56">
        <v>7.8</v>
      </c>
      <c r="L56">
        <v>38.200000000000003</v>
      </c>
      <c r="M56" t="s">
        <v>67</v>
      </c>
      <c r="N56">
        <v>11.7</v>
      </c>
      <c r="O56">
        <v>13.3</v>
      </c>
      <c r="P56">
        <v>13.3</v>
      </c>
    </row>
    <row r="57" spans="1:16" x14ac:dyDescent="0.25">
      <c r="A57" s="5" t="s">
        <v>132</v>
      </c>
      <c r="B57" s="5" t="s">
        <v>133</v>
      </c>
      <c r="C57">
        <v>0.63</v>
      </c>
      <c r="D57">
        <v>0.68</v>
      </c>
      <c r="E57">
        <v>1.38</v>
      </c>
      <c r="F57">
        <v>0.79</v>
      </c>
      <c r="G57">
        <v>0.73</v>
      </c>
      <c r="H57">
        <v>0.93</v>
      </c>
      <c r="I57">
        <v>0.69</v>
      </c>
      <c r="J57">
        <v>0.66</v>
      </c>
      <c r="K57">
        <v>0.68</v>
      </c>
      <c r="L57">
        <v>1.2</v>
      </c>
      <c r="M57">
        <v>0.98</v>
      </c>
      <c r="N57">
        <v>0.5</v>
      </c>
      <c r="O57">
        <v>1.38</v>
      </c>
      <c r="P57">
        <v>1.38</v>
      </c>
    </row>
    <row r="58" spans="1:16" x14ac:dyDescent="0.25">
      <c r="A58" s="5" t="s">
        <v>134</v>
      </c>
      <c r="B58" s="5" t="s">
        <v>135</v>
      </c>
      <c r="C58">
        <v>0.98</v>
      </c>
      <c r="D58">
        <v>0.95</v>
      </c>
      <c r="E58">
        <v>1.89</v>
      </c>
      <c r="F58">
        <v>0.99</v>
      </c>
      <c r="G58">
        <v>0.94</v>
      </c>
      <c r="H58">
        <v>1.18</v>
      </c>
      <c r="I58">
        <v>0.86</v>
      </c>
      <c r="J58">
        <v>0.79</v>
      </c>
      <c r="K58">
        <v>0.74</v>
      </c>
      <c r="L58">
        <v>1.1000000000000001</v>
      </c>
      <c r="M58">
        <v>0.74</v>
      </c>
      <c r="N58">
        <v>0.48</v>
      </c>
      <c r="O58">
        <v>1.1299999999999999</v>
      </c>
      <c r="P58">
        <v>1.1299999999999999</v>
      </c>
    </row>
    <row r="59" spans="1:16" x14ac:dyDescent="0.25">
      <c r="A59" s="5" t="s">
        <v>136</v>
      </c>
      <c r="B59" s="5" t="s">
        <v>137</v>
      </c>
      <c r="C59">
        <v>-57.22</v>
      </c>
      <c r="D59">
        <v>-64.02</v>
      </c>
      <c r="E59">
        <v>15.29</v>
      </c>
      <c r="F59">
        <v>8.24</v>
      </c>
      <c r="G59">
        <v>7.62</v>
      </c>
      <c r="H59">
        <v>11.13</v>
      </c>
      <c r="I59">
        <v>6.07</v>
      </c>
      <c r="J59">
        <v>53.38</v>
      </c>
      <c r="K59">
        <v>15.36</v>
      </c>
      <c r="L59">
        <v>20.3</v>
      </c>
      <c r="M59">
        <v>4.22</v>
      </c>
      <c r="N59">
        <v>13.95</v>
      </c>
      <c r="O59">
        <v>18.63</v>
      </c>
      <c r="P59">
        <v>18.63</v>
      </c>
    </row>
    <row r="60" spans="1:16" x14ac:dyDescent="0.25">
      <c r="A60" s="5" t="s">
        <v>138</v>
      </c>
      <c r="B60" s="5" t="s">
        <v>139</v>
      </c>
      <c r="C60" t="s">
        <v>67</v>
      </c>
      <c r="D60">
        <v>3.63</v>
      </c>
      <c r="E60">
        <v>1.99</v>
      </c>
      <c r="F60">
        <v>3.24</v>
      </c>
      <c r="G60">
        <v>3.51</v>
      </c>
      <c r="H60">
        <v>2.95</v>
      </c>
      <c r="I60">
        <v>3.48</v>
      </c>
      <c r="J60">
        <v>2.9</v>
      </c>
      <c r="K60">
        <v>5.24</v>
      </c>
      <c r="L60">
        <v>1.31</v>
      </c>
      <c r="M60" t="s">
        <v>67</v>
      </c>
      <c r="N60">
        <v>3.07</v>
      </c>
      <c r="O60">
        <v>3.42</v>
      </c>
      <c r="P60">
        <v>3.42</v>
      </c>
    </row>
    <row r="61" spans="1:16" x14ac:dyDescent="0.25">
      <c r="A61" s="5" t="s">
        <v>140</v>
      </c>
      <c r="B61" s="5" t="s">
        <v>141</v>
      </c>
      <c r="C61">
        <v>7.4</v>
      </c>
      <c r="D61">
        <v>12.5</v>
      </c>
      <c r="E61">
        <v>4.2</v>
      </c>
      <c r="F61">
        <v>5.3</v>
      </c>
      <c r="G61">
        <v>6.6</v>
      </c>
      <c r="H61">
        <v>7.7</v>
      </c>
      <c r="I61">
        <v>7.6</v>
      </c>
      <c r="J61">
        <v>7.4</v>
      </c>
      <c r="K61">
        <v>12.8</v>
      </c>
      <c r="L61">
        <v>2.6</v>
      </c>
      <c r="M61">
        <v>-18.8</v>
      </c>
      <c r="N61">
        <v>8.6</v>
      </c>
      <c r="O61">
        <v>7.5</v>
      </c>
      <c r="P61">
        <v>7.5</v>
      </c>
    </row>
    <row r="62" spans="1:16" x14ac:dyDescent="0.25">
      <c r="A62" s="5" t="s">
        <v>142</v>
      </c>
      <c r="B62" s="5" t="s">
        <v>143</v>
      </c>
      <c r="C62">
        <v>7.22</v>
      </c>
      <c r="D62">
        <v>11.84</v>
      </c>
      <c r="E62">
        <v>7.85</v>
      </c>
      <c r="F62">
        <v>5.22</v>
      </c>
      <c r="G62">
        <v>6.22</v>
      </c>
      <c r="H62">
        <v>9.0399999999999991</v>
      </c>
      <c r="I62">
        <v>6.54</v>
      </c>
      <c r="J62">
        <v>5.91</v>
      </c>
      <c r="K62">
        <v>9.48</v>
      </c>
      <c r="L62">
        <v>2.88</v>
      </c>
      <c r="M62">
        <v>-13.95</v>
      </c>
      <c r="N62">
        <v>4.1100000000000003</v>
      </c>
      <c r="O62">
        <v>5.94</v>
      </c>
      <c r="P62">
        <v>5.94</v>
      </c>
    </row>
    <row r="63" spans="1:16" x14ac:dyDescent="0.25">
      <c r="A63" s="5" t="s">
        <v>144</v>
      </c>
      <c r="B63" s="5" t="s">
        <v>145</v>
      </c>
      <c r="C63">
        <v>4.66</v>
      </c>
      <c r="D63">
        <v>8.4700000000000006</v>
      </c>
      <c r="E63">
        <v>5.7</v>
      </c>
      <c r="F63">
        <v>4.17</v>
      </c>
      <c r="G63">
        <v>4.8099999999999996</v>
      </c>
      <c r="H63">
        <v>7.12</v>
      </c>
      <c r="I63">
        <v>5.28</v>
      </c>
      <c r="J63">
        <v>4.96</v>
      </c>
      <c r="K63">
        <v>8.65</v>
      </c>
      <c r="L63">
        <v>3.15</v>
      </c>
      <c r="M63">
        <v>-18.440000000000001</v>
      </c>
      <c r="N63">
        <v>4.3</v>
      </c>
      <c r="O63">
        <v>7.29</v>
      </c>
      <c r="P63">
        <v>7.29</v>
      </c>
    </row>
    <row r="64" spans="1:16" x14ac:dyDescent="0.25">
      <c r="A64" s="5" t="s">
        <v>146</v>
      </c>
      <c r="B64" s="5" t="s">
        <v>147</v>
      </c>
      <c r="C64">
        <v>4.99</v>
      </c>
      <c r="D64">
        <v>8.57</v>
      </c>
      <c r="E64">
        <v>6.26</v>
      </c>
      <c r="F64">
        <v>4.12</v>
      </c>
      <c r="G64">
        <v>4.7699999999999996</v>
      </c>
      <c r="H64">
        <v>6.93</v>
      </c>
      <c r="I64">
        <v>5.29</v>
      </c>
      <c r="J64">
        <v>4.67</v>
      </c>
      <c r="K64">
        <v>7.35</v>
      </c>
      <c r="L64">
        <v>2.71</v>
      </c>
      <c r="M64">
        <v>-11.09</v>
      </c>
      <c r="N64">
        <v>3.37</v>
      </c>
      <c r="O64">
        <v>4.51</v>
      </c>
      <c r="P64">
        <v>4.51</v>
      </c>
    </row>
    <row r="65" spans="1:16" x14ac:dyDescent="0.25">
      <c r="A65" s="5" t="s">
        <v>148</v>
      </c>
      <c r="B65" s="5" t="s">
        <v>148</v>
      </c>
      <c r="C65">
        <v>4.03</v>
      </c>
      <c r="D65">
        <v>7.55</v>
      </c>
      <c r="E65">
        <v>5.41</v>
      </c>
      <c r="F65">
        <v>3.59</v>
      </c>
      <c r="G65">
        <v>4.26</v>
      </c>
      <c r="H65">
        <v>6.32</v>
      </c>
      <c r="I65">
        <v>4.63</v>
      </c>
      <c r="J65">
        <v>4.0199999999999996</v>
      </c>
      <c r="K65">
        <v>7.07</v>
      </c>
      <c r="L65">
        <v>2.3199999999999998</v>
      </c>
      <c r="M65">
        <v>-11.33</v>
      </c>
      <c r="N65">
        <v>3.17</v>
      </c>
      <c r="O65">
        <v>4.45</v>
      </c>
      <c r="P65">
        <v>4.45</v>
      </c>
    </row>
    <row r="66" spans="1:16" x14ac:dyDescent="0.25">
      <c r="A66" s="5" t="s">
        <v>149</v>
      </c>
      <c r="B66" s="5" t="s">
        <v>150</v>
      </c>
      <c r="C66">
        <v>55.65</v>
      </c>
      <c r="D66">
        <v>57.04</v>
      </c>
      <c r="E66">
        <v>45.75</v>
      </c>
      <c r="F66">
        <v>44.37</v>
      </c>
      <c r="G66">
        <v>45.19</v>
      </c>
      <c r="H66">
        <v>43.76</v>
      </c>
      <c r="I66">
        <v>40.11</v>
      </c>
      <c r="J66">
        <v>41.24</v>
      </c>
      <c r="K66">
        <v>38.840000000000003</v>
      </c>
      <c r="L66">
        <v>34.590000000000003</v>
      </c>
      <c r="M66">
        <v>34.89</v>
      </c>
      <c r="N66">
        <v>36.369999999999997</v>
      </c>
      <c r="O66">
        <v>42.61</v>
      </c>
      <c r="P66">
        <v>42.61</v>
      </c>
    </row>
    <row r="67" spans="1:16" x14ac:dyDescent="0.25">
      <c r="A67" s="5" t="s">
        <v>151</v>
      </c>
      <c r="B67" s="5" t="s">
        <v>152</v>
      </c>
      <c r="C67">
        <v>55.77</v>
      </c>
      <c r="D67">
        <v>63.81</v>
      </c>
      <c r="E67">
        <v>68.989999999999995</v>
      </c>
      <c r="F67">
        <v>68.78</v>
      </c>
      <c r="G67">
        <v>68.55</v>
      </c>
      <c r="H67">
        <v>69.89</v>
      </c>
      <c r="I67">
        <v>70.739999999999995</v>
      </c>
      <c r="J67">
        <v>68.02</v>
      </c>
      <c r="K67">
        <v>74.59</v>
      </c>
      <c r="L67">
        <v>80.63</v>
      </c>
      <c r="M67">
        <v>81.2</v>
      </c>
      <c r="N67">
        <v>77.13</v>
      </c>
      <c r="O67">
        <v>74.959999999999994</v>
      </c>
      <c r="P67">
        <v>74.959999999999994</v>
      </c>
    </row>
    <row r="68" spans="1:16" x14ac:dyDescent="0.25">
      <c r="A68" s="5" t="s">
        <v>153</v>
      </c>
      <c r="B68" s="5" t="s">
        <v>154</v>
      </c>
      <c r="C68">
        <v>44.23</v>
      </c>
      <c r="D68">
        <v>36.19</v>
      </c>
      <c r="E68">
        <v>31.01</v>
      </c>
      <c r="F68">
        <v>31.22</v>
      </c>
      <c r="G68">
        <v>31.45</v>
      </c>
      <c r="H68">
        <v>30.11</v>
      </c>
      <c r="I68">
        <v>29.26</v>
      </c>
      <c r="J68">
        <v>31.98</v>
      </c>
      <c r="K68">
        <v>25.41</v>
      </c>
      <c r="L68">
        <v>19.37</v>
      </c>
      <c r="M68">
        <v>18.8</v>
      </c>
      <c r="N68">
        <v>22.87</v>
      </c>
      <c r="O68">
        <v>25.04</v>
      </c>
      <c r="P68">
        <v>25.04</v>
      </c>
    </row>
    <row r="69" spans="1:16" x14ac:dyDescent="0.25">
      <c r="A69" s="5" t="s">
        <v>155</v>
      </c>
      <c r="B69" s="5" t="s">
        <v>156</v>
      </c>
      <c r="C69">
        <v>79.31</v>
      </c>
      <c r="D69">
        <v>56.72</v>
      </c>
      <c r="E69">
        <v>44.95</v>
      </c>
      <c r="F69">
        <v>45.4</v>
      </c>
      <c r="G69">
        <v>45.87</v>
      </c>
      <c r="H69">
        <v>43.09</v>
      </c>
      <c r="I69">
        <v>41.36</v>
      </c>
      <c r="J69">
        <v>47.02</v>
      </c>
      <c r="K69">
        <v>34.07</v>
      </c>
      <c r="L69">
        <v>24.03</v>
      </c>
      <c r="M69">
        <v>23.16</v>
      </c>
      <c r="N69">
        <v>29.64</v>
      </c>
      <c r="O69">
        <v>33.4</v>
      </c>
      <c r="P69">
        <v>33.4</v>
      </c>
    </row>
    <row r="70" spans="1:16" x14ac:dyDescent="0.25">
      <c r="A70" s="5" t="s">
        <v>303</v>
      </c>
      <c r="B70" s="5" t="s">
        <v>304</v>
      </c>
      <c r="C70">
        <v>24.98</v>
      </c>
      <c r="D70">
        <v>27.77</v>
      </c>
      <c r="E70">
        <v>28.46</v>
      </c>
      <c r="F70">
        <v>27.64</v>
      </c>
      <c r="G70">
        <v>27.96</v>
      </c>
      <c r="H70">
        <v>29.7</v>
      </c>
      <c r="I70">
        <v>30.41</v>
      </c>
      <c r="J70">
        <v>30.36</v>
      </c>
      <c r="K70">
        <v>32.590000000000003</v>
      </c>
      <c r="L70">
        <v>33.119999999999997</v>
      </c>
      <c r="M70">
        <v>30.84</v>
      </c>
      <c r="N70">
        <v>33.71</v>
      </c>
      <c r="O70">
        <v>38.07</v>
      </c>
    </row>
    <row r="71" spans="1:16" x14ac:dyDescent="0.25">
      <c r="A71" s="5" t="s">
        <v>157</v>
      </c>
      <c r="B71" s="5" t="s">
        <v>158</v>
      </c>
      <c r="C71">
        <v>55.67</v>
      </c>
      <c r="D71">
        <v>57.05</v>
      </c>
      <c r="E71">
        <v>45.75</v>
      </c>
      <c r="F71">
        <v>44.36</v>
      </c>
      <c r="G71">
        <v>45.19</v>
      </c>
      <c r="H71">
        <v>43.75</v>
      </c>
      <c r="I71">
        <v>40.119999999999997</v>
      </c>
      <c r="J71">
        <v>41.23</v>
      </c>
      <c r="K71">
        <v>38.85</v>
      </c>
      <c r="L71">
        <v>34.590000000000003</v>
      </c>
      <c r="M71">
        <v>34.89</v>
      </c>
      <c r="N71">
        <v>36.35</v>
      </c>
      <c r="O71">
        <v>42.59</v>
      </c>
    </row>
    <row r="72" spans="1:16" x14ac:dyDescent="0.25">
      <c r="A72" s="5" t="s">
        <v>159</v>
      </c>
      <c r="B72" s="5" t="s">
        <v>160</v>
      </c>
      <c r="C72">
        <v>4.66</v>
      </c>
      <c r="D72">
        <v>8.4700000000000006</v>
      </c>
      <c r="E72">
        <v>5.7</v>
      </c>
      <c r="F72">
        <v>4.17</v>
      </c>
      <c r="G72">
        <v>4.8099999999999996</v>
      </c>
      <c r="H72">
        <v>7.13</v>
      </c>
      <c r="I72">
        <v>5.28</v>
      </c>
      <c r="J72">
        <v>4.95</v>
      </c>
      <c r="K72">
        <v>8.65</v>
      </c>
      <c r="L72">
        <v>3.15</v>
      </c>
      <c r="M72">
        <v>-18.440000000000001</v>
      </c>
      <c r="N72">
        <v>4.3</v>
      </c>
      <c r="O72">
        <v>7.29</v>
      </c>
    </row>
    <row r="73" spans="1:16" x14ac:dyDescent="0.25">
      <c r="A73" s="5" t="s">
        <v>161</v>
      </c>
      <c r="B73" s="5" t="s">
        <v>162</v>
      </c>
      <c r="C73">
        <v>8.0500000000000007</v>
      </c>
      <c r="D73">
        <v>9.36</v>
      </c>
      <c r="E73">
        <v>8.57</v>
      </c>
      <c r="F73">
        <v>6.47</v>
      </c>
      <c r="G73">
        <v>7.53</v>
      </c>
      <c r="H73">
        <v>10.61</v>
      </c>
      <c r="I73">
        <v>8.16</v>
      </c>
      <c r="J73">
        <v>7.77</v>
      </c>
      <c r="K73">
        <v>12.48</v>
      </c>
      <c r="L73">
        <v>4.84</v>
      </c>
      <c r="M73">
        <v>-18.940000000000001</v>
      </c>
      <c r="N73">
        <v>6.66</v>
      </c>
      <c r="O73">
        <v>10.63</v>
      </c>
    </row>
    <row r="74" spans="1:16" x14ac:dyDescent="0.25">
      <c r="A74" s="5" t="s">
        <v>163</v>
      </c>
      <c r="B74" s="5" t="s">
        <v>164</v>
      </c>
      <c r="C74">
        <v>86.53</v>
      </c>
      <c r="D74">
        <v>89.18</v>
      </c>
      <c r="E74">
        <v>94.93</v>
      </c>
      <c r="F74">
        <v>86.08</v>
      </c>
      <c r="G74">
        <v>88.6</v>
      </c>
      <c r="H74">
        <v>88.67</v>
      </c>
      <c r="I74">
        <v>87.75</v>
      </c>
      <c r="J74">
        <v>81.19</v>
      </c>
      <c r="K74">
        <v>81.75</v>
      </c>
      <c r="L74">
        <v>73.58</v>
      </c>
      <c r="M74">
        <v>61.44</v>
      </c>
      <c r="N74">
        <v>73.819999999999993</v>
      </c>
      <c r="O74">
        <v>61.08</v>
      </c>
    </row>
    <row r="75" spans="1:16" x14ac:dyDescent="0.25">
      <c r="A75" s="5" t="s">
        <v>165</v>
      </c>
      <c r="B75" s="5" t="s">
        <v>166</v>
      </c>
      <c r="C75">
        <v>44.34</v>
      </c>
      <c r="D75">
        <v>42.97</v>
      </c>
      <c r="E75">
        <v>54.25</v>
      </c>
      <c r="F75">
        <v>55.62</v>
      </c>
      <c r="G75">
        <v>54.82</v>
      </c>
      <c r="H75">
        <v>56.22</v>
      </c>
      <c r="I75">
        <v>59.91</v>
      </c>
      <c r="J75">
        <v>58.75</v>
      </c>
      <c r="K75">
        <v>61.18</v>
      </c>
      <c r="L75">
        <v>65.430000000000007</v>
      </c>
      <c r="M75">
        <v>65.11</v>
      </c>
      <c r="N75">
        <v>63.61</v>
      </c>
      <c r="O75">
        <v>57.37</v>
      </c>
    </row>
    <row r="76" spans="1:16" x14ac:dyDescent="0.25">
      <c r="A76" s="5" t="s">
        <v>167</v>
      </c>
      <c r="B76" s="5" t="s">
        <v>168</v>
      </c>
      <c r="C76">
        <v>4.03</v>
      </c>
      <c r="D76">
        <v>7.55</v>
      </c>
      <c r="E76">
        <v>5.41</v>
      </c>
      <c r="F76">
        <v>3.59</v>
      </c>
      <c r="G76">
        <v>4.2699999999999996</v>
      </c>
      <c r="H76">
        <v>6.32</v>
      </c>
      <c r="I76">
        <v>4.63</v>
      </c>
      <c r="J76">
        <v>4.0199999999999996</v>
      </c>
      <c r="K76">
        <v>7.07</v>
      </c>
      <c r="L76">
        <v>2.3199999999999998</v>
      </c>
      <c r="M76">
        <v>-11.33</v>
      </c>
      <c r="N76">
        <v>3.17</v>
      </c>
      <c r="O76">
        <v>4.45</v>
      </c>
    </row>
    <row r="77" spans="1:16" x14ac:dyDescent="0.25">
      <c r="A77" s="5" t="s">
        <v>169</v>
      </c>
      <c r="B77" s="5" t="s">
        <v>170</v>
      </c>
      <c r="C77">
        <v>8.64</v>
      </c>
      <c r="D77">
        <v>10.43</v>
      </c>
      <c r="E77">
        <v>9.69</v>
      </c>
      <c r="F77">
        <v>7.29</v>
      </c>
      <c r="G77">
        <v>8.1300000000000008</v>
      </c>
      <c r="H77">
        <v>11.11</v>
      </c>
      <c r="I77">
        <v>8.2899999999999991</v>
      </c>
      <c r="J77">
        <v>7.54</v>
      </c>
      <c r="K77">
        <v>12.58</v>
      </c>
      <c r="L77">
        <v>3.99</v>
      </c>
      <c r="M77">
        <v>-12.84</v>
      </c>
      <c r="N77">
        <v>5.73</v>
      </c>
      <c r="O77">
        <v>7.73</v>
      </c>
    </row>
    <row r="78" spans="1:16" x14ac:dyDescent="0.25">
      <c r="A78" s="5" t="s">
        <v>171</v>
      </c>
      <c r="B78" s="5" t="s">
        <v>172</v>
      </c>
      <c r="C78">
        <v>125.76</v>
      </c>
      <c r="D78">
        <v>148.47</v>
      </c>
      <c r="E78">
        <v>127.2</v>
      </c>
      <c r="F78">
        <v>123.61</v>
      </c>
      <c r="G78">
        <v>125.06</v>
      </c>
      <c r="H78">
        <v>124.31</v>
      </c>
      <c r="I78">
        <v>118.12</v>
      </c>
      <c r="J78">
        <v>115.76</v>
      </c>
      <c r="K78">
        <v>121.95</v>
      </c>
      <c r="L78">
        <v>123.25</v>
      </c>
      <c r="M78">
        <v>124.7</v>
      </c>
      <c r="N78">
        <v>121.21</v>
      </c>
      <c r="O78">
        <v>130.62</v>
      </c>
    </row>
    <row r="79" spans="1:16" x14ac:dyDescent="0.25">
      <c r="A79" s="5" t="s">
        <v>173</v>
      </c>
      <c r="B79" s="5" t="s">
        <v>174</v>
      </c>
      <c r="C79">
        <v>287.22000000000003</v>
      </c>
      <c r="D79">
        <v>285.33999999999997</v>
      </c>
      <c r="E79">
        <v>284.57</v>
      </c>
      <c r="F79">
        <v>187.99</v>
      </c>
      <c r="G79">
        <v>253.21</v>
      </c>
      <c r="H79">
        <v>285.10000000000002</v>
      </c>
      <c r="I79">
        <v>294.99</v>
      </c>
      <c r="J79">
        <v>252.67</v>
      </c>
      <c r="K79">
        <v>206.03</v>
      </c>
      <c r="L79">
        <v>321.57</v>
      </c>
      <c r="M79">
        <v>372.94</v>
      </c>
      <c r="N79">
        <v>257.11</v>
      </c>
      <c r="O79">
        <v>265.93</v>
      </c>
    </row>
    <row r="80" spans="1:16" x14ac:dyDescent="0.25">
      <c r="A80" s="5" t="s">
        <v>175</v>
      </c>
      <c r="B80" s="5" t="s">
        <v>176</v>
      </c>
      <c r="C80">
        <v>-4013.4108000000001</v>
      </c>
      <c r="D80">
        <v>-4490.3627999999999</v>
      </c>
      <c r="E80">
        <v>1072.4405999999999</v>
      </c>
      <c r="F80">
        <v>577.95360000000005</v>
      </c>
      <c r="G80">
        <v>534.46680000000003</v>
      </c>
      <c r="H80">
        <v>780.65820000000008</v>
      </c>
      <c r="I80">
        <v>425.74980000000011</v>
      </c>
      <c r="J80">
        <v>3744.0731999999998</v>
      </c>
      <c r="K80">
        <v>1077.3504</v>
      </c>
      <c r="L80">
        <v>1423.03</v>
      </c>
      <c r="M80">
        <v>295.82199999999989</v>
      </c>
      <c r="N80">
        <v>977.89499999999987</v>
      </c>
      <c r="O80">
        <v>1305.963</v>
      </c>
    </row>
    <row r="81" spans="1:15" x14ac:dyDescent="0.25">
      <c r="A81" s="5" t="s">
        <v>177</v>
      </c>
      <c r="B81" s="5" t="s">
        <v>178</v>
      </c>
      <c r="C81">
        <v>0</v>
      </c>
      <c r="D81">
        <v>0</v>
      </c>
      <c r="E81">
        <v>0</v>
      </c>
      <c r="F81">
        <v>0</v>
      </c>
      <c r="G81">
        <v>0</v>
      </c>
      <c r="H81">
        <v>0</v>
      </c>
      <c r="I81">
        <v>0</v>
      </c>
      <c r="J81">
        <v>0</v>
      </c>
      <c r="K81">
        <v>-4.0000000000006253E-2</v>
      </c>
      <c r="L81">
        <v>0</v>
      </c>
      <c r="M81">
        <v>0</v>
      </c>
      <c r="N81">
        <v>0</v>
      </c>
      <c r="O81">
        <v>0</v>
      </c>
    </row>
    <row r="82" spans="1:15" x14ac:dyDescent="0.25">
      <c r="A82" s="5" t="s">
        <v>179</v>
      </c>
      <c r="B82" s="5" t="s">
        <v>180</v>
      </c>
      <c r="C82">
        <v>11.36</v>
      </c>
      <c r="D82">
        <v>11.28</v>
      </c>
      <c r="E82">
        <v>12.71</v>
      </c>
      <c r="F82">
        <v>-1.02</v>
      </c>
      <c r="G82">
        <v>7.09</v>
      </c>
      <c r="H82">
        <v>10.69</v>
      </c>
      <c r="I82">
        <v>6.23</v>
      </c>
      <c r="J82">
        <v>10.130000000000001</v>
      </c>
      <c r="K82">
        <v>30.84</v>
      </c>
      <c r="L82">
        <v>26.95</v>
      </c>
      <c r="M82">
        <v>-31.4</v>
      </c>
      <c r="N82">
        <v>17.28</v>
      </c>
      <c r="O82" t="s">
        <v>67</v>
      </c>
    </row>
    <row r="83" spans="1:15" x14ac:dyDescent="0.25">
      <c r="A83" s="5" t="s">
        <v>181</v>
      </c>
      <c r="B83" s="5" t="s">
        <v>182</v>
      </c>
      <c r="C83">
        <v>11.78</v>
      </c>
      <c r="D83">
        <v>7.66</v>
      </c>
      <c r="E83">
        <v>6.26</v>
      </c>
      <c r="F83">
        <v>5.59</v>
      </c>
      <c r="G83">
        <v>8</v>
      </c>
      <c r="H83">
        <v>9.02</v>
      </c>
      <c r="I83">
        <v>15.73</v>
      </c>
      <c r="J83">
        <v>22.64</v>
      </c>
      <c r="K83">
        <v>8.8000000000000007</v>
      </c>
      <c r="L83">
        <v>4.28</v>
      </c>
      <c r="M83">
        <v>-4.71</v>
      </c>
      <c r="N83" t="s">
        <v>67</v>
      </c>
      <c r="O83" t="s">
        <v>67</v>
      </c>
    </row>
    <row r="84" spans="1:15" x14ac:dyDescent="0.25">
      <c r="A84" s="5" t="s">
        <v>183</v>
      </c>
      <c r="B84" s="5" t="s">
        <v>184</v>
      </c>
      <c r="C84">
        <v>8.2799999999999994</v>
      </c>
      <c r="D84">
        <v>8.15</v>
      </c>
      <c r="E84">
        <v>7.14</v>
      </c>
      <c r="F84">
        <v>6.62</v>
      </c>
      <c r="G84">
        <v>13</v>
      </c>
      <c r="H84">
        <v>16.97</v>
      </c>
      <c r="I84">
        <v>8.5500000000000007</v>
      </c>
      <c r="J84">
        <v>10.76</v>
      </c>
      <c r="K84">
        <v>8.73</v>
      </c>
      <c r="L84" t="s">
        <v>67</v>
      </c>
      <c r="M84" t="s">
        <v>67</v>
      </c>
      <c r="N84" t="s">
        <v>67</v>
      </c>
      <c r="O84" t="s">
        <v>67</v>
      </c>
    </row>
    <row r="85" spans="1:15" x14ac:dyDescent="0.25">
      <c r="A85" s="5" t="s">
        <v>185</v>
      </c>
      <c r="B85" s="5" t="s">
        <v>186</v>
      </c>
      <c r="C85">
        <v>12.63</v>
      </c>
      <c r="D85">
        <v>8.35</v>
      </c>
      <c r="E85">
        <v>8.9499999999999993</v>
      </c>
      <c r="F85">
        <v>7.68</v>
      </c>
      <c r="G85" t="s">
        <v>67</v>
      </c>
      <c r="H85" t="s">
        <v>67</v>
      </c>
      <c r="I85" t="s">
        <v>67</v>
      </c>
      <c r="J85" t="s">
        <v>67</v>
      </c>
      <c r="K85" t="s">
        <v>67</v>
      </c>
      <c r="L85" t="s">
        <v>67</v>
      </c>
      <c r="M85" t="s">
        <v>67</v>
      </c>
      <c r="N85" t="s">
        <v>67</v>
      </c>
      <c r="O85" t="s">
        <v>67</v>
      </c>
    </row>
    <row r="86" spans="1:15" x14ac:dyDescent="0.25">
      <c r="A86" s="5" t="s">
        <v>187</v>
      </c>
      <c r="B86" s="5" t="s">
        <v>188</v>
      </c>
      <c r="C86">
        <v>-38.799999999999997</v>
      </c>
      <c r="D86">
        <v>65.260000000000005</v>
      </c>
      <c r="E86">
        <v>54.05</v>
      </c>
      <c r="F86">
        <v>-14.2</v>
      </c>
      <c r="G86">
        <v>-27.65</v>
      </c>
      <c r="H86">
        <v>49.51</v>
      </c>
      <c r="I86">
        <v>13.12</v>
      </c>
      <c r="J86">
        <v>-36.950000000000003</v>
      </c>
      <c r="K86">
        <v>259</v>
      </c>
      <c r="L86">
        <v>-121.71</v>
      </c>
      <c r="M86">
        <v>-394.39</v>
      </c>
      <c r="N86">
        <v>-30.87</v>
      </c>
      <c r="O86" t="s">
        <v>67</v>
      </c>
    </row>
    <row r="87" spans="1:15" x14ac:dyDescent="0.25">
      <c r="A87" s="5" t="s">
        <v>189</v>
      </c>
      <c r="B87" s="5" t="s">
        <v>190</v>
      </c>
      <c r="C87">
        <v>26.84</v>
      </c>
      <c r="D87">
        <v>35.04</v>
      </c>
      <c r="E87">
        <v>4.07</v>
      </c>
      <c r="F87">
        <v>2.5499999999999998</v>
      </c>
      <c r="G87">
        <v>11.66</v>
      </c>
      <c r="H87">
        <v>8.56</v>
      </c>
      <c r="I87">
        <v>78.39</v>
      </c>
      <c r="J87">
        <v>33.450000000000003</v>
      </c>
      <c r="K87">
        <v>-85.7</v>
      </c>
      <c r="L87">
        <v>-182.32</v>
      </c>
      <c r="M87">
        <v>-141.75</v>
      </c>
      <c r="N87" t="s">
        <v>67</v>
      </c>
      <c r="O87" t="s">
        <v>67</v>
      </c>
    </row>
    <row r="88" spans="1:15" x14ac:dyDescent="0.25">
      <c r="A88" s="5" t="s">
        <v>191</v>
      </c>
      <c r="B88" s="5" t="s">
        <v>192</v>
      </c>
      <c r="C88">
        <v>7.73</v>
      </c>
      <c r="D88">
        <v>25.39</v>
      </c>
      <c r="E88">
        <v>14.97</v>
      </c>
      <c r="F88">
        <v>-3.23</v>
      </c>
      <c r="G88">
        <v>51.41</v>
      </c>
      <c r="H88">
        <v>32.590000000000003</v>
      </c>
      <c r="I88">
        <v>-56.19</v>
      </c>
      <c r="J88">
        <v>-64.98</v>
      </c>
      <c r="K88">
        <v>-57.59</v>
      </c>
      <c r="L88" t="s">
        <v>67</v>
      </c>
      <c r="M88" t="s">
        <v>67</v>
      </c>
      <c r="N88" t="s">
        <v>67</v>
      </c>
      <c r="O88" t="s">
        <v>67</v>
      </c>
    </row>
    <row r="89" spans="1:15" x14ac:dyDescent="0.25">
      <c r="A89" s="5" t="s">
        <v>193</v>
      </c>
      <c r="B89" s="5" t="s">
        <v>194</v>
      </c>
      <c r="C89">
        <v>20.16</v>
      </c>
      <c r="D89">
        <v>-15.4</v>
      </c>
      <c r="E89">
        <v>-25.01</v>
      </c>
      <c r="F89">
        <v>-30.41</v>
      </c>
      <c r="G89" t="s">
        <v>67</v>
      </c>
      <c r="H89" t="s">
        <v>67</v>
      </c>
      <c r="I89" t="s">
        <v>67</v>
      </c>
      <c r="J89" t="s">
        <v>67</v>
      </c>
      <c r="K89" t="s">
        <v>67</v>
      </c>
      <c r="L89" t="s">
        <v>67</v>
      </c>
      <c r="M89" t="s">
        <v>67</v>
      </c>
      <c r="N89" t="s">
        <v>67</v>
      </c>
      <c r="O89" t="s">
        <v>67</v>
      </c>
    </row>
    <row r="90" spans="1:15" x14ac:dyDescent="0.25">
      <c r="A90" s="5" t="s">
        <v>195</v>
      </c>
      <c r="B90" s="5" t="s">
        <v>196</v>
      </c>
      <c r="C90">
        <v>1.75</v>
      </c>
      <c r="D90">
        <v>0.32</v>
      </c>
      <c r="E90">
        <v>1.61</v>
      </c>
      <c r="F90">
        <v>-5.88</v>
      </c>
      <c r="G90">
        <v>0.28999999999999998</v>
      </c>
      <c r="H90">
        <v>0.4</v>
      </c>
      <c r="I90">
        <v>-0.23</v>
      </c>
      <c r="J90">
        <v>-0.21</v>
      </c>
      <c r="K90">
        <v>-0.14000000000000001</v>
      </c>
      <c r="L90" t="s">
        <v>67</v>
      </c>
      <c r="M90" t="s">
        <v>67</v>
      </c>
      <c r="N90" t="s">
        <v>67</v>
      </c>
      <c r="O90" t="s">
        <v>67</v>
      </c>
    </row>
    <row r="91" spans="1:15" x14ac:dyDescent="0.25">
      <c r="A91" s="5" t="s">
        <v>197</v>
      </c>
      <c r="B91" s="5" t="s">
        <v>198</v>
      </c>
      <c r="C91">
        <v>-4.13</v>
      </c>
      <c r="D91">
        <v>21.54</v>
      </c>
      <c r="E91">
        <v>49.15</v>
      </c>
      <c r="F91">
        <v>-14.96</v>
      </c>
      <c r="G91">
        <v>-23.94</v>
      </c>
      <c r="H91">
        <v>43.82</v>
      </c>
      <c r="I91">
        <v>11.54</v>
      </c>
      <c r="J91">
        <v>-31.42</v>
      </c>
      <c r="K91">
        <v>237.33</v>
      </c>
      <c r="L91">
        <v>-132.44999999999999</v>
      </c>
      <c r="M91">
        <v>-295</v>
      </c>
      <c r="N91">
        <v>-26.49</v>
      </c>
      <c r="O91" t="s">
        <v>67</v>
      </c>
    </row>
    <row r="92" spans="1:15" x14ac:dyDescent="0.25">
      <c r="A92" s="5" t="s">
        <v>199</v>
      </c>
      <c r="B92" s="5" t="s">
        <v>200</v>
      </c>
      <c r="C92">
        <v>22.19</v>
      </c>
      <c r="D92">
        <v>18.579999999999998</v>
      </c>
      <c r="E92">
        <v>3.42</v>
      </c>
      <c r="F92">
        <v>1.64</v>
      </c>
      <c r="G92">
        <v>10.47</v>
      </c>
      <c r="H92">
        <v>7.98</v>
      </c>
      <c r="I92">
        <v>72.48</v>
      </c>
      <c r="J92">
        <v>24.49</v>
      </c>
      <c r="K92">
        <v>-63.37</v>
      </c>
      <c r="L92">
        <v>-151.31</v>
      </c>
      <c r="M92">
        <v>-107.16</v>
      </c>
      <c r="N92" t="s">
        <v>67</v>
      </c>
      <c r="O92" t="s">
        <v>67</v>
      </c>
    </row>
    <row r="93" spans="1:15" x14ac:dyDescent="0.25">
      <c r="A93" s="5" t="s">
        <v>201</v>
      </c>
      <c r="B93" s="5" t="s">
        <v>202</v>
      </c>
      <c r="C93">
        <v>5.53</v>
      </c>
      <c r="D93">
        <v>15.12</v>
      </c>
      <c r="E93">
        <v>13.12</v>
      </c>
      <c r="F93">
        <v>-2.99</v>
      </c>
      <c r="G93">
        <v>47.47</v>
      </c>
      <c r="H93">
        <v>25.76</v>
      </c>
      <c r="I93">
        <v>-42</v>
      </c>
      <c r="J93">
        <v>-49.61</v>
      </c>
      <c r="K93">
        <v>-43.32</v>
      </c>
      <c r="L93" t="s">
        <v>67</v>
      </c>
      <c r="M93" t="s">
        <v>67</v>
      </c>
      <c r="N93" t="s">
        <v>67</v>
      </c>
      <c r="O93" t="s">
        <v>67</v>
      </c>
    </row>
    <row r="94" spans="1:15" x14ac:dyDescent="0.25">
      <c r="A94" s="5" t="s">
        <v>203</v>
      </c>
      <c r="B94" s="5" t="s">
        <v>204</v>
      </c>
      <c r="C94">
        <v>15.65</v>
      </c>
      <c r="D94">
        <v>-13.44</v>
      </c>
      <c r="E94">
        <v>-18.239999999999998</v>
      </c>
      <c r="F94">
        <v>-23.16</v>
      </c>
      <c r="G94" t="s">
        <v>67</v>
      </c>
      <c r="H94" t="s">
        <v>67</v>
      </c>
      <c r="I94" t="s">
        <v>67</v>
      </c>
      <c r="J94" t="s">
        <v>67</v>
      </c>
      <c r="K94" t="s">
        <v>67</v>
      </c>
      <c r="L94" t="s">
        <v>67</v>
      </c>
      <c r="M94" t="s">
        <v>67</v>
      </c>
      <c r="N94" t="s">
        <v>67</v>
      </c>
      <c r="O94" t="s">
        <v>67</v>
      </c>
    </row>
    <row r="95" spans="1:15" x14ac:dyDescent="0.25">
      <c r="A95" s="5" t="s">
        <v>205</v>
      </c>
      <c r="B95" s="5" t="s">
        <v>206</v>
      </c>
      <c r="C95">
        <v>-10.62</v>
      </c>
      <c r="D95">
        <v>-518.71</v>
      </c>
      <c r="E95">
        <v>85.56</v>
      </c>
      <c r="F95">
        <v>8.14</v>
      </c>
      <c r="G95">
        <v>-31.54</v>
      </c>
      <c r="H95">
        <v>83.36</v>
      </c>
      <c r="I95">
        <v>-88.63</v>
      </c>
      <c r="J95">
        <v>247.53</v>
      </c>
      <c r="K95">
        <v>-24.33</v>
      </c>
      <c r="L95">
        <v>381.04</v>
      </c>
      <c r="M95">
        <v>-69.75</v>
      </c>
      <c r="N95">
        <v>-25.12</v>
      </c>
      <c r="O95" t="s">
        <v>67</v>
      </c>
    </row>
    <row r="96" spans="1:15" x14ac:dyDescent="0.25">
      <c r="A96" s="5" t="s">
        <v>207</v>
      </c>
      <c r="B96" s="5" t="s">
        <v>208</v>
      </c>
      <c r="C96">
        <v>-147.91999999999999</v>
      </c>
      <c r="D96">
        <v>-141.66999999999999</v>
      </c>
      <c r="E96">
        <v>20.72</v>
      </c>
      <c r="F96">
        <v>19.989999999999998</v>
      </c>
      <c r="G96">
        <v>-12.27</v>
      </c>
      <c r="H96">
        <v>80.75</v>
      </c>
      <c r="I96">
        <v>44.86</v>
      </c>
      <c r="J96">
        <v>201.41</v>
      </c>
      <c r="K96">
        <v>95.65</v>
      </c>
      <c r="L96">
        <v>95.39</v>
      </c>
      <c r="M96">
        <v>-31.62</v>
      </c>
      <c r="N96" t="s">
        <v>67</v>
      </c>
      <c r="O96" t="s">
        <v>67</v>
      </c>
    </row>
    <row r="97" spans="1:16" x14ac:dyDescent="0.25">
      <c r="A97" s="5" t="s">
        <v>209</v>
      </c>
      <c r="B97" s="5" t="s">
        <v>210</v>
      </c>
      <c r="C97">
        <v>-93.43</v>
      </c>
      <c r="D97">
        <v>-74.64</v>
      </c>
      <c r="E97">
        <v>11.38</v>
      </c>
      <c r="F97">
        <v>43.77</v>
      </c>
      <c r="G97">
        <v>37.28</v>
      </c>
      <c r="H97">
        <v>119.79</v>
      </c>
      <c r="I97">
        <v>89.17</v>
      </c>
      <c r="J97">
        <v>101.87</v>
      </c>
      <c r="K97">
        <v>52.37</v>
      </c>
      <c r="L97" t="s">
        <v>67</v>
      </c>
      <c r="M97" t="s">
        <v>67</v>
      </c>
      <c r="N97" t="s">
        <v>67</v>
      </c>
      <c r="O97" t="s">
        <v>67</v>
      </c>
    </row>
    <row r="98" spans="1:16" x14ac:dyDescent="0.25">
      <c r="A98" s="5" t="s">
        <v>211</v>
      </c>
      <c r="B98" s="5" t="s">
        <v>212</v>
      </c>
      <c r="C98">
        <v>13.18</v>
      </c>
      <c r="D98">
        <v>7.27</v>
      </c>
      <c r="E98">
        <v>56.63</v>
      </c>
      <c r="F98">
        <v>48.07</v>
      </c>
      <c r="G98" t="s">
        <v>67</v>
      </c>
      <c r="H98" t="s">
        <v>67</v>
      </c>
      <c r="I98" t="s">
        <v>67</v>
      </c>
      <c r="J98" t="s">
        <v>67</v>
      </c>
      <c r="K98" t="s">
        <v>67</v>
      </c>
      <c r="L98" t="s">
        <v>67</v>
      </c>
      <c r="M98" t="s">
        <v>67</v>
      </c>
      <c r="N98" t="s">
        <v>67</v>
      </c>
      <c r="O98" t="s">
        <v>67</v>
      </c>
    </row>
    <row r="99" spans="1:16" x14ac:dyDescent="0.25">
      <c r="A99" s="5" t="s">
        <v>213</v>
      </c>
      <c r="B99" s="5" t="s">
        <v>214</v>
      </c>
      <c r="C99">
        <v>796.7</v>
      </c>
      <c r="D99">
        <v>709.1</v>
      </c>
      <c r="E99">
        <v>479.5</v>
      </c>
      <c r="F99">
        <v>328.3</v>
      </c>
      <c r="G99">
        <v>424.4</v>
      </c>
      <c r="H99">
        <v>411.3</v>
      </c>
      <c r="I99">
        <v>350.6</v>
      </c>
      <c r="J99">
        <v>335.1</v>
      </c>
      <c r="K99">
        <v>242.5</v>
      </c>
      <c r="L99">
        <v>245.5</v>
      </c>
      <c r="M99">
        <v>248.1</v>
      </c>
      <c r="N99">
        <v>261.89999999999998</v>
      </c>
      <c r="O99">
        <v>322.89999999999998</v>
      </c>
      <c r="P99">
        <v>322.89999999999998</v>
      </c>
    </row>
  </sheetData>
  <pageMargins left="0.75" right="0.75" top="1" bottom="1" header="0.5" footer="0.5"/>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V96"/>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3" width="20" customWidth="1"/>
    <col min="14" max="20" width="10" customWidth="1"/>
    <col min="21" max="21" width="20" customWidth="1"/>
    <col min="22" max="22" width="10" customWidth="1"/>
  </cols>
  <sheetData>
    <row r="1" spans="1:22" ht="18.75" customHeight="1" x14ac:dyDescent="0.3">
      <c r="A1" s="1" t="s">
        <v>3889</v>
      </c>
      <c r="B1" s="2" t="s">
        <v>3890</v>
      </c>
      <c r="C1" s="2"/>
      <c r="D1" s="2"/>
      <c r="E1" s="2"/>
      <c r="F1" s="2" t="str">
        <f>HYPERLINK("dax-30_Stock_Data_EUR.xlsx#INDEX!A1", "Back to INDEX")</f>
        <v>Back to INDEX</v>
      </c>
      <c r="G1" s="2"/>
      <c r="H1" s="2"/>
      <c r="I1" s="2"/>
      <c r="J1" s="2"/>
      <c r="K1" s="2"/>
      <c r="L1" s="2"/>
      <c r="M1" s="2"/>
      <c r="N1" s="2"/>
      <c r="O1" s="2"/>
      <c r="P1" s="2"/>
      <c r="Q1" s="2"/>
      <c r="R1" s="2"/>
      <c r="S1" s="2"/>
      <c r="T1" s="2"/>
      <c r="U1" s="2"/>
      <c r="V1" s="2"/>
    </row>
    <row r="2" spans="1:22" x14ac:dyDescent="0.25">
      <c r="A2" s="3"/>
      <c r="B2" s="4"/>
      <c r="C2" s="4"/>
      <c r="D2" s="4"/>
      <c r="E2" s="4"/>
      <c r="F2" s="4"/>
      <c r="G2" s="4"/>
      <c r="H2" s="4"/>
      <c r="I2" s="4"/>
      <c r="J2" s="4"/>
      <c r="K2" s="4"/>
      <c r="L2" s="4"/>
      <c r="M2" s="4"/>
      <c r="N2" s="4"/>
      <c r="O2" s="4"/>
      <c r="P2" s="4"/>
      <c r="Q2" s="4"/>
      <c r="R2" s="4"/>
      <c r="S2" s="4"/>
      <c r="T2" s="4"/>
      <c r="U2" s="4"/>
      <c r="V2" s="4"/>
    </row>
    <row r="3" spans="1:22" x14ac:dyDescent="0.25">
      <c r="A3" s="5" t="s">
        <v>3</v>
      </c>
      <c r="C3" s="5" t="s">
        <v>4</v>
      </c>
      <c r="D3" s="5"/>
      <c r="G3" s="5" t="s">
        <v>5</v>
      </c>
      <c r="H3" s="5"/>
      <c r="J3" s="5" t="s">
        <v>6</v>
      </c>
      <c r="K3" s="5"/>
    </row>
    <row r="4" spans="1:22" x14ac:dyDescent="0.25">
      <c r="A4" s="5" t="s">
        <v>7</v>
      </c>
      <c r="B4" t="s">
        <v>2206</v>
      </c>
      <c r="C4" s="5" t="s">
        <v>9</v>
      </c>
      <c r="D4" s="5"/>
      <c r="E4" t="s">
        <v>3891</v>
      </c>
      <c r="G4" t="s">
        <v>905</v>
      </c>
      <c r="H4" t="s">
        <v>220</v>
      </c>
      <c r="J4" t="s">
        <v>3892</v>
      </c>
      <c r="L4" t="s">
        <v>735</v>
      </c>
    </row>
    <row r="5" spans="1:22" x14ac:dyDescent="0.25">
      <c r="A5" s="5" t="s">
        <v>15</v>
      </c>
      <c r="B5" t="s">
        <v>3893</v>
      </c>
      <c r="C5" s="5" t="s">
        <v>17</v>
      </c>
      <c r="D5" s="5"/>
      <c r="E5" t="s">
        <v>3894</v>
      </c>
      <c r="G5" t="s">
        <v>813</v>
      </c>
      <c r="H5" t="s">
        <v>12</v>
      </c>
      <c r="J5" t="s">
        <v>3895</v>
      </c>
      <c r="L5" t="s">
        <v>539</v>
      </c>
    </row>
    <row r="6" spans="1:22" x14ac:dyDescent="0.25">
      <c r="A6" s="5" t="s">
        <v>23</v>
      </c>
      <c r="B6" t="s">
        <v>3896</v>
      </c>
      <c r="C6" s="5" t="s">
        <v>25</v>
      </c>
      <c r="D6" s="5"/>
      <c r="E6" t="s">
        <v>3897</v>
      </c>
      <c r="G6" t="s">
        <v>3898</v>
      </c>
      <c r="H6" t="s">
        <v>28</v>
      </c>
      <c r="J6" t="s">
        <v>3899</v>
      </c>
      <c r="L6" t="s">
        <v>3900</v>
      </c>
    </row>
    <row r="7" spans="1:22" x14ac:dyDescent="0.25">
      <c r="A7" s="5" t="s">
        <v>29</v>
      </c>
      <c r="B7" t="s">
        <v>67</v>
      </c>
      <c r="C7" s="5" t="s">
        <v>31</v>
      </c>
      <c r="D7" s="5"/>
      <c r="E7" t="s">
        <v>3901</v>
      </c>
      <c r="G7" t="s">
        <v>629</v>
      </c>
      <c r="H7" t="s">
        <v>20</v>
      </c>
      <c r="J7" t="s">
        <v>3902</v>
      </c>
      <c r="L7" t="s">
        <v>3903</v>
      </c>
    </row>
    <row r="8" spans="1:22" x14ac:dyDescent="0.25">
      <c r="A8" s="5" t="s">
        <v>35</v>
      </c>
      <c r="B8" t="s">
        <v>36</v>
      </c>
      <c r="C8" s="5" t="s">
        <v>47</v>
      </c>
      <c r="D8" s="5"/>
      <c r="E8" t="s">
        <v>67</v>
      </c>
      <c r="G8" t="s">
        <v>1133</v>
      </c>
      <c r="H8" t="s">
        <v>40</v>
      </c>
      <c r="J8" t="s">
        <v>1196</v>
      </c>
      <c r="L8" t="s">
        <v>3904</v>
      </c>
    </row>
    <row r="9" spans="1:22" x14ac:dyDescent="0.25">
      <c r="A9" s="5" t="s">
        <v>41</v>
      </c>
      <c r="B9" t="s">
        <v>42</v>
      </c>
      <c r="C9" s="5"/>
      <c r="D9" s="5"/>
      <c r="J9" t="s">
        <v>3905</v>
      </c>
      <c r="L9" t="s">
        <v>857</v>
      </c>
    </row>
    <row r="10" spans="1:22" x14ac:dyDescent="0.25">
      <c r="A10" s="5" t="s">
        <v>45</v>
      </c>
      <c r="B10" t="s">
        <v>2353</v>
      </c>
      <c r="C10" s="5"/>
      <c r="D10" s="5"/>
      <c r="J10" t="s">
        <v>3906</v>
      </c>
      <c r="L10" t="s">
        <v>912</v>
      </c>
    </row>
    <row r="11" spans="1:22" x14ac:dyDescent="0.25">
      <c r="A11" s="5" t="s">
        <v>49</v>
      </c>
      <c r="B11" t="s">
        <v>776</v>
      </c>
      <c r="J11" t="s">
        <v>288</v>
      </c>
      <c r="L11" t="s">
        <v>3907</v>
      </c>
    </row>
    <row r="12" spans="1:22" x14ac:dyDescent="0.25">
      <c r="A12" s="5" t="s">
        <v>51</v>
      </c>
      <c r="B12" t="s">
        <v>52</v>
      </c>
      <c r="J12" t="s">
        <v>3908</v>
      </c>
      <c r="L12" t="s">
        <v>3909</v>
      </c>
    </row>
    <row r="13" spans="1:22" x14ac:dyDescent="0.25">
      <c r="A13" s="5" t="s">
        <v>53</v>
      </c>
      <c r="B13" t="s">
        <v>3910</v>
      </c>
    </row>
    <row r="14" spans="1:22" x14ac:dyDescent="0.25">
      <c r="A14" s="5" t="s">
        <v>55</v>
      </c>
      <c r="B14" t="s">
        <v>3911</v>
      </c>
    </row>
    <row r="15" spans="1:22" x14ac:dyDescent="0.25">
      <c r="A15" s="5" t="s">
        <v>57</v>
      </c>
      <c r="B15" t="s">
        <v>3912</v>
      </c>
    </row>
    <row r="16" spans="1:22" x14ac:dyDescent="0.25">
      <c r="A16" s="5" t="s">
        <v>59</v>
      </c>
      <c r="B16" t="s">
        <v>3913</v>
      </c>
    </row>
    <row r="17" spans="1:22" x14ac:dyDescent="0.25">
      <c r="A17" s="5" t="s">
        <v>61</v>
      </c>
      <c r="B17" t="s">
        <v>3914</v>
      </c>
    </row>
    <row r="18" spans="1:22" x14ac:dyDescent="0.25">
      <c r="A18" s="3"/>
      <c r="B18" s="4"/>
      <c r="C18" s="4"/>
      <c r="D18" s="4"/>
      <c r="E18" s="4"/>
      <c r="F18" s="4"/>
      <c r="G18" s="4"/>
      <c r="H18" s="4"/>
      <c r="I18" s="4"/>
      <c r="J18" s="4"/>
      <c r="K18" s="4"/>
      <c r="L18" s="4"/>
      <c r="M18" s="4"/>
      <c r="N18" s="4"/>
      <c r="O18" s="4"/>
      <c r="P18" s="4"/>
      <c r="Q18" s="4"/>
      <c r="R18" s="4"/>
      <c r="S18" s="4"/>
      <c r="T18" s="4"/>
      <c r="U18" s="4"/>
      <c r="V18" s="4"/>
    </row>
    <row r="19" spans="1:22"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row>
    <row r="20" spans="1:22" x14ac:dyDescent="0.25">
      <c r="A20" s="5" t="s">
        <v>65</v>
      </c>
      <c r="B20" s="5" t="s">
        <v>66</v>
      </c>
      <c r="C20">
        <v>436.5</v>
      </c>
      <c r="D20">
        <v>435.4</v>
      </c>
      <c r="E20">
        <v>425</v>
      </c>
      <c r="F20">
        <v>372.8</v>
      </c>
      <c r="G20">
        <v>340.9</v>
      </c>
      <c r="H20">
        <v>302.60000000000002</v>
      </c>
      <c r="I20">
        <v>299.7</v>
      </c>
      <c r="J20">
        <v>301.5</v>
      </c>
      <c r="K20">
        <v>293.3</v>
      </c>
      <c r="L20">
        <v>269.39999999999998</v>
      </c>
      <c r="M20">
        <v>256.3</v>
      </c>
      <c r="N20">
        <v>285.10000000000002</v>
      </c>
      <c r="O20">
        <v>279.7</v>
      </c>
      <c r="P20">
        <v>261.39999999999998</v>
      </c>
      <c r="Q20">
        <v>225.8</v>
      </c>
      <c r="R20">
        <v>211.8</v>
      </c>
      <c r="S20">
        <v>241.1</v>
      </c>
      <c r="T20">
        <v>235.5</v>
      </c>
      <c r="U20">
        <v>256.2</v>
      </c>
      <c r="V20">
        <v>267</v>
      </c>
    </row>
    <row r="21" spans="1:22" x14ac:dyDescent="0.25">
      <c r="A21" s="5" t="s">
        <v>68</v>
      </c>
      <c r="B21" s="5" t="s">
        <v>69</v>
      </c>
      <c r="C21">
        <v>36.299999999999997</v>
      </c>
      <c r="D21">
        <v>51.5</v>
      </c>
      <c r="E21">
        <v>52.2</v>
      </c>
      <c r="F21">
        <v>44.1</v>
      </c>
      <c r="G21">
        <v>36.4</v>
      </c>
      <c r="H21">
        <v>18.399999999999999</v>
      </c>
      <c r="I21">
        <v>17.100000000000001</v>
      </c>
      <c r="J21">
        <v>19.2</v>
      </c>
      <c r="K21">
        <v>-10.199999999999999</v>
      </c>
      <c r="L21">
        <v>20.3</v>
      </c>
      <c r="M21">
        <v>13.1</v>
      </c>
      <c r="N21">
        <v>29.4</v>
      </c>
      <c r="O21">
        <v>28.9</v>
      </c>
      <c r="P21">
        <v>24.9</v>
      </c>
      <c r="Q21">
        <v>19.399999999999999</v>
      </c>
      <c r="R21">
        <v>9.1</v>
      </c>
      <c r="S21">
        <v>-15.7</v>
      </c>
      <c r="T21">
        <v>-7.5</v>
      </c>
      <c r="U21">
        <v>13.5</v>
      </c>
      <c r="V21">
        <v>6.6</v>
      </c>
    </row>
    <row r="22" spans="1:22" x14ac:dyDescent="0.25">
      <c r="A22" s="5" t="s">
        <v>70</v>
      </c>
      <c r="B22" s="5" t="s">
        <v>71</v>
      </c>
      <c r="C22">
        <v>-0.6</v>
      </c>
      <c r="D22">
        <v>-0.7</v>
      </c>
      <c r="E22">
        <v>-0.6</v>
      </c>
      <c r="F22">
        <v>-0.5</v>
      </c>
      <c r="G22">
        <v>-0.5</v>
      </c>
      <c r="H22">
        <v>-0.7</v>
      </c>
      <c r="I22">
        <v>-1.3</v>
      </c>
      <c r="J22">
        <v>-2.7</v>
      </c>
      <c r="K22">
        <v>-1.6</v>
      </c>
      <c r="L22">
        <v>-1.7</v>
      </c>
      <c r="M22">
        <v>-2.6</v>
      </c>
      <c r="N22">
        <v>-3</v>
      </c>
      <c r="O22">
        <v>-3.9</v>
      </c>
      <c r="P22">
        <v>-3.9</v>
      </c>
      <c r="Q22">
        <v>-4.4000000000000004</v>
      </c>
      <c r="R22">
        <v>-8.1</v>
      </c>
      <c r="S22">
        <v>-8.1999999999999993</v>
      </c>
      <c r="T22">
        <v>-8.6</v>
      </c>
      <c r="U22">
        <v>-9.1999999999999993</v>
      </c>
      <c r="V22">
        <v>-8.1</v>
      </c>
    </row>
    <row r="23" spans="1:22" x14ac:dyDescent="0.25">
      <c r="A23" s="5" t="s">
        <v>72</v>
      </c>
      <c r="B23" s="5" t="s">
        <v>73</v>
      </c>
      <c r="C23">
        <v>35.700000000000003</v>
      </c>
      <c r="D23">
        <v>50.8</v>
      </c>
      <c r="E23">
        <v>51.6</v>
      </c>
      <c r="F23">
        <v>43.6</v>
      </c>
      <c r="G23">
        <v>35.9</v>
      </c>
      <c r="H23">
        <v>17.7</v>
      </c>
      <c r="I23">
        <v>15.8</v>
      </c>
      <c r="J23">
        <v>16.5</v>
      </c>
      <c r="K23">
        <v>-11.8</v>
      </c>
      <c r="L23">
        <v>18.600000000000001</v>
      </c>
      <c r="M23">
        <v>10.5</v>
      </c>
      <c r="N23">
        <v>26.4</v>
      </c>
      <c r="O23">
        <v>25</v>
      </c>
      <c r="P23">
        <v>21</v>
      </c>
      <c r="Q23">
        <v>15</v>
      </c>
      <c r="R23">
        <v>1</v>
      </c>
      <c r="S23">
        <v>-23.9</v>
      </c>
      <c r="T23">
        <v>-16.100000000000001</v>
      </c>
      <c r="U23">
        <v>4.3</v>
      </c>
      <c r="V23">
        <v>-1.5</v>
      </c>
    </row>
    <row r="24" spans="1:22" x14ac:dyDescent="0.25">
      <c r="A24" s="5" t="s">
        <v>74</v>
      </c>
      <c r="B24" s="5" t="s">
        <v>75</v>
      </c>
      <c r="C24">
        <v>13.4</v>
      </c>
      <c r="D24">
        <v>16.8</v>
      </c>
      <c r="E24">
        <v>14.7</v>
      </c>
      <c r="F24">
        <v>13.1</v>
      </c>
      <c r="G24">
        <v>11.4</v>
      </c>
      <c r="H24">
        <v>5</v>
      </c>
      <c r="I24">
        <v>4.5999999999999996</v>
      </c>
      <c r="J24">
        <v>6.4</v>
      </c>
      <c r="K24">
        <v>2.7</v>
      </c>
      <c r="L24">
        <v>7.8</v>
      </c>
      <c r="M24">
        <v>4.7</v>
      </c>
      <c r="N24">
        <v>11.1</v>
      </c>
      <c r="O24">
        <v>12.4</v>
      </c>
      <c r="P24">
        <v>8.5</v>
      </c>
      <c r="Q24">
        <v>5.6</v>
      </c>
      <c r="R24">
        <v>4.2</v>
      </c>
      <c r="S24">
        <v>-5.9</v>
      </c>
      <c r="T24">
        <v>-2</v>
      </c>
      <c r="U24">
        <v>2.7</v>
      </c>
      <c r="V24">
        <v>8.4</v>
      </c>
    </row>
    <row r="25" spans="1:22" x14ac:dyDescent="0.25">
      <c r="A25" s="5" t="s">
        <v>76</v>
      </c>
      <c r="B25" s="5" t="s">
        <v>77</v>
      </c>
      <c r="C25">
        <v>22.3</v>
      </c>
      <c r="D25">
        <v>34</v>
      </c>
      <c r="E25">
        <v>36.9</v>
      </c>
      <c r="F25">
        <v>30.6</v>
      </c>
      <c r="G25">
        <v>24.6</v>
      </c>
      <c r="H25">
        <v>12.7</v>
      </c>
      <c r="I25">
        <v>11.2</v>
      </c>
      <c r="J25">
        <v>10.1</v>
      </c>
      <c r="K25">
        <v>-14.5</v>
      </c>
      <c r="L25">
        <v>10.8</v>
      </c>
      <c r="M25">
        <v>5.8</v>
      </c>
      <c r="N25">
        <v>15.3</v>
      </c>
      <c r="O25">
        <v>12.6</v>
      </c>
      <c r="P25">
        <v>12.5</v>
      </c>
      <c r="Q25">
        <v>9.4</v>
      </c>
      <c r="R25">
        <v>-3.2</v>
      </c>
      <c r="S25">
        <v>-18</v>
      </c>
      <c r="T25">
        <v>-14.1</v>
      </c>
      <c r="U25">
        <v>1.6</v>
      </c>
      <c r="V25">
        <v>-9.9</v>
      </c>
    </row>
    <row r="26" spans="1:22" x14ac:dyDescent="0.25">
      <c r="A26" s="5" t="s">
        <v>80</v>
      </c>
      <c r="B26" s="5" t="s">
        <v>81</v>
      </c>
      <c r="C26">
        <v>22.3</v>
      </c>
      <c r="D26">
        <v>34</v>
      </c>
      <c r="E26">
        <v>36.9</v>
      </c>
      <c r="F26">
        <v>30.6</v>
      </c>
      <c r="G26">
        <v>24.6</v>
      </c>
      <c r="H26">
        <v>12.7</v>
      </c>
      <c r="I26">
        <v>11.2</v>
      </c>
      <c r="J26">
        <v>10.1</v>
      </c>
      <c r="K26">
        <v>-14.5</v>
      </c>
      <c r="L26">
        <v>10.8</v>
      </c>
      <c r="M26">
        <v>5.2</v>
      </c>
      <c r="N26">
        <v>15.3</v>
      </c>
      <c r="O26">
        <v>12.6</v>
      </c>
      <c r="P26">
        <v>12.5</v>
      </c>
      <c r="Q26">
        <v>9.4</v>
      </c>
      <c r="R26">
        <v>-3.2</v>
      </c>
      <c r="S26">
        <v>-18</v>
      </c>
      <c r="T26">
        <v>-14.1</v>
      </c>
      <c r="U26">
        <v>1.6</v>
      </c>
      <c r="V26">
        <v>-9.9</v>
      </c>
    </row>
    <row r="27" spans="1:22" x14ac:dyDescent="0.25">
      <c r="A27" s="5" t="s">
        <v>82</v>
      </c>
      <c r="B27" s="5" t="s">
        <v>83</v>
      </c>
      <c r="C27">
        <v>153.9</v>
      </c>
      <c r="D27">
        <v>133.30000000000001</v>
      </c>
      <c r="E27">
        <v>128</v>
      </c>
      <c r="F27">
        <v>121</v>
      </c>
      <c r="G27">
        <v>104.3</v>
      </c>
      <c r="H27">
        <v>98.7</v>
      </c>
      <c r="I27">
        <v>82.4</v>
      </c>
      <c r="J27">
        <v>87</v>
      </c>
      <c r="K27">
        <v>93.5</v>
      </c>
      <c r="L27">
        <v>99.4</v>
      </c>
      <c r="M27">
        <v>83.7</v>
      </c>
      <c r="N27">
        <v>83.9</v>
      </c>
      <c r="O27">
        <v>93.3</v>
      </c>
      <c r="P27">
        <v>83</v>
      </c>
      <c r="Q27">
        <v>72.3</v>
      </c>
      <c r="R27">
        <v>62.7</v>
      </c>
      <c r="S27">
        <v>90.3</v>
      </c>
      <c r="T27">
        <v>101.2</v>
      </c>
      <c r="U27">
        <v>120.1</v>
      </c>
      <c r="V27">
        <v>117.5</v>
      </c>
    </row>
    <row r="28" spans="1:22" x14ac:dyDescent="0.25">
      <c r="A28" s="5" t="s">
        <v>84</v>
      </c>
      <c r="B28" s="5" t="s">
        <v>85</v>
      </c>
      <c r="C28">
        <v>121</v>
      </c>
      <c r="D28">
        <v>103.9</v>
      </c>
      <c r="E28">
        <v>105.9</v>
      </c>
      <c r="F28">
        <v>97.1</v>
      </c>
      <c r="G28">
        <v>85.7</v>
      </c>
      <c r="H28">
        <v>87.1</v>
      </c>
      <c r="I28">
        <v>91.8</v>
      </c>
      <c r="J28">
        <v>90.7</v>
      </c>
      <c r="K28">
        <v>94.4</v>
      </c>
      <c r="L28">
        <v>110.7</v>
      </c>
      <c r="M28">
        <v>108.6</v>
      </c>
      <c r="N28">
        <v>108.9</v>
      </c>
      <c r="O28">
        <v>101.1</v>
      </c>
      <c r="P28">
        <v>101</v>
      </c>
      <c r="Q28">
        <v>78.599999999999994</v>
      </c>
      <c r="R28">
        <v>75.2</v>
      </c>
      <c r="S28">
        <v>81.8</v>
      </c>
      <c r="T28">
        <v>94.4</v>
      </c>
      <c r="U28">
        <v>99.6</v>
      </c>
      <c r="V28">
        <v>101.9</v>
      </c>
    </row>
    <row r="29" spans="1:22" x14ac:dyDescent="0.25">
      <c r="A29" s="5" t="s">
        <v>86</v>
      </c>
      <c r="B29" s="5" t="s">
        <v>87</v>
      </c>
      <c r="C29">
        <v>274.89999999999998</v>
      </c>
      <c r="D29">
        <v>237.2</v>
      </c>
      <c r="E29">
        <v>233.9</v>
      </c>
      <c r="F29">
        <v>218.1</v>
      </c>
      <c r="G29">
        <v>190</v>
      </c>
      <c r="H29">
        <v>185.8</v>
      </c>
      <c r="I29">
        <v>174.2</v>
      </c>
      <c r="J29">
        <v>183.6</v>
      </c>
      <c r="K29">
        <v>195</v>
      </c>
      <c r="L29">
        <v>217.1</v>
      </c>
      <c r="M29">
        <v>199.9</v>
      </c>
      <c r="N29">
        <v>202.8</v>
      </c>
      <c r="O29">
        <v>211.3</v>
      </c>
      <c r="P29">
        <v>208.8</v>
      </c>
      <c r="Q29">
        <v>182.5</v>
      </c>
      <c r="R29">
        <v>170.1</v>
      </c>
      <c r="S29">
        <v>206.7</v>
      </c>
      <c r="T29">
        <v>224.4</v>
      </c>
      <c r="U29">
        <v>246.1</v>
      </c>
      <c r="V29">
        <v>248.1</v>
      </c>
    </row>
    <row r="30" spans="1:22" x14ac:dyDescent="0.25">
      <c r="A30" s="5" t="s">
        <v>88</v>
      </c>
      <c r="B30" s="5" t="s">
        <v>89</v>
      </c>
      <c r="C30">
        <v>153.30000000000001</v>
      </c>
      <c r="D30">
        <v>118.5</v>
      </c>
      <c r="E30">
        <v>115.8</v>
      </c>
      <c r="F30">
        <v>107.7</v>
      </c>
      <c r="G30">
        <v>87.4</v>
      </c>
      <c r="H30">
        <v>71.900000000000006</v>
      </c>
      <c r="I30">
        <v>64.7</v>
      </c>
      <c r="J30">
        <v>71.8</v>
      </c>
      <c r="K30">
        <v>77.7</v>
      </c>
      <c r="L30">
        <v>98.3</v>
      </c>
      <c r="M30">
        <v>60.8</v>
      </c>
      <c r="N30">
        <v>68.2</v>
      </c>
      <c r="O30">
        <v>76.900000000000006</v>
      </c>
      <c r="P30">
        <v>80.400000000000006</v>
      </c>
      <c r="Q30">
        <v>61.2</v>
      </c>
      <c r="R30">
        <v>142.4</v>
      </c>
      <c r="S30">
        <v>137.30000000000001</v>
      </c>
      <c r="T30">
        <v>134.30000000000001</v>
      </c>
      <c r="U30">
        <v>142.6</v>
      </c>
      <c r="V30">
        <v>139.9</v>
      </c>
    </row>
    <row r="31" spans="1:22" x14ac:dyDescent="0.25">
      <c r="A31" s="5" t="s">
        <v>90</v>
      </c>
      <c r="B31" s="5" t="s">
        <v>91</v>
      </c>
      <c r="C31">
        <v>37.200000000000003</v>
      </c>
      <c r="D31">
        <v>23.3</v>
      </c>
      <c r="E31">
        <v>24</v>
      </c>
      <c r="F31">
        <v>22.9</v>
      </c>
      <c r="G31">
        <v>22.4</v>
      </c>
      <c r="H31">
        <v>23</v>
      </c>
      <c r="I31">
        <v>21.7</v>
      </c>
      <c r="J31">
        <v>23.6</v>
      </c>
      <c r="K31">
        <v>38.299999999999997</v>
      </c>
      <c r="L31">
        <v>19.100000000000001</v>
      </c>
      <c r="M31">
        <v>53.6</v>
      </c>
      <c r="N31">
        <v>55.5</v>
      </c>
      <c r="O31">
        <v>61.7</v>
      </c>
      <c r="P31">
        <v>66.7</v>
      </c>
      <c r="Q31">
        <v>65.7</v>
      </c>
      <c r="R31">
        <v>19</v>
      </c>
      <c r="S31">
        <v>59.7</v>
      </c>
      <c r="T31">
        <v>63.5</v>
      </c>
      <c r="U31">
        <v>63.4</v>
      </c>
      <c r="V31">
        <v>66.400000000000006</v>
      </c>
    </row>
    <row r="32" spans="1:22" x14ac:dyDescent="0.25">
      <c r="A32" s="5" t="s">
        <v>92</v>
      </c>
      <c r="B32" s="5" t="s">
        <v>93</v>
      </c>
      <c r="C32">
        <v>190.5</v>
      </c>
      <c r="D32">
        <v>141.80000000000001</v>
      </c>
      <c r="E32">
        <v>139.80000000000001</v>
      </c>
      <c r="F32">
        <v>130.69999999999999</v>
      </c>
      <c r="G32">
        <v>109.8</v>
      </c>
      <c r="H32">
        <v>94.9</v>
      </c>
      <c r="I32">
        <v>86.4</v>
      </c>
      <c r="J32">
        <v>99.1</v>
      </c>
      <c r="K32">
        <v>119.9</v>
      </c>
      <c r="L32">
        <v>122.7</v>
      </c>
      <c r="M32">
        <v>114.4</v>
      </c>
      <c r="N32">
        <v>123.7</v>
      </c>
      <c r="O32">
        <v>138.6</v>
      </c>
      <c r="P32">
        <v>147.1</v>
      </c>
      <c r="Q32">
        <v>133.19999999999999</v>
      </c>
      <c r="R32">
        <v>166.1</v>
      </c>
      <c r="S32">
        <v>199.5</v>
      </c>
      <c r="T32">
        <v>198.8</v>
      </c>
      <c r="U32">
        <v>206</v>
      </c>
      <c r="V32">
        <v>207.5</v>
      </c>
    </row>
    <row r="33" spans="1:22" x14ac:dyDescent="0.25">
      <c r="A33" s="5" t="s">
        <v>78</v>
      </c>
      <c r="B33" s="5" t="s">
        <v>79</v>
      </c>
      <c r="C33" t="s">
        <v>67</v>
      </c>
      <c r="D33" t="s">
        <v>67</v>
      </c>
      <c r="E33" t="s">
        <v>67</v>
      </c>
      <c r="F33" t="s">
        <v>67</v>
      </c>
      <c r="G33" t="s">
        <v>67</v>
      </c>
      <c r="H33" t="s">
        <v>67</v>
      </c>
      <c r="I33" t="s">
        <v>67</v>
      </c>
      <c r="J33" t="s">
        <v>67</v>
      </c>
      <c r="K33" t="s">
        <v>67</v>
      </c>
      <c r="L33" t="s">
        <v>67</v>
      </c>
      <c r="M33" t="s">
        <v>67</v>
      </c>
      <c r="N33" t="s">
        <v>67</v>
      </c>
      <c r="O33" t="s">
        <v>67</v>
      </c>
      <c r="P33" t="s">
        <v>67</v>
      </c>
      <c r="Q33" t="s">
        <v>67</v>
      </c>
      <c r="R33" t="s">
        <v>67</v>
      </c>
      <c r="S33" t="s">
        <v>67</v>
      </c>
      <c r="T33" t="s">
        <v>67</v>
      </c>
      <c r="U33" t="s">
        <v>67</v>
      </c>
      <c r="V33" t="s">
        <v>67</v>
      </c>
    </row>
    <row r="34" spans="1:22" x14ac:dyDescent="0.25">
      <c r="A34" s="5" t="s">
        <v>94</v>
      </c>
      <c r="B34" s="5" t="s">
        <v>95</v>
      </c>
      <c r="C34">
        <v>84.5</v>
      </c>
      <c r="D34">
        <v>95.4</v>
      </c>
      <c r="E34">
        <v>94.2</v>
      </c>
      <c r="F34">
        <v>87.4</v>
      </c>
      <c r="G34">
        <v>80.3</v>
      </c>
      <c r="H34">
        <v>90.9</v>
      </c>
      <c r="I34">
        <v>87.8</v>
      </c>
      <c r="J34">
        <v>84.4</v>
      </c>
      <c r="K34">
        <v>75.2</v>
      </c>
      <c r="L34">
        <v>94.4</v>
      </c>
      <c r="M34">
        <v>85.6</v>
      </c>
      <c r="N34">
        <v>79.099999999999994</v>
      </c>
      <c r="O34">
        <v>72.7</v>
      </c>
      <c r="P34">
        <v>61.7</v>
      </c>
      <c r="Q34">
        <v>49.3</v>
      </c>
      <c r="R34">
        <v>4</v>
      </c>
      <c r="S34">
        <v>7.2</v>
      </c>
      <c r="T34">
        <v>25.5</v>
      </c>
      <c r="U34">
        <v>40.1</v>
      </c>
      <c r="V34">
        <v>40.6</v>
      </c>
    </row>
    <row r="35" spans="1:22" x14ac:dyDescent="0.25">
      <c r="A35" s="5" t="s">
        <v>96</v>
      </c>
      <c r="B35" s="5" t="s">
        <v>97</v>
      </c>
      <c r="C35">
        <v>274.89999999999998</v>
      </c>
      <c r="D35">
        <v>237.2</v>
      </c>
      <c r="E35">
        <v>233.9</v>
      </c>
      <c r="F35">
        <v>218.1</v>
      </c>
      <c r="G35">
        <v>190</v>
      </c>
      <c r="H35">
        <v>185.8</v>
      </c>
      <c r="I35">
        <v>174.2</v>
      </c>
      <c r="J35">
        <v>183.6</v>
      </c>
      <c r="K35">
        <v>195</v>
      </c>
      <c r="L35">
        <v>217.1</v>
      </c>
      <c r="M35">
        <v>199.9</v>
      </c>
      <c r="N35">
        <v>202.8</v>
      </c>
      <c r="O35">
        <v>211.3</v>
      </c>
      <c r="P35">
        <v>208.8</v>
      </c>
      <c r="Q35">
        <v>182.5</v>
      </c>
      <c r="R35">
        <v>170.1</v>
      </c>
      <c r="S35">
        <v>206.7</v>
      </c>
      <c r="T35">
        <v>224.4</v>
      </c>
      <c r="U35">
        <v>246.1</v>
      </c>
      <c r="V35">
        <v>248.1</v>
      </c>
    </row>
    <row r="36" spans="1:22" x14ac:dyDescent="0.25">
      <c r="A36" s="5" t="s">
        <v>98</v>
      </c>
      <c r="B36" s="5" t="s">
        <v>99</v>
      </c>
      <c r="C36">
        <v>13.98</v>
      </c>
      <c r="D36">
        <v>13.98</v>
      </c>
      <c r="E36">
        <v>13.98</v>
      </c>
      <c r="F36">
        <v>13.98</v>
      </c>
      <c r="G36">
        <v>13.98</v>
      </c>
      <c r="H36">
        <v>13.98</v>
      </c>
      <c r="I36">
        <v>13.98</v>
      </c>
      <c r="J36">
        <v>13.96</v>
      </c>
      <c r="K36">
        <v>13.98</v>
      </c>
      <c r="L36">
        <v>14</v>
      </c>
      <c r="M36">
        <v>14</v>
      </c>
      <c r="N36">
        <v>15.2</v>
      </c>
      <c r="O36">
        <v>15.2</v>
      </c>
      <c r="P36">
        <v>15.2</v>
      </c>
      <c r="Q36">
        <v>15.2</v>
      </c>
      <c r="R36">
        <v>7.6</v>
      </c>
      <c r="S36">
        <v>7.6</v>
      </c>
      <c r="T36">
        <v>7.6</v>
      </c>
      <c r="U36">
        <v>7.6</v>
      </c>
      <c r="V36">
        <v>7.6</v>
      </c>
    </row>
    <row r="37" spans="1:22" x14ac:dyDescent="0.25">
      <c r="A37" s="5" t="s">
        <v>102</v>
      </c>
      <c r="B37" s="5" t="s">
        <v>103</v>
      </c>
      <c r="C37">
        <v>2.5499999999999998</v>
      </c>
      <c r="D37">
        <v>3.63</v>
      </c>
      <c r="E37">
        <v>3.69</v>
      </c>
      <c r="F37">
        <v>3.12</v>
      </c>
      <c r="G37">
        <v>2.57</v>
      </c>
      <c r="H37">
        <v>1.27</v>
      </c>
      <c r="I37">
        <v>1.1299999999999999</v>
      </c>
      <c r="J37">
        <v>1.18</v>
      </c>
      <c r="K37">
        <v>-0.84</v>
      </c>
      <c r="L37">
        <v>1.33</v>
      </c>
      <c r="M37">
        <v>0.75</v>
      </c>
      <c r="N37">
        <v>1.74</v>
      </c>
      <c r="O37">
        <v>1.64</v>
      </c>
      <c r="P37">
        <v>1.38</v>
      </c>
      <c r="Q37">
        <v>0.99</v>
      </c>
      <c r="R37">
        <v>0.13</v>
      </c>
      <c r="S37">
        <v>-3.14</v>
      </c>
      <c r="T37">
        <v>-2.12</v>
      </c>
      <c r="U37">
        <v>0.56999999999999995</v>
      </c>
      <c r="V37">
        <v>-0.2</v>
      </c>
    </row>
    <row r="38" spans="1:22" x14ac:dyDescent="0.25">
      <c r="A38" s="5" t="s">
        <v>104</v>
      </c>
      <c r="B38" s="5" t="s">
        <v>105</v>
      </c>
      <c r="C38">
        <v>1.66</v>
      </c>
      <c r="D38">
        <v>2.54</v>
      </c>
      <c r="E38">
        <v>2.76</v>
      </c>
      <c r="F38">
        <v>2.29</v>
      </c>
      <c r="G38">
        <v>1.78</v>
      </c>
      <c r="H38">
        <v>0.91</v>
      </c>
      <c r="I38">
        <v>0.8</v>
      </c>
      <c r="J38">
        <v>0.72</v>
      </c>
      <c r="K38">
        <v>-1.04</v>
      </c>
      <c r="L38">
        <v>0.77</v>
      </c>
      <c r="M38">
        <v>0.41</v>
      </c>
      <c r="N38">
        <v>1.03</v>
      </c>
      <c r="O38">
        <v>0.83</v>
      </c>
      <c r="P38">
        <v>0.82</v>
      </c>
      <c r="Q38">
        <v>0.81</v>
      </c>
      <c r="R38">
        <v>-0.42</v>
      </c>
      <c r="S38">
        <v>-2.37</v>
      </c>
      <c r="T38">
        <v>-1.85</v>
      </c>
      <c r="U38">
        <v>0.21</v>
      </c>
      <c r="V38">
        <v>-1.3</v>
      </c>
    </row>
    <row r="39" spans="1:22" x14ac:dyDescent="0.25">
      <c r="A39" s="5" t="s">
        <v>106</v>
      </c>
      <c r="B39" s="5" t="s">
        <v>107</v>
      </c>
      <c r="C39">
        <v>1.66</v>
      </c>
      <c r="D39">
        <v>2.54</v>
      </c>
      <c r="E39">
        <v>2.76</v>
      </c>
      <c r="F39">
        <v>2.29</v>
      </c>
      <c r="G39">
        <v>1.78</v>
      </c>
      <c r="H39">
        <v>0.91</v>
      </c>
      <c r="I39">
        <v>0.8</v>
      </c>
      <c r="J39">
        <v>0.72</v>
      </c>
      <c r="K39">
        <v>-1.04</v>
      </c>
      <c r="L39">
        <v>0.77</v>
      </c>
      <c r="M39">
        <v>0.41</v>
      </c>
      <c r="N39">
        <v>1.03</v>
      </c>
      <c r="O39">
        <v>0.83</v>
      </c>
      <c r="P39">
        <v>0.82</v>
      </c>
      <c r="Q39">
        <v>0.81</v>
      </c>
      <c r="R39">
        <v>-0.42</v>
      </c>
      <c r="S39">
        <v>-2.37</v>
      </c>
      <c r="T39">
        <v>-1.85</v>
      </c>
      <c r="U39">
        <v>0.21</v>
      </c>
      <c r="V39">
        <v>-1.3</v>
      </c>
    </row>
    <row r="40" spans="1:22" x14ac:dyDescent="0.25">
      <c r="A40" s="5" t="s">
        <v>108</v>
      </c>
      <c r="B40" s="5" t="s">
        <v>109</v>
      </c>
      <c r="C40">
        <v>1.65</v>
      </c>
      <c r="D40">
        <v>2.4500000000000002</v>
      </c>
      <c r="E40">
        <v>2.4500000000000002</v>
      </c>
      <c r="F40">
        <v>2.1</v>
      </c>
      <c r="G40">
        <v>1.7</v>
      </c>
      <c r="H40">
        <v>0.7</v>
      </c>
      <c r="I40">
        <v>0.32</v>
      </c>
      <c r="J40">
        <v>0.28999999999999998</v>
      </c>
      <c r="K40" t="s">
        <v>67</v>
      </c>
      <c r="L40">
        <v>0.31</v>
      </c>
      <c r="M40">
        <v>0.12</v>
      </c>
      <c r="N40" t="s">
        <v>67</v>
      </c>
      <c r="O40" t="s">
        <v>67</v>
      </c>
      <c r="P40" t="s">
        <v>67</v>
      </c>
      <c r="Q40" t="s">
        <v>67</v>
      </c>
      <c r="R40" t="s">
        <v>67</v>
      </c>
      <c r="S40" t="s">
        <v>67</v>
      </c>
      <c r="T40" t="s">
        <v>67</v>
      </c>
      <c r="U40">
        <v>0.1</v>
      </c>
      <c r="V40">
        <v>0.31</v>
      </c>
    </row>
    <row r="41" spans="1:22" x14ac:dyDescent="0.25">
      <c r="A41" s="5" t="s">
        <v>705</v>
      </c>
      <c r="B41" s="5" t="s">
        <v>706</v>
      </c>
      <c r="C41" t="s">
        <v>67</v>
      </c>
      <c r="D41" t="s">
        <v>67</v>
      </c>
      <c r="E41" t="s">
        <v>67</v>
      </c>
      <c r="F41" t="s">
        <v>67</v>
      </c>
      <c r="G41" t="s">
        <v>67</v>
      </c>
      <c r="H41">
        <v>0.95</v>
      </c>
      <c r="I41">
        <v>0.32</v>
      </c>
      <c r="J41">
        <v>0.28999999999999998</v>
      </c>
      <c r="K41" t="s">
        <v>67</v>
      </c>
      <c r="L41" t="s">
        <v>67</v>
      </c>
      <c r="M41" t="s">
        <v>67</v>
      </c>
      <c r="N41" t="s">
        <v>67</v>
      </c>
      <c r="O41" t="s">
        <v>67</v>
      </c>
      <c r="P41" t="s">
        <v>67</v>
      </c>
      <c r="Q41" t="s">
        <v>67</v>
      </c>
      <c r="R41" t="s">
        <v>67</v>
      </c>
      <c r="S41" t="s">
        <v>67</v>
      </c>
      <c r="T41" t="s">
        <v>67</v>
      </c>
      <c r="U41" t="s">
        <v>67</v>
      </c>
      <c r="V41" t="s">
        <v>67</v>
      </c>
    </row>
    <row r="42" spans="1:22" x14ac:dyDescent="0.25">
      <c r="A42" s="5" t="s">
        <v>110</v>
      </c>
      <c r="B42" s="5" t="s">
        <v>111</v>
      </c>
      <c r="C42">
        <v>22.08</v>
      </c>
      <c r="D42">
        <v>32.79</v>
      </c>
      <c r="E42">
        <v>32.79</v>
      </c>
      <c r="F42">
        <v>28.1</v>
      </c>
      <c r="G42">
        <v>22.75</v>
      </c>
      <c r="H42">
        <v>22.99</v>
      </c>
      <c r="I42">
        <v>8.92</v>
      </c>
      <c r="J42">
        <v>8.08</v>
      </c>
      <c r="K42" t="s">
        <v>67</v>
      </c>
      <c r="L42">
        <v>4.3</v>
      </c>
      <c r="M42">
        <v>1.7</v>
      </c>
      <c r="N42" t="s">
        <v>67</v>
      </c>
      <c r="O42" t="s">
        <v>67</v>
      </c>
      <c r="P42" t="s">
        <v>67</v>
      </c>
      <c r="Q42" t="s">
        <v>67</v>
      </c>
      <c r="R42" t="s">
        <v>67</v>
      </c>
      <c r="S42" t="s">
        <v>67</v>
      </c>
      <c r="T42" t="s">
        <v>67</v>
      </c>
      <c r="U42" t="s">
        <v>67</v>
      </c>
      <c r="V42" t="s">
        <v>67</v>
      </c>
    </row>
    <row r="43" spans="1:22" x14ac:dyDescent="0.25">
      <c r="A43" s="5" t="s">
        <v>65</v>
      </c>
      <c r="B43" s="5" t="s">
        <v>66</v>
      </c>
      <c r="C43">
        <v>31.23</v>
      </c>
      <c r="D43">
        <v>31.15</v>
      </c>
      <c r="E43">
        <v>30.41</v>
      </c>
      <c r="F43">
        <v>26.67</v>
      </c>
      <c r="G43">
        <v>24.39</v>
      </c>
      <c r="H43">
        <v>21.65</v>
      </c>
      <c r="I43">
        <v>21.44</v>
      </c>
      <c r="J43">
        <v>21.59</v>
      </c>
      <c r="K43">
        <v>20.98</v>
      </c>
      <c r="L43">
        <v>19.239999999999998</v>
      </c>
      <c r="M43">
        <v>18.309999999999999</v>
      </c>
      <c r="N43">
        <v>18.760000000000002</v>
      </c>
      <c r="O43">
        <v>18.399999999999999</v>
      </c>
      <c r="P43">
        <v>17.2</v>
      </c>
      <c r="Q43">
        <v>14.86</v>
      </c>
      <c r="R43">
        <v>27.87</v>
      </c>
      <c r="S43">
        <v>31.72</v>
      </c>
      <c r="T43">
        <v>30.99</v>
      </c>
      <c r="U43">
        <v>33.71</v>
      </c>
      <c r="V43">
        <v>35.130000000000003</v>
      </c>
    </row>
    <row r="44" spans="1:22" x14ac:dyDescent="0.25">
      <c r="A44" s="5" t="s">
        <v>112</v>
      </c>
      <c r="B44" s="5" t="s">
        <v>113</v>
      </c>
      <c r="C44">
        <v>6.05</v>
      </c>
      <c r="D44">
        <v>6.83</v>
      </c>
      <c r="E44">
        <v>6.74</v>
      </c>
      <c r="F44">
        <v>6.25</v>
      </c>
      <c r="G44">
        <v>5.75</v>
      </c>
      <c r="H44">
        <v>6.5</v>
      </c>
      <c r="I44">
        <v>6.28</v>
      </c>
      <c r="J44">
        <v>6.04</v>
      </c>
      <c r="K44">
        <v>5.38</v>
      </c>
      <c r="L44">
        <v>6.74</v>
      </c>
      <c r="M44">
        <v>6.11</v>
      </c>
      <c r="N44">
        <v>5.2</v>
      </c>
      <c r="O44">
        <v>4.78</v>
      </c>
      <c r="P44">
        <v>4.0599999999999996</v>
      </c>
      <c r="Q44">
        <v>3.24</v>
      </c>
      <c r="R44">
        <v>0.53</v>
      </c>
      <c r="S44">
        <v>0.95</v>
      </c>
      <c r="T44">
        <v>3.36</v>
      </c>
      <c r="U44">
        <v>5.28</v>
      </c>
      <c r="V44">
        <v>5.34</v>
      </c>
    </row>
    <row r="45" spans="1:22" x14ac:dyDescent="0.25">
      <c r="A45" s="5" t="s">
        <v>114</v>
      </c>
      <c r="B45" s="5" t="s">
        <v>115</v>
      </c>
      <c r="C45">
        <v>1.56</v>
      </c>
      <c r="D45">
        <v>2.73</v>
      </c>
      <c r="E45">
        <v>2.78</v>
      </c>
      <c r="F45">
        <v>2.85</v>
      </c>
      <c r="G45">
        <v>2.35</v>
      </c>
      <c r="H45">
        <v>2.09</v>
      </c>
      <c r="I45">
        <v>1.5</v>
      </c>
      <c r="J45">
        <v>1.65</v>
      </c>
      <c r="K45">
        <v>1.23</v>
      </c>
      <c r="L45">
        <v>2.08</v>
      </c>
      <c r="M45">
        <v>1.48</v>
      </c>
      <c r="N45">
        <v>2.17</v>
      </c>
      <c r="O45">
        <v>1.42</v>
      </c>
      <c r="P45">
        <v>1.47</v>
      </c>
      <c r="Q45">
        <v>1.68</v>
      </c>
      <c r="R45">
        <v>4.22</v>
      </c>
      <c r="S45">
        <v>0.57999999999999996</v>
      </c>
      <c r="T45">
        <v>2.76</v>
      </c>
      <c r="U45">
        <v>0.86</v>
      </c>
      <c r="V45">
        <v>1.45</v>
      </c>
    </row>
    <row r="46" spans="1:22" x14ac:dyDescent="0.25">
      <c r="A46" s="5" t="s">
        <v>116</v>
      </c>
      <c r="B46" s="5" t="s">
        <v>117</v>
      </c>
      <c r="C46">
        <v>19.670000000000002</v>
      </c>
      <c r="D46">
        <v>16.97</v>
      </c>
      <c r="E46">
        <v>16.73</v>
      </c>
      <c r="F46">
        <v>15.6</v>
      </c>
      <c r="G46">
        <v>13.59</v>
      </c>
      <c r="H46">
        <v>13.29</v>
      </c>
      <c r="I46">
        <v>12.46</v>
      </c>
      <c r="J46">
        <v>13.15</v>
      </c>
      <c r="K46">
        <v>13.95</v>
      </c>
      <c r="L46">
        <v>15.51</v>
      </c>
      <c r="M46">
        <v>14.28</v>
      </c>
      <c r="N46">
        <v>13.34</v>
      </c>
      <c r="O46">
        <v>13.9</v>
      </c>
      <c r="P46">
        <v>13.74</v>
      </c>
      <c r="Q46">
        <v>12.01</v>
      </c>
      <c r="R46">
        <v>22.38</v>
      </c>
      <c r="S46">
        <v>27.2</v>
      </c>
      <c r="T46">
        <v>29.53</v>
      </c>
      <c r="U46">
        <v>32.380000000000003</v>
      </c>
      <c r="V46">
        <v>32.64</v>
      </c>
    </row>
    <row r="47" spans="1:22" x14ac:dyDescent="0.25">
      <c r="A47" s="5" t="s">
        <v>118</v>
      </c>
      <c r="B47" s="5" t="s">
        <v>119</v>
      </c>
      <c r="C47">
        <v>1874</v>
      </c>
      <c r="D47">
        <v>1870</v>
      </c>
      <c r="E47">
        <v>1814</v>
      </c>
      <c r="F47">
        <v>1767</v>
      </c>
      <c r="G47">
        <v>1689</v>
      </c>
      <c r="H47">
        <v>1664</v>
      </c>
      <c r="I47">
        <v>1681</v>
      </c>
      <c r="J47">
        <v>1674</v>
      </c>
      <c r="K47">
        <v>1651</v>
      </c>
      <c r="L47">
        <v>1639</v>
      </c>
      <c r="M47">
        <v>1553</v>
      </c>
      <c r="N47">
        <v>1562</v>
      </c>
      <c r="O47">
        <v>1529</v>
      </c>
      <c r="P47">
        <v>1412</v>
      </c>
      <c r="Q47">
        <v>1309</v>
      </c>
      <c r="R47">
        <v>1361</v>
      </c>
      <c r="S47">
        <v>1600</v>
      </c>
      <c r="T47">
        <v>1688</v>
      </c>
      <c r="U47">
        <v>1764</v>
      </c>
      <c r="V47">
        <v>1838</v>
      </c>
    </row>
    <row r="48" spans="1:22" x14ac:dyDescent="0.25">
      <c r="A48" s="5" t="s">
        <v>120</v>
      </c>
      <c r="B48" s="5" t="s">
        <v>121</v>
      </c>
      <c r="C48">
        <v>139.9</v>
      </c>
      <c r="D48">
        <v>135.19999999999999</v>
      </c>
      <c r="E48">
        <v>131.6</v>
      </c>
      <c r="F48">
        <v>122.9</v>
      </c>
      <c r="G48">
        <v>113.2</v>
      </c>
      <c r="H48">
        <v>111.1</v>
      </c>
      <c r="I48">
        <v>106.4</v>
      </c>
      <c r="J48">
        <v>100.2</v>
      </c>
      <c r="K48">
        <v>104.8</v>
      </c>
      <c r="L48">
        <v>92.8</v>
      </c>
      <c r="M48">
        <v>89.9</v>
      </c>
      <c r="N48">
        <v>89.4</v>
      </c>
      <c r="O48">
        <v>85.9</v>
      </c>
      <c r="P48">
        <v>85.5</v>
      </c>
      <c r="Q48">
        <v>80</v>
      </c>
      <c r="R48">
        <v>72.5</v>
      </c>
      <c r="S48">
        <v>91.7</v>
      </c>
      <c r="T48">
        <v>88.4</v>
      </c>
      <c r="U48">
        <v>88.6</v>
      </c>
      <c r="V48">
        <v>96.3</v>
      </c>
    </row>
    <row r="49" spans="1:22" x14ac:dyDescent="0.25">
      <c r="A49" s="5" t="s">
        <v>122</v>
      </c>
      <c r="B49" s="5" t="s">
        <v>123</v>
      </c>
      <c r="C49">
        <v>74653</v>
      </c>
      <c r="D49">
        <v>72299</v>
      </c>
      <c r="E49">
        <v>72547</v>
      </c>
      <c r="F49">
        <v>69553</v>
      </c>
      <c r="G49">
        <v>67022</v>
      </c>
      <c r="H49">
        <v>66767</v>
      </c>
      <c r="I49">
        <v>63296</v>
      </c>
      <c r="J49">
        <v>59857</v>
      </c>
      <c r="K49">
        <v>63477</v>
      </c>
      <c r="L49">
        <v>56620</v>
      </c>
      <c r="M49">
        <v>57888</v>
      </c>
      <c r="N49">
        <v>57234</v>
      </c>
      <c r="O49">
        <v>56181</v>
      </c>
      <c r="P49">
        <v>60552</v>
      </c>
      <c r="Q49">
        <v>61115</v>
      </c>
      <c r="R49">
        <v>53270</v>
      </c>
      <c r="S49">
        <v>57313</v>
      </c>
      <c r="T49">
        <v>52370</v>
      </c>
      <c r="U49">
        <v>50227</v>
      </c>
      <c r="V49">
        <v>52394</v>
      </c>
    </row>
    <row r="50" spans="1:22" x14ac:dyDescent="0.25">
      <c r="A50" s="5" t="s">
        <v>124</v>
      </c>
      <c r="B50" s="5" t="s">
        <v>125</v>
      </c>
      <c r="C50">
        <v>232914</v>
      </c>
      <c r="D50">
        <v>232859</v>
      </c>
      <c r="E50">
        <v>234281</v>
      </c>
      <c r="F50">
        <v>210970</v>
      </c>
      <c r="G50">
        <v>201813</v>
      </c>
      <c r="H50">
        <v>183681</v>
      </c>
      <c r="I50">
        <v>178292</v>
      </c>
      <c r="J50">
        <v>184025</v>
      </c>
      <c r="K50">
        <v>177627</v>
      </c>
      <c r="L50">
        <v>163767</v>
      </c>
      <c r="M50">
        <v>166674</v>
      </c>
      <c r="N50">
        <v>182522</v>
      </c>
      <c r="O50">
        <v>182930</v>
      </c>
      <c r="P50">
        <v>185127</v>
      </c>
      <c r="Q50">
        <v>172498</v>
      </c>
      <c r="R50">
        <v>155620</v>
      </c>
      <c r="S50">
        <v>150687</v>
      </c>
      <c r="T50">
        <v>139514</v>
      </c>
      <c r="U50">
        <v>145238</v>
      </c>
      <c r="V50">
        <v>145266</v>
      </c>
    </row>
    <row r="51" spans="1:22" x14ac:dyDescent="0.25">
      <c r="A51" s="5" t="s">
        <v>126</v>
      </c>
      <c r="B51" s="5" t="s">
        <v>127</v>
      </c>
      <c r="C51" t="s">
        <v>67</v>
      </c>
      <c r="D51" t="s">
        <v>67</v>
      </c>
      <c r="E51" t="s">
        <v>67</v>
      </c>
      <c r="F51" t="s">
        <v>67</v>
      </c>
      <c r="G51" t="s">
        <v>67</v>
      </c>
      <c r="H51" t="s">
        <v>67</v>
      </c>
      <c r="I51" t="s">
        <v>67</v>
      </c>
      <c r="J51" t="s">
        <v>67</v>
      </c>
      <c r="K51" t="s">
        <v>67</v>
      </c>
      <c r="L51" t="s">
        <v>67</v>
      </c>
      <c r="M51" t="s">
        <v>67</v>
      </c>
      <c r="N51" t="s">
        <v>67</v>
      </c>
      <c r="O51" t="s">
        <v>67</v>
      </c>
      <c r="P51" t="s">
        <v>67</v>
      </c>
      <c r="Q51" t="s">
        <v>67</v>
      </c>
      <c r="R51" t="s">
        <v>67</v>
      </c>
      <c r="S51" t="s">
        <v>67</v>
      </c>
      <c r="T51" t="s">
        <v>67</v>
      </c>
      <c r="U51" t="s">
        <v>67</v>
      </c>
      <c r="V51" t="s">
        <v>67</v>
      </c>
    </row>
    <row r="52" spans="1:22" x14ac:dyDescent="0.25">
      <c r="A52" s="5" t="s">
        <v>128</v>
      </c>
      <c r="B52" s="5" t="s">
        <v>129</v>
      </c>
      <c r="C52">
        <v>11900</v>
      </c>
      <c r="D52">
        <v>18182</v>
      </c>
      <c r="E52">
        <v>20342</v>
      </c>
      <c r="F52">
        <v>17317</v>
      </c>
      <c r="G52">
        <v>14565</v>
      </c>
      <c r="H52">
        <v>7632</v>
      </c>
      <c r="I52">
        <v>6663</v>
      </c>
      <c r="J52">
        <v>6033</v>
      </c>
      <c r="K52">
        <v>-8783</v>
      </c>
      <c r="L52">
        <v>6589</v>
      </c>
      <c r="M52">
        <v>3348</v>
      </c>
      <c r="N52">
        <v>9795</v>
      </c>
      <c r="O52">
        <v>8241</v>
      </c>
      <c r="P52">
        <v>8853</v>
      </c>
      <c r="Q52">
        <v>7181</v>
      </c>
      <c r="R52">
        <v>-2351</v>
      </c>
      <c r="S52">
        <v>-11250</v>
      </c>
      <c r="T52">
        <v>-8353</v>
      </c>
      <c r="U52">
        <v>907.03</v>
      </c>
      <c r="V52">
        <v>-5386</v>
      </c>
    </row>
    <row r="53" spans="1:22" x14ac:dyDescent="0.25">
      <c r="A53" s="5" t="s">
        <v>130</v>
      </c>
      <c r="B53" s="5" t="s">
        <v>131</v>
      </c>
      <c r="C53">
        <v>32.299999999999997</v>
      </c>
      <c r="D53">
        <v>23.8</v>
      </c>
      <c r="E53">
        <v>28.5</v>
      </c>
      <c r="F53">
        <v>21.6</v>
      </c>
      <c r="G53">
        <v>17.100000000000001</v>
      </c>
      <c r="H53">
        <v>14.4</v>
      </c>
      <c r="I53">
        <v>13.4</v>
      </c>
      <c r="J53">
        <v>12.5</v>
      </c>
      <c r="K53" t="s">
        <v>67</v>
      </c>
      <c r="L53">
        <v>11.7</v>
      </c>
      <c r="M53">
        <v>18.600000000000001</v>
      </c>
      <c r="N53">
        <v>5.7</v>
      </c>
      <c r="O53">
        <v>13.6</v>
      </c>
      <c r="P53">
        <v>16.899999999999999</v>
      </c>
      <c r="Q53">
        <v>13.4</v>
      </c>
      <c r="R53" t="s">
        <v>67</v>
      </c>
      <c r="S53" t="s">
        <v>67</v>
      </c>
      <c r="T53" t="s">
        <v>67</v>
      </c>
      <c r="U53">
        <v>16.2</v>
      </c>
      <c r="V53" t="s">
        <v>67</v>
      </c>
    </row>
    <row r="54" spans="1:22" x14ac:dyDescent="0.25">
      <c r="A54" s="5" t="s">
        <v>132</v>
      </c>
      <c r="B54" s="5" t="s">
        <v>133</v>
      </c>
      <c r="C54">
        <v>1.72</v>
      </c>
      <c r="D54">
        <v>1.94</v>
      </c>
      <c r="E54">
        <v>2.59</v>
      </c>
      <c r="F54">
        <v>1.86</v>
      </c>
      <c r="G54">
        <v>1.25</v>
      </c>
      <c r="H54">
        <v>0.61</v>
      </c>
      <c r="I54">
        <v>0.5</v>
      </c>
      <c r="J54">
        <v>0.42</v>
      </c>
      <c r="K54">
        <v>0.35</v>
      </c>
      <c r="L54">
        <v>0.47</v>
      </c>
      <c r="M54">
        <v>0.42</v>
      </c>
      <c r="N54">
        <v>0.31</v>
      </c>
      <c r="O54">
        <v>0.61</v>
      </c>
      <c r="P54">
        <v>0.8</v>
      </c>
      <c r="Q54">
        <v>0.73</v>
      </c>
      <c r="R54">
        <v>0.11</v>
      </c>
      <c r="S54">
        <v>0.04</v>
      </c>
      <c r="T54">
        <v>0.05</v>
      </c>
      <c r="U54">
        <v>0.1</v>
      </c>
      <c r="V54">
        <v>0.17</v>
      </c>
    </row>
    <row r="55" spans="1:22" x14ac:dyDescent="0.25">
      <c r="A55" s="5" t="s">
        <v>134</v>
      </c>
      <c r="B55" s="5" t="s">
        <v>135</v>
      </c>
      <c r="C55">
        <v>8.8800000000000008</v>
      </c>
      <c r="D55">
        <v>8.85</v>
      </c>
      <c r="E55">
        <v>11.68</v>
      </c>
      <c r="F55">
        <v>7.92</v>
      </c>
      <c r="G55">
        <v>5.31</v>
      </c>
      <c r="H55">
        <v>2.0099999999999998</v>
      </c>
      <c r="I55">
        <v>1.7</v>
      </c>
      <c r="J55">
        <v>1.49</v>
      </c>
      <c r="K55">
        <v>1.37</v>
      </c>
      <c r="L55">
        <v>1.33</v>
      </c>
      <c r="M55">
        <v>1.24</v>
      </c>
      <c r="N55">
        <v>1.1299999999999999</v>
      </c>
      <c r="O55">
        <v>2.35</v>
      </c>
      <c r="P55">
        <v>3.41</v>
      </c>
      <c r="Q55">
        <v>3.35</v>
      </c>
      <c r="R55">
        <v>5.89</v>
      </c>
      <c r="S55">
        <v>1.33</v>
      </c>
      <c r="T55">
        <v>0.42</v>
      </c>
      <c r="U55">
        <v>0.64</v>
      </c>
      <c r="V55">
        <v>1.1399999999999999</v>
      </c>
    </row>
    <row r="56" spans="1:22" x14ac:dyDescent="0.25">
      <c r="A56" s="5" t="s">
        <v>136</v>
      </c>
      <c r="B56" s="5" t="s">
        <v>137</v>
      </c>
      <c r="C56">
        <v>34.43</v>
      </c>
      <c r="D56">
        <v>22.1</v>
      </c>
      <c r="E56">
        <v>28.35</v>
      </c>
      <c r="F56">
        <v>17.34</v>
      </c>
      <c r="G56">
        <v>12.96</v>
      </c>
      <c r="H56">
        <v>6.27</v>
      </c>
      <c r="I56">
        <v>7.12</v>
      </c>
      <c r="J56">
        <v>5.46</v>
      </c>
      <c r="K56">
        <v>5.97</v>
      </c>
      <c r="L56">
        <v>4.33</v>
      </c>
      <c r="M56">
        <v>5.15</v>
      </c>
      <c r="N56">
        <v>2.71</v>
      </c>
      <c r="O56">
        <v>7.92</v>
      </c>
      <c r="P56">
        <v>9.39</v>
      </c>
      <c r="Q56">
        <v>6.47</v>
      </c>
      <c r="R56">
        <v>0.73</v>
      </c>
      <c r="S56">
        <v>2.1800000000000002</v>
      </c>
      <c r="T56">
        <v>0.51</v>
      </c>
      <c r="U56">
        <v>3.98</v>
      </c>
      <c r="V56">
        <v>4.21</v>
      </c>
    </row>
    <row r="57" spans="1:22" x14ac:dyDescent="0.25">
      <c r="A57" s="5" t="s">
        <v>138</v>
      </c>
      <c r="B57" s="5" t="s">
        <v>139</v>
      </c>
      <c r="C57">
        <v>3.07</v>
      </c>
      <c r="D57">
        <v>4.0599999999999996</v>
      </c>
      <c r="E57">
        <v>3.11</v>
      </c>
      <c r="F57">
        <v>4.24</v>
      </c>
      <c r="G57">
        <v>5.57</v>
      </c>
      <c r="H57">
        <v>5.34</v>
      </c>
      <c r="I57">
        <v>2.99</v>
      </c>
      <c r="J57">
        <v>3.21</v>
      </c>
      <c r="K57" t="s">
        <v>67</v>
      </c>
      <c r="L57">
        <v>3.44</v>
      </c>
      <c r="M57">
        <v>1.58</v>
      </c>
      <c r="N57" t="s">
        <v>67</v>
      </c>
      <c r="O57" t="s">
        <v>67</v>
      </c>
      <c r="P57" t="s">
        <v>67</v>
      </c>
      <c r="Q57" t="s">
        <v>67</v>
      </c>
      <c r="R57" t="s">
        <v>67</v>
      </c>
      <c r="S57" t="s">
        <v>67</v>
      </c>
      <c r="T57" t="s">
        <v>67</v>
      </c>
      <c r="U57">
        <v>2.94</v>
      </c>
      <c r="V57">
        <v>5.08</v>
      </c>
    </row>
    <row r="58" spans="1:22" x14ac:dyDescent="0.25">
      <c r="A58" s="5" t="s">
        <v>140</v>
      </c>
      <c r="B58" s="5" t="s">
        <v>141</v>
      </c>
      <c r="C58">
        <v>3.1</v>
      </c>
      <c r="D58">
        <v>4.2</v>
      </c>
      <c r="E58">
        <v>3.5</v>
      </c>
      <c r="F58">
        <v>4.5999999999999996</v>
      </c>
      <c r="G58">
        <v>5.8</v>
      </c>
      <c r="H58">
        <v>6.9</v>
      </c>
      <c r="I58">
        <v>7.5</v>
      </c>
      <c r="J58">
        <v>8</v>
      </c>
      <c r="K58">
        <v>-14.1</v>
      </c>
      <c r="L58">
        <v>8.6</v>
      </c>
      <c r="M58">
        <v>5.4</v>
      </c>
      <c r="N58">
        <v>17.5</v>
      </c>
      <c r="O58">
        <v>7.4</v>
      </c>
      <c r="P58">
        <v>5.9</v>
      </c>
      <c r="Q58">
        <v>7.5</v>
      </c>
      <c r="R58">
        <v>-13.5</v>
      </c>
      <c r="S58">
        <v>-188.1</v>
      </c>
      <c r="T58">
        <v>-132.1</v>
      </c>
      <c r="U58">
        <v>6.2</v>
      </c>
      <c r="V58">
        <v>-21.3</v>
      </c>
    </row>
    <row r="59" spans="1:22" x14ac:dyDescent="0.25">
      <c r="A59" s="5" t="s">
        <v>142</v>
      </c>
      <c r="B59" s="5" t="s">
        <v>143</v>
      </c>
      <c r="C59">
        <v>26.39</v>
      </c>
      <c r="D59">
        <v>35.64</v>
      </c>
      <c r="E59">
        <v>39.17</v>
      </c>
      <c r="F59">
        <v>35.01</v>
      </c>
      <c r="G59">
        <v>30.64</v>
      </c>
      <c r="H59">
        <v>13.97</v>
      </c>
      <c r="I59">
        <v>12.76</v>
      </c>
      <c r="J59">
        <v>11.97</v>
      </c>
      <c r="K59">
        <v>-19.28</v>
      </c>
      <c r="L59">
        <v>11.44</v>
      </c>
      <c r="M59">
        <v>6.07</v>
      </c>
      <c r="N59">
        <v>19.34</v>
      </c>
      <c r="O59">
        <v>17.329999999999998</v>
      </c>
      <c r="P59">
        <v>20.260000000000002</v>
      </c>
      <c r="Q59">
        <v>19.07</v>
      </c>
      <c r="R59">
        <v>-80</v>
      </c>
      <c r="S59">
        <v>-250</v>
      </c>
      <c r="T59">
        <v>-55.29</v>
      </c>
      <c r="U59">
        <v>3.99</v>
      </c>
      <c r="V59">
        <v>-24.38</v>
      </c>
    </row>
    <row r="60" spans="1:22" x14ac:dyDescent="0.25">
      <c r="A60" s="5" t="s">
        <v>144</v>
      </c>
      <c r="B60" s="5" t="s">
        <v>145</v>
      </c>
      <c r="C60">
        <v>5.1100000000000003</v>
      </c>
      <c r="D60">
        <v>7.81</v>
      </c>
      <c r="E60">
        <v>8.68</v>
      </c>
      <c r="F60">
        <v>8.2100000000000009</v>
      </c>
      <c r="G60">
        <v>7.22</v>
      </c>
      <c r="H60">
        <v>4.2</v>
      </c>
      <c r="I60">
        <v>3.74</v>
      </c>
      <c r="J60">
        <v>3.35</v>
      </c>
      <c r="K60">
        <v>-4.9400000000000004</v>
      </c>
      <c r="L60">
        <v>4.01</v>
      </c>
      <c r="M60">
        <v>2.0299999999999998</v>
      </c>
      <c r="N60">
        <v>5.37</v>
      </c>
      <c r="O60">
        <v>4.5</v>
      </c>
      <c r="P60">
        <v>4.78</v>
      </c>
      <c r="Q60">
        <v>4.16</v>
      </c>
      <c r="R60">
        <v>-1.51</v>
      </c>
      <c r="S60">
        <v>-7.47</v>
      </c>
      <c r="T60">
        <v>-5.99</v>
      </c>
      <c r="U60">
        <v>0.62</v>
      </c>
      <c r="V60">
        <v>-3.71</v>
      </c>
    </row>
    <row r="61" spans="1:22" x14ac:dyDescent="0.25">
      <c r="A61" s="5" t="s">
        <v>146</v>
      </c>
      <c r="B61" s="5" t="s">
        <v>147</v>
      </c>
      <c r="C61">
        <v>8.4</v>
      </c>
      <c r="D61">
        <v>14.67</v>
      </c>
      <c r="E61">
        <v>16.079999999999998</v>
      </c>
      <c r="F61">
        <v>14.31</v>
      </c>
      <c r="G61">
        <v>13.53</v>
      </c>
      <c r="H61">
        <v>7.43</v>
      </c>
      <c r="I61">
        <v>7.29</v>
      </c>
      <c r="J61">
        <v>7.03</v>
      </c>
      <c r="K61">
        <v>-6.56</v>
      </c>
      <c r="L61">
        <v>5.85</v>
      </c>
      <c r="M61">
        <v>3.95</v>
      </c>
      <c r="N61">
        <v>9.57</v>
      </c>
      <c r="O61">
        <v>8.2799999999999994</v>
      </c>
      <c r="P61">
        <v>8.14</v>
      </c>
      <c r="Q61">
        <v>7.73</v>
      </c>
      <c r="R61">
        <v>3</v>
      </c>
      <c r="S61">
        <v>-4.16</v>
      </c>
      <c r="T61">
        <v>-2.27</v>
      </c>
      <c r="U61">
        <v>4.55</v>
      </c>
      <c r="V61">
        <v>-0.4</v>
      </c>
    </row>
    <row r="62" spans="1:22" x14ac:dyDescent="0.25">
      <c r="A62" s="5" t="s">
        <v>148</v>
      </c>
      <c r="B62" s="5" t="s">
        <v>148</v>
      </c>
      <c r="C62">
        <v>8.11</v>
      </c>
      <c r="D62">
        <v>14.33</v>
      </c>
      <c r="E62">
        <v>15.78</v>
      </c>
      <c r="F62">
        <v>14.03</v>
      </c>
      <c r="G62">
        <v>12.95</v>
      </c>
      <c r="H62">
        <v>6.84</v>
      </c>
      <c r="I62">
        <v>6.43</v>
      </c>
      <c r="J62">
        <v>5.5</v>
      </c>
      <c r="K62">
        <v>-7.44</v>
      </c>
      <c r="L62">
        <v>4.97</v>
      </c>
      <c r="M62">
        <v>2.6</v>
      </c>
      <c r="N62">
        <v>7.54</v>
      </c>
      <c r="O62">
        <v>5.96</v>
      </c>
      <c r="P62">
        <v>5.99</v>
      </c>
      <c r="Q62">
        <v>5.15</v>
      </c>
      <c r="R62">
        <v>-1.88</v>
      </c>
      <c r="S62">
        <v>-8.7100000000000009</v>
      </c>
      <c r="T62">
        <v>-6.28</v>
      </c>
      <c r="U62">
        <v>0.65</v>
      </c>
      <c r="V62">
        <v>-3.99</v>
      </c>
    </row>
    <row r="63" spans="1:22" x14ac:dyDescent="0.25">
      <c r="A63" s="5" t="s">
        <v>149</v>
      </c>
      <c r="B63" s="5" t="s">
        <v>150</v>
      </c>
      <c r="C63">
        <v>55.98</v>
      </c>
      <c r="D63">
        <v>56.2</v>
      </c>
      <c r="E63">
        <v>54.72</v>
      </c>
      <c r="F63">
        <v>55.48</v>
      </c>
      <c r="G63">
        <v>54.89</v>
      </c>
      <c r="H63">
        <v>53.12</v>
      </c>
      <c r="I63">
        <v>47.3</v>
      </c>
      <c r="J63">
        <v>47.39</v>
      </c>
      <c r="K63">
        <v>47.95</v>
      </c>
      <c r="L63">
        <v>45.79</v>
      </c>
      <c r="M63">
        <v>41.87</v>
      </c>
      <c r="N63">
        <v>41.37</v>
      </c>
      <c r="O63">
        <v>44.16</v>
      </c>
      <c r="P63">
        <v>39.75</v>
      </c>
      <c r="Q63">
        <v>39.619999999999997</v>
      </c>
      <c r="R63">
        <v>36.86</v>
      </c>
      <c r="S63">
        <v>43.69</v>
      </c>
      <c r="T63">
        <v>45.1</v>
      </c>
      <c r="U63">
        <v>48.8</v>
      </c>
      <c r="V63">
        <v>47.36</v>
      </c>
    </row>
    <row r="64" spans="1:22" x14ac:dyDescent="0.25">
      <c r="A64" s="5" t="s">
        <v>151</v>
      </c>
      <c r="B64" s="5" t="s">
        <v>152</v>
      </c>
      <c r="C64">
        <v>30.74</v>
      </c>
      <c r="D64">
        <v>40.22</v>
      </c>
      <c r="E64">
        <v>40.270000000000003</v>
      </c>
      <c r="F64">
        <v>40.07</v>
      </c>
      <c r="G64">
        <v>42.26</v>
      </c>
      <c r="H64">
        <v>48.92</v>
      </c>
      <c r="I64">
        <v>50.4</v>
      </c>
      <c r="J64">
        <v>45.97</v>
      </c>
      <c r="K64">
        <v>38.56</v>
      </c>
      <c r="L64">
        <v>43.48</v>
      </c>
      <c r="M64">
        <v>42.82</v>
      </c>
      <c r="N64">
        <v>39</v>
      </c>
      <c r="O64">
        <v>34.409999999999997</v>
      </c>
      <c r="P64">
        <v>29.55</v>
      </c>
      <c r="Q64">
        <v>27.01</v>
      </c>
      <c r="R64">
        <v>2.35</v>
      </c>
      <c r="S64">
        <v>3.48</v>
      </c>
      <c r="T64">
        <v>11.36</v>
      </c>
      <c r="U64">
        <v>16.29</v>
      </c>
      <c r="V64">
        <v>16.36</v>
      </c>
    </row>
    <row r="65" spans="1:22" x14ac:dyDescent="0.25">
      <c r="A65" s="5" t="s">
        <v>153</v>
      </c>
      <c r="B65" s="5" t="s">
        <v>154</v>
      </c>
      <c r="C65">
        <v>69.260000000000005</v>
      </c>
      <c r="D65">
        <v>59.78</v>
      </c>
      <c r="E65">
        <v>59.73</v>
      </c>
      <c r="F65">
        <v>59.93</v>
      </c>
      <c r="G65">
        <v>57.74</v>
      </c>
      <c r="H65">
        <v>51.08</v>
      </c>
      <c r="I65">
        <v>49.6</v>
      </c>
      <c r="J65">
        <v>54.03</v>
      </c>
      <c r="K65">
        <v>61.44</v>
      </c>
      <c r="L65">
        <v>56.52</v>
      </c>
      <c r="M65">
        <v>57.18</v>
      </c>
      <c r="N65">
        <v>61</v>
      </c>
      <c r="O65">
        <v>65.59</v>
      </c>
      <c r="P65">
        <v>70.45</v>
      </c>
      <c r="Q65">
        <v>72.989999999999995</v>
      </c>
      <c r="R65">
        <v>97.65</v>
      </c>
      <c r="S65">
        <v>96.52</v>
      </c>
      <c r="T65">
        <v>88.64</v>
      </c>
      <c r="U65">
        <v>83.71</v>
      </c>
      <c r="V65">
        <v>83.64</v>
      </c>
    </row>
    <row r="66" spans="1:22" x14ac:dyDescent="0.25">
      <c r="A66" s="5" t="s">
        <v>155</v>
      </c>
      <c r="B66" s="5" t="s">
        <v>156</v>
      </c>
      <c r="C66">
        <v>225.33</v>
      </c>
      <c r="D66">
        <v>148.63999999999999</v>
      </c>
      <c r="E66">
        <v>148.30000000000001</v>
      </c>
      <c r="F66">
        <v>149.54</v>
      </c>
      <c r="G66">
        <v>136.61000000000001</v>
      </c>
      <c r="H66">
        <v>104.4</v>
      </c>
      <c r="I66">
        <v>98.41</v>
      </c>
      <c r="J66">
        <v>117.54</v>
      </c>
      <c r="K66">
        <v>159.31</v>
      </c>
      <c r="L66">
        <v>129.97999999999999</v>
      </c>
      <c r="M66">
        <v>133.53</v>
      </c>
      <c r="N66">
        <v>156.38</v>
      </c>
      <c r="O66">
        <v>190.65</v>
      </c>
      <c r="P66">
        <v>238.41</v>
      </c>
      <c r="Q66">
        <v>270.18</v>
      </c>
      <c r="R66">
        <v>4153</v>
      </c>
      <c r="S66">
        <v>2771</v>
      </c>
      <c r="T66">
        <v>780</v>
      </c>
      <c r="U66">
        <v>513.72</v>
      </c>
      <c r="V66">
        <v>511.08</v>
      </c>
    </row>
    <row r="67" spans="1:22" x14ac:dyDescent="0.25">
      <c r="A67" s="5"/>
      <c r="B67" s="5"/>
    </row>
    <row r="68" spans="1:22" x14ac:dyDescent="0.25">
      <c r="A68" s="5" t="s">
        <v>157</v>
      </c>
      <c r="B68" s="5" t="s">
        <v>158</v>
      </c>
      <c r="C68">
        <v>55.98</v>
      </c>
      <c r="D68">
        <v>56.2</v>
      </c>
      <c r="E68">
        <v>54.72</v>
      </c>
      <c r="F68">
        <v>55.48</v>
      </c>
      <c r="G68">
        <v>54.89</v>
      </c>
      <c r="H68">
        <v>53.12</v>
      </c>
      <c r="I68">
        <v>47.3</v>
      </c>
      <c r="J68">
        <v>47.39</v>
      </c>
      <c r="K68">
        <v>47.95</v>
      </c>
      <c r="L68">
        <v>45.79</v>
      </c>
      <c r="M68">
        <v>41.87</v>
      </c>
      <c r="N68">
        <v>41.37</v>
      </c>
      <c r="O68">
        <v>44.16</v>
      </c>
      <c r="P68">
        <v>39.75</v>
      </c>
      <c r="Q68">
        <v>39.619999999999997</v>
      </c>
      <c r="R68">
        <v>36.86</v>
      </c>
      <c r="S68">
        <v>43.69</v>
      </c>
      <c r="T68">
        <v>45.1</v>
      </c>
      <c r="U68">
        <v>48.8</v>
      </c>
    </row>
    <row r="69" spans="1:22" x14ac:dyDescent="0.25">
      <c r="A69" s="5" t="s">
        <v>159</v>
      </c>
      <c r="B69" s="5" t="s">
        <v>160</v>
      </c>
      <c r="C69">
        <v>71.41</v>
      </c>
      <c r="D69">
        <v>109.15</v>
      </c>
      <c r="E69">
        <v>121.34</v>
      </c>
      <c r="F69">
        <v>114.74</v>
      </c>
      <c r="G69">
        <v>100.86</v>
      </c>
      <c r="H69">
        <v>58.66</v>
      </c>
      <c r="I69">
        <v>52.24</v>
      </c>
      <c r="J69">
        <v>46.78</v>
      </c>
      <c r="K69">
        <v>-69.11</v>
      </c>
      <c r="L69">
        <v>56.13</v>
      </c>
      <c r="M69">
        <v>28.4</v>
      </c>
      <c r="N69">
        <v>81.56</v>
      </c>
      <c r="O69">
        <v>68.48</v>
      </c>
      <c r="P69">
        <v>72.67</v>
      </c>
      <c r="Q69">
        <v>63.26</v>
      </c>
      <c r="R69">
        <v>-11.48</v>
      </c>
      <c r="S69">
        <v>-56.75</v>
      </c>
      <c r="T69">
        <v>-45.5</v>
      </c>
      <c r="U69">
        <v>4.75</v>
      </c>
    </row>
    <row r="70" spans="1:22" x14ac:dyDescent="0.25">
      <c r="A70" s="5" t="s">
        <v>161</v>
      </c>
      <c r="B70" s="5" t="s">
        <v>162</v>
      </c>
      <c r="C70">
        <v>116.23</v>
      </c>
      <c r="D70">
        <v>165.33</v>
      </c>
      <c r="E70">
        <v>171.65</v>
      </c>
      <c r="F70">
        <v>165.35</v>
      </c>
      <c r="G70">
        <v>149.24</v>
      </c>
      <c r="H70">
        <v>84.99</v>
      </c>
      <c r="I70">
        <v>79.760000000000005</v>
      </c>
      <c r="J70">
        <v>88.93</v>
      </c>
      <c r="K70">
        <v>-48.62</v>
      </c>
      <c r="L70">
        <v>105.51</v>
      </c>
      <c r="M70">
        <v>71.55</v>
      </c>
      <c r="N70">
        <v>156.72</v>
      </c>
      <c r="O70">
        <v>157.07</v>
      </c>
      <c r="P70">
        <v>144.77000000000001</v>
      </c>
      <c r="Q70">
        <v>130.55000000000001</v>
      </c>
      <c r="R70">
        <v>32.65</v>
      </c>
      <c r="S70">
        <v>-49.5</v>
      </c>
      <c r="T70">
        <v>-24.2</v>
      </c>
      <c r="U70">
        <v>40.049999999999997</v>
      </c>
    </row>
    <row r="71" spans="1:22" x14ac:dyDescent="0.25">
      <c r="A71" s="5" t="s">
        <v>163</v>
      </c>
      <c r="B71" s="5" t="s">
        <v>164</v>
      </c>
      <c r="C71">
        <v>11.36</v>
      </c>
      <c r="D71">
        <v>13.13</v>
      </c>
      <c r="E71">
        <v>13</v>
      </c>
      <c r="F71">
        <v>12.23</v>
      </c>
      <c r="G71">
        <v>12.84</v>
      </c>
      <c r="H71">
        <v>11.65</v>
      </c>
      <c r="I71">
        <v>12.31</v>
      </c>
      <c r="J71">
        <v>11.76</v>
      </c>
      <c r="K71">
        <v>10.76</v>
      </c>
      <c r="L71">
        <v>8.86</v>
      </c>
      <c r="M71">
        <v>9.16</v>
      </c>
      <c r="N71">
        <v>9.25</v>
      </c>
      <c r="O71">
        <v>8.7100000000000009</v>
      </c>
      <c r="P71">
        <v>8.24</v>
      </c>
      <c r="Q71">
        <v>8.14</v>
      </c>
      <c r="R71">
        <v>16.38</v>
      </c>
      <c r="S71">
        <v>15.35</v>
      </c>
      <c r="T71">
        <v>13.81</v>
      </c>
      <c r="U71">
        <v>13.7</v>
      </c>
    </row>
    <row r="72" spans="1:22" x14ac:dyDescent="0.25">
      <c r="A72" s="5" t="s">
        <v>165</v>
      </c>
      <c r="B72" s="5" t="s">
        <v>166</v>
      </c>
      <c r="C72">
        <v>44.02</v>
      </c>
      <c r="D72">
        <v>43.8</v>
      </c>
      <c r="E72">
        <v>45.28</v>
      </c>
      <c r="F72">
        <v>44.52</v>
      </c>
      <c r="G72">
        <v>45.11</v>
      </c>
      <c r="H72">
        <v>46.88</v>
      </c>
      <c r="I72">
        <v>52.7</v>
      </c>
      <c r="J72">
        <v>49.4</v>
      </c>
      <c r="K72">
        <v>48.41</v>
      </c>
      <c r="L72">
        <v>50.99</v>
      </c>
      <c r="M72">
        <v>54.33</v>
      </c>
      <c r="N72">
        <v>53.7</v>
      </c>
      <c r="O72">
        <v>47.85</v>
      </c>
      <c r="P72">
        <v>48.37</v>
      </c>
      <c r="Q72">
        <v>43.07</v>
      </c>
      <c r="R72">
        <v>44.21</v>
      </c>
      <c r="S72">
        <v>39.57</v>
      </c>
      <c r="T72">
        <v>42.07</v>
      </c>
      <c r="U72">
        <v>40.47</v>
      </c>
    </row>
    <row r="73" spans="1:22" x14ac:dyDescent="0.25">
      <c r="A73" s="5" t="s">
        <v>167</v>
      </c>
      <c r="B73" s="5" t="s">
        <v>168</v>
      </c>
      <c r="C73">
        <v>8.11</v>
      </c>
      <c r="D73">
        <v>14.33</v>
      </c>
      <c r="E73">
        <v>15.78</v>
      </c>
      <c r="F73">
        <v>14.03</v>
      </c>
      <c r="G73">
        <v>12.95</v>
      </c>
      <c r="H73">
        <v>6.84</v>
      </c>
      <c r="I73">
        <v>6.43</v>
      </c>
      <c r="J73">
        <v>5.5</v>
      </c>
      <c r="K73">
        <v>-7.44</v>
      </c>
      <c r="L73">
        <v>4.97</v>
      </c>
      <c r="M73">
        <v>2.6</v>
      </c>
      <c r="N73">
        <v>7.54</v>
      </c>
      <c r="O73">
        <v>5.96</v>
      </c>
      <c r="P73">
        <v>5.99</v>
      </c>
      <c r="Q73">
        <v>5.15</v>
      </c>
      <c r="R73">
        <v>-1.88</v>
      </c>
      <c r="S73">
        <v>-8.7100000000000009</v>
      </c>
      <c r="T73">
        <v>-6.28</v>
      </c>
      <c r="U73">
        <v>0.65</v>
      </c>
    </row>
    <row r="74" spans="1:22" x14ac:dyDescent="0.25">
      <c r="A74" s="5" t="s">
        <v>169</v>
      </c>
      <c r="B74" s="5" t="s">
        <v>170</v>
      </c>
      <c r="C74">
        <v>29.85</v>
      </c>
      <c r="D74">
        <v>43.39</v>
      </c>
      <c r="E74">
        <v>44.2</v>
      </c>
      <c r="F74">
        <v>39.950000000000003</v>
      </c>
      <c r="G74">
        <v>35.479999999999997</v>
      </c>
      <c r="H74">
        <v>16.149999999999999</v>
      </c>
      <c r="I74">
        <v>15.62</v>
      </c>
      <c r="J74">
        <v>17.170000000000002</v>
      </c>
      <c r="K74">
        <v>-8.6999999999999993</v>
      </c>
      <c r="L74">
        <v>17.09</v>
      </c>
      <c r="M74">
        <v>9.42</v>
      </c>
      <c r="N74">
        <v>21.84</v>
      </c>
      <c r="O74">
        <v>21.5</v>
      </c>
      <c r="P74">
        <v>19.39</v>
      </c>
      <c r="Q74">
        <v>15.99</v>
      </c>
      <c r="R74">
        <v>32.85</v>
      </c>
      <c r="S74">
        <v>-22.62</v>
      </c>
      <c r="T74">
        <v>-8.32</v>
      </c>
      <c r="U74">
        <v>13.04</v>
      </c>
    </row>
    <row r="75" spans="1:22" x14ac:dyDescent="0.25">
      <c r="A75" s="5" t="s">
        <v>171</v>
      </c>
      <c r="B75" s="5" t="s">
        <v>172</v>
      </c>
      <c r="C75">
        <v>69.83</v>
      </c>
      <c r="D75">
        <v>91.82</v>
      </c>
      <c r="E75">
        <v>88.95</v>
      </c>
      <c r="F75">
        <v>90.01</v>
      </c>
      <c r="G75">
        <v>93.7</v>
      </c>
      <c r="H75">
        <v>104.36</v>
      </c>
      <c r="I75">
        <v>95.64</v>
      </c>
      <c r="J75">
        <v>93.05</v>
      </c>
      <c r="K75">
        <v>79.66</v>
      </c>
      <c r="L75">
        <v>85.28</v>
      </c>
      <c r="M75">
        <v>78.819999999999993</v>
      </c>
      <c r="N75">
        <v>72.64</v>
      </c>
      <c r="O75">
        <v>71.91</v>
      </c>
      <c r="P75">
        <v>61.09</v>
      </c>
      <c r="Q75">
        <v>62.72</v>
      </c>
      <c r="R75">
        <v>5.32</v>
      </c>
      <c r="S75">
        <v>8.8000000000000007</v>
      </c>
      <c r="T75">
        <v>27.01</v>
      </c>
      <c r="U75">
        <v>40.26</v>
      </c>
    </row>
    <row r="76" spans="1:22" x14ac:dyDescent="0.25">
      <c r="A76" s="5" t="s">
        <v>173</v>
      </c>
      <c r="B76" s="5" t="s">
        <v>174</v>
      </c>
      <c r="C76">
        <v>100.39</v>
      </c>
      <c r="D76">
        <v>112.49</v>
      </c>
      <c r="E76">
        <v>110.54</v>
      </c>
      <c r="F76">
        <v>112.35</v>
      </c>
      <c r="G76">
        <v>119.34</v>
      </c>
      <c r="H76">
        <v>137.27000000000001</v>
      </c>
      <c r="I76">
        <v>127.36</v>
      </c>
      <c r="J76">
        <v>121.17</v>
      </c>
      <c r="K76">
        <v>120.33</v>
      </c>
      <c r="L76">
        <v>101.12</v>
      </c>
      <c r="M76">
        <v>137.66</v>
      </c>
      <c r="N76">
        <v>123.02</v>
      </c>
      <c r="O76">
        <v>121.33</v>
      </c>
      <c r="P76">
        <v>103.23</v>
      </c>
      <c r="Q76">
        <v>118.14</v>
      </c>
      <c r="R76">
        <v>44.03</v>
      </c>
      <c r="S76">
        <v>65.77</v>
      </c>
      <c r="T76">
        <v>75.349999999999994</v>
      </c>
      <c r="U76">
        <v>84.22</v>
      </c>
    </row>
    <row r="77" spans="1:22" x14ac:dyDescent="0.25">
      <c r="A77" s="5" t="s">
        <v>175</v>
      </c>
      <c r="B77" s="5" t="s">
        <v>176</v>
      </c>
      <c r="C77">
        <v>481.33139999999997</v>
      </c>
      <c r="D77">
        <v>308.95800000000003</v>
      </c>
      <c r="E77">
        <v>396.33300000000003</v>
      </c>
      <c r="F77">
        <v>242.41319999999999</v>
      </c>
      <c r="G77">
        <v>181.1808</v>
      </c>
      <c r="H77">
        <v>87.654600000000002</v>
      </c>
      <c r="I77">
        <v>99.537599999999998</v>
      </c>
      <c r="J77">
        <v>76.221600000000009</v>
      </c>
      <c r="K77">
        <v>83.460599999999999</v>
      </c>
      <c r="L77">
        <v>60.62</v>
      </c>
      <c r="M77">
        <v>72.100000000000009</v>
      </c>
      <c r="N77">
        <v>41.192</v>
      </c>
      <c r="O77">
        <v>120.384</v>
      </c>
      <c r="P77">
        <v>142.72800000000001</v>
      </c>
      <c r="Q77">
        <v>98.343999999999994</v>
      </c>
      <c r="R77">
        <v>5.548</v>
      </c>
      <c r="S77">
        <v>16.568000000000001</v>
      </c>
      <c r="T77">
        <v>3.8759999999999999</v>
      </c>
      <c r="U77">
        <v>30.248000000000001</v>
      </c>
    </row>
    <row r="78" spans="1:22" x14ac:dyDescent="0.25">
      <c r="A78" s="5" t="s">
        <v>177</v>
      </c>
      <c r="B78" s="5" t="s">
        <v>178</v>
      </c>
      <c r="C78">
        <v>0</v>
      </c>
      <c r="D78">
        <v>0</v>
      </c>
      <c r="E78">
        <v>0</v>
      </c>
      <c r="F78">
        <v>0</v>
      </c>
      <c r="G78">
        <v>0</v>
      </c>
      <c r="H78">
        <v>0</v>
      </c>
      <c r="I78">
        <v>-1.999999999999957E-2</v>
      </c>
      <c r="J78">
        <v>1.999999999999957E-2</v>
      </c>
      <c r="K78">
        <v>1.999999999999957E-2</v>
      </c>
      <c r="L78">
        <v>0</v>
      </c>
      <c r="M78">
        <v>1.1999999999999991</v>
      </c>
      <c r="N78">
        <v>0</v>
      </c>
      <c r="O78">
        <v>0</v>
      </c>
      <c r="P78">
        <v>0</v>
      </c>
      <c r="Q78">
        <v>-7.6</v>
      </c>
      <c r="R78">
        <v>0</v>
      </c>
      <c r="S78">
        <v>0</v>
      </c>
      <c r="T78">
        <v>0</v>
      </c>
      <c r="U78">
        <v>0</v>
      </c>
    </row>
    <row r="79" spans="1:22" x14ac:dyDescent="0.25">
      <c r="A79" s="5" t="s">
        <v>179</v>
      </c>
      <c r="B79" s="5" t="s">
        <v>180</v>
      </c>
      <c r="C79">
        <v>0.26</v>
      </c>
      <c r="D79">
        <v>2.4300000000000002</v>
      </c>
      <c r="E79">
        <v>14.02</v>
      </c>
      <c r="F79">
        <v>9.35</v>
      </c>
      <c r="G79">
        <v>12.66</v>
      </c>
      <c r="H79">
        <v>0.98</v>
      </c>
      <c r="I79">
        <v>-0.69</v>
      </c>
      <c r="J79">
        <v>2.91</v>
      </c>
      <c r="K79">
        <v>9.0399999999999991</v>
      </c>
      <c r="L79">
        <v>5.08</v>
      </c>
      <c r="M79">
        <v>-2.4</v>
      </c>
      <c r="N79">
        <v>1.96</v>
      </c>
      <c r="O79">
        <v>6.98</v>
      </c>
      <c r="P79">
        <v>15.75</v>
      </c>
      <c r="Q79">
        <v>-46.68</v>
      </c>
      <c r="R79">
        <v>-12.14</v>
      </c>
      <c r="S79">
        <v>2.36</v>
      </c>
      <c r="T79">
        <v>-8.07</v>
      </c>
      <c r="U79">
        <v>-4.04</v>
      </c>
    </row>
    <row r="80" spans="1:22" x14ac:dyDescent="0.25">
      <c r="A80" s="5" t="s">
        <v>181</v>
      </c>
      <c r="B80" s="5" t="s">
        <v>182</v>
      </c>
      <c r="C80">
        <v>5.57</v>
      </c>
      <c r="D80">
        <v>8.6</v>
      </c>
      <c r="E80">
        <v>12.01</v>
      </c>
      <c r="F80">
        <v>7.66</v>
      </c>
      <c r="G80">
        <v>4.32</v>
      </c>
      <c r="H80">
        <v>1.07</v>
      </c>
      <c r="I80">
        <v>3.75</v>
      </c>
      <c r="J80">
        <v>5.68</v>
      </c>
      <c r="K80">
        <v>3.91</v>
      </c>
      <c r="L80">
        <v>1.55</v>
      </c>
      <c r="M80">
        <v>2.1800000000000002</v>
      </c>
      <c r="N80">
        <v>8.23</v>
      </c>
      <c r="O80">
        <v>-7.98</v>
      </c>
      <c r="P80">
        <v>-14.36</v>
      </c>
      <c r="Q80">
        <v>-18.82</v>
      </c>
      <c r="R80">
        <v>-5.95</v>
      </c>
      <c r="S80">
        <v>-3.25</v>
      </c>
      <c r="T80" t="s">
        <v>67</v>
      </c>
      <c r="U80" t="s">
        <v>67</v>
      </c>
    </row>
    <row r="81" spans="1:22" x14ac:dyDescent="0.25">
      <c r="A81" s="5" t="s">
        <v>183</v>
      </c>
      <c r="B81" s="5" t="s">
        <v>184</v>
      </c>
      <c r="C81">
        <v>7.74</v>
      </c>
      <c r="D81">
        <v>7.89</v>
      </c>
      <c r="E81">
        <v>7.26</v>
      </c>
      <c r="F81">
        <v>5.04</v>
      </c>
      <c r="G81">
        <v>4.9800000000000004</v>
      </c>
      <c r="H81">
        <v>3.46</v>
      </c>
      <c r="I81">
        <v>2.79</v>
      </c>
      <c r="J81">
        <v>3.32</v>
      </c>
      <c r="K81">
        <v>4.13</v>
      </c>
      <c r="L81">
        <v>5.47</v>
      </c>
      <c r="M81">
        <v>-4.88</v>
      </c>
      <c r="N81">
        <v>-6.83</v>
      </c>
      <c r="O81">
        <v>-6.75</v>
      </c>
      <c r="P81">
        <v>-9.76</v>
      </c>
      <c r="Q81">
        <v>-13.71</v>
      </c>
      <c r="R81" t="s">
        <v>67</v>
      </c>
      <c r="S81" t="s">
        <v>67</v>
      </c>
      <c r="T81" t="s">
        <v>67</v>
      </c>
      <c r="U81" t="s">
        <v>67</v>
      </c>
    </row>
    <row r="82" spans="1:22" x14ac:dyDescent="0.25">
      <c r="A82" s="5" t="s">
        <v>185</v>
      </c>
      <c r="B82" s="5" t="s">
        <v>186</v>
      </c>
      <c r="C82">
        <v>5.6</v>
      </c>
      <c r="D82">
        <v>5.34</v>
      </c>
      <c r="E82">
        <v>5.29</v>
      </c>
      <c r="F82">
        <v>4.59</v>
      </c>
      <c r="G82">
        <v>5.23</v>
      </c>
      <c r="H82">
        <v>-0.71</v>
      </c>
      <c r="I82">
        <v>-2.02</v>
      </c>
      <c r="J82">
        <v>-1.71</v>
      </c>
      <c r="K82">
        <v>-2.81</v>
      </c>
      <c r="L82">
        <v>-4.12</v>
      </c>
      <c r="M82" t="s">
        <v>67</v>
      </c>
      <c r="N82" t="s">
        <v>67</v>
      </c>
      <c r="O82" t="s">
        <v>67</v>
      </c>
      <c r="P82" t="s">
        <v>67</v>
      </c>
      <c r="Q82" t="s">
        <v>67</v>
      </c>
      <c r="R82" t="s">
        <v>67</v>
      </c>
      <c r="S82" t="s">
        <v>67</v>
      </c>
      <c r="T82" t="s">
        <v>67</v>
      </c>
      <c r="U82" t="s">
        <v>67</v>
      </c>
    </row>
    <row r="83" spans="1:22" x14ac:dyDescent="0.25">
      <c r="A83" s="5" t="s">
        <v>187</v>
      </c>
      <c r="B83" s="5" t="s">
        <v>188</v>
      </c>
      <c r="C83">
        <v>-34.409999999999997</v>
      </c>
      <c r="D83">
        <v>-7.86</v>
      </c>
      <c r="E83">
        <v>20.59</v>
      </c>
      <c r="F83">
        <v>24.39</v>
      </c>
      <c r="G83">
        <v>93.7</v>
      </c>
      <c r="H83">
        <v>13.39</v>
      </c>
      <c r="I83">
        <v>10.89</v>
      </c>
      <c r="J83">
        <v>-169.66</v>
      </c>
      <c r="K83">
        <v>-234.26</v>
      </c>
      <c r="L83">
        <v>107.69</v>
      </c>
      <c r="M83">
        <v>-66.010000000000005</v>
      </c>
      <c r="N83">
        <v>21.43</v>
      </c>
      <c r="O83">
        <v>0.8</v>
      </c>
      <c r="P83">
        <v>32.979999999999997</v>
      </c>
      <c r="Q83">
        <v>-393.75</v>
      </c>
      <c r="R83">
        <v>-82.22</v>
      </c>
      <c r="S83">
        <v>27.66</v>
      </c>
      <c r="T83">
        <v>-981.25</v>
      </c>
      <c r="U83">
        <v>-116.16</v>
      </c>
    </row>
    <row r="84" spans="1:22" x14ac:dyDescent="0.25">
      <c r="A84" s="5" t="s">
        <v>189</v>
      </c>
      <c r="B84" s="5" t="s">
        <v>190</v>
      </c>
      <c r="C84">
        <v>-7.23</v>
      </c>
      <c r="D84">
        <v>12.37</v>
      </c>
      <c r="E84">
        <v>46.23</v>
      </c>
      <c r="F84">
        <v>43.83</v>
      </c>
      <c r="G84">
        <v>39.33</v>
      </c>
      <c r="H84">
        <v>-48.46</v>
      </c>
      <c r="I84">
        <v>-131.01</v>
      </c>
      <c r="J84">
        <v>-98.74</v>
      </c>
      <c r="K84">
        <v>-64.19</v>
      </c>
      <c r="L84">
        <v>21.04</v>
      </c>
      <c r="M84">
        <v>-14.59</v>
      </c>
      <c r="N84">
        <v>18.399999999999999</v>
      </c>
      <c r="O84">
        <v>-119.99</v>
      </c>
      <c r="P84">
        <v>-147.66</v>
      </c>
      <c r="Q84">
        <v>-149.44</v>
      </c>
      <c r="R84">
        <v>-345.27</v>
      </c>
      <c r="S84">
        <v>-356.58</v>
      </c>
      <c r="T84" t="s">
        <v>67</v>
      </c>
      <c r="U84" t="s">
        <v>67</v>
      </c>
    </row>
    <row r="85" spans="1:22" x14ac:dyDescent="0.25">
      <c r="A85" s="5" t="s">
        <v>191</v>
      </c>
      <c r="B85" s="5" t="s">
        <v>192</v>
      </c>
      <c r="C85">
        <v>19.28</v>
      </c>
      <c r="D85">
        <v>28.84</v>
      </c>
      <c r="E85">
        <v>32.590000000000003</v>
      </c>
      <c r="F85">
        <v>-5.46</v>
      </c>
      <c r="G85">
        <v>-57.19</v>
      </c>
      <c r="H85">
        <v>-54.39</v>
      </c>
      <c r="I85">
        <v>-70.27</v>
      </c>
      <c r="J85">
        <v>-68.16</v>
      </c>
      <c r="K85">
        <v>-34.07</v>
      </c>
      <c r="L85">
        <v>19.38</v>
      </c>
      <c r="M85">
        <v>-80.91</v>
      </c>
      <c r="N85">
        <v>-84.15</v>
      </c>
      <c r="O85">
        <v>-82.91</v>
      </c>
      <c r="P85">
        <v>-279.32</v>
      </c>
      <c r="Q85">
        <v>-309.14</v>
      </c>
      <c r="R85" t="s">
        <v>67</v>
      </c>
      <c r="S85" t="s">
        <v>67</v>
      </c>
      <c r="T85" t="s">
        <v>67</v>
      </c>
      <c r="U85" t="s">
        <v>67</v>
      </c>
    </row>
    <row r="86" spans="1:22" x14ac:dyDescent="0.25">
      <c r="A86" s="5" t="s">
        <v>193</v>
      </c>
      <c r="B86" s="5" t="s">
        <v>194</v>
      </c>
      <c r="C86">
        <v>-17.55</v>
      </c>
      <c r="D86">
        <v>-20.71</v>
      </c>
      <c r="E86">
        <v>-17.79</v>
      </c>
      <c r="F86">
        <v>-19.760000000000002</v>
      </c>
      <c r="G86">
        <v>-18.899999999999999</v>
      </c>
      <c r="H86">
        <v>-67.650000000000006</v>
      </c>
      <c r="I86">
        <v>-77.209999999999994</v>
      </c>
      <c r="J86">
        <v>-75.53</v>
      </c>
      <c r="K86">
        <v>-156.69</v>
      </c>
      <c r="L86">
        <v>-144.88</v>
      </c>
      <c r="M86" t="s">
        <v>67</v>
      </c>
      <c r="N86" t="s">
        <v>67</v>
      </c>
      <c r="O86" t="s">
        <v>67</v>
      </c>
      <c r="P86" t="s">
        <v>67</v>
      </c>
      <c r="Q86" t="s">
        <v>67</v>
      </c>
      <c r="R86" t="s">
        <v>67</v>
      </c>
      <c r="S86" t="s">
        <v>67</v>
      </c>
      <c r="T86" t="s">
        <v>67</v>
      </c>
      <c r="U86" t="s">
        <v>67</v>
      </c>
    </row>
    <row r="87" spans="1:22" x14ac:dyDescent="0.25">
      <c r="A87" s="5" t="s">
        <v>195</v>
      </c>
      <c r="B87" s="5" t="s">
        <v>196</v>
      </c>
      <c r="C87">
        <v>1.68</v>
      </c>
      <c r="D87">
        <v>0.83</v>
      </c>
      <c r="E87">
        <v>0.87</v>
      </c>
      <c r="F87">
        <v>-3.96</v>
      </c>
      <c r="G87">
        <v>-0.3</v>
      </c>
      <c r="H87">
        <v>-0.26</v>
      </c>
      <c r="I87">
        <v>-0.19</v>
      </c>
      <c r="J87">
        <v>-0.18</v>
      </c>
      <c r="K87" t="s">
        <v>67</v>
      </c>
      <c r="L87">
        <v>0.6</v>
      </c>
      <c r="M87">
        <v>-0.23</v>
      </c>
      <c r="N87">
        <v>-7.0000000000000007E-2</v>
      </c>
      <c r="O87">
        <v>-0.16</v>
      </c>
      <c r="P87">
        <v>-0.06</v>
      </c>
      <c r="Q87">
        <v>-0.04</v>
      </c>
      <c r="R87" t="s">
        <v>67</v>
      </c>
      <c r="S87" t="s">
        <v>67</v>
      </c>
      <c r="T87" t="s">
        <v>67</v>
      </c>
      <c r="U87" t="s">
        <v>67</v>
      </c>
    </row>
    <row r="88" spans="1:22" x14ac:dyDescent="0.25">
      <c r="A88" s="5" t="s">
        <v>197</v>
      </c>
      <c r="B88" s="5" t="s">
        <v>198</v>
      </c>
      <c r="C88">
        <v>-29.51</v>
      </c>
      <c r="D88">
        <v>-1.34</v>
      </c>
      <c r="E88">
        <v>18.37</v>
      </c>
      <c r="F88">
        <v>21.15</v>
      </c>
      <c r="G88">
        <v>97.83</v>
      </c>
      <c r="H88">
        <v>7.6</v>
      </c>
      <c r="I88">
        <v>-10.94</v>
      </c>
      <c r="J88">
        <v>-288.24</v>
      </c>
      <c r="K88">
        <v>-150.25</v>
      </c>
      <c r="L88">
        <v>54.96</v>
      </c>
      <c r="M88">
        <v>-55.44</v>
      </c>
      <c r="N88">
        <v>1.73</v>
      </c>
      <c r="O88">
        <v>16.059999999999999</v>
      </c>
      <c r="P88">
        <v>28.35</v>
      </c>
      <c r="Q88">
        <v>113.19</v>
      </c>
      <c r="R88">
        <v>-157.96</v>
      </c>
      <c r="S88">
        <v>109.33</v>
      </c>
      <c r="T88">
        <v>-155.56</v>
      </c>
      <c r="U88">
        <v>104.55</v>
      </c>
    </row>
    <row r="89" spans="1:22" x14ac:dyDescent="0.25">
      <c r="A89" s="5" t="s">
        <v>199</v>
      </c>
      <c r="B89" s="5" t="s">
        <v>200</v>
      </c>
      <c r="C89">
        <v>-4.16</v>
      </c>
      <c r="D89">
        <v>12.73</v>
      </c>
      <c r="E89">
        <v>45.78</v>
      </c>
      <c r="F89">
        <v>42.19</v>
      </c>
      <c r="G89">
        <v>31.5</v>
      </c>
      <c r="H89">
        <v>-97.19</v>
      </c>
      <c r="I89">
        <v>-149.81</v>
      </c>
      <c r="J89">
        <v>-127.84</v>
      </c>
      <c r="K89">
        <v>-50.24</v>
      </c>
      <c r="L89">
        <v>0.42</v>
      </c>
      <c r="M89">
        <v>-12.55</v>
      </c>
      <c r="N89">
        <v>15.38</v>
      </c>
      <c r="O89">
        <v>52.53</v>
      </c>
      <c r="P89">
        <v>-5.47</v>
      </c>
      <c r="Q89">
        <v>21.52</v>
      </c>
      <c r="R89">
        <v>-68.06</v>
      </c>
      <c r="S89">
        <v>19.440000000000001</v>
      </c>
      <c r="T89" t="s">
        <v>67</v>
      </c>
      <c r="U89" t="s">
        <v>67</v>
      </c>
    </row>
    <row r="90" spans="1:22" x14ac:dyDescent="0.25">
      <c r="A90" s="5" t="s">
        <v>201</v>
      </c>
      <c r="B90" s="5" t="s">
        <v>202</v>
      </c>
      <c r="C90">
        <v>21.3</v>
      </c>
      <c r="D90">
        <v>28.72</v>
      </c>
      <c r="E90">
        <v>26.8</v>
      </c>
      <c r="F90">
        <v>-34.520000000000003</v>
      </c>
      <c r="G90">
        <v>-68.8</v>
      </c>
      <c r="H90">
        <v>-77.37</v>
      </c>
      <c r="I90">
        <v>-89.98</v>
      </c>
      <c r="J90">
        <v>-87.45</v>
      </c>
      <c r="K90">
        <v>-26.59</v>
      </c>
      <c r="L90">
        <v>9.1300000000000008</v>
      </c>
      <c r="M90">
        <v>20.78</v>
      </c>
      <c r="N90">
        <v>0.27</v>
      </c>
      <c r="O90">
        <v>21.79</v>
      </c>
      <c r="P90">
        <v>-12.53</v>
      </c>
      <c r="Q90">
        <v>2.71</v>
      </c>
      <c r="R90" t="s">
        <v>67</v>
      </c>
      <c r="S90" t="s">
        <v>67</v>
      </c>
      <c r="T90" t="s">
        <v>67</v>
      </c>
      <c r="U90" t="s">
        <v>67</v>
      </c>
    </row>
    <row r="91" spans="1:22" x14ac:dyDescent="0.25">
      <c r="A91" s="5" t="s">
        <v>203</v>
      </c>
      <c r="B91" s="5" t="s">
        <v>204</v>
      </c>
      <c r="C91">
        <v>-28.04</v>
      </c>
      <c r="D91">
        <v>-30.63</v>
      </c>
      <c r="E91">
        <v>-30.32</v>
      </c>
      <c r="F91">
        <v>-30.55</v>
      </c>
      <c r="G91">
        <v>-29.83</v>
      </c>
      <c r="H91">
        <v>-28.3</v>
      </c>
      <c r="I91">
        <v>-44.85</v>
      </c>
      <c r="J91">
        <v>-32.83</v>
      </c>
      <c r="K91">
        <v>-19.559999999999999</v>
      </c>
      <c r="L91">
        <v>5.92</v>
      </c>
      <c r="M91" t="s">
        <v>67</v>
      </c>
      <c r="N91" t="s">
        <v>67</v>
      </c>
      <c r="O91" t="s">
        <v>67</v>
      </c>
      <c r="P91" t="s">
        <v>67</v>
      </c>
      <c r="Q91" t="s">
        <v>67</v>
      </c>
      <c r="R91" t="s">
        <v>67</v>
      </c>
      <c r="S91" t="s">
        <v>67</v>
      </c>
      <c r="T91" t="s">
        <v>67</v>
      </c>
      <c r="U91" t="s">
        <v>67</v>
      </c>
    </row>
    <row r="92" spans="1:22" x14ac:dyDescent="0.25">
      <c r="A92" s="5" t="s">
        <v>205</v>
      </c>
      <c r="B92" s="5" t="s">
        <v>206</v>
      </c>
      <c r="C92">
        <v>55.79</v>
      </c>
      <c r="D92">
        <v>-22.05</v>
      </c>
      <c r="E92">
        <v>63.49</v>
      </c>
      <c r="F92">
        <v>33.799999999999997</v>
      </c>
      <c r="G92">
        <v>106.7</v>
      </c>
      <c r="H92">
        <v>-11.94</v>
      </c>
      <c r="I92">
        <v>30.4</v>
      </c>
      <c r="J92">
        <v>-8.5399999999999991</v>
      </c>
      <c r="K92">
        <v>37.880000000000003</v>
      </c>
      <c r="L92">
        <v>-15.92</v>
      </c>
      <c r="M92">
        <v>90.04</v>
      </c>
      <c r="N92">
        <v>-65.78</v>
      </c>
      <c r="O92">
        <v>-15.65</v>
      </c>
      <c r="P92">
        <v>45.13</v>
      </c>
      <c r="Q92">
        <v>786.3</v>
      </c>
      <c r="R92">
        <v>-66.510000000000005</v>
      </c>
      <c r="S92">
        <v>327.45</v>
      </c>
      <c r="T92">
        <v>-87.19</v>
      </c>
      <c r="U92">
        <v>-5.46</v>
      </c>
    </row>
    <row r="93" spans="1:22" x14ac:dyDescent="0.25">
      <c r="A93" s="5" t="s">
        <v>207</v>
      </c>
      <c r="B93" s="5" t="s">
        <v>208</v>
      </c>
      <c r="C93">
        <v>32.409999999999997</v>
      </c>
      <c r="D93">
        <v>25.08</v>
      </c>
      <c r="E93">
        <v>68</v>
      </c>
      <c r="F93">
        <v>42.85</v>
      </c>
      <c r="G93">
        <v>41.72</v>
      </c>
      <c r="H93">
        <v>3.31</v>
      </c>
      <c r="I93">
        <v>19.91</v>
      </c>
      <c r="J93">
        <v>4.47</v>
      </c>
      <c r="K93">
        <v>37.33</v>
      </c>
      <c r="L93">
        <v>2.78</v>
      </c>
      <c r="M93">
        <v>2.87</v>
      </c>
      <c r="N93">
        <v>-12.1</v>
      </c>
      <c r="O93">
        <v>271.93</v>
      </c>
      <c r="P93">
        <v>254.97</v>
      </c>
      <c r="Q93">
        <v>349.08</v>
      </c>
      <c r="R93">
        <v>57.92</v>
      </c>
      <c r="S93">
        <v>78.27</v>
      </c>
      <c r="T93" t="s">
        <v>67</v>
      </c>
      <c r="U93" t="s">
        <v>67</v>
      </c>
    </row>
    <row r="94" spans="1:22" x14ac:dyDescent="0.25">
      <c r="A94" s="5" t="s">
        <v>209</v>
      </c>
      <c r="B94" s="5" t="s">
        <v>210</v>
      </c>
      <c r="C94">
        <v>47.55</v>
      </c>
      <c r="D94">
        <v>34</v>
      </c>
      <c r="E94">
        <v>44.49</v>
      </c>
      <c r="F94">
        <v>30.08</v>
      </c>
      <c r="G94">
        <v>30.9</v>
      </c>
      <c r="H94">
        <v>6.38</v>
      </c>
      <c r="I94">
        <v>26.77</v>
      </c>
      <c r="J94">
        <v>7.54</v>
      </c>
      <c r="K94">
        <v>6.11</v>
      </c>
      <c r="L94">
        <v>7.56</v>
      </c>
      <c r="M94">
        <v>168.01</v>
      </c>
      <c r="N94">
        <v>136.69999999999999</v>
      </c>
      <c r="O94">
        <v>215.34</v>
      </c>
      <c r="P94">
        <v>201.04</v>
      </c>
      <c r="Q94">
        <v>190.92</v>
      </c>
      <c r="R94" t="s">
        <v>67</v>
      </c>
      <c r="S94" t="s">
        <v>67</v>
      </c>
      <c r="T94" t="s">
        <v>67</v>
      </c>
      <c r="U94" t="s">
        <v>67</v>
      </c>
    </row>
    <row r="95" spans="1:22" x14ac:dyDescent="0.25">
      <c r="A95" s="5" t="s">
        <v>211</v>
      </c>
      <c r="B95" s="5" t="s">
        <v>212</v>
      </c>
      <c r="C95">
        <v>26.96</v>
      </c>
      <c r="D95">
        <v>30.39</v>
      </c>
      <c r="E95">
        <v>26.01</v>
      </c>
      <c r="F95">
        <v>18.100000000000001</v>
      </c>
      <c r="G95">
        <v>19.23</v>
      </c>
      <c r="H95">
        <v>87.19</v>
      </c>
      <c r="I95">
        <v>81.73</v>
      </c>
      <c r="J95">
        <v>111.44</v>
      </c>
      <c r="K95">
        <v>103.58</v>
      </c>
      <c r="L95">
        <v>99.24</v>
      </c>
      <c r="M95" t="s">
        <v>67</v>
      </c>
      <c r="N95" t="s">
        <v>67</v>
      </c>
      <c r="O95" t="s">
        <v>67</v>
      </c>
      <c r="P95" t="s">
        <v>67</v>
      </c>
      <c r="Q95" t="s">
        <v>67</v>
      </c>
      <c r="R95" t="s">
        <v>67</v>
      </c>
      <c r="S95" t="s">
        <v>67</v>
      </c>
      <c r="T95" t="s">
        <v>67</v>
      </c>
      <c r="U95" t="s">
        <v>67</v>
      </c>
    </row>
    <row r="96" spans="1:22" x14ac:dyDescent="0.25">
      <c r="A96" s="5" t="s">
        <v>213</v>
      </c>
      <c r="B96" s="5" t="s">
        <v>214</v>
      </c>
      <c r="C96">
        <v>0.6</v>
      </c>
      <c r="D96">
        <v>14.8</v>
      </c>
      <c r="E96">
        <v>12.2</v>
      </c>
      <c r="F96">
        <v>13.3</v>
      </c>
      <c r="G96">
        <v>16.899999999999999</v>
      </c>
      <c r="H96">
        <v>26.8</v>
      </c>
      <c r="I96">
        <v>17.7</v>
      </c>
      <c r="J96">
        <v>15.2</v>
      </c>
      <c r="K96">
        <v>15.8</v>
      </c>
      <c r="L96">
        <v>1.1000000000000001</v>
      </c>
      <c r="M96">
        <v>22.9</v>
      </c>
      <c r="N96">
        <v>15.7</v>
      </c>
      <c r="O96">
        <v>16.399999999999999</v>
      </c>
      <c r="P96">
        <v>2.6</v>
      </c>
      <c r="Q96">
        <v>11.1</v>
      </c>
      <c r="R96">
        <v>-79.7</v>
      </c>
      <c r="S96">
        <v>-47</v>
      </c>
      <c r="T96">
        <v>-33.1</v>
      </c>
      <c r="U96">
        <v>-22.5</v>
      </c>
      <c r="V96">
        <v>-22.4</v>
      </c>
    </row>
  </sheetData>
  <pageMargins left="0.75" right="0.75" top="1" bottom="1" header="0.5" footer="0.5"/>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W96"/>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21" customWidth="1"/>
    <col min="13" max="14" width="20" customWidth="1"/>
    <col min="15" max="15" width="21" customWidth="1"/>
    <col min="16" max="19" width="10" customWidth="1"/>
    <col min="20" max="20" width="20" customWidth="1"/>
    <col min="21" max="21" width="21" customWidth="1"/>
    <col min="22" max="22" width="11" customWidth="1"/>
    <col min="23" max="23" width="8" customWidth="1"/>
  </cols>
  <sheetData>
    <row r="1" spans="1:23" ht="18.75" customHeight="1" x14ac:dyDescent="0.3">
      <c r="A1" s="1" t="s">
        <v>3915</v>
      </c>
      <c r="B1" s="2" t="s">
        <v>3916</v>
      </c>
      <c r="C1" s="2"/>
      <c r="D1" s="2"/>
      <c r="E1" s="2"/>
      <c r="F1" s="2" t="str">
        <f>HYPERLINK("dax-30_Stock_Data_EUR.xlsx#INDEX!A1", "Back to INDEX")</f>
        <v>Back to INDEX</v>
      </c>
      <c r="G1" s="2"/>
      <c r="H1" s="2"/>
      <c r="I1" s="2"/>
      <c r="J1" s="2"/>
      <c r="K1" s="2"/>
      <c r="L1" s="2"/>
      <c r="M1" s="2"/>
      <c r="N1" s="2"/>
      <c r="O1" s="2"/>
      <c r="P1" s="2"/>
      <c r="Q1" s="2"/>
      <c r="R1" s="2"/>
      <c r="S1" s="2"/>
      <c r="T1" s="2"/>
      <c r="U1" s="2"/>
      <c r="V1" s="2"/>
      <c r="W1" s="2"/>
    </row>
    <row r="2" spans="1:23" x14ac:dyDescent="0.25">
      <c r="A2" s="3"/>
      <c r="B2" s="4"/>
      <c r="C2" s="4"/>
      <c r="D2" s="4"/>
      <c r="E2" s="4"/>
      <c r="F2" s="4"/>
      <c r="G2" s="4"/>
      <c r="H2" s="4"/>
      <c r="I2" s="4"/>
      <c r="J2" s="4"/>
      <c r="K2" s="4"/>
      <c r="L2" s="4"/>
      <c r="M2" s="4"/>
      <c r="N2" s="4"/>
      <c r="O2" s="4"/>
      <c r="P2" s="4"/>
      <c r="Q2" s="4"/>
      <c r="R2" s="4"/>
      <c r="S2" s="4"/>
      <c r="T2" s="4"/>
      <c r="U2" s="4"/>
      <c r="V2" s="4"/>
      <c r="W2" s="4"/>
    </row>
    <row r="3" spans="1:23" x14ac:dyDescent="0.25">
      <c r="A3" s="5" t="s">
        <v>3</v>
      </c>
      <c r="C3" s="5" t="s">
        <v>4</v>
      </c>
      <c r="D3" s="5"/>
      <c r="G3" s="5" t="s">
        <v>5</v>
      </c>
      <c r="H3" s="5"/>
      <c r="J3" s="5" t="s">
        <v>6</v>
      </c>
      <c r="K3" s="5"/>
    </row>
    <row r="4" spans="1:23" x14ac:dyDescent="0.25">
      <c r="A4" s="5" t="s">
        <v>7</v>
      </c>
      <c r="B4" t="s">
        <v>2206</v>
      </c>
      <c r="C4" s="5" t="s">
        <v>9</v>
      </c>
      <c r="D4" s="5"/>
      <c r="E4" t="s">
        <v>3917</v>
      </c>
      <c r="G4" t="s">
        <v>2694</v>
      </c>
      <c r="H4" t="s">
        <v>220</v>
      </c>
      <c r="J4" t="s">
        <v>3918</v>
      </c>
      <c r="L4" t="s">
        <v>3919</v>
      </c>
    </row>
    <row r="5" spans="1:23" x14ac:dyDescent="0.25">
      <c r="A5" s="5" t="s">
        <v>15</v>
      </c>
      <c r="B5" t="s">
        <v>3920</v>
      </c>
      <c r="C5" s="5" t="s">
        <v>17</v>
      </c>
      <c r="D5" s="5"/>
      <c r="E5" t="s">
        <v>3921</v>
      </c>
      <c r="G5" t="s">
        <v>403</v>
      </c>
      <c r="H5" t="s">
        <v>507</v>
      </c>
      <c r="J5" t="s">
        <v>225</v>
      </c>
      <c r="L5" t="s">
        <v>1982</v>
      </c>
    </row>
    <row r="6" spans="1:23" x14ac:dyDescent="0.25">
      <c r="A6" s="5" t="s">
        <v>23</v>
      </c>
      <c r="B6" t="s">
        <v>3922</v>
      </c>
      <c r="C6" s="5" t="s">
        <v>25</v>
      </c>
      <c r="D6" s="5"/>
      <c r="E6" t="s">
        <v>3923</v>
      </c>
      <c r="G6" t="s">
        <v>2021</v>
      </c>
      <c r="H6" t="s">
        <v>12</v>
      </c>
      <c r="J6" t="s">
        <v>3924</v>
      </c>
      <c r="L6" t="s">
        <v>1982</v>
      </c>
    </row>
    <row r="7" spans="1:23" x14ac:dyDescent="0.25">
      <c r="A7" s="5" t="s">
        <v>29</v>
      </c>
      <c r="B7" t="s">
        <v>277</v>
      </c>
      <c r="C7" s="5" t="s">
        <v>31</v>
      </c>
      <c r="D7" s="5"/>
      <c r="E7" t="s">
        <v>3925</v>
      </c>
      <c r="G7" t="s">
        <v>1448</v>
      </c>
      <c r="H7" t="s">
        <v>20</v>
      </c>
      <c r="J7" t="s">
        <v>1848</v>
      </c>
      <c r="L7" t="s">
        <v>1061</v>
      </c>
    </row>
    <row r="8" spans="1:23" x14ac:dyDescent="0.25">
      <c r="A8" s="5" t="s">
        <v>35</v>
      </c>
      <c r="B8" t="s">
        <v>36</v>
      </c>
      <c r="C8" s="5" t="s">
        <v>37</v>
      </c>
      <c r="D8" s="5"/>
      <c r="E8" t="s">
        <v>3926</v>
      </c>
      <c r="G8" t="s">
        <v>3927</v>
      </c>
      <c r="H8" t="s">
        <v>28</v>
      </c>
      <c r="J8" t="s">
        <v>440</v>
      </c>
      <c r="L8" t="s">
        <v>289</v>
      </c>
    </row>
    <row r="9" spans="1:23" x14ac:dyDescent="0.25">
      <c r="A9" s="5" t="s">
        <v>41</v>
      </c>
      <c r="B9" t="s">
        <v>42</v>
      </c>
      <c r="C9" s="5" t="s">
        <v>43</v>
      </c>
      <c r="D9" s="5"/>
      <c r="E9" t="s">
        <v>3928</v>
      </c>
      <c r="G9" t="s">
        <v>3929</v>
      </c>
      <c r="H9" t="s">
        <v>450</v>
      </c>
      <c r="J9" t="s">
        <v>1735</v>
      </c>
      <c r="L9" t="s">
        <v>3930</v>
      </c>
    </row>
    <row r="10" spans="1:23" x14ac:dyDescent="0.25">
      <c r="A10" s="5" t="s">
        <v>45</v>
      </c>
      <c r="B10" t="s">
        <v>1224</v>
      </c>
      <c r="C10" s="5" t="s">
        <v>47</v>
      </c>
      <c r="D10" s="5"/>
      <c r="E10" t="s">
        <v>3931</v>
      </c>
      <c r="G10" t="s">
        <v>2162</v>
      </c>
      <c r="H10" t="s">
        <v>454</v>
      </c>
      <c r="J10" t="s">
        <v>3932</v>
      </c>
      <c r="L10" t="s">
        <v>569</v>
      </c>
    </row>
    <row r="11" spans="1:23" x14ac:dyDescent="0.25">
      <c r="A11" s="5" t="s">
        <v>49</v>
      </c>
      <c r="B11" t="s">
        <v>698</v>
      </c>
      <c r="C11" t="s">
        <v>460</v>
      </c>
      <c r="D11" t="s">
        <v>34</v>
      </c>
      <c r="J11" t="s">
        <v>234</v>
      </c>
      <c r="L11" t="s">
        <v>1186</v>
      </c>
    </row>
    <row r="12" spans="1:23" x14ac:dyDescent="0.25">
      <c r="A12" s="5" t="s">
        <v>51</v>
      </c>
      <c r="B12" t="s">
        <v>52</v>
      </c>
      <c r="C12" t="s">
        <v>484</v>
      </c>
      <c r="D12" t="s">
        <v>40</v>
      </c>
      <c r="J12" t="s">
        <v>3933</v>
      </c>
      <c r="L12" t="s">
        <v>289</v>
      </c>
    </row>
    <row r="13" spans="1:23" x14ac:dyDescent="0.25">
      <c r="A13" s="5" t="s">
        <v>53</v>
      </c>
      <c r="B13" t="s">
        <v>3934</v>
      </c>
    </row>
    <row r="14" spans="1:23" x14ac:dyDescent="0.25">
      <c r="A14" s="5" t="s">
        <v>55</v>
      </c>
      <c r="B14" t="s">
        <v>3935</v>
      </c>
    </row>
    <row r="15" spans="1:23" x14ac:dyDescent="0.25">
      <c r="A15" s="5" t="s">
        <v>57</v>
      </c>
      <c r="B15" t="s">
        <v>3936</v>
      </c>
    </row>
    <row r="16" spans="1:23" x14ac:dyDescent="0.25">
      <c r="A16" s="5" t="s">
        <v>59</v>
      </c>
      <c r="B16" t="s">
        <v>3937</v>
      </c>
    </row>
    <row r="17" spans="1:23" x14ac:dyDescent="0.25">
      <c r="A17" s="5" t="s">
        <v>61</v>
      </c>
      <c r="B17" t="s">
        <v>3938</v>
      </c>
    </row>
    <row r="18" spans="1:23" x14ac:dyDescent="0.25">
      <c r="A18" s="3"/>
      <c r="B18" s="4"/>
      <c r="C18" s="4"/>
      <c r="D18" s="4"/>
      <c r="E18" s="4"/>
      <c r="F18" s="4"/>
      <c r="G18" s="4"/>
      <c r="H18" s="4"/>
      <c r="I18" s="4"/>
      <c r="J18" s="4"/>
      <c r="K18" s="4"/>
      <c r="L18" s="4"/>
      <c r="M18" s="4"/>
      <c r="N18" s="4"/>
      <c r="O18" s="4"/>
      <c r="P18" s="4"/>
      <c r="Q18" s="4"/>
      <c r="R18" s="4"/>
      <c r="S18" s="4"/>
      <c r="T18" s="4"/>
      <c r="U18" s="4"/>
      <c r="V18" s="4"/>
      <c r="W18" s="4"/>
    </row>
    <row r="19" spans="1:23"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c r="W19" s="5">
        <v>1999</v>
      </c>
    </row>
    <row r="20" spans="1:23" x14ac:dyDescent="0.25">
      <c r="A20" s="5" t="s">
        <v>65</v>
      </c>
      <c r="B20" s="5" t="s">
        <v>66</v>
      </c>
      <c r="C20">
        <v>2800</v>
      </c>
      <c r="D20">
        <v>2016</v>
      </c>
      <c r="E20">
        <v>1490</v>
      </c>
      <c r="F20">
        <v>1028</v>
      </c>
      <c r="G20">
        <v>771.3</v>
      </c>
      <c r="H20">
        <v>601</v>
      </c>
      <c r="I20">
        <v>481.7</v>
      </c>
      <c r="J20">
        <v>394.6</v>
      </c>
      <c r="K20">
        <v>324.8</v>
      </c>
      <c r="L20">
        <v>271.60000000000002</v>
      </c>
      <c r="M20">
        <v>228.5</v>
      </c>
      <c r="N20">
        <v>196.8</v>
      </c>
      <c r="O20">
        <v>134.19999999999999</v>
      </c>
      <c r="P20">
        <v>81.900000000000006</v>
      </c>
      <c r="Q20">
        <v>48.9</v>
      </c>
      <c r="R20">
        <v>6.8</v>
      </c>
      <c r="S20">
        <v>4.5999999999999996</v>
      </c>
      <c r="T20">
        <v>3</v>
      </c>
      <c r="U20">
        <v>2.8</v>
      </c>
      <c r="V20">
        <v>1.8</v>
      </c>
      <c r="W20">
        <v>0.9</v>
      </c>
    </row>
    <row r="21" spans="1:23" x14ac:dyDescent="0.25">
      <c r="A21" s="5" t="s">
        <v>299</v>
      </c>
      <c r="B21" s="5" t="s">
        <v>300</v>
      </c>
      <c r="C21" t="s">
        <v>67</v>
      </c>
      <c r="D21">
        <v>971.2</v>
      </c>
      <c r="E21">
        <v>746.5</v>
      </c>
      <c r="F21">
        <v>527.79999999999995</v>
      </c>
      <c r="G21">
        <v>380.7</v>
      </c>
      <c r="H21">
        <v>260.39999999999998</v>
      </c>
      <c r="I21">
        <v>193.6</v>
      </c>
      <c r="J21">
        <v>164.8</v>
      </c>
      <c r="K21">
        <v>135.69999999999999</v>
      </c>
      <c r="L21">
        <v>119.1</v>
      </c>
      <c r="M21">
        <v>101.9</v>
      </c>
      <c r="N21">
        <v>86.4</v>
      </c>
      <c r="O21">
        <v>61.2</v>
      </c>
      <c r="P21">
        <v>39.799999999999997</v>
      </c>
      <c r="Q21">
        <v>21.8</v>
      </c>
      <c r="R21">
        <v>3.7</v>
      </c>
      <c r="S21">
        <v>3.3</v>
      </c>
      <c r="T21">
        <v>1.7</v>
      </c>
      <c r="U21">
        <v>1</v>
      </c>
      <c r="V21">
        <v>0.6</v>
      </c>
      <c r="W21">
        <v>0.3</v>
      </c>
    </row>
    <row r="22" spans="1:23" x14ac:dyDescent="0.25">
      <c r="A22" s="5" t="s">
        <v>68</v>
      </c>
      <c r="B22" s="5" t="s">
        <v>69</v>
      </c>
      <c r="C22" t="s">
        <v>67</v>
      </c>
      <c r="D22">
        <v>438.5</v>
      </c>
      <c r="E22">
        <v>314.7</v>
      </c>
      <c r="F22">
        <v>235.2</v>
      </c>
      <c r="G22">
        <v>172.8</v>
      </c>
      <c r="H22">
        <v>132.9</v>
      </c>
      <c r="I22">
        <v>98.5</v>
      </c>
      <c r="J22">
        <v>93.6</v>
      </c>
      <c r="K22">
        <v>75.900000000000006</v>
      </c>
      <c r="L22">
        <v>67.400000000000006</v>
      </c>
      <c r="M22">
        <v>56.5</v>
      </c>
      <c r="N22">
        <v>49</v>
      </c>
      <c r="O22">
        <v>33.1</v>
      </c>
      <c r="P22">
        <v>18.600000000000001</v>
      </c>
      <c r="Q22">
        <v>9.4</v>
      </c>
      <c r="R22">
        <v>0.7</v>
      </c>
      <c r="S22" t="s">
        <v>67</v>
      </c>
      <c r="T22">
        <v>-3.9</v>
      </c>
      <c r="U22">
        <v>-4.8</v>
      </c>
      <c r="V22">
        <v>-2.2999999999999998</v>
      </c>
      <c r="W22">
        <v>-0.5</v>
      </c>
    </row>
    <row r="23" spans="1:23" x14ac:dyDescent="0.25">
      <c r="A23" s="5" t="s">
        <v>70</v>
      </c>
      <c r="B23" s="5" t="s">
        <v>71</v>
      </c>
      <c r="C23" t="s">
        <v>67</v>
      </c>
      <c r="D23">
        <v>-29.1</v>
      </c>
      <c r="E23">
        <v>-18.2</v>
      </c>
      <c r="F23">
        <v>67.599999999999994</v>
      </c>
      <c r="G23">
        <v>-7.1</v>
      </c>
      <c r="H23">
        <v>-6.8</v>
      </c>
      <c r="I23">
        <v>-4.2</v>
      </c>
      <c r="J23">
        <v>-2.5</v>
      </c>
      <c r="K23">
        <v>-2</v>
      </c>
      <c r="L23">
        <v>-1.5</v>
      </c>
      <c r="M23">
        <v>-1.8</v>
      </c>
      <c r="N23">
        <v>-0.6</v>
      </c>
      <c r="O23">
        <v>-3.2</v>
      </c>
      <c r="P23" t="s">
        <v>67</v>
      </c>
      <c r="Q23">
        <v>-0.8</v>
      </c>
      <c r="R23">
        <v>-0.2</v>
      </c>
      <c r="S23" t="s">
        <v>67</v>
      </c>
      <c r="T23" t="s">
        <v>67</v>
      </c>
      <c r="U23">
        <v>0.1</v>
      </c>
      <c r="V23" t="s">
        <v>67</v>
      </c>
      <c r="W23" t="s">
        <v>67</v>
      </c>
    </row>
    <row r="24" spans="1:23" x14ac:dyDescent="0.25">
      <c r="A24" s="5" t="s">
        <v>72</v>
      </c>
      <c r="B24" s="5" t="s">
        <v>73</v>
      </c>
      <c r="C24" t="s">
        <v>67</v>
      </c>
      <c r="D24">
        <v>409.4</v>
      </c>
      <c r="E24">
        <v>296.5</v>
      </c>
      <c r="F24">
        <v>302.8</v>
      </c>
      <c r="G24">
        <v>165.7</v>
      </c>
      <c r="H24">
        <v>126.1</v>
      </c>
      <c r="I24">
        <v>94.3</v>
      </c>
      <c r="J24">
        <v>91.1</v>
      </c>
      <c r="K24">
        <v>73.900000000000006</v>
      </c>
      <c r="L24">
        <v>65.900000000000006</v>
      </c>
      <c r="M24">
        <v>54.7</v>
      </c>
      <c r="N24">
        <v>48.4</v>
      </c>
      <c r="O24">
        <v>29.9</v>
      </c>
      <c r="P24">
        <v>18.600000000000001</v>
      </c>
      <c r="Q24">
        <v>8.6</v>
      </c>
      <c r="R24">
        <v>0.5</v>
      </c>
      <c r="S24" t="s">
        <v>67</v>
      </c>
      <c r="T24">
        <v>-3.9</v>
      </c>
      <c r="U24">
        <v>-4.7</v>
      </c>
      <c r="V24">
        <v>-2.2999999999999998</v>
      </c>
      <c r="W24">
        <v>-0.5</v>
      </c>
    </row>
    <row r="25" spans="1:23" x14ac:dyDescent="0.25">
      <c r="A25" s="5" t="s">
        <v>74</v>
      </c>
      <c r="B25" s="5" t="s">
        <v>75</v>
      </c>
      <c r="C25" t="s">
        <v>67</v>
      </c>
      <c r="D25">
        <v>62.1</v>
      </c>
      <c r="E25">
        <v>36.799999999999997</v>
      </c>
      <c r="F25">
        <v>36.1</v>
      </c>
      <c r="G25">
        <v>23</v>
      </c>
      <c r="H25">
        <v>18.2</v>
      </c>
      <c r="I25">
        <v>11.6</v>
      </c>
      <c r="J25">
        <v>17.8</v>
      </c>
      <c r="K25">
        <v>12.7</v>
      </c>
      <c r="L25">
        <v>11.9</v>
      </c>
      <c r="M25">
        <v>9.1999999999999993</v>
      </c>
      <c r="N25">
        <v>6.1</v>
      </c>
      <c r="O25">
        <v>-0.6</v>
      </c>
      <c r="P25">
        <v>3.2</v>
      </c>
      <c r="Q25">
        <v>0.6</v>
      </c>
      <c r="R25">
        <v>0.5</v>
      </c>
      <c r="S25">
        <v>-2</v>
      </c>
      <c r="T25" t="s">
        <v>67</v>
      </c>
      <c r="U25" t="s">
        <v>67</v>
      </c>
      <c r="V25" t="s">
        <v>67</v>
      </c>
      <c r="W25" t="s">
        <v>67</v>
      </c>
    </row>
    <row r="26" spans="1:23" x14ac:dyDescent="0.25">
      <c r="A26" s="5" t="s">
        <v>76</v>
      </c>
      <c r="B26" s="5" t="s">
        <v>77</v>
      </c>
      <c r="C26" t="s">
        <v>67</v>
      </c>
      <c r="D26">
        <v>347.4</v>
      </c>
      <c r="E26">
        <v>259.7</v>
      </c>
      <c r="F26">
        <v>266.7</v>
      </c>
      <c r="G26">
        <v>142.6</v>
      </c>
      <c r="H26">
        <v>107.9</v>
      </c>
      <c r="I26">
        <v>82.7</v>
      </c>
      <c r="J26">
        <v>73.3</v>
      </c>
      <c r="K26">
        <v>61.2</v>
      </c>
      <c r="L26">
        <v>54</v>
      </c>
      <c r="M26">
        <v>45.5</v>
      </c>
      <c r="N26">
        <v>42.3</v>
      </c>
      <c r="O26">
        <v>30.5</v>
      </c>
      <c r="P26">
        <v>15.4</v>
      </c>
      <c r="Q26">
        <v>8</v>
      </c>
      <c r="R26">
        <v>0.1</v>
      </c>
      <c r="S26">
        <v>2</v>
      </c>
      <c r="T26">
        <v>-3.9</v>
      </c>
      <c r="U26">
        <v>-4.7</v>
      </c>
      <c r="V26">
        <v>-2.2999999999999998</v>
      </c>
      <c r="W26">
        <v>-0.5</v>
      </c>
    </row>
    <row r="27" spans="1:23" x14ac:dyDescent="0.25">
      <c r="A27" s="5" t="s">
        <v>80</v>
      </c>
      <c r="B27" s="5" t="s">
        <v>81</v>
      </c>
      <c r="C27" t="s">
        <v>67</v>
      </c>
      <c r="D27">
        <v>347.4</v>
      </c>
      <c r="E27">
        <v>259.7</v>
      </c>
      <c r="F27">
        <v>266.7</v>
      </c>
      <c r="G27">
        <v>142.6</v>
      </c>
      <c r="H27">
        <v>107.9</v>
      </c>
      <c r="I27">
        <v>82.7</v>
      </c>
      <c r="J27">
        <v>73.3</v>
      </c>
      <c r="K27">
        <v>61.2</v>
      </c>
      <c r="L27">
        <v>54</v>
      </c>
      <c r="M27">
        <v>45.5</v>
      </c>
      <c r="N27">
        <v>42.3</v>
      </c>
      <c r="O27">
        <v>30.5</v>
      </c>
      <c r="P27">
        <v>15.4</v>
      </c>
      <c r="Q27">
        <v>8</v>
      </c>
      <c r="R27">
        <v>0.1</v>
      </c>
      <c r="S27">
        <v>2</v>
      </c>
      <c r="T27">
        <v>-3.9</v>
      </c>
      <c r="U27">
        <v>-4.7</v>
      </c>
      <c r="V27">
        <v>-2.2999999999999998</v>
      </c>
      <c r="W27">
        <v>-0.5</v>
      </c>
    </row>
    <row r="28" spans="1:23" x14ac:dyDescent="0.25">
      <c r="A28" s="5" t="s">
        <v>82</v>
      </c>
      <c r="B28" s="5" t="s">
        <v>83</v>
      </c>
      <c r="C28" t="s">
        <v>67</v>
      </c>
      <c r="D28">
        <v>3926</v>
      </c>
      <c r="E28">
        <v>2746</v>
      </c>
      <c r="F28">
        <v>2096</v>
      </c>
      <c r="G28">
        <v>1655</v>
      </c>
      <c r="H28">
        <v>1183</v>
      </c>
      <c r="I28">
        <v>839.5</v>
      </c>
      <c r="J28">
        <v>668</v>
      </c>
      <c r="K28">
        <v>411.1</v>
      </c>
      <c r="L28">
        <v>314.60000000000002</v>
      </c>
      <c r="M28">
        <v>355.2</v>
      </c>
      <c r="N28">
        <v>255.8</v>
      </c>
      <c r="O28">
        <v>236.3</v>
      </c>
      <c r="P28">
        <v>116.7</v>
      </c>
      <c r="Q28">
        <v>60.1</v>
      </c>
      <c r="R28">
        <v>9.5</v>
      </c>
      <c r="S28">
        <v>4.9000000000000004</v>
      </c>
      <c r="T28">
        <v>0.9</v>
      </c>
      <c r="U28">
        <v>2.2999999999999998</v>
      </c>
      <c r="V28">
        <v>6.6</v>
      </c>
      <c r="W28">
        <v>0.2</v>
      </c>
    </row>
    <row r="29" spans="1:23" x14ac:dyDescent="0.25">
      <c r="A29" s="5" t="s">
        <v>84</v>
      </c>
      <c r="B29" s="5" t="s">
        <v>85</v>
      </c>
      <c r="C29" t="s">
        <v>67</v>
      </c>
      <c r="D29">
        <v>1919</v>
      </c>
      <c r="E29">
        <v>1772</v>
      </c>
      <c r="F29">
        <v>1384</v>
      </c>
      <c r="G29">
        <v>1279</v>
      </c>
      <c r="H29">
        <v>811.3</v>
      </c>
      <c r="I29">
        <v>585.6</v>
      </c>
      <c r="J29">
        <v>458.8</v>
      </c>
      <c r="K29">
        <v>295.10000000000002</v>
      </c>
      <c r="L29">
        <v>234.1</v>
      </c>
      <c r="M29">
        <v>181</v>
      </c>
      <c r="N29">
        <v>158.19999999999999</v>
      </c>
      <c r="O29">
        <v>153.9</v>
      </c>
      <c r="P29">
        <v>86.7</v>
      </c>
      <c r="Q29">
        <v>61</v>
      </c>
      <c r="R29">
        <v>5.5</v>
      </c>
      <c r="S29">
        <v>7.4</v>
      </c>
      <c r="T29">
        <v>0.8</v>
      </c>
      <c r="U29">
        <v>2.2000000000000002</v>
      </c>
      <c r="V29">
        <v>2.2000000000000002</v>
      </c>
      <c r="W29">
        <v>0.2</v>
      </c>
    </row>
    <row r="30" spans="1:23" x14ac:dyDescent="0.25">
      <c r="A30" s="5" t="s">
        <v>86</v>
      </c>
      <c r="B30" s="5" t="s">
        <v>87</v>
      </c>
      <c r="C30" t="s">
        <v>67</v>
      </c>
      <c r="D30">
        <v>5855</v>
      </c>
      <c r="E30">
        <v>4528</v>
      </c>
      <c r="F30">
        <v>3482</v>
      </c>
      <c r="G30">
        <v>2936</v>
      </c>
      <c r="H30">
        <v>1995</v>
      </c>
      <c r="I30">
        <v>1431</v>
      </c>
      <c r="J30">
        <v>1128</v>
      </c>
      <c r="K30">
        <v>707.1</v>
      </c>
      <c r="L30">
        <v>549.9</v>
      </c>
      <c r="M30">
        <v>540.6</v>
      </c>
      <c r="N30">
        <v>420.9</v>
      </c>
      <c r="O30">
        <v>397.7</v>
      </c>
      <c r="P30">
        <v>207.5</v>
      </c>
      <c r="Q30">
        <v>121.6</v>
      </c>
      <c r="R30">
        <v>16.600000000000001</v>
      </c>
      <c r="S30">
        <v>14.3</v>
      </c>
      <c r="T30">
        <v>1.7</v>
      </c>
      <c r="U30">
        <v>4.5</v>
      </c>
      <c r="V30">
        <v>8.8000000000000007</v>
      </c>
      <c r="W30">
        <v>0.4</v>
      </c>
    </row>
    <row r="31" spans="1:23" x14ac:dyDescent="0.25">
      <c r="A31" s="5" t="s">
        <v>88</v>
      </c>
      <c r="B31" s="5" t="s">
        <v>89</v>
      </c>
      <c r="C31" t="s">
        <v>67</v>
      </c>
      <c r="D31">
        <v>2340</v>
      </c>
      <c r="E31">
        <v>1975</v>
      </c>
      <c r="F31">
        <v>1337</v>
      </c>
      <c r="G31">
        <v>1172</v>
      </c>
      <c r="H31">
        <v>775</v>
      </c>
      <c r="I31">
        <v>574.6</v>
      </c>
      <c r="J31">
        <v>480.6</v>
      </c>
      <c r="K31">
        <v>258.89999999999998</v>
      </c>
      <c r="L31">
        <v>252.1</v>
      </c>
      <c r="M31">
        <v>285.89999999999998</v>
      </c>
      <c r="N31">
        <v>203.9</v>
      </c>
      <c r="O31">
        <v>213.3</v>
      </c>
      <c r="P31">
        <v>88.7</v>
      </c>
      <c r="Q31">
        <v>33.200000000000003</v>
      </c>
      <c r="R31">
        <v>7.7</v>
      </c>
      <c r="S31">
        <v>3.5</v>
      </c>
      <c r="T31">
        <v>1.5</v>
      </c>
      <c r="U31">
        <v>1.3</v>
      </c>
      <c r="V31">
        <v>1.1000000000000001</v>
      </c>
      <c r="W31">
        <v>0.5</v>
      </c>
    </row>
    <row r="32" spans="1:23" x14ac:dyDescent="0.25">
      <c r="A32" s="5" t="s">
        <v>90</v>
      </c>
      <c r="B32" s="5" t="s">
        <v>91</v>
      </c>
      <c r="C32" t="s">
        <v>67</v>
      </c>
      <c r="D32">
        <v>1593</v>
      </c>
      <c r="E32">
        <v>917.1</v>
      </c>
      <c r="F32">
        <v>670.6</v>
      </c>
      <c r="G32">
        <v>483.3</v>
      </c>
      <c r="H32">
        <v>147.30000000000001</v>
      </c>
      <c r="I32">
        <v>247.5</v>
      </c>
      <c r="J32">
        <v>105.6</v>
      </c>
      <c r="K32">
        <v>107.3</v>
      </c>
      <c r="L32">
        <v>7.9</v>
      </c>
      <c r="M32">
        <v>9.8000000000000007</v>
      </c>
      <c r="N32">
        <v>10.1</v>
      </c>
      <c r="O32">
        <v>11.8</v>
      </c>
      <c r="P32">
        <v>7.8</v>
      </c>
      <c r="Q32">
        <v>0.6</v>
      </c>
      <c r="R32">
        <v>0.1</v>
      </c>
      <c r="S32">
        <v>0.2</v>
      </c>
      <c r="T32">
        <v>0.2</v>
      </c>
      <c r="U32">
        <v>0.2</v>
      </c>
      <c r="V32" t="s">
        <v>67</v>
      </c>
      <c r="W32" t="s">
        <v>67</v>
      </c>
    </row>
    <row r="33" spans="1:23" x14ac:dyDescent="0.25">
      <c r="A33" s="5" t="s">
        <v>92</v>
      </c>
      <c r="B33" s="5" t="s">
        <v>93</v>
      </c>
      <c r="C33" t="s">
        <v>67</v>
      </c>
      <c r="D33">
        <v>3932</v>
      </c>
      <c r="E33">
        <v>2892</v>
      </c>
      <c r="F33">
        <v>2007</v>
      </c>
      <c r="G33">
        <v>1655</v>
      </c>
      <c r="H33">
        <v>922.3</v>
      </c>
      <c r="I33">
        <v>822.1</v>
      </c>
      <c r="J33">
        <v>586.20000000000005</v>
      </c>
      <c r="K33">
        <v>366.2</v>
      </c>
      <c r="L33">
        <v>260</v>
      </c>
      <c r="M33">
        <v>295.7</v>
      </c>
      <c r="N33">
        <v>214</v>
      </c>
      <c r="O33">
        <v>233.8</v>
      </c>
      <c r="P33">
        <v>99.1</v>
      </c>
      <c r="Q33">
        <v>36</v>
      </c>
      <c r="R33">
        <v>7.8</v>
      </c>
      <c r="S33">
        <v>3.7</v>
      </c>
      <c r="T33">
        <v>1.7</v>
      </c>
      <c r="U33">
        <v>1.5</v>
      </c>
      <c r="V33">
        <v>1.1000000000000001</v>
      </c>
      <c r="W33">
        <v>0.5</v>
      </c>
    </row>
    <row r="34" spans="1:23" x14ac:dyDescent="0.25">
      <c r="A34" s="5" t="s">
        <v>78</v>
      </c>
      <c r="B34" s="5" t="s">
        <v>79</v>
      </c>
      <c r="C34" t="s">
        <v>67</v>
      </c>
      <c r="D34" t="s">
        <v>67</v>
      </c>
      <c r="E34" t="s">
        <v>67</v>
      </c>
      <c r="F34" t="s">
        <v>67</v>
      </c>
      <c r="G34" t="s">
        <v>67</v>
      </c>
      <c r="H34" t="s">
        <v>67</v>
      </c>
      <c r="I34" t="s">
        <v>67</v>
      </c>
      <c r="J34" t="s">
        <v>67</v>
      </c>
      <c r="K34" t="s">
        <v>67</v>
      </c>
      <c r="L34" t="s">
        <v>67</v>
      </c>
      <c r="M34" t="s">
        <v>67</v>
      </c>
      <c r="N34" t="s">
        <v>67</v>
      </c>
      <c r="O34" t="s">
        <v>67</v>
      </c>
      <c r="P34" t="s">
        <v>67</v>
      </c>
      <c r="Q34" t="s">
        <v>67</v>
      </c>
      <c r="R34" t="s">
        <v>67</v>
      </c>
      <c r="S34" t="s">
        <v>67</v>
      </c>
      <c r="T34" t="s">
        <v>67</v>
      </c>
      <c r="U34" t="s">
        <v>67</v>
      </c>
      <c r="V34" t="s">
        <v>67</v>
      </c>
      <c r="W34" t="s">
        <v>67</v>
      </c>
    </row>
    <row r="35" spans="1:23" x14ac:dyDescent="0.25">
      <c r="A35" s="5" t="s">
        <v>94</v>
      </c>
      <c r="B35" s="5" t="s">
        <v>95</v>
      </c>
      <c r="C35" t="s">
        <v>67</v>
      </c>
      <c r="D35">
        <v>1923</v>
      </c>
      <c r="E35">
        <v>1635</v>
      </c>
      <c r="F35">
        <v>1475</v>
      </c>
      <c r="G35">
        <v>1281</v>
      </c>
      <c r="H35">
        <v>1073</v>
      </c>
      <c r="I35">
        <v>608.4</v>
      </c>
      <c r="J35">
        <v>541.70000000000005</v>
      </c>
      <c r="K35">
        <v>340.9</v>
      </c>
      <c r="L35">
        <v>289.8</v>
      </c>
      <c r="M35">
        <v>244.9</v>
      </c>
      <c r="N35">
        <v>207</v>
      </c>
      <c r="O35">
        <v>163.9</v>
      </c>
      <c r="P35">
        <v>108.4</v>
      </c>
      <c r="Q35">
        <v>85.6</v>
      </c>
      <c r="R35">
        <v>8.8000000000000007</v>
      </c>
      <c r="S35">
        <v>10.6</v>
      </c>
      <c r="T35" t="s">
        <v>67</v>
      </c>
      <c r="U35">
        <v>3</v>
      </c>
      <c r="V35">
        <v>7.7</v>
      </c>
      <c r="W35">
        <v>-0.1</v>
      </c>
    </row>
    <row r="36" spans="1:23" x14ac:dyDescent="0.25">
      <c r="A36" s="5" t="s">
        <v>96</v>
      </c>
      <c r="B36" s="5" t="s">
        <v>97</v>
      </c>
      <c r="C36" t="s">
        <v>67</v>
      </c>
      <c r="D36">
        <v>5855</v>
      </c>
      <c r="E36">
        <v>4528</v>
      </c>
      <c r="F36">
        <v>3482</v>
      </c>
      <c r="G36">
        <v>2936</v>
      </c>
      <c r="H36">
        <v>1995</v>
      </c>
      <c r="I36">
        <v>1431</v>
      </c>
      <c r="J36">
        <v>1128</v>
      </c>
      <c r="K36">
        <v>707.1</v>
      </c>
      <c r="L36">
        <v>549.9</v>
      </c>
      <c r="M36">
        <v>540.6</v>
      </c>
      <c r="N36">
        <v>420.9</v>
      </c>
      <c r="O36">
        <v>397.7</v>
      </c>
      <c r="P36">
        <v>207.5</v>
      </c>
      <c r="Q36">
        <v>121.6</v>
      </c>
      <c r="R36">
        <v>16.600000000000001</v>
      </c>
      <c r="S36">
        <v>14.3</v>
      </c>
      <c r="T36">
        <v>1.7</v>
      </c>
      <c r="U36">
        <v>4.5</v>
      </c>
      <c r="V36">
        <v>8.8000000000000007</v>
      </c>
      <c r="W36">
        <v>0.4</v>
      </c>
    </row>
    <row r="37" spans="1:23" x14ac:dyDescent="0.25">
      <c r="A37" s="5" t="s">
        <v>98</v>
      </c>
      <c r="B37" s="5" t="s">
        <v>99</v>
      </c>
      <c r="C37">
        <v>123.57</v>
      </c>
      <c r="D37">
        <v>123.57</v>
      </c>
      <c r="E37">
        <v>123.57</v>
      </c>
      <c r="F37">
        <v>123.57</v>
      </c>
      <c r="G37">
        <v>123.57</v>
      </c>
      <c r="H37">
        <v>123.49</v>
      </c>
      <c r="I37">
        <v>112.19</v>
      </c>
      <c r="J37">
        <v>112.19</v>
      </c>
      <c r="K37">
        <v>101.8</v>
      </c>
      <c r="L37">
        <v>101.8</v>
      </c>
      <c r="M37">
        <v>101.8</v>
      </c>
      <c r="N37">
        <v>101.8</v>
      </c>
      <c r="O37">
        <v>81.400000000000006</v>
      </c>
      <c r="P37">
        <v>79.3</v>
      </c>
      <c r="Q37">
        <v>62.3</v>
      </c>
      <c r="R37">
        <v>10.5</v>
      </c>
      <c r="S37">
        <v>10.5</v>
      </c>
      <c r="T37">
        <v>1.8</v>
      </c>
      <c r="U37">
        <v>6.4</v>
      </c>
      <c r="V37">
        <v>5.0999999999999996</v>
      </c>
      <c r="W37" t="s">
        <v>67</v>
      </c>
    </row>
    <row r="38" spans="1:23" x14ac:dyDescent="0.25">
      <c r="A38" s="5" t="s">
        <v>102</v>
      </c>
      <c r="B38" s="5" t="s">
        <v>103</v>
      </c>
      <c r="C38" t="s">
        <v>67</v>
      </c>
      <c r="D38">
        <v>3.31</v>
      </c>
      <c r="E38">
        <v>2.4</v>
      </c>
      <c r="F38">
        <v>2.4500000000000002</v>
      </c>
      <c r="G38">
        <v>1.34</v>
      </c>
      <c r="H38">
        <v>1.02</v>
      </c>
      <c r="I38">
        <v>0.84</v>
      </c>
      <c r="J38">
        <v>0.81</v>
      </c>
      <c r="K38">
        <v>0.73</v>
      </c>
      <c r="L38">
        <v>0.65</v>
      </c>
      <c r="M38">
        <v>0.54</v>
      </c>
      <c r="N38">
        <v>0.48</v>
      </c>
      <c r="O38">
        <v>0.37</v>
      </c>
      <c r="P38">
        <v>0.23</v>
      </c>
      <c r="Q38">
        <v>0.14000000000000001</v>
      </c>
      <c r="R38">
        <v>0.05</v>
      </c>
      <c r="S38" t="s">
        <v>67</v>
      </c>
      <c r="T38">
        <v>-2.17</v>
      </c>
      <c r="U38">
        <v>-0.73</v>
      </c>
      <c r="V38">
        <v>-0.45</v>
      </c>
      <c r="W38" t="s">
        <v>67</v>
      </c>
    </row>
    <row r="39" spans="1:23" x14ac:dyDescent="0.25">
      <c r="A39" s="5" t="s">
        <v>104</v>
      </c>
      <c r="B39" s="5" t="s">
        <v>105</v>
      </c>
      <c r="C39" t="s">
        <v>67</v>
      </c>
      <c r="D39">
        <v>2.81</v>
      </c>
      <c r="E39">
        <v>2.1</v>
      </c>
      <c r="F39">
        <v>2.16</v>
      </c>
      <c r="G39">
        <v>1.1599999999999999</v>
      </c>
      <c r="H39">
        <v>0.89</v>
      </c>
      <c r="I39">
        <v>0.74</v>
      </c>
      <c r="J39">
        <v>0.67</v>
      </c>
      <c r="K39">
        <v>0.6</v>
      </c>
      <c r="L39">
        <v>0.53</v>
      </c>
      <c r="M39">
        <v>0.45</v>
      </c>
      <c r="N39">
        <v>0.42</v>
      </c>
      <c r="O39">
        <v>0.38</v>
      </c>
      <c r="P39">
        <v>0.2</v>
      </c>
      <c r="Q39">
        <v>0.17</v>
      </c>
      <c r="R39">
        <v>0.01</v>
      </c>
      <c r="S39">
        <v>0.28999999999999998</v>
      </c>
      <c r="T39">
        <v>-0.87</v>
      </c>
      <c r="U39">
        <v>-0.73</v>
      </c>
      <c r="V39">
        <v>-0.44</v>
      </c>
      <c r="W39">
        <v>-0.12</v>
      </c>
    </row>
    <row r="40" spans="1:23" x14ac:dyDescent="0.25">
      <c r="A40" s="5" t="s">
        <v>106</v>
      </c>
      <c r="B40" s="5" t="s">
        <v>107</v>
      </c>
      <c r="C40" t="s">
        <v>67</v>
      </c>
      <c r="D40">
        <v>2.81</v>
      </c>
      <c r="E40">
        <v>2.1</v>
      </c>
      <c r="F40">
        <v>2.16</v>
      </c>
      <c r="G40">
        <v>1.1599999999999999</v>
      </c>
      <c r="H40">
        <v>0.89</v>
      </c>
      <c r="I40">
        <v>0.74</v>
      </c>
      <c r="J40">
        <v>0.66</v>
      </c>
      <c r="K40">
        <v>0.6</v>
      </c>
      <c r="L40">
        <v>0.53</v>
      </c>
      <c r="M40">
        <v>0.45</v>
      </c>
      <c r="N40">
        <v>0.41</v>
      </c>
      <c r="O40">
        <v>0.38</v>
      </c>
      <c r="P40">
        <v>0.2</v>
      </c>
      <c r="Q40">
        <v>0.17</v>
      </c>
      <c r="R40">
        <v>0.01</v>
      </c>
      <c r="S40">
        <v>0.28999999999999998</v>
      </c>
      <c r="T40">
        <v>-0.87</v>
      </c>
      <c r="U40">
        <v>-0.73</v>
      </c>
      <c r="V40">
        <v>-0.44</v>
      </c>
      <c r="W40">
        <v>-0.12</v>
      </c>
    </row>
    <row r="41" spans="1:23" x14ac:dyDescent="0.25">
      <c r="A41" s="5" t="s">
        <v>108</v>
      </c>
      <c r="B41" s="5" t="s">
        <v>109</v>
      </c>
      <c r="C41" t="s">
        <v>67</v>
      </c>
      <c r="D41">
        <v>0.2</v>
      </c>
      <c r="E41">
        <v>0.18</v>
      </c>
      <c r="F41">
        <v>0.16</v>
      </c>
      <c r="G41">
        <v>0.14000000000000001</v>
      </c>
      <c r="H41">
        <v>0.13</v>
      </c>
      <c r="I41">
        <v>0.12</v>
      </c>
      <c r="J41">
        <v>0.11</v>
      </c>
      <c r="K41">
        <v>0.1</v>
      </c>
      <c r="L41">
        <v>0.09</v>
      </c>
      <c r="M41">
        <v>0.09</v>
      </c>
      <c r="N41">
        <v>0.08</v>
      </c>
      <c r="O41" t="s">
        <v>67</v>
      </c>
      <c r="P41" t="s">
        <v>67</v>
      </c>
      <c r="Q41" t="s">
        <v>67</v>
      </c>
      <c r="R41" t="s">
        <v>67</v>
      </c>
      <c r="S41" t="s">
        <v>67</v>
      </c>
      <c r="T41" t="s">
        <v>67</v>
      </c>
      <c r="U41" t="s">
        <v>67</v>
      </c>
      <c r="V41" t="s">
        <v>67</v>
      </c>
      <c r="W41" t="s">
        <v>67</v>
      </c>
    </row>
    <row r="42" spans="1:23" x14ac:dyDescent="0.25">
      <c r="A42" s="5" t="s">
        <v>110</v>
      </c>
      <c r="B42" s="5" t="s">
        <v>111</v>
      </c>
      <c r="C42" t="s">
        <v>67</v>
      </c>
      <c r="D42">
        <v>24.71</v>
      </c>
      <c r="E42">
        <v>22.2</v>
      </c>
      <c r="F42">
        <v>19.8</v>
      </c>
      <c r="G42">
        <v>17.3</v>
      </c>
      <c r="H42">
        <v>16.100000000000001</v>
      </c>
      <c r="I42">
        <v>14.8</v>
      </c>
      <c r="J42">
        <v>12.3</v>
      </c>
      <c r="K42">
        <v>11.2</v>
      </c>
      <c r="L42">
        <v>10.199999999999999</v>
      </c>
      <c r="M42">
        <v>9.1999999999999993</v>
      </c>
      <c r="N42">
        <v>8.1</v>
      </c>
      <c r="O42" t="s">
        <v>67</v>
      </c>
      <c r="P42" t="s">
        <v>67</v>
      </c>
      <c r="Q42" t="s">
        <v>67</v>
      </c>
      <c r="R42" t="s">
        <v>67</v>
      </c>
      <c r="S42" t="s">
        <v>67</v>
      </c>
      <c r="T42" t="s">
        <v>67</v>
      </c>
      <c r="U42" t="s">
        <v>67</v>
      </c>
      <c r="V42" t="s">
        <v>67</v>
      </c>
      <c r="W42" t="s">
        <v>67</v>
      </c>
    </row>
    <row r="43" spans="1:23" x14ac:dyDescent="0.25">
      <c r="A43" s="5" t="s">
        <v>124</v>
      </c>
      <c r="B43" s="5" t="s">
        <v>125</v>
      </c>
      <c r="C43">
        <v>22.66</v>
      </c>
      <c r="D43">
        <v>16.32</v>
      </c>
      <c r="E43">
        <v>12.06</v>
      </c>
      <c r="F43">
        <v>8.32</v>
      </c>
      <c r="G43">
        <v>6.24</v>
      </c>
      <c r="H43">
        <v>4.87</v>
      </c>
      <c r="I43">
        <v>4.29</v>
      </c>
      <c r="J43">
        <v>3.52</v>
      </c>
      <c r="K43">
        <v>3.19</v>
      </c>
      <c r="L43">
        <v>2.67</v>
      </c>
      <c r="M43">
        <v>2.2400000000000002</v>
      </c>
      <c r="N43">
        <v>1.93</v>
      </c>
      <c r="O43">
        <v>1.65</v>
      </c>
      <c r="P43">
        <v>1.03</v>
      </c>
      <c r="Q43">
        <v>0.78</v>
      </c>
      <c r="R43">
        <v>0.65</v>
      </c>
      <c r="S43">
        <v>0.44</v>
      </c>
      <c r="T43">
        <v>1.67</v>
      </c>
      <c r="U43">
        <v>0.44</v>
      </c>
      <c r="V43">
        <v>0.35</v>
      </c>
      <c r="W43" t="s">
        <v>67</v>
      </c>
    </row>
    <row r="44" spans="1:23" x14ac:dyDescent="0.25">
      <c r="A44" s="5" t="s">
        <v>112</v>
      </c>
      <c r="B44" s="5" t="s">
        <v>113</v>
      </c>
      <c r="C44" t="s">
        <v>67</v>
      </c>
      <c r="D44">
        <v>15.56</v>
      </c>
      <c r="E44">
        <v>13.23</v>
      </c>
      <c r="F44">
        <v>11.94</v>
      </c>
      <c r="G44">
        <v>10.36</v>
      </c>
      <c r="H44">
        <v>8.69</v>
      </c>
      <c r="I44">
        <v>5.42</v>
      </c>
      <c r="J44">
        <v>4.83</v>
      </c>
      <c r="K44">
        <v>3.35</v>
      </c>
      <c r="L44">
        <v>2.85</v>
      </c>
      <c r="M44">
        <v>2.41</v>
      </c>
      <c r="N44">
        <v>2.0299999999999998</v>
      </c>
      <c r="O44">
        <v>2.0099999999999998</v>
      </c>
      <c r="P44">
        <v>1.37</v>
      </c>
      <c r="Q44">
        <v>1.37</v>
      </c>
      <c r="R44">
        <v>0.84</v>
      </c>
      <c r="S44">
        <v>1.01</v>
      </c>
      <c r="T44" t="s">
        <v>67</v>
      </c>
      <c r="U44">
        <v>0.47</v>
      </c>
      <c r="V44">
        <v>1.51</v>
      </c>
      <c r="W44" t="s">
        <v>67</v>
      </c>
    </row>
    <row r="45" spans="1:23" x14ac:dyDescent="0.25">
      <c r="A45" s="5" t="s">
        <v>114</v>
      </c>
      <c r="B45" s="5" t="s">
        <v>115</v>
      </c>
      <c r="C45" t="s">
        <v>67</v>
      </c>
      <c r="D45">
        <v>6.07</v>
      </c>
      <c r="E45">
        <v>4.5599999999999996</v>
      </c>
      <c r="F45">
        <v>2.38</v>
      </c>
      <c r="G45">
        <v>1.44</v>
      </c>
      <c r="H45">
        <v>1.05</v>
      </c>
      <c r="I45">
        <v>1.1299999999999999</v>
      </c>
      <c r="J45">
        <v>0.85</v>
      </c>
      <c r="K45">
        <v>0.45</v>
      </c>
      <c r="L45">
        <v>-0.23</v>
      </c>
      <c r="M45">
        <v>0.65</v>
      </c>
      <c r="N45">
        <v>0.41</v>
      </c>
      <c r="O45">
        <v>1.17</v>
      </c>
      <c r="P45">
        <v>0.24</v>
      </c>
      <c r="Q45">
        <v>0.21</v>
      </c>
      <c r="R45">
        <v>0.03</v>
      </c>
      <c r="S45">
        <v>7.0000000000000007E-2</v>
      </c>
      <c r="T45">
        <v>-1</v>
      </c>
      <c r="U45">
        <v>-0.63</v>
      </c>
      <c r="V45">
        <v>-0.39</v>
      </c>
      <c r="W45" t="s">
        <v>67</v>
      </c>
    </row>
    <row r="46" spans="1:23" x14ac:dyDescent="0.25">
      <c r="A46" s="5" t="s">
        <v>116</v>
      </c>
      <c r="B46" s="5" t="s">
        <v>117</v>
      </c>
      <c r="C46" t="s">
        <v>67</v>
      </c>
      <c r="D46">
        <v>47.38</v>
      </c>
      <c r="E46">
        <v>36.64</v>
      </c>
      <c r="F46">
        <v>28.18</v>
      </c>
      <c r="G46">
        <v>23.76</v>
      </c>
      <c r="H46">
        <v>16.16</v>
      </c>
      <c r="I46">
        <v>12.75</v>
      </c>
      <c r="J46">
        <v>10.050000000000001</v>
      </c>
      <c r="K46">
        <v>6.95</v>
      </c>
      <c r="L46">
        <v>5.4</v>
      </c>
      <c r="M46">
        <v>5.31</v>
      </c>
      <c r="N46">
        <v>4.13</v>
      </c>
      <c r="O46">
        <v>4.8899999999999997</v>
      </c>
      <c r="P46">
        <v>2.62</v>
      </c>
      <c r="Q46">
        <v>1.95</v>
      </c>
      <c r="R46">
        <v>1.58</v>
      </c>
      <c r="S46">
        <v>1.36</v>
      </c>
      <c r="T46">
        <v>0.94</v>
      </c>
      <c r="U46">
        <v>0.7</v>
      </c>
      <c r="V46">
        <v>1.73</v>
      </c>
      <c r="W46" t="s">
        <v>67</v>
      </c>
    </row>
    <row r="47" spans="1:23" x14ac:dyDescent="0.25">
      <c r="A47" s="5" t="s">
        <v>118</v>
      </c>
      <c r="B47" s="5" t="s">
        <v>119</v>
      </c>
      <c r="C47" t="s">
        <v>67</v>
      </c>
      <c r="D47">
        <v>5154</v>
      </c>
      <c r="E47">
        <v>4449</v>
      </c>
      <c r="F47">
        <v>3766</v>
      </c>
      <c r="G47">
        <v>2300</v>
      </c>
      <c r="H47">
        <v>1750</v>
      </c>
      <c r="I47">
        <v>1025</v>
      </c>
      <c r="J47">
        <v>674</v>
      </c>
      <c r="K47">
        <v>498</v>
      </c>
      <c r="L47">
        <v>500</v>
      </c>
      <c r="M47">
        <v>468</v>
      </c>
      <c r="N47">
        <v>442</v>
      </c>
      <c r="O47">
        <v>459</v>
      </c>
      <c r="P47">
        <v>361</v>
      </c>
      <c r="Q47">
        <v>323</v>
      </c>
      <c r="R47">
        <v>18</v>
      </c>
      <c r="S47">
        <v>24</v>
      </c>
      <c r="T47">
        <v>33</v>
      </c>
      <c r="U47">
        <v>53</v>
      </c>
      <c r="V47">
        <v>14</v>
      </c>
      <c r="W47" t="s">
        <v>67</v>
      </c>
    </row>
    <row r="48" spans="1:23" x14ac:dyDescent="0.25">
      <c r="A48" s="5" t="s">
        <v>120</v>
      </c>
      <c r="B48" s="5" t="s">
        <v>121</v>
      </c>
      <c r="C48" t="s">
        <v>67</v>
      </c>
      <c r="D48">
        <v>234.7</v>
      </c>
      <c r="E48">
        <v>186</v>
      </c>
      <c r="F48">
        <v>129.9</v>
      </c>
      <c r="G48">
        <v>96.4</v>
      </c>
      <c r="H48">
        <v>66.400000000000006</v>
      </c>
      <c r="I48">
        <v>48.2</v>
      </c>
      <c r="J48">
        <v>37.1</v>
      </c>
      <c r="K48">
        <v>28.2</v>
      </c>
      <c r="L48">
        <v>27.8</v>
      </c>
      <c r="M48">
        <v>25.9</v>
      </c>
      <c r="N48">
        <v>23.7</v>
      </c>
      <c r="O48">
        <v>18.3</v>
      </c>
      <c r="P48">
        <v>12.5</v>
      </c>
      <c r="Q48">
        <v>8.3000000000000007</v>
      </c>
      <c r="R48">
        <v>1.1000000000000001</v>
      </c>
      <c r="S48">
        <v>1.3</v>
      </c>
      <c r="T48" t="s">
        <v>67</v>
      </c>
      <c r="U48" t="s">
        <v>67</v>
      </c>
      <c r="V48" t="s">
        <v>67</v>
      </c>
      <c r="W48" t="s">
        <v>67</v>
      </c>
    </row>
    <row r="49" spans="1:23" x14ac:dyDescent="0.25">
      <c r="A49" s="5" t="s">
        <v>122</v>
      </c>
      <c r="B49" s="5" t="s">
        <v>123</v>
      </c>
      <c r="C49" t="s">
        <v>67</v>
      </c>
      <c r="D49">
        <v>45537</v>
      </c>
      <c r="E49">
        <v>41807</v>
      </c>
      <c r="F49">
        <v>34493</v>
      </c>
      <c r="G49">
        <v>41913</v>
      </c>
      <c r="H49">
        <v>37943</v>
      </c>
      <c r="I49">
        <v>47024</v>
      </c>
      <c r="J49">
        <v>55045</v>
      </c>
      <c r="K49">
        <v>56627</v>
      </c>
      <c r="L49">
        <v>55600</v>
      </c>
      <c r="M49">
        <v>55342</v>
      </c>
      <c r="N49">
        <v>53620</v>
      </c>
      <c r="O49">
        <v>39869</v>
      </c>
      <c r="P49">
        <v>34626</v>
      </c>
      <c r="Q49">
        <v>25697</v>
      </c>
      <c r="R49">
        <v>61111</v>
      </c>
      <c r="S49">
        <v>54167</v>
      </c>
      <c r="T49" t="s">
        <v>67</v>
      </c>
      <c r="U49" t="s">
        <v>67</v>
      </c>
      <c r="V49" t="s">
        <v>67</v>
      </c>
      <c r="W49" t="s">
        <v>67</v>
      </c>
    </row>
    <row r="50" spans="1:23" x14ac:dyDescent="0.25">
      <c r="A50" s="5" t="s">
        <v>301</v>
      </c>
      <c r="B50" s="5" t="s">
        <v>302</v>
      </c>
      <c r="C50" t="s">
        <v>67</v>
      </c>
      <c r="D50">
        <v>391191</v>
      </c>
      <c r="E50">
        <v>334896</v>
      </c>
      <c r="F50">
        <v>273064</v>
      </c>
      <c r="G50">
        <v>335365</v>
      </c>
      <c r="H50">
        <v>343447</v>
      </c>
      <c r="I50">
        <v>469994</v>
      </c>
      <c r="J50">
        <v>585461</v>
      </c>
      <c r="K50">
        <v>652203</v>
      </c>
      <c r="L50">
        <v>543237</v>
      </c>
      <c r="M50">
        <v>456103</v>
      </c>
      <c r="N50">
        <v>445248</v>
      </c>
      <c r="O50">
        <v>292374</v>
      </c>
      <c r="P50">
        <v>226869</v>
      </c>
      <c r="Q50">
        <v>151393</v>
      </c>
      <c r="R50">
        <v>377777</v>
      </c>
      <c r="S50">
        <v>191666</v>
      </c>
      <c r="T50">
        <v>90909</v>
      </c>
      <c r="U50">
        <v>52830</v>
      </c>
      <c r="V50">
        <v>128571</v>
      </c>
      <c r="W50" t="s">
        <v>67</v>
      </c>
    </row>
    <row r="51" spans="1:23" x14ac:dyDescent="0.25">
      <c r="A51" s="5" t="s">
        <v>126</v>
      </c>
      <c r="B51" s="5" t="s">
        <v>127</v>
      </c>
      <c r="C51" t="s">
        <v>67</v>
      </c>
      <c r="D51">
        <v>188436</v>
      </c>
      <c r="E51">
        <v>167791</v>
      </c>
      <c r="F51">
        <v>140149</v>
      </c>
      <c r="G51">
        <v>165522</v>
      </c>
      <c r="H51">
        <v>148800</v>
      </c>
      <c r="I51">
        <v>188878</v>
      </c>
      <c r="J51">
        <v>244510</v>
      </c>
      <c r="K51">
        <v>272490</v>
      </c>
      <c r="L51">
        <v>238200</v>
      </c>
      <c r="M51">
        <v>217735</v>
      </c>
      <c r="N51">
        <v>195475</v>
      </c>
      <c r="O51">
        <v>133333</v>
      </c>
      <c r="P51">
        <v>110249</v>
      </c>
      <c r="Q51">
        <v>67492</v>
      </c>
      <c r="R51">
        <v>205556</v>
      </c>
      <c r="S51">
        <v>137500</v>
      </c>
      <c r="T51">
        <v>51515</v>
      </c>
      <c r="U51">
        <v>18868</v>
      </c>
      <c r="V51">
        <v>42857</v>
      </c>
      <c r="W51" t="s">
        <v>67</v>
      </c>
    </row>
    <row r="52" spans="1:23" x14ac:dyDescent="0.25">
      <c r="A52" s="5" t="s">
        <v>128</v>
      </c>
      <c r="B52" s="5" t="s">
        <v>129</v>
      </c>
      <c r="C52" t="s">
        <v>67</v>
      </c>
      <c r="D52">
        <v>67404</v>
      </c>
      <c r="E52">
        <v>58373</v>
      </c>
      <c r="F52">
        <v>70818</v>
      </c>
      <c r="G52">
        <v>62000</v>
      </c>
      <c r="H52">
        <v>61657</v>
      </c>
      <c r="I52">
        <v>80683</v>
      </c>
      <c r="J52">
        <v>108754</v>
      </c>
      <c r="K52">
        <v>122892</v>
      </c>
      <c r="L52">
        <v>108000</v>
      </c>
      <c r="M52">
        <v>97222</v>
      </c>
      <c r="N52">
        <v>95701</v>
      </c>
      <c r="O52">
        <v>66449</v>
      </c>
      <c r="P52">
        <v>42659</v>
      </c>
      <c r="Q52">
        <v>24768</v>
      </c>
      <c r="R52">
        <v>5556</v>
      </c>
      <c r="S52">
        <v>83333</v>
      </c>
      <c r="T52">
        <v>-118182</v>
      </c>
      <c r="U52">
        <v>-88679</v>
      </c>
      <c r="V52">
        <v>-164286</v>
      </c>
      <c r="W52" t="s">
        <v>67</v>
      </c>
    </row>
    <row r="53" spans="1:23" x14ac:dyDescent="0.25">
      <c r="A53" s="5" t="s">
        <v>130</v>
      </c>
      <c r="B53" s="5" t="s">
        <v>131</v>
      </c>
      <c r="C53" t="s">
        <v>67</v>
      </c>
      <c r="D53">
        <v>47.3</v>
      </c>
      <c r="E53">
        <v>44.3</v>
      </c>
      <c r="F53">
        <v>19.3</v>
      </c>
      <c r="G53">
        <v>40.1</v>
      </c>
      <c r="H53">
        <v>41</v>
      </c>
      <c r="I53">
        <v>38.799999999999997</v>
      </c>
      <c r="J53">
        <v>27.8</v>
      </c>
      <c r="K53">
        <v>20.7</v>
      </c>
      <c r="L53">
        <v>19.3</v>
      </c>
      <c r="M53">
        <v>21.4</v>
      </c>
      <c r="N53">
        <v>9.8000000000000007</v>
      </c>
      <c r="O53">
        <v>30.5</v>
      </c>
      <c r="P53">
        <v>39.299999999999997</v>
      </c>
      <c r="Q53">
        <v>22</v>
      </c>
      <c r="R53">
        <v>225</v>
      </c>
      <c r="S53">
        <v>8.6999999999999993</v>
      </c>
      <c r="T53" t="s">
        <v>67</v>
      </c>
      <c r="U53" t="s">
        <v>67</v>
      </c>
      <c r="V53" t="s">
        <v>67</v>
      </c>
      <c r="W53" t="s">
        <v>67</v>
      </c>
    </row>
    <row r="54" spans="1:23" x14ac:dyDescent="0.25">
      <c r="A54" s="5" t="s">
        <v>132</v>
      </c>
      <c r="B54" s="5" t="s">
        <v>133</v>
      </c>
      <c r="C54">
        <v>4.74</v>
      </c>
      <c r="D54">
        <v>8.14</v>
      </c>
      <c r="E54">
        <v>7.72</v>
      </c>
      <c r="F54">
        <v>5.0199999999999996</v>
      </c>
      <c r="G54">
        <v>7.45</v>
      </c>
      <c r="H54">
        <v>7.49</v>
      </c>
      <c r="I54">
        <v>6.69</v>
      </c>
      <c r="J54">
        <v>5.29</v>
      </c>
      <c r="K54">
        <v>3.89</v>
      </c>
      <c r="L54">
        <v>3.84</v>
      </c>
      <c r="M54">
        <v>4.3</v>
      </c>
      <c r="N54">
        <v>2.14</v>
      </c>
      <c r="O54">
        <v>7.02</v>
      </c>
      <c r="P54">
        <v>7.6</v>
      </c>
      <c r="Q54">
        <v>4.76</v>
      </c>
      <c r="R54">
        <v>3.47</v>
      </c>
      <c r="S54">
        <v>5.78</v>
      </c>
      <c r="T54">
        <v>0.53</v>
      </c>
      <c r="U54">
        <v>1.26</v>
      </c>
      <c r="V54">
        <v>10.37</v>
      </c>
      <c r="W54" t="s">
        <v>67</v>
      </c>
    </row>
    <row r="55" spans="1:23" x14ac:dyDescent="0.25">
      <c r="A55" s="5" t="s">
        <v>134</v>
      </c>
      <c r="B55" s="5" t="s">
        <v>135</v>
      </c>
      <c r="C55" t="s">
        <v>67</v>
      </c>
      <c r="D55">
        <v>8.5299999999999994</v>
      </c>
      <c r="E55">
        <v>7.03</v>
      </c>
      <c r="F55">
        <v>3.5</v>
      </c>
      <c r="G55">
        <v>4.49</v>
      </c>
      <c r="H55">
        <v>4.2</v>
      </c>
      <c r="I55">
        <v>5.3</v>
      </c>
      <c r="J55">
        <v>3.85</v>
      </c>
      <c r="K55">
        <v>3.71</v>
      </c>
      <c r="L55">
        <v>3.6</v>
      </c>
      <c r="M55">
        <v>4.01</v>
      </c>
      <c r="N55">
        <v>2.0299999999999998</v>
      </c>
      <c r="O55">
        <v>5.75</v>
      </c>
      <c r="P55">
        <v>5.74</v>
      </c>
      <c r="Q55">
        <v>2.72</v>
      </c>
      <c r="R55">
        <v>2.68</v>
      </c>
      <c r="S55">
        <v>2.5099999999999998</v>
      </c>
      <c r="T55" t="s">
        <v>67</v>
      </c>
      <c r="U55">
        <v>1.17</v>
      </c>
      <c r="V55">
        <v>2.42</v>
      </c>
      <c r="W55" t="s">
        <v>67</v>
      </c>
    </row>
    <row r="56" spans="1:23" x14ac:dyDescent="0.25">
      <c r="A56" s="5" t="s">
        <v>136</v>
      </c>
      <c r="B56" s="5" t="s">
        <v>137</v>
      </c>
      <c r="C56" t="s">
        <v>67</v>
      </c>
      <c r="D56">
        <v>21.89</v>
      </c>
      <c r="E56">
        <v>20.41</v>
      </c>
      <c r="F56">
        <v>17.53</v>
      </c>
      <c r="G56">
        <v>32.229999999999997</v>
      </c>
      <c r="H56">
        <v>34.880000000000003</v>
      </c>
      <c r="I56">
        <v>25.35</v>
      </c>
      <c r="J56">
        <v>21.81</v>
      </c>
      <c r="K56">
        <v>27.73</v>
      </c>
      <c r="L56">
        <v>-44.21</v>
      </c>
      <c r="M56">
        <v>14.79</v>
      </c>
      <c r="N56">
        <v>10.16</v>
      </c>
      <c r="O56">
        <v>9.86</v>
      </c>
      <c r="P56">
        <v>32.42</v>
      </c>
      <c r="Q56">
        <v>18.2</v>
      </c>
      <c r="R56">
        <v>78.75</v>
      </c>
      <c r="S56">
        <v>37.950000000000003</v>
      </c>
      <c r="T56">
        <v>-0.88</v>
      </c>
      <c r="U56">
        <v>-0.88</v>
      </c>
      <c r="V56">
        <v>-9.33</v>
      </c>
      <c r="W56" t="s">
        <v>67</v>
      </c>
    </row>
    <row r="57" spans="1:23" x14ac:dyDescent="0.25">
      <c r="A57" s="5" t="s">
        <v>138</v>
      </c>
      <c r="B57" s="5" t="s">
        <v>139</v>
      </c>
      <c r="C57" t="s">
        <v>67</v>
      </c>
      <c r="D57">
        <v>0.15</v>
      </c>
      <c r="E57">
        <v>0.19</v>
      </c>
      <c r="F57">
        <v>0.38</v>
      </c>
      <c r="G57">
        <v>0.3</v>
      </c>
      <c r="H57">
        <v>0.36</v>
      </c>
      <c r="I57">
        <v>0.42</v>
      </c>
      <c r="J57">
        <v>0.59</v>
      </c>
      <c r="K57">
        <v>0.81</v>
      </c>
      <c r="L57">
        <v>0.88</v>
      </c>
      <c r="M57">
        <v>0.93</v>
      </c>
      <c r="N57">
        <v>1.94</v>
      </c>
      <c r="O57" t="s">
        <v>67</v>
      </c>
      <c r="P57" t="s">
        <v>67</v>
      </c>
      <c r="Q57" t="s">
        <v>67</v>
      </c>
      <c r="R57" t="s">
        <v>67</v>
      </c>
      <c r="S57" t="s">
        <v>67</v>
      </c>
      <c r="T57" t="s">
        <v>67</v>
      </c>
      <c r="U57" t="s">
        <v>67</v>
      </c>
      <c r="V57" t="s">
        <v>67</v>
      </c>
      <c r="W57" t="s">
        <v>67</v>
      </c>
    </row>
    <row r="58" spans="1:23" x14ac:dyDescent="0.25">
      <c r="A58" s="5" t="s">
        <v>140</v>
      </c>
      <c r="B58" s="5" t="s">
        <v>141</v>
      </c>
      <c r="C58" t="s">
        <v>67</v>
      </c>
      <c r="D58">
        <v>2.1</v>
      </c>
      <c r="E58">
        <v>2.2999999999999998</v>
      </c>
      <c r="F58">
        <v>5.2</v>
      </c>
      <c r="G58">
        <v>2.5</v>
      </c>
      <c r="H58">
        <v>2.4</v>
      </c>
      <c r="I58">
        <v>2.6</v>
      </c>
      <c r="J58">
        <v>3.6</v>
      </c>
      <c r="K58">
        <v>4.8</v>
      </c>
      <c r="L58">
        <v>5.2</v>
      </c>
      <c r="M58">
        <v>4.7</v>
      </c>
      <c r="N58">
        <v>10.199999999999999</v>
      </c>
      <c r="O58">
        <v>3.3</v>
      </c>
      <c r="P58">
        <v>2.5</v>
      </c>
      <c r="Q58">
        <v>4.5</v>
      </c>
      <c r="R58">
        <v>0.4</v>
      </c>
      <c r="S58">
        <v>11.5</v>
      </c>
      <c r="T58">
        <v>-98.9</v>
      </c>
      <c r="U58">
        <v>-132.69999999999999</v>
      </c>
      <c r="V58">
        <v>-12</v>
      </c>
      <c r="W58" t="s">
        <v>67</v>
      </c>
    </row>
    <row r="59" spans="1:23" x14ac:dyDescent="0.25">
      <c r="A59" s="5" t="s">
        <v>142</v>
      </c>
      <c r="B59" s="5" t="s">
        <v>143</v>
      </c>
      <c r="C59" t="s">
        <v>67</v>
      </c>
      <c r="D59">
        <v>18.07</v>
      </c>
      <c r="E59">
        <v>15.88</v>
      </c>
      <c r="F59">
        <v>18.079999999999998</v>
      </c>
      <c r="G59">
        <v>11.14</v>
      </c>
      <c r="H59">
        <v>10.06</v>
      </c>
      <c r="I59">
        <v>13.59</v>
      </c>
      <c r="J59">
        <v>13.53</v>
      </c>
      <c r="K59">
        <v>17.95</v>
      </c>
      <c r="L59">
        <v>18.63</v>
      </c>
      <c r="M59">
        <v>18.579999999999998</v>
      </c>
      <c r="N59">
        <v>20.43</v>
      </c>
      <c r="O59">
        <v>18.61</v>
      </c>
      <c r="P59">
        <v>14.21</v>
      </c>
      <c r="Q59">
        <v>9.35</v>
      </c>
      <c r="R59">
        <v>1.1399999999999999</v>
      </c>
      <c r="S59">
        <v>18.87</v>
      </c>
      <c r="T59" t="s">
        <v>67</v>
      </c>
      <c r="U59">
        <v>-156.66999999999999</v>
      </c>
      <c r="V59">
        <v>-29.87</v>
      </c>
      <c r="W59">
        <v>500</v>
      </c>
    </row>
    <row r="60" spans="1:23" x14ac:dyDescent="0.25">
      <c r="A60" s="5" t="s">
        <v>144</v>
      </c>
      <c r="B60" s="5" t="s">
        <v>145</v>
      </c>
      <c r="C60" t="s">
        <v>67</v>
      </c>
      <c r="D60">
        <v>17.23</v>
      </c>
      <c r="E60">
        <v>17.43</v>
      </c>
      <c r="F60">
        <v>25.94</v>
      </c>
      <c r="G60">
        <v>18.489999999999998</v>
      </c>
      <c r="H60">
        <v>17.95</v>
      </c>
      <c r="I60">
        <v>17.170000000000002</v>
      </c>
      <c r="J60">
        <v>18.579999999999998</v>
      </c>
      <c r="K60">
        <v>18.84</v>
      </c>
      <c r="L60">
        <v>19.88</v>
      </c>
      <c r="M60">
        <v>19.91</v>
      </c>
      <c r="N60">
        <v>21.49</v>
      </c>
      <c r="O60">
        <v>22.73</v>
      </c>
      <c r="P60">
        <v>18.8</v>
      </c>
      <c r="Q60">
        <v>16.36</v>
      </c>
      <c r="R60">
        <v>1.47</v>
      </c>
      <c r="S60">
        <v>43.48</v>
      </c>
      <c r="T60">
        <v>-130</v>
      </c>
      <c r="U60">
        <v>-167.86</v>
      </c>
      <c r="V60">
        <v>-127.78</v>
      </c>
      <c r="W60">
        <v>-55.56</v>
      </c>
    </row>
    <row r="61" spans="1:23" x14ac:dyDescent="0.25">
      <c r="A61" s="5" t="s">
        <v>146</v>
      </c>
      <c r="B61" s="5" t="s">
        <v>147</v>
      </c>
      <c r="C61" t="s">
        <v>67</v>
      </c>
      <c r="D61">
        <v>6.77</v>
      </c>
      <c r="E61">
        <v>6.47</v>
      </c>
      <c r="F61">
        <v>8.41</v>
      </c>
      <c r="G61">
        <v>5.17</v>
      </c>
      <c r="H61">
        <v>5.81</v>
      </c>
      <c r="I61">
        <v>6.19</v>
      </c>
      <c r="J61">
        <v>6.95</v>
      </c>
      <c r="K61">
        <v>8.99</v>
      </c>
      <c r="L61">
        <v>10.199999999999999</v>
      </c>
      <c r="M61">
        <v>9.01</v>
      </c>
      <c r="N61">
        <v>10.41</v>
      </c>
      <c r="O61">
        <v>8.67</v>
      </c>
      <c r="P61">
        <v>7.71</v>
      </c>
      <c r="Q61">
        <v>7.24</v>
      </c>
      <c r="R61">
        <v>1.2</v>
      </c>
      <c r="S61">
        <v>13.99</v>
      </c>
      <c r="T61">
        <v>-229.41</v>
      </c>
      <c r="U61">
        <v>-104.44</v>
      </c>
      <c r="V61">
        <v>-26.14</v>
      </c>
      <c r="W61">
        <v>-125</v>
      </c>
    </row>
    <row r="62" spans="1:23" x14ac:dyDescent="0.25">
      <c r="A62" s="5" t="s">
        <v>148</v>
      </c>
      <c r="B62" s="5" t="s">
        <v>148</v>
      </c>
      <c r="C62" t="s">
        <v>67</v>
      </c>
      <c r="D62">
        <v>5.93</v>
      </c>
      <c r="E62">
        <v>5.74</v>
      </c>
      <c r="F62">
        <v>7.66</v>
      </c>
      <c r="G62">
        <v>4.8600000000000003</v>
      </c>
      <c r="H62">
        <v>5.41</v>
      </c>
      <c r="I62">
        <v>5.78</v>
      </c>
      <c r="J62">
        <v>6.5</v>
      </c>
      <c r="K62">
        <v>8.66</v>
      </c>
      <c r="L62">
        <v>9.82</v>
      </c>
      <c r="M62">
        <v>8.42</v>
      </c>
      <c r="N62">
        <v>10.050000000000001</v>
      </c>
      <c r="O62">
        <v>7.67</v>
      </c>
      <c r="P62">
        <v>7.42</v>
      </c>
      <c r="Q62">
        <v>6.58</v>
      </c>
      <c r="R62">
        <v>0.6</v>
      </c>
      <c r="S62">
        <v>13.99</v>
      </c>
      <c r="T62">
        <v>-229.41</v>
      </c>
      <c r="U62">
        <v>-104.44</v>
      </c>
      <c r="V62">
        <v>-26.14</v>
      </c>
      <c r="W62">
        <v>-125</v>
      </c>
    </row>
    <row r="63" spans="1:23" x14ac:dyDescent="0.25">
      <c r="A63" s="5" t="s">
        <v>149</v>
      </c>
      <c r="B63" s="5" t="s">
        <v>150</v>
      </c>
      <c r="C63" t="s">
        <v>67</v>
      </c>
      <c r="D63">
        <v>67.05</v>
      </c>
      <c r="E63">
        <v>60.66</v>
      </c>
      <c r="F63">
        <v>60.18</v>
      </c>
      <c r="G63">
        <v>56.39</v>
      </c>
      <c r="H63">
        <v>59.29</v>
      </c>
      <c r="I63">
        <v>58.69</v>
      </c>
      <c r="J63">
        <v>59.23</v>
      </c>
      <c r="K63">
        <v>58.14</v>
      </c>
      <c r="L63">
        <v>57.21</v>
      </c>
      <c r="M63">
        <v>65.7</v>
      </c>
      <c r="N63">
        <v>60.77</v>
      </c>
      <c r="O63">
        <v>59.42</v>
      </c>
      <c r="P63">
        <v>56.24</v>
      </c>
      <c r="Q63">
        <v>49.42</v>
      </c>
      <c r="R63">
        <v>57.23</v>
      </c>
      <c r="S63">
        <v>34.270000000000003</v>
      </c>
      <c r="T63">
        <v>52.94</v>
      </c>
      <c r="U63">
        <v>51.11</v>
      </c>
      <c r="V63">
        <v>75</v>
      </c>
      <c r="W63">
        <v>50</v>
      </c>
    </row>
    <row r="64" spans="1:23" x14ac:dyDescent="0.25">
      <c r="A64" s="5" t="s">
        <v>151</v>
      </c>
      <c r="B64" s="5" t="s">
        <v>152</v>
      </c>
      <c r="C64" t="s">
        <v>67</v>
      </c>
      <c r="D64">
        <v>32.840000000000003</v>
      </c>
      <c r="E64">
        <v>36.119999999999997</v>
      </c>
      <c r="F64">
        <v>42.36</v>
      </c>
      <c r="G64">
        <v>43.62</v>
      </c>
      <c r="H64">
        <v>53.77</v>
      </c>
      <c r="I64">
        <v>42.53</v>
      </c>
      <c r="J64">
        <v>48.03</v>
      </c>
      <c r="K64">
        <v>48.21</v>
      </c>
      <c r="L64">
        <v>52.7</v>
      </c>
      <c r="M64">
        <v>45.3</v>
      </c>
      <c r="N64">
        <v>49.18</v>
      </c>
      <c r="O64">
        <v>41.21</v>
      </c>
      <c r="P64">
        <v>52.24</v>
      </c>
      <c r="Q64">
        <v>70.39</v>
      </c>
      <c r="R64">
        <v>53.01</v>
      </c>
      <c r="S64">
        <v>74.13</v>
      </c>
      <c r="T64" t="s">
        <v>67</v>
      </c>
      <c r="U64">
        <v>66.67</v>
      </c>
      <c r="V64">
        <v>87.5</v>
      </c>
      <c r="W64">
        <v>-25</v>
      </c>
    </row>
    <row r="65" spans="1:23" x14ac:dyDescent="0.25">
      <c r="A65" s="5" t="s">
        <v>153</v>
      </c>
      <c r="B65" s="5" t="s">
        <v>154</v>
      </c>
      <c r="C65" t="s">
        <v>67</v>
      </c>
      <c r="D65">
        <v>67.16</v>
      </c>
      <c r="E65">
        <v>63.88</v>
      </c>
      <c r="F65">
        <v>57.64</v>
      </c>
      <c r="G65">
        <v>56.38</v>
      </c>
      <c r="H65">
        <v>46.23</v>
      </c>
      <c r="I65">
        <v>57.47</v>
      </c>
      <c r="J65">
        <v>51.97</v>
      </c>
      <c r="K65">
        <v>51.79</v>
      </c>
      <c r="L65">
        <v>47.3</v>
      </c>
      <c r="M65">
        <v>54.7</v>
      </c>
      <c r="N65">
        <v>50.82</v>
      </c>
      <c r="O65">
        <v>58.79</v>
      </c>
      <c r="P65">
        <v>47.76</v>
      </c>
      <c r="Q65">
        <v>29.61</v>
      </c>
      <c r="R65">
        <v>46.99</v>
      </c>
      <c r="S65">
        <v>25.87</v>
      </c>
      <c r="T65">
        <v>100</v>
      </c>
      <c r="U65">
        <v>33.33</v>
      </c>
      <c r="V65">
        <v>12.5</v>
      </c>
      <c r="W65">
        <v>125</v>
      </c>
    </row>
    <row r="66" spans="1:23" x14ac:dyDescent="0.25">
      <c r="A66" s="5" t="s">
        <v>155</v>
      </c>
      <c r="B66" s="5" t="s">
        <v>156</v>
      </c>
      <c r="C66" t="s">
        <v>67</v>
      </c>
      <c r="D66">
        <v>204.51</v>
      </c>
      <c r="E66">
        <v>176.88</v>
      </c>
      <c r="F66">
        <v>136.07</v>
      </c>
      <c r="G66">
        <v>129.25</v>
      </c>
      <c r="H66">
        <v>85.96</v>
      </c>
      <c r="I66">
        <v>135.12</v>
      </c>
      <c r="J66">
        <v>108.21</v>
      </c>
      <c r="K66">
        <v>107.42</v>
      </c>
      <c r="L66">
        <v>89.75</v>
      </c>
      <c r="M66">
        <v>120.74</v>
      </c>
      <c r="N66">
        <v>103.33</v>
      </c>
      <c r="O66">
        <v>142.65</v>
      </c>
      <c r="P66">
        <v>91.42</v>
      </c>
      <c r="Q66">
        <v>42.06</v>
      </c>
      <c r="R66">
        <v>88.64</v>
      </c>
      <c r="S66">
        <v>34.909999999999997</v>
      </c>
      <c r="T66" t="s">
        <v>67</v>
      </c>
      <c r="U66">
        <v>50</v>
      </c>
      <c r="V66">
        <v>14.29</v>
      </c>
      <c r="W66">
        <v>-500</v>
      </c>
    </row>
    <row r="67" spans="1:23" x14ac:dyDescent="0.25">
      <c r="A67" s="5" t="s">
        <v>303</v>
      </c>
      <c r="B67" s="5" t="s">
        <v>304</v>
      </c>
      <c r="C67" t="s">
        <v>67</v>
      </c>
      <c r="D67">
        <v>48.17</v>
      </c>
      <c r="E67">
        <v>50.1</v>
      </c>
      <c r="F67">
        <v>51.34</v>
      </c>
      <c r="G67">
        <v>49.36</v>
      </c>
      <c r="H67">
        <v>43.33</v>
      </c>
      <c r="I67">
        <v>40.19</v>
      </c>
      <c r="J67">
        <v>41.76</v>
      </c>
      <c r="K67">
        <v>41.78</v>
      </c>
      <c r="L67">
        <v>43.85</v>
      </c>
      <c r="M67">
        <v>44.6</v>
      </c>
      <c r="N67">
        <v>43.9</v>
      </c>
      <c r="O67">
        <v>45.6</v>
      </c>
      <c r="P67">
        <v>48.6</v>
      </c>
      <c r="Q67">
        <v>44.58</v>
      </c>
      <c r="R67">
        <v>54.41</v>
      </c>
      <c r="S67">
        <v>71.739999999999995</v>
      </c>
      <c r="T67">
        <v>56.67</v>
      </c>
      <c r="U67">
        <v>35.71</v>
      </c>
      <c r="V67">
        <v>33.33</v>
      </c>
    </row>
    <row r="68" spans="1:23" x14ac:dyDescent="0.25">
      <c r="A68" s="5" t="s">
        <v>157</v>
      </c>
      <c r="B68" s="5" t="s">
        <v>158</v>
      </c>
      <c r="C68" t="s">
        <v>67</v>
      </c>
      <c r="D68">
        <v>67.05</v>
      </c>
      <c r="E68">
        <v>60.64</v>
      </c>
      <c r="F68">
        <v>60.2</v>
      </c>
      <c r="G68">
        <v>56.37</v>
      </c>
      <c r="H68">
        <v>59.3</v>
      </c>
      <c r="I68">
        <v>58.67</v>
      </c>
      <c r="J68">
        <v>59.22</v>
      </c>
      <c r="K68">
        <v>58.14</v>
      </c>
      <c r="L68">
        <v>57.21</v>
      </c>
      <c r="M68">
        <v>65.7</v>
      </c>
      <c r="N68">
        <v>60.77</v>
      </c>
      <c r="O68">
        <v>59.42</v>
      </c>
      <c r="P68">
        <v>56.24</v>
      </c>
      <c r="Q68">
        <v>49.42</v>
      </c>
      <c r="R68">
        <v>57.23</v>
      </c>
      <c r="S68">
        <v>34.270000000000003</v>
      </c>
      <c r="T68">
        <v>52.94</v>
      </c>
      <c r="U68">
        <v>51.11</v>
      </c>
      <c r="V68">
        <v>75</v>
      </c>
    </row>
    <row r="69" spans="1:23" x14ac:dyDescent="0.25">
      <c r="A69" s="5" t="s">
        <v>159</v>
      </c>
      <c r="B69" s="5" t="s">
        <v>160</v>
      </c>
      <c r="C69" t="s">
        <v>67</v>
      </c>
      <c r="D69">
        <v>17.23</v>
      </c>
      <c r="E69">
        <v>17.43</v>
      </c>
      <c r="F69">
        <v>25.94</v>
      </c>
      <c r="G69">
        <v>18.489999999999998</v>
      </c>
      <c r="H69">
        <v>17.95</v>
      </c>
      <c r="I69">
        <v>17.170000000000002</v>
      </c>
      <c r="J69">
        <v>18.579999999999998</v>
      </c>
      <c r="K69">
        <v>18.84</v>
      </c>
      <c r="L69">
        <v>19.88</v>
      </c>
      <c r="M69">
        <v>19.91</v>
      </c>
      <c r="N69">
        <v>21.49</v>
      </c>
      <c r="O69">
        <v>22.73</v>
      </c>
      <c r="P69">
        <v>18.8</v>
      </c>
      <c r="Q69">
        <v>16.36</v>
      </c>
      <c r="R69">
        <v>1.47</v>
      </c>
      <c r="S69">
        <v>43.48</v>
      </c>
      <c r="T69">
        <v>-130</v>
      </c>
      <c r="U69">
        <v>-167.86</v>
      </c>
      <c r="V69">
        <v>-127.78</v>
      </c>
    </row>
    <row r="70" spans="1:23" x14ac:dyDescent="0.25">
      <c r="A70" s="5" t="s">
        <v>161</v>
      </c>
      <c r="B70" s="5" t="s">
        <v>162</v>
      </c>
      <c r="C70" t="s">
        <v>67</v>
      </c>
      <c r="D70">
        <v>21.75</v>
      </c>
      <c r="E70">
        <v>21.12</v>
      </c>
      <c r="F70">
        <v>22.88</v>
      </c>
      <c r="G70">
        <v>22.4</v>
      </c>
      <c r="H70">
        <v>22.11</v>
      </c>
      <c r="I70">
        <v>20.45</v>
      </c>
      <c r="J70">
        <v>23.72</v>
      </c>
      <c r="K70">
        <v>23.37</v>
      </c>
      <c r="L70">
        <v>24.82</v>
      </c>
      <c r="M70">
        <v>24.73</v>
      </c>
      <c r="N70">
        <v>24.9</v>
      </c>
      <c r="O70">
        <v>24.66</v>
      </c>
      <c r="P70">
        <v>22.71</v>
      </c>
      <c r="Q70">
        <v>19.22</v>
      </c>
      <c r="R70">
        <v>10.29</v>
      </c>
      <c r="S70" t="s">
        <v>67</v>
      </c>
      <c r="T70">
        <v>-130</v>
      </c>
      <c r="U70">
        <v>-171.43</v>
      </c>
      <c r="V70">
        <v>-127.78</v>
      </c>
    </row>
    <row r="71" spans="1:23" x14ac:dyDescent="0.25">
      <c r="A71" s="5" t="s">
        <v>163</v>
      </c>
      <c r="B71" s="5" t="s">
        <v>164</v>
      </c>
      <c r="C71" t="s">
        <v>67</v>
      </c>
      <c r="D71">
        <v>34.43</v>
      </c>
      <c r="E71">
        <v>32.909999999999997</v>
      </c>
      <c r="F71">
        <v>29.52</v>
      </c>
      <c r="G71">
        <v>26.27</v>
      </c>
      <c r="H71">
        <v>30.13</v>
      </c>
      <c r="I71">
        <v>33.659999999999997</v>
      </c>
      <c r="J71">
        <v>34.979999999999997</v>
      </c>
      <c r="K71">
        <v>45.93</v>
      </c>
      <c r="L71">
        <v>49.39</v>
      </c>
      <c r="M71">
        <v>42.27</v>
      </c>
      <c r="N71">
        <v>46.76</v>
      </c>
      <c r="O71">
        <v>33.74</v>
      </c>
      <c r="P71">
        <v>39.47</v>
      </c>
      <c r="Q71">
        <v>40.21</v>
      </c>
      <c r="R71">
        <v>40.96</v>
      </c>
      <c r="S71">
        <v>32.17</v>
      </c>
      <c r="T71">
        <v>176.47</v>
      </c>
      <c r="U71">
        <v>62.22</v>
      </c>
      <c r="V71">
        <v>20.45</v>
      </c>
    </row>
    <row r="72" spans="1:23" x14ac:dyDescent="0.25">
      <c r="A72" s="5" t="s">
        <v>165</v>
      </c>
      <c r="B72" s="5" t="s">
        <v>166</v>
      </c>
      <c r="C72" t="s">
        <v>67</v>
      </c>
      <c r="D72">
        <v>32.78</v>
      </c>
      <c r="E72">
        <v>39.130000000000003</v>
      </c>
      <c r="F72">
        <v>39.75</v>
      </c>
      <c r="G72">
        <v>43.56</v>
      </c>
      <c r="H72">
        <v>40.67</v>
      </c>
      <c r="I72">
        <v>40.92</v>
      </c>
      <c r="J72">
        <v>40.67</v>
      </c>
      <c r="K72">
        <v>41.73</v>
      </c>
      <c r="L72">
        <v>42.57</v>
      </c>
      <c r="M72">
        <v>33.479999999999997</v>
      </c>
      <c r="N72">
        <v>37.590000000000003</v>
      </c>
      <c r="O72">
        <v>38.700000000000003</v>
      </c>
      <c r="P72">
        <v>41.78</v>
      </c>
      <c r="Q72">
        <v>50.16</v>
      </c>
      <c r="R72">
        <v>33.130000000000003</v>
      </c>
      <c r="S72">
        <v>51.75</v>
      </c>
      <c r="T72">
        <v>47.06</v>
      </c>
      <c r="U72">
        <v>48.89</v>
      </c>
      <c r="V72">
        <v>25</v>
      </c>
    </row>
    <row r="73" spans="1:23" x14ac:dyDescent="0.25">
      <c r="A73" s="5" t="s">
        <v>167</v>
      </c>
      <c r="B73" s="5" t="s">
        <v>168</v>
      </c>
      <c r="C73" t="s">
        <v>67</v>
      </c>
      <c r="D73">
        <v>5.93</v>
      </c>
      <c r="E73">
        <v>5.74</v>
      </c>
      <c r="F73">
        <v>7.66</v>
      </c>
      <c r="G73">
        <v>4.8600000000000003</v>
      </c>
      <c r="H73">
        <v>5.41</v>
      </c>
      <c r="I73">
        <v>5.78</v>
      </c>
      <c r="J73">
        <v>6.5</v>
      </c>
      <c r="K73">
        <v>8.66</v>
      </c>
      <c r="L73">
        <v>9.82</v>
      </c>
      <c r="M73">
        <v>8.42</v>
      </c>
      <c r="N73">
        <v>10.050000000000001</v>
      </c>
      <c r="O73">
        <v>7.67</v>
      </c>
      <c r="P73">
        <v>7.42</v>
      </c>
      <c r="Q73">
        <v>6.58</v>
      </c>
      <c r="R73">
        <v>0.6</v>
      </c>
      <c r="S73">
        <v>13.99</v>
      </c>
      <c r="T73">
        <v>-229.41</v>
      </c>
      <c r="U73">
        <v>-104.44</v>
      </c>
      <c r="V73">
        <v>-26.14</v>
      </c>
    </row>
    <row r="74" spans="1:23" x14ac:dyDescent="0.25">
      <c r="A74" s="5" t="s">
        <v>169</v>
      </c>
      <c r="B74" s="5" t="s">
        <v>170</v>
      </c>
      <c r="C74" t="s">
        <v>67</v>
      </c>
      <c r="D74">
        <v>12.48</v>
      </c>
      <c r="E74">
        <v>12.33</v>
      </c>
      <c r="F74">
        <v>10.97</v>
      </c>
      <c r="G74">
        <v>9.8000000000000007</v>
      </c>
      <c r="H74">
        <v>10.89</v>
      </c>
      <c r="I74">
        <v>11.5</v>
      </c>
      <c r="J74">
        <v>14.46</v>
      </c>
      <c r="K74">
        <v>16.93</v>
      </c>
      <c r="L74">
        <v>22.63</v>
      </c>
      <c r="M74">
        <v>22.18</v>
      </c>
      <c r="N74">
        <v>22.58</v>
      </c>
      <c r="O74">
        <v>17.95</v>
      </c>
      <c r="P74">
        <v>15.66</v>
      </c>
      <c r="Q74">
        <v>10.63</v>
      </c>
      <c r="R74">
        <v>7.87</v>
      </c>
      <c r="S74" t="s">
        <v>67</v>
      </c>
      <c r="T74">
        <v>-1950</v>
      </c>
      <c r="U74">
        <v>-150</v>
      </c>
      <c r="V74">
        <v>-29.87</v>
      </c>
    </row>
    <row r="75" spans="1:23" x14ac:dyDescent="0.25">
      <c r="A75" s="5" t="s">
        <v>171</v>
      </c>
      <c r="B75" s="5" t="s">
        <v>172</v>
      </c>
      <c r="C75" t="s">
        <v>67</v>
      </c>
      <c r="D75">
        <v>100.21</v>
      </c>
      <c r="E75">
        <v>92.27</v>
      </c>
      <c r="F75">
        <v>106.58</v>
      </c>
      <c r="G75">
        <v>100.16</v>
      </c>
      <c r="H75">
        <v>132.26</v>
      </c>
      <c r="I75">
        <v>103.89</v>
      </c>
      <c r="J75">
        <v>118.07</v>
      </c>
      <c r="K75">
        <v>115.52</v>
      </c>
      <c r="L75">
        <v>123.79</v>
      </c>
      <c r="M75">
        <v>135.30000000000001</v>
      </c>
      <c r="N75">
        <v>130.85</v>
      </c>
      <c r="O75">
        <v>106.5</v>
      </c>
      <c r="P75">
        <v>125.03</v>
      </c>
      <c r="Q75">
        <v>140.33000000000001</v>
      </c>
      <c r="R75">
        <v>160</v>
      </c>
      <c r="S75">
        <v>143.24</v>
      </c>
      <c r="T75" t="s">
        <v>67</v>
      </c>
      <c r="U75">
        <v>136.36000000000001</v>
      </c>
      <c r="V75">
        <v>350</v>
      </c>
    </row>
    <row r="76" spans="1:23" x14ac:dyDescent="0.25">
      <c r="A76" s="5" t="s">
        <v>173</v>
      </c>
      <c r="B76" s="5" t="s">
        <v>174</v>
      </c>
      <c r="C76" t="s">
        <v>67</v>
      </c>
      <c r="D76">
        <v>167.78</v>
      </c>
      <c r="E76">
        <v>139.04</v>
      </c>
      <c r="F76">
        <v>156.77000000000001</v>
      </c>
      <c r="G76">
        <v>141.21</v>
      </c>
      <c r="H76">
        <v>152.65</v>
      </c>
      <c r="I76">
        <v>146.1</v>
      </c>
      <c r="J76">
        <v>138.99</v>
      </c>
      <c r="K76">
        <v>158.79</v>
      </c>
      <c r="L76">
        <v>124.79</v>
      </c>
      <c r="M76">
        <v>124.24</v>
      </c>
      <c r="N76">
        <v>125.45</v>
      </c>
      <c r="O76">
        <v>110.78</v>
      </c>
      <c r="P76">
        <v>131.57</v>
      </c>
      <c r="Q76">
        <v>181.02</v>
      </c>
      <c r="R76">
        <v>123.38</v>
      </c>
      <c r="S76">
        <v>140</v>
      </c>
      <c r="T76">
        <v>60</v>
      </c>
      <c r="U76">
        <v>176.92</v>
      </c>
      <c r="V76">
        <v>600</v>
      </c>
    </row>
    <row r="77" spans="1:23" x14ac:dyDescent="0.25">
      <c r="A77" s="5" t="s">
        <v>175</v>
      </c>
      <c r="B77" s="5" t="s">
        <v>176</v>
      </c>
      <c r="C77" t="s">
        <v>67</v>
      </c>
      <c r="D77">
        <v>2704.9472999999998</v>
      </c>
      <c r="E77">
        <v>2522.0637000000002</v>
      </c>
      <c r="F77">
        <v>2166.1821</v>
      </c>
      <c r="G77">
        <v>3982.6610999999989</v>
      </c>
      <c r="H77">
        <v>4307.3312000000014</v>
      </c>
      <c r="I77">
        <v>2844.0165000000002</v>
      </c>
      <c r="J77">
        <v>2446.8638999999998</v>
      </c>
      <c r="K77">
        <v>2822.9140000000002</v>
      </c>
      <c r="L77">
        <v>-4500.5780000000004</v>
      </c>
      <c r="M77">
        <v>1505.6220000000001</v>
      </c>
      <c r="N77">
        <v>1034.288</v>
      </c>
      <c r="O77">
        <v>802.60400000000004</v>
      </c>
      <c r="P77">
        <v>2570.9059999999999</v>
      </c>
      <c r="Q77">
        <v>1133.8599999999999</v>
      </c>
      <c r="R77">
        <v>826.875</v>
      </c>
      <c r="S77">
        <v>398.47500000000002</v>
      </c>
      <c r="T77">
        <v>-1.5840000000000001</v>
      </c>
      <c r="U77">
        <v>-5.6320000000000006</v>
      </c>
      <c r="V77">
        <v>-47.582999999999998</v>
      </c>
    </row>
    <row r="78" spans="1:23" x14ac:dyDescent="0.25">
      <c r="A78" s="5" t="s">
        <v>177</v>
      </c>
      <c r="B78" s="5" t="s">
        <v>178</v>
      </c>
      <c r="C78">
        <v>0</v>
      </c>
      <c r="D78">
        <v>0</v>
      </c>
      <c r="E78">
        <v>0</v>
      </c>
      <c r="F78">
        <v>0</v>
      </c>
      <c r="G78">
        <v>-7.9999999999998295E-2</v>
      </c>
      <c r="H78">
        <v>-11.3</v>
      </c>
      <c r="I78">
        <v>0</v>
      </c>
      <c r="J78">
        <v>-10.39</v>
      </c>
      <c r="K78">
        <v>0</v>
      </c>
      <c r="L78">
        <v>0</v>
      </c>
      <c r="M78">
        <v>0</v>
      </c>
      <c r="N78">
        <v>-20.399999999999991</v>
      </c>
      <c r="O78">
        <v>-2.100000000000009</v>
      </c>
      <c r="P78">
        <v>-17</v>
      </c>
      <c r="Q78">
        <v>-51.8</v>
      </c>
      <c r="R78">
        <v>0</v>
      </c>
      <c r="S78">
        <v>-8.6999999999999993</v>
      </c>
      <c r="T78">
        <v>4.6000000000000014</v>
      </c>
      <c r="U78">
        <v>-1.3000000000000009</v>
      </c>
      <c r="V78" t="s">
        <v>67</v>
      </c>
    </row>
    <row r="79" spans="1:23" x14ac:dyDescent="0.25">
      <c r="A79" s="5" t="s">
        <v>179</v>
      </c>
      <c r="B79" s="5" t="s">
        <v>180</v>
      </c>
      <c r="C79">
        <v>38.89</v>
      </c>
      <c r="D79">
        <v>35.299999999999997</v>
      </c>
      <c r="E79">
        <v>44.94</v>
      </c>
      <c r="F79">
        <v>33.28</v>
      </c>
      <c r="G79">
        <v>28.34</v>
      </c>
      <c r="H79">
        <v>24.77</v>
      </c>
      <c r="I79">
        <v>22.07</v>
      </c>
      <c r="J79">
        <v>21.49</v>
      </c>
      <c r="K79">
        <v>19.59</v>
      </c>
      <c r="L79">
        <v>18.86</v>
      </c>
      <c r="M79">
        <v>16.11</v>
      </c>
      <c r="N79">
        <v>46.65</v>
      </c>
      <c r="O79">
        <v>63.86</v>
      </c>
      <c r="P79">
        <v>67.48</v>
      </c>
      <c r="Q79">
        <v>619.12</v>
      </c>
      <c r="R79">
        <v>47.83</v>
      </c>
      <c r="S79">
        <v>53.33</v>
      </c>
      <c r="T79">
        <v>7.14</v>
      </c>
      <c r="U79">
        <v>55.56</v>
      </c>
      <c r="V79">
        <v>100</v>
      </c>
    </row>
    <row r="80" spans="1:23" x14ac:dyDescent="0.25">
      <c r="A80" s="5" t="s">
        <v>181</v>
      </c>
      <c r="B80" s="5" t="s">
        <v>182</v>
      </c>
      <c r="C80">
        <v>39.71</v>
      </c>
      <c r="D80">
        <v>37.840000000000003</v>
      </c>
      <c r="E80">
        <v>35.520000000000003</v>
      </c>
      <c r="F80">
        <v>28.8</v>
      </c>
      <c r="G80">
        <v>25.06</v>
      </c>
      <c r="H80">
        <v>22.78</v>
      </c>
      <c r="I80">
        <v>21.05</v>
      </c>
      <c r="J80">
        <v>19.98</v>
      </c>
      <c r="K80">
        <v>18.190000000000001</v>
      </c>
      <c r="L80">
        <v>27.21</v>
      </c>
      <c r="M80">
        <v>42.21</v>
      </c>
      <c r="N80">
        <v>59.33</v>
      </c>
      <c r="O80">
        <v>250.15</v>
      </c>
      <c r="P80">
        <v>244.81</v>
      </c>
      <c r="Q80">
        <v>240.09</v>
      </c>
      <c r="R80">
        <v>36.1</v>
      </c>
      <c r="S80">
        <v>38.68</v>
      </c>
      <c r="T80">
        <v>54.23</v>
      </c>
      <c r="U80" t="s">
        <v>67</v>
      </c>
      <c r="V80" t="s">
        <v>67</v>
      </c>
    </row>
    <row r="81" spans="1:23" x14ac:dyDescent="0.25">
      <c r="A81" s="5" t="s">
        <v>183</v>
      </c>
      <c r="B81" s="5" t="s">
        <v>184</v>
      </c>
      <c r="C81">
        <v>36.15</v>
      </c>
      <c r="D81">
        <v>33.33</v>
      </c>
      <c r="E81">
        <v>30.68</v>
      </c>
      <c r="F81">
        <v>25.99</v>
      </c>
      <c r="G81">
        <v>23.25</v>
      </c>
      <c r="H81">
        <v>21.36</v>
      </c>
      <c r="I81">
        <v>19.62</v>
      </c>
      <c r="J81">
        <v>24.54</v>
      </c>
      <c r="K81">
        <v>33.01</v>
      </c>
      <c r="L81">
        <v>42.59</v>
      </c>
      <c r="M81">
        <v>162.63999999999999</v>
      </c>
      <c r="N81">
        <v>168.99</v>
      </c>
      <c r="O81">
        <v>170.32</v>
      </c>
      <c r="P81">
        <v>158.97999999999999</v>
      </c>
      <c r="Q81">
        <v>156.6</v>
      </c>
      <c r="R81">
        <v>52.77</v>
      </c>
      <c r="S81" t="s">
        <v>67</v>
      </c>
      <c r="T81" t="s">
        <v>67</v>
      </c>
      <c r="U81" t="s">
        <v>67</v>
      </c>
      <c r="V81" t="s">
        <v>67</v>
      </c>
    </row>
    <row r="82" spans="1:23" x14ac:dyDescent="0.25">
      <c r="A82" s="5" t="s">
        <v>185</v>
      </c>
      <c r="B82" s="5" t="s">
        <v>186</v>
      </c>
      <c r="C82">
        <v>28.75</v>
      </c>
      <c r="D82">
        <v>26.48</v>
      </c>
      <c r="E82">
        <v>27.61</v>
      </c>
      <c r="F82">
        <v>29.5</v>
      </c>
      <c r="G82">
        <v>32.92</v>
      </c>
      <c r="H82">
        <v>92</v>
      </c>
      <c r="I82">
        <v>94.31</v>
      </c>
      <c r="J82">
        <v>97.43</v>
      </c>
      <c r="K82">
        <v>96</v>
      </c>
      <c r="L82">
        <v>99.59</v>
      </c>
      <c r="M82">
        <v>107.71</v>
      </c>
      <c r="N82" t="s">
        <v>67</v>
      </c>
      <c r="O82" t="s">
        <v>67</v>
      </c>
      <c r="P82" t="s">
        <v>67</v>
      </c>
      <c r="Q82" t="s">
        <v>67</v>
      </c>
      <c r="R82" t="s">
        <v>67</v>
      </c>
      <c r="S82" t="s">
        <v>67</v>
      </c>
      <c r="T82" t="s">
        <v>67</v>
      </c>
      <c r="U82" t="s">
        <v>67</v>
      </c>
      <c r="V82" t="s">
        <v>67</v>
      </c>
    </row>
    <row r="83" spans="1:23" x14ac:dyDescent="0.25">
      <c r="A83" s="5" t="s">
        <v>187</v>
      </c>
      <c r="B83" s="5" t="s">
        <v>188</v>
      </c>
      <c r="C83" t="s">
        <v>67</v>
      </c>
      <c r="D83">
        <v>33.770000000000003</v>
      </c>
      <c r="E83">
        <v>-2.62</v>
      </c>
      <c r="F83">
        <v>87.03</v>
      </c>
      <c r="G83">
        <v>32.159999999999997</v>
      </c>
      <c r="H83">
        <v>30.47</v>
      </c>
      <c r="I83">
        <v>12.82</v>
      </c>
      <c r="J83">
        <v>19.77</v>
      </c>
      <c r="K83">
        <v>13.33</v>
      </c>
      <c r="L83">
        <v>18.68</v>
      </c>
      <c r="M83">
        <v>7.57</v>
      </c>
      <c r="N83">
        <v>38.69</v>
      </c>
      <c r="O83">
        <v>98.05</v>
      </c>
      <c r="P83">
        <v>92.5</v>
      </c>
      <c r="Q83">
        <v>7900</v>
      </c>
      <c r="R83">
        <v>-95</v>
      </c>
      <c r="S83">
        <v>-151.28</v>
      </c>
      <c r="T83">
        <v>-17.02</v>
      </c>
      <c r="U83">
        <v>104.35</v>
      </c>
      <c r="V83">
        <v>360</v>
      </c>
    </row>
    <row r="84" spans="1:23" x14ac:dyDescent="0.25">
      <c r="A84" s="5" t="s">
        <v>189</v>
      </c>
      <c r="B84" s="5" t="s">
        <v>190</v>
      </c>
      <c r="C84" t="s">
        <v>67</v>
      </c>
      <c r="D84">
        <v>39.39</v>
      </c>
      <c r="E84">
        <v>38.86</v>
      </c>
      <c r="F84">
        <v>49.89</v>
      </c>
      <c r="G84">
        <v>25.15</v>
      </c>
      <c r="H84">
        <v>21.02</v>
      </c>
      <c r="I84">
        <v>15.31</v>
      </c>
      <c r="J84">
        <v>17.260000000000002</v>
      </c>
      <c r="K84">
        <v>13.19</v>
      </c>
      <c r="L84">
        <v>21.65</v>
      </c>
      <c r="M84">
        <v>48.1</v>
      </c>
      <c r="N84">
        <v>76.41</v>
      </c>
      <c r="O84">
        <v>2696.85</v>
      </c>
      <c r="P84">
        <v>2632.5</v>
      </c>
      <c r="Q84">
        <v>2551.2399999999998</v>
      </c>
      <c r="R84">
        <v>-87.77</v>
      </c>
      <c r="S84">
        <v>-21.32</v>
      </c>
      <c r="T84">
        <v>149.11000000000001</v>
      </c>
      <c r="U84" t="s">
        <v>67</v>
      </c>
      <c r="V84" t="s">
        <v>67</v>
      </c>
    </row>
    <row r="85" spans="1:23" x14ac:dyDescent="0.25">
      <c r="A85" s="5" t="s">
        <v>191</v>
      </c>
      <c r="B85" s="5" t="s">
        <v>192</v>
      </c>
      <c r="C85" t="s">
        <v>67</v>
      </c>
      <c r="D85">
        <v>36.159999999999997</v>
      </c>
      <c r="E85">
        <v>31.97</v>
      </c>
      <c r="F85">
        <v>36.450000000000003</v>
      </c>
      <c r="G85">
        <v>21.71</v>
      </c>
      <c r="H85">
        <v>19.010000000000002</v>
      </c>
      <c r="I85">
        <v>14.43</v>
      </c>
      <c r="J85">
        <v>19.61</v>
      </c>
      <c r="K85">
        <v>35.26</v>
      </c>
      <c r="L85">
        <v>51.1</v>
      </c>
      <c r="M85">
        <v>1627.36</v>
      </c>
      <c r="N85">
        <v>1606.85</v>
      </c>
      <c r="O85">
        <v>1568.85</v>
      </c>
      <c r="P85">
        <v>1545.84</v>
      </c>
      <c r="Q85">
        <v>1548.21</v>
      </c>
      <c r="R85">
        <v>40.21</v>
      </c>
      <c r="S85" t="s">
        <v>67</v>
      </c>
      <c r="T85" t="s">
        <v>67</v>
      </c>
      <c r="U85" t="s">
        <v>67</v>
      </c>
      <c r="V85" t="s">
        <v>67</v>
      </c>
    </row>
    <row r="86" spans="1:23" x14ac:dyDescent="0.25">
      <c r="A86" s="5" t="s">
        <v>193</v>
      </c>
      <c r="B86" s="5" t="s">
        <v>194</v>
      </c>
      <c r="C86" t="s">
        <v>67</v>
      </c>
      <c r="D86">
        <v>25.3</v>
      </c>
      <c r="E86">
        <v>25.79</v>
      </c>
      <c r="F86">
        <v>35.86</v>
      </c>
      <c r="G86">
        <v>36.4</v>
      </c>
      <c r="H86">
        <v>823.19</v>
      </c>
      <c r="I86">
        <v>810.64</v>
      </c>
      <c r="J86">
        <v>794.23</v>
      </c>
      <c r="K86">
        <v>790.55</v>
      </c>
      <c r="L86">
        <v>799.65</v>
      </c>
      <c r="M86">
        <v>833.79</v>
      </c>
      <c r="N86" t="s">
        <v>67</v>
      </c>
      <c r="O86" t="s">
        <v>67</v>
      </c>
      <c r="P86" t="s">
        <v>67</v>
      </c>
      <c r="Q86" t="s">
        <v>67</v>
      </c>
      <c r="R86" t="s">
        <v>67</v>
      </c>
      <c r="S86" t="s">
        <v>67</v>
      </c>
      <c r="T86" t="s">
        <v>67</v>
      </c>
      <c r="U86" t="s">
        <v>67</v>
      </c>
      <c r="V86" t="s">
        <v>67</v>
      </c>
    </row>
    <row r="87" spans="1:23" x14ac:dyDescent="0.25">
      <c r="A87" s="5" t="s">
        <v>195</v>
      </c>
      <c r="B87" s="5" t="s">
        <v>196</v>
      </c>
      <c r="C87" t="s">
        <v>67</v>
      </c>
      <c r="D87">
        <v>1.31</v>
      </c>
      <c r="E87">
        <v>1.39</v>
      </c>
      <c r="F87">
        <v>0.53</v>
      </c>
      <c r="G87">
        <v>1.85</v>
      </c>
      <c r="H87">
        <v>2.16</v>
      </c>
      <c r="I87">
        <v>2.69</v>
      </c>
      <c r="J87">
        <v>1.42</v>
      </c>
      <c r="K87">
        <v>0.59</v>
      </c>
      <c r="L87">
        <v>0.38</v>
      </c>
      <c r="M87">
        <v>0.01</v>
      </c>
      <c r="N87">
        <v>0.01</v>
      </c>
      <c r="O87">
        <v>0.02</v>
      </c>
      <c r="P87">
        <v>0.03</v>
      </c>
      <c r="Q87">
        <v>0.01</v>
      </c>
      <c r="R87">
        <v>5.6</v>
      </c>
      <c r="S87" t="s">
        <v>67</v>
      </c>
      <c r="T87" t="s">
        <v>67</v>
      </c>
      <c r="U87" t="s">
        <v>67</v>
      </c>
      <c r="V87" t="s">
        <v>67</v>
      </c>
    </row>
    <row r="88" spans="1:23" x14ac:dyDescent="0.25">
      <c r="A88" s="5" t="s">
        <v>197</v>
      </c>
      <c r="B88" s="5" t="s">
        <v>198</v>
      </c>
      <c r="C88" t="s">
        <v>67</v>
      </c>
      <c r="D88">
        <v>39.340000000000003</v>
      </c>
      <c r="E88">
        <v>33.799999999999997</v>
      </c>
      <c r="F88">
        <v>36.11</v>
      </c>
      <c r="G88">
        <v>30.02</v>
      </c>
      <c r="H88">
        <v>34.92</v>
      </c>
      <c r="I88">
        <v>5.24</v>
      </c>
      <c r="J88">
        <v>23.32</v>
      </c>
      <c r="K88">
        <v>12.61</v>
      </c>
      <c r="L88">
        <v>19.29</v>
      </c>
      <c r="M88">
        <v>15.31</v>
      </c>
      <c r="N88">
        <v>48.04</v>
      </c>
      <c r="O88">
        <v>77.959999999999994</v>
      </c>
      <c r="P88">
        <v>97.87</v>
      </c>
      <c r="Q88">
        <v>1242.8599999999999</v>
      </c>
      <c r="R88" t="s">
        <v>67</v>
      </c>
      <c r="S88" t="s">
        <v>67</v>
      </c>
      <c r="T88">
        <v>-18.75</v>
      </c>
      <c r="U88">
        <v>108.7</v>
      </c>
      <c r="V88">
        <v>360</v>
      </c>
    </row>
    <row r="89" spans="1:23" x14ac:dyDescent="0.25">
      <c r="A89" s="5" t="s">
        <v>199</v>
      </c>
      <c r="B89" s="5" t="s">
        <v>200</v>
      </c>
      <c r="C89" t="s">
        <v>67</v>
      </c>
      <c r="D89">
        <v>36.42</v>
      </c>
      <c r="E89">
        <v>33.31</v>
      </c>
      <c r="F89">
        <v>33.68</v>
      </c>
      <c r="G89">
        <v>23.39</v>
      </c>
      <c r="H89">
        <v>21.16</v>
      </c>
      <c r="I89">
        <v>13.72</v>
      </c>
      <c r="J89">
        <v>18.41</v>
      </c>
      <c r="K89">
        <v>15.74</v>
      </c>
      <c r="L89">
        <v>27.55</v>
      </c>
      <c r="M89">
        <v>47.1</v>
      </c>
      <c r="N89">
        <v>74.62</v>
      </c>
      <c r="O89">
        <v>472.9</v>
      </c>
      <c r="P89" t="s">
        <v>67</v>
      </c>
      <c r="Q89" t="s">
        <v>67</v>
      </c>
      <c r="R89" t="s">
        <v>67</v>
      </c>
      <c r="S89" t="s">
        <v>67</v>
      </c>
      <c r="T89">
        <v>149.97999999999999</v>
      </c>
      <c r="U89" t="s">
        <v>67</v>
      </c>
      <c r="V89" t="s">
        <v>67</v>
      </c>
    </row>
    <row r="90" spans="1:23" x14ac:dyDescent="0.25">
      <c r="A90" s="5" t="s">
        <v>201</v>
      </c>
      <c r="B90" s="5" t="s">
        <v>202</v>
      </c>
      <c r="C90" t="s">
        <v>67</v>
      </c>
      <c r="D90">
        <v>34.840000000000003</v>
      </c>
      <c r="E90">
        <v>28.02</v>
      </c>
      <c r="F90">
        <v>25.92</v>
      </c>
      <c r="G90">
        <v>21.22</v>
      </c>
      <c r="H90">
        <v>19.079999999999998</v>
      </c>
      <c r="I90">
        <v>15.15</v>
      </c>
      <c r="J90">
        <v>23.71</v>
      </c>
      <c r="K90">
        <v>34.64</v>
      </c>
      <c r="L90">
        <v>51.69</v>
      </c>
      <c r="M90">
        <v>296.41000000000003</v>
      </c>
      <c r="N90" t="s">
        <v>67</v>
      </c>
      <c r="O90" t="s">
        <v>67</v>
      </c>
      <c r="P90" t="s">
        <v>67</v>
      </c>
      <c r="Q90" t="s">
        <v>67</v>
      </c>
      <c r="R90" t="s">
        <v>67</v>
      </c>
      <c r="S90" t="s">
        <v>67</v>
      </c>
      <c r="T90" t="s">
        <v>67</v>
      </c>
      <c r="U90" t="s">
        <v>67</v>
      </c>
      <c r="V90" t="s">
        <v>67</v>
      </c>
    </row>
    <row r="91" spans="1:23" x14ac:dyDescent="0.25">
      <c r="A91" s="5" t="s">
        <v>203</v>
      </c>
      <c r="B91" s="5" t="s">
        <v>204</v>
      </c>
      <c r="C91" t="s">
        <v>67</v>
      </c>
      <c r="D91">
        <v>25</v>
      </c>
      <c r="E91">
        <v>25.87</v>
      </c>
      <c r="F91">
        <v>30.28</v>
      </c>
      <c r="G91">
        <v>36.46</v>
      </c>
      <c r="H91">
        <v>157.74</v>
      </c>
      <c r="I91" t="s">
        <v>67</v>
      </c>
      <c r="J91" t="s">
        <v>67</v>
      </c>
      <c r="K91" t="s">
        <v>67</v>
      </c>
      <c r="L91" t="s">
        <v>67</v>
      </c>
      <c r="M91" t="s">
        <v>67</v>
      </c>
      <c r="N91" t="s">
        <v>67</v>
      </c>
      <c r="O91" t="s">
        <v>67</v>
      </c>
      <c r="P91" t="s">
        <v>67</v>
      </c>
      <c r="Q91" t="s">
        <v>67</v>
      </c>
      <c r="R91" t="s">
        <v>67</v>
      </c>
      <c r="S91" t="s">
        <v>67</v>
      </c>
      <c r="T91" t="s">
        <v>67</v>
      </c>
      <c r="U91" t="s">
        <v>67</v>
      </c>
      <c r="V91" t="s">
        <v>67</v>
      </c>
    </row>
    <row r="92" spans="1:23" x14ac:dyDescent="0.25">
      <c r="A92" s="5" t="s">
        <v>205</v>
      </c>
      <c r="B92" s="5" t="s">
        <v>206</v>
      </c>
      <c r="C92" t="s">
        <v>67</v>
      </c>
      <c r="D92">
        <v>7.25</v>
      </c>
      <c r="E92">
        <v>16.43</v>
      </c>
      <c r="F92">
        <v>-45.61</v>
      </c>
      <c r="G92">
        <v>-7.6</v>
      </c>
      <c r="H92">
        <v>37.590000000000003</v>
      </c>
      <c r="I92">
        <v>16.23</v>
      </c>
      <c r="J92">
        <v>-21.35</v>
      </c>
      <c r="K92">
        <v>-162.72</v>
      </c>
      <c r="L92">
        <v>-398.92</v>
      </c>
      <c r="M92">
        <v>45.57</v>
      </c>
      <c r="N92">
        <v>3.04</v>
      </c>
      <c r="O92">
        <v>-69.59</v>
      </c>
      <c r="P92">
        <v>78.13</v>
      </c>
      <c r="Q92">
        <v>-76.89</v>
      </c>
      <c r="R92">
        <v>107.51</v>
      </c>
      <c r="S92">
        <v>-4412.5</v>
      </c>
      <c r="T92" t="s">
        <v>67</v>
      </c>
      <c r="U92">
        <v>-90.57</v>
      </c>
      <c r="V92" t="s">
        <v>67</v>
      </c>
    </row>
    <row r="93" spans="1:23" x14ac:dyDescent="0.25">
      <c r="A93" s="5" t="s">
        <v>207</v>
      </c>
      <c r="B93" s="5" t="s">
        <v>208</v>
      </c>
      <c r="C93" t="s">
        <v>67</v>
      </c>
      <c r="D93">
        <v>-7.31</v>
      </c>
      <c r="E93">
        <v>-12.26</v>
      </c>
      <c r="F93">
        <v>-5.21</v>
      </c>
      <c r="G93">
        <v>15.41</v>
      </c>
      <c r="H93">
        <v>10.82</v>
      </c>
      <c r="I93">
        <v>-55.95</v>
      </c>
      <c r="J93">
        <v>-194.33</v>
      </c>
      <c r="K93">
        <v>-172.02</v>
      </c>
      <c r="L93">
        <v>-116.77</v>
      </c>
      <c r="M93">
        <v>-6.99</v>
      </c>
      <c r="N93">
        <v>3.86</v>
      </c>
      <c r="O93">
        <v>-22.78</v>
      </c>
      <c r="P93">
        <v>36.25</v>
      </c>
      <c r="Q93">
        <v>-1460.63</v>
      </c>
      <c r="R93">
        <v>-1435</v>
      </c>
      <c r="S93">
        <v>-1501.02</v>
      </c>
      <c r="T93" t="s">
        <v>67</v>
      </c>
      <c r="U93" t="s">
        <v>67</v>
      </c>
      <c r="V93" t="s">
        <v>67</v>
      </c>
    </row>
    <row r="94" spans="1:23" x14ac:dyDescent="0.25">
      <c r="A94" s="5" t="s">
        <v>209</v>
      </c>
      <c r="B94" s="5" t="s">
        <v>210</v>
      </c>
      <c r="C94" t="s">
        <v>67</v>
      </c>
      <c r="D94">
        <v>1.61</v>
      </c>
      <c r="E94">
        <v>3.41</v>
      </c>
      <c r="F94">
        <v>-4.1500000000000004</v>
      </c>
      <c r="G94">
        <v>-27.57</v>
      </c>
      <c r="H94">
        <v>-105.83</v>
      </c>
      <c r="I94">
        <v>-104.24</v>
      </c>
      <c r="J94">
        <v>-106.88</v>
      </c>
      <c r="K94">
        <v>-116.52</v>
      </c>
      <c r="L94">
        <v>-68.349999999999994</v>
      </c>
      <c r="M94">
        <v>-3.95</v>
      </c>
      <c r="N94">
        <v>8.44</v>
      </c>
      <c r="O94">
        <v>-874.67</v>
      </c>
      <c r="P94">
        <v>-860.75</v>
      </c>
      <c r="Q94">
        <v>-894.49</v>
      </c>
      <c r="R94" t="s">
        <v>67</v>
      </c>
      <c r="S94" t="s">
        <v>67</v>
      </c>
      <c r="T94" t="s">
        <v>67</v>
      </c>
      <c r="U94" t="s">
        <v>67</v>
      </c>
      <c r="V94" t="s">
        <v>67</v>
      </c>
    </row>
    <row r="95" spans="1:23" x14ac:dyDescent="0.25">
      <c r="A95" s="5" t="s">
        <v>211</v>
      </c>
      <c r="B95" s="5" t="s">
        <v>212</v>
      </c>
      <c r="C95" t="s">
        <v>67</v>
      </c>
      <c r="D95">
        <v>-51.31</v>
      </c>
      <c r="E95">
        <v>-51.73</v>
      </c>
      <c r="F95">
        <v>-60.34</v>
      </c>
      <c r="G95">
        <v>-47.96</v>
      </c>
      <c r="H95">
        <v>-54.89</v>
      </c>
      <c r="I95">
        <v>-47.9</v>
      </c>
      <c r="J95">
        <v>-490.77</v>
      </c>
      <c r="K95">
        <v>-488.64</v>
      </c>
      <c r="L95">
        <v>-481.42</v>
      </c>
      <c r="M95" t="s">
        <v>67</v>
      </c>
      <c r="N95" t="s">
        <v>67</v>
      </c>
      <c r="O95" t="s">
        <v>67</v>
      </c>
      <c r="P95" t="s">
        <v>67</v>
      </c>
      <c r="Q95" t="s">
        <v>67</v>
      </c>
      <c r="R95" t="s">
        <v>67</v>
      </c>
      <c r="S95" t="s">
        <v>67</v>
      </c>
      <c r="T95" t="s">
        <v>67</v>
      </c>
      <c r="U95" t="s">
        <v>67</v>
      </c>
      <c r="V95" t="s">
        <v>67</v>
      </c>
    </row>
    <row r="96" spans="1:23" x14ac:dyDescent="0.25">
      <c r="A96" s="5" t="s">
        <v>213</v>
      </c>
      <c r="B96" s="5" t="s">
        <v>214</v>
      </c>
      <c r="C96" t="s">
        <v>67</v>
      </c>
      <c r="D96">
        <v>1586</v>
      </c>
      <c r="E96">
        <v>771.2</v>
      </c>
      <c r="F96">
        <v>759.1</v>
      </c>
      <c r="G96">
        <v>483.5</v>
      </c>
      <c r="H96">
        <v>408</v>
      </c>
      <c r="I96">
        <v>264.89999999999998</v>
      </c>
      <c r="J96">
        <v>187.4</v>
      </c>
      <c r="K96">
        <v>152.19999999999999</v>
      </c>
      <c r="L96">
        <v>62.5</v>
      </c>
      <c r="M96">
        <v>69.3</v>
      </c>
      <c r="N96">
        <v>51.9</v>
      </c>
      <c r="O96">
        <v>23</v>
      </c>
      <c r="P96">
        <v>28</v>
      </c>
      <c r="Q96">
        <v>26.9</v>
      </c>
      <c r="R96">
        <v>1.8</v>
      </c>
      <c r="S96">
        <v>1.4</v>
      </c>
      <c r="T96">
        <v>-0.6</v>
      </c>
      <c r="U96">
        <v>1</v>
      </c>
      <c r="V96">
        <v>5.5</v>
      </c>
      <c r="W96">
        <v>-0.3</v>
      </c>
    </row>
  </sheetData>
  <pageMargins left="0.75" right="0.75" top="1" bottom="1" header="0.5" footer="0.5"/>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V8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10" customWidth="1"/>
    <col min="13" max="15" width="20" customWidth="1"/>
    <col min="16" max="16" width="21" customWidth="1"/>
    <col min="17" max="17" width="19" customWidth="1"/>
    <col min="18" max="18" width="9" customWidth="1"/>
    <col min="19" max="19" width="20" customWidth="1"/>
    <col min="20" max="22" width="9" customWidth="1"/>
  </cols>
  <sheetData>
    <row r="1" spans="1:22" ht="18.75" customHeight="1" x14ac:dyDescent="0.3">
      <c r="A1" s="1" t="s">
        <v>3939</v>
      </c>
      <c r="B1" s="2" t="s">
        <v>3940</v>
      </c>
      <c r="C1" s="2"/>
      <c r="D1" s="2"/>
      <c r="E1" s="2"/>
      <c r="F1" s="2" t="str">
        <f>HYPERLINK("dax-30_Stock_Data_EUR.xlsx#INDEX!A1", "Back to INDEX")</f>
        <v>Back to INDEX</v>
      </c>
      <c r="G1" s="2"/>
      <c r="H1" s="2"/>
      <c r="I1" s="2"/>
      <c r="J1" s="2"/>
      <c r="K1" s="2"/>
      <c r="L1" s="2"/>
      <c r="M1" s="2"/>
      <c r="N1" s="2"/>
      <c r="O1" s="2"/>
      <c r="P1" s="2"/>
      <c r="Q1" s="2"/>
      <c r="R1" s="2"/>
      <c r="S1" s="2"/>
      <c r="T1" s="2"/>
      <c r="U1" s="2"/>
      <c r="V1" s="2"/>
    </row>
    <row r="2" spans="1:22" x14ac:dyDescent="0.25">
      <c r="A2" s="3"/>
      <c r="B2" s="4"/>
      <c r="C2" s="4"/>
      <c r="D2" s="4"/>
      <c r="E2" s="4"/>
      <c r="F2" s="4"/>
      <c r="G2" s="4"/>
      <c r="H2" s="4"/>
      <c r="I2" s="4"/>
      <c r="J2" s="4"/>
      <c r="K2" s="4"/>
      <c r="L2" s="4"/>
      <c r="M2" s="4"/>
      <c r="N2" s="4"/>
      <c r="O2" s="4"/>
      <c r="P2" s="4"/>
      <c r="Q2" s="4"/>
      <c r="R2" s="4"/>
      <c r="S2" s="4"/>
      <c r="T2" s="4"/>
      <c r="U2" s="4"/>
      <c r="V2" s="4"/>
    </row>
    <row r="3" spans="1:22" x14ac:dyDescent="0.25">
      <c r="A3" s="5" t="s">
        <v>3</v>
      </c>
      <c r="C3" s="5" t="s">
        <v>4</v>
      </c>
      <c r="D3" s="5"/>
      <c r="G3" s="5" t="s">
        <v>5</v>
      </c>
      <c r="H3" s="5"/>
      <c r="J3" s="5" t="s">
        <v>6</v>
      </c>
      <c r="K3" s="5"/>
    </row>
    <row r="4" spans="1:22" x14ac:dyDescent="0.25">
      <c r="A4" s="5" t="s">
        <v>7</v>
      </c>
      <c r="B4" t="s">
        <v>2206</v>
      </c>
      <c r="C4" s="5" t="s">
        <v>9</v>
      </c>
      <c r="D4" s="5"/>
      <c r="E4" t="s">
        <v>3941</v>
      </c>
      <c r="G4" t="s">
        <v>2237</v>
      </c>
      <c r="H4" t="s">
        <v>12</v>
      </c>
      <c r="J4" t="s">
        <v>3942</v>
      </c>
      <c r="L4" t="s">
        <v>3943</v>
      </c>
    </row>
    <row r="5" spans="1:22" x14ac:dyDescent="0.25">
      <c r="A5" s="5" t="s">
        <v>15</v>
      </c>
      <c r="B5" t="s">
        <v>3944</v>
      </c>
      <c r="C5" s="5" t="s">
        <v>17</v>
      </c>
      <c r="D5" s="5"/>
      <c r="E5" t="s">
        <v>67</v>
      </c>
      <c r="G5" t="s">
        <v>574</v>
      </c>
      <c r="H5" t="s">
        <v>20</v>
      </c>
      <c r="J5" t="s">
        <v>3945</v>
      </c>
      <c r="L5" t="s">
        <v>3946</v>
      </c>
    </row>
    <row r="6" spans="1:22" x14ac:dyDescent="0.25">
      <c r="A6" s="5" t="s">
        <v>23</v>
      </c>
      <c r="B6" t="s">
        <v>3947</v>
      </c>
      <c r="C6" s="5" t="s">
        <v>25</v>
      </c>
      <c r="D6" s="5"/>
      <c r="E6" t="s">
        <v>3948</v>
      </c>
      <c r="G6" t="s">
        <v>27</v>
      </c>
      <c r="H6" t="s">
        <v>28</v>
      </c>
      <c r="J6" t="s">
        <v>21</v>
      </c>
      <c r="L6" t="s">
        <v>3949</v>
      </c>
    </row>
    <row r="7" spans="1:22" x14ac:dyDescent="0.25">
      <c r="A7" s="5" t="s">
        <v>29</v>
      </c>
      <c r="B7" t="s">
        <v>67</v>
      </c>
      <c r="C7" s="5" t="s">
        <v>31</v>
      </c>
      <c r="D7" s="5"/>
      <c r="E7" t="s">
        <v>3950</v>
      </c>
      <c r="G7" t="s">
        <v>2048</v>
      </c>
      <c r="H7" t="s">
        <v>34</v>
      </c>
    </row>
    <row r="8" spans="1:22" x14ac:dyDescent="0.25">
      <c r="A8" s="5" t="s">
        <v>35</v>
      </c>
      <c r="B8" t="s">
        <v>36</v>
      </c>
      <c r="C8" s="5" t="s">
        <v>37</v>
      </c>
      <c r="D8" s="5"/>
      <c r="E8" t="s">
        <v>3951</v>
      </c>
      <c r="G8" t="s">
        <v>1533</v>
      </c>
      <c r="H8" t="s">
        <v>40</v>
      </c>
    </row>
    <row r="9" spans="1:22" x14ac:dyDescent="0.25">
      <c r="A9" s="5" t="s">
        <v>41</v>
      </c>
      <c r="B9" t="s">
        <v>42</v>
      </c>
      <c r="C9" s="5" t="s">
        <v>43</v>
      </c>
      <c r="D9" s="5"/>
      <c r="E9" t="s">
        <v>3952</v>
      </c>
    </row>
    <row r="10" spans="1:22" x14ac:dyDescent="0.25">
      <c r="A10" s="5" t="s">
        <v>45</v>
      </c>
      <c r="B10" t="s">
        <v>458</v>
      </c>
      <c r="C10" s="5" t="s">
        <v>47</v>
      </c>
      <c r="D10" s="5"/>
      <c r="E10" t="s">
        <v>3953</v>
      </c>
    </row>
    <row r="11" spans="1:22" x14ac:dyDescent="0.25">
      <c r="A11" s="5" t="s">
        <v>49</v>
      </c>
      <c r="B11" t="s">
        <v>245</v>
      </c>
    </row>
    <row r="12" spans="1:22" x14ac:dyDescent="0.25">
      <c r="A12" s="5" t="s">
        <v>51</v>
      </c>
      <c r="B12" t="s">
        <v>292</v>
      </c>
    </row>
    <row r="13" spans="1:22" x14ac:dyDescent="0.25">
      <c r="A13" s="5" t="s">
        <v>53</v>
      </c>
      <c r="B13" t="s">
        <v>3954</v>
      </c>
    </row>
    <row r="14" spans="1:22" x14ac:dyDescent="0.25">
      <c r="A14" s="5" t="s">
        <v>55</v>
      </c>
      <c r="B14" t="s">
        <v>3955</v>
      </c>
    </row>
    <row r="15" spans="1:22" x14ac:dyDescent="0.25">
      <c r="A15" s="5" t="s">
        <v>57</v>
      </c>
      <c r="B15" t="s">
        <v>3956</v>
      </c>
    </row>
    <row r="16" spans="1:22" x14ac:dyDescent="0.25">
      <c r="A16" s="5" t="s">
        <v>59</v>
      </c>
      <c r="B16" t="s">
        <v>3957</v>
      </c>
    </row>
    <row r="17" spans="1:22" x14ac:dyDescent="0.25">
      <c r="A17" s="5" t="s">
        <v>61</v>
      </c>
      <c r="B17" t="s">
        <v>3958</v>
      </c>
    </row>
    <row r="18" spans="1:22" x14ac:dyDescent="0.25">
      <c r="A18" s="3"/>
      <c r="B18" s="4"/>
      <c r="C18" s="4"/>
      <c r="D18" s="4"/>
      <c r="E18" s="4"/>
      <c r="F18" s="4"/>
      <c r="G18" s="4"/>
      <c r="H18" s="4"/>
      <c r="I18" s="4"/>
      <c r="J18" s="4"/>
      <c r="K18" s="4"/>
      <c r="L18" s="4"/>
      <c r="M18" s="4"/>
      <c r="N18" s="4"/>
      <c r="O18" s="4"/>
      <c r="P18" s="4"/>
      <c r="Q18" s="4"/>
      <c r="R18" s="4"/>
      <c r="S18" s="4"/>
      <c r="T18" s="4"/>
      <c r="U18" s="4"/>
      <c r="V18" s="4"/>
    </row>
    <row r="19" spans="1:22"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c r="R19" s="5">
        <v>2004</v>
      </c>
      <c r="S19" s="5">
        <v>2003</v>
      </c>
      <c r="T19" s="5">
        <v>2002</v>
      </c>
      <c r="U19" s="5">
        <v>2001</v>
      </c>
      <c r="V19" s="5">
        <v>2000</v>
      </c>
    </row>
    <row r="20" spans="1:22" x14ac:dyDescent="0.25">
      <c r="A20" s="5" t="s">
        <v>255</v>
      </c>
      <c r="B20" s="5" t="s">
        <v>256</v>
      </c>
      <c r="C20">
        <v>1462</v>
      </c>
      <c r="D20">
        <v>1351</v>
      </c>
      <c r="E20">
        <v>1322</v>
      </c>
      <c r="F20">
        <v>1367</v>
      </c>
      <c r="G20">
        <v>1438</v>
      </c>
      <c r="H20">
        <v>1412</v>
      </c>
      <c r="I20">
        <v>1350</v>
      </c>
      <c r="J20">
        <v>1373</v>
      </c>
      <c r="K20">
        <v>1305</v>
      </c>
      <c r="L20">
        <v>1195</v>
      </c>
      <c r="M20">
        <v>1229</v>
      </c>
      <c r="N20">
        <v>1004</v>
      </c>
      <c r="O20">
        <v>1241</v>
      </c>
      <c r="P20">
        <v>1319</v>
      </c>
      <c r="Q20">
        <v>1174</v>
      </c>
      <c r="R20">
        <v>656.1</v>
      </c>
      <c r="S20">
        <v>691.6</v>
      </c>
      <c r="T20">
        <v>531.29999999999995</v>
      </c>
      <c r="U20">
        <v>525</v>
      </c>
      <c r="V20">
        <v>679.3</v>
      </c>
    </row>
    <row r="21" spans="1:22" x14ac:dyDescent="0.25">
      <c r="A21" s="5" t="s">
        <v>68</v>
      </c>
      <c r="B21" s="5" t="s">
        <v>69</v>
      </c>
      <c r="C21">
        <v>353</v>
      </c>
      <c r="D21">
        <v>320.5</v>
      </c>
      <c r="E21">
        <v>292.39999999999998</v>
      </c>
      <c r="F21">
        <v>291.60000000000002</v>
      </c>
      <c r="G21">
        <v>323.60000000000002</v>
      </c>
      <c r="H21">
        <v>283</v>
      </c>
      <c r="I21">
        <v>184.6</v>
      </c>
      <c r="J21">
        <v>291.89999999999998</v>
      </c>
      <c r="K21">
        <v>192.2</v>
      </c>
      <c r="L21">
        <v>226.5</v>
      </c>
      <c r="M21">
        <v>292</v>
      </c>
      <c r="N21">
        <v>102.9</v>
      </c>
      <c r="O21">
        <v>246.5</v>
      </c>
      <c r="P21">
        <v>35.9</v>
      </c>
      <c r="Q21">
        <v>250.7</v>
      </c>
      <c r="R21">
        <v>147.80000000000001</v>
      </c>
      <c r="S21">
        <v>169</v>
      </c>
      <c r="T21">
        <v>2.5</v>
      </c>
      <c r="U21">
        <v>-48.3</v>
      </c>
      <c r="V21">
        <v>207.9</v>
      </c>
    </row>
    <row r="22" spans="1:22" x14ac:dyDescent="0.25">
      <c r="A22" s="5" t="s">
        <v>70</v>
      </c>
      <c r="B22" s="5" t="s">
        <v>71</v>
      </c>
      <c r="C22" t="s">
        <v>67</v>
      </c>
      <c r="D22" t="s">
        <v>67</v>
      </c>
      <c r="E22" t="s">
        <v>67</v>
      </c>
      <c r="F22" t="s">
        <v>67</v>
      </c>
      <c r="G22" t="s">
        <v>67</v>
      </c>
      <c r="H22" t="s">
        <v>67</v>
      </c>
      <c r="I22" t="s">
        <v>67</v>
      </c>
      <c r="J22" t="s">
        <v>67</v>
      </c>
      <c r="K22" t="s">
        <v>67</v>
      </c>
      <c r="L22" t="s">
        <v>67</v>
      </c>
      <c r="M22" t="s">
        <v>67</v>
      </c>
      <c r="N22" t="s">
        <v>67</v>
      </c>
      <c r="O22" t="s">
        <v>67</v>
      </c>
      <c r="P22" t="s">
        <v>67</v>
      </c>
      <c r="Q22" t="s">
        <v>67</v>
      </c>
      <c r="R22">
        <v>3</v>
      </c>
      <c r="S22" t="s">
        <v>67</v>
      </c>
      <c r="T22" t="s">
        <v>67</v>
      </c>
      <c r="U22">
        <v>93</v>
      </c>
      <c r="V22">
        <v>-0.9</v>
      </c>
    </row>
    <row r="23" spans="1:22" x14ac:dyDescent="0.25">
      <c r="A23" s="5" t="s">
        <v>72</v>
      </c>
      <c r="B23" s="5" t="s">
        <v>73</v>
      </c>
      <c r="C23">
        <v>353</v>
      </c>
      <c r="D23">
        <v>320.5</v>
      </c>
      <c r="E23">
        <v>292.39999999999998</v>
      </c>
      <c r="F23">
        <v>291.60000000000002</v>
      </c>
      <c r="G23">
        <v>323.60000000000002</v>
      </c>
      <c r="H23">
        <v>283</v>
      </c>
      <c r="I23">
        <v>184.6</v>
      </c>
      <c r="J23">
        <v>291.89999999999998</v>
      </c>
      <c r="K23">
        <v>192.2</v>
      </c>
      <c r="L23">
        <v>226.5</v>
      </c>
      <c r="M23">
        <v>292</v>
      </c>
      <c r="N23">
        <v>102.9</v>
      </c>
      <c r="O23">
        <v>246.5</v>
      </c>
      <c r="P23">
        <v>35.9</v>
      </c>
      <c r="Q23">
        <v>250.7</v>
      </c>
      <c r="R23">
        <v>150.80000000000001</v>
      </c>
      <c r="S23">
        <v>169</v>
      </c>
      <c r="T23">
        <v>2.5</v>
      </c>
      <c r="U23">
        <v>44.7</v>
      </c>
      <c r="V23">
        <v>207</v>
      </c>
    </row>
    <row r="24" spans="1:22" x14ac:dyDescent="0.25">
      <c r="A24" s="5" t="s">
        <v>74</v>
      </c>
      <c r="B24" s="5" t="s">
        <v>75</v>
      </c>
      <c r="C24">
        <v>104</v>
      </c>
      <c r="D24">
        <v>105.3</v>
      </c>
      <c r="E24">
        <v>34.4</v>
      </c>
      <c r="F24">
        <v>56.3</v>
      </c>
      <c r="G24">
        <v>49.3</v>
      </c>
      <c r="H24">
        <v>41</v>
      </c>
      <c r="I24">
        <v>29.7</v>
      </c>
      <c r="J24">
        <v>56.8</v>
      </c>
      <c r="K24">
        <v>0.6</v>
      </c>
      <c r="L24">
        <v>38.299999999999997</v>
      </c>
      <c r="M24">
        <v>70.3</v>
      </c>
      <c r="N24">
        <v>32.6</v>
      </c>
      <c r="O24">
        <v>48.2</v>
      </c>
      <c r="P24">
        <v>-15.7</v>
      </c>
      <c r="Q24">
        <v>152.4</v>
      </c>
      <c r="R24">
        <v>100</v>
      </c>
      <c r="S24">
        <v>121.7</v>
      </c>
      <c r="T24">
        <v>78.900000000000006</v>
      </c>
      <c r="U24">
        <v>44</v>
      </c>
      <c r="V24">
        <v>110.5</v>
      </c>
    </row>
    <row r="25" spans="1:22" x14ac:dyDescent="0.25">
      <c r="A25" s="5" t="s">
        <v>76</v>
      </c>
      <c r="B25" s="5" t="s">
        <v>77</v>
      </c>
      <c r="C25">
        <v>249.1</v>
      </c>
      <c r="D25">
        <v>215.2</v>
      </c>
      <c r="E25">
        <v>258</v>
      </c>
      <c r="F25">
        <v>235.3</v>
      </c>
      <c r="G25">
        <v>274.3</v>
      </c>
      <c r="H25">
        <v>242</v>
      </c>
      <c r="I25">
        <v>154.9</v>
      </c>
      <c r="J25">
        <v>235.2</v>
      </c>
      <c r="K25">
        <v>191.6</v>
      </c>
      <c r="L25">
        <v>188.2</v>
      </c>
      <c r="M25">
        <v>221.7</v>
      </c>
      <c r="N25">
        <v>65.5</v>
      </c>
      <c r="O25">
        <v>189.3</v>
      </c>
      <c r="P25">
        <v>44.5</v>
      </c>
      <c r="Q25">
        <v>98.3</v>
      </c>
      <c r="R25">
        <v>50.8</v>
      </c>
      <c r="S25">
        <v>42.7</v>
      </c>
      <c r="T25">
        <v>-80.3</v>
      </c>
      <c r="U25">
        <v>-2.5</v>
      </c>
      <c r="V25">
        <v>88.3</v>
      </c>
    </row>
    <row r="26" spans="1:22" x14ac:dyDescent="0.25">
      <c r="A26" s="5" t="s">
        <v>78</v>
      </c>
      <c r="B26" s="5" t="s">
        <v>79</v>
      </c>
      <c r="C26">
        <v>-1</v>
      </c>
      <c r="D26">
        <v>-1</v>
      </c>
      <c r="E26">
        <v>-1.4</v>
      </c>
      <c r="F26">
        <v>-2.4</v>
      </c>
      <c r="G26">
        <v>-3.9</v>
      </c>
      <c r="H26">
        <v>-8.6</v>
      </c>
      <c r="I26">
        <v>-11.7</v>
      </c>
      <c r="J26">
        <v>-12.4</v>
      </c>
      <c r="K26">
        <v>-13</v>
      </c>
      <c r="L26">
        <v>-15</v>
      </c>
      <c r="M26">
        <v>-9.4</v>
      </c>
      <c r="N26">
        <v>-7.4</v>
      </c>
      <c r="O26">
        <v>-9.1</v>
      </c>
      <c r="P26">
        <v>-8.9</v>
      </c>
      <c r="Q26" t="s">
        <v>67</v>
      </c>
      <c r="R26" t="s">
        <v>67</v>
      </c>
      <c r="S26" t="s">
        <v>67</v>
      </c>
      <c r="T26" t="s">
        <v>67</v>
      </c>
      <c r="U26" t="s">
        <v>67</v>
      </c>
      <c r="V26" t="s">
        <v>67</v>
      </c>
    </row>
    <row r="27" spans="1:22" x14ac:dyDescent="0.25">
      <c r="A27" s="5" t="s">
        <v>80</v>
      </c>
      <c r="B27" s="5" t="s">
        <v>81</v>
      </c>
      <c r="C27">
        <v>248.1</v>
      </c>
      <c r="D27">
        <v>214.2</v>
      </c>
      <c r="E27">
        <v>256.60000000000002</v>
      </c>
      <c r="F27">
        <v>232.9</v>
      </c>
      <c r="G27">
        <v>270.39999999999998</v>
      </c>
      <c r="H27">
        <v>233.4</v>
      </c>
      <c r="I27">
        <v>143.1</v>
      </c>
      <c r="J27">
        <v>222.8</v>
      </c>
      <c r="K27">
        <v>178.6</v>
      </c>
      <c r="L27">
        <v>173.1</v>
      </c>
      <c r="M27">
        <v>212.3</v>
      </c>
      <c r="N27">
        <v>58.2</v>
      </c>
      <c r="O27">
        <v>200.4</v>
      </c>
      <c r="P27">
        <v>35.6</v>
      </c>
      <c r="Q27">
        <v>98.3</v>
      </c>
      <c r="R27">
        <v>48.1</v>
      </c>
      <c r="S27">
        <v>44.7</v>
      </c>
      <c r="T27">
        <v>-83.6</v>
      </c>
      <c r="U27">
        <v>-66.099999999999994</v>
      </c>
      <c r="V27">
        <v>87</v>
      </c>
    </row>
    <row r="28" spans="1:22" x14ac:dyDescent="0.25">
      <c r="A28" s="5" t="s">
        <v>86</v>
      </c>
      <c r="B28" s="5" t="s">
        <v>87</v>
      </c>
      <c r="C28">
        <v>75744</v>
      </c>
      <c r="D28">
        <v>72039</v>
      </c>
      <c r="E28">
        <v>72018</v>
      </c>
      <c r="F28">
        <v>72276</v>
      </c>
      <c r="G28">
        <v>74087</v>
      </c>
      <c r="H28">
        <v>78536</v>
      </c>
      <c r="I28">
        <v>75043</v>
      </c>
      <c r="J28">
        <v>77193</v>
      </c>
      <c r="K28">
        <v>75359</v>
      </c>
      <c r="L28">
        <v>75988</v>
      </c>
      <c r="M28">
        <v>69539</v>
      </c>
      <c r="N28">
        <v>64462</v>
      </c>
      <c r="O28">
        <v>68131</v>
      </c>
      <c r="P28">
        <v>70114</v>
      </c>
      <c r="Q28">
        <v>70959</v>
      </c>
      <c r="R28">
        <v>54731</v>
      </c>
      <c r="S28">
        <v>54502</v>
      </c>
      <c r="T28">
        <v>53933</v>
      </c>
      <c r="U28">
        <v>53141</v>
      </c>
      <c r="V28">
        <v>52220</v>
      </c>
    </row>
    <row r="29" spans="1:22" x14ac:dyDescent="0.25">
      <c r="A29" s="5" t="s">
        <v>92</v>
      </c>
      <c r="B29" s="5" t="s">
        <v>93</v>
      </c>
      <c r="C29">
        <v>70908</v>
      </c>
      <c r="D29">
        <v>67803</v>
      </c>
      <c r="E29">
        <v>68053</v>
      </c>
      <c r="F29">
        <v>68464</v>
      </c>
      <c r="G29">
        <v>70443</v>
      </c>
      <c r="H29">
        <v>74862</v>
      </c>
      <c r="I29">
        <v>71790</v>
      </c>
      <c r="J29">
        <v>73780</v>
      </c>
      <c r="K29">
        <v>72390</v>
      </c>
      <c r="L29">
        <v>73144</v>
      </c>
      <c r="M29">
        <v>66891</v>
      </c>
      <c r="N29">
        <v>62114</v>
      </c>
      <c r="O29">
        <v>65638</v>
      </c>
      <c r="P29">
        <v>67808</v>
      </c>
      <c r="Q29">
        <v>68581</v>
      </c>
      <c r="R29">
        <v>53175</v>
      </c>
      <c r="S29">
        <v>52973</v>
      </c>
      <c r="T29">
        <v>52416</v>
      </c>
      <c r="U29">
        <v>51552</v>
      </c>
      <c r="V29">
        <v>50507</v>
      </c>
    </row>
    <row r="30" spans="1:22" x14ac:dyDescent="0.25">
      <c r="A30" s="5" t="s">
        <v>78</v>
      </c>
      <c r="B30" s="5" t="s">
        <v>79</v>
      </c>
      <c r="C30">
        <v>35.1</v>
      </c>
      <c r="D30">
        <v>24.9</v>
      </c>
      <c r="E30">
        <v>20.7</v>
      </c>
      <c r="F30">
        <v>19.8</v>
      </c>
      <c r="G30">
        <v>17.8</v>
      </c>
      <c r="H30">
        <v>113.7</v>
      </c>
      <c r="I30">
        <v>85</v>
      </c>
      <c r="J30">
        <v>106.2</v>
      </c>
      <c r="K30">
        <v>80.599999999999994</v>
      </c>
      <c r="L30">
        <v>80.400000000000006</v>
      </c>
      <c r="M30">
        <v>71.599999999999994</v>
      </c>
      <c r="N30">
        <v>57</v>
      </c>
      <c r="O30">
        <v>74.400000000000006</v>
      </c>
      <c r="P30">
        <v>80.3</v>
      </c>
      <c r="Q30">
        <v>88.4</v>
      </c>
      <c r="R30">
        <v>71.900000000000006</v>
      </c>
      <c r="S30">
        <v>61.6</v>
      </c>
      <c r="T30">
        <v>62.6</v>
      </c>
      <c r="U30">
        <v>79</v>
      </c>
      <c r="V30">
        <v>91.3</v>
      </c>
    </row>
    <row r="31" spans="1:22" x14ac:dyDescent="0.25">
      <c r="A31" s="5" t="s">
        <v>94</v>
      </c>
      <c r="B31" s="5" t="s">
        <v>95</v>
      </c>
      <c r="C31">
        <v>4800</v>
      </c>
      <c r="D31">
        <v>4211</v>
      </c>
      <c r="E31">
        <v>3944</v>
      </c>
      <c r="F31">
        <v>3792</v>
      </c>
      <c r="G31">
        <v>3626</v>
      </c>
      <c r="H31">
        <v>3561</v>
      </c>
      <c r="I31">
        <v>3168</v>
      </c>
      <c r="J31">
        <v>3307</v>
      </c>
      <c r="K31">
        <v>2888</v>
      </c>
      <c r="L31">
        <v>2764</v>
      </c>
      <c r="M31">
        <v>2576</v>
      </c>
      <c r="N31">
        <v>2291</v>
      </c>
      <c r="O31">
        <v>2419</v>
      </c>
      <c r="P31">
        <v>2226</v>
      </c>
      <c r="Q31">
        <v>2290</v>
      </c>
      <c r="R31">
        <v>1484</v>
      </c>
      <c r="S31">
        <v>1467</v>
      </c>
      <c r="T31">
        <v>1454</v>
      </c>
      <c r="U31">
        <v>1510</v>
      </c>
      <c r="V31">
        <v>1623</v>
      </c>
    </row>
    <row r="32" spans="1:22" x14ac:dyDescent="0.25">
      <c r="A32" s="5" t="s">
        <v>96</v>
      </c>
      <c r="B32" s="5" t="s">
        <v>97</v>
      </c>
      <c r="C32">
        <v>75744</v>
      </c>
      <c r="D32">
        <v>72039</v>
      </c>
      <c r="E32">
        <v>72018</v>
      </c>
      <c r="F32">
        <v>72276</v>
      </c>
      <c r="G32">
        <v>74087</v>
      </c>
      <c r="H32">
        <v>78536</v>
      </c>
      <c r="I32">
        <v>75043</v>
      </c>
      <c r="J32">
        <v>77193</v>
      </c>
      <c r="K32">
        <v>75359</v>
      </c>
      <c r="L32">
        <v>75988</v>
      </c>
      <c r="M32">
        <v>69539</v>
      </c>
      <c r="N32">
        <v>64462</v>
      </c>
      <c r="O32">
        <v>68131</v>
      </c>
      <c r="P32">
        <v>70114</v>
      </c>
      <c r="Q32">
        <v>70959</v>
      </c>
      <c r="R32">
        <v>54731</v>
      </c>
      <c r="S32">
        <v>54502</v>
      </c>
      <c r="T32">
        <v>53933</v>
      </c>
      <c r="U32">
        <v>53141</v>
      </c>
      <c r="V32">
        <v>52220</v>
      </c>
    </row>
    <row r="33" spans="1:22" x14ac:dyDescent="0.25">
      <c r="A33" s="5" t="s">
        <v>98</v>
      </c>
      <c r="B33" s="5" t="s">
        <v>99</v>
      </c>
      <c r="C33">
        <v>93.75</v>
      </c>
      <c r="D33">
        <v>93.75</v>
      </c>
      <c r="E33">
        <v>93.75</v>
      </c>
      <c r="F33">
        <v>93.75</v>
      </c>
      <c r="G33">
        <v>93.75</v>
      </c>
      <c r="H33">
        <v>93.75</v>
      </c>
      <c r="I33">
        <v>91.99</v>
      </c>
      <c r="J33">
        <v>91.99</v>
      </c>
      <c r="K33">
        <v>92</v>
      </c>
      <c r="L33">
        <v>92</v>
      </c>
      <c r="M33">
        <v>92</v>
      </c>
      <c r="N33">
        <v>86.2</v>
      </c>
      <c r="O33">
        <v>86.2</v>
      </c>
      <c r="P33">
        <v>86.2</v>
      </c>
      <c r="Q33">
        <v>86.2</v>
      </c>
      <c r="R33">
        <v>86.2</v>
      </c>
      <c r="S33">
        <v>86.2</v>
      </c>
      <c r="T33">
        <v>86.2</v>
      </c>
      <c r="U33">
        <v>86.2</v>
      </c>
      <c r="V33">
        <v>86.2</v>
      </c>
    </row>
    <row r="34" spans="1:22" x14ac:dyDescent="0.25">
      <c r="A34" s="5" t="s">
        <v>102</v>
      </c>
      <c r="B34" s="5" t="s">
        <v>103</v>
      </c>
      <c r="C34">
        <v>3.77</v>
      </c>
      <c r="D34">
        <v>3.42</v>
      </c>
      <c r="E34">
        <v>3.12</v>
      </c>
      <c r="F34">
        <v>3.11</v>
      </c>
      <c r="G34">
        <v>3.45</v>
      </c>
      <c r="H34">
        <v>3.02</v>
      </c>
      <c r="I34">
        <v>2.0099999999999998</v>
      </c>
      <c r="J34">
        <v>3.17</v>
      </c>
      <c r="K34">
        <v>2.09</v>
      </c>
      <c r="L34">
        <v>2.46</v>
      </c>
      <c r="M34">
        <v>3.17</v>
      </c>
      <c r="N34">
        <v>1.19</v>
      </c>
      <c r="O34">
        <v>2.86</v>
      </c>
      <c r="P34">
        <v>0.42</v>
      </c>
      <c r="Q34">
        <v>2.91</v>
      </c>
      <c r="R34">
        <v>1.75</v>
      </c>
      <c r="S34">
        <v>1.96</v>
      </c>
      <c r="T34">
        <v>0.03</v>
      </c>
      <c r="U34">
        <v>0.52</v>
      </c>
      <c r="V34">
        <v>2.4</v>
      </c>
    </row>
    <row r="35" spans="1:22" x14ac:dyDescent="0.25">
      <c r="A35" s="5" t="s">
        <v>104</v>
      </c>
      <c r="B35" s="5" t="s">
        <v>105</v>
      </c>
      <c r="C35">
        <v>2.65</v>
      </c>
      <c r="D35">
        <v>2.29</v>
      </c>
      <c r="E35">
        <v>2.74</v>
      </c>
      <c r="F35">
        <v>2.4900000000000002</v>
      </c>
      <c r="G35">
        <v>2.88</v>
      </c>
      <c r="H35">
        <v>2.52</v>
      </c>
      <c r="I35">
        <v>1.56</v>
      </c>
      <c r="J35">
        <v>2.42</v>
      </c>
      <c r="K35">
        <v>1.94</v>
      </c>
      <c r="L35">
        <v>1.88</v>
      </c>
      <c r="M35">
        <v>2.4</v>
      </c>
      <c r="N35">
        <v>0.67</v>
      </c>
      <c r="O35">
        <v>2.3199999999999998</v>
      </c>
      <c r="P35">
        <v>0.41</v>
      </c>
      <c r="Q35">
        <v>1.03</v>
      </c>
      <c r="R35">
        <v>0.56000000000000005</v>
      </c>
      <c r="S35">
        <v>0.52</v>
      </c>
      <c r="T35">
        <v>-0.97</v>
      </c>
      <c r="U35">
        <v>-0.77</v>
      </c>
      <c r="V35">
        <v>1.01</v>
      </c>
    </row>
    <row r="36" spans="1:22" x14ac:dyDescent="0.25">
      <c r="A36" s="5" t="s">
        <v>106</v>
      </c>
      <c r="B36" s="5" t="s">
        <v>107</v>
      </c>
      <c r="C36">
        <v>2.65</v>
      </c>
      <c r="D36">
        <v>2.29</v>
      </c>
      <c r="E36">
        <v>2.74</v>
      </c>
      <c r="F36">
        <v>2.4900000000000002</v>
      </c>
      <c r="G36">
        <v>2.88</v>
      </c>
      <c r="H36">
        <v>2.52</v>
      </c>
      <c r="I36">
        <v>1.56</v>
      </c>
      <c r="J36">
        <v>2.42</v>
      </c>
      <c r="K36">
        <v>1.94</v>
      </c>
      <c r="L36">
        <v>1.88</v>
      </c>
      <c r="M36">
        <v>2.4</v>
      </c>
      <c r="N36">
        <v>0.67</v>
      </c>
      <c r="O36">
        <v>2.3199999999999998</v>
      </c>
      <c r="P36">
        <v>0.41</v>
      </c>
      <c r="Q36">
        <v>1.03</v>
      </c>
      <c r="R36">
        <v>0.56000000000000005</v>
      </c>
      <c r="S36">
        <v>0.52</v>
      </c>
      <c r="T36">
        <v>-0.97</v>
      </c>
      <c r="U36">
        <v>-0.77</v>
      </c>
      <c r="V36">
        <v>1.01</v>
      </c>
    </row>
    <row r="37" spans="1:22" x14ac:dyDescent="0.25">
      <c r="A37" s="5" t="s">
        <v>108</v>
      </c>
      <c r="B37" s="5" t="s">
        <v>109</v>
      </c>
      <c r="C37">
        <v>0.65</v>
      </c>
      <c r="D37">
        <v>0.65</v>
      </c>
      <c r="E37">
        <v>0.65</v>
      </c>
      <c r="F37">
        <v>0.6</v>
      </c>
      <c r="G37">
        <v>0.6</v>
      </c>
      <c r="H37">
        <v>0.5</v>
      </c>
      <c r="I37">
        <v>0.5</v>
      </c>
      <c r="J37">
        <v>0.5</v>
      </c>
      <c r="K37">
        <v>0.5</v>
      </c>
      <c r="L37">
        <v>0.5</v>
      </c>
      <c r="M37">
        <v>0.5</v>
      </c>
      <c r="N37">
        <v>0.5</v>
      </c>
      <c r="O37">
        <v>0.5</v>
      </c>
      <c r="P37" t="s">
        <v>67</v>
      </c>
      <c r="Q37">
        <v>0.5</v>
      </c>
      <c r="R37">
        <v>0.4</v>
      </c>
      <c r="S37">
        <v>0.3</v>
      </c>
      <c r="T37" t="s">
        <v>67</v>
      </c>
      <c r="U37" t="s">
        <v>67</v>
      </c>
      <c r="V37">
        <v>0.5</v>
      </c>
    </row>
    <row r="38" spans="1:22" x14ac:dyDescent="0.25">
      <c r="A38" s="5" t="s">
        <v>110</v>
      </c>
      <c r="B38" s="5" t="s">
        <v>111</v>
      </c>
      <c r="C38">
        <v>60.94</v>
      </c>
      <c r="D38">
        <v>60.9</v>
      </c>
      <c r="E38">
        <v>60.9</v>
      </c>
      <c r="F38">
        <v>56.1</v>
      </c>
      <c r="G38">
        <v>56.09</v>
      </c>
      <c r="H38">
        <v>46.88</v>
      </c>
      <c r="I38">
        <v>46</v>
      </c>
      <c r="J38">
        <v>46</v>
      </c>
      <c r="K38">
        <v>46</v>
      </c>
      <c r="L38">
        <v>46</v>
      </c>
      <c r="M38">
        <v>55.2</v>
      </c>
      <c r="N38">
        <v>43.1</v>
      </c>
      <c r="O38">
        <v>43.1</v>
      </c>
      <c r="P38" t="s">
        <v>67</v>
      </c>
      <c r="Q38">
        <v>43.1</v>
      </c>
      <c r="R38">
        <v>34.5</v>
      </c>
      <c r="S38">
        <v>25.7</v>
      </c>
      <c r="T38" t="s">
        <v>67</v>
      </c>
      <c r="U38" t="s">
        <v>67</v>
      </c>
      <c r="V38">
        <v>43.1</v>
      </c>
    </row>
    <row r="39" spans="1:22" x14ac:dyDescent="0.25">
      <c r="A39" s="5" t="s">
        <v>257</v>
      </c>
      <c r="B39" s="5" t="s">
        <v>258</v>
      </c>
      <c r="C39">
        <v>15.59</v>
      </c>
      <c r="D39">
        <v>14.41</v>
      </c>
      <c r="E39">
        <v>14.1</v>
      </c>
      <c r="F39">
        <v>14.59</v>
      </c>
      <c r="G39">
        <v>15.34</v>
      </c>
      <c r="H39">
        <v>15.06</v>
      </c>
      <c r="I39">
        <v>14.67</v>
      </c>
      <c r="J39">
        <v>14.92</v>
      </c>
      <c r="K39">
        <v>14.18</v>
      </c>
      <c r="L39">
        <v>12.99</v>
      </c>
      <c r="M39">
        <v>13.36</v>
      </c>
      <c r="N39">
        <v>11.64</v>
      </c>
      <c r="O39">
        <v>14.39</v>
      </c>
      <c r="P39">
        <v>15.3</v>
      </c>
      <c r="Q39">
        <v>13.62</v>
      </c>
      <c r="R39">
        <v>7.61</v>
      </c>
      <c r="S39">
        <v>8.02</v>
      </c>
      <c r="T39">
        <v>6.16</v>
      </c>
      <c r="U39">
        <v>6.09</v>
      </c>
      <c r="V39">
        <v>7.88</v>
      </c>
    </row>
    <row r="40" spans="1:22" x14ac:dyDescent="0.25">
      <c r="A40" s="5" t="s">
        <v>112</v>
      </c>
      <c r="B40" s="5" t="s">
        <v>113</v>
      </c>
      <c r="C40">
        <v>51.57</v>
      </c>
      <c r="D40">
        <v>45.19</v>
      </c>
      <c r="E40">
        <v>42.29</v>
      </c>
      <c r="F40">
        <v>40.659999999999997</v>
      </c>
      <c r="G40">
        <v>38.869999999999997</v>
      </c>
      <c r="H40">
        <v>39.19</v>
      </c>
      <c r="I40">
        <v>35.36</v>
      </c>
      <c r="J40">
        <v>37.1</v>
      </c>
      <c r="K40">
        <v>32.270000000000003</v>
      </c>
      <c r="L40">
        <v>30.92</v>
      </c>
      <c r="M40">
        <v>28.78</v>
      </c>
      <c r="N40">
        <v>27.24</v>
      </c>
      <c r="O40">
        <v>28.93</v>
      </c>
      <c r="P40">
        <v>26.75</v>
      </c>
      <c r="Q40">
        <v>27.59</v>
      </c>
      <c r="R40">
        <v>18.05</v>
      </c>
      <c r="S40">
        <v>17.73</v>
      </c>
      <c r="T40">
        <v>17.59</v>
      </c>
      <c r="U40">
        <v>18.43</v>
      </c>
      <c r="V40">
        <v>19.88</v>
      </c>
    </row>
    <row r="41" spans="1:22" x14ac:dyDescent="0.25">
      <c r="A41" s="5" t="s">
        <v>114</v>
      </c>
      <c r="B41" s="5" t="s">
        <v>115</v>
      </c>
      <c r="C41">
        <v>11.31</v>
      </c>
      <c r="D41">
        <v>-7.72</v>
      </c>
      <c r="E41">
        <v>3.17</v>
      </c>
      <c r="F41">
        <v>-16.62</v>
      </c>
      <c r="G41">
        <v>-13.92</v>
      </c>
      <c r="H41">
        <v>22.95</v>
      </c>
      <c r="I41">
        <v>18.63</v>
      </c>
      <c r="J41">
        <v>10.85</v>
      </c>
      <c r="K41">
        <v>-0.72</v>
      </c>
      <c r="L41">
        <v>19.37</v>
      </c>
      <c r="M41">
        <v>39.020000000000003</v>
      </c>
      <c r="N41">
        <v>26.22</v>
      </c>
      <c r="O41">
        <v>6.41</v>
      </c>
      <c r="P41">
        <v>-6.25</v>
      </c>
      <c r="Q41">
        <v>12.8</v>
      </c>
      <c r="R41">
        <v>0.2</v>
      </c>
      <c r="S41">
        <v>5.0199999999999996</v>
      </c>
      <c r="T41">
        <v>7.99</v>
      </c>
      <c r="U41">
        <v>7.29</v>
      </c>
      <c r="V41">
        <v>14.18</v>
      </c>
    </row>
    <row r="42" spans="1:22" x14ac:dyDescent="0.25">
      <c r="A42" s="5" t="s">
        <v>116</v>
      </c>
      <c r="B42" s="5" t="s">
        <v>117</v>
      </c>
      <c r="C42">
        <v>807.93</v>
      </c>
      <c r="D42">
        <v>768.42</v>
      </c>
      <c r="E42">
        <v>768.19</v>
      </c>
      <c r="F42">
        <v>770.94</v>
      </c>
      <c r="G42">
        <v>790.26</v>
      </c>
      <c r="H42">
        <v>837.72</v>
      </c>
      <c r="I42">
        <v>815.74</v>
      </c>
      <c r="J42">
        <v>839.12</v>
      </c>
      <c r="K42">
        <v>819.12</v>
      </c>
      <c r="L42">
        <v>825.96</v>
      </c>
      <c r="M42">
        <v>755.86</v>
      </c>
      <c r="N42">
        <v>747.82</v>
      </c>
      <c r="O42">
        <v>790.39</v>
      </c>
      <c r="P42">
        <v>813.39</v>
      </c>
      <c r="Q42">
        <v>823.19</v>
      </c>
      <c r="R42">
        <v>634.92999999999995</v>
      </c>
      <c r="S42">
        <v>632.27</v>
      </c>
      <c r="T42">
        <v>625.66999999999996</v>
      </c>
      <c r="U42">
        <v>616.48</v>
      </c>
      <c r="V42">
        <v>605.79999999999995</v>
      </c>
    </row>
    <row r="43" spans="1:22" x14ac:dyDescent="0.25">
      <c r="A43" s="5" t="s">
        <v>118</v>
      </c>
      <c r="B43" s="5" t="s">
        <v>119</v>
      </c>
      <c r="C43">
        <v>7991</v>
      </c>
      <c r="D43">
        <v>8129</v>
      </c>
      <c r="E43">
        <v>8166</v>
      </c>
      <c r="F43">
        <v>8395</v>
      </c>
      <c r="G43">
        <v>8763</v>
      </c>
      <c r="H43">
        <v>9140</v>
      </c>
      <c r="I43">
        <v>9605</v>
      </c>
      <c r="J43">
        <v>9967</v>
      </c>
      <c r="K43">
        <v>10118</v>
      </c>
      <c r="L43">
        <v>10117</v>
      </c>
      <c r="M43">
        <v>9819</v>
      </c>
      <c r="N43">
        <v>8134</v>
      </c>
      <c r="O43">
        <v>8445</v>
      </c>
      <c r="P43">
        <v>9412</v>
      </c>
      <c r="Q43">
        <v>9529</v>
      </c>
      <c r="R43">
        <v>8531</v>
      </c>
      <c r="S43">
        <v>9085</v>
      </c>
      <c r="T43">
        <v>9410</v>
      </c>
      <c r="U43">
        <v>9381</v>
      </c>
      <c r="V43">
        <v>8387</v>
      </c>
    </row>
    <row r="44" spans="1:22" x14ac:dyDescent="0.25">
      <c r="A44" s="5" t="s">
        <v>120</v>
      </c>
      <c r="B44" s="5" t="s">
        <v>121</v>
      </c>
      <c r="C44">
        <v>613.6</v>
      </c>
      <c r="D44">
        <v>588.9</v>
      </c>
      <c r="E44">
        <v>593.20000000000005</v>
      </c>
      <c r="F44">
        <v>589.20000000000005</v>
      </c>
      <c r="G44">
        <v>608.70000000000005</v>
      </c>
      <c r="H44">
        <v>615.70000000000005</v>
      </c>
      <c r="I44">
        <v>630.79999999999995</v>
      </c>
      <c r="J44">
        <v>614.5</v>
      </c>
      <c r="K44">
        <v>617.9</v>
      </c>
      <c r="L44">
        <v>615.9</v>
      </c>
      <c r="M44">
        <v>585.20000000000005</v>
      </c>
      <c r="N44">
        <v>571.79999999999995</v>
      </c>
      <c r="O44">
        <v>639</v>
      </c>
      <c r="P44">
        <v>693.5</v>
      </c>
      <c r="Q44">
        <v>570.4</v>
      </c>
      <c r="R44">
        <v>260.2</v>
      </c>
      <c r="S44">
        <v>238.2</v>
      </c>
      <c r="T44">
        <v>253.6</v>
      </c>
      <c r="U44">
        <v>252.5</v>
      </c>
      <c r="V44">
        <v>243.8</v>
      </c>
    </row>
    <row r="45" spans="1:22" x14ac:dyDescent="0.25">
      <c r="A45" s="5" t="s">
        <v>122</v>
      </c>
      <c r="B45" s="5" t="s">
        <v>123</v>
      </c>
      <c r="C45">
        <v>76786</v>
      </c>
      <c r="D45">
        <v>72444</v>
      </c>
      <c r="E45">
        <v>72643</v>
      </c>
      <c r="F45">
        <v>70185</v>
      </c>
      <c r="G45">
        <v>69463</v>
      </c>
      <c r="H45">
        <v>67363</v>
      </c>
      <c r="I45">
        <v>65674</v>
      </c>
      <c r="J45">
        <v>61653</v>
      </c>
      <c r="K45">
        <v>61069</v>
      </c>
      <c r="L45">
        <v>60878</v>
      </c>
      <c r="M45">
        <v>59599</v>
      </c>
      <c r="N45">
        <v>70298</v>
      </c>
      <c r="O45">
        <v>75666</v>
      </c>
      <c r="P45">
        <v>73683</v>
      </c>
      <c r="Q45">
        <v>59859</v>
      </c>
      <c r="R45">
        <v>30501</v>
      </c>
      <c r="S45">
        <v>26219</v>
      </c>
      <c r="T45">
        <v>26950</v>
      </c>
      <c r="U45">
        <v>26916</v>
      </c>
      <c r="V45">
        <v>29069</v>
      </c>
    </row>
    <row r="46" spans="1:22" x14ac:dyDescent="0.25">
      <c r="A46" s="5" t="s">
        <v>259</v>
      </c>
      <c r="B46" s="5" t="s">
        <v>260</v>
      </c>
      <c r="C46">
        <v>182956</v>
      </c>
      <c r="D46">
        <v>166207</v>
      </c>
      <c r="E46">
        <v>161866</v>
      </c>
      <c r="F46">
        <v>162883</v>
      </c>
      <c r="G46">
        <v>164099</v>
      </c>
      <c r="H46">
        <v>154431</v>
      </c>
      <c r="I46">
        <v>140531</v>
      </c>
      <c r="J46">
        <v>137735</v>
      </c>
      <c r="K46">
        <v>128958</v>
      </c>
      <c r="L46">
        <v>118148</v>
      </c>
      <c r="M46">
        <v>125166</v>
      </c>
      <c r="N46">
        <v>123396</v>
      </c>
      <c r="O46">
        <v>146927</v>
      </c>
      <c r="P46">
        <v>140119</v>
      </c>
      <c r="Q46">
        <v>123224</v>
      </c>
      <c r="R46">
        <v>76908</v>
      </c>
      <c r="S46">
        <v>76125</v>
      </c>
      <c r="T46">
        <v>56461</v>
      </c>
      <c r="U46">
        <v>55964</v>
      </c>
      <c r="V46">
        <v>80994</v>
      </c>
    </row>
    <row r="47" spans="1:22" x14ac:dyDescent="0.25">
      <c r="A47" s="5" t="s">
        <v>126</v>
      </c>
      <c r="B47" s="5" t="s">
        <v>127</v>
      </c>
      <c r="C47" t="s">
        <v>67</v>
      </c>
      <c r="D47" t="s">
        <v>67</v>
      </c>
      <c r="E47" t="s">
        <v>67</v>
      </c>
      <c r="F47" t="s">
        <v>67</v>
      </c>
      <c r="G47" t="s">
        <v>67</v>
      </c>
      <c r="H47" t="s">
        <v>67</v>
      </c>
      <c r="I47" t="s">
        <v>67</v>
      </c>
      <c r="J47" t="s">
        <v>67</v>
      </c>
      <c r="K47" t="s">
        <v>67</v>
      </c>
      <c r="L47" t="s">
        <v>67</v>
      </c>
      <c r="M47" t="s">
        <v>67</v>
      </c>
      <c r="N47" t="s">
        <v>67</v>
      </c>
      <c r="O47" t="s">
        <v>67</v>
      </c>
      <c r="P47" t="s">
        <v>67</v>
      </c>
      <c r="Q47" t="s">
        <v>67</v>
      </c>
      <c r="R47" t="s">
        <v>67</v>
      </c>
      <c r="S47" t="s">
        <v>67</v>
      </c>
      <c r="T47" t="s">
        <v>67</v>
      </c>
      <c r="U47" t="s">
        <v>67</v>
      </c>
      <c r="V47" t="s">
        <v>67</v>
      </c>
    </row>
    <row r="48" spans="1:22" x14ac:dyDescent="0.25">
      <c r="A48" s="5" t="s">
        <v>128</v>
      </c>
      <c r="B48" s="5" t="s">
        <v>129</v>
      </c>
      <c r="C48">
        <v>31047</v>
      </c>
      <c r="D48">
        <v>26350</v>
      </c>
      <c r="E48">
        <v>31423</v>
      </c>
      <c r="F48">
        <v>27743</v>
      </c>
      <c r="G48">
        <v>30857</v>
      </c>
      <c r="H48">
        <v>25536</v>
      </c>
      <c r="I48">
        <v>14898</v>
      </c>
      <c r="J48">
        <v>22354</v>
      </c>
      <c r="K48">
        <v>17652</v>
      </c>
      <c r="L48">
        <v>17110</v>
      </c>
      <c r="M48">
        <v>21621</v>
      </c>
      <c r="N48">
        <v>7155</v>
      </c>
      <c r="O48">
        <v>23730</v>
      </c>
      <c r="P48">
        <v>3782</v>
      </c>
      <c r="Q48">
        <v>10316</v>
      </c>
      <c r="R48">
        <v>5638</v>
      </c>
      <c r="S48">
        <v>4920</v>
      </c>
      <c r="T48">
        <v>-8884</v>
      </c>
      <c r="U48">
        <v>-7046</v>
      </c>
      <c r="V48">
        <v>10373</v>
      </c>
    </row>
    <row r="49" spans="1:22" x14ac:dyDescent="0.25">
      <c r="A49" s="5" t="s">
        <v>130</v>
      </c>
      <c r="B49" s="5" t="s">
        <v>131</v>
      </c>
      <c r="C49">
        <v>7.4</v>
      </c>
      <c r="D49">
        <v>6.8</v>
      </c>
      <c r="E49">
        <v>8.4</v>
      </c>
      <c r="F49">
        <v>7.5</v>
      </c>
      <c r="G49">
        <v>6.9</v>
      </c>
      <c r="H49">
        <v>7</v>
      </c>
      <c r="I49">
        <v>11.1</v>
      </c>
      <c r="J49">
        <v>6.4</v>
      </c>
      <c r="K49">
        <v>7.4</v>
      </c>
      <c r="L49">
        <v>10.1</v>
      </c>
      <c r="M49">
        <v>7</v>
      </c>
      <c r="N49">
        <v>26.9</v>
      </c>
      <c r="O49">
        <v>8.5</v>
      </c>
      <c r="P49">
        <v>49.5</v>
      </c>
      <c r="Q49">
        <v>13.7</v>
      </c>
      <c r="R49">
        <v>26.6</v>
      </c>
      <c r="S49">
        <v>33.299999999999997</v>
      </c>
      <c r="T49" t="s">
        <v>67</v>
      </c>
      <c r="U49" t="s">
        <v>67</v>
      </c>
      <c r="V49">
        <v>20.6</v>
      </c>
    </row>
    <row r="50" spans="1:22" x14ac:dyDescent="0.25">
      <c r="A50" s="5" t="s">
        <v>132</v>
      </c>
      <c r="B50" s="5" t="s">
        <v>133</v>
      </c>
      <c r="C50">
        <v>1.24</v>
      </c>
      <c r="D50">
        <v>1.1100000000000001</v>
      </c>
      <c r="E50">
        <v>1.64</v>
      </c>
      <c r="F50">
        <v>1.28</v>
      </c>
      <c r="G50">
        <v>1.29</v>
      </c>
      <c r="H50">
        <v>1.18</v>
      </c>
      <c r="I50">
        <v>1.18</v>
      </c>
      <c r="J50">
        <v>1.04</v>
      </c>
      <c r="K50">
        <v>1.01</v>
      </c>
      <c r="L50">
        <v>1.46</v>
      </c>
      <c r="M50">
        <v>1.26</v>
      </c>
      <c r="N50">
        <v>1.55</v>
      </c>
      <c r="O50">
        <v>1.37</v>
      </c>
      <c r="P50">
        <v>1.33</v>
      </c>
      <c r="Q50">
        <v>1.04</v>
      </c>
      <c r="R50">
        <v>1.96</v>
      </c>
      <c r="S50">
        <v>2.16</v>
      </c>
      <c r="T50">
        <v>1.83</v>
      </c>
      <c r="U50">
        <v>2.54</v>
      </c>
      <c r="V50">
        <v>2.64</v>
      </c>
    </row>
    <row r="51" spans="1:22" x14ac:dyDescent="0.25">
      <c r="A51" s="5" t="s">
        <v>134</v>
      </c>
      <c r="B51" s="5" t="s">
        <v>135</v>
      </c>
      <c r="C51">
        <v>0.38</v>
      </c>
      <c r="D51">
        <v>0.35</v>
      </c>
      <c r="E51">
        <v>0.55000000000000004</v>
      </c>
      <c r="F51">
        <v>0.46</v>
      </c>
      <c r="G51">
        <v>0.51</v>
      </c>
      <c r="H51">
        <v>0.47</v>
      </c>
      <c r="I51">
        <v>0.5</v>
      </c>
      <c r="J51">
        <v>0.43</v>
      </c>
      <c r="K51">
        <v>0.46</v>
      </c>
      <c r="L51">
        <v>0.63</v>
      </c>
      <c r="M51">
        <v>0.6</v>
      </c>
      <c r="N51">
        <v>0.68</v>
      </c>
      <c r="O51">
        <v>0.7</v>
      </c>
      <c r="P51">
        <v>0.79</v>
      </c>
      <c r="Q51">
        <v>0.53</v>
      </c>
      <c r="R51">
        <v>0.87</v>
      </c>
      <c r="S51">
        <v>1.02</v>
      </c>
      <c r="T51">
        <v>0.67</v>
      </c>
      <c r="U51">
        <v>0.89</v>
      </c>
      <c r="V51">
        <v>1.1100000000000001</v>
      </c>
    </row>
    <row r="52" spans="1:22" x14ac:dyDescent="0.25">
      <c r="A52" s="5" t="s">
        <v>136</v>
      </c>
      <c r="B52" s="5" t="s">
        <v>137</v>
      </c>
      <c r="C52">
        <v>1.73</v>
      </c>
      <c r="D52">
        <v>-2.02</v>
      </c>
      <c r="E52">
        <v>7.31</v>
      </c>
      <c r="F52">
        <v>-1.1200000000000001</v>
      </c>
      <c r="G52">
        <v>-1.42</v>
      </c>
      <c r="H52">
        <v>0.77</v>
      </c>
      <c r="I52">
        <v>0.93</v>
      </c>
      <c r="J52">
        <v>1.43</v>
      </c>
      <c r="K52">
        <v>-19.78</v>
      </c>
      <c r="L52">
        <v>0.98</v>
      </c>
      <c r="M52">
        <v>0.43</v>
      </c>
      <c r="N52">
        <v>0.69</v>
      </c>
      <c r="O52">
        <v>3.08</v>
      </c>
      <c r="P52">
        <v>-3.25</v>
      </c>
      <c r="Q52">
        <v>1.1100000000000001</v>
      </c>
      <c r="R52">
        <v>75.55</v>
      </c>
      <c r="S52">
        <v>3.45</v>
      </c>
      <c r="T52">
        <v>1.41</v>
      </c>
      <c r="U52">
        <v>2.13</v>
      </c>
      <c r="V52">
        <v>1.47</v>
      </c>
    </row>
    <row r="53" spans="1:22" x14ac:dyDescent="0.25">
      <c r="A53" s="5" t="s">
        <v>138</v>
      </c>
      <c r="B53" s="5" t="s">
        <v>139</v>
      </c>
      <c r="C53">
        <v>3.33</v>
      </c>
      <c r="D53">
        <v>4.17</v>
      </c>
      <c r="E53">
        <v>2.81</v>
      </c>
      <c r="F53">
        <v>3.22</v>
      </c>
      <c r="G53">
        <v>3.04</v>
      </c>
      <c r="H53">
        <v>2.82</v>
      </c>
      <c r="I53">
        <v>2.89</v>
      </c>
      <c r="J53">
        <v>3.23</v>
      </c>
      <c r="K53">
        <v>3.5</v>
      </c>
      <c r="L53">
        <v>2.63</v>
      </c>
      <c r="M53">
        <v>2.97</v>
      </c>
      <c r="N53">
        <v>2.77</v>
      </c>
      <c r="O53">
        <v>2.5299999999999998</v>
      </c>
      <c r="P53" t="s">
        <v>67</v>
      </c>
      <c r="Q53">
        <v>3.53</v>
      </c>
      <c r="R53">
        <v>2.68</v>
      </c>
      <c r="S53">
        <v>1.73</v>
      </c>
      <c r="T53" t="s">
        <v>67</v>
      </c>
      <c r="U53" t="s">
        <v>67</v>
      </c>
      <c r="V53">
        <v>2.4</v>
      </c>
    </row>
    <row r="54" spans="1:22" x14ac:dyDescent="0.25">
      <c r="A54" s="5" t="s">
        <v>140</v>
      </c>
      <c r="B54" s="5" t="s">
        <v>141</v>
      </c>
      <c r="C54">
        <v>13.6</v>
      </c>
      <c r="D54">
        <v>14.7</v>
      </c>
      <c r="E54">
        <v>11.8</v>
      </c>
      <c r="F54">
        <v>13.4</v>
      </c>
      <c r="G54">
        <v>14.6</v>
      </c>
      <c r="H54">
        <v>14.2</v>
      </c>
      <c r="I54">
        <v>9</v>
      </c>
      <c r="J54">
        <v>15.6</v>
      </c>
      <c r="K54">
        <v>13.6</v>
      </c>
      <c r="L54">
        <v>9.9</v>
      </c>
      <c r="M54">
        <v>14.2</v>
      </c>
      <c r="N54">
        <v>3.7</v>
      </c>
      <c r="O54">
        <v>11.7</v>
      </c>
      <c r="P54">
        <v>2</v>
      </c>
      <c r="Q54">
        <v>7.3</v>
      </c>
      <c r="R54">
        <v>3.8</v>
      </c>
      <c r="S54">
        <v>3</v>
      </c>
      <c r="T54">
        <v>-8.6</v>
      </c>
      <c r="U54">
        <v>-5</v>
      </c>
      <c r="V54">
        <v>4.9000000000000004</v>
      </c>
    </row>
    <row r="55" spans="1:22" x14ac:dyDescent="0.25">
      <c r="A55" s="5" t="s">
        <v>142</v>
      </c>
      <c r="B55" s="5" t="s">
        <v>143</v>
      </c>
      <c r="C55">
        <v>5.13</v>
      </c>
      <c r="D55">
        <v>5.0599999999999996</v>
      </c>
      <c r="E55">
        <v>6.47</v>
      </c>
      <c r="F55">
        <v>6.11</v>
      </c>
      <c r="G55">
        <v>7.42</v>
      </c>
      <c r="H55">
        <v>6.35</v>
      </c>
      <c r="I55">
        <v>4.4000000000000004</v>
      </c>
      <c r="J55">
        <v>6.53</v>
      </c>
      <c r="K55">
        <v>6.02</v>
      </c>
      <c r="L55">
        <v>6.09</v>
      </c>
      <c r="M55">
        <v>8.02</v>
      </c>
      <c r="N55">
        <v>2.48</v>
      </c>
      <c r="O55">
        <v>8.0399999999999991</v>
      </c>
      <c r="P55">
        <v>1.54</v>
      </c>
      <c r="Q55">
        <v>4.13</v>
      </c>
      <c r="R55">
        <v>3.09</v>
      </c>
      <c r="S55">
        <v>2.92</v>
      </c>
      <c r="T55">
        <v>-5.51</v>
      </c>
      <c r="U55">
        <v>-4.16</v>
      </c>
      <c r="V55">
        <v>5.08</v>
      </c>
    </row>
    <row r="56" spans="1:22" x14ac:dyDescent="0.25">
      <c r="A56" s="5" t="s">
        <v>146</v>
      </c>
      <c r="B56" s="5" t="s">
        <v>147</v>
      </c>
      <c r="C56">
        <v>0.33</v>
      </c>
      <c r="D56">
        <v>0.3</v>
      </c>
      <c r="E56">
        <v>0.36</v>
      </c>
      <c r="F56">
        <v>0.32</v>
      </c>
      <c r="G56">
        <v>0.36</v>
      </c>
      <c r="H56">
        <v>0.3</v>
      </c>
      <c r="I56">
        <v>0.19</v>
      </c>
      <c r="J56">
        <v>0.28999999999999998</v>
      </c>
      <c r="K56">
        <v>0.24</v>
      </c>
      <c r="L56">
        <v>0.23</v>
      </c>
      <c r="M56">
        <v>0.31</v>
      </c>
      <c r="N56">
        <v>0.09</v>
      </c>
      <c r="O56">
        <v>0.28999999999999998</v>
      </c>
      <c r="P56">
        <v>0.05</v>
      </c>
      <c r="Q56">
        <v>0.14000000000000001</v>
      </c>
      <c r="R56">
        <v>0.09</v>
      </c>
      <c r="S56">
        <v>0.08</v>
      </c>
      <c r="T56">
        <v>-0.16</v>
      </c>
      <c r="U56">
        <v>-0.12</v>
      </c>
      <c r="V56">
        <v>0.17</v>
      </c>
    </row>
    <row r="57" spans="1:22" x14ac:dyDescent="0.25">
      <c r="A57" s="5" t="s">
        <v>151</v>
      </c>
      <c r="B57" s="5" t="s">
        <v>152</v>
      </c>
      <c r="C57">
        <v>6.38</v>
      </c>
      <c r="D57">
        <v>5.88</v>
      </c>
      <c r="E57">
        <v>5.51</v>
      </c>
      <c r="F57">
        <v>5.27</v>
      </c>
      <c r="G57">
        <v>4.92</v>
      </c>
      <c r="H57">
        <v>4.68</v>
      </c>
      <c r="I57">
        <v>4.33</v>
      </c>
      <c r="J57">
        <v>4.42</v>
      </c>
      <c r="K57">
        <v>3.94</v>
      </c>
      <c r="L57">
        <v>3.74</v>
      </c>
      <c r="M57">
        <v>3.81</v>
      </c>
      <c r="N57">
        <v>3.64</v>
      </c>
      <c r="O57">
        <v>3.66</v>
      </c>
      <c r="P57">
        <v>3.29</v>
      </c>
      <c r="Q57">
        <v>3.35</v>
      </c>
      <c r="R57">
        <v>2.84</v>
      </c>
      <c r="S57">
        <v>2.8</v>
      </c>
      <c r="T57">
        <v>2.81</v>
      </c>
      <c r="U57">
        <v>2.99</v>
      </c>
      <c r="V57">
        <v>3.28</v>
      </c>
    </row>
    <row r="58" spans="1:22" x14ac:dyDescent="0.25">
      <c r="A58" s="5" t="s">
        <v>153</v>
      </c>
      <c r="B58" s="5" t="s">
        <v>154</v>
      </c>
      <c r="C58">
        <v>93.62</v>
      </c>
      <c r="D58">
        <v>94.12</v>
      </c>
      <c r="E58">
        <v>94.49</v>
      </c>
      <c r="F58">
        <v>94.73</v>
      </c>
      <c r="G58">
        <v>95.08</v>
      </c>
      <c r="H58">
        <v>95.32</v>
      </c>
      <c r="I58">
        <v>95.67</v>
      </c>
      <c r="J58">
        <v>95.58</v>
      </c>
      <c r="K58">
        <v>96.06</v>
      </c>
      <c r="L58">
        <v>96.26</v>
      </c>
      <c r="M58">
        <v>96.19</v>
      </c>
      <c r="N58">
        <v>96.36</v>
      </c>
      <c r="O58">
        <v>96.34</v>
      </c>
      <c r="P58">
        <v>96.71</v>
      </c>
      <c r="Q58">
        <v>96.65</v>
      </c>
      <c r="R58">
        <v>97.16</v>
      </c>
      <c r="S58">
        <v>97.2</v>
      </c>
      <c r="T58">
        <v>97.19</v>
      </c>
      <c r="U58">
        <v>97.01</v>
      </c>
      <c r="V58">
        <v>96.72</v>
      </c>
    </row>
    <row r="59" spans="1:22" x14ac:dyDescent="0.25">
      <c r="A59" s="5"/>
      <c r="B59" s="5"/>
    </row>
    <row r="60" spans="1:22" x14ac:dyDescent="0.25">
      <c r="A60" s="5"/>
      <c r="B60" s="5"/>
    </row>
    <row r="61" spans="1:22" x14ac:dyDescent="0.25">
      <c r="A61" s="5"/>
      <c r="B61" s="5"/>
    </row>
    <row r="62" spans="1:22" x14ac:dyDescent="0.25">
      <c r="A62" s="5"/>
      <c r="B62" s="5"/>
    </row>
    <row r="63" spans="1:22" x14ac:dyDescent="0.25">
      <c r="A63" s="5"/>
      <c r="B63" s="5"/>
    </row>
    <row r="64" spans="1:22" x14ac:dyDescent="0.25">
      <c r="A64" s="5"/>
      <c r="B64" s="5"/>
    </row>
    <row r="65" spans="1:21" x14ac:dyDescent="0.25">
      <c r="A65" s="5" t="s">
        <v>167</v>
      </c>
      <c r="B65" s="5" t="s">
        <v>168</v>
      </c>
      <c r="C65">
        <v>0.33</v>
      </c>
      <c r="D65">
        <v>0.3</v>
      </c>
      <c r="E65">
        <v>0.36</v>
      </c>
      <c r="F65">
        <v>0.32</v>
      </c>
      <c r="G65">
        <v>0.36</v>
      </c>
      <c r="H65">
        <v>0.3</v>
      </c>
      <c r="I65">
        <v>0.19</v>
      </c>
      <c r="J65">
        <v>0.28999999999999998</v>
      </c>
      <c r="K65">
        <v>0.24</v>
      </c>
      <c r="L65">
        <v>0.23</v>
      </c>
      <c r="M65">
        <v>0.31</v>
      </c>
      <c r="N65">
        <v>0.09</v>
      </c>
      <c r="O65">
        <v>0.28999999999999998</v>
      </c>
      <c r="P65">
        <v>0.05</v>
      </c>
      <c r="Q65">
        <v>0.14000000000000001</v>
      </c>
      <c r="R65">
        <v>0.09</v>
      </c>
      <c r="S65">
        <v>0.08</v>
      </c>
      <c r="T65">
        <v>-0.16</v>
      </c>
      <c r="U65">
        <v>-0.12</v>
      </c>
    </row>
    <row r="66" spans="1:21" x14ac:dyDescent="0.25">
      <c r="A66" s="5" t="s">
        <v>169</v>
      </c>
      <c r="B66" s="5" t="s">
        <v>170</v>
      </c>
      <c r="C66">
        <v>0.48</v>
      </c>
      <c r="D66">
        <v>0.46</v>
      </c>
      <c r="E66">
        <v>0.42</v>
      </c>
      <c r="F66">
        <v>0.42</v>
      </c>
      <c r="G66">
        <v>0.45</v>
      </c>
      <c r="H66">
        <v>0.37</v>
      </c>
      <c r="I66">
        <v>0.25</v>
      </c>
      <c r="J66">
        <v>0.39</v>
      </c>
      <c r="K66">
        <v>0.26</v>
      </c>
      <c r="L66">
        <v>0.31</v>
      </c>
      <c r="M66">
        <v>0.43</v>
      </c>
      <c r="N66">
        <v>0.16</v>
      </c>
      <c r="O66">
        <v>0.37</v>
      </c>
      <c r="P66">
        <v>0.05</v>
      </c>
      <c r="Q66">
        <v>0.36</v>
      </c>
      <c r="R66">
        <v>0.28000000000000003</v>
      </c>
      <c r="S66">
        <v>0.32</v>
      </c>
      <c r="T66">
        <v>0</v>
      </c>
      <c r="U66">
        <v>-0.09</v>
      </c>
    </row>
    <row r="67" spans="1:21" x14ac:dyDescent="0.25">
      <c r="A67" s="5"/>
      <c r="B67" s="5"/>
    </row>
    <row r="68" spans="1:21" x14ac:dyDescent="0.25">
      <c r="A68" s="5"/>
      <c r="B68" s="5"/>
    </row>
    <row r="69" spans="1:21" x14ac:dyDescent="0.25">
      <c r="A69" s="5" t="s">
        <v>175</v>
      </c>
      <c r="B69" s="5" t="s">
        <v>176</v>
      </c>
      <c r="C69">
        <v>162.1875</v>
      </c>
      <c r="D69">
        <v>-189.375</v>
      </c>
      <c r="E69">
        <v>685.3125</v>
      </c>
      <c r="F69">
        <v>-105</v>
      </c>
      <c r="G69">
        <v>-133.125</v>
      </c>
      <c r="H69">
        <v>72.1875</v>
      </c>
      <c r="I69">
        <v>85.550700000000006</v>
      </c>
      <c r="J69">
        <v>131.54570000000001</v>
      </c>
      <c r="K69">
        <v>-1819.76</v>
      </c>
      <c r="L69">
        <v>90.16</v>
      </c>
      <c r="M69">
        <v>39.56</v>
      </c>
      <c r="N69">
        <v>59.477999999999987</v>
      </c>
      <c r="O69">
        <v>265.49599999999998</v>
      </c>
      <c r="P69">
        <v>-280.14999999999998</v>
      </c>
      <c r="Q69">
        <v>95.682000000000016</v>
      </c>
      <c r="R69">
        <v>6512.41</v>
      </c>
      <c r="S69">
        <v>297.39</v>
      </c>
      <c r="T69">
        <v>121.542</v>
      </c>
      <c r="U69">
        <v>183.60599999999999</v>
      </c>
    </row>
    <row r="70" spans="1:21" x14ac:dyDescent="0.25">
      <c r="A70" s="5" t="s">
        <v>177</v>
      </c>
      <c r="B70" s="5" t="s">
        <v>178</v>
      </c>
      <c r="C70">
        <v>0</v>
      </c>
      <c r="D70">
        <v>0</v>
      </c>
      <c r="E70">
        <v>0</v>
      </c>
      <c r="F70">
        <v>0</v>
      </c>
      <c r="G70">
        <v>0</v>
      </c>
      <c r="H70">
        <v>-1.7600000000000049</v>
      </c>
      <c r="I70">
        <v>0</v>
      </c>
      <c r="J70">
        <v>1.0000000000005119E-2</v>
      </c>
      <c r="K70">
        <v>0</v>
      </c>
      <c r="L70">
        <v>0</v>
      </c>
      <c r="M70">
        <v>-5.7999999999999972</v>
      </c>
      <c r="N70">
        <v>0</v>
      </c>
      <c r="O70">
        <v>0</v>
      </c>
      <c r="P70">
        <v>0</v>
      </c>
      <c r="Q70">
        <v>0</v>
      </c>
      <c r="R70">
        <v>0</v>
      </c>
      <c r="S70">
        <v>0</v>
      </c>
      <c r="T70">
        <v>0</v>
      </c>
      <c r="U70">
        <v>0</v>
      </c>
    </row>
    <row r="71" spans="1:21" x14ac:dyDescent="0.25">
      <c r="A71" s="5"/>
      <c r="B71" s="5"/>
    </row>
    <row r="72" spans="1:21" x14ac:dyDescent="0.25">
      <c r="A72" s="5"/>
      <c r="B72" s="5"/>
    </row>
    <row r="73" spans="1:21" x14ac:dyDescent="0.25">
      <c r="A73" s="5"/>
      <c r="B73" s="5"/>
    </row>
    <row r="74" spans="1:21" x14ac:dyDescent="0.25">
      <c r="A74" s="5"/>
      <c r="B74" s="5"/>
    </row>
    <row r="75" spans="1:21" x14ac:dyDescent="0.25">
      <c r="A75" s="5" t="s">
        <v>187</v>
      </c>
      <c r="B75" s="5" t="s">
        <v>188</v>
      </c>
      <c r="C75">
        <v>15.83</v>
      </c>
      <c r="D75">
        <v>-16.52</v>
      </c>
      <c r="E75">
        <v>10.18</v>
      </c>
      <c r="F75">
        <v>-13.87</v>
      </c>
      <c r="G75">
        <v>15.85</v>
      </c>
      <c r="H75">
        <v>63.1</v>
      </c>
      <c r="I75">
        <v>-35.770000000000003</v>
      </c>
      <c r="J75">
        <v>24.75</v>
      </c>
      <c r="K75">
        <v>3.18</v>
      </c>
      <c r="L75">
        <v>-18.46</v>
      </c>
      <c r="M75">
        <v>264.77999999999997</v>
      </c>
      <c r="N75">
        <v>-70.959999999999994</v>
      </c>
      <c r="O75">
        <v>462.92</v>
      </c>
      <c r="P75">
        <v>-63.78</v>
      </c>
      <c r="Q75">
        <v>104.37</v>
      </c>
      <c r="R75">
        <v>7.61</v>
      </c>
      <c r="S75">
        <v>-153.47</v>
      </c>
      <c r="T75">
        <v>26.48</v>
      </c>
      <c r="U75">
        <v>-175.98</v>
      </c>
    </row>
    <row r="76" spans="1:21" x14ac:dyDescent="0.25">
      <c r="A76" s="5" t="s">
        <v>189</v>
      </c>
      <c r="B76" s="5" t="s">
        <v>190</v>
      </c>
      <c r="C76">
        <v>3.16</v>
      </c>
      <c r="D76">
        <v>-6.74</v>
      </c>
      <c r="E76">
        <v>4.05</v>
      </c>
      <c r="F76">
        <v>21.69</v>
      </c>
      <c r="G76">
        <v>14.39</v>
      </c>
      <c r="H76">
        <v>17.36</v>
      </c>
      <c r="I76">
        <v>-2.61</v>
      </c>
      <c r="J76">
        <v>3.16</v>
      </c>
      <c r="K76">
        <v>83.17</v>
      </c>
      <c r="L76">
        <v>58.45</v>
      </c>
      <c r="M76">
        <v>218.91</v>
      </c>
      <c r="N76">
        <v>109.39</v>
      </c>
      <c r="O76">
        <v>167.84</v>
      </c>
      <c r="P76">
        <v>16.07</v>
      </c>
      <c r="Q76">
        <v>-13.83</v>
      </c>
      <c r="R76">
        <v>-39.79</v>
      </c>
      <c r="S76">
        <v>-100.99</v>
      </c>
      <c r="T76" t="s">
        <v>67</v>
      </c>
      <c r="U76" t="s">
        <v>67</v>
      </c>
    </row>
    <row r="77" spans="1:21" x14ac:dyDescent="0.25">
      <c r="A77" s="5" t="s">
        <v>191</v>
      </c>
      <c r="B77" s="5" t="s">
        <v>192</v>
      </c>
      <c r="C77">
        <v>2.29</v>
      </c>
      <c r="D77">
        <v>11.75</v>
      </c>
      <c r="E77">
        <v>7.9</v>
      </c>
      <c r="F77">
        <v>10.81</v>
      </c>
      <c r="G77">
        <v>14.22</v>
      </c>
      <c r="H77">
        <v>7.36</v>
      </c>
      <c r="I77">
        <v>47.7</v>
      </c>
      <c r="J77">
        <v>40.659999999999997</v>
      </c>
      <c r="K77">
        <v>128.29</v>
      </c>
      <c r="L77">
        <v>114.9</v>
      </c>
      <c r="M77">
        <v>139.47</v>
      </c>
      <c r="N77">
        <v>88.03</v>
      </c>
      <c r="O77">
        <v>71.53</v>
      </c>
      <c r="P77">
        <v>-15.76</v>
      </c>
      <c r="Q77">
        <v>-38.200000000000003</v>
      </c>
      <c r="R77" t="s">
        <v>67</v>
      </c>
      <c r="S77" t="s">
        <v>67</v>
      </c>
      <c r="T77" t="s">
        <v>67</v>
      </c>
      <c r="U77" t="s">
        <v>67</v>
      </c>
    </row>
    <row r="78" spans="1:21" x14ac:dyDescent="0.25">
      <c r="A78" s="5" t="s">
        <v>193</v>
      </c>
      <c r="B78" s="5" t="s">
        <v>194</v>
      </c>
      <c r="C78">
        <v>4.83</v>
      </c>
      <c r="D78">
        <v>29.72</v>
      </c>
      <c r="E78">
        <v>24.28</v>
      </c>
      <c r="F78">
        <v>69.55</v>
      </c>
      <c r="G78">
        <v>64.56</v>
      </c>
      <c r="H78">
        <v>73.41</v>
      </c>
      <c r="I78">
        <v>67.86</v>
      </c>
      <c r="J78">
        <v>56.09</v>
      </c>
      <c r="K78">
        <v>56.27</v>
      </c>
      <c r="L78">
        <v>38.35</v>
      </c>
      <c r="M78" t="s">
        <v>67</v>
      </c>
      <c r="N78" t="s">
        <v>67</v>
      </c>
      <c r="O78" t="s">
        <v>67</v>
      </c>
      <c r="P78" t="s">
        <v>67</v>
      </c>
      <c r="Q78" t="s">
        <v>67</v>
      </c>
      <c r="R78" t="s">
        <v>67</v>
      </c>
      <c r="S78" t="s">
        <v>67</v>
      </c>
      <c r="T78" t="s">
        <v>67</v>
      </c>
      <c r="U78" t="s">
        <v>67</v>
      </c>
    </row>
    <row r="79" spans="1:21" x14ac:dyDescent="0.25">
      <c r="A79" s="5" t="s">
        <v>195</v>
      </c>
      <c r="B79" s="5" t="s">
        <v>196</v>
      </c>
      <c r="C79">
        <v>3.23</v>
      </c>
      <c r="D79">
        <v>0.57999999999999996</v>
      </c>
      <c r="E79">
        <v>1.06</v>
      </c>
      <c r="F79">
        <v>0.69</v>
      </c>
      <c r="G79">
        <v>0.49</v>
      </c>
      <c r="H79">
        <v>0.95</v>
      </c>
      <c r="I79">
        <v>0.23</v>
      </c>
      <c r="J79">
        <v>0.16</v>
      </c>
      <c r="K79">
        <v>0.06</v>
      </c>
      <c r="L79">
        <v>0.09</v>
      </c>
      <c r="M79">
        <v>0.05</v>
      </c>
      <c r="N79">
        <v>0.31</v>
      </c>
      <c r="O79">
        <v>0.12</v>
      </c>
      <c r="P79">
        <v>-3.14</v>
      </c>
      <c r="Q79">
        <v>-0.36</v>
      </c>
      <c r="R79" t="s">
        <v>67</v>
      </c>
      <c r="S79" t="s">
        <v>67</v>
      </c>
      <c r="T79" t="s">
        <v>67</v>
      </c>
      <c r="U79" t="s">
        <v>67</v>
      </c>
    </row>
    <row r="80" spans="1:21" x14ac:dyDescent="0.25">
      <c r="A80" s="5" t="s">
        <v>197</v>
      </c>
      <c r="B80" s="5" t="s">
        <v>198</v>
      </c>
      <c r="C80">
        <v>10.14</v>
      </c>
      <c r="D80">
        <v>9.61</v>
      </c>
      <c r="E80">
        <v>0.27</v>
      </c>
      <c r="F80">
        <v>-9.89</v>
      </c>
      <c r="G80">
        <v>14.35</v>
      </c>
      <c r="H80">
        <v>53.3</v>
      </c>
      <c r="I80">
        <v>-36.76</v>
      </c>
      <c r="J80">
        <v>51.87</v>
      </c>
      <c r="K80">
        <v>-15.14</v>
      </c>
      <c r="L80">
        <v>-22.43</v>
      </c>
      <c r="M80">
        <v>183.77</v>
      </c>
      <c r="N80">
        <v>-58.26</v>
      </c>
      <c r="O80">
        <v>586.63</v>
      </c>
      <c r="P80">
        <v>-85.68</v>
      </c>
      <c r="Q80">
        <v>69.62</v>
      </c>
      <c r="R80">
        <v>-12.54</v>
      </c>
      <c r="S80">
        <v>6660</v>
      </c>
      <c r="T80">
        <v>-105.18</v>
      </c>
      <c r="U80">
        <v>-123.23</v>
      </c>
    </row>
    <row r="81" spans="1:22" x14ac:dyDescent="0.25">
      <c r="A81" s="5" t="s">
        <v>199</v>
      </c>
      <c r="B81" s="5" t="s">
        <v>200</v>
      </c>
      <c r="C81">
        <v>6.67</v>
      </c>
      <c r="D81" t="s">
        <v>67</v>
      </c>
      <c r="E81">
        <v>1.58</v>
      </c>
      <c r="F81">
        <v>19.25</v>
      </c>
      <c r="G81">
        <v>10.3</v>
      </c>
      <c r="H81">
        <v>22.8</v>
      </c>
      <c r="I81">
        <v>-0.01</v>
      </c>
      <c r="J81">
        <v>4.7699999999999996</v>
      </c>
      <c r="K81">
        <v>48.73</v>
      </c>
      <c r="L81">
        <v>34.36</v>
      </c>
      <c r="M81">
        <v>237.38</v>
      </c>
      <c r="N81">
        <v>147.56</v>
      </c>
      <c r="O81">
        <v>190.19</v>
      </c>
      <c r="P81">
        <v>-9.5299999999999994</v>
      </c>
      <c r="Q81">
        <v>2239.0300000000002</v>
      </c>
      <c r="R81">
        <v>2180.7600000000002</v>
      </c>
      <c r="S81">
        <v>2143.86</v>
      </c>
      <c r="T81" t="s">
        <v>67</v>
      </c>
      <c r="U81" t="s">
        <v>67</v>
      </c>
    </row>
    <row r="82" spans="1:22" x14ac:dyDescent="0.25">
      <c r="A82" s="5" t="s">
        <v>201</v>
      </c>
      <c r="B82" s="5" t="s">
        <v>202</v>
      </c>
      <c r="C82">
        <v>4.9000000000000004</v>
      </c>
      <c r="D82">
        <v>13.53</v>
      </c>
      <c r="E82">
        <v>4.25</v>
      </c>
      <c r="F82">
        <v>14.57</v>
      </c>
      <c r="G82">
        <v>13.52</v>
      </c>
      <c r="H82">
        <v>6.17</v>
      </c>
      <c r="I82">
        <v>32.26</v>
      </c>
      <c r="J82">
        <v>27.96</v>
      </c>
      <c r="K82">
        <v>134.91</v>
      </c>
      <c r="L82">
        <v>120.81</v>
      </c>
      <c r="M82">
        <v>139.22</v>
      </c>
      <c r="N82">
        <v>99.95</v>
      </c>
      <c r="O82">
        <v>1443.61</v>
      </c>
      <c r="P82">
        <v>1305.24</v>
      </c>
      <c r="Q82">
        <v>1297.73</v>
      </c>
      <c r="R82" t="s">
        <v>67</v>
      </c>
      <c r="S82" t="s">
        <v>67</v>
      </c>
      <c r="T82" t="s">
        <v>67</v>
      </c>
      <c r="U82" t="s">
        <v>67</v>
      </c>
    </row>
    <row r="83" spans="1:22" x14ac:dyDescent="0.25">
      <c r="A83" s="5" t="s">
        <v>203</v>
      </c>
      <c r="B83" s="5" t="s">
        <v>204</v>
      </c>
      <c r="C83">
        <v>5.53</v>
      </c>
      <c r="D83">
        <v>22.9</v>
      </c>
      <c r="E83">
        <v>16.11</v>
      </c>
      <c r="F83">
        <v>74.739999999999995</v>
      </c>
      <c r="G83">
        <v>67.17</v>
      </c>
      <c r="H83">
        <v>72.69</v>
      </c>
      <c r="I83">
        <v>66.11</v>
      </c>
      <c r="J83">
        <v>735.78</v>
      </c>
      <c r="K83">
        <v>720.08</v>
      </c>
      <c r="L83">
        <v>709.27</v>
      </c>
      <c r="M83" t="s">
        <v>67</v>
      </c>
      <c r="N83" t="s">
        <v>67</v>
      </c>
      <c r="O83" t="s">
        <v>67</v>
      </c>
      <c r="P83" t="s">
        <v>67</v>
      </c>
      <c r="Q83" t="s">
        <v>67</v>
      </c>
      <c r="R83" t="s">
        <v>67</v>
      </c>
      <c r="S83" t="s">
        <v>67</v>
      </c>
      <c r="T83" t="s">
        <v>67</v>
      </c>
      <c r="U83" t="s">
        <v>67</v>
      </c>
    </row>
    <row r="84" spans="1:22" x14ac:dyDescent="0.25">
      <c r="A84" s="5" t="s">
        <v>205</v>
      </c>
      <c r="B84" s="5" t="s">
        <v>206</v>
      </c>
      <c r="C84">
        <v>-185.64</v>
      </c>
      <c r="D84">
        <v>-127.63</v>
      </c>
      <c r="E84">
        <v>-752.68</v>
      </c>
      <c r="F84">
        <v>-21.13</v>
      </c>
      <c r="G84">
        <v>-284.42</v>
      </c>
      <c r="H84">
        <v>-17.2</v>
      </c>
      <c r="I84">
        <v>-34.97</v>
      </c>
      <c r="J84">
        <v>-107.23</v>
      </c>
      <c r="K84">
        <v>-2118.37</v>
      </c>
      <c r="L84">
        <v>127.91</v>
      </c>
      <c r="M84">
        <v>-37.68</v>
      </c>
      <c r="N84">
        <v>-77.599999999999994</v>
      </c>
      <c r="O84">
        <v>-194.77</v>
      </c>
      <c r="P84">
        <v>-392.79</v>
      </c>
      <c r="Q84">
        <v>-98.53</v>
      </c>
      <c r="R84">
        <v>2089.86</v>
      </c>
      <c r="S84">
        <v>144.68</v>
      </c>
      <c r="T84">
        <v>-33.799999999999997</v>
      </c>
      <c r="U84">
        <v>44.9</v>
      </c>
    </row>
    <row r="85" spans="1:22" x14ac:dyDescent="0.25">
      <c r="A85" s="5" t="s">
        <v>207</v>
      </c>
      <c r="B85" s="5" t="s">
        <v>208</v>
      </c>
      <c r="C85">
        <v>-355.32</v>
      </c>
      <c r="D85">
        <v>-300.48</v>
      </c>
      <c r="E85">
        <v>-352.74</v>
      </c>
      <c r="F85">
        <v>-107.58</v>
      </c>
      <c r="G85">
        <v>-112.2</v>
      </c>
      <c r="H85">
        <v>-53.13</v>
      </c>
      <c r="I85">
        <v>-753.52</v>
      </c>
      <c r="J85">
        <v>-699.23</v>
      </c>
      <c r="K85">
        <v>-676.05</v>
      </c>
      <c r="L85">
        <v>4.21</v>
      </c>
      <c r="M85">
        <v>-103.35</v>
      </c>
      <c r="N85">
        <v>-221.72</v>
      </c>
      <c r="O85">
        <v>-228.7</v>
      </c>
      <c r="P85">
        <v>532.85</v>
      </c>
      <c r="Q85">
        <v>712</v>
      </c>
      <c r="R85">
        <v>733.58</v>
      </c>
      <c r="S85">
        <v>51.93</v>
      </c>
      <c r="T85" t="s">
        <v>67</v>
      </c>
      <c r="U85" t="s">
        <v>67</v>
      </c>
    </row>
    <row r="86" spans="1:22" x14ac:dyDescent="0.25">
      <c r="A86" s="5" t="s">
        <v>209</v>
      </c>
      <c r="B86" s="5" t="s">
        <v>210</v>
      </c>
      <c r="C86">
        <v>-274.3</v>
      </c>
      <c r="D86">
        <v>-240.61</v>
      </c>
      <c r="E86">
        <v>-222.08</v>
      </c>
      <c r="F86">
        <v>-92.99</v>
      </c>
      <c r="G86">
        <v>-512.44000000000005</v>
      </c>
      <c r="H86">
        <v>-429.97</v>
      </c>
      <c r="I86">
        <v>-434.07</v>
      </c>
      <c r="J86">
        <v>-442.59</v>
      </c>
      <c r="K86">
        <v>-460.1</v>
      </c>
      <c r="L86">
        <v>-114.99</v>
      </c>
      <c r="M86">
        <v>-160.27000000000001</v>
      </c>
      <c r="N86">
        <v>265.23</v>
      </c>
      <c r="O86">
        <v>309.69</v>
      </c>
      <c r="P86">
        <v>341.88</v>
      </c>
      <c r="Q86">
        <v>429.42</v>
      </c>
      <c r="R86" t="s">
        <v>67</v>
      </c>
      <c r="S86" t="s">
        <v>67</v>
      </c>
      <c r="T86" t="s">
        <v>67</v>
      </c>
      <c r="U86" t="s">
        <v>67</v>
      </c>
    </row>
    <row r="87" spans="1:22" x14ac:dyDescent="0.25">
      <c r="A87" s="5" t="s">
        <v>211</v>
      </c>
      <c r="B87" s="5" t="s">
        <v>212</v>
      </c>
      <c r="C87">
        <v>-352.14</v>
      </c>
      <c r="D87">
        <v>-337.34</v>
      </c>
      <c r="E87">
        <v>-332.34</v>
      </c>
      <c r="F87">
        <v>-276.55</v>
      </c>
      <c r="G87">
        <v>-313.70999999999998</v>
      </c>
      <c r="H87">
        <v>-295.12</v>
      </c>
      <c r="I87">
        <v>-84.42</v>
      </c>
      <c r="J87">
        <v>-66.45</v>
      </c>
      <c r="K87">
        <v>-59.11</v>
      </c>
      <c r="L87">
        <v>157.22</v>
      </c>
      <c r="M87" t="s">
        <v>67</v>
      </c>
      <c r="N87" t="s">
        <v>67</v>
      </c>
      <c r="O87" t="s">
        <v>67</v>
      </c>
      <c r="P87" t="s">
        <v>67</v>
      </c>
      <c r="Q87" t="s">
        <v>67</v>
      </c>
      <c r="R87" t="s">
        <v>67</v>
      </c>
      <c r="S87" t="s">
        <v>67</v>
      </c>
      <c r="T87" t="s">
        <v>67</v>
      </c>
      <c r="U87" t="s">
        <v>67</v>
      </c>
    </row>
    <row r="88" spans="1:22" x14ac:dyDescent="0.25">
      <c r="A88" s="5" t="s">
        <v>155</v>
      </c>
      <c r="B88" s="5" t="s">
        <v>156</v>
      </c>
      <c r="C88">
        <v>1467</v>
      </c>
      <c r="D88">
        <v>1601</v>
      </c>
      <c r="E88">
        <v>1716</v>
      </c>
      <c r="F88">
        <v>1796</v>
      </c>
      <c r="G88">
        <v>1933</v>
      </c>
      <c r="H88">
        <v>2038</v>
      </c>
      <c r="I88">
        <v>2207</v>
      </c>
      <c r="J88">
        <v>2161</v>
      </c>
      <c r="K88">
        <v>2438</v>
      </c>
      <c r="L88">
        <v>2572</v>
      </c>
      <c r="M88">
        <v>2527</v>
      </c>
      <c r="N88">
        <v>2645</v>
      </c>
      <c r="O88">
        <v>2632</v>
      </c>
      <c r="P88">
        <v>2940</v>
      </c>
      <c r="Q88">
        <v>2883</v>
      </c>
      <c r="R88">
        <v>3419</v>
      </c>
      <c r="S88">
        <v>3465</v>
      </c>
      <c r="T88">
        <v>3457</v>
      </c>
      <c r="U88">
        <v>3245</v>
      </c>
      <c r="V88">
        <v>2947</v>
      </c>
    </row>
  </sheetData>
  <pageMargins left="0.75" right="0.75" top="1" bottom="1" header="0.5" footer="0.5"/>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L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8" customWidth="1"/>
  </cols>
  <sheetData>
    <row r="1" spans="1:12" ht="18.75" customHeight="1" x14ac:dyDescent="0.3">
      <c r="A1" s="1" t="s">
        <v>3959</v>
      </c>
      <c r="B1" s="2" t="s">
        <v>3960</v>
      </c>
      <c r="C1" s="2"/>
      <c r="D1" s="2"/>
      <c r="E1" s="2"/>
      <c r="F1" s="2" t="str">
        <f>HYPERLINK("dax-30_Stock_Data_EUR.xlsx#INDEX!A1", "Back to INDEX")</f>
        <v>Back to INDEX</v>
      </c>
      <c r="G1" s="2"/>
      <c r="H1" s="2"/>
      <c r="I1" s="2"/>
      <c r="J1" s="2"/>
      <c r="K1" s="2"/>
      <c r="L1" s="2"/>
    </row>
    <row r="2" spans="1:12" x14ac:dyDescent="0.25">
      <c r="A2" s="3"/>
      <c r="B2" s="4"/>
      <c r="C2" s="4"/>
      <c r="D2" s="4"/>
      <c r="E2" s="4"/>
      <c r="F2" s="4"/>
      <c r="G2" s="4"/>
      <c r="H2" s="4"/>
      <c r="I2" s="4"/>
      <c r="J2" s="4"/>
      <c r="K2" s="4"/>
      <c r="L2" s="4"/>
    </row>
    <row r="3" spans="1:12" x14ac:dyDescent="0.25">
      <c r="A3" s="5" t="s">
        <v>3</v>
      </c>
      <c r="C3" s="5" t="s">
        <v>4</v>
      </c>
      <c r="D3" s="5"/>
      <c r="G3" s="5" t="s">
        <v>5</v>
      </c>
      <c r="H3" s="5"/>
      <c r="J3" s="5" t="s">
        <v>6</v>
      </c>
      <c r="K3" s="5"/>
    </row>
    <row r="4" spans="1:12" x14ac:dyDescent="0.25">
      <c r="A4" s="5" t="s">
        <v>7</v>
      </c>
      <c r="B4" t="s">
        <v>3961</v>
      </c>
      <c r="C4" s="5" t="s">
        <v>9</v>
      </c>
      <c r="D4" s="5"/>
      <c r="E4" t="s">
        <v>3962</v>
      </c>
      <c r="G4" t="s">
        <v>399</v>
      </c>
      <c r="H4" t="s">
        <v>12</v>
      </c>
      <c r="J4" t="s">
        <v>3963</v>
      </c>
      <c r="L4" t="s">
        <v>3964</v>
      </c>
    </row>
    <row r="5" spans="1:12" x14ac:dyDescent="0.25">
      <c r="A5" s="5" t="s">
        <v>15</v>
      </c>
      <c r="B5" t="s">
        <v>3965</v>
      </c>
      <c r="C5" s="5" t="s">
        <v>17</v>
      </c>
      <c r="D5" s="5"/>
      <c r="E5" t="s">
        <v>3966</v>
      </c>
      <c r="G5" t="s">
        <v>449</v>
      </c>
      <c r="H5" t="s">
        <v>20</v>
      </c>
      <c r="J5" t="s">
        <v>3967</v>
      </c>
      <c r="L5" t="s">
        <v>3968</v>
      </c>
    </row>
    <row r="6" spans="1:12" x14ac:dyDescent="0.25">
      <c r="A6" s="5" t="s">
        <v>23</v>
      </c>
      <c r="B6" t="s">
        <v>3969</v>
      </c>
      <c r="C6" s="5" t="s">
        <v>25</v>
      </c>
      <c r="D6" s="5"/>
      <c r="E6" t="s">
        <v>3970</v>
      </c>
      <c r="G6" t="s">
        <v>3278</v>
      </c>
      <c r="H6" t="s">
        <v>28</v>
      </c>
      <c r="J6" t="s">
        <v>3971</v>
      </c>
      <c r="L6" t="s">
        <v>241</v>
      </c>
    </row>
    <row r="7" spans="1:12" x14ac:dyDescent="0.25">
      <c r="A7" s="5" t="s">
        <v>29</v>
      </c>
      <c r="B7" t="s">
        <v>277</v>
      </c>
      <c r="C7" s="5" t="s">
        <v>31</v>
      </c>
      <c r="D7" s="5"/>
      <c r="E7" t="s">
        <v>3972</v>
      </c>
      <c r="G7" t="s">
        <v>482</v>
      </c>
      <c r="H7" t="s">
        <v>34</v>
      </c>
      <c r="J7" t="s">
        <v>1735</v>
      </c>
      <c r="L7" t="s">
        <v>1660</v>
      </c>
    </row>
    <row r="8" spans="1:12" x14ac:dyDescent="0.25">
      <c r="A8" s="5" t="s">
        <v>35</v>
      </c>
      <c r="B8" t="s">
        <v>36</v>
      </c>
      <c r="C8" s="5" t="s">
        <v>43</v>
      </c>
      <c r="D8" s="5"/>
      <c r="E8" t="s">
        <v>3973</v>
      </c>
      <c r="G8" t="s">
        <v>833</v>
      </c>
      <c r="H8" t="s">
        <v>40</v>
      </c>
      <c r="J8" t="s">
        <v>3210</v>
      </c>
      <c r="L8" t="s">
        <v>3974</v>
      </c>
    </row>
    <row r="9" spans="1:12" x14ac:dyDescent="0.25">
      <c r="A9" s="5" t="s">
        <v>41</v>
      </c>
      <c r="B9" t="s">
        <v>42</v>
      </c>
      <c r="C9" s="5" t="s">
        <v>47</v>
      </c>
      <c r="D9" s="5"/>
      <c r="E9" t="s">
        <v>3975</v>
      </c>
      <c r="J9" t="s">
        <v>248</v>
      </c>
      <c r="L9" t="s">
        <v>569</v>
      </c>
    </row>
    <row r="10" spans="1:12" x14ac:dyDescent="0.25">
      <c r="A10" s="5" t="s">
        <v>45</v>
      </c>
      <c r="B10" t="s">
        <v>1224</v>
      </c>
      <c r="C10" s="5"/>
      <c r="D10" s="5"/>
      <c r="J10" t="s">
        <v>225</v>
      </c>
      <c r="L10" t="s">
        <v>1419</v>
      </c>
    </row>
    <row r="11" spans="1:12" x14ac:dyDescent="0.25">
      <c r="A11" s="5" t="s">
        <v>49</v>
      </c>
      <c r="B11" t="s">
        <v>698</v>
      </c>
      <c r="J11" t="s">
        <v>21</v>
      </c>
      <c r="L11" t="s">
        <v>3976</v>
      </c>
    </row>
    <row r="12" spans="1:12" x14ac:dyDescent="0.25">
      <c r="A12" s="5" t="s">
        <v>51</v>
      </c>
      <c r="B12" t="s">
        <v>357</v>
      </c>
    </row>
    <row r="13" spans="1:12" x14ac:dyDescent="0.25">
      <c r="A13" s="5" t="s">
        <v>53</v>
      </c>
      <c r="B13" t="s">
        <v>3977</v>
      </c>
    </row>
    <row r="14" spans="1:12" x14ac:dyDescent="0.25">
      <c r="A14" s="5" t="s">
        <v>55</v>
      </c>
      <c r="B14" t="s">
        <v>3978</v>
      </c>
    </row>
    <row r="15" spans="1:12" x14ac:dyDescent="0.25">
      <c r="A15" s="5" t="s">
        <v>57</v>
      </c>
      <c r="B15" t="s">
        <v>3979</v>
      </c>
    </row>
    <row r="16" spans="1:12" x14ac:dyDescent="0.25">
      <c r="A16" s="5" t="s">
        <v>59</v>
      </c>
      <c r="B16" t="s">
        <v>3980</v>
      </c>
    </row>
    <row r="17" spans="1:12" x14ac:dyDescent="0.25">
      <c r="A17" s="5" t="s">
        <v>61</v>
      </c>
      <c r="B17" t="s">
        <v>3981</v>
      </c>
    </row>
    <row r="18" spans="1:12" x14ac:dyDescent="0.25">
      <c r="A18" s="3"/>
      <c r="B18" s="4"/>
      <c r="C18" s="4"/>
      <c r="D18" s="4"/>
      <c r="E18" s="4"/>
      <c r="F18" s="4"/>
      <c r="G18" s="4"/>
      <c r="H18" s="4"/>
      <c r="I18" s="4"/>
      <c r="J18" s="4"/>
      <c r="K18" s="4"/>
      <c r="L18" s="4"/>
    </row>
    <row r="19" spans="1:12" x14ac:dyDescent="0.25">
      <c r="A19" s="5" t="s">
        <v>63</v>
      </c>
      <c r="B19" s="5" t="s">
        <v>64</v>
      </c>
      <c r="C19" s="5">
        <v>2020</v>
      </c>
      <c r="D19" s="5">
        <v>2019</v>
      </c>
      <c r="E19" s="5">
        <v>2018</v>
      </c>
      <c r="F19" s="5">
        <v>2017</v>
      </c>
      <c r="G19" s="5">
        <v>2016</v>
      </c>
      <c r="H19" s="5">
        <v>2015</v>
      </c>
      <c r="I19" s="5">
        <v>2014</v>
      </c>
      <c r="J19" s="5">
        <v>2013</v>
      </c>
      <c r="K19" s="5">
        <v>2012</v>
      </c>
      <c r="L19" s="5"/>
    </row>
    <row r="20" spans="1:12" x14ac:dyDescent="0.25">
      <c r="A20" s="5" t="s">
        <v>65</v>
      </c>
      <c r="B20" s="5" t="s">
        <v>66</v>
      </c>
      <c r="C20" t="s">
        <v>67</v>
      </c>
      <c r="D20">
        <v>6483</v>
      </c>
      <c r="E20">
        <v>5388</v>
      </c>
      <c r="F20">
        <v>4489</v>
      </c>
      <c r="G20">
        <v>3639</v>
      </c>
      <c r="H20">
        <v>2958</v>
      </c>
      <c r="I20">
        <v>2214</v>
      </c>
      <c r="J20">
        <v>1762</v>
      </c>
      <c r="K20">
        <v>1159</v>
      </c>
    </row>
    <row r="21" spans="1:12" x14ac:dyDescent="0.25">
      <c r="A21" s="5" t="s">
        <v>299</v>
      </c>
      <c r="B21" s="5" t="s">
        <v>300</v>
      </c>
      <c r="C21" t="s">
        <v>67</v>
      </c>
      <c r="D21">
        <v>2758</v>
      </c>
      <c r="E21">
        <v>2281</v>
      </c>
      <c r="F21">
        <v>1959</v>
      </c>
      <c r="G21">
        <v>1609</v>
      </c>
      <c r="H21">
        <v>1334</v>
      </c>
      <c r="I21">
        <v>958.7</v>
      </c>
      <c r="J21">
        <v>715.1</v>
      </c>
      <c r="K21">
        <v>534.79999999999995</v>
      </c>
    </row>
    <row r="22" spans="1:12" x14ac:dyDescent="0.25">
      <c r="A22" s="5" t="s">
        <v>68</v>
      </c>
      <c r="B22" s="5" t="s">
        <v>69</v>
      </c>
      <c r="C22" t="s">
        <v>67</v>
      </c>
      <c r="D22">
        <v>165.8</v>
      </c>
      <c r="E22">
        <v>119.2</v>
      </c>
      <c r="F22">
        <v>187.6</v>
      </c>
      <c r="G22">
        <v>207</v>
      </c>
      <c r="H22">
        <v>89.6</v>
      </c>
      <c r="I22">
        <v>62.1</v>
      </c>
      <c r="J22">
        <v>-113.9</v>
      </c>
      <c r="K22">
        <v>-83.6</v>
      </c>
    </row>
    <row r="23" spans="1:12" x14ac:dyDescent="0.25">
      <c r="A23" s="5" t="s">
        <v>70</v>
      </c>
      <c r="B23" s="5" t="s">
        <v>71</v>
      </c>
      <c r="C23" t="s">
        <v>67</v>
      </c>
      <c r="D23">
        <v>-20.9</v>
      </c>
      <c r="E23">
        <v>-13.6</v>
      </c>
      <c r="F23">
        <v>-12.4</v>
      </c>
      <c r="G23">
        <v>-14.1</v>
      </c>
      <c r="H23">
        <v>-3</v>
      </c>
      <c r="I23">
        <v>-4.5</v>
      </c>
      <c r="J23">
        <v>-3.4</v>
      </c>
      <c r="K23">
        <v>-1</v>
      </c>
    </row>
    <row r="24" spans="1:12" x14ac:dyDescent="0.25">
      <c r="A24" s="5" t="s">
        <v>72</v>
      </c>
      <c r="B24" s="5" t="s">
        <v>73</v>
      </c>
      <c r="C24" t="s">
        <v>67</v>
      </c>
      <c r="D24">
        <v>144.9</v>
      </c>
      <c r="E24">
        <v>105.6</v>
      </c>
      <c r="F24">
        <v>175.2</v>
      </c>
      <c r="G24">
        <v>192.9</v>
      </c>
      <c r="H24">
        <v>86.6</v>
      </c>
      <c r="I24">
        <v>57.6</v>
      </c>
      <c r="J24">
        <v>-117.3</v>
      </c>
      <c r="K24">
        <v>-84.6</v>
      </c>
    </row>
    <row r="25" spans="1:12" x14ac:dyDescent="0.25">
      <c r="A25" s="5" t="s">
        <v>74</v>
      </c>
      <c r="B25" s="5" t="s">
        <v>75</v>
      </c>
      <c r="C25" t="s">
        <v>67</v>
      </c>
      <c r="D25">
        <v>45.2</v>
      </c>
      <c r="E25">
        <v>54.4</v>
      </c>
      <c r="F25">
        <v>73.599999999999994</v>
      </c>
      <c r="G25">
        <v>72.5</v>
      </c>
      <c r="H25">
        <v>-34.9</v>
      </c>
      <c r="I25">
        <v>10.5</v>
      </c>
      <c r="J25">
        <v>-0.7</v>
      </c>
      <c r="K25">
        <v>0.5</v>
      </c>
    </row>
    <row r="26" spans="1:12" x14ac:dyDescent="0.25">
      <c r="A26" s="5" t="s">
        <v>76</v>
      </c>
      <c r="B26" s="5" t="s">
        <v>77</v>
      </c>
      <c r="C26" t="s">
        <v>67</v>
      </c>
      <c r="D26">
        <v>99.7</v>
      </c>
      <c r="E26">
        <v>51.2</v>
      </c>
      <c r="F26">
        <v>101.6</v>
      </c>
      <c r="G26">
        <v>120.5</v>
      </c>
      <c r="H26">
        <v>121.5</v>
      </c>
      <c r="I26">
        <v>47.1</v>
      </c>
      <c r="J26">
        <v>-116.6</v>
      </c>
      <c r="K26">
        <v>-85.1</v>
      </c>
    </row>
    <row r="27" spans="1:12" x14ac:dyDescent="0.25">
      <c r="A27" s="5" t="s">
        <v>78</v>
      </c>
      <c r="B27" s="5" t="s">
        <v>79</v>
      </c>
      <c r="C27" t="s">
        <v>67</v>
      </c>
      <c r="D27" t="s">
        <v>67</v>
      </c>
      <c r="E27">
        <v>0.2</v>
      </c>
      <c r="F27">
        <v>1.6</v>
      </c>
      <c r="G27" t="s">
        <v>67</v>
      </c>
      <c r="H27" t="s">
        <v>67</v>
      </c>
      <c r="I27" t="s">
        <v>67</v>
      </c>
      <c r="J27" t="s">
        <v>67</v>
      </c>
      <c r="K27" t="s">
        <v>67</v>
      </c>
    </row>
    <row r="28" spans="1:12" x14ac:dyDescent="0.25">
      <c r="A28" s="5" t="s">
        <v>80</v>
      </c>
      <c r="B28" s="5" t="s">
        <v>81</v>
      </c>
      <c r="C28" t="s">
        <v>67</v>
      </c>
      <c r="D28">
        <v>99.7</v>
      </c>
      <c r="E28">
        <v>51.4</v>
      </c>
      <c r="F28">
        <v>103.1</v>
      </c>
      <c r="G28">
        <v>120.5</v>
      </c>
      <c r="H28">
        <v>121.5</v>
      </c>
      <c r="I28">
        <v>47.1</v>
      </c>
      <c r="J28">
        <v>-116.6</v>
      </c>
      <c r="K28">
        <v>-85.1</v>
      </c>
    </row>
    <row r="29" spans="1:12" x14ac:dyDescent="0.25">
      <c r="A29" s="5" t="s">
        <v>82</v>
      </c>
      <c r="B29" s="5" t="s">
        <v>83</v>
      </c>
      <c r="C29" t="s">
        <v>67</v>
      </c>
      <c r="D29">
        <v>2842</v>
      </c>
      <c r="E29">
        <v>2474</v>
      </c>
      <c r="F29">
        <v>2411</v>
      </c>
      <c r="G29">
        <v>2146</v>
      </c>
      <c r="H29">
        <v>1864</v>
      </c>
      <c r="I29">
        <v>1592</v>
      </c>
      <c r="J29">
        <v>895.7</v>
      </c>
      <c r="K29">
        <v>740.5</v>
      </c>
    </row>
    <row r="30" spans="1:12" x14ac:dyDescent="0.25">
      <c r="A30" s="5" t="s">
        <v>84</v>
      </c>
      <c r="B30" s="5" t="s">
        <v>85</v>
      </c>
      <c r="C30" t="s">
        <v>67</v>
      </c>
      <c r="D30">
        <v>1491</v>
      </c>
      <c r="E30">
        <v>760.2</v>
      </c>
      <c r="F30">
        <v>569.6</v>
      </c>
      <c r="G30">
        <v>392.6</v>
      </c>
      <c r="H30">
        <v>253</v>
      </c>
      <c r="I30">
        <v>194</v>
      </c>
      <c r="J30">
        <v>176</v>
      </c>
      <c r="K30">
        <v>84.9</v>
      </c>
    </row>
    <row r="31" spans="1:12" x14ac:dyDescent="0.25">
      <c r="A31" s="5" t="s">
        <v>86</v>
      </c>
      <c r="B31" s="5" t="s">
        <v>87</v>
      </c>
      <c r="C31" t="s">
        <v>67</v>
      </c>
      <c r="D31">
        <v>4333</v>
      </c>
      <c r="E31">
        <v>3234</v>
      </c>
      <c r="F31">
        <v>2980</v>
      </c>
      <c r="G31">
        <v>2538</v>
      </c>
      <c r="H31">
        <v>2117</v>
      </c>
      <c r="I31">
        <v>1786</v>
      </c>
      <c r="J31">
        <v>1072</v>
      </c>
      <c r="K31">
        <v>825.4</v>
      </c>
    </row>
    <row r="32" spans="1:12" x14ac:dyDescent="0.25">
      <c r="A32" s="5" t="s">
        <v>88</v>
      </c>
      <c r="B32" s="5" t="s">
        <v>89</v>
      </c>
      <c r="C32" t="s">
        <v>67</v>
      </c>
      <c r="D32">
        <v>2097</v>
      </c>
      <c r="E32">
        <v>1614</v>
      </c>
      <c r="F32">
        <v>1370</v>
      </c>
      <c r="G32">
        <v>1098</v>
      </c>
      <c r="H32">
        <v>813.8</v>
      </c>
      <c r="I32">
        <v>627.9</v>
      </c>
      <c r="J32">
        <v>496</v>
      </c>
      <c r="K32">
        <v>350</v>
      </c>
    </row>
    <row r="33" spans="1:11" x14ac:dyDescent="0.25">
      <c r="A33" s="5" t="s">
        <v>90</v>
      </c>
      <c r="B33" s="5" t="s">
        <v>91</v>
      </c>
      <c r="C33" t="s">
        <v>67</v>
      </c>
      <c r="D33">
        <v>552.6</v>
      </c>
      <c r="E33">
        <v>70.900000000000006</v>
      </c>
      <c r="F33">
        <v>71.900000000000006</v>
      </c>
      <c r="G33">
        <v>32.5</v>
      </c>
      <c r="H33">
        <v>31.3</v>
      </c>
      <c r="I33">
        <v>30.9</v>
      </c>
      <c r="J33">
        <v>29.2</v>
      </c>
      <c r="K33">
        <v>17.2</v>
      </c>
    </row>
    <row r="34" spans="1:11" x14ac:dyDescent="0.25">
      <c r="A34" s="5" t="s">
        <v>92</v>
      </c>
      <c r="B34" s="5" t="s">
        <v>93</v>
      </c>
      <c r="C34" t="s">
        <v>67</v>
      </c>
      <c r="D34">
        <v>2649</v>
      </c>
      <c r="E34">
        <v>1685</v>
      </c>
      <c r="F34">
        <v>1441</v>
      </c>
      <c r="G34">
        <v>1131</v>
      </c>
      <c r="H34">
        <v>845.1</v>
      </c>
      <c r="I34">
        <v>658.8</v>
      </c>
      <c r="J34">
        <v>525.20000000000005</v>
      </c>
      <c r="K34">
        <v>367.2</v>
      </c>
    </row>
    <row r="35" spans="1:11" x14ac:dyDescent="0.25">
      <c r="A35" s="5" t="s">
        <v>78</v>
      </c>
      <c r="B35" s="5" t="s">
        <v>79</v>
      </c>
      <c r="C35" t="s">
        <v>67</v>
      </c>
      <c r="D35">
        <v>-0.2</v>
      </c>
      <c r="E35">
        <v>-0.1</v>
      </c>
      <c r="F35">
        <v>-0.1</v>
      </c>
      <c r="G35" t="s">
        <v>67</v>
      </c>
      <c r="H35" t="s">
        <v>67</v>
      </c>
      <c r="I35" t="s">
        <v>67</v>
      </c>
      <c r="J35" t="s">
        <v>67</v>
      </c>
      <c r="K35" t="s">
        <v>67</v>
      </c>
    </row>
    <row r="36" spans="1:11" x14ac:dyDescent="0.25">
      <c r="A36" s="5" t="s">
        <v>94</v>
      </c>
      <c r="B36" s="5" t="s">
        <v>95</v>
      </c>
      <c r="C36" t="s">
        <v>67</v>
      </c>
      <c r="D36">
        <v>1684</v>
      </c>
      <c r="E36">
        <v>1549</v>
      </c>
      <c r="F36">
        <v>1539</v>
      </c>
      <c r="G36">
        <v>1408</v>
      </c>
      <c r="H36">
        <v>1271</v>
      </c>
      <c r="I36">
        <v>1127</v>
      </c>
      <c r="J36">
        <v>546.5</v>
      </c>
      <c r="K36">
        <v>458.2</v>
      </c>
    </row>
    <row r="37" spans="1:11" x14ac:dyDescent="0.25">
      <c r="A37" s="5" t="s">
        <v>96</v>
      </c>
      <c r="B37" s="5" t="s">
        <v>97</v>
      </c>
      <c r="C37" t="s">
        <v>67</v>
      </c>
      <c r="D37">
        <v>4333</v>
      </c>
      <c r="E37">
        <v>3234</v>
      </c>
      <c r="F37">
        <v>2980</v>
      </c>
      <c r="G37">
        <v>2538</v>
      </c>
      <c r="H37">
        <v>2117</v>
      </c>
      <c r="I37">
        <v>1786</v>
      </c>
      <c r="J37">
        <v>1072</v>
      </c>
      <c r="K37">
        <v>825.4</v>
      </c>
    </row>
    <row r="38" spans="1:11" x14ac:dyDescent="0.25">
      <c r="A38" s="5" t="s">
        <v>98</v>
      </c>
      <c r="B38" s="5" t="s">
        <v>99</v>
      </c>
      <c r="C38">
        <v>252.88</v>
      </c>
      <c r="D38">
        <v>252.85</v>
      </c>
      <c r="E38">
        <v>250.67</v>
      </c>
      <c r="F38">
        <v>247.39</v>
      </c>
      <c r="G38">
        <v>247.26</v>
      </c>
      <c r="H38">
        <v>247.06</v>
      </c>
      <c r="I38">
        <v>244.76</v>
      </c>
      <c r="J38" t="s">
        <v>67</v>
      </c>
      <c r="K38" t="s">
        <v>67</v>
      </c>
    </row>
    <row r="39" spans="1:11" x14ac:dyDescent="0.25">
      <c r="A39" s="5" t="s">
        <v>100</v>
      </c>
      <c r="B39" s="5" t="s">
        <v>101</v>
      </c>
      <c r="C39">
        <v>252.88</v>
      </c>
      <c r="D39">
        <v>252.85</v>
      </c>
      <c r="E39">
        <v>250.67</v>
      </c>
      <c r="F39">
        <v>247.39</v>
      </c>
      <c r="G39">
        <v>247.26</v>
      </c>
      <c r="H39">
        <v>247.06</v>
      </c>
      <c r="I39">
        <v>244.76</v>
      </c>
      <c r="J39" t="s">
        <v>67</v>
      </c>
      <c r="K39" t="s">
        <v>67</v>
      </c>
    </row>
    <row r="40" spans="1:11" x14ac:dyDescent="0.25">
      <c r="A40" s="5" t="s">
        <v>102</v>
      </c>
      <c r="B40" s="5" t="s">
        <v>103</v>
      </c>
      <c r="C40" t="s">
        <v>67</v>
      </c>
      <c r="D40">
        <v>0.56999999999999995</v>
      </c>
      <c r="E40">
        <v>0.42</v>
      </c>
      <c r="F40">
        <v>0.71</v>
      </c>
      <c r="G40">
        <v>0.78</v>
      </c>
      <c r="H40">
        <v>0.35</v>
      </c>
      <c r="I40">
        <v>0.24</v>
      </c>
      <c r="J40" t="s">
        <v>67</v>
      </c>
      <c r="K40" t="s">
        <v>67</v>
      </c>
    </row>
    <row r="41" spans="1:11" x14ac:dyDescent="0.25">
      <c r="A41" s="5" t="s">
        <v>104</v>
      </c>
      <c r="B41" s="5" t="s">
        <v>105</v>
      </c>
      <c r="C41" t="s">
        <v>67</v>
      </c>
      <c r="D41">
        <v>0.4</v>
      </c>
      <c r="E41">
        <v>0.21</v>
      </c>
      <c r="F41">
        <v>0.42</v>
      </c>
      <c r="G41">
        <v>0.49</v>
      </c>
      <c r="H41">
        <v>0.49</v>
      </c>
      <c r="I41">
        <v>0.21</v>
      </c>
      <c r="J41" t="s">
        <v>67</v>
      </c>
      <c r="K41" t="s">
        <v>67</v>
      </c>
    </row>
    <row r="42" spans="1:11" x14ac:dyDescent="0.25">
      <c r="A42" s="5" t="s">
        <v>106</v>
      </c>
      <c r="B42" s="5" t="s">
        <v>107</v>
      </c>
      <c r="C42" t="s">
        <v>67</v>
      </c>
      <c r="D42">
        <v>0.39</v>
      </c>
      <c r="E42">
        <v>0.2</v>
      </c>
      <c r="F42">
        <v>0.4</v>
      </c>
      <c r="G42">
        <v>0.47</v>
      </c>
      <c r="H42">
        <v>0.48</v>
      </c>
      <c r="I42">
        <v>0.2</v>
      </c>
      <c r="J42" t="s">
        <v>67</v>
      </c>
      <c r="K42" t="s">
        <v>67</v>
      </c>
    </row>
    <row r="43" spans="1:11" x14ac:dyDescent="0.25">
      <c r="A43" s="5" t="s">
        <v>108</v>
      </c>
      <c r="B43" s="5" t="s">
        <v>109</v>
      </c>
      <c r="C43" t="s">
        <v>67</v>
      </c>
      <c r="D43" t="s">
        <v>67</v>
      </c>
      <c r="E43" t="s">
        <v>67</v>
      </c>
      <c r="F43" t="s">
        <v>67</v>
      </c>
      <c r="G43" t="s">
        <v>67</v>
      </c>
      <c r="H43" t="s">
        <v>67</v>
      </c>
      <c r="I43" t="s">
        <v>67</v>
      </c>
      <c r="J43" t="s">
        <v>67</v>
      </c>
      <c r="K43" t="s">
        <v>67</v>
      </c>
    </row>
    <row r="44" spans="1:11" x14ac:dyDescent="0.25">
      <c r="A44" s="5" t="s">
        <v>110</v>
      </c>
      <c r="B44" s="5" t="s">
        <v>111</v>
      </c>
      <c r="C44" t="s">
        <v>67</v>
      </c>
      <c r="D44" t="s">
        <v>67</v>
      </c>
      <c r="E44" t="s">
        <v>67</v>
      </c>
      <c r="F44" t="s">
        <v>67</v>
      </c>
      <c r="G44" t="s">
        <v>67</v>
      </c>
      <c r="H44" t="s">
        <v>67</v>
      </c>
      <c r="I44" t="s">
        <v>67</v>
      </c>
      <c r="J44" t="s">
        <v>67</v>
      </c>
      <c r="K44" t="s">
        <v>67</v>
      </c>
    </row>
    <row r="45" spans="1:11" x14ac:dyDescent="0.25">
      <c r="A45" s="5" t="s">
        <v>124</v>
      </c>
      <c r="B45" s="5" t="s">
        <v>125</v>
      </c>
      <c r="C45" t="s">
        <v>67</v>
      </c>
      <c r="D45">
        <v>25.64</v>
      </c>
      <c r="E45">
        <v>21.49</v>
      </c>
      <c r="F45">
        <v>18.149999999999999</v>
      </c>
      <c r="G45">
        <v>14.72</v>
      </c>
      <c r="H45">
        <v>11.97</v>
      </c>
      <c r="I45">
        <v>9.0500000000000007</v>
      </c>
      <c r="J45" t="s">
        <v>67</v>
      </c>
      <c r="K45" t="s">
        <v>67</v>
      </c>
    </row>
    <row r="46" spans="1:11" x14ac:dyDescent="0.25">
      <c r="A46" s="5" t="s">
        <v>112</v>
      </c>
      <c r="B46" s="5" t="s">
        <v>113</v>
      </c>
      <c r="C46" t="s">
        <v>67</v>
      </c>
      <c r="D46">
        <v>6.66</v>
      </c>
      <c r="E46">
        <v>6.18</v>
      </c>
      <c r="F46">
        <v>6.22</v>
      </c>
      <c r="G46">
        <v>5.69</v>
      </c>
      <c r="H46">
        <v>5.15</v>
      </c>
      <c r="I46">
        <v>4.5999999999999996</v>
      </c>
      <c r="J46" t="s">
        <v>67</v>
      </c>
      <c r="K46" t="s">
        <v>67</v>
      </c>
    </row>
    <row r="47" spans="1:11" x14ac:dyDescent="0.25">
      <c r="A47" s="5" t="s">
        <v>114</v>
      </c>
      <c r="B47" s="5" t="s">
        <v>115</v>
      </c>
      <c r="C47" t="s">
        <v>67</v>
      </c>
      <c r="D47">
        <v>1.29</v>
      </c>
      <c r="E47">
        <v>0.85</v>
      </c>
      <c r="F47">
        <v>0.78</v>
      </c>
      <c r="G47">
        <v>1.1200000000000001</v>
      </c>
      <c r="H47">
        <v>0.48</v>
      </c>
      <c r="I47">
        <v>0.71</v>
      </c>
      <c r="J47" t="s">
        <v>67</v>
      </c>
      <c r="K47" t="s">
        <v>67</v>
      </c>
    </row>
    <row r="48" spans="1:11" x14ac:dyDescent="0.25">
      <c r="A48" s="5" t="s">
        <v>116</v>
      </c>
      <c r="B48" s="5" t="s">
        <v>117</v>
      </c>
      <c r="C48" t="s">
        <v>67</v>
      </c>
      <c r="D48">
        <v>17.14</v>
      </c>
      <c r="E48">
        <v>12.9</v>
      </c>
      <c r="F48">
        <v>12.05</v>
      </c>
      <c r="G48">
        <v>10.27</v>
      </c>
      <c r="H48">
        <v>8.57</v>
      </c>
      <c r="I48">
        <v>7.29</v>
      </c>
      <c r="J48" t="s">
        <v>67</v>
      </c>
      <c r="K48" t="s">
        <v>67</v>
      </c>
    </row>
    <row r="49" spans="1:11" x14ac:dyDescent="0.25">
      <c r="A49" s="5" t="s">
        <v>118</v>
      </c>
      <c r="B49" s="5" t="s">
        <v>119</v>
      </c>
      <c r="C49" t="s">
        <v>67</v>
      </c>
      <c r="D49">
        <v>14237</v>
      </c>
      <c r="E49">
        <v>15526</v>
      </c>
      <c r="F49">
        <v>13940</v>
      </c>
      <c r="G49">
        <v>11036</v>
      </c>
      <c r="H49">
        <v>9205</v>
      </c>
      <c r="I49">
        <v>7496</v>
      </c>
      <c r="J49">
        <v>6632</v>
      </c>
      <c r="K49">
        <v>4100</v>
      </c>
    </row>
    <row r="50" spans="1:11" x14ac:dyDescent="0.25">
      <c r="A50" s="5" t="s">
        <v>120</v>
      </c>
      <c r="B50" s="5" t="s">
        <v>121</v>
      </c>
      <c r="C50" t="s">
        <v>67</v>
      </c>
      <c r="D50">
        <v>739.2</v>
      </c>
      <c r="E50">
        <v>744.3</v>
      </c>
      <c r="F50">
        <v>614.6</v>
      </c>
      <c r="G50">
        <v>457.7</v>
      </c>
      <c r="H50">
        <v>316.5</v>
      </c>
      <c r="I50">
        <v>248.5</v>
      </c>
      <c r="J50">
        <v>216.3</v>
      </c>
      <c r="K50">
        <v>120.9</v>
      </c>
    </row>
    <row r="51" spans="1:11" x14ac:dyDescent="0.25">
      <c r="A51" s="5" t="s">
        <v>122</v>
      </c>
      <c r="B51" s="5" t="s">
        <v>123</v>
      </c>
      <c r="C51" t="s">
        <v>67</v>
      </c>
      <c r="D51">
        <v>51921</v>
      </c>
      <c r="E51">
        <v>47939</v>
      </c>
      <c r="F51">
        <v>44089</v>
      </c>
      <c r="G51">
        <v>41473</v>
      </c>
      <c r="H51">
        <v>34383</v>
      </c>
      <c r="I51">
        <v>33151</v>
      </c>
      <c r="J51">
        <v>32615</v>
      </c>
      <c r="K51">
        <v>29488</v>
      </c>
    </row>
    <row r="52" spans="1:11" x14ac:dyDescent="0.25">
      <c r="A52" s="5" t="s">
        <v>301</v>
      </c>
      <c r="B52" s="5" t="s">
        <v>302</v>
      </c>
      <c r="C52" t="s">
        <v>67</v>
      </c>
      <c r="D52">
        <v>455328</v>
      </c>
      <c r="E52">
        <v>347024</v>
      </c>
      <c r="F52">
        <v>322023</v>
      </c>
      <c r="G52">
        <v>329739</v>
      </c>
      <c r="H52">
        <v>321369</v>
      </c>
      <c r="I52">
        <v>295358</v>
      </c>
      <c r="J52">
        <v>265685</v>
      </c>
      <c r="K52">
        <v>282604</v>
      </c>
    </row>
    <row r="53" spans="1:11" x14ac:dyDescent="0.25">
      <c r="A53" s="5" t="s">
        <v>126</v>
      </c>
      <c r="B53" s="5" t="s">
        <v>127</v>
      </c>
      <c r="C53" t="s">
        <v>67</v>
      </c>
      <c r="D53">
        <v>193735</v>
      </c>
      <c r="E53">
        <v>146908</v>
      </c>
      <c r="F53">
        <v>140560</v>
      </c>
      <c r="G53">
        <v>145832</v>
      </c>
      <c r="H53">
        <v>144932</v>
      </c>
      <c r="I53">
        <v>127895</v>
      </c>
      <c r="J53">
        <v>107826</v>
      </c>
      <c r="K53">
        <v>130439</v>
      </c>
    </row>
    <row r="54" spans="1:11" x14ac:dyDescent="0.25">
      <c r="A54" s="5" t="s">
        <v>128</v>
      </c>
      <c r="B54" s="5" t="s">
        <v>129</v>
      </c>
      <c r="C54" t="s">
        <v>67</v>
      </c>
      <c r="D54">
        <v>7003</v>
      </c>
      <c r="E54">
        <v>3311</v>
      </c>
      <c r="F54">
        <v>7396</v>
      </c>
      <c r="G54">
        <v>10919</v>
      </c>
      <c r="H54">
        <v>13199</v>
      </c>
      <c r="I54">
        <v>6283</v>
      </c>
      <c r="J54">
        <v>-17581</v>
      </c>
      <c r="K54">
        <v>-20756</v>
      </c>
    </row>
    <row r="55" spans="1:11" x14ac:dyDescent="0.25">
      <c r="A55" s="5" t="s">
        <v>130</v>
      </c>
      <c r="B55" s="5" t="s">
        <v>131</v>
      </c>
      <c r="C55" t="s">
        <v>67</v>
      </c>
      <c r="D55">
        <v>113</v>
      </c>
      <c r="E55">
        <v>106.9</v>
      </c>
      <c r="F55">
        <v>105</v>
      </c>
      <c r="G55">
        <v>74.099999999999994</v>
      </c>
      <c r="H55">
        <v>74.3</v>
      </c>
      <c r="I55">
        <v>121.4</v>
      </c>
      <c r="J55" t="s">
        <v>67</v>
      </c>
      <c r="K55" t="s">
        <v>67</v>
      </c>
    </row>
    <row r="56" spans="1:11" x14ac:dyDescent="0.25">
      <c r="A56" s="5" t="s">
        <v>132</v>
      </c>
      <c r="B56" s="5" t="s">
        <v>133</v>
      </c>
      <c r="C56" t="s">
        <v>67</v>
      </c>
      <c r="D56">
        <v>1.76</v>
      </c>
      <c r="E56">
        <v>1.04</v>
      </c>
      <c r="F56">
        <v>2.4300000000000002</v>
      </c>
      <c r="G56">
        <v>2.4700000000000002</v>
      </c>
      <c r="H56">
        <v>3.04</v>
      </c>
      <c r="I56">
        <v>2.82</v>
      </c>
      <c r="J56" t="s">
        <v>67</v>
      </c>
      <c r="K56" t="s">
        <v>67</v>
      </c>
    </row>
    <row r="57" spans="1:11" x14ac:dyDescent="0.25">
      <c r="A57" s="5" t="s">
        <v>134</v>
      </c>
      <c r="B57" s="5" t="s">
        <v>135</v>
      </c>
      <c r="C57" t="s">
        <v>67</v>
      </c>
      <c r="D57">
        <v>6.78</v>
      </c>
      <c r="E57">
        <v>3.63</v>
      </c>
      <c r="F57">
        <v>7.09</v>
      </c>
      <c r="G57">
        <v>6.38</v>
      </c>
      <c r="H57">
        <v>7.07</v>
      </c>
      <c r="I57">
        <v>5.54</v>
      </c>
      <c r="J57" t="s">
        <v>67</v>
      </c>
      <c r="K57" t="s">
        <v>67</v>
      </c>
    </row>
    <row r="58" spans="1:11" x14ac:dyDescent="0.25">
      <c r="A58" s="5" t="s">
        <v>136</v>
      </c>
      <c r="B58" s="5" t="s">
        <v>137</v>
      </c>
      <c r="C58" t="s">
        <v>67</v>
      </c>
      <c r="D58">
        <v>34.909999999999997</v>
      </c>
      <c r="E58">
        <v>26.43</v>
      </c>
      <c r="F58">
        <v>56.35</v>
      </c>
      <c r="G58">
        <v>32.53</v>
      </c>
      <c r="H58">
        <v>75.319999999999993</v>
      </c>
      <c r="I58">
        <v>35.71</v>
      </c>
      <c r="J58" t="s">
        <v>67</v>
      </c>
      <c r="K58" t="s">
        <v>67</v>
      </c>
    </row>
    <row r="59" spans="1:11" x14ac:dyDescent="0.25">
      <c r="A59" s="5" t="s">
        <v>138</v>
      </c>
      <c r="B59" s="5" t="s">
        <v>139</v>
      </c>
      <c r="C59" t="s">
        <v>67</v>
      </c>
      <c r="D59" t="s">
        <v>67</v>
      </c>
      <c r="E59" t="s">
        <v>67</v>
      </c>
      <c r="F59" t="s">
        <v>67</v>
      </c>
      <c r="G59" t="s">
        <v>67</v>
      </c>
      <c r="H59" t="s">
        <v>67</v>
      </c>
      <c r="I59" t="s">
        <v>67</v>
      </c>
      <c r="J59" t="s">
        <v>67</v>
      </c>
      <c r="K59" t="s">
        <v>67</v>
      </c>
    </row>
    <row r="60" spans="1:11" x14ac:dyDescent="0.25">
      <c r="A60" s="5" t="s">
        <v>140</v>
      </c>
      <c r="B60" s="5" t="s">
        <v>141</v>
      </c>
      <c r="C60" t="s">
        <v>67</v>
      </c>
      <c r="D60">
        <v>0.9</v>
      </c>
      <c r="E60">
        <v>0.9</v>
      </c>
      <c r="F60">
        <v>1</v>
      </c>
      <c r="G60">
        <v>1.4</v>
      </c>
      <c r="H60">
        <v>1.3</v>
      </c>
      <c r="I60">
        <v>0.8</v>
      </c>
      <c r="J60" t="s">
        <v>67</v>
      </c>
      <c r="K60" t="s">
        <v>67</v>
      </c>
    </row>
    <row r="61" spans="1:11" x14ac:dyDescent="0.25">
      <c r="A61" s="5" t="s">
        <v>142</v>
      </c>
      <c r="B61" s="5" t="s">
        <v>143</v>
      </c>
      <c r="C61" t="s">
        <v>67</v>
      </c>
      <c r="D61">
        <v>5.92</v>
      </c>
      <c r="E61">
        <v>3.32</v>
      </c>
      <c r="F61">
        <v>6.7</v>
      </c>
      <c r="G61">
        <v>8.56</v>
      </c>
      <c r="H61">
        <v>9.56</v>
      </c>
      <c r="I61">
        <v>4.18</v>
      </c>
      <c r="J61">
        <v>-21.34</v>
      </c>
      <c r="K61">
        <v>-18.57</v>
      </c>
    </row>
    <row r="62" spans="1:11" x14ac:dyDescent="0.25">
      <c r="A62" s="5" t="s">
        <v>144</v>
      </c>
      <c r="B62" s="5" t="s">
        <v>145</v>
      </c>
      <c r="C62" t="s">
        <v>67</v>
      </c>
      <c r="D62">
        <v>1.54</v>
      </c>
      <c r="E62">
        <v>0.95</v>
      </c>
      <c r="F62">
        <v>2.2999999999999998</v>
      </c>
      <c r="G62">
        <v>3.31</v>
      </c>
      <c r="H62">
        <v>4.1100000000000003</v>
      </c>
      <c r="I62">
        <v>2.13</v>
      </c>
      <c r="J62">
        <v>-6.62</v>
      </c>
      <c r="K62">
        <v>-7.34</v>
      </c>
    </row>
    <row r="63" spans="1:11" x14ac:dyDescent="0.25">
      <c r="A63" s="5" t="s">
        <v>146</v>
      </c>
      <c r="B63" s="5" t="s">
        <v>147</v>
      </c>
      <c r="C63" t="s">
        <v>67</v>
      </c>
      <c r="D63">
        <v>2.98</v>
      </c>
      <c r="E63">
        <v>2.0699999999999998</v>
      </c>
      <c r="F63">
        <v>3.95</v>
      </c>
      <c r="G63">
        <v>5.21</v>
      </c>
      <c r="H63">
        <v>6.03</v>
      </c>
      <c r="I63">
        <v>2.9</v>
      </c>
      <c r="J63">
        <v>-10.62</v>
      </c>
      <c r="K63">
        <v>-10.02</v>
      </c>
    </row>
    <row r="64" spans="1:11" x14ac:dyDescent="0.25">
      <c r="A64" s="5" t="s">
        <v>148</v>
      </c>
      <c r="B64" s="5" t="s">
        <v>148</v>
      </c>
      <c r="C64" t="s">
        <v>67</v>
      </c>
      <c r="D64">
        <v>2.2999999999999998</v>
      </c>
      <c r="E64">
        <v>1.59</v>
      </c>
      <c r="F64">
        <v>3.46</v>
      </c>
      <c r="G64">
        <v>4.75</v>
      </c>
      <c r="H64">
        <v>5.74</v>
      </c>
      <c r="I64">
        <v>2.64</v>
      </c>
      <c r="J64">
        <v>-10.88</v>
      </c>
      <c r="K64">
        <v>-10.31</v>
      </c>
    </row>
    <row r="65" spans="1:11" x14ac:dyDescent="0.25">
      <c r="A65" s="5" t="s">
        <v>149</v>
      </c>
      <c r="B65" s="5" t="s">
        <v>150</v>
      </c>
      <c r="C65" t="s">
        <v>67</v>
      </c>
      <c r="D65">
        <v>65.59</v>
      </c>
      <c r="E65">
        <v>76.489999999999995</v>
      </c>
      <c r="F65">
        <v>80.89</v>
      </c>
      <c r="G65">
        <v>84.53</v>
      </c>
      <c r="H65">
        <v>88.05</v>
      </c>
      <c r="I65">
        <v>89.13</v>
      </c>
      <c r="J65">
        <v>83.58</v>
      </c>
      <c r="K65">
        <v>89.71</v>
      </c>
    </row>
    <row r="66" spans="1:11" x14ac:dyDescent="0.25">
      <c r="A66" s="5" t="s">
        <v>151</v>
      </c>
      <c r="B66" s="5" t="s">
        <v>152</v>
      </c>
      <c r="C66" t="s">
        <v>67</v>
      </c>
      <c r="D66">
        <v>38.86</v>
      </c>
      <c r="E66">
        <v>47.9</v>
      </c>
      <c r="F66">
        <v>51.64</v>
      </c>
      <c r="G66">
        <v>55.45</v>
      </c>
      <c r="H66">
        <v>60.07</v>
      </c>
      <c r="I66">
        <v>63.1</v>
      </c>
      <c r="J66">
        <v>50.99</v>
      </c>
      <c r="K66">
        <v>55.51</v>
      </c>
    </row>
    <row r="67" spans="1:11" x14ac:dyDescent="0.25">
      <c r="A67" s="5" t="s">
        <v>153</v>
      </c>
      <c r="B67" s="5" t="s">
        <v>154</v>
      </c>
      <c r="C67" t="s">
        <v>67</v>
      </c>
      <c r="D67">
        <v>61.14</v>
      </c>
      <c r="E67">
        <v>52.1</v>
      </c>
      <c r="F67">
        <v>48.36</v>
      </c>
      <c r="G67">
        <v>44.55</v>
      </c>
      <c r="H67">
        <v>39.93</v>
      </c>
      <c r="I67">
        <v>36.9</v>
      </c>
      <c r="J67">
        <v>49.01</v>
      </c>
      <c r="K67">
        <v>44.49</v>
      </c>
    </row>
    <row r="68" spans="1:11" x14ac:dyDescent="0.25">
      <c r="A68" s="5" t="s">
        <v>155</v>
      </c>
      <c r="B68" s="5" t="s">
        <v>156</v>
      </c>
      <c r="C68" t="s">
        <v>67</v>
      </c>
      <c r="D68">
        <v>157.34</v>
      </c>
      <c r="E68">
        <v>108.75</v>
      </c>
      <c r="F68">
        <v>93.66</v>
      </c>
      <c r="G68">
        <v>80.33</v>
      </c>
      <c r="H68">
        <v>66.47</v>
      </c>
      <c r="I68">
        <v>58.47</v>
      </c>
      <c r="J68">
        <v>96.1</v>
      </c>
      <c r="K68">
        <v>80.14</v>
      </c>
    </row>
    <row r="69" spans="1:11" x14ac:dyDescent="0.25">
      <c r="A69" s="5" t="s">
        <v>303</v>
      </c>
      <c r="B69" s="5" t="s">
        <v>304</v>
      </c>
      <c r="C69" t="s">
        <v>67</v>
      </c>
      <c r="D69">
        <v>42.54</v>
      </c>
      <c r="E69">
        <v>42.33</v>
      </c>
      <c r="F69">
        <v>43.64</v>
      </c>
      <c r="G69">
        <v>44.22</v>
      </c>
      <c r="H69">
        <v>45.1</v>
      </c>
      <c r="I69">
        <v>43.3</v>
      </c>
      <c r="J69">
        <v>40.58</v>
      </c>
    </row>
    <row r="70" spans="1:11" x14ac:dyDescent="0.25">
      <c r="A70" s="5" t="s">
        <v>157</v>
      </c>
      <c r="B70" s="5" t="s">
        <v>158</v>
      </c>
      <c r="C70" t="s">
        <v>67</v>
      </c>
      <c r="D70">
        <v>65.59</v>
      </c>
      <c r="E70">
        <v>76.5</v>
      </c>
      <c r="F70">
        <v>80.91</v>
      </c>
      <c r="G70">
        <v>84.55</v>
      </c>
      <c r="H70">
        <v>88.05</v>
      </c>
      <c r="I70">
        <v>89.14</v>
      </c>
      <c r="J70">
        <v>83.55</v>
      </c>
    </row>
    <row r="71" spans="1:11" x14ac:dyDescent="0.25">
      <c r="A71" s="5" t="s">
        <v>159</v>
      </c>
      <c r="B71" s="5" t="s">
        <v>160</v>
      </c>
      <c r="C71" t="s">
        <v>67</v>
      </c>
      <c r="D71">
        <v>1.54</v>
      </c>
      <c r="E71">
        <v>0.95</v>
      </c>
      <c r="F71">
        <v>2.2999999999999998</v>
      </c>
      <c r="G71">
        <v>3.31</v>
      </c>
      <c r="H71">
        <v>4.1100000000000003</v>
      </c>
      <c r="I71">
        <v>2.13</v>
      </c>
      <c r="J71">
        <v>-6.62</v>
      </c>
    </row>
    <row r="72" spans="1:11" x14ac:dyDescent="0.25">
      <c r="A72" s="5" t="s">
        <v>161</v>
      </c>
      <c r="B72" s="5" t="s">
        <v>162</v>
      </c>
      <c r="C72" t="s">
        <v>67</v>
      </c>
      <c r="D72">
        <v>2.56</v>
      </c>
      <c r="E72">
        <v>2.21</v>
      </c>
      <c r="F72">
        <v>4.18</v>
      </c>
      <c r="G72">
        <v>5.69</v>
      </c>
      <c r="H72">
        <v>3.03</v>
      </c>
      <c r="I72">
        <v>2.8</v>
      </c>
      <c r="J72">
        <v>-6.46</v>
      </c>
    </row>
    <row r="73" spans="1:11" x14ac:dyDescent="0.25">
      <c r="A73" s="5" t="s">
        <v>163</v>
      </c>
      <c r="B73" s="5" t="s">
        <v>164</v>
      </c>
      <c r="C73" t="s">
        <v>67</v>
      </c>
      <c r="D73">
        <v>149.62</v>
      </c>
      <c r="E73">
        <v>166.6</v>
      </c>
      <c r="F73">
        <v>150.63999999999999</v>
      </c>
      <c r="G73">
        <v>143.38</v>
      </c>
      <c r="H73">
        <v>139.72999999999999</v>
      </c>
      <c r="I73">
        <v>123.96</v>
      </c>
      <c r="J73">
        <v>164.37</v>
      </c>
    </row>
    <row r="74" spans="1:11" x14ac:dyDescent="0.25">
      <c r="A74" s="5" t="s">
        <v>165</v>
      </c>
      <c r="B74" s="5" t="s">
        <v>166</v>
      </c>
      <c r="C74" t="s">
        <v>67</v>
      </c>
      <c r="D74">
        <v>34.409999999999997</v>
      </c>
      <c r="E74">
        <v>23.51</v>
      </c>
      <c r="F74">
        <v>19.11</v>
      </c>
      <c r="G74">
        <v>15.47</v>
      </c>
      <c r="H74">
        <v>11.95</v>
      </c>
      <c r="I74">
        <v>10.86</v>
      </c>
      <c r="J74">
        <v>16.420000000000002</v>
      </c>
    </row>
    <row r="75" spans="1:11" x14ac:dyDescent="0.25">
      <c r="A75" s="5" t="s">
        <v>167</v>
      </c>
      <c r="B75" s="5" t="s">
        <v>168</v>
      </c>
      <c r="C75" t="s">
        <v>67</v>
      </c>
      <c r="D75">
        <v>2.2999999999999998</v>
      </c>
      <c r="E75">
        <v>1.59</v>
      </c>
      <c r="F75">
        <v>3.46</v>
      </c>
      <c r="G75">
        <v>4.75</v>
      </c>
      <c r="H75">
        <v>5.74</v>
      </c>
      <c r="I75">
        <v>2.64</v>
      </c>
      <c r="J75">
        <v>-10.88</v>
      </c>
    </row>
    <row r="76" spans="1:11" x14ac:dyDescent="0.25">
      <c r="A76" s="5" t="s">
        <v>169</v>
      </c>
      <c r="B76" s="5" t="s">
        <v>170</v>
      </c>
      <c r="C76" t="s">
        <v>67</v>
      </c>
      <c r="D76">
        <v>7.42</v>
      </c>
      <c r="E76">
        <v>7.36</v>
      </c>
      <c r="F76">
        <v>11.65</v>
      </c>
      <c r="G76">
        <v>14.37</v>
      </c>
      <c r="H76">
        <v>6.88</v>
      </c>
      <c r="I76">
        <v>5.36</v>
      </c>
      <c r="J76">
        <v>-19.77</v>
      </c>
    </row>
    <row r="77" spans="1:11" x14ac:dyDescent="0.25">
      <c r="A77" s="5" t="s">
        <v>171</v>
      </c>
      <c r="B77" s="5" t="s">
        <v>172</v>
      </c>
      <c r="C77" t="s">
        <v>67</v>
      </c>
      <c r="D77">
        <v>112.94</v>
      </c>
      <c r="E77">
        <v>203.76</v>
      </c>
      <c r="F77">
        <v>270.19</v>
      </c>
      <c r="G77">
        <v>358.63</v>
      </c>
      <c r="H77">
        <v>502.37</v>
      </c>
      <c r="I77">
        <v>580.92999999999995</v>
      </c>
      <c r="J77">
        <v>310.51</v>
      </c>
    </row>
    <row r="78" spans="1:11" x14ac:dyDescent="0.25">
      <c r="A78" s="5" t="s">
        <v>173</v>
      </c>
      <c r="B78" s="5" t="s">
        <v>174</v>
      </c>
      <c r="C78" t="s">
        <v>67</v>
      </c>
      <c r="D78">
        <v>135.53</v>
      </c>
      <c r="E78">
        <v>153.28</v>
      </c>
      <c r="F78">
        <v>175.99</v>
      </c>
      <c r="G78">
        <v>195.45</v>
      </c>
      <c r="H78">
        <v>229.05</v>
      </c>
      <c r="I78">
        <v>253.54</v>
      </c>
      <c r="J78">
        <v>180.58</v>
      </c>
    </row>
    <row r="79" spans="1:11" x14ac:dyDescent="0.25">
      <c r="A79" s="5" t="s">
        <v>175</v>
      </c>
      <c r="B79" s="5" t="s">
        <v>176</v>
      </c>
      <c r="C79" t="s">
        <v>67</v>
      </c>
      <c r="D79">
        <v>8826.9934999999987</v>
      </c>
      <c r="E79">
        <v>6625.2080999999998</v>
      </c>
      <c r="F79">
        <v>13940.4265</v>
      </c>
      <c r="G79">
        <v>8043.3678</v>
      </c>
      <c r="H79">
        <v>18608.5592</v>
      </c>
      <c r="I79">
        <v>8740.3796000000002</v>
      </c>
      <c r="J79" t="s">
        <v>67</v>
      </c>
    </row>
    <row r="80" spans="1:11" x14ac:dyDescent="0.25">
      <c r="A80" s="5" t="s">
        <v>177</v>
      </c>
      <c r="B80" s="5" t="s">
        <v>178</v>
      </c>
      <c r="C80">
        <v>-3.000000000000114E-2</v>
      </c>
      <c r="D80">
        <v>-2.1800000000000068</v>
      </c>
      <c r="E80">
        <v>-3.2800000000000011</v>
      </c>
      <c r="F80">
        <v>-0.12999999999999551</v>
      </c>
      <c r="G80">
        <v>-0.1999999999999886</v>
      </c>
      <c r="H80">
        <v>-2.3000000000000109</v>
      </c>
      <c r="I80" t="s">
        <v>67</v>
      </c>
      <c r="J80" t="s">
        <v>67</v>
      </c>
    </row>
    <row r="81" spans="1:10" x14ac:dyDescent="0.25">
      <c r="A81" s="5" t="s">
        <v>179</v>
      </c>
      <c r="B81" s="5" t="s">
        <v>180</v>
      </c>
      <c r="C81" t="s">
        <v>67</v>
      </c>
      <c r="D81">
        <v>20.32</v>
      </c>
      <c r="E81">
        <v>20.03</v>
      </c>
      <c r="F81">
        <v>23.36</v>
      </c>
      <c r="G81">
        <v>23.02</v>
      </c>
      <c r="H81">
        <v>33.6</v>
      </c>
      <c r="I81">
        <v>25.65</v>
      </c>
      <c r="J81">
        <v>52.03</v>
      </c>
    </row>
    <row r="82" spans="1:10" x14ac:dyDescent="0.25">
      <c r="A82" s="5" t="s">
        <v>181</v>
      </c>
      <c r="B82" s="5" t="s">
        <v>182</v>
      </c>
      <c r="C82" t="s">
        <v>67</v>
      </c>
      <c r="D82">
        <v>21.24</v>
      </c>
      <c r="E82">
        <v>22.14</v>
      </c>
      <c r="F82">
        <v>26.66</v>
      </c>
      <c r="G82">
        <v>27.42</v>
      </c>
      <c r="H82">
        <v>37.090000000000003</v>
      </c>
      <c r="I82" t="s">
        <v>67</v>
      </c>
      <c r="J82" t="s">
        <v>67</v>
      </c>
    </row>
    <row r="83" spans="1:10" x14ac:dyDescent="0.25">
      <c r="A83" s="5" t="s">
        <v>183</v>
      </c>
      <c r="B83" s="5" t="s">
        <v>184</v>
      </c>
      <c r="C83" t="s">
        <v>67</v>
      </c>
      <c r="D83">
        <v>24.07</v>
      </c>
      <c r="E83">
        <v>25.13</v>
      </c>
      <c r="F83">
        <v>31.53</v>
      </c>
      <c r="G83" t="s">
        <v>67</v>
      </c>
      <c r="H83" t="s">
        <v>67</v>
      </c>
      <c r="I83" t="s">
        <v>67</v>
      </c>
      <c r="J83" t="s">
        <v>67</v>
      </c>
    </row>
    <row r="84" spans="1:10" x14ac:dyDescent="0.25">
      <c r="A84" s="5" t="s">
        <v>185</v>
      </c>
      <c r="B84" s="5" t="s">
        <v>186</v>
      </c>
      <c r="C84" t="s">
        <v>67</v>
      </c>
      <c r="D84" t="s">
        <v>67</v>
      </c>
      <c r="E84" t="s">
        <v>67</v>
      </c>
      <c r="F84" t="s">
        <v>67</v>
      </c>
      <c r="G84" t="s">
        <v>67</v>
      </c>
      <c r="H84" t="s">
        <v>67</v>
      </c>
      <c r="I84" t="s">
        <v>67</v>
      </c>
      <c r="J84" t="s">
        <v>67</v>
      </c>
    </row>
    <row r="85" spans="1:10" x14ac:dyDescent="0.25">
      <c r="A85" s="5" t="s">
        <v>187</v>
      </c>
      <c r="B85" s="5" t="s">
        <v>188</v>
      </c>
      <c r="C85" t="s">
        <v>67</v>
      </c>
      <c r="D85">
        <v>93.97</v>
      </c>
      <c r="E85">
        <v>-50.15</v>
      </c>
      <c r="F85">
        <v>-14.44</v>
      </c>
      <c r="G85">
        <v>-0.82</v>
      </c>
      <c r="H85">
        <v>157.96</v>
      </c>
      <c r="I85">
        <v>-140.38999999999999</v>
      </c>
      <c r="J85">
        <v>37.020000000000003</v>
      </c>
    </row>
    <row r="86" spans="1:10" x14ac:dyDescent="0.25">
      <c r="A86" s="5" t="s">
        <v>189</v>
      </c>
      <c r="B86" s="5" t="s">
        <v>190</v>
      </c>
      <c r="C86" t="s">
        <v>67</v>
      </c>
      <c r="D86">
        <v>9.7899999999999991</v>
      </c>
      <c r="E86">
        <v>-21.8</v>
      </c>
      <c r="F86">
        <v>47.57</v>
      </c>
      <c r="G86">
        <v>5.58</v>
      </c>
      <c r="H86">
        <v>18.2</v>
      </c>
      <c r="I86" t="s">
        <v>67</v>
      </c>
      <c r="J86" t="s">
        <v>67</v>
      </c>
    </row>
    <row r="87" spans="1:10" x14ac:dyDescent="0.25">
      <c r="A87" s="5" t="s">
        <v>191</v>
      </c>
      <c r="B87" s="5" t="s">
        <v>192</v>
      </c>
      <c r="C87" t="s">
        <v>67</v>
      </c>
      <c r="D87">
        <v>37.299999999999997</v>
      </c>
      <c r="E87">
        <v>-9.57</v>
      </c>
      <c r="F87">
        <v>7.87</v>
      </c>
      <c r="G87" t="s">
        <v>67</v>
      </c>
      <c r="H87" t="s">
        <v>67</v>
      </c>
      <c r="I87" t="s">
        <v>67</v>
      </c>
      <c r="J87" t="s">
        <v>67</v>
      </c>
    </row>
    <row r="88" spans="1:10" x14ac:dyDescent="0.25">
      <c r="A88" s="5" t="s">
        <v>193</v>
      </c>
      <c r="B88" s="5" t="s">
        <v>194</v>
      </c>
      <c r="C88" t="s">
        <v>67</v>
      </c>
      <c r="D88" t="s">
        <v>67</v>
      </c>
      <c r="E88" t="s">
        <v>67</v>
      </c>
      <c r="F88" t="s">
        <v>67</v>
      </c>
      <c r="G88" t="s">
        <v>67</v>
      </c>
      <c r="H88" t="s">
        <v>67</v>
      </c>
      <c r="I88" t="s">
        <v>67</v>
      </c>
      <c r="J88" t="s">
        <v>67</v>
      </c>
    </row>
    <row r="89" spans="1:10" x14ac:dyDescent="0.25">
      <c r="A89" s="5" t="s">
        <v>195</v>
      </c>
      <c r="B89" s="5" t="s">
        <v>196</v>
      </c>
      <c r="C89" t="s">
        <v>67</v>
      </c>
      <c r="D89">
        <v>3.03</v>
      </c>
      <c r="E89">
        <v>-11.17</v>
      </c>
      <c r="F89">
        <v>13.34</v>
      </c>
      <c r="G89" t="s">
        <v>67</v>
      </c>
      <c r="H89" t="s">
        <v>67</v>
      </c>
      <c r="I89" t="s">
        <v>67</v>
      </c>
      <c r="J89" t="s">
        <v>67</v>
      </c>
    </row>
    <row r="90" spans="1:10" x14ac:dyDescent="0.25">
      <c r="A90" s="5" t="s">
        <v>197</v>
      </c>
      <c r="B90" s="5" t="s">
        <v>198</v>
      </c>
      <c r="C90" t="s">
        <v>67</v>
      </c>
      <c r="D90">
        <v>39.090000000000003</v>
      </c>
      <c r="E90">
        <v>-36.46</v>
      </c>
      <c r="F90">
        <v>-9.3699999999999992</v>
      </c>
      <c r="G90">
        <v>131.03</v>
      </c>
      <c r="H90">
        <v>44.28</v>
      </c>
      <c r="I90">
        <v>-154.52000000000001</v>
      </c>
      <c r="J90">
        <v>36.24</v>
      </c>
    </row>
    <row r="91" spans="1:10" x14ac:dyDescent="0.25">
      <c r="A91" s="5" t="s">
        <v>199</v>
      </c>
      <c r="B91" s="5" t="s">
        <v>200</v>
      </c>
      <c r="C91" t="s">
        <v>67</v>
      </c>
      <c r="D91">
        <v>-2.25</v>
      </c>
      <c r="E91">
        <v>28.4</v>
      </c>
      <c r="F91">
        <v>55.31</v>
      </c>
      <c r="G91">
        <v>6.93</v>
      </c>
      <c r="H91">
        <v>-24.67</v>
      </c>
      <c r="I91" t="s">
        <v>67</v>
      </c>
      <c r="J91" t="s">
        <v>67</v>
      </c>
    </row>
    <row r="92" spans="1:10" x14ac:dyDescent="0.25">
      <c r="A92" s="5" t="s">
        <v>201</v>
      </c>
      <c r="B92" s="5" t="s">
        <v>202</v>
      </c>
      <c r="C92" t="s">
        <v>67</v>
      </c>
      <c r="D92">
        <v>33.71</v>
      </c>
      <c r="E92">
        <v>-5.01</v>
      </c>
      <c r="F92">
        <v>9.5299999999999994</v>
      </c>
      <c r="G92" t="s">
        <v>67</v>
      </c>
      <c r="H92" t="s">
        <v>67</v>
      </c>
      <c r="I92" t="s">
        <v>67</v>
      </c>
      <c r="J92" t="s">
        <v>67</v>
      </c>
    </row>
    <row r="93" spans="1:10" x14ac:dyDescent="0.25">
      <c r="A93" s="5" t="s">
        <v>203</v>
      </c>
      <c r="B93" s="5" t="s">
        <v>204</v>
      </c>
      <c r="C93" t="s">
        <v>67</v>
      </c>
      <c r="D93" t="s">
        <v>67</v>
      </c>
      <c r="E93" t="s">
        <v>67</v>
      </c>
      <c r="F93" t="s">
        <v>67</v>
      </c>
      <c r="G93" t="s">
        <v>67</v>
      </c>
      <c r="H93" t="s">
        <v>67</v>
      </c>
      <c r="I93" t="s">
        <v>67</v>
      </c>
      <c r="J93" t="s">
        <v>67</v>
      </c>
    </row>
    <row r="94" spans="1:10" x14ac:dyDescent="0.25">
      <c r="A94" s="5" t="s">
        <v>205</v>
      </c>
      <c r="B94" s="5" t="s">
        <v>206</v>
      </c>
      <c r="C94" t="s">
        <v>67</v>
      </c>
      <c r="D94">
        <v>32.08</v>
      </c>
      <c r="E94">
        <v>-53.1</v>
      </c>
      <c r="F94">
        <v>73.22</v>
      </c>
      <c r="G94">
        <v>-56.81</v>
      </c>
      <c r="H94">
        <v>110.92</v>
      </c>
      <c r="I94" t="s">
        <v>67</v>
      </c>
      <c r="J94" t="s">
        <v>67</v>
      </c>
    </row>
    <row r="95" spans="1:10" x14ac:dyDescent="0.25">
      <c r="A95" s="5" t="s">
        <v>207</v>
      </c>
      <c r="B95" s="5" t="s">
        <v>208</v>
      </c>
      <c r="C95" t="s">
        <v>67</v>
      </c>
      <c r="D95">
        <v>17.399999999999999</v>
      </c>
      <c r="E95">
        <v>-12.23</v>
      </c>
      <c r="F95">
        <v>42.44</v>
      </c>
      <c r="G95" t="s">
        <v>67</v>
      </c>
      <c r="H95" t="s">
        <v>67</v>
      </c>
      <c r="I95" t="s">
        <v>67</v>
      </c>
      <c r="J95" t="s">
        <v>67</v>
      </c>
    </row>
    <row r="96" spans="1:10" x14ac:dyDescent="0.25">
      <c r="A96" s="5" t="s">
        <v>209</v>
      </c>
      <c r="B96" s="5" t="s">
        <v>210</v>
      </c>
      <c r="C96" t="s">
        <v>67</v>
      </c>
      <c r="D96">
        <v>21.26</v>
      </c>
      <c r="E96" t="s">
        <v>67</v>
      </c>
      <c r="F96" t="s">
        <v>67</v>
      </c>
      <c r="G96" t="s">
        <v>67</v>
      </c>
      <c r="H96" t="s">
        <v>67</v>
      </c>
      <c r="I96" t="s">
        <v>67</v>
      </c>
      <c r="J96" t="s">
        <v>67</v>
      </c>
    </row>
    <row r="97" spans="1:11" x14ac:dyDescent="0.25">
      <c r="A97" s="5" t="s">
        <v>211</v>
      </c>
      <c r="B97" s="5" t="s">
        <v>212</v>
      </c>
      <c r="C97" t="s">
        <v>67</v>
      </c>
      <c r="D97" t="s">
        <v>67</v>
      </c>
      <c r="E97" t="s">
        <v>67</v>
      </c>
      <c r="F97" t="s">
        <v>67</v>
      </c>
      <c r="G97" t="s">
        <v>67</v>
      </c>
      <c r="H97" t="s">
        <v>67</v>
      </c>
      <c r="I97" t="s">
        <v>67</v>
      </c>
      <c r="J97" t="s">
        <v>67</v>
      </c>
    </row>
    <row r="98" spans="1:11" x14ac:dyDescent="0.25">
      <c r="A98" s="5" t="s">
        <v>213</v>
      </c>
      <c r="B98" s="5" t="s">
        <v>214</v>
      </c>
      <c r="C98" t="s">
        <v>67</v>
      </c>
      <c r="D98">
        <v>745.5</v>
      </c>
      <c r="E98">
        <v>859.8</v>
      </c>
      <c r="F98">
        <v>1041</v>
      </c>
      <c r="G98">
        <v>1047</v>
      </c>
      <c r="H98">
        <v>1050</v>
      </c>
      <c r="I98">
        <v>963.6</v>
      </c>
      <c r="J98">
        <v>399.7</v>
      </c>
      <c r="K98">
        <v>390.5</v>
      </c>
    </row>
  </sheetData>
  <pageMargins left="0.75" right="0.75" top="1" bottom="1" header="0.5" footer="0.5"/>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Q98"/>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10" customWidth="1"/>
    <col min="13" max="13" width="20" customWidth="1"/>
    <col min="14" max="14" width="10" customWidth="1"/>
    <col min="15" max="15" width="20" customWidth="1"/>
    <col min="16" max="17" width="10" customWidth="1"/>
  </cols>
  <sheetData>
    <row r="1" spans="1:17" ht="18.75" customHeight="1" x14ac:dyDescent="0.3">
      <c r="A1" s="1" t="s">
        <v>3982</v>
      </c>
      <c r="B1" s="2" t="s">
        <v>3983</v>
      </c>
      <c r="C1" s="2"/>
      <c r="D1" s="2"/>
      <c r="E1" s="2"/>
      <c r="F1" s="2" t="str">
        <f>HYPERLINK("dax-30_Stock_Data_EUR.xlsx#INDEX!A1", "Back to INDEX")</f>
        <v>Back to INDEX</v>
      </c>
      <c r="G1" s="2"/>
      <c r="H1" s="2"/>
      <c r="I1" s="2"/>
      <c r="J1" s="2"/>
      <c r="K1" s="2"/>
      <c r="L1" s="2"/>
      <c r="M1" s="2"/>
      <c r="N1" s="2"/>
      <c r="O1" s="2"/>
      <c r="P1" s="2"/>
      <c r="Q1" s="2"/>
    </row>
    <row r="2" spans="1:17" x14ac:dyDescent="0.25">
      <c r="A2" s="3"/>
      <c r="B2" s="4"/>
      <c r="C2" s="4"/>
      <c r="D2" s="4"/>
      <c r="E2" s="4"/>
      <c r="F2" s="4"/>
      <c r="G2" s="4"/>
      <c r="H2" s="4"/>
      <c r="I2" s="4"/>
      <c r="J2" s="4"/>
      <c r="K2" s="4"/>
      <c r="L2" s="4"/>
      <c r="M2" s="4"/>
      <c r="N2" s="4"/>
      <c r="O2" s="4"/>
      <c r="P2" s="4"/>
      <c r="Q2" s="4"/>
    </row>
    <row r="3" spans="1:17" x14ac:dyDescent="0.25">
      <c r="A3" s="5" t="s">
        <v>3</v>
      </c>
      <c r="C3" s="5" t="s">
        <v>4</v>
      </c>
      <c r="D3" s="5"/>
      <c r="G3" s="5" t="s">
        <v>5</v>
      </c>
      <c r="H3" s="5"/>
      <c r="J3" s="5" t="s">
        <v>6</v>
      </c>
      <c r="K3" s="5"/>
    </row>
    <row r="4" spans="1:17" x14ac:dyDescent="0.25">
      <c r="A4" s="5" t="s">
        <v>7</v>
      </c>
      <c r="B4" t="s">
        <v>2206</v>
      </c>
      <c r="C4" s="5" t="s">
        <v>9</v>
      </c>
      <c r="D4" s="5"/>
      <c r="E4" t="s">
        <v>3984</v>
      </c>
      <c r="G4" t="s">
        <v>11</v>
      </c>
      <c r="H4" t="s">
        <v>12</v>
      </c>
      <c r="J4" t="s">
        <v>3985</v>
      </c>
      <c r="L4" t="s">
        <v>3986</v>
      </c>
    </row>
    <row r="5" spans="1:17" x14ac:dyDescent="0.25">
      <c r="A5" s="5" t="s">
        <v>15</v>
      </c>
      <c r="B5" t="s">
        <v>3987</v>
      </c>
      <c r="C5" s="5" t="s">
        <v>17</v>
      </c>
      <c r="D5" s="5"/>
      <c r="E5" t="s">
        <v>3988</v>
      </c>
      <c r="G5" t="s">
        <v>273</v>
      </c>
      <c r="H5" t="s">
        <v>20</v>
      </c>
      <c r="J5" t="s">
        <v>3989</v>
      </c>
      <c r="L5" t="s">
        <v>3990</v>
      </c>
    </row>
    <row r="6" spans="1:17" x14ac:dyDescent="0.25">
      <c r="A6" s="5" t="s">
        <v>23</v>
      </c>
      <c r="B6" t="s">
        <v>3991</v>
      </c>
      <c r="C6" s="5" t="s">
        <v>25</v>
      </c>
      <c r="D6" s="5"/>
      <c r="E6" t="s">
        <v>3992</v>
      </c>
      <c r="G6" t="s">
        <v>1448</v>
      </c>
      <c r="H6" t="s">
        <v>28</v>
      </c>
      <c r="J6" t="s">
        <v>3993</v>
      </c>
      <c r="L6" t="s">
        <v>3994</v>
      </c>
    </row>
    <row r="7" spans="1:17" x14ac:dyDescent="0.25">
      <c r="A7" s="5" t="s">
        <v>29</v>
      </c>
      <c r="B7" t="s">
        <v>67</v>
      </c>
      <c r="C7" s="5" t="s">
        <v>31</v>
      </c>
      <c r="D7" s="5"/>
      <c r="E7" t="s">
        <v>3995</v>
      </c>
      <c r="G7" t="s">
        <v>33</v>
      </c>
      <c r="H7" t="s">
        <v>34</v>
      </c>
      <c r="J7" t="s">
        <v>3996</v>
      </c>
      <c r="L7" t="s">
        <v>3997</v>
      </c>
    </row>
    <row r="8" spans="1:17" x14ac:dyDescent="0.25">
      <c r="A8" s="5" t="s">
        <v>35</v>
      </c>
      <c r="B8" t="s">
        <v>3998</v>
      </c>
      <c r="C8" s="5" t="s">
        <v>37</v>
      </c>
      <c r="D8" s="5"/>
      <c r="E8" t="s">
        <v>3999</v>
      </c>
      <c r="G8" t="s">
        <v>239</v>
      </c>
      <c r="H8" t="s">
        <v>40</v>
      </c>
      <c r="J8" t="s">
        <v>445</v>
      </c>
      <c r="L8" t="s">
        <v>4000</v>
      </c>
    </row>
    <row r="9" spans="1:17" x14ac:dyDescent="0.25">
      <c r="A9" s="5" t="s">
        <v>41</v>
      </c>
      <c r="B9" t="s">
        <v>42</v>
      </c>
      <c r="C9" s="5" t="s">
        <v>43</v>
      </c>
      <c r="D9" s="5"/>
      <c r="E9" t="s">
        <v>4001</v>
      </c>
      <c r="J9" t="s">
        <v>21</v>
      </c>
      <c r="L9" t="s">
        <v>4002</v>
      </c>
    </row>
    <row r="10" spans="1:17" x14ac:dyDescent="0.25">
      <c r="A10" s="5" t="s">
        <v>45</v>
      </c>
      <c r="B10" t="s">
        <v>863</v>
      </c>
      <c r="C10" s="5" t="s">
        <v>47</v>
      </c>
      <c r="D10" s="5"/>
      <c r="E10" t="s">
        <v>4003</v>
      </c>
    </row>
    <row r="11" spans="1:17" x14ac:dyDescent="0.25">
      <c r="A11" s="5" t="s">
        <v>49</v>
      </c>
      <c r="B11" t="s">
        <v>864</v>
      </c>
    </row>
    <row r="12" spans="1:17" x14ac:dyDescent="0.25">
      <c r="A12" s="5" t="s">
        <v>51</v>
      </c>
      <c r="B12" t="s">
        <v>423</v>
      </c>
    </row>
    <row r="13" spans="1:17" x14ac:dyDescent="0.25">
      <c r="A13" s="5" t="s">
        <v>53</v>
      </c>
      <c r="B13" t="s">
        <v>4004</v>
      </c>
    </row>
    <row r="14" spans="1:17" x14ac:dyDescent="0.25">
      <c r="A14" s="5" t="s">
        <v>55</v>
      </c>
      <c r="B14" t="s">
        <v>4005</v>
      </c>
    </row>
    <row r="15" spans="1:17" x14ac:dyDescent="0.25">
      <c r="A15" s="5" t="s">
        <v>57</v>
      </c>
      <c r="B15" t="s">
        <v>4006</v>
      </c>
    </row>
    <row r="16" spans="1:17" x14ac:dyDescent="0.25">
      <c r="A16" s="5" t="s">
        <v>59</v>
      </c>
      <c r="B16" t="s">
        <v>4007</v>
      </c>
    </row>
    <row r="17" spans="1:17" x14ac:dyDescent="0.25">
      <c r="A17" s="5" t="s">
        <v>61</v>
      </c>
      <c r="B17" t="s">
        <v>4008</v>
      </c>
    </row>
    <row r="18" spans="1:17" x14ac:dyDescent="0.25">
      <c r="A18" s="3"/>
      <c r="B18" s="4"/>
      <c r="C18" s="4"/>
      <c r="D18" s="4"/>
      <c r="E18" s="4"/>
      <c r="F18" s="4"/>
      <c r="G18" s="4"/>
      <c r="H18" s="4"/>
      <c r="I18" s="4"/>
      <c r="J18" s="4"/>
      <c r="K18" s="4"/>
      <c r="L18" s="4"/>
      <c r="M18" s="4"/>
      <c r="N18" s="4"/>
      <c r="O18" s="4"/>
      <c r="P18" s="4"/>
      <c r="Q18" s="4"/>
    </row>
    <row r="19" spans="1:17" x14ac:dyDescent="0.25">
      <c r="A19" s="5" t="s">
        <v>63</v>
      </c>
      <c r="B19" s="5" t="s">
        <v>64</v>
      </c>
      <c r="C19" s="5">
        <v>2019</v>
      </c>
      <c r="D19" s="5">
        <v>2018</v>
      </c>
      <c r="E19" s="5">
        <v>2017</v>
      </c>
      <c r="F19" s="5">
        <v>2016</v>
      </c>
      <c r="G19" s="5">
        <v>2015</v>
      </c>
      <c r="H19" s="5">
        <v>2014</v>
      </c>
      <c r="I19" s="5">
        <v>2013</v>
      </c>
      <c r="J19" s="5">
        <v>2012</v>
      </c>
      <c r="K19" s="5">
        <v>2011</v>
      </c>
      <c r="L19" s="5">
        <v>2010</v>
      </c>
      <c r="M19" s="5">
        <v>2009</v>
      </c>
      <c r="N19" s="5">
        <v>2008</v>
      </c>
      <c r="O19" s="5">
        <v>2007</v>
      </c>
      <c r="P19" s="5">
        <v>2006</v>
      </c>
      <c r="Q19" s="5">
        <v>2005</v>
      </c>
    </row>
    <row r="20" spans="1:17" x14ac:dyDescent="0.25">
      <c r="A20" s="5" t="s">
        <v>65</v>
      </c>
      <c r="B20" s="5" t="s">
        <v>66</v>
      </c>
      <c r="C20">
        <v>113.5</v>
      </c>
      <c r="D20">
        <v>154.80000000000001</v>
      </c>
      <c r="E20">
        <v>134.30000000000001</v>
      </c>
      <c r="F20">
        <v>112.9</v>
      </c>
      <c r="G20">
        <v>89</v>
      </c>
      <c r="H20">
        <v>140.69999999999999</v>
      </c>
      <c r="I20">
        <v>129.9</v>
      </c>
      <c r="J20">
        <v>142.69999999999999</v>
      </c>
      <c r="K20">
        <v>139.30000000000001</v>
      </c>
      <c r="L20">
        <v>104.4</v>
      </c>
      <c r="M20">
        <v>89.6</v>
      </c>
      <c r="N20">
        <v>45.8</v>
      </c>
      <c r="O20">
        <v>45</v>
      </c>
      <c r="P20">
        <v>34.6</v>
      </c>
      <c r="Q20">
        <v>26.1</v>
      </c>
    </row>
    <row r="21" spans="1:17" x14ac:dyDescent="0.25">
      <c r="A21" s="5" t="s">
        <v>68</v>
      </c>
      <c r="B21" s="5" t="s">
        <v>69</v>
      </c>
      <c r="C21">
        <v>9.1</v>
      </c>
      <c r="D21">
        <v>38.299999999999997</v>
      </c>
      <c r="E21">
        <v>25.2</v>
      </c>
      <c r="F21">
        <v>38</v>
      </c>
      <c r="G21">
        <v>42.9</v>
      </c>
      <c r="H21">
        <v>19.2</v>
      </c>
      <c r="I21">
        <v>19.5</v>
      </c>
      <c r="J21">
        <v>56.5</v>
      </c>
      <c r="K21">
        <v>51.9</v>
      </c>
      <c r="L21">
        <v>30.3</v>
      </c>
      <c r="M21">
        <v>23.1</v>
      </c>
      <c r="N21">
        <v>8.9</v>
      </c>
      <c r="O21">
        <v>8.9</v>
      </c>
      <c r="P21">
        <v>7.2</v>
      </c>
      <c r="Q21">
        <v>6</v>
      </c>
    </row>
    <row r="22" spans="1:17" x14ac:dyDescent="0.25">
      <c r="A22" s="5" t="s">
        <v>70</v>
      </c>
      <c r="B22" s="5" t="s">
        <v>71</v>
      </c>
      <c r="C22">
        <v>-0.8</v>
      </c>
      <c r="D22">
        <v>-0.3</v>
      </c>
      <c r="E22" t="s">
        <v>67</v>
      </c>
      <c r="F22">
        <v>-1.5</v>
      </c>
      <c r="G22">
        <v>-23.3</v>
      </c>
      <c r="H22">
        <v>-6.7</v>
      </c>
      <c r="I22">
        <v>-0.7</v>
      </c>
      <c r="J22">
        <v>0.3</v>
      </c>
      <c r="K22">
        <v>0.9</v>
      </c>
      <c r="L22">
        <v>0.4</v>
      </c>
      <c r="M22">
        <v>2</v>
      </c>
      <c r="N22">
        <v>1.8</v>
      </c>
      <c r="O22">
        <v>2.2999999999999998</v>
      </c>
      <c r="P22">
        <v>1.2</v>
      </c>
      <c r="Q22">
        <v>0.5</v>
      </c>
    </row>
    <row r="23" spans="1:17" x14ac:dyDescent="0.25">
      <c r="A23" s="5" t="s">
        <v>72</v>
      </c>
      <c r="B23" s="5" t="s">
        <v>73</v>
      </c>
      <c r="C23">
        <v>8.3000000000000007</v>
      </c>
      <c r="D23">
        <v>38</v>
      </c>
      <c r="E23">
        <v>25.2</v>
      </c>
      <c r="F23">
        <v>36.5</v>
      </c>
      <c r="G23">
        <v>19.600000000000001</v>
      </c>
      <c r="H23">
        <v>12.5</v>
      </c>
      <c r="I23">
        <v>18.8</v>
      </c>
      <c r="J23">
        <v>56.8</v>
      </c>
      <c r="K23">
        <v>52.8</v>
      </c>
      <c r="L23">
        <v>30.7</v>
      </c>
      <c r="M23">
        <v>25.1</v>
      </c>
      <c r="N23">
        <v>10.7</v>
      </c>
      <c r="O23">
        <v>11.2</v>
      </c>
      <c r="P23">
        <v>8.4</v>
      </c>
      <c r="Q23">
        <v>6.5</v>
      </c>
    </row>
    <row r="24" spans="1:17" x14ac:dyDescent="0.25">
      <c r="A24" s="5" t="s">
        <v>74</v>
      </c>
      <c r="B24" s="5" t="s">
        <v>75</v>
      </c>
      <c r="C24">
        <v>6.6</v>
      </c>
      <c r="D24">
        <v>11.3</v>
      </c>
      <c r="E24">
        <v>8.1</v>
      </c>
      <c r="F24">
        <v>10.6</v>
      </c>
      <c r="G24">
        <v>18.3</v>
      </c>
      <c r="H24">
        <v>7.2</v>
      </c>
      <c r="I24">
        <v>8.1</v>
      </c>
      <c r="J24">
        <v>16.899999999999999</v>
      </c>
      <c r="K24">
        <v>14.5</v>
      </c>
      <c r="L24">
        <v>11.2</v>
      </c>
      <c r="M24">
        <v>7.6</v>
      </c>
      <c r="N24">
        <v>4.0999999999999996</v>
      </c>
      <c r="O24">
        <v>4.9000000000000004</v>
      </c>
      <c r="P24">
        <v>0.9</v>
      </c>
      <c r="Q24">
        <v>3.2</v>
      </c>
    </row>
    <row r="25" spans="1:17" x14ac:dyDescent="0.25">
      <c r="A25" s="5" t="s">
        <v>76</v>
      </c>
      <c r="B25" s="5" t="s">
        <v>77</v>
      </c>
      <c r="C25">
        <v>1.7</v>
      </c>
      <c r="D25">
        <v>26.7</v>
      </c>
      <c r="E25">
        <v>17.2</v>
      </c>
      <c r="F25">
        <v>26</v>
      </c>
      <c r="G25">
        <v>1.3</v>
      </c>
      <c r="H25">
        <v>5.3</v>
      </c>
      <c r="I25">
        <v>10.7</v>
      </c>
      <c r="J25">
        <v>39.9</v>
      </c>
      <c r="K25">
        <v>38.299999999999997</v>
      </c>
      <c r="L25">
        <v>19.600000000000001</v>
      </c>
      <c r="M25">
        <v>17.5</v>
      </c>
      <c r="N25">
        <v>6.6</v>
      </c>
      <c r="O25">
        <v>6.3</v>
      </c>
      <c r="P25">
        <v>7.4</v>
      </c>
      <c r="Q25">
        <v>3.3</v>
      </c>
    </row>
    <row r="26" spans="1:17" x14ac:dyDescent="0.25">
      <c r="A26" s="5" t="s">
        <v>78</v>
      </c>
      <c r="B26" s="5" t="s">
        <v>79</v>
      </c>
      <c r="C26">
        <v>-0.3</v>
      </c>
      <c r="D26" t="s">
        <v>67</v>
      </c>
      <c r="E26" t="s">
        <v>67</v>
      </c>
      <c r="F26" t="s">
        <v>67</v>
      </c>
      <c r="G26" t="s">
        <v>67</v>
      </c>
      <c r="H26" t="s">
        <v>67</v>
      </c>
      <c r="I26" t="s">
        <v>67</v>
      </c>
      <c r="J26" t="s">
        <v>67</v>
      </c>
      <c r="K26" t="s">
        <v>67</v>
      </c>
      <c r="L26" t="s">
        <v>67</v>
      </c>
      <c r="M26" t="s">
        <v>67</v>
      </c>
      <c r="N26" t="s">
        <v>67</v>
      </c>
      <c r="O26" t="s">
        <v>67</v>
      </c>
      <c r="P26" t="s">
        <v>67</v>
      </c>
      <c r="Q26" t="s">
        <v>67</v>
      </c>
    </row>
    <row r="27" spans="1:17" x14ac:dyDescent="0.25">
      <c r="A27" s="5" t="s">
        <v>80</v>
      </c>
      <c r="B27" s="5" t="s">
        <v>81</v>
      </c>
      <c r="C27">
        <v>1.5</v>
      </c>
      <c r="D27">
        <v>26.7</v>
      </c>
      <c r="E27">
        <v>17.2</v>
      </c>
      <c r="F27">
        <v>26</v>
      </c>
      <c r="G27">
        <v>1.3</v>
      </c>
      <c r="H27">
        <v>5.3</v>
      </c>
      <c r="I27">
        <v>10.199999999999999</v>
      </c>
      <c r="J27">
        <v>40.9</v>
      </c>
      <c r="K27">
        <v>36.299999999999997</v>
      </c>
      <c r="L27">
        <v>19.600000000000001</v>
      </c>
      <c r="M27">
        <v>17.5</v>
      </c>
      <c r="N27">
        <v>6.6</v>
      </c>
      <c r="O27">
        <v>6.3</v>
      </c>
      <c r="P27">
        <v>7.4</v>
      </c>
      <c r="Q27">
        <v>3.3</v>
      </c>
    </row>
    <row r="28" spans="1:17" x14ac:dyDescent="0.25">
      <c r="A28" s="5" t="s">
        <v>82</v>
      </c>
      <c r="B28" s="5" t="s">
        <v>83</v>
      </c>
      <c r="C28">
        <v>174</v>
      </c>
      <c r="D28">
        <v>162.30000000000001</v>
      </c>
      <c r="E28">
        <v>134.5</v>
      </c>
      <c r="F28">
        <v>131.30000000000001</v>
      </c>
      <c r="G28">
        <v>132.19999999999999</v>
      </c>
      <c r="H28">
        <v>121.3</v>
      </c>
      <c r="I28">
        <v>169</v>
      </c>
      <c r="J28">
        <v>142.30000000000001</v>
      </c>
      <c r="K28">
        <v>136.80000000000001</v>
      </c>
      <c r="L28">
        <v>100.6</v>
      </c>
      <c r="M28">
        <v>89.8</v>
      </c>
      <c r="N28">
        <v>80.8</v>
      </c>
      <c r="O28">
        <v>84.5</v>
      </c>
      <c r="P28">
        <v>77.099999999999994</v>
      </c>
      <c r="Q28">
        <v>64.8</v>
      </c>
    </row>
    <row r="29" spans="1:17" x14ac:dyDescent="0.25">
      <c r="A29" s="5" t="s">
        <v>84</v>
      </c>
      <c r="B29" s="5" t="s">
        <v>85</v>
      </c>
      <c r="C29">
        <v>347.1</v>
      </c>
      <c r="D29">
        <v>6.9</v>
      </c>
      <c r="E29">
        <v>6.6</v>
      </c>
      <c r="F29">
        <v>4.7</v>
      </c>
      <c r="G29">
        <v>8.1999999999999993</v>
      </c>
      <c r="H29">
        <v>34.1</v>
      </c>
      <c r="I29">
        <v>44.6</v>
      </c>
      <c r="J29">
        <v>48.9</v>
      </c>
      <c r="K29">
        <v>36.200000000000003</v>
      </c>
      <c r="L29">
        <v>29.4</v>
      </c>
      <c r="M29">
        <v>18.3</v>
      </c>
      <c r="N29">
        <v>12.4</v>
      </c>
      <c r="O29">
        <v>7.2</v>
      </c>
      <c r="P29">
        <v>5.7</v>
      </c>
      <c r="Q29">
        <v>7.3</v>
      </c>
    </row>
    <row r="30" spans="1:17" x14ac:dyDescent="0.25">
      <c r="A30" s="5" t="s">
        <v>86</v>
      </c>
      <c r="B30" s="5" t="s">
        <v>87</v>
      </c>
      <c r="C30">
        <v>521.1</v>
      </c>
      <c r="D30">
        <v>169.2</v>
      </c>
      <c r="E30">
        <v>141.1</v>
      </c>
      <c r="F30">
        <v>136</v>
      </c>
      <c r="G30">
        <v>140.4</v>
      </c>
      <c r="H30">
        <v>155.4</v>
      </c>
      <c r="I30">
        <v>213.6</v>
      </c>
      <c r="J30">
        <v>191.2</v>
      </c>
      <c r="K30">
        <v>173</v>
      </c>
      <c r="L30">
        <v>130</v>
      </c>
      <c r="M30">
        <v>108.1</v>
      </c>
      <c r="N30">
        <v>93.2</v>
      </c>
      <c r="O30">
        <v>91.7</v>
      </c>
      <c r="P30">
        <v>82.8</v>
      </c>
      <c r="Q30">
        <v>72.099999999999994</v>
      </c>
    </row>
    <row r="31" spans="1:17" x14ac:dyDescent="0.25">
      <c r="A31" s="5" t="s">
        <v>88</v>
      </c>
      <c r="B31" s="5" t="s">
        <v>89</v>
      </c>
      <c r="C31">
        <v>49.9</v>
      </c>
      <c r="D31">
        <v>42.1</v>
      </c>
      <c r="E31">
        <v>32.700000000000003</v>
      </c>
      <c r="F31">
        <v>36.299999999999997</v>
      </c>
      <c r="G31">
        <v>43.7</v>
      </c>
      <c r="H31">
        <v>37.5</v>
      </c>
      <c r="I31">
        <v>36.799999999999997</v>
      </c>
      <c r="J31">
        <v>39.4</v>
      </c>
      <c r="K31">
        <v>42.8</v>
      </c>
      <c r="L31">
        <v>36.9</v>
      </c>
      <c r="M31">
        <v>43</v>
      </c>
      <c r="N31">
        <v>35.6</v>
      </c>
      <c r="O31">
        <v>35.799999999999997</v>
      </c>
      <c r="P31">
        <v>22.1</v>
      </c>
      <c r="Q31">
        <v>18.899999999999999</v>
      </c>
    </row>
    <row r="32" spans="1:17" x14ac:dyDescent="0.25">
      <c r="A32" s="5" t="s">
        <v>90</v>
      </c>
      <c r="B32" s="5" t="s">
        <v>91</v>
      </c>
      <c r="C32">
        <v>65.5</v>
      </c>
      <c r="D32">
        <v>3.9</v>
      </c>
      <c r="E32">
        <v>1.8</v>
      </c>
      <c r="F32">
        <v>2.2000000000000002</v>
      </c>
      <c r="G32">
        <v>1.5</v>
      </c>
      <c r="H32">
        <v>0.7</v>
      </c>
      <c r="I32">
        <v>1.2</v>
      </c>
      <c r="J32">
        <v>1.4</v>
      </c>
      <c r="K32">
        <v>0.9</v>
      </c>
      <c r="L32">
        <v>0.2</v>
      </c>
      <c r="M32">
        <v>0.8</v>
      </c>
      <c r="N32">
        <v>2.6</v>
      </c>
      <c r="O32">
        <v>0.3</v>
      </c>
      <c r="P32" t="s">
        <v>67</v>
      </c>
      <c r="Q32">
        <v>0.1</v>
      </c>
    </row>
    <row r="33" spans="1:17" x14ac:dyDescent="0.25">
      <c r="A33" s="5" t="s">
        <v>92</v>
      </c>
      <c r="B33" s="5" t="s">
        <v>93</v>
      </c>
      <c r="C33">
        <v>115.4</v>
      </c>
      <c r="D33">
        <v>46</v>
      </c>
      <c r="E33">
        <v>34.5</v>
      </c>
      <c r="F33">
        <v>38.5</v>
      </c>
      <c r="G33">
        <v>45.2</v>
      </c>
      <c r="H33">
        <v>38.200000000000003</v>
      </c>
      <c r="I33">
        <v>38</v>
      </c>
      <c r="J33">
        <v>40.799999999999997</v>
      </c>
      <c r="K33">
        <v>43.7</v>
      </c>
      <c r="L33">
        <v>37.1</v>
      </c>
      <c r="M33">
        <v>43.8</v>
      </c>
      <c r="N33">
        <v>38.200000000000003</v>
      </c>
      <c r="O33">
        <v>36.1</v>
      </c>
      <c r="P33">
        <v>22.1</v>
      </c>
      <c r="Q33">
        <v>19</v>
      </c>
    </row>
    <row r="34" spans="1:17" x14ac:dyDescent="0.25">
      <c r="A34" s="5" t="s">
        <v>78</v>
      </c>
      <c r="B34" s="5" t="s">
        <v>79</v>
      </c>
      <c r="C34">
        <v>8.4</v>
      </c>
      <c r="D34" t="s">
        <v>67</v>
      </c>
      <c r="E34" t="s">
        <v>67</v>
      </c>
      <c r="F34" t="s">
        <v>67</v>
      </c>
      <c r="G34" t="s">
        <v>67</v>
      </c>
      <c r="H34" t="s">
        <v>67</v>
      </c>
      <c r="I34" t="s">
        <v>67</v>
      </c>
      <c r="J34" t="s">
        <v>67</v>
      </c>
      <c r="K34" t="s">
        <v>67</v>
      </c>
      <c r="L34" t="s">
        <v>67</v>
      </c>
      <c r="M34" t="s">
        <v>67</v>
      </c>
      <c r="N34" t="s">
        <v>67</v>
      </c>
      <c r="O34" t="s">
        <v>67</v>
      </c>
      <c r="P34" t="s">
        <v>67</v>
      </c>
      <c r="Q34" t="s">
        <v>67</v>
      </c>
    </row>
    <row r="35" spans="1:17" x14ac:dyDescent="0.25">
      <c r="A35" s="5" t="s">
        <v>94</v>
      </c>
      <c r="B35" s="5" t="s">
        <v>95</v>
      </c>
      <c r="C35">
        <v>397.3</v>
      </c>
      <c r="D35">
        <v>123.2</v>
      </c>
      <c r="E35">
        <v>106.6</v>
      </c>
      <c r="F35">
        <v>97.6</v>
      </c>
      <c r="G35">
        <v>95.2</v>
      </c>
      <c r="H35">
        <v>117.3</v>
      </c>
      <c r="I35">
        <v>175.6</v>
      </c>
      <c r="J35">
        <v>150.4</v>
      </c>
      <c r="K35">
        <v>129.30000000000001</v>
      </c>
      <c r="L35">
        <v>92.9</v>
      </c>
      <c r="M35">
        <v>64.400000000000006</v>
      </c>
      <c r="N35">
        <v>54.9</v>
      </c>
      <c r="O35">
        <v>55.6</v>
      </c>
      <c r="P35">
        <v>60.7</v>
      </c>
      <c r="Q35">
        <v>53.2</v>
      </c>
    </row>
    <row r="36" spans="1:17" x14ac:dyDescent="0.25">
      <c r="A36" s="5" t="s">
        <v>96</v>
      </c>
      <c r="B36" s="5" t="s">
        <v>97</v>
      </c>
      <c r="C36">
        <v>521.1</v>
      </c>
      <c r="D36">
        <v>169.2</v>
      </c>
      <c r="E36">
        <v>141.1</v>
      </c>
      <c r="F36">
        <v>136</v>
      </c>
      <c r="G36">
        <v>140.4</v>
      </c>
      <c r="H36">
        <v>155.4</v>
      </c>
      <c r="I36">
        <v>213.6</v>
      </c>
      <c r="J36">
        <v>191.2</v>
      </c>
      <c r="K36">
        <v>173</v>
      </c>
      <c r="L36">
        <v>130</v>
      </c>
      <c r="M36">
        <v>108.1</v>
      </c>
      <c r="N36">
        <v>93.2</v>
      </c>
      <c r="O36">
        <v>91.7</v>
      </c>
      <c r="P36">
        <v>82.8</v>
      </c>
      <c r="Q36">
        <v>72.099999999999994</v>
      </c>
    </row>
    <row r="37" spans="1:17" x14ac:dyDescent="0.25">
      <c r="A37" s="5" t="s">
        <v>98</v>
      </c>
      <c r="B37" s="5" t="s">
        <v>99</v>
      </c>
      <c r="C37">
        <v>22.4</v>
      </c>
      <c r="D37">
        <v>8.39</v>
      </c>
      <c r="E37">
        <v>8.39</v>
      </c>
      <c r="F37">
        <v>8.39</v>
      </c>
      <c r="G37">
        <v>8.39</v>
      </c>
      <c r="H37">
        <v>8.39</v>
      </c>
      <c r="I37">
        <v>8.39</v>
      </c>
      <c r="J37">
        <v>7.99</v>
      </c>
      <c r="K37">
        <v>7.99</v>
      </c>
      <c r="L37">
        <v>8</v>
      </c>
      <c r="M37">
        <v>8</v>
      </c>
      <c r="N37">
        <v>8.9</v>
      </c>
      <c r="O37">
        <v>8.9</v>
      </c>
      <c r="P37">
        <v>8.9</v>
      </c>
      <c r="Q37">
        <v>8.9</v>
      </c>
    </row>
    <row r="38" spans="1:17" x14ac:dyDescent="0.25">
      <c r="A38" s="5" t="s">
        <v>100</v>
      </c>
      <c r="B38" s="5" t="s">
        <v>101</v>
      </c>
      <c r="C38">
        <v>22.4</v>
      </c>
      <c r="D38">
        <v>8.39</v>
      </c>
      <c r="E38">
        <v>8.39</v>
      </c>
      <c r="F38">
        <v>8.39</v>
      </c>
      <c r="G38">
        <v>8.39</v>
      </c>
      <c r="H38">
        <v>8.39</v>
      </c>
      <c r="I38">
        <v>8.39</v>
      </c>
      <c r="J38">
        <v>7.99</v>
      </c>
      <c r="K38">
        <v>7.99</v>
      </c>
      <c r="L38">
        <v>8</v>
      </c>
      <c r="M38">
        <v>8</v>
      </c>
      <c r="N38">
        <v>8.9</v>
      </c>
      <c r="O38">
        <v>8.9</v>
      </c>
      <c r="P38">
        <v>8.9</v>
      </c>
      <c r="Q38">
        <v>8.9</v>
      </c>
    </row>
    <row r="39" spans="1:17" x14ac:dyDescent="0.25">
      <c r="A39" s="5" t="s">
        <v>102</v>
      </c>
      <c r="B39" s="5" t="s">
        <v>103</v>
      </c>
      <c r="C39">
        <v>0.37</v>
      </c>
      <c r="D39">
        <v>4.53</v>
      </c>
      <c r="E39">
        <v>3.01</v>
      </c>
      <c r="F39">
        <v>4.3499999999999996</v>
      </c>
      <c r="G39">
        <v>2.34</v>
      </c>
      <c r="H39">
        <v>1.49</v>
      </c>
      <c r="I39">
        <v>2.2400000000000002</v>
      </c>
      <c r="J39">
        <v>7.11</v>
      </c>
      <c r="K39">
        <v>6.61</v>
      </c>
      <c r="L39">
        <v>3.84</v>
      </c>
      <c r="M39">
        <v>3.14</v>
      </c>
      <c r="N39">
        <v>1.2</v>
      </c>
      <c r="O39">
        <v>1.26</v>
      </c>
      <c r="P39">
        <v>0.94</v>
      </c>
      <c r="Q39">
        <v>0.73</v>
      </c>
    </row>
    <row r="40" spans="1:17" x14ac:dyDescent="0.25">
      <c r="A40" s="5" t="s">
        <v>104</v>
      </c>
      <c r="B40" s="5" t="s">
        <v>105</v>
      </c>
      <c r="C40">
        <v>0.09</v>
      </c>
      <c r="D40">
        <v>3.18</v>
      </c>
      <c r="E40">
        <v>2.0499999999999998</v>
      </c>
      <c r="F40">
        <v>3.09</v>
      </c>
      <c r="G40">
        <v>0.16</v>
      </c>
      <c r="H40">
        <v>0.63</v>
      </c>
      <c r="I40">
        <v>1.23</v>
      </c>
      <c r="J40">
        <v>5.12</v>
      </c>
      <c r="K40">
        <v>4.55</v>
      </c>
      <c r="L40">
        <v>2.5299999999999998</v>
      </c>
      <c r="M40">
        <v>2.2599999999999998</v>
      </c>
      <c r="N40">
        <v>0.82</v>
      </c>
      <c r="O40">
        <v>0.74</v>
      </c>
      <c r="P40">
        <v>0.84</v>
      </c>
      <c r="Q40">
        <v>0.46</v>
      </c>
    </row>
    <row r="41" spans="1:17" x14ac:dyDescent="0.25">
      <c r="A41" s="5" t="s">
        <v>106</v>
      </c>
      <c r="B41" s="5" t="s">
        <v>107</v>
      </c>
      <c r="C41">
        <v>0.09</v>
      </c>
      <c r="D41">
        <v>3.18</v>
      </c>
      <c r="E41">
        <v>2.0499999999999998</v>
      </c>
      <c r="F41">
        <v>3.09</v>
      </c>
      <c r="G41">
        <v>0.16</v>
      </c>
      <c r="H41">
        <v>0.63</v>
      </c>
      <c r="I41">
        <v>1.23</v>
      </c>
      <c r="J41">
        <v>5.12</v>
      </c>
      <c r="K41">
        <v>4.55</v>
      </c>
      <c r="L41">
        <v>2.5299999999999998</v>
      </c>
      <c r="M41">
        <v>2.2599999999999998</v>
      </c>
      <c r="N41">
        <v>0.82</v>
      </c>
      <c r="O41">
        <v>0.74</v>
      </c>
      <c r="P41">
        <v>0.84</v>
      </c>
      <c r="Q41">
        <v>0.46</v>
      </c>
    </row>
    <row r="42" spans="1:17" x14ac:dyDescent="0.25">
      <c r="A42" s="5" t="s">
        <v>108</v>
      </c>
      <c r="B42" s="5" t="s">
        <v>109</v>
      </c>
      <c r="C42">
        <v>0.8</v>
      </c>
      <c r="D42">
        <v>1</v>
      </c>
      <c r="E42">
        <v>1</v>
      </c>
      <c r="F42">
        <v>2.8</v>
      </c>
      <c r="G42">
        <v>2.8</v>
      </c>
      <c r="H42" t="s">
        <v>67</v>
      </c>
      <c r="I42" t="s">
        <v>67</v>
      </c>
      <c r="J42" t="s">
        <v>67</v>
      </c>
      <c r="K42" t="s">
        <v>67</v>
      </c>
      <c r="L42" t="s">
        <v>67</v>
      </c>
      <c r="M42" t="s">
        <v>67</v>
      </c>
      <c r="N42">
        <v>0.5</v>
      </c>
      <c r="O42">
        <v>0.5</v>
      </c>
      <c r="P42" t="s">
        <v>67</v>
      </c>
      <c r="Q42" t="s">
        <v>67</v>
      </c>
    </row>
    <row r="43" spans="1:17" x14ac:dyDescent="0.25">
      <c r="A43" s="5" t="s">
        <v>705</v>
      </c>
      <c r="B43" s="5" t="s">
        <v>706</v>
      </c>
      <c r="C43" t="s">
        <v>67</v>
      </c>
      <c r="D43" t="s">
        <v>67</v>
      </c>
      <c r="E43" t="s">
        <v>67</v>
      </c>
      <c r="F43" t="s">
        <v>67</v>
      </c>
      <c r="G43" t="s">
        <v>67</v>
      </c>
      <c r="H43">
        <v>7.5</v>
      </c>
      <c r="I43" t="s">
        <v>67</v>
      </c>
      <c r="J43" t="s">
        <v>67</v>
      </c>
      <c r="K43" t="s">
        <v>67</v>
      </c>
      <c r="L43" t="s">
        <v>67</v>
      </c>
      <c r="M43" t="s">
        <v>67</v>
      </c>
      <c r="N43" t="s">
        <v>67</v>
      </c>
      <c r="O43" t="s">
        <v>67</v>
      </c>
      <c r="P43" t="s">
        <v>67</v>
      </c>
      <c r="Q43" t="s">
        <v>67</v>
      </c>
    </row>
    <row r="44" spans="1:17" x14ac:dyDescent="0.25">
      <c r="A44" s="5" t="s">
        <v>110</v>
      </c>
      <c r="B44" s="5" t="s">
        <v>111</v>
      </c>
      <c r="C44" t="s">
        <v>67</v>
      </c>
      <c r="D44">
        <v>8.34</v>
      </c>
      <c r="E44">
        <v>8.39</v>
      </c>
      <c r="F44">
        <v>23.48</v>
      </c>
      <c r="G44">
        <v>23.48</v>
      </c>
      <c r="H44">
        <v>62.89</v>
      </c>
      <c r="I44" t="s">
        <v>67</v>
      </c>
      <c r="J44" t="s">
        <v>67</v>
      </c>
      <c r="K44" t="s">
        <v>67</v>
      </c>
      <c r="L44" t="s">
        <v>67</v>
      </c>
      <c r="M44" t="s">
        <v>67</v>
      </c>
      <c r="N44">
        <v>3.9</v>
      </c>
      <c r="O44">
        <v>4</v>
      </c>
      <c r="P44" t="s">
        <v>67</v>
      </c>
      <c r="Q44" t="s">
        <v>67</v>
      </c>
    </row>
    <row r="45" spans="1:17" x14ac:dyDescent="0.25">
      <c r="A45" s="5" t="s">
        <v>65</v>
      </c>
      <c r="B45" s="5" t="s">
        <v>66</v>
      </c>
      <c r="C45">
        <v>5.07</v>
      </c>
      <c r="D45">
        <v>18.46</v>
      </c>
      <c r="E45">
        <v>16.02</v>
      </c>
      <c r="F45">
        <v>13.46</v>
      </c>
      <c r="G45">
        <v>10.61</v>
      </c>
      <c r="H45">
        <v>16.78</v>
      </c>
      <c r="I45">
        <v>15.49</v>
      </c>
      <c r="J45">
        <v>17.87</v>
      </c>
      <c r="K45">
        <v>17.45</v>
      </c>
      <c r="L45">
        <v>13.05</v>
      </c>
      <c r="M45">
        <v>11.2</v>
      </c>
      <c r="N45">
        <v>5.15</v>
      </c>
      <c r="O45">
        <v>5.0599999999999996</v>
      </c>
      <c r="P45">
        <v>3.89</v>
      </c>
      <c r="Q45">
        <v>2.93</v>
      </c>
    </row>
    <row r="46" spans="1:17" x14ac:dyDescent="0.25">
      <c r="A46" s="5" t="s">
        <v>112</v>
      </c>
      <c r="B46" s="5" t="s">
        <v>113</v>
      </c>
      <c r="C46">
        <v>18.11</v>
      </c>
      <c r="D46">
        <v>14.69</v>
      </c>
      <c r="E46">
        <v>12.71</v>
      </c>
      <c r="F46">
        <v>11.64</v>
      </c>
      <c r="G46">
        <v>11.35</v>
      </c>
      <c r="H46">
        <v>13.99</v>
      </c>
      <c r="I46">
        <v>20.94</v>
      </c>
      <c r="J46">
        <v>18.84</v>
      </c>
      <c r="K46">
        <v>16.190000000000001</v>
      </c>
      <c r="L46">
        <v>11.61</v>
      </c>
      <c r="M46">
        <v>8.0500000000000007</v>
      </c>
      <c r="N46">
        <v>6.17</v>
      </c>
      <c r="O46">
        <v>6.25</v>
      </c>
      <c r="P46">
        <v>6.82</v>
      </c>
      <c r="Q46">
        <v>5.98</v>
      </c>
    </row>
    <row r="47" spans="1:17" x14ac:dyDescent="0.25">
      <c r="A47" s="5" t="s">
        <v>114</v>
      </c>
      <c r="B47" s="5" t="s">
        <v>115</v>
      </c>
      <c r="C47">
        <v>0.24</v>
      </c>
      <c r="D47">
        <v>4.5599999999999996</v>
      </c>
      <c r="E47">
        <v>1.6</v>
      </c>
      <c r="F47">
        <v>4.0199999999999996</v>
      </c>
      <c r="G47">
        <v>3.26</v>
      </c>
      <c r="H47">
        <v>2.84</v>
      </c>
      <c r="I47">
        <v>2</v>
      </c>
      <c r="J47">
        <v>2.82</v>
      </c>
      <c r="K47">
        <v>5.55</v>
      </c>
      <c r="L47">
        <v>1.76</v>
      </c>
      <c r="M47">
        <v>3.78</v>
      </c>
      <c r="N47">
        <v>1.0900000000000001</v>
      </c>
      <c r="O47">
        <v>2.0099999999999998</v>
      </c>
      <c r="P47">
        <v>0.94</v>
      </c>
      <c r="Q47">
        <v>1.1599999999999999</v>
      </c>
    </row>
    <row r="48" spans="1:17" x14ac:dyDescent="0.25">
      <c r="A48" s="5" t="s">
        <v>116</v>
      </c>
      <c r="B48" s="5" t="s">
        <v>117</v>
      </c>
      <c r="C48">
        <v>23.27</v>
      </c>
      <c r="D48">
        <v>20.18</v>
      </c>
      <c r="E48">
        <v>16.829999999999998</v>
      </c>
      <c r="F48">
        <v>16.22</v>
      </c>
      <c r="G48">
        <v>16.739999999999998</v>
      </c>
      <c r="H48">
        <v>18.53</v>
      </c>
      <c r="I48">
        <v>25.47</v>
      </c>
      <c r="J48">
        <v>23.94</v>
      </c>
      <c r="K48">
        <v>21.67</v>
      </c>
      <c r="L48">
        <v>16.25</v>
      </c>
      <c r="M48">
        <v>13.51</v>
      </c>
      <c r="N48">
        <v>10.47</v>
      </c>
      <c r="O48">
        <v>10.3</v>
      </c>
      <c r="P48">
        <v>9.3000000000000007</v>
      </c>
      <c r="Q48">
        <v>8.1</v>
      </c>
    </row>
    <row r="49" spans="1:17" x14ac:dyDescent="0.25">
      <c r="A49" s="5" t="s">
        <v>118</v>
      </c>
      <c r="B49" s="5" t="s">
        <v>119</v>
      </c>
      <c r="C49">
        <v>233</v>
      </c>
      <c r="D49">
        <v>262</v>
      </c>
      <c r="E49">
        <v>274</v>
      </c>
      <c r="F49">
        <v>255</v>
      </c>
      <c r="G49">
        <v>274</v>
      </c>
      <c r="H49">
        <v>274</v>
      </c>
      <c r="I49">
        <v>140</v>
      </c>
      <c r="J49">
        <v>104</v>
      </c>
      <c r="K49">
        <v>128</v>
      </c>
      <c r="L49">
        <v>121</v>
      </c>
      <c r="M49">
        <v>132</v>
      </c>
      <c r="N49">
        <v>185</v>
      </c>
      <c r="O49">
        <v>154</v>
      </c>
      <c r="P49">
        <v>152</v>
      </c>
      <c r="Q49">
        <v>122</v>
      </c>
    </row>
    <row r="50" spans="1:17" x14ac:dyDescent="0.25">
      <c r="A50" s="5" t="s">
        <v>120</v>
      </c>
      <c r="B50" s="5" t="s">
        <v>121</v>
      </c>
      <c r="C50">
        <v>22.9</v>
      </c>
      <c r="D50">
        <v>28.8</v>
      </c>
      <c r="E50">
        <v>28.6</v>
      </c>
      <c r="F50">
        <v>26.7</v>
      </c>
      <c r="G50">
        <v>25.4</v>
      </c>
      <c r="H50">
        <v>20.7</v>
      </c>
      <c r="I50">
        <v>11.1</v>
      </c>
      <c r="J50">
        <v>10.8</v>
      </c>
      <c r="K50">
        <v>12</v>
      </c>
      <c r="L50">
        <v>10.1</v>
      </c>
      <c r="M50">
        <v>12.5</v>
      </c>
      <c r="N50">
        <v>12.7</v>
      </c>
      <c r="O50">
        <v>10.3</v>
      </c>
      <c r="P50">
        <v>8.3000000000000007</v>
      </c>
      <c r="Q50">
        <v>7</v>
      </c>
    </row>
    <row r="51" spans="1:17" x14ac:dyDescent="0.25">
      <c r="A51" s="5" t="s">
        <v>122</v>
      </c>
      <c r="B51" s="5" t="s">
        <v>123</v>
      </c>
      <c r="C51">
        <v>98283</v>
      </c>
      <c r="D51">
        <v>109924</v>
      </c>
      <c r="E51">
        <v>104380</v>
      </c>
      <c r="F51">
        <v>104706</v>
      </c>
      <c r="G51">
        <v>92701</v>
      </c>
      <c r="H51">
        <v>75547</v>
      </c>
      <c r="I51">
        <v>79286</v>
      </c>
      <c r="J51">
        <v>103846</v>
      </c>
      <c r="K51">
        <v>93750</v>
      </c>
      <c r="L51">
        <v>83471</v>
      </c>
      <c r="M51">
        <v>94697</v>
      </c>
      <c r="N51">
        <v>68649</v>
      </c>
      <c r="O51">
        <v>66883</v>
      </c>
      <c r="P51">
        <v>54605</v>
      </c>
      <c r="Q51">
        <v>57377</v>
      </c>
    </row>
    <row r="52" spans="1:17" x14ac:dyDescent="0.25">
      <c r="A52" s="5" t="s">
        <v>124</v>
      </c>
      <c r="B52" s="5" t="s">
        <v>125</v>
      </c>
      <c r="C52">
        <v>487017</v>
      </c>
      <c r="D52">
        <v>590653</v>
      </c>
      <c r="E52">
        <v>490128</v>
      </c>
      <c r="F52">
        <v>442882</v>
      </c>
      <c r="G52">
        <v>324679</v>
      </c>
      <c r="H52">
        <v>513511</v>
      </c>
      <c r="I52">
        <v>967779</v>
      </c>
      <c r="J52">
        <v>1370000</v>
      </c>
      <c r="K52">
        <v>1090000</v>
      </c>
      <c r="L52">
        <v>862562</v>
      </c>
      <c r="M52">
        <v>706060</v>
      </c>
      <c r="N52">
        <v>247567</v>
      </c>
      <c r="O52">
        <v>292207</v>
      </c>
      <c r="P52">
        <v>227631</v>
      </c>
      <c r="Q52">
        <v>213934</v>
      </c>
    </row>
    <row r="53" spans="1:17" x14ac:dyDescent="0.25">
      <c r="A53" s="5" t="s">
        <v>126</v>
      </c>
      <c r="B53" s="5" t="s">
        <v>127</v>
      </c>
      <c r="C53" t="s">
        <v>67</v>
      </c>
      <c r="D53" t="s">
        <v>67</v>
      </c>
      <c r="E53" t="s">
        <v>67</v>
      </c>
      <c r="F53" t="s">
        <v>67</v>
      </c>
      <c r="G53" t="s">
        <v>67</v>
      </c>
      <c r="H53" t="s">
        <v>67</v>
      </c>
      <c r="I53" t="s">
        <v>67</v>
      </c>
      <c r="J53" t="s">
        <v>67</v>
      </c>
      <c r="K53" t="s">
        <v>67</v>
      </c>
      <c r="L53" t="s">
        <v>67</v>
      </c>
      <c r="M53" t="s">
        <v>67</v>
      </c>
      <c r="N53" t="s">
        <v>67</v>
      </c>
      <c r="O53" t="s">
        <v>67</v>
      </c>
      <c r="P53" t="s">
        <v>67</v>
      </c>
      <c r="Q53" t="s">
        <v>67</v>
      </c>
    </row>
    <row r="54" spans="1:17" x14ac:dyDescent="0.25">
      <c r="A54" s="5" t="s">
        <v>128</v>
      </c>
      <c r="B54" s="5" t="s">
        <v>129</v>
      </c>
      <c r="C54">
        <v>6438</v>
      </c>
      <c r="D54">
        <v>101908</v>
      </c>
      <c r="E54">
        <v>62774</v>
      </c>
      <c r="F54">
        <v>101961</v>
      </c>
      <c r="G54">
        <v>4745</v>
      </c>
      <c r="H54">
        <v>19343</v>
      </c>
      <c r="I54">
        <v>72857</v>
      </c>
      <c r="J54">
        <v>393269</v>
      </c>
      <c r="K54">
        <v>283594</v>
      </c>
      <c r="L54">
        <v>161983</v>
      </c>
      <c r="M54">
        <v>132576</v>
      </c>
      <c r="N54">
        <v>35676</v>
      </c>
      <c r="O54">
        <v>40909</v>
      </c>
      <c r="P54">
        <v>48684</v>
      </c>
      <c r="Q54">
        <v>27049</v>
      </c>
    </row>
    <row r="55" spans="1:17" x14ac:dyDescent="0.25">
      <c r="A55" s="5" t="s">
        <v>130</v>
      </c>
      <c r="B55" s="5" t="s">
        <v>131</v>
      </c>
      <c r="C55">
        <v>230.6</v>
      </c>
      <c r="D55">
        <v>6.5</v>
      </c>
      <c r="E55">
        <v>10.5</v>
      </c>
      <c r="F55">
        <v>11.9</v>
      </c>
      <c r="G55">
        <v>243.3</v>
      </c>
      <c r="H55">
        <v>62.3</v>
      </c>
      <c r="I55">
        <v>39.4</v>
      </c>
      <c r="J55">
        <v>7.3</v>
      </c>
      <c r="K55">
        <v>7.3</v>
      </c>
      <c r="L55">
        <v>11.3</v>
      </c>
      <c r="M55">
        <v>12.7</v>
      </c>
      <c r="N55">
        <v>7</v>
      </c>
      <c r="O55">
        <v>19.399999999999999</v>
      </c>
      <c r="P55">
        <v>15</v>
      </c>
      <c r="Q55">
        <v>43.5</v>
      </c>
    </row>
    <row r="56" spans="1:17" x14ac:dyDescent="0.25">
      <c r="A56" s="5" t="s">
        <v>132</v>
      </c>
      <c r="B56" s="5" t="s">
        <v>133</v>
      </c>
      <c r="C56">
        <v>4.09</v>
      </c>
      <c r="D56">
        <v>1.1299999999999999</v>
      </c>
      <c r="E56">
        <v>1.34</v>
      </c>
      <c r="F56">
        <v>2.74</v>
      </c>
      <c r="G56">
        <v>3.67</v>
      </c>
      <c r="H56">
        <v>2.34</v>
      </c>
      <c r="I56">
        <v>3.13</v>
      </c>
      <c r="J56">
        <v>2.1</v>
      </c>
      <c r="K56">
        <v>1.89</v>
      </c>
      <c r="L56">
        <v>2.19</v>
      </c>
      <c r="M56">
        <v>2.57</v>
      </c>
      <c r="N56">
        <v>1.1100000000000001</v>
      </c>
      <c r="O56">
        <v>2.84</v>
      </c>
      <c r="P56">
        <v>3.23</v>
      </c>
      <c r="Q56">
        <v>6.82</v>
      </c>
    </row>
    <row r="57" spans="1:17" x14ac:dyDescent="0.25">
      <c r="A57" s="5" t="s">
        <v>134</v>
      </c>
      <c r="B57" s="5" t="s">
        <v>135</v>
      </c>
      <c r="C57">
        <v>1.17</v>
      </c>
      <c r="D57">
        <v>1.42</v>
      </c>
      <c r="E57">
        <v>1.69</v>
      </c>
      <c r="F57">
        <v>3.17</v>
      </c>
      <c r="G57">
        <v>3.43</v>
      </c>
      <c r="H57">
        <v>2.81</v>
      </c>
      <c r="I57">
        <v>2.3199999999999998</v>
      </c>
      <c r="J57">
        <v>2</v>
      </c>
      <c r="K57">
        <v>2.04</v>
      </c>
      <c r="L57">
        <v>2.46</v>
      </c>
      <c r="M57">
        <v>3.57</v>
      </c>
      <c r="N57">
        <v>0.93</v>
      </c>
      <c r="O57">
        <v>2.2999999999999998</v>
      </c>
      <c r="P57">
        <v>1.84</v>
      </c>
      <c r="Q57">
        <v>3.35</v>
      </c>
    </row>
    <row r="58" spans="1:17" x14ac:dyDescent="0.25">
      <c r="A58" s="5" t="s">
        <v>136</v>
      </c>
      <c r="B58" s="5" t="s">
        <v>137</v>
      </c>
      <c r="C58">
        <v>87.68</v>
      </c>
      <c r="D58">
        <v>4.57</v>
      </c>
      <c r="E58">
        <v>13.41</v>
      </c>
      <c r="F58">
        <v>9.18</v>
      </c>
      <c r="G58">
        <v>11.96</v>
      </c>
      <c r="H58">
        <v>13.83</v>
      </c>
      <c r="I58">
        <v>24.2</v>
      </c>
      <c r="J58">
        <v>13.34</v>
      </c>
      <c r="K58">
        <v>5.95</v>
      </c>
      <c r="L58">
        <v>16.22</v>
      </c>
      <c r="M58">
        <v>7.62</v>
      </c>
      <c r="N58">
        <v>5.24</v>
      </c>
      <c r="O58">
        <v>7.15</v>
      </c>
      <c r="P58">
        <v>13.32</v>
      </c>
      <c r="Q58">
        <v>17.28</v>
      </c>
    </row>
    <row r="59" spans="1:17" x14ac:dyDescent="0.25">
      <c r="A59" s="5" t="s">
        <v>138</v>
      </c>
      <c r="B59" s="5" t="s">
        <v>139</v>
      </c>
      <c r="C59">
        <v>3.86</v>
      </c>
      <c r="D59">
        <v>4.8099999999999996</v>
      </c>
      <c r="E59">
        <v>4.67</v>
      </c>
      <c r="F59">
        <v>7.59</v>
      </c>
      <c r="G59">
        <v>7.19</v>
      </c>
      <c r="H59" t="s">
        <v>67</v>
      </c>
      <c r="I59" t="s">
        <v>67</v>
      </c>
      <c r="J59" t="s">
        <v>67</v>
      </c>
      <c r="K59" t="s">
        <v>67</v>
      </c>
      <c r="L59" t="s">
        <v>67</v>
      </c>
      <c r="M59" t="s">
        <v>67</v>
      </c>
      <c r="N59">
        <v>8.76</v>
      </c>
      <c r="O59">
        <v>3.48</v>
      </c>
      <c r="P59" t="s">
        <v>67</v>
      </c>
      <c r="Q59" t="s">
        <v>67</v>
      </c>
    </row>
    <row r="60" spans="1:17" x14ac:dyDescent="0.25">
      <c r="A60" s="5" t="s">
        <v>140</v>
      </c>
      <c r="B60" s="5" t="s">
        <v>141</v>
      </c>
      <c r="C60">
        <v>0.4</v>
      </c>
      <c r="D60">
        <v>15.3</v>
      </c>
      <c r="E60">
        <v>9.6</v>
      </c>
      <c r="F60">
        <v>8.4</v>
      </c>
      <c r="G60">
        <v>0.4</v>
      </c>
      <c r="H60">
        <v>1.6</v>
      </c>
      <c r="I60">
        <v>2.5</v>
      </c>
      <c r="J60">
        <v>13.6</v>
      </c>
      <c r="K60">
        <v>13.8</v>
      </c>
      <c r="L60">
        <v>8.8000000000000007</v>
      </c>
      <c r="M60">
        <v>7.9</v>
      </c>
      <c r="N60">
        <v>14.4</v>
      </c>
      <c r="O60">
        <v>5.0999999999999996</v>
      </c>
      <c r="P60">
        <v>6.7</v>
      </c>
      <c r="Q60">
        <v>2.2999999999999998</v>
      </c>
    </row>
    <row r="61" spans="1:17" x14ac:dyDescent="0.25">
      <c r="A61" s="5" t="s">
        <v>142</v>
      </c>
      <c r="B61" s="5" t="s">
        <v>143</v>
      </c>
      <c r="C61">
        <v>0.37</v>
      </c>
      <c r="D61">
        <v>21.67</v>
      </c>
      <c r="E61">
        <v>16.14</v>
      </c>
      <c r="F61">
        <v>26.64</v>
      </c>
      <c r="G61">
        <v>1.37</v>
      </c>
      <c r="H61">
        <v>4.5199999999999996</v>
      </c>
      <c r="I61">
        <v>5.81</v>
      </c>
      <c r="J61">
        <v>27.19</v>
      </c>
      <c r="K61">
        <v>28.07</v>
      </c>
      <c r="L61">
        <v>21.1</v>
      </c>
      <c r="M61">
        <v>27.17</v>
      </c>
      <c r="N61">
        <v>12.02</v>
      </c>
      <c r="O61">
        <v>11.33</v>
      </c>
      <c r="P61">
        <v>12.19</v>
      </c>
      <c r="Q61">
        <v>6.2</v>
      </c>
    </row>
    <row r="62" spans="1:17" x14ac:dyDescent="0.25">
      <c r="A62" s="5" t="s">
        <v>144</v>
      </c>
      <c r="B62" s="5" t="s">
        <v>145</v>
      </c>
      <c r="C62">
        <v>1.32</v>
      </c>
      <c r="D62">
        <v>17.25</v>
      </c>
      <c r="E62">
        <v>12.81</v>
      </c>
      <c r="F62">
        <v>23.03</v>
      </c>
      <c r="G62">
        <v>1.46</v>
      </c>
      <c r="H62">
        <v>3.77</v>
      </c>
      <c r="I62">
        <v>7.85</v>
      </c>
      <c r="J62">
        <v>28.66</v>
      </c>
      <c r="K62">
        <v>26.06</v>
      </c>
      <c r="L62">
        <v>18.77</v>
      </c>
      <c r="M62">
        <v>19.53</v>
      </c>
      <c r="N62">
        <v>14.41</v>
      </c>
      <c r="O62">
        <v>14</v>
      </c>
      <c r="P62">
        <v>21.39</v>
      </c>
      <c r="Q62">
        <v>12.64</v>
      </c>
    </row>
    <row r="63" spans="1:17" x14ac:dyDescent="0.25">
      <c r="A63" s="5" t="s">
        <v>146</v>
      </c>
      <c r="B63" s="5" t="s">
        <v>147</v>
      </c>
      <c r="C63">
        <v>0.46</v>
      </c>
      <c r="D63">
        <v>15.9</v>
      </c>
      <c r="E63">
        <v>12.4</v>
      </c>
      <c r="F63">
        <v>19.260000000000002</v>
      </c>
      <c r="G63">
        <v>1.71</v>
      </c>
      <c r="H63">
        <v>3.54</v>
      </c>
      <c r="I63">
        <v>4.92</v>
      </c>
      <c r="J63">
        <v>21.6</v>
      </c>
      <c r="K63">
        <v>21.16</v>
      </c>
      <c r="L63">
        <v>15.15</v>
      </c>
      <c r="M63">
        <v>16.37</v>
      </c>
      <c r="N63">
        <v>7.4</v>
      </c>
      <c r="O63">
        <v>6.87</v>
      </c>
      <c r="P63">
        <v>8.94</v>
      </c>
      <c r="Q63">
        <v>4.58</v>
      </c>
    </row>
    <row r="64" spans="1:17" x14ac:dyDescent="0.25">
      <c r="A64" s="5" t="s">
        <v>148</v>
      </c>
      <c r="B64" s="5" t="s">
        <v>148</v>
      </c>
      <c r="C64">
        <v>0.28999999999999998</v>
      </c>
      <c r="D64">
        <v>15.78</v>
      </c>
      <c r="E64">
        <v>12.19</v>
      </c>
      <c r="F64">
        <v>19.12</v>
      </c>
      <c r="G64">
        <v>0.93</v>
      </c>
      <c r="H64">
        <v>3.41</v>
      </c>
      <c r="I64">
        <v>4.78</v>
      </c>
      <c r="J64">
        <v>21.39</v>
      </c>
      <c r="K64">
        <v>20.98</v>
      </c>
      <c r="L64">
        <v>15.08</v>
      </c>
      <c r="M64">
        <v>16.190000000000001</v>
      </c>
      <c r="N64">
        <v>7.08</v>
      </c>
      <c r="O64">
        <v>6.87</v>
      </c>
      <c r="P64">
        <v>8.94</v>
      </c>
      <c r="Q64">
        <v>4.58</v>
      </c>
    </row>
    <row r="65" spans="1:17" x14ac:dyDescent="0.25">
      <c r="A65" s="5" t="s">
        <v>149</v>
      </c>
      <c r="B65" s="5" t="s">
        <v>150</v>
      </c>
      <c r="C65">
        <v>33.39</v>
      </c>
      <c r="D65">
        <v>95.92</v>
      </c>
      <c r="E65">
        <v>95.32</v>
      </c>
      <c r="F65">
        <v>96.54</v>
      </c>
      <c r="G65">
        <v>94.16</v>
      </c>
      <c r="H65">
        <v>78.06</v>
      </c>
      <c r="I65">
        <v>79.12</v>
      </c>
      <c r="J65">
        <v>74.42</v>
      </c>
      <c r="K65">
        <v>79.08</v>
      </c>
      <c r="L65">
        <v>77.38</v>
      </c>
      <c r="M65">
        <v>83.07</v>
      </c>
      <c r="N65">
        <v>86.7</v>
      </c>
      <c r="O65">
        <v>92.15</v>
      </c>
      <c r="P65">
        <v>93.12</v>
      </c>
      <c r="Q65">
        <v>89.88</v>
      </c>
    </row>
    <row r="66" spans="1:17" x14ac:dyDescent="0.25">
      <c r="A66" s="5" t="s">
        <v>151</v>
      </c>
      <c r="B66" s="5" t="s">
        <v>152</v>
      </c>
      <c r="C66">
        <v>77.849999999999994</v>
      </c>
      <c r="D66">
        <v>72.81</v>
      </c>
      <c r="E66">
        <v>75.55</v>
      </c>
      <c r="F66">
        <v>71.760000000000005</v>
      </c>
      <c r="G66">
        <v>67.81</v>
      </c>
      <c r="H66">
        <v>75.48</v>
      </c>
      <c r="I66">
        <v>82.21</v>
      </c>
      <c r="J66">
        <v>78.66</v>
      </c>
      <c r="K66">
        <v>74.739999999999995</v>
      </c>
      <c r="L66">
        <v>71.459999999999994</v>
      </c>
      <c r="M66">
        <v>59.57</v>
      </c>
      <c r="N66">
        <v>58.91</v>
      </c>
      <c r="O66">
        <v>60.63</v>
      </c>
      <c r="P66">
        <v>73.31</v>
      </c>
      <c r="Q66">
        <v>73.790000000000006</v>
      </c>
    </row>
    <row r="67" spans="1:17" x14ac:dyDescent="0.25">
      <c r="A67" s="5" t="s">
        <v>153</v>
      </c>
      <c r="B67" s="5" t="s">
        <v>154</v>
      </c>
      <c r="C67">
        <v>22.15</v>
      </c>
      <c r="D67">
        <v>27.19</v>
      </c>
      <c r="E67">
        <v>24.45</v>
      </c>
      <c r="F67">
        <v>28.24</v>
      </c>
      <c r="G67">
        <v>32.19</v>
      </c>
      <c r="H67">
        <v>24.52</v>
      </c>
      <c r="I67">
        <v>17.79</v>
      </c>
      <c r="J67">
        <v>21.34</v>
      </c>
      <c r="K67">
        <v>25.26</v>
      </c>
      <c r="L67">
        <v>28.54</v>
      </c>
      <c r="M67">
        <v>40.43</v>
      </c>
      <c r="N67">
        <v>41.09</v>
      </c>
      <c r="O67">
        <v>39.369999999999997</v>
      </c>
      <c r="P67">
        <v>26.69</v>
      </c>
      <c r="Q67">
        <v>26.21</v>
      </c>
    </row>
    <row r="68" spans="1:17" x14ac:dyDescent="0.25">
      <c r="A68" s="5" t="s">
        <v>155</v>
      </c>
      <c r="B68" s="5" t="s">
        <v>156</v>
      </c>
      <c r="C68">
        <v>28.44</v>
      </c>
      <c r="D68">
        <v>37.340000000000003</v>
      </c>
      <c r="E68">
        <v>32.36</v>
      </c>
      <c r="F68">
        <v>39.340000000000003</v>
      </c>
      <c r="G68">
        <v>47.48</v>
      </c>
      <c r="H68">
        <v>32.479999999999997</v>
      </c>
      <c r="I68">
        <v>21.64</v>
      </c>
      <c r="J68">
        <v>27.13</v>
      </c>
      <c r="K68">
        <v>33.799999999999997</v>
      </c>
      <c r="L68">
        <v>39.94</v>
      </c>
      <c r="M68">
        <v>67.86</v>
      </c>
      <c r="N68">
        <v>69.760000000000005</v>
      </c>
      <c r="O68">
        <v>64.930000000000007</v>
      </c>
      <c r="P68">
        <v>36.409999999999997</v>
      </c>
      <c r="Q68">
        <v>35.53</v>
      </c>
    </row>
    <row r="69" spans="1:17" x14ac:dyDescent="0.25">
      <c r="A69" s="5"/>
      <c r="B69" s="5"/>
    </row>
    <row r="70" spans="1:17" x14ac:dyDescent="0.25">
      <c r="A70" s="5" t="s">
        <v>157</v>
      </c>
      <c r="B70" s="5" t="s">
        <v>158</v>
      </c>
      <c r="C70">
        <v>33.39</v>
      </c>
      <c r="D70">
        <v>95.92</v>
      </c>
      <c r="E70">
        <v>95.32</v>
      </c>
      <c r="F70">
        <v>96.54</v>
      </c>
      <c r="G70">
        <v>94.16</v>
      </c>
      <c r="H70">
        <v>78.06</v>
      </c>
      <c r="I70">
        <v>79.12</v>
      </c>
      <c r="J70">
        <v>74.42</v>
      </c>
      <c r="K70">
        <v>79.08</v>
      </c>
      <c r="L70">
        <v>77.38</v>
      </c>
      <c r="M70">
        <v>83.07</v>
      </c>
      <c r="N70">
        <v>86.7</v>
      </c>
      <c r="O70">
        <v>92.15</v>
      </c>
      <c r="P70">
        <v>93.12</v>
      </c>
    </row>
    <row r="71" spans="1:17" x14ac:dyDescent="0.25">
      <c r="A71" s="5" t="s">
        <v>159</v>
      </c>
      <c r="B71" s="5" t="s">
        <v>160</v>
      </c>
      <c r="C71">
        <v>29.59</v>
      </c>
      <c r="D71">
        <v>144.63999999999999</v>
      </c>
      <c r="E71">
        <v>107.37</v>
      </c>
      <c r="F71">
        <v>193.16</v>
      </c>
      <c r="G71">
        <v>12.25</v>
      </c>
      <c r="H71">
        <v>31.59</v>
      </c>
      <c r="I71">
        <v>65.849999999999994</v>
      </c>
      <c r="J71">
        <v>228.88</v>
      </c>
      <c r="K71">
        <v>208.02</v>
      </c>
      <c r="L71">
        <v>150.19</v>
      </c>
      <c r="M71">
        <v>156.25</v>
      </c>
      <c r="N71">
        <v>128.16</v>
      </c>
      <c r="O71">
        <v>124.51</v>
      </c>
      <c r="P71">
        <v>190.23</v>
      </c>
    </row>
    <row r="72" spans="1:17" x14ac:dyDescent="0.25">
      <c r="A72" s="5" t="s">
        <v>161</v>
      </c>
      <c r="B72" s="5" t="s">
        <v>162</v>
      </c>
      <c r="C72">
        <v>179.49</v>
      </c>
      <c r="D72">
        <v>207.48</v>
      </c>
      <c r="E72">
        <v>157.30000000000001</v>
      </c>
      <c r="F72">
        <v>282.32</v>
      </c>
      <c r="G72">
        <v>404.34</v>
      </c>
      <c r="H72">
        <v>114.42</v>
      </c>
      <c r="I72">
        <v>125.89</v>
      </c>
      <c r="J72">
        <v>316.17</v>
      </c>
      <c r="K72">
        <v>297.42</v>
      </c>
      <c r="L72">
        <v>232.18</v>
      </c>
      <c r="M72">
        <v>206.25</v>
      </c>
      <c r="N72">
        <v>172.82</v>
      </c>
      <c r="O72">
        <v>175.89</v>
      </c>
      <c r="P72">
        <v>185.09</v>
      </c>
    </row>
    <row r="73" spans="1:17" x14ac:dyDescent="0.25">
      <c r="A73" s="5" t="s">
        <v>163</v>
      </c>
      <c r="B73" s="5" t="s">
        <v>164</v>
      </c>
      <c r="C73">
        <v>0.97</v>
      </c>
      <c r="D73">
        <v>10.91</v>
      </c>
      <c r="E73">
        <v>11.35</v>
      </c>
      <c r="F73">
        <v>9.9</v>
      </c>
      <c r="G73">
        <v>7.56</v>
      </c>
      <c r="H73">
        <v>10.8</v>
      </c>
      <c r="I73">
        <v>7.25</v>
      </c>
      <c r="J73">
        <v>9.35</v>
      </c>
      <c r="K73">
        <v>10.09</v>
      </c>
      <c r="L73">
        <v>10.039999999999999</v>
      </c>
      <c r="M73">
        <v>10.36</v>
      </c>
      <c r="N73">
        <v>5.53</v>
      </c>
      <c r="O73">
        <v>5.52</v>
      </c>
      <c r="P73">
        <v>4.7</v>
      </c>
    </row>
    <row r="74" spans="1:17" x14ac:dyDescent="0.25">
      <c r="A74" s="5" t="s">
        <v>165</v>
      </c>
      <c r="B74" s="5" t="s">
        <v>166</v>
      </c>
      <c r="C74">
        <v>66.61</v>
      </c>
      <c r="D74">
        <v>4.08</v>
      </c>
      <c r="E74">
        <v>4.68</v>
      </c>
      <c r="F74">
        <v>3.46</v>
      </c>
      <c r="G74">
        <v>5.84</v>
      </c>
      <c r="H74">
        <v>21.94</v>
      </c>
      <c r="I74">
        <v>20.88</v>
      </c>
      <c r="J74">
        <v>25.58</v>
      </c>
      <c r="K74">
        <v>20.92</v>
      </c>
      <c r="L74">
        <v>22.62</v>
      </c>
      <c r="M74">
        <v>16.93</v>
      </c>
      <c r="N74">
        <v>13.3</v>
      </c>
      <c r="O74">
        <v>7.85</v>
      </c>
      <c r="P74">
        <v>6.88</v>
      </c>
    </row>
    <row r="75" spans="1:17" x14ac:dyDescent="0.25">
      <c r="A75" s="5" t="s">
        <v>167</v>
      </c>
      <c r="B75" s="5" t="s">
        <v>168</v>
      </c>
      <c r="C75">
        <v>0.28999999999999998</v>
      </c>
      <c r="D75">
        <v>15.78</v>
      </c>
      <c r="E75">
        <v>12.19</v>
      </c>
      <c r="F75">
        <v>19.12</v>
      </c>
      <c r="G75">
        <v>0.93</v>
      </c>
      <c r="H75">
        <v>3.41</v>
      </c>
      <c r="I75">
        <v>4.78</v>
      </c>
      <c r="J75">
        <v>21.39</v>
      </c>
      <c r="K75">
        <v>20.98</v>
      </c>
      <c r="L75">
        <v>15.08</v>
      </c>
      <c r="M75">
        <v>16.190000000000001</v>
      </c>
      <c r="N75">
        <v>7.08</v>
      </c>
      <c r="O75">
        <v>6.87</v>
      </c>
      <c r="P75">
        <v>8.94</v>
      </c>
    </row>
    <row r="76" spans="1:17" x14ac:dyDescent="0.25">
      <c r="A76" s="5" t="s">
        <v>169</v>
      </c>
      <c r="B76" s="5" t="s">
        <v>170</v>
      </c>
      <c r="C76">
        <v>1.93</v>
      </c>
      <c r="D76">
        <v>30.13</v>
      </c>
      <c r="E76">
        <v>23.25</v>
      </c>
      <c r="F76">
        <v>38.11</v>
      </c>
      <c r="G76">
        <v>44.36</v>
      </c>
      <c r="H76">
        <v>16.28</v>
      </c>
      <c r="I76">
        <v>11.03</v>
      </c>
      <c r="J76">
        <v>37.22</v>
      </c>
      <c r="K76">
        <v>39.86</v>
      </c>
      <c r="L76">
        <v>32.549999999999997</v>
      </c>
      <c r="M76">
        <v>35.479999999999997</v>
      </c>
      <c r="N76">
        <v>15.45</v>
      </c>
      <c r="O76">
        <v>15.92</v>
      </c>
      <c r="P76">
        <v>11.86</v>
      </c>
    </row>
    <row r="77" spans="1:17" x14ac:dyDescent="0.25">
      <c r="A77" s="5" t="s">
        <v>171</v>
      </c>
      <c r="B77" s="5" t="s">
        <v>172</v>
      </c>
      <c r="C77">
        <v>114.46</v>
      </c>
      <c r="D77">
        <v>1785.51</v>
      </c>
      <c r="E77">
        <v>1615.15</v>
      </c>
      <c r="F77">
        <v>2076.6</v>
      </c>
      <c r="G77">
        <v>1160.98</v>
      </c>
      <c r="H77">
        <v>343.99</v>
      </c>
      <c r="I77">
        <v>393.72</v>
      </c>
      <c r="J77">
        <v>307.57</v>
      </c>
      <c r="K77">
        <v>357.18</v>
      </c>
      <c r="L77">
        <v>315.99</v>
      </c>
      <c r="M77">
        <v>351.91</v>
      </c>
      <c r="N77">
        <v>442.74</v>
      </c>
      <c r="O77">
        <v>772.22</v>
      </c>
      <c r="P77">
        <v>1064.9100000000001</v>
      </c>
    </row>
    <row r="78" spans="1:17" x14ac:dyDescent="0.25">
      <c r="A78" s="5" t="s">
        <v>173</v>
      </c>
      <c r="B78" s="5" t="s">
        <v>174</v>
      </c>
      <c r="C78">
        <v>348.7</v>
      </c>
      <c r="D78">
        <v>385.51</v>
      </c>
      <c r="E78">
        <v>411.31</v>
      </c>
      <c r="F78">
        <v>361.71</v>
      </c>
      <c r="G78">
        <v>302.52</v>
      </c>
      <c r="H78">
        <v>323.47000000000003</v>
      </c>
      <c r="I78">
        <v>459.24</v>
      </c>
      <c r="J78">
        <v>361.17</v>
      </c>
      <c r="K78">
        <v>319.63</v>
      </c>
      <c r="L78">
        <v>272.63</v>
      </c>
      <c r="M78">
        <v>208.84</v>
      </c>
      <c r="N78">
        <v>226.97</v>
      </c>
      <c r="O78">
        <v>236.03</v>
      </c>
      <c r="P78">
        <v>348.87</v>
      </c>
    </row>
    <row r="79" spans="1:17" x14ac:dyDescent="0.25">
      <c r="A79" s="5" t="s">
        <v>175</v>
      </c>
      <c r="B79" s="5" t="s">
        <v>176</v>
      </c>
      <c r="C79">
        <v>1964.0319999999999</v>
      </c>
      <c r="D79">
        <v>38.342300000000002</v>
      </c>
      <c r="E79">
        <v>112.5099</v>
      </c>
      <c r="F79">
        <v>77.020200000000003</v>
      </c>
      <c r="G79">
        <v>100.34439999999999</v>
      </c>
      <c r="H79">
        <v>116.0337</v>
      </c>
      <c r="I79">
        <v>203.03800000000001</v>
      </c>
      <c r="J79">
        <v>106.5866</v>
      </c>
      <c r="K79">
        <v>47.540500000000002</v>
      </c>
      <c r="L79">
        <v>129.76</v>
      </c>
      <c r="M79">
        <v>60.96</v>
      </c>
      <c r="N79">
        <v>46.636000000000003</v>
      </c>
      <c r="O79">
        <v>63.635000000000012</v>
      </c>
      <c r="P79">
        <v>118.548</v>
      </c>
    </row>
    <row r="80" spans="1:17" x14ac:dyDescent="0.25">
      <c r="A80" s="5" t="s">
        <v>177</v>
      </c>
      <c r="B80" s="5" t="s">
        <v>178</v>
      </c>
      <c r="C80">
        <v>-14.01</v>
      </c>
      <c r="D80">
        <v>0</v>
      </c>
      <c r="E80">
        <v>0</v>
      </c>
      <c r="F80">
        <v>0</v>
      </c>
      <c r="G80">
        <v>0</v>
      </c>
      <c r="H80">
        <v>0</v>
      </c>
      <c r="I80">
        <v>-0.40000000000000041</v>
      </c>
      <c r="J80">
        <v>0</v>
      </c>
      <c r="K80">
        <v>9.9999999999997868E-3</v>
      </c>
      <c r="L80">
        <v>0</v>
      </c>
      <c r="M80">
        <v>0.90000000000000036</v>
      </c>
      <c r="N80">
        <v>0</v>
      </c>
      <c r="O80">
        <v>0</v>
      </c>
      <c r="P80">
        <v>0</v>
      </c>
    </row>
    <row r="81" spans="1:16" x14ac:dyDescent="0.25">
      <c r="A81" s="5" t="s">
        <v>179</v>
      </c>
      <c r="B81" s="5" t="s">
        <v>180</v>
      </c>
      <c r="C81">
        <v>-72.540000000000006</v>
      </c>
      <c r="D81">
        <v>15.23</v>
      </c>
      <c r="E81">
        <v>19.02</v>
      </c>
      <c r="F81">
        <v>26.86</v>
      </c>
      <c r="G81">
        <v>-36.770000000000003</v>
      </c>
      <c r="H81">
        <v>8.33</v>
      </c>
      <c r="I81">
        <v>-13.32</v>
      </c>
      <c r="J81">
        <v>2.41</v>
      </c>
      <c r="K81">
        <v>33.72</v>
      </c>
      <c r="L81">
        <v>16.52</v>
      </c>
      <c r="M81">
        <v>117.48</v>
      </c>
      <c r="N81">
        <v>1.78</v>
      </c>
      <c r="O81">
        <v>30.08</v>
      </c>
      <c r="P81">
        <v>32.76</v>
      </c>
    </row>
    <row r="82" spans="1:16" x14ac:dyDescent="0.25">
      <c r="A82" s="5" t="s">
        <v>181</v>
      </c>
      <c r="B82" s="5" t="s">
        <v>182</v>
      </c>
      <c r="C82">
        <v>-12.76</v>
      </c>
      <c r="D82">
        <v>20.37</v>
      </c>
      <c r="E82">
        <v>3.04</v>
      </c>
      <c r="F82">
        <v>-0.53</v>
      </c>
      <c r="G82">
        <v>-13.92</v>
      </c>
      <c r="H82">
        <v>-0.86</v>
      </c>
      <c r="I82">
        <v>7.6</v>
      </c>
      <c r="J82">
        <v>17.55</v>
      </c>
      <c r="K82">
        <v>55.91</v>
      </c>
      <c r="L82">
        <v>45.26</v>
      </c>
      <c r="M82">
        <v>49.78</v>
      </c>
      <c r="N82">
        <v>21.54</v>
      </c>
      <c r="O82" t="s">
        <v>67</v>
      </c>
      <c r="P82" t="s">
        <v>67</v>
      </c>
    </row>
    <row r="83" spans="1:16" x14ac:dyDescent="0.25">
      <c r="A83" s="5" t="s">
        <v>183</v>
      </c>
      <c r="B83" s="5" t="s">
        <v>184</v>
      </c>
      <c r="C83">
        <v>-9.64</v>
      </c>
      <c r="D83">
        <v>6.53</v>
      </c>
      <c r="E83">
        <v>0.82</v>
      </c>
      <c r="F83">
        <v>-2.5</v>
      </c>
      <c r="G83">
        <v>-1.1299999999999999</v>
      </c>
      <c r="H83">
        <v>9.5299999999999994</v>
      </c>
      <c r="I83">
        <v>31.36</v>
      </c>
      <c r="J83">
        <v>34.380000000000003</v>
      </c>
      <c r="K83">
        <v>39.92</v>
      </c>
      <c r="L83">
        <v>39.72</v>
      </c>
      <c r="M83" t="s">
        <v>67</v>
      </c>
      <c r="N83" t="s">
        <v>67</v>
      </c>
      <c r="O83" t="s">
        <v>67</v>
      </c>
      <c r="P83" t="s">
        <v>67</v>
      </c>
    </row>
    <row r="84" spans="1:16" x14ac:dyDescent="0.25">
      <c r="A84" s="5" t="s">
        <v>185</v>
      </c>
      <c r="B84" s="5" t="s">
        <v>186</v>
      </c>
      <c r="C84">
        <v>-0.05</v>
      </c>
      <c r="D84">
        <v>18.95</v>
      </c>
      <c r="E84">
        <v>17.600000000000001</v>
      </c>
      <c r="F84">
        <v>18.71</v>
      </c>
      <c r="G84">
        <v>19.3</v>
      </c>
      <c r="H84" t="s">
        <v>67</v>
      </c>
      <c r="I84" t="s">
        <v>67</v>
      </c>
      <c r="J84" t="s">
        <v>67</v>
      </c>
      <c r="K84" t="s">
        <v>67</v>
      </c>
      <c r="L84" t="s">
        <v>67</v>
      </c>
      <c r="M84" t="s">
        <v>67</v>
      </c>
      <c r="N84" t="s">
        <v>67</v>
      </c>
      <c r="O84" t="s">
        <v>67</v>
      </c>
      <c r="P84" t="s">
        <v>67</v>
      </c>
    </row>
    <row r="85" spans="1:16" x14ac:dyDescent="0.25">
      <c r="A85" s="5" t="s">
        <v>187</v>
      </c>
      <c r="B85" s="5" t="s">
        <v>188</v>
      </c>
      <c r="C85">
        <v>-94.38</v>
      </c>
      <c r="D85">
        <v>55.23</v>
      </c>
      <c r="E85">
        <v>-33.85</v>
      </c>
      <c r="F85">
        <v>1900</v>
      </c>
      <c r="G85">
        <v>-75.47</v>
      </c>
      <c r="H85">
        <v>-48.04</v>
      </c>
      <c r="I85">
        <v>-75.06</v>
      </c>
      <c r="J85">
        <v>12.67</v>
      </c>
      <c r="K85">
        <v>85.2</v>
      </c>
      <c r="L85">
        <v>12</v>
      </c>
      <c r="M85">
        <v>165.15</v>
      </c>
      <c r="N85">
        <v>4.76</v>
      </c>
      <c r="O85">
        <v>-14.86</v>
      </c>
      <c r="P85">
        <v>124.24</v>
      </c>
    </row>
    <row r="86" spans="1:16" x14ac:dyDescent="0.25">
      <c r="A86" s="5" t="s">
        <v>189</v>
      </c>
      <c r="B86" s="5" t="s">
        <v>190</v>
      </c>
      <c r="C86">
        <v>-24.33</v>
      </c>
      <c r="D86">
        <v>640.46</v>
      </c>
      <c r="E86">
        <v>596.89</v>
      </c>
      <c r="F86">
        <v>592.16</v>
      </c>
      <c r="G86">
        <v>-66.19</v>
      </c>
      <c r="H86">
        <v>-36.81</v>
      </c>
      <c r="I86">
        <v>7.6</v>
      </c>
      <c r="J86">
        <v>36.619999999999997</v>
      </c>
      <c r="K86">
        <v>87.45</v>
      </c>
      <c r="L86">
        <v>60.64</v>
      </c>
      <c r="M86">
        <v>51.68</v>
      </c>
      <c r="N86">
        <v>38.049999999999997</v>
      </c>
      <c r="O86" t="s">
        <v>67</v>
      </c>
      <c r="P86" t="s">
        <v>67</v>
      </c>
    </row>
    <row r="87" spans="1:16" x14ac:dyDescent="0.25">
      <c r="A87" s="5" t="s">
        <v>191</v>
      </c>
      <c r="B87" s="5" t="s">
        <v>192</v>
      </c>
      <c r="C87">
        <v>350.31</v>
      </c>
      <c r="D87">
        <v>359.57</v>
      </c>
      <c r="E87">
        <v>333.52</v>
      </c>
      <c r="F87">
        <v>342.82</v>
      </c>
      <c r="G87">
        <v>-20.14</v>
      </c>
      <c r="H87">
        <v>-2.65</v>
      </c>
      <c r="I87">
        <v>39.99</v>
      </c>
      <c r="J87">
        <v>55.96</v>
      </c>
      <c r="K87">
        <v>50.45</v>
      </c>
      <c r="L87">
        <v>58.26</v>
      </c>
      <c r="M87" t="s">
        <v>67</v>
      </c>
      <c r="N87" t="s">
        <v>67</v>
      </c>
      <c r="O87" t="s">
        <v>67</v>
      </c>
      <c r="P87" t="s">
        <v>67</v>
      </c>
    </row>
    <row r="88" spans="1:16" x14ac:dyDescent="0.25">
      <c r="A88" s="5" t="s">
        <v>193</v>
      </c>
      <c r="B88" s="5" t="s">
        <v>194</v>
      </c>
      <c r="C88">
        <v>173.83</v>
      </c>
      <c r="D88">
        <v>199.78</v>
      </c>
      <c r="E88">
        <v>194.74</v>
      </c>
      <c r="F88">
        <v>196.64</v>
      </c>
      <c r="G88">
        <v>19.059999999999999</v>
      </c>
      <c r="H88" t="s">
        <v>67</v>
      </c>
      <c r="I88" t="s">
        <v>67</v>
      </c>
      <c r="J88" t="s">
        <v>67</v>
      </c>
      <c r="K88" t="s">
        <v>67</v>
      </c>
      <c r="L88" t="s">
        <v>67</v>
      </c>
      <c r="M88" t="s">
        <v>67</v>
      </c>
      <c r="N88" t="s">
        <v>67</v>
      </c>
      <c r="O88" t="s">
        <v>67</v>
      </c>
      <c r="P88" t="s">
        <v>67</v>
      </c>
    </row>
    <row r="89" spans="1:16" x14ac:dyDescent="0.25">
      <c r="A89" s="5" t="s">
        <v>195</v>
      </c>
      <c r="B89" s="5" t="s">
        <v>196</v>
      </c>
      <c r="C89">
        <v>0.66</v>
      </c>
      <c r="D89">
        <v>0.02</v>
      </c>
      <c r="E89">
        <v>0.03</v>
      </c>
      <c r="F89">
        <v>0.03</v>
      </c>
      <c r="G89">
        <v>-12.08</v>
      </c>
      <c r="H89">
        <v>-23.51</v>
      </c>
      <c r="I89">
        <v>0.99</v>
      </c>
      <c r="J89">
        <v>0.13</v>
      </c>
      <c r="K89">
        <v>0.14000000000000001</v>
      </c>
      <c r="L89">
        <v>0.19</v>
      </c>
      <c r="M89" t="s">
        <v>67</v>
      </c>
      <c r="N89" t="s">
        <v>67</v>
      </c>
      <c r="O89" t="s">
        <v>67</v>
      </c>
      <c r="P89" t="s">
        <v>67</v>
      </c>
    </row>
    <row r="90" spans="1:16" x14ac:dyDescent="0.25">
      <c r="A90" s="5" t="s">
        <v>197</v>
      </c>
      <c r="B90" s="5" t="s">
        <v>198</v>
      </c>
      <c r="C90">
        <v>-76.239999999999995</v>
      </c>
      <c r="D90">
        <v>51.98</v>
      </c>
      <c r="E90">
        <v>-33.68</v>
      </c>
      <c r="F90">
        <v>-11.42</v>
      </c>
      <c r="G90">
        <v>123.44</v>
      </c>
      <c r="H90">
        <v>-1.54</v>
      </c>
      <c r="I90">
        <v>-65.489999999999995</v>
      </c>
      <c r="J90">
        <v>8.86</v>
      </c>
      <c r="K90">
        <v>71.290000000000006</v>
      </c>
      <c r="L90">
        <v>31.17</v>
      </c>
      <c r="M90">
        <v>159.55000000000001</v>
      </c>
      <c r="N90" t="s">
        <v>67</v>
      </c>
      <c r="O90">
        <v>23.61</v>
      </c>
      <c r="P90">
        <v>20</v>
      </c>
    </row>
    <row r="91" spans="1:16" x14ac:dyDescent="0.25">
      <c r="A91" s="5" t="s">
        <v>199</v>
      </c>
      <c r="B91" s="5" t="s">
        <v>200</v>
      </c>
      <c r="C91">
        <v>-19.309999999999999</v>
      </c>
      <c r="D91">
        <v>2.29</v>
      </c>
      <c r="E91">
        <v>26.11</v>
      </c>
      <c r="F91">
        <v>36.83</v>
      </c>
      <c r="G91">
        <v>18.8</v>
      </c>
      <c r="H91">
        <v>-19.39</v>
      </c>
      <c r="I91">
        <v>4.8899999999999997</v>
      </c>
      <c r="J91">
        <v>37.11</v>
      </c>
      <c r="K91">
        <v>87.34</v>
      </c>
      <c r="L91">
        <v>63.57</v>
      </c>
      <c r="M91">
        <v>61.05</v>
      </c>
      <c r="N91">
        <v>14.54</v>
      </c>
      <c r="O91" t="s">
        <v>67</v>
      </c>
      <c r="P91" t="s">
        <v>67</v>
      </c>
    </row>
    <row r="92" spans="1:16" x14ac:dyDescent="0.25">
      <c r="A92" s="5" t="s">
        <v>201</v>
      </c>
      <c r="B92" s="5" t="s">
        <v>202</v>
      </c>
      <c r="C92">
        <v>10.82</v>
      </c>
      <c r="D92">
        <v>25.76</v>
      </c>
      <c r="E92">
        <v>2.2599999999999998</v>
      </c>
      <c r="F92">
        <v>10.77</v>
      </c>
      <c r="G92">
        <v>27.31</v>
      </c>
      <c r="H92">
        <v>8.86</v>
      </c>
      <c r="I92">
        <v>41.08</v>
      </c>
      <c r="J92">
        <v>54.17</v>
      </c>
      <c r="K92">
        <v>57.12</v>
      </c>
      <c r="L92">
        <v>46.87</v>
      </c>
      <c r="M92" t="s">
        <v>67</v>
      </c>
      <c r="N92" t="s">
        <v>67</v>
      </c>
      <c r="O92" t="s">
        <v>67</v>
      </c>
      <c r="P92" t="s">
        <v>67</v>
      </c>
    </row>
    <row r="93" spans="1:16" x14ac:dyDescent="0.25">
      <c r="A93" s="5" t="s">
        <v>203</v>
      </c>
      <c r="B93" s="5" t="s">
        <v>204</v>
      </c>
      <c r="C93">
        <v>9.84</v>
      </c>
      <c r="D93">
        <v>33.42</v>
      </c>
      <c r="E93">
        <v>28.22</v>
      </c>
      <c r="F93">
        <v>33.950000000000003</v>
      </c>
      <c r="G93">
        <v>37.090000000000003</v>
      </c>
      <c r="H93" t="s">
        <v>67</v>
      </c>
      <c r="I93" t="s">
        <v>67</v>
      </c>
      <c r="J93" t="s">
        <v>67</v>
      </c>
      <c r="K93" t="s">
        <v>67</v>
      </c>
      <c r="L93" t="s">
        <v>67</v>
      </c>
      <c r="M93" t="s">
        <v>67</v>
      </c>
      <c r="N93" t="s">
        <v>67</v>
      </c>
      <c r="O93" t="s">
        <v>67</v>
      </c>
      <c r="P93" t="s">
        <v>67</v>
      </c>
    </row>
    <row r="94" spans="1:16" x14ac:dyDescent="0.25">
      <c r="A94" s="5" t="s">
        <v>205</v>
      </c>
      <c r="B94" s="5" t="s">
        <v>206</v>
      </c>
      <c r="C94">
        <v>1818.6</v>
      </c>
      <c r="D94">
        <v>-65.92</v>
      </c>
      <c r="E94">
        <v>46.08</v>
      </c>
      <c r="F94">
        <v>-23.24</v>
      </c>
      <c r="G94">
        <v>-13.52</v>
      </c>
      <c r="H94">
        <v>-42.85</v>
      </c>
      <c r="I94">
        <v>81.41</v>
      </c>
      <c r="J94">
        <v>124.2</v>
      </c>
      <c r="K94">
        <v>-63.32</v>
      </c>
      <c r="L94">
        <v>112.86</v>
      </c>
      <c r="M94">
        <v>45.42</v>
      </c>
      <c r="N94">
        <v>-26.71</v>
      </c>
      <c r="O94">
        <v>-46.32</v>
      </c>
      <c r="P94">
        <v>-22.92</v>
      </c>
    </row>
    <row r="95" spans="1:16" x14ac:dyDescent="0.25">
      <c r="A95" s="5" t="s">
        <v>207</v>
      </c>
      <c r="B95" s="5" t="s">
        <v>208</v>
      </c>
      <c r="C95">
        <v>599.59</v>
      </c>
      <c r="D95">
        <v>-14.36</v>
      </c>
      <c r="E95">
        <v>3.11</v>
      </c>
      <c r="F95">
        <v>-26.54</v>
      </c>
      <c r="G95">
        <v>8.35</v>
      </c>
      <c r="H95">
        <v>54.25</v>
      </c>
      <c r="I95">
        <v>47.43</v>
      </c>
      <c r="J95">
        <v>57.91</v>
      </c>
      <c r="K95">
        <v>31.65</v>
      </c>
      <c r="L95">
        <v>43.86</v>
      </c>
      <c r="M95">
        <v>-9.1999999999999993</v>
      </c>
      <c r="N95">
        <v>-31.98</v>
      </c>
      <c r="O95" t="s">
        <v>67</v>
      </c>
      <c r="P95" t="s">
        <v>67</v>
      </c>
    </row>
    <row r="96" spans="1:16" x14ac:dyDescent="0.25">
      <c r="A96" s="5" t="s">
        <v>209</v>
      </c>
      <c r="B96" s="5" t="s">
        <v>210</v>
      </c>
      <c r="C96">
        <v>352.4</v>
      </c>
      <c r="D96">
        <v>-19.89</v>
      </c>
      <c r="E96">
        <v>9.58</v>
      </c>
      <c r="F96">
        <v>25.2</v>
      </c>
      <c r="G96">
        <v>17.18</v>
      </c>
      <c r="H96">
        <v>42.46</v>
      </c>
      <c r="I96">
        <v>60.11</v>
      </c>
      <c r="J96">
        <v>38.49</v>
      </c>
      <c r="K96">
        <v>4.3899999999999997</v>
      </c>
      <c r="L96">
        <v>12.47</v>
      </c>
      <c r="M96" t="s">
        <v>67</v>
      </c>
      <c r="N96" t="s">
        <v>67</v>
      </c>
      <c r="O96" t="s">
        <v>67</v>
      </c>
      <c r="P96" t="s">
        <v>67</v>
      </c>
    </row>
    <row r="97" spans="1:17" x14ac:dyDescent="0.25">
      <c r="A97" s="5" t="s">
        <v>211</v>
      </c>
      <c r="B97" s="5" t="s">
        <v>212</v>
      </c>
      <c r="C97">
        <v>197.43</v>
      </c>
      <c r="D97">
        <v>20.11</v>
      </c>
      <c r="E97">
        <v>24.03</v>
      </c>
      <c r="F97">
        <v>14.79</v>
      </c>
      <c r="G97">
        <v>14.83</v>
      </c>
      <c r="H97" t="s">
        <v>67</v>
      </c>
      <c r="I97" t="s">
        <v>67</v>
      </c>
      <c r="J97" t="s">
        <v>67</v>
      </c>
      <c r="K97" t="s">
        <v>67</v>
      </c>
      <c r="L97" t="s">
        <v>67</v>
      </c>
      <c r="M97" t="s">
        <v>67</v>
      </c>
      <c r="N97" t="s">
        <v>67</v>
      </c>
      <c r="O97" t="s">
        <v>67</v>
      </c>
      <c r="P97" t="s">
        <v>67</v>
      </c>
    </row>
    <row r="98" spans="1:17" x14ac:dyDescent="0.25">
      <c r="A98" s="5" t="s">
        <v>213</v>
      </c>
      <c r="B98" s="5" t="s">
        <v>214</v>
      </c>
      <c r="C98">
        <v>124.1</v>
      </c>
      <c r="D98">
        <v>120.2</v>
      </c>
      <c r="E98">
        <v>101.8</v>
      </c>
      <c r="F98">
        <v>95</v>
      </c>
      <c r="G98">
        <v>88.5</v>
      </c>
      <c r="H98">
        <v>83.8</v>
      </c>
      <c r="I98">
        <v>132.19999999999999</v>
      </c>
      <c r="J98">
        <v>102.9</v>
      </c>
      <c r="K98">
        <v>94</v>
      </c>
      <c r="L98">
        <v>63.7</v>
      </c>
      <c r="M98">
        <v>46.8</v>
      </c>
      <c r="N98">
        <v>45.2</v>
      </c>
      <c r="O98">
        <v>48.7</v>
      </c>
      <c r="P98">
        <v>55</v>
      </c>
      <c r="Q98">
        <v>45.9</v>
      </c>
    </row>
  </sheetData>
  <pageMargins left="0.75" right="0.75" top="1" bottom="1" header="0.5" footer="0.5"/>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P97"/>
  <sheetViews>
    <sheetView workbookViewId="0">
      <pane xSplit="1" ySplit="1" topLeftCell="B2" activePane="bottomRight" state="frozen"/>
      <selection pane="topRight"/>
      <selection pane="bottomLeft"/>
      <selection pane="bottomRight"/>
    </sheetView>
  </sheetViews>
  <sheetFormatPr baseColWidth="10" defaultColWidth="9.140625" defaultRowHeight="15" x14ac:dyDescent="0.25"/>
  <cols>
    <col min="1" max="1" width="35" customWidth="1"/>
    <col min="2" max="2" width="32" customWidth="1"/>
    <col min="3" max="11" width="15" customWidth="1"/>
    <col min="12" max="12" width="21" customWidth="1"/>
    <col min="13" max="13" width="11" customWidth="1"/>
    <col min="14" max="14" width="22" customWidth="1"/>
    <col min="15" max="15" width="21" customWidth="1"/>
    <col min="16" max="16" width="8" customWidth="1"/>
  </cols>
  <sheetData>
    <row r="1" spans="1:16" ht="18.75" customHeight="1" x14ac:dyDescent="0.3">
      <c r="A1" s="1" t="s">
        <v>4009</v>
      </c>
      <c r="B1" s="2" t="s">
        <v>4010</v>
      </c>
      <c r="C1" s="2"/>
      <c r="D1" s="2"/>
      <c r="E1" s="2"/>
      <c r="F1" s="2" t="str">
        <f>HYPERLINK("dax-30_Stock_Data_EUR.xlsx#INDEX!A1", "Back to INDEX")</f>
        <v>Back to INDEX</v>
      </c>
      <c r="G1" s="2"/>
      <c r="H1" s="2"/>
      <c r="I1" s="2"/>
      <c r="J1" s="2"/>
      <c r="K1" s="2"/>
      <c r="L1" s="2"/>
      <c r="M1" s="2"/>
      <c r="N1" s="2"/>
      <c r="O1" s="2"/>
      <c r="P1" s="2"/>
    </row>
    <row r="2" spans="1:16" x14ac:dyDescent="0.25">
      <c r="A2" s="3"/>
      <c r="B2" s="4"/>
      <c r="C2" s="4"/>
      <c r="D2" s="4"/>
      <c r="E2" s="4"/>
      <c r="F2" s="4"/>
      <c r="G2" s="4"/>
      <c r="H2" s="4"/>
      <c r="I2" s="4"/>
      <c r="J2" s="4"/>
      <c r="K2" s="4"/>
      <c r="L2" s="4"/>
      <c r="M2" s="4"/>
      <c r="N2" s="4"/>
      <c r="O2" s="4"/>
      <c r="P2" s="4"/>
    </row>
    <row r="3" spans="1:16" x14ac:dyDescent="0.25">
      <c r="A3" s="5" t="s">
        <v>3</v>
      </c>
      <c r="C3" s="5" t="s">
        <v>4</v>
      </c>
      <c r="D3" s="5"/>
      <c r="G3" s="5" t="s">
        <v>5</v>
      </c>
      <c r="H3" s="5"/>
      <c r="J3" s="5" t="s">
        <v>6</v>
      </c>
      <c r="K3" s="5"/>
    </row>
    <row r="4" spans="1:16" x14ac:dyDescent="0.25">
      <c r="A4" s="5" t="s">
        <v>7</v>
      </c>
      <c r="B4" t="s">
        <v>2206</v>
      </c>
      <c r="C4" s="5" t="s">
        <v>9</v>
      </c>
      <c r="D4" s="5"/>
      <c r="E4" t="s">
        <v>4011</v>
      </c>
      <c r="G4" t="s">
        <v>3209</v>
      </c>
      <c r="H4" t="s">
        <v>220</v>
      </c>
      <c r="J4" t="s">
        <v>4012</v>
      </c>
      <c r="L4" t="s">
        <v>3606</v>
      </c>
    </row>
    <row r="5" spans="1:16" x14ac:dyDescent="0.25">
      <c r="A5" s="5" t="s">
        <v>15</v>
      </c>
      <c r="B5" t="s">
        <v>4013</v>
      </c>
      <c r="C5" s="5" t="s">
        <v>17</v>
      </c>
      <c r="D5" s="5"/>
      <c r="E5" t="s">
        <v>4014</v>
      </c>
      <c r="G5" t="s">
        <v>1049</v>
      </c>
      <c r="H5" t="s">
        <v>12</v>
      </c>
      <c r="J5" t="s">
        <v>4015</v>
      </c>
      <c r="L5" t="s">
        <v>4016</v>
      </c>
    </row>
    <row r="6" spans="1:16" x14ac:dyDescent="0.25">
      <c r="A6" s="5" t="s">
        <v>23</v>
      </c>
      <c r="B6" t="s">
        <v>4017</v>
      </c>
      <c r="C6" s="5" t="s">
        <v>25</v>
      </c>
      <c r="D6" s="5"/>
      <c r="E6" t="s">
        <v>4018</v>
      </c>
      <c r="G6" t="s">
        <v>273</v>
      </c>
      <c r="H6" t="s">
        <v>20</v>
      </c>
      <c r="J6" t="s">
        <v>4019</v>
      </c>
      <c r="L6" t="s">
        <v>1888</v>
      </c>
    </row>
    <row r="7" spans="1:16" x14ac:dyDescent="0.25">
      <c r="A7" s="5" t="s">
        <v>29</v>
      </c>
      <c r="B7" t="s">
        <v>67</v>
      </c>
      <c r="C7" s="5" t="s">
        <v>31</v>
      </c>
      <c r="D7" s="5"/>
      <c r="E7" t="s">
        <v>4020</v>
      </c>
      <c r="G7" t="s">
        <v>1272</v>
      </c>
      <c r="H7" t="s">
        <v>28</v>
      </c>
      <c r="J7" t="s">
        <v>408</v>
      </c>
      <c r="L7" t="s">
        <v>4021</v>
      </c>
    </row>
    <row r="8" spans="1:16" x14ac:dyDescent="0.25">
      <c r="A8" s="5" t="s">
        <v>35</v>
      </c>
      <c r="B8" t="s">
        <v>36</v>
      </c>
      <c r="C8" s="5" t="s">
        <v>37</v>
      </c>
      <c r="D8" s="5"/>
      <c r="E8" t="s">
        <v>4022</v>
      </c>
      <c r="G8" t="s">
        <v>4023</v>
      </c>
      <c r="H8" t="s">
        <v>34</v>
      </c>
      <c r="J8" t="s">
        <v>4024</v>
      </c>
      <c r="L8" t="s">
        <v>4025</v>
      </c>
    </row>
    <row r="9" spans="1:16" x14ac:dyDescent="0.25">
      <c r="A9" s="5" t="s">
        <v>41</v>
      </c>
      <c r="B9" t="s">
        <v>42</v>
      </c>
      <c r="C9" s="5" t="s">
        <v>43</v>
      </c>
      <c r="D9" s="5"/>
      <c r="E9" t="s">
        <v>4026</v>
      </c>
      <c r="G9" t="s">
        <v>4027</v>
      </c>
      <c r="H9" t="s">
        <v>40</v>
      </c>
      <c r="J9" t="s">
        <v>4028</v>
      </c>
      <c r="L9" t="s">
        <v>1281</v>
      </c>
    </row>
    <row r="10" spans="1:16" x14ac:dyDescent="0.25">
      <c r="A10" s="5" t="s">
        <v>45</v>
      </c>
      <c r="B10" t="s">
        <v>667</v>
      </c>
      <c r="C10" s="5" t="s">
        <v>47</v>
      </c>
      <c r="D10" s="5"/>
      <c r="E10" t="s">
        <v>4029</v>
      </c>
      <c r="J10" t="s">
        <v>275</v>
      </c>
      <c r="L10" t="s">
        <v>1281</v>
      </c>
    </row>
    <row r="11" spans="1:16" x14ac:dyDescent="0.25">
      <c r="A11" s="5" t="s">
        <v>49</v>
      </c>
      <c r="B11" t="s">
        <v>669</v>
      </c>
      <c r="J11" t="s">
        <v>4030</v>
      </c>
      <c r="L11" t="s">
        <v>348</v>
      </c>
    </row>
    <row r="12" spans="1:16" x14ac:dyDescent="0.25">
      <c r="A12" s="5" t="s">
        <v>51</v>
      </c>
      <c r="B12" t="s">
        <v>52</v>
      </c>
      <c r="J12" t="s">
        <v>4031</v>
      </c>
      <c r="L12" t="s">
        <v>882</v>
      </c>
    </row>
    <row r="13" spans="1:16" x14ac:dyDescent="0.25">
      <c r="A13" s="5" t="s">
        <v>53</v>
      </c>
      <c r="B13" t="s">
        <v>4032</v>
      </c>
    </row>
    <row r="14" spans="1:16" x14ac:dyDescent="0.25">
      <c r="A14" s="5" t="s">
        <v>55</v>
      </c>
      <c r="B14" t="s">
        <v>4033</v>
      </c>
    </row>
    <row r="15" spans="1:16" x14ac:dyDescent="0.25">
      <c r="A15" s="5" t="s">
        <v>57</v>
      </c>
      <c r="B15" t="s">
        <v>4034</v>
      </c>
    </row>
    <row r="16" spans="1:16" x14ac:dyDescent="0.25">
      <c r="A16" s="5" t="s">
        <v>59</v>
      </c>
      <c r="B16" t="s">
        <v>4035</v>
      </c>
    </row>
    <row r="17" spans="1:16" x14ac:dyDescent="0.25">
      <c r="A17" s="5" t="s">
        <v>61</v>
      </c>
      <c r="B17" t="s">
        <v>4036</v>
      </c>
    </row>
    <row r="18" spans="1:16" x14ac:dyDescent="0.25">
      <c r="A18" s="3"/>
      <c r="B18" s="4"/>
      <c r="C18" s="4"/>
      <c r="D18" s="4"/>
      <c r="E18" s="4"/>
      <c r="F18" s="4"/>
      <c r="G18" s="4"/>
      <c r="H18" s="4"/>
      <c r="I18" s="4"/>
      <c r="J18" s="4"/>
      <c r="K18" s="4"/>
      <c r="L18" s="4"/>
      <c r="M18" s="4"/>
      <c r="N18" s="4"/>
      <c r="O18" s="4"/>
      <c r="P18" s="4"/>
    </row>
    <row r="19" spans="1:16" x14ac:dyDescent="0.25">
      <c r="A19" s="5" t="s">
        <v>63</v>
      </c>
      <c r="B19" s="5" t="s">
        <v>64</v>
      </c>
      <c r="C19" s="5">
        <v>2020</v>
      </c>
      <c r="D19" s="5">
        <v>2019</v>
      </c>
      <c r="E19" s="5">
        <v>2018</v>
      </c>
      <c r="F19" s="5">
        <v>2017</v>
      </c>
      <c r="G19" s="5">
        <v>2016</v>
      </c>
      <c r="H19" s="5">
        <v>2015</v>
      </c>
      <c r="I19" s="5">
        <v>2014</v>
      </c>
      <c r="J19" s="5">
        <v>2013</v>
      </c>
      <c r="K19" s="5">
        <v>2012</v>
      </c>
      <c r="L19" s="5">
        <v>2011</v>
      </c>
      <c r="M19" s="5">
        <v>2010</v>
      </c>
      <c r="N19" s="5">
        <v>2009</v>
      </c>
      <c r="O19" s="5">
        <v>2008</v>
      </c>
      <c r="P19" s="5">
        <v>2007</v>
      </c>
    </row>
    <row r="20" spans="1:16" x14ac:dyDescent="0.25">
      <c r="A20" s="5" t="s">
        <v>65</v>
      </c>
      <c r="B20" s="5" t="s">
        <v>66</v>
      </c>
      <c r="C20" t="s">
        <v>67</v>
      </c>
      <c r="D20">
        <v>1524</v>
      </c>
      <c r="E20">
        <v>1342</v>
      </c>
      <c r="F20">
        <v>1111</v>
      </c>
      <c r="G20">
        <v>908</v>
      </c>
      <c r="H20">
        <v>711</v>
      </c>
      <c r="I20">
        <v>543.1</v>
      </c>
      <c r="J20">
        <v>407</v>
      </c>
      <c r="K20">
        <v>319.2</v>
      </c>
      <c r="L20">
        <v>244.8</v>
      </c>
      <c r="M20">
        <v>177.8</v>
      </c>
      <c r="N20">
        <v>129.69999999999999</v>
      </c>
      <c r="O20">
        <v>85.1</v>
      </c>
      <c r="P20" t="s">
        <v>67</v>
      </c>
    </row>
    <row r="21" spans="1:16" x14ac:dyDescent="0.25">
      <c r="A21" s="5" t="s">
        <v>299</v>
      </c>
      <c r="B21" s="5" t="s">
        <v>300</v>
      </c>
      <c r="C21" t="s">
        <v>67</v>
      </c>
      <c r="D21">
        <v>453.2</v>
      </c>
      <c r="E21">
        <v>396.3</v>
      </c>
      <c r="F21">
        <v>327.3</v>
      </c>
      <c r="G21">
        <v>270.39999999999998</v>
      </c>
      <c r="H21">
        <v>224.4</v>
      </c>
      <c r="I21">
        <v>177.9</v>
      </c>
      <c r="J21">
        <v>147.1</v>
      </c>
      <c r="K21">
        <v>121.4</v>
      </c>
      <c r="L21">
        <v>100.1</v>
      </c>
      <c r="M21">
        <v>84.1</v>
      </c>
      <c r="N21">
        <v>52.5</v>
      </c>
      <c r="O21">
        <v>35.1</v>
      </c>
      <c r="P21" t="s">
        <v>67</v>
      </c>
    </row>
    <row r="22" spans="1:16" x14ac:dyDescent="0.25">
      <c r="A22" s="5" t="s">
        <v>68</v>
      </c>
      <c r="B22" s="5" t="s">
        <v>69</v>
      </c>
      <c r="C22" t="s">
        <v>67</v>
      </c>
      <c r="D22">
        <v>-14.5</v>
      </c>
      <c r="E22">
        <v>-1.5</v>
      </c>
      <c r="F22">
        <v>4.4000000000000004</v>
      </c>
      <c r="G22">
        <v>18.100000000000001</v>
      </c>
      <c r="H22">
        <v>12.8</v>
      </c>
      <c r="I22">
        <v>9.1999999999999993</v>
      </c>
      <c r="J22">
        <v>4.0999999999999996</v>
      </c>
      <c r="K22">
        <v>-2.2999999999999998</v>
      </c>
      <c r="L22">
        <v>-7.6</v>
      </c>
      <c r="M22">
        <v>3.3</v>
      </c>
      <c r="N22">
        <v>0.9</v>
      </c>
      <c r="O22">
        <v>2.7</v>
      </c>
      <c r="P22" t="s">
        <v>67</v>
      </c>
    </row>
    <row r="23" spans="1:16" x14ac:dyDescent="0.25">
      <c r="A23" s="5" t="s">
        <v>70</v>
      </c>
      <c r="B23" s="5" t="s">
        <v>71</v>
      </c>
      <c r="C23" t="s">
        <v>67</v>
      </c>
      <c r="D23">
        <v>-1.4</v>
      </c>
      <c r="E23">
        <v>-0.8</v>
      </c>
      <c r="F23">
        <v>-0.3</v>
      </c>
      <c r="G23">
        <v>-0.2</v>
      </c>
      <c r="H23">
        <v>-0.1</v>
      </c>
      <c r="I23">
        <v>-0.4</v>
      </c>
      <c r="J23">
        <v>-0.3</v>
      </c>
      <c r="K23">
        <v>-0.3</v>
      </c>
      <c r="L23">
        <v>-0.9</v>
      </c>
      <c r="M23">
        <v>-0.2</v>
      </c>
      <c r="N23">
        <v>-2.4</v>
      </c>
      <c r="O23">
        <v>-2.1</v>
      </c>
      <c r="P23" t="s">
        <v>67</v>
      </c>
    </row>
    <row r="24" spans="1:16" x14ac:dyDescent="0.25">
      <c r="A24" s="5" t="s">
        <v>72</v>
      </c>
      <c r="B24" s="5" t="s">
        <v>73</v>
      </c>
      <c r="C24" t="s">
        <v>67</v>
      </c>
      <c r="D24">
        <v>-15.9</v>
      </c>
      <c r="E24">
        <v>-2.2999999999999998</v>
      </c>
      <c r="F24">
        <v>4.0999999999999996</v>
      </c>
      <c r="G24">
        <v>17.899999999999999</v>
      </c>
      <c r="H24">
        <v>12.7</v>
      </c>
      <c r="I24">
        <v>8.8000000000000007</v>
      </c>
      <c r="J24">
        <v>3.8</v>
      </c>
      <c r="K24">
        <v>-2.6</v>
      </c>
      <c r="L24">
        <v>-8.5</v>
      </c>
      <c r="M24">
        <v>3.1</v>
      </c>
      <c r="N24">
        <v>-1.5</v>
      </c>
      <c r="O24">
        <v>0.6</v>
      </c>
      <c r="P24" t="s">
        <v>67</v>
      </c>
    </row>
    <row r="25" spans="1:16" x14ac:dyDescent="0.25">
      <c r="A25" s="5" t="s">
        <v>74</v>
      </c>
      <c r="B25" s="5" t="s">
        <v>75</v>
      </c>
      <c r="C25" t="s">
        <v>67</v>
      </c>
      <c r="D25">
        <v>-3.8</v>
      </c>
      <c r="E25">
        <v>-0.2</v>
      </c>
      <c r="F25">
        <v>2.1</v>
      </c>
      <c r="G25">
        <v>6.5</v>
      </c>
      <c r="H25">
        <v>4.7</v>
      </c>
      <c r="I25">
        <v>3.5</v>
      </c>
      <c r="J25">
        <v>2</v>
      </c>
      <c r="K25">
        <v>-0.4</v>
      </c>
      <c r="L25">
        <v>-2.5</v>
      </c>
      <c r="M25">
        <v>1.1000000000000001</v>
      </c>
      <c r="N25">
        <v>-0.4</v>
      </c>
      <c r="O25">
        <v>-5.0999999999999996</v>
      </c>
      <c r="P25" t="s">
        <v>67</v>
      </c>
    </row>
    <row r="26" spans="1:16" x14ac:dyDescent="0.25">
      <c r="A26" s="5" t="s">
        <v>76</v>
      </c>
      <c r="B26" s="5" t="s">
        <v>77</v>
      </c>
      <c r="C26" t="s">
        <v>67</v>
      </c>
      <c r="D26">
        <v>-12.1</v>
      </c>
      <c r="E26">
        <v>-2.1</v>
      </c>
      <c r="F26">
        <v>1.9</v>
      </c>
      <c r="G26">
        <v>11.4</v>
      </c>
      <c r="H26">
        <v>7.9</v>
      </c>
      <c r="I26">
        <v>5.2</v>
      </c>
      <c r="J26">
        <v>1.8</v>
      </c>
      <c r="K26">
        <v>-2.1</v>
      </c>
      <c r="L26">
        <v>-6</v>
      </c>
      <c r="M26">
        <v>2</v>
      </c>
      <c r="N26">
        <v>-1.1000000000000001</v>
      </c>
      <c r="O26">
        <v>5.8</v>
      </c>
      <c r="P26" t="s">
        <v>67</v>
      </c>
    </row>
    <row r="27" spans="1:16" x14ac:dyDescent="0.25">
      <c r="A27" s="5" t="s">
        <v>80</v>
      </c>
      <c r="B27" s="5" t="s">
        <v>81</v>
      </c>
      <c r="C27" t="s">
        <v>67</v>
      </c>
      <c r="D27">
        <v>-12.1</v>
      </c>
      <c r="E27">
        <v>-2.1</v>
      </c>
      <c r="F27">
        <v>1.9</v>
      </c>
      <c r="G27">
        <v>11.4</v>
      </c>
      <c r="H27">
        <v>7.9</v>
      </c>
      <c r="I27">
        <v>5.2</v>
      </c>
      <c r="J27">
        <v>1.8</v>
      </c>
      <c r="K27">
        <v>-2.1</v>
      </c>
      <c r="L27">
        <v>-6</v>
      </c>
      <c r="M27">
        <v>2</v>
      </c>
      <c r="N27">
        <v>-1.1000000000000001</v>
      </c>
      <c r="O27">
        <v>5.8</v>
      </c>
      <c r="P27" t="s">
        <v>67</v>
      </c>
    </row>
    <row r="28" spans="1:16" x14ac:dyDescent="0.25">
      <c r="A28" s="5" t="s">
        <v>82</v>
      </c>
      <c r="B28" s="5" t="s">
        <v>83</v>
      </c>
      <c r="C28" t="s">
        <v>67</v>
      </c>
      <c r="D28">
        <v>258.10000000000002</v>
      </c>
      <c r="E28">
        <v>231.7</v>
      </c>
      <c r="F28">
        <v>211.4</v>
      </c>
      <c r="G28">
        <v>182.6</v>
      </c>
      <c r="H28">
        <v>154</v>
      </c>
      <c r="I28">
        <v>125</v>
      </c>
      <c r="J28">
        <v>71.3</v>
      </c>
      <c r="K28">
        <v>54.3</v>
      </c>
      <c r="L28">
        <v>66.2</v>
      </c>
      <c r="M28">
        <v>52.1</v>
      </c>
      <c r="N28">
        <v>23.1</v>
      </c>
      <c r="O28">
        <v>16.8</v>
      </c>
      <c r="P28" t="s">
        <v>67</v>
      </c>
    </row>
    <row r="29" spans="1:16" x14ac:dyDescent="0.25">
      <c r="A29" s="5" t="s">
        <v>84</v>
      </c>
      <c r="B29" s="5" t="s">
        <v>85</v>
      </c>
      <c r="C29" t="s">
        <v>67</v>
      </c>
      <c r="D29">
        <v>102.9</v>
      </c>
      <c r="E29">
        <v>70.099999999999994</v>
      </c>
      <c r="F29">
        <v>28.1</v>
      </c>
      <c r="G29">
        <v>25</v>
      </c>
      <c r="H29">
        <v>11.3</v>
      </c>
      <c r="I29">
        <v>13.6</v>
      </c>
      <c r="J29">
        <v>12.4</v>
      </c>
      <c r="K29">
        <v>11.1</v>
      </c>
      <c r="L29">
        <v>8.9</v>
      </c>
      <c r="M29">
        <v>6.3</v>
      </c>
      <c r="N29">
        <v>6.8</v>
      </c>
      <c r="O29">
        <v>5.9</v>
      </c>
      <c r="P29" t="s">
        <v>67</v>
      </c>
    </row>
    <row r="30" spans="1:16" x14ac:dyDescent="0.25">
      <c r="A30" s="5" t="s">
        <v>86</v>
      </c>
      <c r="B30" s="5" t="s">
        <v>87</v>
      </c>
      <c r="C30" t="s">
        <v>67</v>
      </c>
      <c r="D30">
        <v>361</v>
      </c>
      <c r="E30">
        <v>301.8</v>
      </c>
      <c r="F30">
        <v>239.5</v>
      </c>
      <c r="G30">
        <v>207.6</v>
      </c>
      <c r="H30">
        <v>165.3</v>
      </c>
      <c r="I30">
        <v>138.6</v>
      </c>
      <c r="J30">
        <v>83.7</v>
      </c>
      <c r="K30">
        <v>65.400000000000006</v>
      </c>
      <c r="L30">
        <v>75.099999999999994</v>
      </c>
      <c r="M30">
        <v>58.4</v>
      </c>
      <c r="N30">
        <v>29.9</v>
      </c>
      <c r="O30">
        <v>22.7</v>
      </c>
      <c r="P30" t="s">
        <v>67</v>
      </c>
    </row>
    <row r="31" spans="1:16" x14ac:dyDescent="0.25">
      <c r="A31" s="5" t="s">
        <v>88</v>
      </c>
      <c r="B31" s="5" t="s">
        <v>89</v>
      </c>
      <c r="C31" t="s">
        <v>67</v>
      </c>
      <c r="D31">
        <v>198.4</v>
      </c>
      <c r="E31">
        <v>149.30000000000001</v>
      </c>
      <c r="F31">
        <v>117</v>
      </c>
      <c r="G31">
        <v>86.6</v>
      </c>
      <c r="H31">
        <v>70.3</v>
      </c>
      <c r="I31">
        <v>51.1</v>
      </c>
      <c r="J31">
        <v>46.5</v>
      </c>
      <c r="K31">
        <v>31.4</v>
      </c>
      <c r="L31">
        <v>39.5</v>
      </c>
      <c r="M31">
        <v>37</v>
      </c>
      <c r="N31">
        <v>19.100000000000001</v>
      </c>
      <c r="O31">
        <v>12.8</v>
      </c>
      <c r="P31" t="s">
        <v>67</v>
      </c>
    </row>
    <row r="32" spans="1:16" x14ac:dyDescent="0.25">
      <c r="A32" s="5" t="s">
        <v>90</v>
      </c>
      <c r="B32" s="5" t="s">
        <v>91</v>
      </c>
      <c r="C32" t="s">
        <v>67</v>
      </c>
      <c r="D32">
        <v>61.8</v>
      </c>
      <c r="E32">
        <v>41.4</v>
      </c>
      <c r="F32">
        <v>11.1</v>
      </c>
      <c r="G32">
        <v>13.1</v>
      </c>
      <c r="H32">
        <v>1.8</v>
      </c>
      <c r="I32">
        <v>1.2</v>
      </c>
      <c r="J32">
        <v>0.5</v>
      </c>
      <c r="K32" t="s">
        <v>67</v>
      </c>
      <c r="L32">
        <v>0.1</v>
      </c>
      <c r="M32">
        <v>0.1</v>
      </c>
      <c r="N32">
        <v>0.1</v>
      </c>
      <c r="O32" t="s">
        <v>67</v>
      </c>
      <c r="P32" t="s">
        <v>67</v>
      </c>
    </row>
    <row r="33" spans="1:16" x14ac:dyDescent="0.25">
      <c r="A33" s="5" t="s">
        <v>92</v>
      </c>
      <c r="B33" s="5" t="s">
        <v>93</v>
      </c>
      <c r="C33" t="s">
        <v>67</v>
      </c>
      <c r="D33">
        <v>260.2</v>
      </c>
      <c r="E33">
        <v>190.7</v>
      </c>
      <c r="F33">
        <v>128.1</v>
      </c>
      <c r="G33">
        <v>99.7</v>
      </c>
      <c r="H33">
        <v>72.099999999999994</v>
      </c>
      <c r="I33">
        <v>52.3</v>
      </c>
      <c r="J33">
        <v>47</v>
      </c>
      <c r="K33">
        <v>31.4</v>
      </c>
      <c r="L33">
        <v>39.6</v>
      </c>
      <c r="M33">
        <v>37.1</v>
      </c>
      <c r="N33">
        <v>19.2</v>
      </c>
      <c r="O33">
        <v>12.8</v>
      </c>
      <c r="P33" t="s">
        <v>67</v>
      </c>
    </row>
    <row r="34" spans="1:16" x14ac:dyDescent="0.25">
      <c r="A34" s="5" t="s">
        <v>78</v>
      </c>
      <c r="B34" s="5" t="s">
        <v>79</v>
      </c>
      <c r="C34" t="s">
        <v>67</v>
      </c>
      <c r="D34" t="s">
        <v>67</v>
      </c>
      <c r="E34" t="s">
        <v>67</v>
      </c>
      <c r="F34" t="s">
        <v>67</v>
      </c>
      <c r="G34" t="s">
        <v>67</v>
      </c>
      <c r="H34" t="s">
        <v>67</v>
      </c>
      <c r="I34" t="s">
        <v>67</v>
      </c>
      <c r="J34" t="s">
        <v>67</v>
      </c>
      <c r="K34" t="s">
        <v>67</v>
      </c>
      <c r="L34" t="s">
        <v>67</v>
      </c>
      <c r="M34" t="s">
        <v>67</v>
      </c>
      <c r="N34" t="s">
        <v>67</v>
      </c>
      <c r="O34" t="s">
        <v>67</v>
      </c>
      <c r="P34" t="s">
        <v>67</v>
      </c>
    </row>
    <row r="35" spans="1:16" x14ac:dyDescent="0.25">
      <c r="A35" s="5" t="s">
        <v>94</v>
      </c>
      <c r="B35" s="5" t="s">
        <v>95</v>
      </c>
      <c r="C35" t="s">
        <v>67</v>
      </c>
      <c r="D35">
        <v>100.8</v>
      </c>
      <c r="E35">
        <v>111.1</v>
      </c>
      <c r="F35">
        <v>111.4</v>
      </c>
      <c r="G35">
        <v>107.9</v>
      </c>
      <c r="H35">
        <v>93.2</v>
      </c>
      <c r="I35">
        <v>86.2</v>
      </c>
      <c r="J35">
        <v>36.700000000000003</v>
      </c>
      <c r="K35">
        <v>33.9</v>
      </c>
      <c r="L35">
        <v>35.5</v>
      </c>
      <c r="M35">
        <v>21.2</v>
      </c>
      <c r="N35">
        <v>10.7</v>
      </c>
      <c r="O35">
        <v>9.9</v>
      </c>
      <c r="P35" t="s">
        <v>67</v>
      </c>
    </row>
    <row r="36" spans="1:16" x14ac:dyDescent="0.25">
      <c r="A36" s="5" t="s">
        <v>96</v>
      </c>
      <c r="B36" s="5" t="s">
        <v>97</v>
      </c>
      <c r="C36" t="s">
        <v>67</v>
      </c>
      <c r="D36">
        <v>361</v>
      </c>
      <c r="E36">
        <v>301.8</v>
      </c>
      <c r="F36">
        <v>239.5</v>
      </c>
      <c r="G36">
        <v>207.6</v>
      </c>
      <c r="H36">
        <v>165.3</v>
      </c>
      <c r="I36">
        <v>138.6</v>
      </c>
      <c r="J36">
        <v>83.7</v>
      </c>
      <c r="K36">
        <v>65.400000000000006</v>
      </c>
      <c r="L36">
        <v>75.099999999999994</v>
      </c>
      <c r="M36">
        <v>58.4</v>
      </c>
      <c r="N36">
        <v>29.9</v>
      </c>
      <c r="O36">
        <v>22.7</v>
      </c>
      <c r="P36" t="s">
        <v>67</v>
      </c>
    </row>
    <row r="37" spans="1:16" x14ac:dyDescent="0.25">
      <c r="A37" s="5" t="s">
        <v>98</v>
      </c>
      <c r="B37" s="5" t="s">
        <v>99</v>
      </c>
      <c r="C37">
        <v>7.15</v>
      </c>
      <c r="D37">
        <v>7.15</v>
      </c>
      <c r="E37">
        <v>7.14</v>
      </c>
      <c r="F37">
        <v>7.14</v>
      </c>
      <c r="G37">
        <v>7.06</v>
      </c>
      <c r="H37">
        <v>7</v>
      </c>
      <c r="I37">
        <v>6.98</v>
      </c>
      <c r="J37">
        <v>6.1</v>
      </c>
      <c r="K37">
        <v>6.1</v>
      </c>
      <c r="L37">
        <v>5.63</v>
      </c>
      <c r="M37">
        <v>2.6</v>
      </c>
      <c r="N37">
        <v>2.6</v>
      </c>
      <c r="O37">
        <v>2.4</v>
      </c>
      <c r="P37" t="s">
        <v>67</v>
      </c>
    </row>
    <row r="38" spans="1:16" x14ac:dyDescent="0.25">
      <c r="A38" s="5" t="s">
        <v>100</v>
      </c>
      <c r="B38" s="5" t="s">
        <v>101</v>
      </c>
      <c r="C38">
        <v>7.15</v>
      </c>
      <c r="D38">
        <v>7.15</v>
      </c>
      <c r="E38">
        <v>7.14</v>
      </c>
      <c r="F38">
        <v>7.14</v>
      </c>
      <c r="G38">
        <v>7.06</v>
      </c>
      <c r="H38">
        <v>7</v>
      </c>
      <c r="I38">
        <v>6.98</v>
      </c>
      <c r="J38">
        <v>6.1</v>
      </c>
      <c r="K38">
        <v>6.1</v>
      </c>
      <c r="L38">
        <v>5.63</v>
      </c>
      <c r="M38">
        <v>2.6</v>
      </c>
      <c r="N38">
        <v>2.6</v>
      </c>
      <c r="O38">
        <v>2.4</v>
      </c>
      <c r="P38" t="s">
        <v>67</v>
      </c>
    </row>
    <row r="39" spans="1:16" x14ac:dyDescent="0.25">
      <c r="A39" s="5" t="s">
        <v>102</v>
      </c>
      <c r="B39" s="5" t="s">
        <v>103</v>
      </c>
      <c r="C39" t="s">
        <v>67</v>
      </c>
      <c r="D39">
        <v>-2.2200000000000002</v>
      </c>
      <c r="E39">
        <v>-0.32</v>
      </c>
      <c r="F39">
        <v>0.56999999999999995</v>
      </c>
      <c r="G39">
        <v>2.54</v>
      </c>
      <c r="H39">
        <v>1.82</v>
      </c>
      <c r="I39">
        <v>1.26</v>
      </c>
      <c r="J39">
        <v>0.62</v>
      </c>
      <c r="K39">
        <v>-0.43</v>
      </c>
      <c r="L39">
        <v>-1.51</v>
      </c>
      <c r="M39">
        <v>1.19</v>
      </c>
      <c r="N39">
        <v>-0.57999999999999996</v>
      </c>
      <c r="O39">
        <v>0.25</v>
      </c>
      <c r="P39" t="s">
        <v>67</v>
      </c>
    </row>
    <row r="40" spans="1:16" x14ac:dyDescent="0.25">
      <c r="A40" s="5" t="s">
        <v>104</v>
      </c>
      <c r="B40" s="5" t="s">
        <v>105</v>
      </c>
      <c r="C40" t="s">
        <v>67</v>
      </c>
      <c r="D40">
        <v>-1.69</v>
      </c>
      <c r="E40">
        <v>-0.28999999999999998</v>
      </c>
      <c r="F40">
        <v>0.27</v>
      </c>
      <c r="G40">
        <v>1.63</v>
      </c>
      <c r="H40">
        <v>1.1299999999999999</v>
      </c>
      <c r="I40">
        <v>0.83</v>
      </c>
      <c r="J40">
        <v>0.28999999999999998</v>
      </c>
      <c r="K40">
        <v>-0.35</v>
      </c>
      <c r="L40">
        <v>-1.07</v>
      </c>
      <c r="M40">
        <v>0.76</v>
      </c>
      <c r="N40">
        <v>-0.61</v>
      </c>
      <c r="O40">
        <v>2.41</v>
      </c>
      <c r="P40" t="s">
        <v>67</v>
      </c>
    </row>
    <row r="41" spans="1:16" x14ac:dyDescent="0.25">
      <c r="A41" s="5" t="s">
        <v>106</v>
      </c>
      <c r="B41" s="5" t="s">
        <v>107</v>
      </c>
      <c r="C41" t="s">
        <v>67</v>
      </c>
      <c r="D41">
        <v>-1.69</v>
      </c>
      <c r="E41">
        <v>-0.28999999999999998</v>
      </c>
      <c r="F41">
        <v>0.27</v>
      </c>
      <c r="G41">
        <v>1.6</v>
      </c>
      <c r="H41">
        <v>1.1100000000000001</v>
      </c>
      <c r="I41">
        <v>0.8</v>
      </c>
      <c r="J41">
        <v>0.28000000000000003</v>
      </c>
      <c r="K41">
        <v>-0.35</v>
      </c>
      <c r="L41">
        <v>-1.07</v>
      </c>
      <c r="M41">
        <v>0.76</v>
      </c>
      <c r="N41">
        <v>-0.61</v>
      </c>
      <c r="O41">
        <v>2.29</v>
      </c>
      <c r="P41" t="s">
        <v>67</v>
      </c>
    </row>
    <row r="42" spans="1:16" x14ac:dyDescent="0.25">
      <c r="A42" s="5" t="s">
        <v>108</v>
      </c>
      <c r="B42" s="5" t="s">
        <v>109</v>
      </c>
      <c r="C42" t="s">
        <v>67</v>
      </c>
      <c r="D42" t="s">
        <v>67</v>
      </c>
      <c r="E42" t="s">
        <v>67</v>
      </c>
      <c r="F42" t="s">
        <v>67</v>
      </c>
      <c r="G42" t="s">
        <v>67</v>
      </c>
      <c r="H42" t="s">
        <v>67</v>
      </c>
      <c r="I42" t="s">
        <v>67</v>
      </c>
      <c r="J42" t="s">
        <v>67</v>
      </c>
      <c r="K42" t="s">
        <v>67</v>
      </c>
      <c r="L42" t="s">
        <v>67</v>
      </c>
      <c r="M42" t="s">
        <v>67</v>
      </c>
      <c r="N42" t="s">
        <v>67</v>
      </c>
      <c r="O42" t="s">
        <v>67</v>
      </c>
      <c r="P42" t="s">
        <v>67</v>
      </c>
    </row>
    <row r="43" spans="1:16" x14ac:dyDescent="0.25">
      <c r="A43" s="5" t="s">
        <v>110</v>
      </c>
      <c r="B43" s="5" t="s">
        <v>111</v>
      </c>
      <c r="C43" t="s">
        <v>67</v>
      </c>
      <c r="D43" t="s">
        <v>67</v>
      </c>
      <c r="E43" t="s">
        <v>67</v>
      </c>
      <c r="F43" t="s">
        <v>67</v>
      </c>
      <c r="G43" t="s">
        <v>67</v>
      </c>
      <c r="H43" t="s">
        <v>67</v>
      </c>
      <c r="I43" t="s">
        <v>67</v>
      </c>
      <c r="J43" t="s">
        <v>67</v>
      </c>
      <c r="K43" t="s">
        <v>67</v>
      </c>
      <c r="L43" t="s">
        <v>67</v>
      </c>
      <c r="M43" t="s">
        <v>67</v>
      </c>
      <c r="N43" t="s">
        <v>67</v>
      </c>
      <c r="O43" t="s">
        <v>67</v>
      </c>
      <c r="P43" t="s">
        <v>67</v>
      </c>
    </row>
    <row r="44" spans="1:16" x14ac:dyDescent="0.25">
      <c r="A44" s="5" t="s">
        <v>124</v>
      </c>
      <c r="B44" s="5" t="s">
        <v>125</v>
      </c>
      <c r="C44" t="s">
        <v>67</v>
      </c>
      <c r="D44">
        <v>213.19</v>
      </c>
      <c r="E44">
        <v>187.83</v>
      </c>
      <c r="F44">
        <v>155.59</v>
      </c>
      <c r="G44">
        <v>128.59</v>
      </c>
      <c r="H44">
        <v>101.64</v>
      </c>
      <c r="I44">
        <v>77.760000000000005</v>
      </c>
      <c r="J44">
        <v>66.7</v>
      </c>
      <c r="K44">
        <v>52.32</v>
      </c>
      <c r="L44">
        <v>43.47</v>
      </c>
      <c r="M44">
        <v>68.38</v>
      </c>
      <c r="N44">
        <v>49.88</v>
      </c>
      <c r="O44">
        <v>35.46</v>
      </c>
      <c r="P44" t="s">
        <v>67</v>
      </c>
    </row>
    <row r="45" spans="1:16" x14ac:dyDescent="0.25">
      <c r="A45" s="5" t="s">
        <v>112</v>
      </c>
      <c r="B45" s="5" t="s">
        <v>113</v>
      </c>
      <c r="C45" t="s">
        <v>67</v>
      </c>
      <c r="D45">
        <v>14.1</v>
      </c>
      <c r="E45">
        <v>15.55</v>
      </c>
      <c r="F45">
        <v>15.61</v>
      </c>
      <c r="G45">
        <v>15.28</v>
      </c>
      <c r="H45">
        <v>13.32</v>
      </c>
      <c r="I45">
        <v>12.34</v>
      </c>
      <c r="J45">
        <v>6.01</v>
      </c>
      <c r="K45">
        <v>5.56</v>
      </c>
      <c r="L45">
        <v>6.3</v>
      </c>
      <c r="M45">
        <v>8.15</v>
      </c>
      <c r="N45">
        <v>4.12</v>
      </c>
      <c r="O45">
        <v>4.13</v>
      </c>
      <c r="P45" t="s">
        <v>67</v>
      </c>
    </row>
    <row r="46" spans="1:16" x14ac:dyDescent="0.25">
      <c r="A46" s="5" t="s">
        <v>114</v>
      </c>
      <c r="B46" s="5" t="s">
        <v>115</v>
      </c>
      <c r="C46" t="s">
        <v>67</v>
      </c>
      <c r="D46">
        <v>3.93</v>
      </c>
      <c r="E46">
        <v>3.04</v>
      </c>
      <c r="F46">
        <v>0.46</v>
      </c>
      <c r="G46">
        <v>1.77</v>
      </c>
      <c r="H46">
        <v>2.3199999999999998</v>
      </c>
      <c r="I46">
        <v>0.4</v>
      </c>
      <c r="J46">
        <v>-0.56999999999999995</v>
      </c>
      <c r="K46">
        <v>-0.93</v>
      </c>
      <c r="L46">
        <v>-2.08</v>
      </c>
      <c r="M46">
        <v>-1.19</v>
      </c>
      <c r="N46">
        <v>-1.69</v>
      </c>
      <c r="O46">
        <v>-0.28999999999999998</v>
      </c>
      <c r="P46" t="s">
        <v>67</v>
      </c>
    </row>
    <row r="47" spans="1:16" x14ac:dyDescent="0.25">
      <c r="A47" s="5" t="s">
        <v>116</v>
      </c>
      <c r="B47" s="5" t="s">
        <v>117</v>
      </c>
      <c r="C47" t="s">
        <v>67</v>
      </c>
      <c r="D47">
        <v>50.51</v>
      </c>
      <c r="E47">
        <v>42.25</v>
      </c>
      <c r="F47">
        <v>33.549999999999997</v>
      </c>
      <c r="G47">
        <v>29.4</v>
      </c>
      <c r="H47">
        <v>23.63</v>
      </c>
      <c r="I47">
        <v>19.850000000000001</v>
      </c>
      <c r="J47">
        <v>13.72</v>
      </c>
      <c r="K47">
        <v>10.72</v>
      </c>
      <c r="L47">
        <v>13.34</v>
      </c>
      <c r="M47">
        <v>22.46</v>
      </c>
      <c r="N47">
        <v>11.5</v>
      </c>
      <c r="O47">
        <v>9.4600000000000009</v>
      </c>
      <c r="P47" t="s">
        <v>67</v>
      </c>
    </row>
    <row r="48" spans="1:16" x14ac:dyDescent="0.25">
      <c r="A48" s="5" t="s">
        <v>118</v>
      </c>
      <c r="B48" s="5" t="s">
        <v>119</v>
      </c>
      <c r="C48" t="s">
        <v>67</v>
      </c>
      <c r="D48">
        <v>713</v>
      </c>
      <c r="E48">
        <v>635</v>
      </c>
      <c r="F48">
        <v>512</v>
      </c>
      <c r="G48">
        <v>386</v>
      </c>
      <c r="H48">
        <v>313</v>
      </c>
      <c r="I48">
        <v>267</v>
      </c>
      <c r="J48">
        <v>253</v>
      </c>
      <c r="K48">
        <v>217</v>
      </c>
      <c r="L48">
        <v>191</v>
      </c>
      <c r="M48">
        <v>143</v>
      </c>
      <c r="N48">
        <v>108</v>
      </c>
      <c r="O48">
        <v>79</v>
      </c>
      <c r="P48">
        <v>51</v>
      </c>
    </row>
    <row r="49" spans="1:16" x14ac:dyDescent="0.25">
      <c r="A49" s="5" t="s">
        <v>120</v>
      </c>
      <c r="B49" s="5" t="s">
        <v>121</v>
      </c>
      <c r="C49" t="s">
        <v>67</v>
      </c>
      <c r="D49">
        <v>55.3</v>
      </c>
      <c r="E49">
        <v>47.1</v>
      </c>
      <c r="F49">
        <v>39.1</v>
      </c>
      <c r="G49">
        <v>29.1</v>
      </c>
      <c r="H49">
        <v>25</v>
      </c>
      <c r="I49">
        <v>21.2</v>
      </c>
      <c r="J49">
        <v>19.3</v>
      </c>
      <c r="K49">
        <v>14.5</v>
      </c>
      <c r="L49">
        <v>12.3</v>
      </c>
      <c r="M49">
        <v>9.3000000000000007</v>
      </c>
      <c r="N49">
        <v>6.6</v>
      </c>
      <c r="O49">
        <v>4.2</v>
      </c>
      <c r="P49" t="s">
        <v>67</v>
      </c>
    </row>
    <row r="50" spans="1:16" x14ac:dyDescent="0.25">
      <c r="A50" s="5" t="s">
        <v>122</v>
      </c>
      <c r="B50" s="5" t="s">
        <v>123</v>
      </c>
      <c r="C50" t="s">
        <v>67</v>
      </c>
      <c r="D50">
        <v>77560</v>
      </c>
      <c r="E50">
        <v>74173</v>
      </c>
      <c r="F50">
        <v>76367</v>
      </c>
      <c r="G50">
        <v>75389</v>
      </c>
      <c r="H50">
        <v>79872</v>
      </c>
      <c r="I50">
        <v>79401</v>
      </c>
      <c r="J50">
        <v>76285</v>
      </c>
      <c r="K50">
        <v>66820</v>
      </c>
      <c r="L50">
        <v>64398</v>
      </c>
      <c r="M50">
        <v>65035</v>
      </c>
      <c r="N50">
        <v>61111</v>
      </c>
      <c r="O50">
        <v>53165</v>
      </c>
      <c r="P50" t="s">
        <v>67</v>
      </c>
    </row>
    <row r="51" spans="1:16" x14ac:dyDescent="0.25">
      <c r="A51" s="5" t="s">
        <v>301</v>
      </c>
      <c r="B51" s="5" t="s">
        <v>302</v>
      </c>
      <c r="C51" t="s">
        <v>67</v>
      </c>
      <c r="D51">
        <v>2140000</v>
      </c>
      <c r="E51">
        <v>2110000</v>
      </c>
      <c r="F51">
        <v>2170000</v>
      </c>
      <c r="G51">
        <v>2350000</v>
      </c>
      <c r="H51">
        <v>2270000</v>
      </c>
      <c r="I51">
        <v>2140000</v>
      </c>
      <c r="J51">
        <v>1690000</v>
      </c>
      <c r="K51">
        <v>1470000</v>
      </c>
      <c r="L51">
        <v>1280000</v>
      </c>
      <c r="M51">
        <v>1240000</v>
      </c>
      <c r="N51">
        <v>1200000</v>
      </c>
      <c r="O51">
        <v>1080000</v>
      </c>
      <c r="P51" t="s">
        <v>67</v>
      </c>
    </row>
    <row r="52" spans="1:16" x14ac:dyDescent="0.25">
      <c r="A52" s="5" t="s">
        <v>126</v>
      </c>
      <c r="B52" s="5" t="s">
        <v>127</v>
      </c>
      <c r="C52" t="s">
        <v>67</v>
      </c>
      <c r="D52">
        <v>635624</v>
      </c>
      <c r="E52">
        <v>624094</v>
      </c>
      <c r="F52">
        <v>639258</v>
      </c>
      <c r="G52">
        <v>700518</v>
      </c>
      <c r="H52">
        <v>716933</v>
      </c>
      <c r="I52">
        <v>666292</v>
      </c>
      <c r="J52">
        <v>581423</v>
      </c>
      <c r="K52">
        <v>559447</v>
      </c>
      <c r="L52">
        <v>524084</v>
      </c>
      <c r="M52">
        <v>588112</v>
      </c>
      <c r="N52">
        <v>486111</v>
      </c>
      <c r="O52">
        <v>444304</v>
      </c>
      <c r="P52" t="s">
        <v>67</v>
      </c>
    </row>
    <row r="53" spans="1:16" x14ac:dyDescent="0.25">
      <c r="A53" s="5" t="s">
        <v>128</v>
      </c>
      <c r="B53" s="5" t="s">
        <v>129</v>
      </c>
      <c r="C53" t="s">
        <v>67</v>
      </c>
      <c r="D53">
        <v>-16971</v>
      </c>
      <c r="E53">
        <v>-3307</v>
      </c>
      <c r="F53">
        <v>3711</v>
      </c>
      <c r="G53">
        <v>29534</v>
      </c>
      <c r="H53">
        <v>25240</v>
      </c>
      <c r="I53">
        <v>19476</v>
      </c>
      <c r="J53">
        <v>7115</v>
      </c>
      <c r="K53">
        <v>-9677</v>
      </c>
      <c r="L53">
        <v>-31414</v>
      </c>
      <c r="M53">
        <v>13986</v>
      </c>
      <c r="N53">
        <v>-10185</v>
      </c>
      <c r="O53">
        <v>73418</v>
      </c>
      <c r="P53" t="s">
        <v>67</v>
      </c>
    </row>
    <row r="54" spans="1:16" x14ac:dyDescent="0.25">
      <c r="A54" s="5" t="s">
        <v>130</v>
      </c>
      <c r="B54" s="5" t="s">
        <v>131</v>
      </c>
      <c r="C54" t="s">
        <v>67</v>
      </c>
      <c r="D54" t="s">
        <v>67</v>
      </c>
      <c r="E54" t="s">
        <v>67</v>
      </c>
      <c r="F54">
        <v>556.70000000000005</v>
      </c>
      <c r="G54">
        <v>74.5</v>
      </c>
      <c r="H54">
        <v>129.19999999999999</v>
      </c>
      <c r="I54">
        <v>79.5</v>
      </c>
      <c r="J54">
        <v>179.3</v>
      </c>
      <c r="K54" t="s">
        <v>67</v>
      </c>
      <c r="L54" t="s">
        <v>67</v>
      </c>
      <c r="M54">
        <v>70.599999999999994</v>
      </c>
      <c r="N54" t="s">
        <v>67</v>
      </c>
      <c r="O54">
        <v>10.8</v>
      </c>
      <c r="P54" t="s">
        <v>67</v>
      </c>
    </row>
    <row r="55" spans="1:16" x14ac:dyDescent="0.25">
      <c r="A55" s="5" t="s">
        <v>132</v>
      </c>
      <c r="B55" s="5" t="s">
        <v>133</v>
      </c>
      <c r="C55" t="s">
        <v>67</v>
      </c>
      <c r="D55">
        <v>0.4</v>
      </c>
      <c r="E55">
        <v>0.63</v>
      </c>
      <c r="F55">
        <v>0.97</v>
      </c>
      <c r="G55">
        <v>0.94</v>
      </c>
      <c r="H55">
        <v>1.44</v>
      </c>
      <c r="I55">
        <v>0.85</v>
      </c>
      <c r="J55">
        <v>0.78</v>
      </c>
      <c r="K55">
        <v>0.61</v>
      </c>
      <c r="L55">
        <v>0.99</v>
      </c>
      <c r="M55">
        <v>0.78</v>
      </c>
      <c r="N55">
        <v>0.64</v>
      </c>
      <c r="O55">
        <v>0.74</v>
      </c>
      <c r="P55" t="s">
        <v>67</v>
      </c>
    </row>
    <row r="56" spans="1:16" x14ac:dyDescent="0.25">
      <c r="A56" s="5" t="s">
        <v>134</v>
      </c>
      <c r="B56" s="5" t="s">
        <v>135</v>
      </c>
      <c r="C56" t="s">
        <v>67</v>
      </c>
      <c r="D56">
        <v>6.06</v>
      </c>
      <c r="E56">
        <v>7.64</v>
      </c>
      <c r="F56">
        <v>9.6300000000000008</v>
      </c>
      <c r="G56">
        <v>7.95</v>
      </c>
      <c r="H56">
        <v>10.96</v>
      </c>
      <c r="I56">
        <v>5.34</v>
      </c>
      <c r="J56">
        <v>8.65</v>
      </c>
      <c r="K56">
        <v>5.75</v>
      </c>
      <c r="L56">
        <v>6.84</v>
      </c>
      <c r="M56">
        <v>6.58</v>
      </c>
      <c r="N56">
        <v>7.75</v>
      </c>
      <c r="O56">
        <v>6.33</v>
      </c>
      <c r="P56" t="s">
        <v>67</v>
      </c>
    </row>
    <row r="57" spans="1:16" x14ac:dyDescent="0.25">
      <c r="A57" s="5" t="s">
        <v>136</v>
      </c>
      <c r="B57" s="5" t="s">
        <v>137</v>
      </c>
      <c r="C57" t="s">
        <v>67</v>
      </c>
      <c r="D57">
        <v>21.72</v>
      </c>
      <c r="E57">
        <v>39.14</v>
      </c>
      <c r="F57">
        <v>325.10000000000002</v>
      </c>
      <c r="G57">
        <v>68.63</v>
      </c>
      <c r="H57">
        <v>63.04</v>
      </c>
      <c r="I57">
        <v>164.5</v>
      </c>
      <c r="J57">
        <v>-90.66</v>
      </c>
      <c r="K57">
        <v>-34.19</v>
      </c>
      <c r="L57">
        <v>-20.74</v>
      </c>
      <c r="M57">
        <v>-45</v>
      </c>
      <c r="N57">
        <v>-18.86</v>
      </c>
      <c r="O57">
        <v>-89.49</v>
      </c>
      <c r="P57" t="s">
        <v>67</v>
      </c>
    </row>
    <row r="58" spans="1:16" x14ac:dyDescent="0.25">
      <c r="A58" s="5" t="s">
        <v>138</v>
      </c>
      <c r="B58" s="5" t="s">
        <v>139</v>
      </c>
      <c r="C58" t="s">
        <v>67</v>
      </c>
      <c r="D58" t="s">
        <v>67</v>
      </c>
      <c r="E58" t="s">
        <v>67</v>
      </c>
      <c r="F58" t="s">
        <v>67</v>
      </c>
      <c r="G58" t="s">
        <v>67</v>
      </c>
      <c r="H58" t="s">
        <v>67</v>
      </c>
      <c r="I58" t="s">
        <v>67</v>
      </c>
      <c r="J58" t="s">
        <v>67</v>
      </c>
      <c r="K58" t="s">
        <v>67</v>
      </c>
      <c r="L58" t="s">
        <v>67</v>
      </c>
      <c r="M58" t="s">
        <v>67</v>
      </c>
      <c r="N58" t="s">
        <v>67</v>
      </c>
      <c r="O58" t="s">
        <v>67</v>
      </c>
      <c r="P58" t="s">
        <v>67</v>
      </c>
    </row>
    <row r="59" spans="1:16" x14ac:dyDescent="0.25">
      <c r="A59" s="5" t="s">
        <v>140</v>
      </c>
      <c r="B59" s="5" t="s">
        <v>141</v>
      </c>
      <c r="C59" t="s">
        <v>67</v>
      </c>
      <c r="D59">
        <v>-2</v>
      </c>
      <c r="E59">
        <v>-0.2</v>
      </c>
      <c r="F59">
        <v>0.2</v>
      </c>
      <c r="G59">
        <v>1.3</v>
      </c>
      <c r="H59">
        <v>0.8</v>
      </c>
      <c r="I59">
        <v>1.3</v>
      </c>
      <c r="J59">
        <v>0.6</v>
      </c>
      <c r="K59">
        <v>-1.1000000000000001</v>
      </c>
      <c r="L59">
        <v>-2.5</v>
      </c>
      <c r="M59">
        <v>1.4</v>
      </c>
      <c r="N59">
        <v>-1.9</v>
      </c>
      <c r="O59">
        <v>9.1999999999999993</v>
      </c>
      <c r="P59" t="s">
        <v>67</v>
      </c>
    </row>
    <row r="60" spans="1:16" x14ac:dyDescent="0.25">
      <c r="A60" s="5" t="s">
        <v>142</v>
      </c>
      <c r="B60" s="5" t="s">
        <v>143</v>
      </c>
      <c r="C60" t="s">
        <v>67</v>
      </c>
      <c r="D60">
        <v>-12</v>
      </c>
      <c r="E60">
        <v>-1.89</v>
      </c>
      <c r="F60">
        <v>1.71</v>
      </c>
      <c r="G60">
        <v>10.57</v>
      </c>
      <c r="H60">
        <v>8.48</v>
      </c>
      <c r="I60">
        <v>6.03</v>
      </c>
      <c r="J60">
        <v>4.9000000000000004</v>
      </c>
      <c r="K60">
        <v>-6.19</v>
      </c>
      <c r="L60">
        <v>-16.899999999999999</v>
      </c>
      <c r="M60">
        <v>9.43</v>
      </c>
      <c r="N60">
        <v>-10.28</v>
      </c>
      <c r="O60">
        <v>58.59</v>
      </c>
      <c r="P60" t="s">
        <v>67</v>
      </c>
    </row>
    <row r="61" spans="1:16" x14ac:dyDescent="0.25">
      <c r="A61" s="5" t="s">
        <v>144</v>
      </c>
      <c r="B61" s="5" t="s">
        <v>145</v>
      </c>
      <c r="C61" t="s">
        <v>67</v>
      </c>
      <c r="D61">
        <v>-0.79</v>
      </c>
      <c r="E61">
        <v>-0.16</v>
      </c>
      <c r="F61">
        <v>0.17</v>
      </c>
      <c r="G61">
        <v>1.26</v>
      </c>
      <c r="H61">
        <v>1.1100000000000001</v>
      </c>
      <c r="I61">
        <v>0.96</v>
      </c>
      <c r="J61">
        <v>0.44</v>
      </c>
      <c r="K61">
        <v>-0.66</v>
      </c>
      <c r="L61">
        <v>-2.4500000000000002</v>
      </c>
      <c r="M61">
        <v>1.1200000000000001</v>
      </c>
      <c r="N61">
        <v>-0.85</v>
      </c>
      <c r="O61">
        <v>6.82</v>
      </c>
      <c r="P61" t="s">
        <v>67</v>
      </c>
    </row>
    <row r="62" spans="1:16" x14ac:dyDescent="0.25">
      <c r="A62" s="5" t="s">
        <v>146</v>
      </c>
      <c r="B62" s="5" t="s">
        <v>147</v>
      </c>
      <c r="C62" t="s">
        <v>67</v>
      </c>
      <c r="D62">
        <v>-2.96</v>
      </c>
      <c r="E62">
        <v>-0.43</v>
      </c>
      <c r="F62">
        <v>0.96</v>
      </c>
      <c r="G62">
        <v>5.59</v>
      </c>
      <c r="H62">
        <v>4.9000000000000004</v>
      </c>
      <c r="I62">
        <v>4.04</v>
      </c>
      <c r="J62">
        <v>2.63</v>
      </c>
      <c r="K62">
        <v>-3.06</v>
      </c>
      <c r="L62">
        <v>-6.79</v>
      </c>
      <c r="M62">
        <v>3.08</v>
      </c>
      <c r="N62">
        <v>-3.01</v>
      </c>
      <c r="O62">
        <v>25.99</v>
      </c>
      <c r="P62" t="s">
        <v>67</v>
      </c>
    </row>
    <row r="63" spans="1:16" x14ac:dyDescent="0.25">
      <c r="A63" s="5" t="s">
        <v>148</v>
      </c>
      <c r="B63" s="5" t="s">
        <v>148</v>
      </c>
      <c r="C63" t="s">
        <v>67</v>
      </c>
      <c r="D63">
        <v>-3.35</v>
      </c>
      <c r="E63">
        <v>-0.7</v>
      </c>
      <c r="F63">
        <v>0.79</v>
      </c>
      <c r="G63">
        <v>5.49</v>
      </c>
      <c r="H63">
        <v>4.78</v>
      </c>
      <c r="I63">
        <v>3.75</v>
      </c>
      <c r="J63">
        <v>2.15</v>
      </c>
      <c r="K63">
        <v>-3.21</v>
      </c>
      <c r="L63">
        <v>-7.99</v>
      </c>
      <c r="M63">
        <v>3.42</v>
      </c>
      <c r="N63">
        <v>-3.68</v>
      </c>
      <c r="O63">
        <v>25.55</v>
      </c>
      <c r="P63" t="s">
        <v>67</v>
      </c>
    </row>
    <row r="64" spans="1:16" x14ac:dyDescent="0.25">
      <c r="A64" s="5" t="s">
        <v>149</v>
      </c>
      <c r="B64" s="5" t="s">
        <v>150</v>
      </c>
      <c r="C64" t="s">
        <v>67</v>
      </c>
      <c r="D64">
        <v>71.5</v>
      </c>
      <c r="E64">
        <v>76.77</v>
      </c>
      <c r="F64">
        <v>88.27</v>
      </c>
      <c r="G64">
        <v>87.96</v>
      </c>
      <c r="H64">
        <v>93.16</v>
      </c>
      <c r="I64">
        <v>90.19</v>
      </c>
      <c r="J64">
        <v>85.19</v>
      </c>
      <c r="K64">
        <v>83.03</v>
      </c>
      <c r="L64">
        <v>88.15</v>
      </c>
      <c r="M64">
        <v>89.21</v>
      </c>
      <c r="N64">
        <v>77.260000000000005</v>
      </c>
      <c r="O64">
        <v>74.010000000000005</v>
      </c>
      <c r="P64" t="s">
        <v>67</v>
      </c>
    </row>
    <row r="65" spans="1:16" x14ac:dyDescent="0.25">
      <c r="A65" s="5" t="s">
        <v>151</v>
      </c>
      <c r="B65" s="5" t="s">
        <v>152</v>
      </c>
      <c r="C65" t="s">
        <v>67</v>
      </c>
      <c r="D65">
        <v>27.92</v>
      </c>
      <c r="E65">
        <v>36.81</v>
      </c>
      <c r="F65">
        <v>46.51</v>
      </c>
      <c r="G65">
        <v>51.97</v>
      </c>
      <c r="H65">
        <v>56.38</v>
      </c>
      <c r="I65">
        <v>62.19</v>
      </c>
      <c r="J65">
        <v>43.85</v>
      </c>
      <c r="K65">
        <v>51.83</v>
      </c>
      <c r="L65">
        <v>47.27</v>
      </c>
      <c r="M65">
        <v>36.299999999999997</v>
      </c>
      <c r="N65">
        <v>35.79</v>
      </c>
      <c r="O65">
        <v>43.61</v>
      </c>
      <c r="P65" t="s">
        <v>67</v>
      </c>
    </row>
    <row r="66" spans="1:16" x14ac:dyDescent="0.25">
      <c r="A66" s="5" t="s">
        <v>153</v>
      </c>
      <c r="B66" s="5" t="s">
        <v>154</v>
      </c>
      <c r="C66" t="s">
        <v>67</v>
      </c>
      <c r="D66">
        <v>72.08</v>
      </c>
      <c r="E66">
        <v>63.19</v>
      </c>
      <c r="F66">
        <v>53.49</v>
      </c>
      <c r="G66">
        <v>48.03</v>
      </c>
      <c r="H66">
        <v>43.62</v>
      </c>
      <c r="I66">
        <v>37.81</v>
      </c>
      <c r="J66">
        <v>56.15</v>
      </c>
      <c r="K66">
        <v>48.17</v>
      </c>
      <c r="L66">
        <v>52.73</v>
      </c>
      <c r="M66">
        <v>63.7</v>
      </c>
      <c r="N66">
        <v>64.209999999999994</v>
      </c>
      <c r="O66">
        <v>56.39</v>
      </c>
      <c r="P66" t="s">
        <v>67</v>
      </c>
    </row>
    <row r="67" spans="1:16" x14ac:dyDescent="0.25">
      <c r="A67" s="5" t="s">
        <v>155</v>
      </c>
      <c r="B67" s="5" t="s">
        <v>156</v>
      </c>
      <c r="C67" t="s">
        <v>67</v>
      </c>
      <c r="D67">
        <v>258.13</v>
      </c>
      <c r="E67">
        <v>171.65</v>
      </c>
      <c r="F67">
        <v>114.99</v>
      </c>
      <c r="G67">
        <v>92.4</v>
      </c>
      <c r="H67">
        <v>77.36</v>
      </c>
      <c r="I67">
        <v>60.79</v>
      </c>
      <c r="J67">
        <v>128.07</v>
      </c>
      <c r="K67">
        <v>92.92</v>
      </c>
      <c r="L67">
        <v>111.55</v>
      </c>
      <c r="M67">
        <v>175.47</v>
      </c>
      <c r="N67">
        <v>179.44</v>
      </c>
      <c r="O67">
        <v>129.29</v>
      </c>
      <c r="P67" t="s">
        <v>67</v>
      </c>
    </row>
    <row r="68" spans="1:16" x14ac:dyDescent="0.25">
      <c r="A68" s="5" t="s">
        <v>303</v>
      </c>
      <c r="B68" s="5" t="s">
        <v>304</v>
      </c>
      <c r="C68" t="s">
        <v>67</v>
      </c>
      <c r="D68">
        <v>29.74</v>
      </c>
      <c r="E68">
        <v>29.53</v>
      </c>
      <c r="F68">
        <v>29.46</v>
      </c>
      <c r="G68">
        <v>29.78</v>
      </c>
      <c r="H68">
        <v>31.56</v>
      </c>
      <c r="I68">
        <v>32.76</v>
      </c>
      <c r="J68">
        <v>36.14</v>
      </c>
      <c r="K68">
        <v>38.03</v>
      </c>
      <c r="L68">
        <v>40.89</v>
      </c>
      <c r="M68">
        <v>47.3</v>
      </c>
      <c r="N68">
        <v>40.479999999999997</v>
      </c>
      <c r="O68">
        <v>41.25</v>
      </c>
    </row>
    <row r="69" spans="1:16" x14ac:dyDescent="0.25">
      <c r="A69" s="5" t="s">
        <v>157</v>
      </c>
      <c r="B69" s="5" t="s">
        <v>158</v>
      </c>
      <c r="C69" t="s">
        <v>67</v>
      </c>
      <c r="D69">
        <v>71.5</v>
      </c>
      <c r="E69">
        <v>76.77</v>
      </c>
      <c r="F69">
        <v>88.27</v>
      </c>
      <c r="G69">
        <v>87.96</v>
      </c>
      <c r="H69">
        <v>93.16</v>
      </c>
      <c r="I69">
        <v>90.19</v>
      </c>
      <c r="J69">
        <v>85.19</v>
      </c>
      <c r="K69">
        <v>83.03</v>
      </c>
      <c r="L69">
        <v>88.15</v>
      </c>
      <c r="M69">
        <v>89.21</v>
      </c>
      <c r="N69">
        <v>77.260000000000005</v>
      </c>
      <c r="O69">
        <v>74.010000000000005</v>
      </c>
    </row>
    <row r="70" spans="1:16" x14ac:dyDescent="0.25">
      <c r="A70" s="5" t="s">
        <v>159</v>
      </c>
      <c r="B70" s="5" t="s">
        <v>160</v>
      </c>
      <c r="C70" t="s">
        <v>67</v>
      </c>
      <c r="D70">
        <v>-0.79</v>
      </c>
      <c r="E70">
        <v>-0.16</v>
      </c>
      <c r="F70">
        <v>0.17</v>
      </c>
      <c r="G70">
        <v>1.26</v>
      </c>
      <c r="H70">
        <v>1.1100000000000001</v>
      </c>
      <c r="I70">
        <v>0.96</v>
      </c>
      <c r="J70">
        <v>0.44</v>
      </c>
      <c r="K70">
        <v>-0.66</v>
      </c>
      <c r="L70">
        <v>-2.4500000000000002</v>
      </c>
      <c r="M70">
        <v>1.1200000000000001</v>
      </c>
      <c r="N70">
        <v>-0.85</v>
      </c>
      <c r="O70">
        <v>6.82</v>
      </c>
    </row>
    <row r="71" spans="1:16" x14ac:dyDescent="0.25">
      <c r="A71" s="5" t="s">
        <v>161</v>
      </c>
      <c r="B71" s="5" t="s">
        <v>162</v>
      </c>
      <c r="C71" t="s">
        <v>67</v>
      </c>
      <c r="D71">
        <v>-0.95</v>
      </c>
      <c r="E71">
        <v>-0.11</v>
      </c>
      <c r="F71">
        <v>0.4</v>
      </c>
      <c r="G71">
        <v>1.99</v>
      </c>
      <c r="H71">
        <v>1.8</v>
      </c>
      <c r="I71">
        <v>1.69</v>
      </c>
      <c r="J71">
        <v>1.01</v>
      </c>
      <c r="K71">
        <v>-0.72</v>
      </c>
      <c r="L71">
        <v>-3.1</v>
      </c>
      <c r="M71">
        <v>1.86</v>
      </c>
      <c r="N71">
        <v>0.69</v>
      </c>
      <c r="O71">
        <v>3.17</v>
      </c>
    </row>
    <row r="72" spans="1:16" x14ac:dyDescent="0.25">
      <c r="A72" s="5" t="s">
        <v>163</v>
      </c>
      <c r="B72" s="5" t="s">
        <v>164</v>
      </c>
      <c r="C72" t="s">
        <v>67</v>
      </c>
      <c r="D72">
        <v>422.16</v>
      </c>
      <c r="E72">
        <v>444.67</v>
      </c>
      <c r="F72">
        <v>463.88</v>
      </c>
      <c r="G72">
        <v>437.38</v>
      </c>
      <c r="H72">
        <v>430.13</v>
      </c>
      <c r="I72">
        <v>391.85</v>
      </c>
      <c r="J72">
        <v>486.26</v>
      </c>
      <c r="K72">
        <v>488.07</v>
      </c>
      <c r="L72">
        <v>325.97000000000003</v>
      </c>
      <c r="M72">
        <v>304.45</v>
      </c>
      <c r="N72">
        <v>433.78</v>
      </c>
      <c r="O72">
        <v>374.89</v>
      </c>
    </row>
    <row r="73" spans="1:16" x14ac:dyDescent="0.25">
      <c r="A73" s="5" t="s">
        <v>165</v>
      </c>
      <c r="B73" s="5" t="s">
        <v>166</v>
      </c>
      <c r="C73" t="s">
        <v>67</v>
      </c>
      <c r="D73">
        <v>28.5</v>
      </c>
      <c r="E73">
        <v>23.23</v>
      </c>
      <c r="F73">
        <v>11.73</v>
      </c>
      <c r="G73">
        <v>12.04</v>
      </c>
      <c r="H73">
        <v>6.84</v>
      </c>
      <c r="I73">
        <v>9.81</v>
      </c>
      <c r="J73">
        <v>14.81</v>
      </c>
      <c r="K73">
        <v>16.97</v>
      </c>
      <c r="L73">
        <v>11.85</v>
      </c>
      <c r="M73">
        <v>10.79</v>
      </c>
      <c r="N73">
        <v>22.74</v>
      </c>
      <c r="O73">
        <v>25.99</v>
      </c>
    </row>
    <row r="74" spans="1:16" x14ac:dyDescent="0.25">
      <c r="A74" s="5" t="s">
        <v>167</v>
      </c>
      <c r="B74" s="5" t="s">
        <v>168</v>
      </c>
      <c r="C74" t="s">
        <v>67</v>
      </c>
      <c r="D74">
        <v>-3.35</v>
      </c>
      <c r="E74">
        <v>-0.7</v>
      </c>
      <c r="F74">
        <v>0.79</v>
      </c>
      <c r="G74">
        <v>5.49</v>
      </c>
      <c r="H74">
        <v>4.78</v>
      </c>
      <c r="I74">
        <v>3.75</v>
      </c>
      <c r="J74">
        <v>2.15</v>
      </c>
      <c r="K74">
        <v>-3.21</v>
      </c>
      <c r="L74">
        <v>-7.99</v>
      </c>
      <c r="M74">
        <v>3.42</v>
      </c>
      <c r="N74">
        <v>-3.68</v>
      </c>
      <c r="O74">
        <v>25.55</v>
      </c>
    </row>
    <row r="75" spans="1:16" x14ac:dyDescent="0.25">
      <c r="A75" s="5" t="s">
        <v>169</v>
      </c>
      <c r="B75" s="5" t="s">
        <v>170</v>
      </c>
      <c r="C75" t="s">
        <v>67</v>
      </c>
      <c r="D75">
        <v>-8.92</v>
      </c>
      <c r="E75">
        <v>-0.98</v>
      </c>
      <c r="F75">
        <v>3.59</v>
      </c>
      <c r="G75">
        <v>14.96</v>
      </c>
      <c r="H75">
        <v>13.47</v>
      </c>
      <c r="I75">
        <v>10.51</v>
      </c>
      <c r="J75">
        <v>11.02</v>
      </c>
      <c r="K75">
        <v>-6.76</v>
      </c>
      <c r="L75">
        <v>-21.35</v>
      </c>
      <c r="M75">
        <v>15.42</v>
      </c>
      <c r="N75">
        <v>8.33</v>
      </c>
      <c r="O75">
        <v>27.27</v>
      </c>
    </row>
    <row r="76" spans="1:16" x14ac:dyDescent="0.25">
      <c r="A76" s="5" t="s">
        <v>171</v>
      </c>
      <c r="B76" s="5" t="s">
        <v>172</v>
      </c>
      <c r="C76" t="s">
        <v>67</v>
      </c>
      <c r="D76">
        <v>97.96</v>
      </c>
      <c r="E76">
        <v>158.49</v>
      </c>
      <c r="F76">
        <v>396.44</v>
      </c>
      <c r="G76">
        <v>431.6</v>
      </c>
      <c r="H76">
        <v>824.78</v>
      </c>
      <c r="I76">
        <v>633.82000000000005</v>
      </c>
      <c r="J76">
        <v>295.97000000000003</v>
      </c>
      <c r="K76">
        <v>305.41000000000003</v>
      </c>
      <c r="L76">
        <v>398.88</v>
      </c>
      <c r="M76">
        <v>336.51</v>
      </c>
      <c r="N76">
        <v>157.35</v>
      </c>
      <c r="O76">
        <v>167.8</v>
      </c>
    </row>
    <row r="77" spans="1:16" x14ac:dyDescent="0.25">
      <c r="A77" s="5" t="s">
        <v>173</v>
      </c>
      <c r="B77" s="5" t="s">
        <v>174</v>
      </c>
      <c r="C77" t="s">
        <v>67</v>
      </c>
      <c r="D77">
        <v>130.09</v>
      </c>
      <c r="E77">
        <v>155.19</v>
      </c>
      <c r="F77">
        <v>180.68</v>
      </c>
      <c r="G77">
        <v>210.85</v>
      </c>
      <c r="H77">
        <v>219.06</v>
      </c>
      <c r="I77">
        <v>244.62</v>
      </c>
      <c r="J77">
        <v>153.33000000000001</v>
      </c>
      <c r="K77">
        <v>172.93</v>
      </c>
      <c r="L77">
        <v>167.59</v>
      </c>
      <c r="M77">
        <v>140.81</v>
      </c>
      <c r="N77">
        <v>120.94</v>
      </c>
      <c r="O77">
        <v>131.25</v>
      </c>
    </row>
    <row r="78" spans="1:16" x14ac:dyDescent="0.25">
      <c r="A78" s="5" t="s">
        <v>175</v>
      </c>
      <c r="B78" s="5" t="s">
        <v>176</v>
      </c>
      <c r="C78" t="s">
        <v>67</v>
      </c>
      <c r="D78">
        <v>155.298</v>
      </c>
      <c r="E78">
        <v>279.45960000000002</v>
      </c>
      <c r="F78">
        <v>2321.2139999999999</v>
      </c>
      <c r="G78">
        <v>484.52780000000001</v>
      </c>
      <c r="H78">
        <v>441.28</v>
      </c>
      <c r="I78">
        <v>1148.21</v>
      </c>
      <c r="J78">
        <v>-553.02599999999995</v>
      </c>
      <c r="K78">
        <v>-208.559</v>
      </c>
      <c r="L78">
        <v>-116.7662</v>
      </c>
      <c r="M78">
        <v>-117</v>
      </c>
      <c r="N78">
        <v>-49.036000000000001</v>
      </c>
      <c r="O78">
        <v>-214.77600000000001</v>
      </c>
    </row>
    <row r="79" spans="1:16" x14ac:dyDescent="0.25">
      <c r="A79" s="5" t="s">
        <v>177</v>
      </c>
      <c r="B79" s="5" t="s">
        <v>178</v>
      </c>
      <c r="C79">
        <v>0</v>
      </c>
      <c r="D79">
        <v>-1.000000000000068E-2</v>
      </c>
      <c r="E79">
        <v>0</v>
      </c>
      <c r="F79">
        <v>-8.0000000000000071E-2</v>
      </c>
      <c r="G79">
        <v>-5.9999999999999609E-2</v>
      </c>
      <c r="H79">
        <v>-1.999999999999957E-2</v>
      </c>
      <c r="I79">
        <v>-0.88000000000000078</v>
      </c>
      <c r="J79">
        <v>0</v>
      </c>
      <c r="K79">
        <v>-0.46999999999999981</v>
      </c>
      <c r="L79">
        <v>-3.03</v>
      </c>
      <c r="M79">
        <v>0</v>
      </c>
      <c r="N79">
        <v>-0.20000000000000021</v>
      </c>
      <c r="O79" t="s">
        <v>67</v>
      </c>
    </row>
    <row r="80" spans="1:16" x14ac:dyDescent="0.25">
      <c r="A80" s="5" t="s">
        <v>179</v>
      </c>
      <c r="B80" s="5" t="s">
        <v>180</v>
      </c>
      <c r="C80" t="s">
        <v>67</v>
      </c>
      <c r="D80">
        <v>13.56</v>
      </c>
      <c r="E80">
        <v>20.79</v>
      </c>
      <c r="F80">
        <v>22.36</v>
      </c>
      <c r="G80">
        <v>27.71</v>
      </c>
      <c r="H80">
        <v>30.92</v>
      </c>
      <c r="I80">
        <v>33.44</v>
      </c>
      <c r="J80">
        <v>27.51</v>
      </c>
      <c r="K80">
        <v>30.39</v>
      </c>
      <c r="L80">
        <v>37.68</v>
      </c>
      <c r="M80">
        <v>37.090000000000003</v>
      </c>
      <c r="N80">
        <v>52.41</v>
      </c>
      <c r="O80" t="s">
        <v>67</v>
      </c>
    </row>
    <row r="81" spans="1:15" x14ac:dyDescent="0.25">
      <c r="A81" s="5" t="s">
        <v>181</v>
      </c>
      <c r="B81" s="5" t="s">
        <v>182</v>
      </c>
      <c r="C81" t="s">
        <v>67</v>
      </c>
      <c r="D81">
        <v>18.899999999999999</v>
      </c>
      <c r="E81">
        <v>23.62</v>
      </c>
      <c r="F81">
        <v>27</v>
      </c>
      <c r="G81">
        <v>30.69</v>
      </c>
      <c r="H81">
        <v>30.62</v>
      </c>
      <c r="I81">
        <v>30.45</v>
      </c>
      <c r="J81">
        <v>31.86</v>
      </c>
      <c r="K81">
        <v>35.049999999999997</v>
      </c>
      <c r="L81">
        <v>42.39</v>
      </c>
      <c r="M81" t="s">
        <v>67</v>
      </c>
      <c r="N81" t="s">
        <v>67</v>
      </c>
      <c r="O81" t="s">
        <v>67</v>
      </c>
    </row>
    <row r="82" spans="1:15" x14ac:dyDescent="0.25">
      <c r="A82" s="5" t="s">
        <v>183</v>
      </c>
      <c r="B82" s="5" t="s">
        <v>184</v>
      </c>
      <c r="C82" t="s">
        <v>67</v>
      </c>
      <c r="D82">
        <v>23.07</v>
      </c>
      <c r="E82">
        <v>27.04</v>
      </c>
      <c r="F82">
        <v>28.39</v>
      </c>
      <c r="G82">
        <v>29.99</v>
      </c>
      <c r="H82">
        <v>31.99</v>
      </c>
      <c r="I82">
        <v>33.22</v>
      </c>
      <c r="J82">
        <v>37.020000000000003</v>
      </c>
      <c r="K82" t="s">
        <v>67</v>
      </c>
      <c r="L82" t="s">
        <v>67</v>
      </c>
      <c r="M82" t="s">
        <v>67</v>
      </c>
      <c r="N82" t="s">
        <v>67</v>
      </c>
      <c r="O82" t="s">
        <v>67</v>
      </c>
    </row>
    <row r="83" spans="1:15" x14ac:dyDescent="0.25">
      <c r="A83" s="5" t="s">
        <v>185</v>
      </c>
      <c r="B83" s="5" t="s">
        <v>186</v>
      </c>
      <c r="C83" t="s">
        <v>67</v>
      </c>
      <c r="D83">
        <v>28.15</v>
      </c>
      <c r="E83">
        <v>32.03</v>
      </c>
      <c r="F83" t="s">
        <v>67</v>
      </c>
      <c r="G83" t="s">
        <v>67</v>
      </c>
      <c r="H83" t="s">
        <v>67</v>
      </c>
      <c r="I83" t="s">
        <v>67</v>
      </c>
      <c r="J83" t="s">
        <v>67</v>
      </c>
      <c r="K83" t="s">
        <v>67</v>
      </c>
      <c r="L83" t="s">
        <v>67</v>
      </c>
      <c r="M83" t="s">
        <v>67</v>
      </c>
      <c r="N83" t="s">
        <v>67</v>
      </c>
      <c r="O83" t="s">
        <v>67</v>
      </c>
    </row>
    <row r="84" spans="1:15" x14ac:dyDescent="0.25">
      <c r="A84" s="5" t="s">
        <v>187</v>
      </c>
      <c r="B84" s="5" t="s">
        <v>188</v>
      </c>
      <c r="C84" t="s">
        <v>67</v>
      </c>
      <c r="D84">
        <v>476.19</v>
      </c>
      <c r="E84">
        <v>-210.53</v>
      </c>
      <c r="F84">
        <v>-83.33</v>
      </c>
      <c r="G84">
        <v>44.3</v>
      </c>
      <c r="H84">
        <v>51.92</v>
      </c>
      <c r="I84">
        <v>188.89</v>
      </c>
      <c r="J84">
        <v>-185.71</v>
      </c>
      <c r="K84">
        <v>-65</v>
      </c>
      <c r="L84">
        <v>-400</v>
      </c>
      <c r="M84">
        <v>-281.82</v>
      </c>
      <c r="N84">
        <v>-118.97</v>
      </c>
      <c r="O84" t="s">
        <v>67</v>
      </c>
    </row>
    <row r="85" spans="1:15" x14ac:dyDescent="0.25">
      <c r="A85" s="5" t="s">
        <v>189</v>
      </c>
      <c r="B85" s="5" t="s">
        <v>190</v>
      </c>
      <c r="C85" t="s">
        <v>67</v>
      </c>
      <c r="D85">
        <v>60.78</v>
      </c>
      <c r="E85">
        <v>-83.19</v>
      </c>
      <c r="F85">
        <v>4.3</v>
      </c>
      <c r="G85">
        <v>95.04</v>
      </c>
      <c r="H85">
        <v>18.37</v>
      </c>
      <c r="I85">
        <v>-20.61</v>
      </c>
      <c r="J85">
        <v>-216.9</v>
      </c>
      <c r="K85">
        <v>-248.94</v>
      </c>
      <c r="L85">
        <v>-266.93</v>
      </c>
      <c r="M85" t="s">
        <v>67</v>
      </c>
      <c r="N85" t="s">
        <v>67</v>
      </c>
      <c r="O85" t="s">
        <v>67</v>
      </c>
    </row>
    <row r="86" spans="1:15" x14ac:dyDescent="0.25">
      <c r="A86" s="5" t="s">
        <v>191</v>
      </c>
      <c r="B86" s="5" t="s">
        <v>192</v>
      </c>
      <c r="C86" t="s">
        <v>67</v>
      </c>
      <c r="D86">
        <v>55.71</v>
      </c>
      <c r="E86">
        <v>-1.75</v>
      </c>
      <c r="F86">
        <v>3.21</v>
      </c>
      <c r="G86">
        <v>6.88</v>
      </c>
      <c r="H86">
        <v>-81.98</v>
      </c>
      <c r="I86">
        <v>-148.72999999999999</v>
      </c>
      <c r="J86">
        <v>-210.3</v>
      </c>
      <c r="K86" t="s">
        <v>67</v>
      </c>
      <c r="L86" t="s">
        <v>67</v>
      </c>
      <c r="M86" t="s">
        <v>67</v>
      </c>
      <c r="N86" t="s">
        <v>67</v>
      </c>
      <c r="O86" t="s">
        <v>67</v>
      </c>
    </row>
    <row r="87" spans="1:15" x14ac:dyDescent="0.25">
      <c r="A87" s="5" t="s">
        <v>193</v>
      </c>
      <c r="B87" s="5" t="s">
        <v>194</v>
      </c>
      <c r="C87" t="s">
        <v>67</v>
      </c>
      <c r="D87">
        <v>-46.51</v>
      </c>
      <c r="E87">
        <v>-106.03</v>
      </c>
      <c r="F87" t="s">
        <v>67</v>
      </c>
      <c r="G87" t="s">
        <v>67</v>
      </c>
      <c r="H87" t="s">
        <v>67</v>
      </c>
      <c r="I87" t="s">
        <v>67</v>
      </c>
      <c r="J87" t="s">
        <v>67</v>
      </c>
      <c r="K87" t="s">
        <v>67</v>
      </c>
      <c r="L87" t="s">
        <v>67</v>
      </c>
      <c r="M87" t="s">
        <v>67</v>
      </c>
      <c r="N87" t="s">
        <v>67</v>
      </c>
      <c r="O87" t="s">
        <v>67</v>
      </c>
    </row>
    <row r="88" spans="1:15" x14ac:dyDescent="0.25">
      <c r="A88" s="5" t="s">
        <v>195</v>
      </c>
      <c r="B88" s="5" t="s">
        <v>196</v>
      </c>
      <c r="C88" t="s">
        <v>67</v>
      </c>
      <c r="D88" t="s">
        <v>67</v>
      </c>
      <c r="E88" t="s">
        <v>67</v>
      </c>
      <c r="F88">
        <v>173.43</v>
      </c>
      <c r="G88">
        <v>10.83</v>
      </c>
      <c r="H88">
        <v>-1.58</v>
      </c>
      <c r="I88">
        <v>-0.53</v>
      </c>
      <c r="J88">
        <v>-0.85</v>
      </c>
      <c r="K88" t="s">
        <v>67</v>
      </c>
      <c r="L88" t="s">
        <v>67</v>
      </c>
      <c r="M88" t="s">
        <v>67</v>
      </c>
      <c r="N88" t="s">
        <v>67</v>
      </c>
      <c r="O88" t="s">
        <v>67</v>
      </c>
    </row>
    <row r="89" spans="1:15" x14ac:dyDescent="0.25">
      <c r="A89" s="5" t="s">
        <v>197</v>
      </c>
      <c r="B89" s="5" t="s">
        <v>198</v>
      </c>
      <c r="C89" t="s">
        <v>67</v>
      </c>
      <c r="D89">
        <v>866.67</v>
      </c>
      <c r="E89">
        <v>-134.09</v>
      </c>
      <c r="F89">
        <v>-75.69</v>
      </c>
      <c r="G89">
        <v>41.41</v>
      </c>
      <c r="H89">
        <v>39.130000000000003</v>
      </c>
      <c r="I89">
        <v>124.39</v>
      </c>
      <c r="J89">
        <v>-278.26</v>
      </c>
      <c r="K89">
        <v>-69.739999999999995</v>
      </c>
      <c r="L89">
        <v>-330.3</v>
      </c>
      <c r="M89">
        <v>266.67</v>
      </c>
      <c r="N89">
        <v>-66.67</v>
      </c>
      <c r="O89" t="s">
        <v>67</v>
      </c>
    </row>
    <row r="90" spans="1:15" x14ac:dyDescent="0.25">
      <c r="A90" s="5" t="s">
        <v>199</v>
      </c>
      <c r="B90" s="5" t="s">
        <v>200</v>
      </c>
      <c r="C90" t="s">
        <v>67</v>
      </c>
      <c r="D90">
        <v>218.96</v>
      </c>
      <c r="E90">
        <v>-56.12</v>
      </c>
      <c r="F90">
        <v>1.62</v>
      </c>
      <c r="G90">
        <v>68.31</v>
      </c>
      <c r="H90">
        <v>-38.25</v>
      </c>
      <c r="I90">
        <v>-74.540000000000006</v>
      </c>
      <c r="J90">
        <v>-226.1</v>
      </c>
      <c r="K90">
        <v>-44.46</v>
      </c>
      <c r="L90">
        <v>-43.43</v>
      </c>
      <c r="M90" t="s">
        <v>67</v>
      </c>
      <c r="N90" t="s">
        <v>67</v>
      </c>
      <c r="O90" t="s">
        <v>67</v>
      </c>
    </row>
    <row r="91" spans="1:15" x14ac:dyDescent="0.25">
      <c r="A91" s="5" t="s">
        <v>201</v>
      </c>
      <c r="B91" s="5" t="s">
        <v>202</v>
      </c>
      <c r="C91" t="s">
        <v>67</v>
      </c>
      <c r="D91">
        <v>147.49</v>
      </c>
      <c r="E91">
        <v>-0.97</v>
      </c>
      <c r="F91">
        <v>-29.8</v>
      </c>
      <c r="G91">
        <v>-28.61</v>
      </c>
      <c r="H91">
        <v>-102.96</v>
      </c>
      <c r="I91">
        <v>-57.45</v>
      </c>
      <c r="J91">
        <v>-95.66</v>
      </c>
      <c r="K91" t="s">
        <v>67</v>
      </c>
      <c r="L91" t="s">
        <v>67</v>
      </c>
      <c r="M91" t="s">
        <v>67</v>
      </c>
      <c r="N91" t="s">
        <v>67</v>
      </c>
      <c r="O91" t="s">
        <v>67</v>
      </c>
    </row>
    <row r="92" spans="1:15" x14ac:dyDescent="0.25">
      <c r="A92" s="5" t="s">
        <v>203</v>
      </c>
      <c r="B92" s="5" t="s">
        <v>204</v>
      </c>
      <c r="C92" t="s">
        <v>67</v>
      </c>
      <c r="D92">
        <v>45.02</v>
      </c>
      <c r="E92">
        <v>-48.32</v>
      </c>
      <c r="F92" t="s">
        <v>67</v>
      </c>
      <c r="G92" t="s">
        <v>67</v>
      </c>
      <c r="H92" t="s">
        <v>67</v>
      </c>
      <c r="I92" t="s">
        <v>67</v>
      </c>
      <c r="J92" t="s">
        <v>67</v>
      </c>
      <c r="K92" t="s">
        <v>67</v>
      </c>
      <c r="L92" t="s">
        <v>67</v>
      </c>
      <c r="M92" t="s">
        <v>67</v>
      </c>
      <c r="N92" t="s">
        <v>67</v>
      </c>
      <c r="O92" t="s">
        <v>67</v>
      </c>
    </row>
    <row r="93" spans="1:15" x14ac:dyDescent="0.25">
      <c r="A93" s="5" t="s">
        <v>205</v>
      </c>
      <c r="B93" s="5" t="s">
        <v>206</v>
      </c>
      <c r="C93" t="s">
        <v>67</v>
      </c>
      <c r="D93">
        <v>-44.51</v>
      </c>
      <c r="E93">
        <v>-87.96</v>
      </c>
      <c r="F93">
        <v>373.7</v>
      </c>
      <c r="G93">
        <v>8.8699999999999992</v>
      </c>
      <c r="H93">
        <v>-61.68</v>
      </c>
      <c r="I93">
        <v>-281.45</v>
      </c>
      <c r="J93">
        <v>165.17</v>
      </c>
      <c r="K93">
        <v>64.849999999999994</v>
      </c>
      <c r="L93">
        <v>-53.91</v>
      </c>
      <c r="M93">
        <v>138.6</v>
      </c>
      <c r="N93">
        <v>-78.930000000000007</v>
      </c>
      <c r="O93" t="s">
        <v>67</v>
      </c>
    </row>
    <row r="94" spans="1:15" x14ac:dyDescent="0.25">
      <c r="A94" s="5" t="s">
        <v>207</v>
      </c>
      <c r="B94" s="5" t="s">
        <v>208</v>
      </c>
      <c r="C94" t="s">
        <v>67</v>
      </c>
      <c r="D94">
        <v>80.41</v>
      </c>
      <c r="E94">
        <v>98.2</v>
      </c>
      <c r="F94">
        <v>106.96</v>
      </c>
      <c r="G94">
        <v>-111.42</v>
      </c>
      <c r="H94">
        <v>-59.32</v>
      </c>
      <c r="I94">
        <v>-17.14</v>
      </c>
      <c r="J94">
        <v>58.7</v>
      </c>
      <c r="K94">
        <v>49.85</v>
      </c>
      <c r="L94">
        <v>1.92</v>
      </c>
      <c r="M94" t="s">
        <v>67</v>
      </c>
      <c r="N94" t="s">
        <v>67</v>
      </c>
      <c r="O94" t="s">
        <v>67</v>
      </c>
    </row>
    <row r="95" spans="1:15" x14ac:dyDescent="0.25">
      <c r="A95" s="5" t="s">
        <v>209</v>
      </c>
      <c r="B95" s="5" t="s">
        <v>210</v>
      </c>
      <c r="C95" t="s">
        <v>67</v>
      </c>
      <c r="D95">
        <v>37.68</v>
      </c>
      <c r="E95">
        <v>-9.6999999999999993</v>
      </c>
      <c r="F95">
        <v>40.92</v>
      </c>
      <c r="G95">
        <v>-20.85</v>
      </c>
      <c r="H95">
        <v>-33.4</v>
      </c>
      <c r="I95">
        <v>6.65</v>
      </c>
      <c r="J95">
        <v>47.16</v>
      </c>
      <c r="K95" t="s">
        <v>67</v>
      </c>
      <c r="L95" t="s">
        <v>67</v>
      </c>
      <c r="M95" t="s">
        <v>67</v>
      </c>
      <c r="N95" t="s">
        <v>67</v>
      </c>
      <c r="O95" t="s">
        <v>67</v>
      </c>
    </row>
    <row r="96" spans="1:15" x14ac:dyDescent="0.25">
      <c r="A96" s="5" t="s">
        <v>211</v>
      </c>
      <c r="B96" s="5" t="s">
        <v>212</v>
      </c>
      <c r="C96" t="s">
        <v>67</v>
      </c>
      <c r="D96">
        <v>22.17</v>
      </c>
      <c r="E96">
        <v>18.73</v>
      </c>
      <c r="F96" t="s">
        <v>67</v>
      </c>
      <c r="G96" t="s">
        <v>67</v>
      </c>
      <c r="H96" t="s">
        <v>67</v>
      </c>
      <c r="I96" t="s">
        <v>67</v>
      </c>
      <c r="J96" t="s">
        <v>67</v>
      </c>
      <c r="K96" t="s">
        <v>67</v>
      </c>
      <c r="L96" t="s">
        <v>67</v>
      </c>
      <c r="M96" t="s">
        <v>67</v>
      </c>
      <c r="N96" t="s">
        <v>67</v>
      </c>
      <c r="O96" t="s">
        <v>67</v>
      </c>
    </row>
    <row r="97" spans="1:16" x14ac:dyDescent="0.25">
      <c r="A97" s="5" t="s">
        <v>213</v>
      </c>
      <c r="B97" s="5" t="s">
        <v>214</v>
      </c>
      <c r="C97" t="s">
        <v>67</v>
      </c>
      <c r="D97">
        <v>59.7</v>
      </c>
      <c r="E97">
        <v>82.4</v>
      </c>
      <c r="F97">
        <v>94.4</v>
      </c>
      <c r="G97">
        <v>96</v>
      </c>
      <c r="H97">
        <v>83.7</v>
      </c>
      <c r="I97">
        <v>73.900000000000006</v>
      </c>
      <c r="J97">
        <v>24.8</v>
      </c>
      <c r="K97">
        <v>22.9</v>
      </c>
      <c r="L97">
        <v>26.7</v>
      </c>
      <c r="M97">
        <v>15.1</v>
      </c>
      <c r="N97">
        <v>4</v>
      </c>
      <c r="O97">
        <v>4</v>
      </c>
      <c r="P97" t="s">
        <v>67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163</vt:i4>
      </vt:variant>
    </vt:vector>
  </HeadingPairs>
  <TitlesOfParts>
    <vt:vector size="163" baseType="lpstr">
      <vt:lpstr>INDEX</vt:lpstr>
      <vt:lpstr>HowTo</vt:lpstr>
      <vt:lpstr>1&amp;1 DRILLISCH</vt:lpstr>
      <vt:lpstr>AAREAL BANK</vt:lpstr>
      <vt:lpstr>ADIDAS</vt:lpstr>
      <vt:lpstr>ADO PROPERTIES</vt:lpstr>
      <vt:lpstr>ADVA OPTICAL NETWORK</vt:lpstr>
      <vt:lpstr>AIRBUS</vt:lpstr>
      <vt:lpstr>AIXTRON</vt:lpstr>
      <vt:lpstr>ALLIANZ</vt:lpstr>
      <vt:lpstr>ALSTRIA OFFICE REIT</vt:lpstr>
      <vt:lpstr>AMADEUS FIRE</vt:lpstr>
      <vt:lpstr>AROUNDTOWN SA</vt:lpstr>
      <vt:lpstr>AURUBIS</vt:lpstr>
      <vt:lpstr>BASF</vt:lpstr>
      <vt:lpstr>BAYER</vt:lpstr>
      <vt:lpstr>BAYWA</vt:lpstr>
      <vt:lpstr>BECHTLE</vt:lpstr>
      <vt:lpstr>BEFESA</vt:lpstr>
      <vt:lpstr>BEIERSDORF</vt:lpstr>
      <vt:lpstr>BERTRANDT</vt:lpstr>
      <vt:lpstr>BILFINGER</vt:lpstr>
      <vt:lpstr>BMW ST</vt:lpstr>
      <vt:lpstr>BORUSSIA DORTMUND</vt:lpstr>
      <vt:lpstr>BRENNTAG</vt:lpstr>
      <vt:lpstr>CANCOM</vt:lpstr>
      <vt:lpstr>CARL ZEISS MEDITEC</vt:lpstr>
      <vt:lpstr>CECONOMY ST</vt:lpstr>
      <vt:lpstr>CEWE STIFTUNG</vt:lpstr>
      <vt:lpstr>COMMERZBANK</vt:lpstr>
      <vt:lpstr>COMPUGROUP MEDICAL</vt:lpstr>
      <vt:lpstr>CONTINENTAL</vt:lpstr>
      <vt:lpstr>CORESTATE CAPITAL HOLDING</vt:lpstr>
      <vt:lpstr>COVESTRO</vt:lpstr>
      <vt:lpstr>CTS EVENTIM</vt:lpstr>
      <vt:lpstr>DAIMLER</vt:lpstr>
      <vt:lpstr>DELIVERY HERO</vt:lpstr>
      <vt:lpstr>DERMAPHARM HOLDING</vt:lpstr>
      <vt:lpstr>DEUTZ</vt:lpstr>
      <vt:lpstr>DIC ASSET</vt:lpstr>
      <vt:lpstr>DMG MORI</vt:lpstr>
      <vt:lpstr>DRÄGERWERK VZ</vt:lpstr>
      <vt:lpstr>DT. BANK</vt:lpstr>
      <vt:lpstr>DT. BETEILIGUNGS AG</vt:lpstr>
      <vt:lpstr>DT. BÖRSE</vt:lpstr>
      <vt:lpstr>DT. EUROSHOP</vt:lpstr>
      <vt:lpstr>DT. PFANDBRIEFBANK</vt:lpstr>
      <vt:lpstr>DT. POST</vt:lpstr>
      <vt:lpstr>DT. TELEKOM</vt:lpstr>
      <vt:lpstr>DT. WOHNEN SE</vt:lpstr>
      <vt:lpstr>DWS GROUP</vt:lpstr>
      <vt:lpstr>DÜRR</vt:lpstr>
      <vt:lpstr>E.ON</vt:lpstr>
      <vt:lpstr>ECKERT&amp;ZIEGLER</vt:lpstr>
      <vt:lpstr>ELMOS SEMICONDUCTOR</vt:lpstr>
      <vt:lpstr>ENCAVIS</vt:lpstr>
      <vt:lpstr>EVONIK INDUSTRIES</vt:lpstr>
      <vt:lpstr>EVOTEC</vt:lpstr>
      <vt:lpstr>FIELMANN</vt:lpstr>
      <vt:lpstr>FRAPORT</vt:lpstr>
      <vt:lpstr>FREENET</vt:lpstr>
      <vt:lpstr>FRESENIUS</vt:lpstr>
      <vt:lpstr>FRESENIUS MEDICAL CARE</vt:lpstr>
      <vt:lpstr>FUCHS PETROLUB VZ</vt:lpstr>
      <vt:lpstr>GEA GROUP</vt:lpstr>
      <vt:lpstr>GERRESHEIMER</vt:lpstr>
      <vt:lpstr>GRAND CITY PROPERTIES</vt:lpstr>
      <vt:lpstr>GRENKE AG</vt:lpstr>
      <vt:lpstr>HAMBORNER REIT</vt:lpstr>
      <vt:lpstr>HANNOVER RÜCK</vt:lpstr>
      <vt:lpstr>HEIDELBERGCEMENT</vt:lpstr>
      <vt:lpstr>HELLA</vt:lpstr>
      <vt:lpstr>HELLOFRESH</vt:lpstr>
      <vt:lpstr>HENKEL VZ</vt:lpstr>
      <vt:lpstr>HHLA</vt:lpstr>
      <vt:lpstr>HOCHTIEF</vt:lpstr>
      <vt:lpstr>HORNBACH HOLDING</vt:lpstr>
      <vt:lpstr>HUGO BOSS</vt:lpstr>
      <vt:lpstr>HYPOPORT</vt:lpstr>
      <vt:lpstr>INDUS HOLDING</vt:lpstr>
      <vt:lpstr>INFINEON</vt:lpstr>
      <vt:lpstr>INSTONE REAL ESTATE GROUP</vt:lpstr>
      <vt:lpstr>JENOPTIK</vt:lpstr>
      <vt:lpstr>JOST WERKE</vt:lpstr>
      <vt:lpstr>JUNGHEINRICH VZ</vt:lpstr>
      <vt:lpstr>K+S</vt:lpstr>
      <vt:lpstr>KION GROUP</vt:lpstr>
      <vt:lpstr>KLÖCKNER</vt:lpstr>
      <vt:lpstr>KNORR-BREMSE</vt:lpstr>
      <vt:lpstr>KOENIG &amp; BAUER</vt:lpstr>
      <vt:lpstr>KRONES</vt:lpstr>
      <vt:lpstr>KWS SAAT</vt:lpstr>
      <vt:lpstr>LANXESS</vt:lpstr>
      <vt:lpstr>LEG IMMOBILIEN</vt:lpstr>
      <vt:lpstr>LEONI</vt:lpstr>
      <vt:lpstr>LINDE PLC</vt:lpstr>
      <vt:lpstr>LPKF LASER</vt:lpstr>
      <vt:lpstr>LUFTHANSA</vt:lpstr>
      <vt:lpstr>MERCK KGAA</vt:lpstr>
      <vt:lpstr>METRO ST</vt:lpstr>
      <vt:lpstr>MORPHOSYS</vt:lpstr>
      <vt:lpstr>MTU AERO ENGINES</vt:lpstr>
      <vt:lpstr>MUNICH RE</vt:lpstr>
      <vt:lpstr>NEMETSCHEK</vt:lpstr>
      <vt:lpstr>NEW WORK SE</vt:lpstr>
      <vt:lpstr>NORDEX</vt:lpstr>
      <vt:lpstr>NORMA GROUP</vt:lpstr>
      <vt:lpstr>OSRAM LICHT</vt:lpstr>
      <vt:lpstr>PATRIZIA AG</vt:lpstr>
      <vt:lpstr>PFEIFFER VACUUM</vt:lpstr>
      <vt:lpstr>PROSIEBENSAT.1 MEDIA</vt:lpstr>
      <vt:lpstr>PUMA</vt:lpstr>
      <vt:lpstr>QIAGEN</vt:lpstr>
      <vt:lpstr>RATIONAL</vt:lpstr>
      <vt:lpstr>RHEINMETALL</vt:lpstr>
      <vt:lpstr>RHÖN-KLINIKUM</vt:lpstr>
      <vt:lpstr>ROCKET INTERNET</vt:lpstr>
      <vt:lpstr>RTL GROUP</vt:lpstr>
      <vt:lpstr>RWE</vt:lpstr>
      <vt:lpstr>S&amp;T AG</vt:lpstr>
      <vt:lpstr>SAF-HOLLAND</vt:lpstr>
      <vt:lpstr>SALZGITTER</vt:lpstr>
      <vt:lpstr>SAP</vt:lpstr>
      <vt:lpstr>SARTORIUS VZ</vt:lpstr>
      <vt:lpstr>SCHAEFFLER VZ</vt:lpstr>
      <vt:lpstr>SCOUT24</vt:lpstr>
      <vt:lpstr>SHOP APOTHEKE EUROPE</vt:lpstr>
      <vt:lpstr>SIEMENS</vt:lpstr>
      <vt:lpstr>SIEMENS HEALTHINEERS</vt:lpstr>
      <vt:lpstr>SILTRONIC</vt:lpstr>
      <vt:lpstr>SIXT LEASING</vt:lpstr>
      <vt:lpstr>SIXT ST</vt:lpstr>
      <vt:lpstr>SMA SOLAR TECHNOLOGY</vt:lpstr>
      <vt:lpstr>SNP</vt:lpstr>
      <vt:lpstr>SOFTWARE</vt:lpstr>
      <vt:lpstr>STABILUS</vt:lpstr>
      <vt:lpstr>STEINHOFF INT. HOLDINGS N.V.</vt:lpstr>
      <vt:lpstr>STRATEC</vt:lpstr>
      <vt:lpstr>STRÖER</vt:lpstr>
      <vt:lpstr>SYMRISE</vt:lpstr>
      <vt:lpstr>SÜDZUCKER</vt:lpstr>
      <vt:lpstr>TAG IMMOBILIEN</vt:lpstr>
      <vt:lpstr>TAKKT</vt:lpstr>
      <vt:lpstr>TALANX</vt:lpstr>
      <vt:lpstr>TEAMVIEWER</vt:lpstr>
      <vt:lpstr>TELEFONICA DEUTSCHLAND HOLD (2)</vt:lpstr>
      <vt:lpstr>TELEFONICA DEUTSCHLAND HOLDING</vt:lpstr>
      <vt:lpstr>THYSSENKRUPP</vt:lpstr>
      <vt:lpstr>TRATON</vt:lpstr>
      <vt:lpstr>UNIPER</vt:lpstr>
      <vt:lpstr>UTD. INTERNET</vt:lpstr>
      <vt:lpstr>VARTA</vt:lpstr>
      <vt:lpstr>VOLKSWAGEN VZ</vt:lpstr>
      <vt:lpstr>VONOVIA</vt:lpstr>
      <vt:lpstr>VOSSLOH</vt:lpstr>
      <vt:lpstr>WACKER CHEMIE</vt:lpstr>
      <vt:lpstr>WACKER NEUSON</vt:lpstr>
      <vt:lpstr>WASHTEC</vt:lpstr>
      <vt:lpstr>WIRECARD</vt:lpstr>
      <vt:lpstr>WUESTENROT+WUERTT.AG</vt:lpstr>
      <vt:lpstr>ZALANDO</vt:lpstr>
      <vt:lpstr>ZEAL NETWORK SE</vt:lpstr>
      <vt:lpstr>ZOOPLUS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Polzi</cp:lastModifiedBy>
  <dcterms:created xsi:type="dcterms:W3CDTF">2020-05-16T22:25:41Z</dcterms:created>
  <dcterms:modified xsi:type="dcterms:W3CDTF">2020-05-20T15:04:57Z</dcterms:modified>
</cp:coreProperties>
</file>